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LICITACAO_2023\Obras Convênio\Praça Gastronomica\"/>
    </mc:Choice>
  </mc:AlternateContent>
  <xr:revisionPtr revIDLastSave="0" documentId="8_{BB88393D-3833-4E23-96FA-493723ADD358}" xr6:coauthVersionLast="47" xr6:coauthVersionMax="47" xr10:uidLastSave="{00000000-0000-0000-0000-000000000000}"/>
  <bookViews>
    <workbookView xWindow="-120" yWindow="-120" windowWidth="20730" windowHeight="11040" tabRatio="847" xr2:uid="{1C5B654B-5B75-4EE6-A8BF-A5FABB0A8E25}"/>
  </bookViews>
  <sheets>
    <sheet name="Planilha_Orçamentaria" sheetId="1" r:id="rId1"/>
    <sheet name="Composicão_de_Serviços" sheetId="12" r:id="rId2"/>
    <sheet name="Insumos_187" sheetId="13" state="hidden" r:id="rId3"/>
    <sheet name="Composição_187" sheetId="14" state="hidden" r:id="rId4"/>
    <sheet name="Boletim_187_s_desoneração" sheetId="11" state="hidden" r:id="rId5"/>
    <sheet name="Cronograma de desembolso" sheetId="5" state="hidden" r:id="rId6"/>
    <sheet name="Memorial de calculo" sheetId="2" r:id="rId7"/>
    <sheet name="Cron, de desembolso" sheetId="6" state="hidden" r:id="rId8"/>
    <sheet name="Orçamento de mercado" sheetId="9" r:id="rId9"/>
    <sheet name="BDI" sheetId="10" r:id="rId10"/>
  </sheets>
  <definedNames>
    <definedName name="_xlnm.Print_Area" localSheetId="9">BDI!$B$1:$D$37</definedName>
    <definedName name="_xlnm.Print_Area" localSheetId="7">'Cron, de desembolso'!$A$1:$J$71</definedName>
    <definedName name="_xlnm.Print_Area" localSheetId="5">'Cronograma de desembolso'!$A$1:$K$41</definedName>
    <definedName name="_xlnm.Print_Area" localSheetId="6">'Memorial de calculo'!$C$2:$H$1011</definedName>
    <definedName name="_xlnm.Print_Area" localSheetId="8">'Orçamento de mercado'!$C$2:$J$84</definedName>
    <definedName name="_xlnm.Print_Area" localSheetId="0">Planilha_Orçamentaria!$C$1:$J$170</definedName>
    <definedName name="_xlnm.Print_Titles" localSheetId="6">'Memorial de calculo'!$2:$7</definedName>
    <definedName name="_xlnm.Print_Titles" localSheetId="8">'Orçamento de mercado'!$2:$7</definedName>
    <definedName name="_xlnm.Print_Titles" localSheetId="0">Planilha_Orçamentaria!$1:$7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14" i="2" l="1"/>
  <c r="G370" i="2"/>
  <c r="G365" i="2"/>
  <c r="H42" i="1" s="1"/>
  <c r="G599" i="2"/>
  <c r="G592" i="2"/>
  <c r="C818" i="2"/>
  <c r="D818" i="2" s="1"/>
  <c r="F823" i="2"/>
  <c r="F822" i="2"/>
  <c r="I131" i="1"/>
  <c r="G131" i="1"/>
  <c r="F131" i="1"/>
  <c r="F818" i="2" l="1"/>
  <c r="F824" i="2"/>
  <c r="G826" i="2" l="1"/>
  <c r="H131" i="1" s="1"/>
  <c r="J131" i="1" s="1"/>
  <c r="D75" i="9" l="1"/>
  <c r="C75" i="9"/>
  <c r="J77" i="9"/>
  <c r="I159" i="1" s="1"/>
  <c r="H160" i="1"/>
  <c r="H159" i="1"/>
  <c r="H158" i="1"/>
  <c r="C1000" i="2"/>
  <c r="C996" i="2"/>
  <c r="F996" i="2" s="1"/>
  <c r="C992" i="2"/>
  <c r="F160" i="1"/>
  <c r="C42" i="12"/>
  <c r="H45" i="12"/>
  <c r="H44" i="12"/>
  <c r="H43" i="12"/>
  <c r="F45" i="12"/>
  <c r="E45" i="12"/>
  <c r="F44" i="12"/>
  <c r="E44" i="12"/>
  <c r="F43" i="12"/>
  <c r="E43" i="12"/>
  <c r="I158" i="1"/>
  <c r="G158" i="1"/>
  <c r="F158" i="1"/>
  <c r="C9" i="9"/>
  <c r="H107" i="1"/>
  <c r="H106" i="1"/>
  <c r="G724" i="2"/>
  <c r="H105" i="1" s="1"/>
  <c r="J159" i="1" l="1"/>
  <c r="K159" i="1" s="1"/>
  <c r="L159" i="1" s="1"/>
  <c r="J158" i="1"/>
  <c r="F992" i="2"/>
  <c r="D992" i="2"/>
  <c r="F1000" i="2"/>
  <c r="C713" i="2" l="1"/>
  <c r="D713" i="2" s="1"/>
  <c r="C21" i="12"/>
  <c r="C16" i="12"/>
  <c r="F107" i="1"/>
  <c r="F106" i="1"/>
  <c r="F105" i="1"/>
  <c r="D24" i="10" l="1"/>
  <c r="J3" i="1" s="1"/>
  <c r="H14" i="12"/>
  <c r="F14" i="12"/>
  <c r="E14" i="12"/>
  <c r="H13" i="12"/>
  <c r="F13" i="12"/>
  <c r="E13" i="12"/>
  <c r="H12" i="12"/>
  <c r="F12" i="12"/>
  <c r="E12" i="12"/>
  <c r="H11" i="12"/>
  <c r="F11" i="12"/>
  <c r="E11" i="12"/>
  <c r="H10" i="12"/>
  <c r="F10" i="12"/>
  <c r="E10" i="12"/>
  <c r="E919" i="2"/>
  <c r="F919" i="2" s="1"/>
  <c r="E914" i="2"/>
  <c r="F914" i="2" s="1"/>
  <c r="E910" i="2"/>
  <c r="E903" i="2"/>
  <c r="C898" i="2"/>
  <c r="D969" i="2"/>
  <c r="D965" i="2"/>
  <c r="G986" i="2"/>
  <c r="H154" i="1" s="1"/>
  <c r="C982" i="2"/>
  <c r="C927" i="2"/>
  <c r="I142" i="1"/>
  <c r="G142" i="1"/>
  <c r="F142" i="1"/>
  <c r="D972" i="2"/>
  <c r="D971" i="2"/>
  <c r="D970" i="2"/>
  <c r="D968" i="2"/>
  <c r="D967" i="2"/>
  <c r="D966" i="2"/>
  <c r="C963" i="2"/>
  <c r="C32" i="12"/>
  <c r="C37" i="12"/>
  <c r="C726" i="2"/>
  <c r="H19" i="12"/>
  <c r="F19" i="12"/>
  <c r="E19" i="12"/>
  <c r="H24" i="12"/>
  <c r="F24" i="12"/>
  <c r="E24" i="12"/>
  <c r="F10" i="1"/>
  <c r="G10" i="1"/>
  <c r="I10" i="1"/>
  <c r="L131" i="1" l="1"/>
  <c r="I163" i="1"/>
  <c r="L158" i="1"/>
  <c r="J3" i="12"/>
  <c r="G925" i="2"/>
  <c r="H139" i="1" s="1"/>
  <c r="G972" i="2"/>
  <c r="H151" i="1" s="1"/>
  <c r="F154" i="1"/>
  <c r="F982" i="2" s="1"/>
  <c r="F151" i="1"/>
  <c r="F963" i="2" s="1"/>
  <c r="F139" i="1"/>
  <c r="F898" i="2" s="1"/>
  <c r="D26" i="2"/>
  <c r="D25" i="2"/>
  <c r="D28" i="2"/>
  <c r="D27" i="2"/>
  <c r="I12" i="12" l="1"/>
  <c r="J12" i="12" s="1"/>
  <c r="I43" i="12"/>
  <c r="J43" i="12" s="1"/>
  <c r="I45" i="12"/>
  <c r="J45" i="12" s="1"/>
  <c r="I44" i="12"/>
  <c r="J44" i="12" s="1"/>
  <c r="I19" i="12"/>
  <c r="J19" i="12" s="1"/>
  <c r="F726" i="2"/>
  <c r="I11" i="12"/>
  <c r="J11" i="12" s="1"/>
  <c r="I24" i="12"/>
  <c r="J24" i="12" s="1"/>
  <c r="I14" i="12"/>
  <c r="J14" i="12" s="1"/>
  <c r="I13" i="12"/>
  <c r="J13" i="12" s="1"/>
  <c r="I10" i="12"/>
  <c r="J10" i="12" s="1"/>
  <c r="E33" i="2"/>
  <c r="H29" i="12"/>
  <c r="I29" i="12" s="1"/>
  <c r="J29" i="12" s="1"/>
  <c r="F29" i="12"/>
  <c r="E29" i="12"/>
  <c r="H35" i="12"/>
  <c r="I35" i="12" s="1"/>
  <c r="J35" i="12" s="1"/>
  <c r="F35" i="12"/>
  <c r="E35" i="12"/>
  <c r="H34" i="12"/>
  <c r="I34" i="12" s="1"/>
  <c r="J34" i="12" s="1"/>
  <c r="F34" i="12"/>
  <c r="E34" i="12"/>
  <c r="H33" i="12"/>
  <c r="I33" i="12" s="1"/>
  <c r="J33" i="12" s="1"/>
  <c r="F33" i="12"/>
  <c r="E33" i="12"/>
  <c r="H40" i="12"/>
  <c r="I40" i="12" s="1"/>
  <c r="J40" i="12" s="1"/>
  <c r="F40" i="12"/>
  <c r="E40" i="12"/>
  <c r="H39" i="12"/>
  <c r="I39" i="12" s="1"/>
  <c r="J39" i="12" s="1"/>
  <c r="F39" i="12"/>
  <c r="E39" i="12"/>
  <c r="H38" i="12"/>
  <c r="I38" i="12" s="1"/>
  <c r="J38" i="12" s="1"/>
  <c r="F38" i="12"/>
  <c r="E38" i="12"/>
  <c r="H30" i="12"/>
  <c r="I30" i="12" s="1"/>
  <c r="J30" i="12" s="1"/>
  <c r="F30" i="12"/>
  <c r="E30" i="12"/>
  <c r="H28" i="12"/>
  <c r="I28" i="12" s="1"/>
  <c r="J28" i="12" s="1"/>
  <c r="F28" i="12"/>
  <c r="E28" i="12"/>
  <c r="H27" i="12"/>
  <c r="I27" i="12" s="1"/>
  <c r="J27" i="12" s="1"/>
  <c r="F27" i="12"/>
  <c r="E27" i="12"/>
  <c r="H23" i="12"/>
  <c r="I23" i="12" s="1"/>
  <c r="J23" i="12" s="1"/>
  <c r="H22" i="12"/>
  <c r="I22" i="12" s="1"/>
  <c r="J22" i="12" s="1"/>
  <c r="H18" i="12"/>
  <c r="I18" i="12" s="1"/>
  <c r="J18" i="12" s="1"/>
  <c r="H17" i="12"/>
  <c r="I17" i="12" s="1"/>
  <c r="J17" i="12" s="1"/>
  <c r="H9" i="12"/>
  <c r="I9" i="12" s="1"/>
  <c r="J9" i="12" s="1"/>
  <c r="F23" i="12"/>
  <c r="E23" i="12"/>
  <c r="F22" i="12"/>
  <c r="E22" i="12"/>
  <c r="C8" i="12"/>
  <c r="F9" i="12"/>
  <c r="E9" i="12"/>
  <c r="F18" i="12"/>
  <c r="E18" i="12"/>
  <c r="F17" i="12"/>
  <c r="E17" i="12"/>
  <c r="B4" i="12"/>
  <c r="B3" i="12"/>
  <c r="B2" i="12"/>
  <c r="D631" i="2"/>
  <c r="H48" i="1"/>
  <c r="H50" i="1"/>
  <c r="C411" i="2"/>
  <c r="D411" i="2" s="1"/>
  <c r="I50" i="1"/>
  <c r="G50" i="1"/>
  <c r="F50" i="1"/>
  <c r="G62" i="2"/>
  <c r="G61" i="2"/>
  <c r="C59" i="2"/>
  <c r="D59" i="2" s="1"/>
  <c r="F16" i="1"/>
  <c r="G16" i="1"/>
  <c r="I16" i="1"/>
  <c r="J50" i="1" l="1"/>
  <c r="L50" i="1" s="1"/>
  <c r="J42" i="12"/>
  <c r="I160" i="1" s="1"/>
  <c r="J160" i="1" s="1"/>
  <c r="J26" i="12"/>
  <c r="J37" i="12"/>
  <c r="I154" i="1" s="1"/>
  <c r="J154" i="1" s="1"/>
  <c r="K154" i="1" s="1"/>
  <c r="L154" i="1" s="1"/>
  <c r="J32" i="12"/>
  <c r="I151" i="1" s="1"/>
  <c r="J151" i="1" s="1"/>
  <c r="K151" i="1" s="1"/>
  <c r="L151" i="1" s="1"/>
  <c r="J8" i="12"/>
  <c r="I105" i="1" s="1"/>
  <c r="J105" i="1" s="1"/>
  <c r="K105" i="1" s="1"/>
  <c r="L105" i="1" s="1"/>
  <c r="J21" i="12"/>
  <c r="I107" i="1" s="1"/>
  <c r="J107" i="1" s="1"/>
  <c r="K107" i="1" s="1"/>
  <c r="L107" i="1" s="1"/>
  <c r="J16" i="12"/>
  <c r="I106" i="1" s="1"/>
  <c r="J106" i="1" s="1"/>
  <c r="K106" i="1" s="1"/>
  <c r="L106" i="1" s="1"/>
  <c r="F411" i="2"/>
  <c r="G64" i="2"/>
  <c r="G18" i="2" s="1"/>
  <c r="F59" i="2"/>
  <c r="H81" i="1"/>
  <c r="H79" i="1"/>
  <c r="H78" i="1"/>
  <c r="D613" i="2"/>
  <c r="G613" i="2" s="1"/>
  <c r="H80" i="1" s="1"/>
  <c r="C606" i="2"/>
  <c r="D606" i="2" s="1"/>
  <c r="C601" i="2"/>
  <c r="D601" i="2" s="1"/>
  <c r="I80" i="1"/>
  <c r="G80" i="1"/>
  <c r="F80" i="1"/>
  <c r="I79" i="1"/>
  <c r="G79" i="1"/>
  <c r="F79" i="1"/>
  <c r="F568" i="2"/>
  <c r="F567" i="2"/>
  <c r="F566" i="2"/>
  <c r="F565" i="2"/>
  <c r="F564" i="2"/>
  <c r="F553" i="2"/>
  <c r="F552" i="2"/>
  <c r="F551" i="2"/>
  <c r="F550" i="2"/>
  <c r="F549" i="2"/>
  <c r="F537" i="2"/>
  <c r="F536" i="2"/>
  <c r="F535" i="2"/>
  <c r="F534" i="2"/>
  <c r="F533" i="2"/>
  <c r="F521" i="2"/>
  <c r="F520" i="2"/>
  <c r="F519" i="2"/>
  <c r="F518" i="2"/>
  <c r="F517" i="2"/>
  <c r="G505" i="2"/>
  <c r="G504" i="2"/>
  <c r="G503" i="2"/>
  <c r="G502" i="2"/>
  <c r="G501" i="2"/>
  <c r="E489" i="2"/>
  <c r="G489" i="2" s="1"/>
  <c r="E488" i="2"/>
  <c r="G488" i="2" s="1"/>
  <c r="E487" i="2"/>
  <c r="G487" i="2" s="1"/>
  <c r="E486" i="2"/>
  <c r="G486" i="2" s="1"/>
  <c r="E485" i="2"/>
  <c r="G485" i="2" s="1"/>
  <c r="G481" i="2"/>
  <c r="F216" i="2"/>
  <c r="C213" i="2"/>
  <c r="H22" i="1"/>
  <c r="F315" i="2"/>
  <c r="F307" i="2"/>
  <c r="F200" i="2"/>
  <c r="F187" i="2"/>
  <c r="C144" i="2"/>
  <c r="I28" i="1"/>
  <c r="G28" i="1"/>
  <c r="F28" i="1"/>
  <c r="I22" i="1"/>
  <c r="G22" i="1"/>
  <c r="F22" i="1"/>
  <c r="G122" i="2"/>
  <c r="H20" i="1" s="1"/>
  <c r="G55" i="2"/>
  <c r="G43" i="2"/>
  <c r="H13" i="1"/>
  <c r="E800" i="2"/>
  <c r="E799" i="2"/>
  <c r="G17" i="2"/>
  <c r="C14" i="2"/>
  <c r="F314" i="2"/>
  <c r="F313" i="2"/>
  <c r="F304" i="2"/>
  <c r="F303" i="2"/>
  <c r="H284" i="2"/>
  <c r="H283" i="2"/>
  <c r="F280" i="2"/>
  <c r="F279" i="2"/>
  <c r="H267" i="2"/>
  <c r="H266" i="2"/>
  <c r="F263" i="2"/>
  <c r="F262" i="2"/>
  <c r="H249" i="2"/>
  <c r="H250" i="2"/>
  <c r="F246" i="2"/>
  <c r="F245" i="2"/>
  <c r="F199" i="2"/>
  <c r="F198" i="2"/>
  <c r="F185" i="2"/>
  <c r="F186" i="2"/>
  <c r="H172" i="2"/>
  <c r="H171" i="2"/>
  <c r="G157" i="2"/>
  <c r="G156" i="2"/>
  <c r="H138" i="2"/>
  <c r="H137" i="2"/>
  <c r="G134" i="2"/>
  <c r="G133" i="2"/>
  <c r="E104" i="2"/>
  <c r="F104" i="2" s="1"/>
  <c r="E103" i="2"/>
  <c r="F103" i="2" s="1"/>
  <c r="H90" i="2"/>
  <c r="H89" i="2"/>
  <c r="F75" i="2"/>
  <c r="F74" i="2"/>
  <c r="G54" i="2"/>
  <c r="G53" i="2"/>
  <c r="E52" i="2"/>
  <c r="G52" i="2" s="1"/>
  <c r="E51" i="2"/>
  <c r="G51" i="2" s="1"/>
  <c r="E50" i="2"/>
  <c r="G50" i="2" s="1"/>
  <c r="E49" i="2"/>
  <c r="G49" i="2" s="1"/>
  <c r="G41" i="2"/>
  <c r="G42" i="2"/>
  <c r="C23" i="2"/>
  <c r="I13" i="1"/>
  <c r="J13" i="1" s="1"/>
  <c r="L13" i="1" s="1"/>
  <c r="G13" i="1"/>
  <c r="F13" i="1"/>
  <c r="C319" i="2"/>
  <c r="C311" i="2"/>
  <c r="I35" i="1"/>
  <c r="G35" i="1"/>
  <c r="F35" i="1"/>
  <c r="J17" i="9"/>
  <c r="I138" i="1" s="1"/>
  <c r="D811" i="2"/>
  <c r="C798" i="2"/>
  <c r="I127" i="1"/>
  <c r="G127" i="1"/>
  <c r="F127" i="1"/>
  <c r="F474" i="2"/>
  <c r="F473" i="2"/>
  <c r="C471" i="2"/>
  <c r="I68" i="1"/>
  <c r="G68" i="1"/>
  <c r="F68" i="1"/>
  <c r="F846" i="2"/>
  <c r="F845" i="2"/>
  <c r="F839" i="2"/>
  <c r="F838" i="2"/>
  <c r="F831" i="2"/>
  <c r="F830" i="2"/>
  <c r="C843" i="2"/>
  <c r="D843" i="2" s="1"/>
  <c r="C836" i="2"/>
  <c r="C828" i="2"/>
  <c r="F132" i="1"/>
  <c r="F133" i="1"/>
  <c r="F134" i="1"/>
  <c r="I134" i="1"/>
  <c r="G134" i="1"/>
  <c r="I133" i="1"/>
  <c r="G133" i="1"/>
  <c r="I132" i="1"/>
  <c r="G132" i="1"/>
  <c r="C615" i="2"/>
  <c r="C594" i="2"/>
  <c r="D594" i="2" s="1"/>
  <c r="I78" i="1"/>
  <c r="G78" i="1"/>
  <c r="F78" i="1"/>
  <c r="I81" i="1"/>
  <c r="G81" i="1"/>
  <c r="F81" i="1"/>
  <c r="H135" i="1"/>
  <c r="H130" i="1"/>
  <c r="G858" i="2"/>
  <c r="G867" i="2"/>
  <c r="H137" i="1" s="1"/>
  <c r="E890" i="2"/>
  <c r="F890" i="2" s="1"/>
  <c r="E885" i="2"/>
  <c r="F885" i="2" s="1"/>
  <c r="E881" i="2"/>
  <c r="E874" i="2"/>
  <c r="G232" i="2"/>
  <c r="G231" i="2"/>
  <c r="G222" i="2"/>
  <c r="G223" i="2"/>
  <c r="G224" i="2"/>
  <c r="G225" i="2"/>
  <c r="G226" i="2"/>
  <c r="G221" i="2"/>
  <c r="D325" i="2"/>
  <c r="D324" i="2"/>
  <c r="D323" i="2"/>
  <c r="D322" i="2"/>
  <c r="D300" i="2"/>
  <c r="D299" i="2"/>
  <c r="D298" i="2"/>
  <c r="D297" i="2"/>
  <c r="D276" i="2"/>
  <c r="D275" i="2"/>
  <c r="D274" i="2"/>
  <c r="D273" i="2"/>
  <c r="D259" i="2"/>
  <c r="D258" i="2"/>
  <c r="D257" i="2"/>
  <c r="D256" i="2"/>
  <c r="D242" i="2"/>
  <c r="D241" i="2"/>
  <c r="D240" i="2"/>
  <c r="D239" i="2"/>
  <c r="D209" i="2"/>
  <c r="D208" i="2"/>
  <c r="D207" i="2"/>
  <c r="D206" i="2"/>
  <c r="E184" i="2"/>
  <c r="E183" i="2"/>
  <c r="E182" i="2"/>
  <c r="E181" i="2"/>
  <c r="E40" i="2"/>
  <c r="E38" i="2"/>
  <c r="E39" i="2"/>
  <c r="E37" i="2"/>
  <c r="D330" i="2"/>
  <c r="G330" i="2" s="1"/>
  <c r="F333" i="2" s="1"/>
  <c r="D14" i="9"/>
  <c r="C14" i="9"/>
  <c r="C869" i="2"/>
  <c r="F869" i="2" s="1"/>
  <c r="H155" i="1"/>
  <c r="H153" i="1"/>
  <c r="H152" i="1"/>
  <c r="H142" i="1"/>
  <c r="J142" i="1" s="1"/>
  <c r="H150" i="1"/>
  <c r="H149" i="1"/>
  <c r="H148" i="1"/>
  <c r="H147" i="1"/>
  <c r="H146" i="1"/>
  <c r="H145" i="1"/>
  <c r="H144" i="1"/>
  <c r="H143" i="1"/>
  <c r="C988" i="2"/>
  <c r="F988" i="2" s="1"/>
  <c r="C978" i="2"/>
  <c r="F978" i="2" s="1"/>
  <c r="C974" i="2"/>
  <c r="C959" i="2"/>
  <c r="C972" i="2" s="1"/>
  <c r="C955" i="2"/>
  <c r="C971" i="2" s="1"/>
  <c r="C951" i="2"/>
  <c r="C970" i="2" s="1"/>
  <c r="C70" i="9"/>
  <c r="D70" i="9"/>
  <c r="D65" i="9"/>
  <c r="D60" i="9"/>
  <c r="C65" i="9"/>
  <c r="C60" i="9"/>
  <c r="C55" i="9"/>
  <c r="H136" i="1" l="1"/>
  <c r="H28" i="1"/>
  <c r="J78" i="1"/>
  <c r="L78" i="1" s="1"/>
  <c r="J80" i="1"/>
  <c r="L80" i="1" s="1"/>
  <c r="J79" i="1"/>
  <c r="L79" i="1" s="1"/>
  <c r="J81" i="1"/>
  <c r="L81" i="1" s="1"/>
  <c r="J22" i="1"/>
  <c r="L22" i="1" s="1"/>
  <c r="J28" i="1"/>
  <c r="L28" i="1" s="1"/>
  <c r="L142" i="1"/>
  <c r="L104" i="1"/>
  <c r="K160" i="1"/>
  <c r="L160" i="1" s="1"/>
  <c r="L157" i="1" s="1"/>
  <c r="J157" i="1"/>
  <c r="F974" i="2"/>
  <c r="I139" i="1"/>
  <c r="J139" i="1" s="1"/>
  <c r="K139" i="1" s="1"/>
  <c r="L139" i="1" s="1"/>
  <c r="H16" i="1"/>
  <c r="J16" i="1" s="1"/>
  <c r="L16" i="1" s="1"/>
  <c r="G21" i="2"/>
  <c r="H77" i="1"/>
  <c r="F606" i="2"/>
  <c r="F601" i="2"/>
  <c r="F569" i="2"/>
  <c r="F538" i="2"/>
  <c r="F554" i="2"/>
  <c r="F522" i="2"/>
  <c r="G506" i="2"/>
  <c r="G492" i="2"/>
  <c r="H69" i="1" s="1"/>
  <c r="G490" i="2"/>
  <c r="F213" i="2"/>
  <c r="F144" i="2"/>
  <c r="D213" i="2"/>
  <c r="G317" i="2"/>
  <c r="H34" i="1" s="1"/>
  <c r="D144" i="2"/>
  <c r="G142" i="2"/>
  <c r="H21" i="1" s="1"/>
  <c r="G79" i="2"/>
  <c r="H17" i="1" s="1"/>
  <c r="G57" i="2"/>
  <c r="H15" i="1" s="1"/>
  <c r="G834" i="2"/>
  <c r="F105" i="2"/>
  <c r="F106" i="2" s="1"/>
  <c r="G110" i="2" s="1"/>
  <c r="H19" i="1" s="1"/>
  <c r="G92" i="2"/>
  <c r="H18" i="1" s="1"/>
  <c r="D23" i="2"/>
  <c r="D311" i="2"/>
  <c r="F798" i="2"/>
  <c r="F471" i="2"/>
  <c r="D798" i="2"/>
  <c r="F832" i="2"/>
  <c r="G841" i="2"/>
  <c r="G476" i="2"/>
  <c r="D471" i="2"/>
  <c r="G848" i="2"/>
  <c r="F828" i="2"/>
  <c r="F836" i="2"/>
  <c r="F843" i="2"/>
  <c r="D836" i="2"/>
  <c r="D828" i="2"/>
  <c r="F615" i="2"/>
  <c r="D615" i="2"/>
  <c r="F594" i="2"/>
  <c r="G812" i="2"/>
  <c r="H129" i="1" s="1"/>
  <c r="G896" i="2"/>
  <c r="H138" i="1" s="1"/>
  <c r="J138" i="1" s="1"/>
  <c r="K138" i="1" s="1"/>
  <c r="L138" i="1" s="1"/>
  <c r="G227" i="2"/>
  <c r="G233" i="2"/>
  <c r="G382" i="2"/>
  <c r="H45" i="1" s="1"/>
  <c r="H43" i="1"/>
  <c r="C50" i="9"/>
  <c r="C45" i="9"/>
  <c r="C39" i="9"/>
  <c r="C34" i="9"/>
  <c r="C29" i="9"/>
  <c r="C24" i="9"/>
  <c r="C19" i="9"/>
  <c r="D55" i="9"/>
  <c r="D50" i="9"/>
  <c r="D45" i="9"/>
  <c r="D39" i="9"/>
  <c r="D34" i="9"/>
  <c r="D29" i="9"/>
  <c r="D24" i="9"/>
  <c r="D19" i="9"/>
  <c r="H112" i="1"/>
  <c r="H111" i="1"/>
  <c r="H110" i="1"/>
  <c r="C736" i="2"/>
  <c r="I110" i="1"/>
  <c r="G110" i="1"/>
  <c r="F110" i="1"/>
  <c r="C218" i="2"/>
  <c r="I29" i="1"/>
  <c r="G29" i="1"/>
  <c r="F29" i="1"/>
  <c r="H118" i="1"/>
  <c r="D755" i="2"/>
  <c r="G706" i="2"/>
  <c r="H100" i="1" s="1"/>
  <c r="H102" i="1"/>
  <c r="G711" i="2"/>
  <c r="H101" i="1" s="1"/>
  <c r="G701" i="2"/>
  <c r="H99" i="1" s="1"/>
  <c r="G696" i="2"/>
  <c r="H98" i="1" s="1"/>
  <c r="G691" i="2"/>
  <c r="H97" i="1" s="1"/>
  <c r="G686" i="2"/>
  <c r="H96" i="1" s="1"/>
  <c r="E658" i="2"/>
  <c r="E651" i="2"/>
  <c r="C5" i="9"/>
  <c r="C4" i="9"/>
  <c r="C3" i="9"/>
  <c r="H65" i="1"/>
  <c r="H64" i="1"/>
  <c r="H62" i="1"/>
  <c r="H60" i="1"/>
  <c r="H59" i="1"/>
  <c r="H58" i="1"/>
  <c r="H57" i="1"/>
  <c r="H56" i="1"/>
  <c r="F461" i="2"/>
  <c r="H63" i="1" s="1"/>
  <c r="E423" i="2"/>
  <c r="D423" i="2"/>
  <c r="G632" i="2"/>
  <c r="H86" i="1" s="1"/>
  <c r="G627" i="2"/>
  <c r="H85" i="1" s="1"/>
  <c r="G622" i="2"/>
  <c r="H84" i="1" s="1"/>
  <c r="D9" i="9"/>
  <c r="J110" i="1" l="1"/>
  <c r="L110" i="1" s="1"/>
  <c r="H10" i="1"/>
  <c r="J10" i="1" s="1"/>
  <c r="L10" i="1" s="1"/>
  <c r="H133" i="1"/>
  <c r="J133" i="1" s="1"/>
  <c r="L133" i="1" s="1"/>
  <c r="H132" i="1"/>
  <c r="J132" i="1" s="1"/>
  <c r="L132" i="1" s="1"/>
  <c r="H134" i="1"/>
  <c r="J134" i="1" s="1"/>
  <c r="L134" i="1" s="1"/>
  <c r="H68" i="1"/>
  <c r="J68" i="1" s="1"/>
  <c r="L68" i="1" s="1"/>
  <c r="G807" i="2"/>
  <c r="H128" i="1" s="1"/>
  <c r="G802" i="2"/>
  <c r="H127" i="1" s="1"/>
  <c r="J127" i="1" s="1"/>
  <c r="L127" i="1" s="1"/>
  <c r="G235" i="2"/>
  <c r="F736" i="2"/>
  <c r="D736" i="2"/>
  <c r="F218" i="2"/>
  <c r="D218" i="2"/>
  <c r="H29" i="1" l="1"/>
  <c r="J29" i="1" s="1"/>
  <c r="L29" i="1" s="1"/>
  <c r="D166" i="2"/>
  <c r="D167" i="2"/>
  <c r="D168" i="2"/>
  <c r="D165" i="2"/>
  <c r="D151" i="2"/>
  <c r="D152" i="2"/>
  <c r="D153" i="2"/>
  <c r="D150" i="2"/>
  <c r="G325" i="2"/>
  <c r="G324" i="2"/>
  <c r="G323" i="2"/>
  <c r="G322" i="2"/>
  <c r="G300" i="2"/>
  <c r="G299" i="2"/>
  <c r="G298" i="2"/>
  <c r="G297" i="2"/>
  <c r="G276" i="2"/>
  <c r="G275" i="2"/>
  <c r="G274" i="2"/>
  <c r="G273" i="2"/>
  <c r="G259" i="2"/>
  <c r="G258" i="2"/>
  <c r="G257" i="2"/>
  <c r="G256" i="2"/>
  <c r="G242" i="2"/>
  <c r="G241" i="2"/>
  <c r="G240" i="2"/>
  <c r="G239" i="2"/>
  <c r="F209" i="2"/>
  <c r="F208" i="2"/>
  <c r="F207" i="2"/>
  <c r="F206" i="2"/>
  <c r="F195" i="2"/>
  <c r="F196" i="2"/>
  <c r="F197" i="2"/>
  <c r="F194" i="2"/>
  <c r="F184" i="2"/>
  <c r="F183" i="2"/>
  <c r="F182" i="2"/>
  <c r="F181" i="2"/>
  <c r="D39" i="2"/>
  <c r="G39" i="2" s="1"/>
  <c r="D40" i="2"/>
  <c r="G40" i="2" s="1"/>
  <c r="D38" i="2"/>
  <c r="G38" i="2" s="1"/>
  <c r="D37" i="2"/>
  <c r="G37" i="2" s="1"/>
  <c r="F395" i="2"/>
  <c r="F394" i="2"/>
  <c r="F393" i="2"/>
  <c r="F392" i="2"/>
  <c r="E396" i="2"/>
  <c r="F396" i="2" s="1"/>
  <c r="D387" i="2"/>
  <c r="D386" i="2"/>
  <c r="G376" i="2"/>
  <c r="H44" i="1" s="1"/>
  <c r="D347" i="2"/>
  <c r="E346" i="2"/>
  <c r="E345" i="2"/>
  <c r="E344" i="2"/>
  <c r="D346" i="2"/>
  <c r="D345" i="2"/>
  <c r="D344" i="2"/>
  <c r="E343" i="2"/>
  <c r="D343" i="2"/>
  <c r="G356" i="2"/>
  <c r="E357" i="2"/>
  <c r="G357" i="2" s="1"/>
  <c r="G355" i="2"/>
  <c r="G354" i="2"/>
  <c r="G353" i="2"/>
  <c r="E347" i="2"/>
  <c r="G10" i="2"/>
  <c r="C81" i="2"/>
  <c r="C163" i="2"/>
  <c r="G24" i="1"/>
  <c r="I24" i="1"/>
  <c r="F24" i="1"/>
  <c r="I18" i="1"/>
  <c r="J18" i="1" s="1"/>
  <c r="L18" i="1" s="1"/>
  <c r="G18" i="1"/>
  <c r="F18" i="1"/>
  <c r="B7" i="10"/>
  <c r="B37" i="10"/>
  <c r="B35" i="10"/>
  <c r="G82" i="9"/>
  <c r="G81" i="9"/>
  <c r="C1011" i="2"/>
  <c r="C1010" i="2"/>
  <c r="I34" i="1"/>
  <c r="J34" i="1" s="1"/>
  <c r="L34" i="1" s="1"/>
  <c r="G34" i="1"/>
  <c r="F34" i="1"/>
  <c r="F311" i="2" s="1"/>
  <c r="C271" i="2"/>
  <c r="D271" i="2" s="1"/>
  <c r="C254" i="2"/>
  <c r="C237" i="2"/>
  <c r="I32" i="1"/>
  <c r="G32" i="1"/>
  <c r="F32" i="1"/>
  <c r="I31" i="1"/>
  <c r="G31" i="1"/>
  <c r="F31" i="1"/>
  <c r="I30" i="1"/>
  <c r="G30" i="1"/>
  <c r="F30" i="1"/>
  <c r="C204" i="2"/>
  <c r="I27" i="1"/>
  <c r="G27" i="1"/>
  <c r="F27" i="1"/>
  <c r="G189" i="2" l="1"/>
  <c r="H25" i="1" s="1"/>
  <c r="G202" i="2"/>
  <c r="H26" i="1" s="1"/>
  <c r="G309" i="2"/>
  <c r="H33" i="1" s="1"/>
  <c r="G161" i="2"/>
  <c r="H23" i="1" s="1"/>
  <c r="G176" i="2"/>
  <c r="H24" i="1" s="1"/>
  <c r="J24" i="1" s="1"/>
  <c r="L24" i="1" s="1"/>
  <c r="G45" i="2"/>
  <c r="H14" i="1" s="1"/>
  <c r="G286" i="2"/>
  <c r="H32" i="1" s="1"/>
  <c r="J32" i="1" s="1"/>
  <c r="L32" i="1" s="1"/>
  <c r="G269" i="2"/>
  <c r="H31" i="1" s="1"/>
  <c r="J31" i="1" s="1"/>
  <c r="L31" i="1" s="1"/>
  <c r="G252" i="2"/>
  <c r="H30" i="1" s="1"/>
  <c r="J30" i="1" s="1"/>
  <c r="L30" i="1" s="1"/>
  <c r="G326" i="2"/>
  <c r="F332" i="2" s="1"/>
  <c r="G335" i="2" s="1"/>
  <c r="G211" i="2"/>
  <c r="H27" i="1" s="1"/>
  <c r="J27" i="1" s="1"/>
  <c r="L27" i="1" s="1"/>
  <c r="G398" i="2"/>
  <c r="H47" i="1" s="1"/>
  <c r="G345" i="2"/>
  <c r="G359" i="2"/>
  <c r="H41" i="1" s="1"/>
  <c r="G344" i="2"/>
  <c r="G346" i="2"/>
  <c r="G343" i="2"/>
  <c r="G347" i="2"/>
  <c r="F163" i="2"/>
  <c r="F81" i="2"/>
  <c r="D81" i="2"/>
  <c r="D163" i="2"/>
  <c r="D319" i="2"/>
  <c r="D254" i="2"/>
  <c r="D237" i="2"/>
  <c r="D204" i="2"/>
  <c r="H35" i="1" l="1"/>
  <c r="J35" i="1" s="1"/>
  <c r="L35" i="1" s="1"/>
  <c r="G349" i="2"/>
  <c r="H40" i="1" s="1"/>
  <c r="G137" i="1" l="1"/>
  <c r="G136" i="1"/>
  <c r="G135" i="1"/>
  <c r="G130" i="1"/>
  <c r="G129" i="1"/>
  <c r="G128" i="1"/>
  <c r="G9" i="1"/>
  <c r="G33" i="1"/>
  <c r="G26" i="1"/>
  <c r="G25" i="1"/>
  <c r="G23" i="1"/>
  <c r="G21" i="1"/>
  <c r="G20" i="1"/>
  <c r="G19" i="1"/>
  <c r="G17" i="1"/>
  <c r="G15" i="1"/>
  <c r="G14" i="1"/>
  <c r="G49" i="1"/>
  <c r="G48" i="1"/>
  <c r="G47" i="1"/>
  <c r="G46" i="1"/>
  <c r="G45" i="1"/>
  <c r="G44" i="1"/>
  <c r="G43" i="1"/>
  <c r="G42" i="1"/>
  <c r="G41" i="1"/>
  <c r="G40" i="1"/>
  <c r="G39" i="1"/>
  <c r="G64" i="1"/>
  <c r="G63" i="1"/>
  <c r="G62" i="1"/>
  <c r="G61" i="1"/>
  <c r="G60" i="1"/>
  <c r="G59" i="1"/>
  <c r="G58" i="1"/>
  <c r="G57" i="1"/>
  <c r="G56" i="1"/>
  <c r="G55" i="1"/>
  <c r="G54" i="1"/>
  <c r="G53" i="1"/>
  <c r="G77" i="1"/>
  <c r="G76" i="1"/>
  <c r="G75" i="1"/>
  <c r="G74" i="1"/>
  <c r="G73" i="1"/>
  <c r="G72" i="1"/>
  <c r="G71" i="1"/>
  <c r="G70" i="1"/>
  <c r="G69" i="1"/>
  <c r="G86" i="1"/>
  <c r="G85" i="1"/>
  <c r="G84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112" i="1"/>
  <c r="G111" i="1"/>
  <c r="G124" i="1"/>
  <c r="G123" i="1"/>
  <c r="G122" i="1"/>
  <c r="G121" i="1"/>
  <c r="G120" i="1"/>
  <c r="G119" i="1"/>
  <c r="G118" i="1"/>
  <c r="G117" i="1"/>
  <c r="G116" i="1"/>
  <c r="G115" i="1"/>
  <c r="C288" i="2"/>
  <c r="D288" i="2" l="1"/>
  <c r="I9" i="1"/>
  <c r="F9" i="1"/>
  <c r="I33" i="1"/>
  <c r="J33" i="1" s="1"/>
  <c r="L33" i="1" s="1"/>
  <c r="I26" i="1"/>
  <c r="J26" i="1" s="1"/>
  <c r="L26" i="1" s="1"/>
  <c r="I25" i="1"/>
  <c r="J25" i="1" s="1"/>
  <c r="L25" i="1" s="1"/>
  <c r="I23" i="1"/>
  <c r="J23" i="1" s="1"/>
  <c r="L23" i="1" s="1"/>
  <c r="I21" i="1"/>
  <c r="J21" i="1" s="1"/>
  <c r="L21" i="1" s="1"/>
  <c r="I20" i="1"/>
  <c r="J20" i="1" s="1"/>
  <c r="L20" i="1" s="1"/>
  <c r="I19" i="1"/>
  <c r="J19" i="1" s="1"/>
  <c r="L19" i="1" s="1"/>
  <c r="I17" i="1"/>
  <c r="J17" i="1" s="1"/>
  <c r="L17" i="1" s="1"/>
  <c r="I15" i="1"/>
  <c r="J15" i="1" s="1"/>
  <c r="L15" i="1" s="1"/>
  <c r="I14" i="1"/>
  <c r="J14" i="1" s="1"/>
  <c r="L14" i="1" s="1"/>
  <c r="F33" i="1"/>
  <c r="F288" i="2" s="1"/>
  <c r="F26" i="1"/>
  <c r="F25" i="1"/>
  <c r="F23" i="1"/>
  <c r="F271" i="2" s="1"/>
  <c r="F21" i="1"/>
  <c r="F20" i="1"/>
  <c r="F237" i="2" s="1"/>
  <c r="F19" i="1"/>
  <c r="F17" i="1"/>
  <c r="F15" i="1"/>
  <c r="F14" i="1"/>
  <c r="F23" i="2" s="1"/>
  <c r="I49" i="1"/>
  <c r="I48" i="1"/>
  <c r="J48" i="1" s="1"/>
  <c r="L48" i="1" s="1"/>
  <c r="I47" i="1"/>
  <c r="J47" i="1" s="1"/>
  <c r="L47" i="1" s="1"/>
  <c r="I46" i="1"/>
  <c r="I45" i="1"/>
  <c r="J45" i="1" s="1"/>
  <c r="L45" i="1" s="1"/>
  <c r="I44" i="1"/>
  <c r="J44" i="1" s="1"/>
  <c r="L44" i="1" s="1"/>
  <c r="I43" i="1"/>
  <c r="J43" i="1" s="1"/>
  <c r="L43" i="1" s="1"/>
  <c r="I42" i="1"/>
  <c r="I41" i="1"/>
  <c r="J41" i="1" s="1"/>
  <c r="L41" i="1" s="1"/>
  <c r="I40" i="1"/>
  <c r="J40" i="1" s="1"/>
  <c r="L40" i="1" s="1"/>
  <c r="I39" i="1"/>
  <c r="F49" i="1"/>
  <c r="F48" i="1"/>
  <c r="F47" i="1"/>
  <c r="F46" i="1"/>
  <c r="F45" i="1"/>
  <c r="F44" i="1"/>
  <c r="F43" i="1"/>
  <c r="F42" i="1"/>
  <c r="F41" i="1"/>
  <c r="F40" i="1"/>
  <c r="F39" i="1"/>
  <c r="I64" i="1"/>
  <c r="J64" i="1" s="1"/>
  <c r="L64" i="1" s="1"/>
  <c r="I63" i="1"/>
  <c r="J63" i="1" s="1"/>
  <c r="L63" i="1" s="1"/>
  <c r="I62" i="1"/>
  <c r="J62" i="1" s="1"/>
  <c r="L62" i="1" s="1"/>
  <c r="I61" i="1"/>
  <c r="I60" i="1"/>
  <c r="J60" i="1" s="1"/>
  <c r="L60" i="1" s="1"/>
  <c r="I59" i="1"/>
  <c r="J59" i="1" s="1"/>
  <c r="L59" i="1" s="1"/>
  <c r="I58" i="1"/>
  <c r="J58" i="1" s="1"/>
  <c r="L58" i="1" s="1"/>
  <c r="I57" i="1"/>
  <c r="J57" i="1" s="1"/>
  <c r="L57" i="1" s="1"/>
  <c r="I56" i="1"/>
  <c r="J56" i="1" s="1"/>
  <c r="L56" i="1" s="1"/>
  <c r="I55" i="1"/>
  <c r="I54" i="1"/>
  <c r="I53" i="1"/>
  <c r="F64" i="1"/>
  <c r="F63" i="1"/>
  <c r="F62" i="1"/>
  <c r="F61" i="1"/>
  <c r="F60" i="1"/>
  <c r="F59" i="1"/>
  <c r="F58" i="1"/>
  <c r="F57" i="1"/>
  <c r="F56" i="1"/>
  <c r="F55" i="1"/>
  <c r="F54" i="1"/>
  <c r="F53" i="1"/>
  <c r="I77" i="1"/>
  <c r="J77" i="1" s="1"/>
  <c r="L77" i="1" s="1"/>
  <c r="I76" i="1"/>
  <c r="I75" i="1"/>
  <c r="I74" i="1"/>
  <c r="I73" i="1"/>
  <c r="I72" i="1"/>
  <c r="I71" i="1"/>
  <c r="I70" i="1"/>
  <c r="I69" i="1"/>
  <c r="J69" i="1" s="1"/>
  <c r="L69" i="1" s="1"/>
  <c r="F77" i="1"/>
  <c r="F76" i="1"/>
  <c r="F75" i="1"/>
  <c r="F74" i="1"/>
  <c r="F73" i="1"/>
  <c r="F72" i="1"/>
  <c r="F71" i="1"/>
  <c r="F70" i="1"/>
  <c r="F69" i="1"/>
  <c r="I86" i="1"/>
  <c r="J86" i="1" s="1"/>
  <c r="L86" i="1" s="1"/>
  <c r="I85" i="1"/>
  <c r="J85" i="1" s="1"/>
  <c r="L85" i="1" s="1"/>
  <c r="I84" i="1"/>
  <c r="J84" i="1" s="1"/>
  <c r="L84" i="1" s="1"/>
  <c r="F86" i="1"/>
  <c r="F85" i="1"/>
  <c r="F84" i="1"/>
  <c r="I102" i="1"/>
  <c r="J102" i="1" s="1"/>
  <c r="L102" i="1" s="1"/>
  <c r="I101" i="1"/>
  <c r="J101" i="1" s="1"/>
  <c r="L101" i="1" s="1"/>
  <c r="I100" i="1"/>
  <c r="J100" i="1" s="1"/>
  <c r="L100" i="1" s="1"/>
  <c r="I99" i="1"/>
  <c r="J99" i="1" s="1"/>
  <c r="L99" i="1" s="1"/>
  <c r="I98" i="1"/>
  <c r="J98" i="1" s="1"/>
  <c r="L98" i="1" s="1"/>
  <c r="I97" i="1"/>
  <c r="J97" i="1" s="1"/>
  <c r="L97" i="1" s="1"/>
  <c r="I96" i="1"/>
  <c r="J96" i="1" s="1"/>
  <c r="L96" i="1" s="1"/>
  <c r="I95" i="1"/>
  <c r="I94" i="1"/>
  <c r="I93" i="1"/>
  <c r="I92" i="1"/>
  <c r="I91" i="1"/>
  <c r="I90" i="1"/>
  <c r="I89" i="1"/>
  <c r="F102" i="1"/>
  <c r="F713" i="2" s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I112" i="1"/>
  <c r="J112" i="1" s="1"/>
  <c r="L112" i="1" s="1"/>
  <c r="I111" i="1"/>
  <c r="J111" i="1" s="1"/>
  <c r="L111" i="1" s="1"/>
  <c r="F112" i="1"/>
  <c r="F111" i="1"/>
  <c r="I124" i="1"/>
  <c r="I123" i="1"/>
  <c r="I122" i="1"/>
  <c r="I121" i="1"/>
  <c r="I120" i="1"/>
  <c r="I119" i="1"/>
  <c r="I118" i="1"/>
  <c r="J118" i="1" s="1"/>
  <c r="L118" i="1" s="1"/>
  <c r="I117" i="1"/>
  <c r="I116" i="1"/>
  <c r="I115" i="1"/>
  <c r="F124" i="1"/>
  <c r="F123" i="1"/>
  <c r="F122" i="1"/>
  <c r="F121" i="1"/>
  <c r="F120" i="1"/>
  <c r="F119" i="1"/>
  <c r="F118" i="1"/>
  <c r="F117" i="1"/>
  <c r="F116" i="1"/>
  <c r="F115" i="1"/>
  <c r="I137" i="1"/>
  <c r="J137" i="1" s="1"/>
  <c r="L137" i="1" s="1"/>
  <c r="I136" i="1"/>
  <c r="J136" i="1" s="1"/>
  <c r="L136" i="1" s="1"/>
  <c r="I135" i="1"/>
  <c r="J135" i="1" s="1"/>
  <c r="L135" i="1" s="1"/>
  <c r="I130" i="1"/>
  <c r="J130" i="1" s="1"/>
  <c r="L130" i="1" s="1"/>
  <c r="I129" i="1"/>
  <c r="J129" i="1" s="1"/>
  <c r="L129" i="1" s="1"/>
  <c r="I128" i="1"/>
  <c r="J128" i="1" s="1"/>
  <c r="L128" i="1" s="1"/>
  <c r="F137" i="1"/>
  <c r="F136" i="1"/>
  <c r="F135" i="1"/>
  <c r="F130" i="1"/>
  <c r="F129" i="1"/>
  <c r="F128" i="1"/>
  <c r="C731" i="2"/>
  <c r="F731" i="2" s="1"/>
  <c r="C717" i="2"/>
  <c r="F717" i="2" s="1"/>
  <c r="J12" i="9"/>
  <c r="I65" i="1" s="1"/>
  <c r="J65" i="1" s="1"/>
  <c r="K65" i="1" s="1"/>
  <c r="L65" i="1" s="1"/>
  <c r="J32" i="9"/>
  <c r="I145" i="1" s="1"/>
  <c r="J145" i="1" s="1"/>
  <c r="K145" i="1" s="1"/>
  <c r="L145" i="1" s="1"/>
  <c r="C854" i="2"/>
  <c r="G790" i="2"/>
  <c r="H123" i="1" s="1"/>
  <c r="G785" i="2"/>
  <c r="H122" i="1" s="1"/>
  <c r="G780" i="2"/>
  <c r="H121" i="1" s="1"/>
  <c r="G775" i="2"/>
  <c r="H120" i="1" s="1"/>
  <c r="G770" i="2"/>
  <c r="H119" i="1" s="1"/>
  <c r="G751" i="2"/>
  <c r="H115" i="1" s="1"/>
  <c r="G761" i="2"/>
  <c r="H117" i="1" s="1"/>
  <c r="G756" i="2"/>
  <c r="H116" i="1" s="1"/>
  <c r="C693" i="2"/>
  <c r="F679" i="2"/>
  <c r="F672" i="2"/>
  <c r="F665" i="2"/>
  <c r="F658" i="2"/>
  <c r="F651" i="2"/>
  <c r="G644" i="2"/>
  <c r="G637" i="2"/>
  <c r="C676" i="2"/>
  <c r="C669" i="2"/>
  <c r="C662" i="2"/>
  <c r="C655" i="2"/>
  <c r="C648" i="2"/>
  <c r="C641" i="2"/>
  <c r="C634" i="2"/>
  <c r="F583" i="2"/>
  <c r="F576" i="2"/>
  <c r="F560" i="2"/>
  <c r="G571" i="2" s="1"/>
  <c r="H74" i="1" s="1"/>
  <c r="F545" i="2"/>
  <c r="G556" i="2" s="1"/>
  <c r="H73" i="1" s="1"/>
  <c r="F529" i="2"/>
  <c r="G540" i="2" s="1"/>
  <c r="H72" i="1" s="1"/>
  <c r="C542" i="2"/>
  <c r="F513" i="2"/>
  <c r="G524" i="2" s="1"/>
  <c r="H71" i="1" s="1"/>
  <c r="G497" i="2"/>
  <c r="G508" i="2" s="1"/>
  <c r="H70" i="1" s="1"/>
  <c r="F452" i="2"/>
  <c r="H61" i="1" s="1"/>
  <c r="F427" i="2"/>
  <c r="H55" i="1" s="1"/>
  <c r="F423" i="2"/>
  <c r="H54" i="1" s="1"/>
  <c r="F419" i="2"/>
  <c r="H53" i="1" s="1"/>
  <c r="L109" i="1" l="1"/>
  <c r="L83" i="1"/>
  <c r="J115" i="1"/>
  <c r="L115" i="1" s="1"/>
  <c r="J70" i="1"/>
  <c r="L70" i="1" s="1"/>
  <c r="J117" i="1"/>
  <c r="L117" i="1" s="1"/>
  <c r="J71" i="1"/>
  <c r="L71" i="1" s="1"/>
  <c r="J119" i="1"/>
  <c r="L119" i="1" s="1"/>
  <c r="J74" i="1"/>
  <c r="L74" i="1" s="1"/>
  <c r="J122" i="1"/>
  <c r="L122" i="1" s="1"/>
  <c r="J121" i="1"/>
  <c r="L121" i="1" s="1"/>
  <c r="L126" i="1"/>
  <c r="J123" i="1"/>
  <c r="L123" i="1" s="1"/>
  <c r="J61" i="1"/>
  <c r="L61" i="1" s="1"/>
  <c r="J53" i="1"/>
  <c r="L53" i="1" s="1"/>
  <c r="J116" i="1"/>
  <c r="L116" i="1" s="1"/>
  <c r="J54" i="1"/>
  <c r="L54" i="1" s="1"/>
  <c r="J55" i="1"/>
  <c r="L55" i="1" s="1"/>
  <c r="J72" i="1"/>
  <c r="L72" i="1" s="1"/>
  <c r="J120" i="1"/>
  <c r="L120" i="1" s="1"/>
  <c r="J73" i="1"/>
  <c r="L73" i="1" s="1"/>
  <c r="L12" i="1"/>
  <c r="F319" i="2"/>
  <c r="F254" i="2"/>
  <c r="F204" i="2"/>
  <c r="F634" i="2"/>
  <c r="D634" i="2"/>
  <c r="D662" i="2"/>
  <c r="F662" i="2"/>
  <c r="F693" i="2"/>
  <c r="D693" i="2"/>
  <c r="F854" i="2"/>
  <c r="D854" i="2"/>
  <c r="D542" i="2"/>
  <c r="F542" i="2"/>
  <c r="F641" i="2"/>
  <c r="D641" i="2"/>
  <c r="F669" i="2"/>
  <c r="D669" i="2"/>
  <c r="F648" i="2"/>
  <c r="D648" i="2"/>
  <c r="F676" i="2"/>
  <c r="D676" i="2"/>
  <c r="F927" i="2"/>
  <c r="F655" i="2"/>
  <c r="D655" i="2"/>
  <c r="G796" i="2"/>
  <c r="G674" i="2"/>
  <c r="G681" i="2"/>
  <c r="G667" i="2"/>
  <c r="G660" i="2"/>
  <c r="G653" i="2"/>
  <c r="G639" i="2"/>
  <c r="G646" i="2"/>
  <c r="G585" i="2"/>
  <c r="G578" i="2"/>
  <c r="L52" i="1" l="1"/>
  <c r="J126" i="1"/>
  <c r="H76" i="1"/>
  <c r="J76" i="1" s="1"/>
  <c r="L76" i="1" s="1"/>
  <c r="H75" i="1"/>
  <c r="J75" i="1" s="1"/>
  <c r="L75" i="1" s="1"/>
  <c r="H124" i="1"/>
  <c r="J124" i="1" s="1"/>
  <c r="L124" i="1" s="1"/>
  <c r="L114" i="1" s="1"/>
  <c r="H92" i="1"/>
  <c r="J92" i="1" s="1"/>
  <c r="L92" i="1" s="1"/>
  <c r="H90" i="1"/>
  <c r="J90" i="1" s="1"/>
  <c r="L90" i="1" s="1"/>
  <c r="H93" i="1"/>
  <c r="J93" i="1" s="1"/>
  <c r="L93" i="1" s="1"/>
  <c r="H89" i="1"/>
  <c r="J89" i="1" s="1"/>
  <c r="L89" i="1" s="1"/>
  <c r="H95" i="1"/>
  <c r="J95" i="1" s="1"/>
  <c r="L95" i="1" s="1"/>
  <c r="H91" i="1"/>
  <c r="J91" i="1" s="1"/>
  <c r="L91" i="1" s="1"/>
  <c r="H94" i="1"/>
  <c r="J94" i="1" s="1"/>
  <c r="L94" i="1" s="1"/>
  <c r="L67" i="1" l="1"/>
  <c r="L88" i="1"/>
  <c r="J88" i="1"/>
  <c r="J67" i="1"/>
  <c r="J114" i="1"/>
  <c r="G407" i="2" l="1"/>
  <c r="G387" i="2"/>
  <c r="H46" i="1" s="1"/>
  <c r="J46" i="1" s="1"/>
  <c r="L46" i="1" s="1"/>
  <c r="J42" i="1"/>
  <c r="L42" i="1" s="1"/>
  <c r="F339" i="2"/>
  <c r="H39" i="1" s="1"/>
  <c r="J39" i="1" s="1"/>
  <c r="L39" i="1" s="1"/>
  <c r="F959" i="2"/>
  <c r="F955" i="2"/>
  <c r="F951" i="2"/>
  <c r="C947" i="2"/>
  <c r="C943" i="2"/>
  <c r="C939" i="2"/>
  <c r="C935" i="2"/>
  <c r="C931" i="2"/>
  <c r="C860" i="2"/>
  <c r="C850" i="2"/>
  <c r="C814" i="2"/>
  <c r="C809" i="2"/>
  <c r="C804" i="2"/>
  <c r="C792" i="2"/>
  <c r="C787" i="2"/>
  <c r="C782" i="2"/>
  <c r="C777" i="2"/>
  <c r="C772" i="2"/>
  <c r="C767" i="2"/>
  <c r="C763" i="2"/>
  <c r="C758" i="2"/>
  <c r="C753" i="2"/>
  <c r="C748" i="2"/>
  <c r="C744" i="2"/>
  <c r="C740" i="2"/>
  <c r="C708" i="2"/>
  <c r="C703" i="2"/>
  <c r="C698" i="2"/>
  <c r="C688" i="2"/>
  <c r="C683" i="2"/>
  <c r="C629" i="2"/>
  <c r="C624" i="2"/>
  <c r="C619" i="2"/>
  <c r="C587" i="2"/>
  <c r="C580" i="2"/>
  <c r="C573" i="2"/>
  <c r="C558" i="2"/>
  <c r="C526" i="2"/>
  <c r="C510" i="2"/>
  <c r="C494" i="2"/>
  <c r="C478" i="2"/>
  <c r="C467" i="2"/>
  <c r="F467" i="2" s="1"/>
  <c r="C463" i="2"/>
  <c r="C458" i="2"/>
  <c r="C454" i="2"/>
  <c r="C449" i="2"/>
  <c r="C445" i="2"/>
  <c r="C441" i="2"/>
  <c r="C437" i="2"/>
  <c r="C433" i="2"/>
  <c r="C429" i="2"/>
  <c r="C425" i="2"/>
  <c r="C421" i="2"/>
  <c r="C417" i="2"/>
  <c r="C404" i="2"/>
  <c r="C400" i="2"/>
  <c r="C389" i="2"/>
  <c r="C384" i="2"/>
  <c r="C379" i="2"/>
  <c r="C373" i="2"/>
  <c r="C367" i="2"/>
  <c r="C361" i="2"/>
  <c r="C351" i="2"/>
  <c r="C341" i="2"/>
  <c r="C337" i="2"/>
  <c r="C191" i="2"/>
  <c r="C178" i="2"/>
  <c r="C148" i="2"/>
  <c r="C124" i="2"/>
  <c r="C112" i="2"/>
  <c r="C94" i="2"/>
  <c r="C66" i="2"/>
  <c r="C47" i="2"/>
  <c r="C35" i="2"/>
  <c r="F943" i="2" l="1"/>
  <c r="C968" i="2"/>
  <c r="F935" i="2"/>
  <c r="C966" i="2"/>
  <c r="F939" i="2"/>
  <c r="C967" i="2"/>
  <c r="F931" i="2"/>
  <c r="C965" i="2"/>
  <c r="F947" i="2"/>
  <c r="C969" i="2"/>
  <c r="D47" i="2"/>
  <c r="F47" i="2"/>
  <c r="D337" i="2"/>
  <c r="F337" i="2"/>
  <c r="D425" i="2"/>
  <c r="F425" i="2"/>
  <c r="F441" i="2"/>
  <c r="D441" i="2"/>
  <c r="F458" i="2"/>
  <c r="D458" i="2"/>
  <c r="F494" i="2"/>
  <c r="D494" i="2"/>
  <c r="D573" i="2"/>
  <c r="F573" i="2"/>
  <c r="F624" i="2"/>
  <c r="D624" i="2"/>
  <c r="D688" i="2"/>
  <c r="F688" i="2"/>
  <c r="D792" i="2"/>
  <c r="F792" i="2"/>
  <c r="D804" i="2"/>
  <c r="F804" i="2"/>
  <c r="D124" i="2"/>
  <c r="F124" i="2"/>
  <c r="F66" i="2"/>
  <c r="D66" i="2"/>
  <c r="F341" i="2"/>
  <c r="D341" i="2"/>
  <c r="D429" i="2"/>
  <c r="F429" i="2"/>
  <c r="D445" i="2"/>
  <c r="F445" i="2"/>
  <c r="D463" i="2"/>
  <c r="F463" i="2"/>
  <c r="D510" i="2"/>
  <c r="F510" i="2"/>
  <c r="F580" i="2"/>
  <c r="D580" i="2"/>
  <c r="F698" i="2"/>
  <c r="D698" i="2"/>
  <c r="F708" i="2"/>
  <c r="D708" i="2"/>
  <c r="D740" i="2"/>
  <c r="F740" i="2"/>
  <c r="F753" i="2"/>
  <c r="D753" i="2"/>
  <c r="D767" i="2"/>
  <c r="F767" i="2"/>
  <c r="F782" i="2"/>
  <c r="D782" i="2"/>
  <c r="D809" i="2"/>
  <c r="F809" i="2"/>
  <c r="D860" i="2"/>
  <c r="F860" i="2"/>
  <c r="D178" i="2"/>
  <c r="F178" i="2"/>
  <c r="F14" i="2"/>
  <c r="D14" i="2"/>
  <c r="D191" i="2"/>
  <c r="F191" i="2"/>
  <c r="D351" i="2"/>
  <c r="F351" i="2"/>
  <c r="D417" i="2"/>
  <c r="F417" i="2"/>
  <c r="F433" i="2"/>
  <c r="D433" i="2"/>
  <c r="F449" i="2"/>
  <c r="D449" i="2"/>
  <c r="D526" i="2"/>
  <c r="F526" i="2"/>
  <c r="D587" i="2"/>
  <c r="F587" i="2"/>
  <c r="F629" i="2"/>
  <c r="D629" i="2"/>
  <c r="F703" i="2"/>
  <c r="D703" i="2"/>
  <c r="D744" i="2"/>
  <c r="F744" i="2"/>
  <c r="D758" i="2"/>
  <c r="F758" i="2"/>
  <c r="D772" i="2"/>
  <c r="F772" i="2"/>
  <c r="D787" i="2"/>
  <c r="F787" i="2"/>
  <c r="D814" i="2"/>
  <c r="F814" i="2"/>
  <c r="D94" i="2"/>
  <c r="F94" i="2"/>
  <c r="D148" i="2"/>
  <c r="F148" i="2"/>
  <c r="F35" i="2"/>
  <c r="D35" i="2"/>
  <c r="F112" i="2"/>
  <c r="D112" i="2"/>
  <c r="F421" i="2"/>
  <c r="D421" i="2"/>
  <c r="D437" i="2"/>
  <c r="F437" i="2"/>
  <c r="D454" i="2"/>
  <c r="F454" i="2"/>
  <c r="F478" i="2"/>
  <c r="D478" i="2"/>
  <c r="F558" i="2"/>
  <c r="D558" i="2"/>
  <c r="D619" i="2"/>
  <c r="F619" i="2"/>
  <c r="F683" i="2"/>
  <c r="D683" i="2"/>
  <c r="F748" i="2"/>
  <c r="D748" i="2"/>
  <c r="F763" i="2"/>
  <c r="D763" i="2"/>
  <c r="F777" i="2"/>
  <c r="D777" i="2"/>
  <c r="F850" i="2"/>
  <c r="D850" i="2"/>
  <c r="D373" i="2"/>
  <c r="F373" i="2"/>
  <c r="D389" i="2"/>
  <c r="F389" i="2"/>
  <c r="F361" i="2"/>
  <c r="D361" i="2"/>
  <c r="F400" i="2"/>
  <c r="D400" i="2"/>
  <c r="F367" i="2"/>
  <c r="D367" i="2"/>
  <c r="F379" i="2"/>
  <c r="D379" i="2"/>
  <c r="D384" i="2"/>
  <c r="F384" i="2"/>
  <c r="D404" i="2"/>
  <c r="F404" i="2"/>
  <c r="G409" i="2"/>
  <c r="H49" i="1" s="1"/>
  <c r="J49" i="1" s="1"/>
  <c r="L49" i="1" s="1"/>
  <c r="L37" i="1" s="1"/>
  <c r="J73" i="9"/>
  <c r="I155" i="1" s="1"/>
  <c r="J155" i="1" s="1"/>
  <c r="K155" i="1" s="1"/>
  <c r="L155" i="1" s="1"/>
  <c r="J83" i="1" l="1"/>
  <c r="J109" i="1"/>
  <c r="J68" i="9"/>
  <c r="I153" i="1" s="1"/>
  <c r="J153" i="1" s="1"/>
  <c r="K153" i="1" s="1"/>
  <c r="L153" i="1" s="1"/>
  <c r="J63" i="9"/>
  <c r="I152" i="1" s="1"/>
  <c r="J152" i="1" s="1"/>
  <c r="K152" i="1" s="1"/>
  <c r="L152" i="1" s="1"/>
  <c r="J58" i="9"/>
  <c r="I150" i="1" s="1"/>
  <c r="J150" i="1" s="1"/>
  <c r="K150" i="1" s="1"/>
  <c r="L150" i="1" s="1"/>
  <c r="J53" i="9"/>
  <c r="J48" i="9"/>
  <c r="J42" i="9"/>
  <c r="J37" i="9"/>
  <c r="I146" i="1" s="1"/>
  <c r="J146" i="1" s="1"/>
  <c r="K146" i="1" s="1"/>
  <c r="L146" i="1" s="1"/>
  <c r="J27" i="9"/>
  <c r="I144" i="1" s="1"/>
  <c r="J144" i="1" s="1"/>
  <c r="K144" i="1" s="1"/>
  <c r="L144" i="1" s="1"/>
  <c r="J22" i="9"/>
  <c r="I143" i="1" s="1"/>
  <c r="J143" i="1" s="1"/>
  <c r="G11" i="2"/>
  <c r="K143" i="1" l="1"/>
  <c r="L143" i="1" s="1"/>
  <c r="J12" i="1"/>
  <c r="J38" i="1"/>
  <c r="J52" i="1"/>
  <c r="I149" i="1"/>
  <c r="J149" i="1" s="1"/>
  <c r="K149" i="1" s="1"/>
  <c r="L149" i="1" s="1"/>
  <c r="I147" i="1"/>
  <c r="J147" i="1" s="1"/>
  <c r="K147" i="1" s="1"/>
  <c r="L147" i="1" s="1"/>
  <c r="I148" i="1"/>
  <c r="J148" i="1" s="1"/>
  <c r="K148" i="1" s="1"/>
  <c r="L148" i="1" s="1"/>
  <c r="H6" i="2"/>
  <c r="F8" i="2"/>
  <c r="C8" i="2"/>
  <c r="D8" i="2" s="1"/>
  <c r="J141" i="1" l="1"/>
  <c r="L141" i="1"/>
  <c r="J104" i="1"/>
  <c r="J37" i="1"/>
  <c r="G12" i="2"/>
  <c r="H9" i="1" s="1"/>
  <c r="J9" i="1" s="1"/>
  <c r="L9" i="1" s="1"/>
  <c r="L8" i="1" s="1"/>
  <c r="C6" i="2"/>
  <c r="C3" i="2"/>
  <c r="L162" i="1" l="1"/>
  <c r="J8" i="1"/>
  <c r="J162" i="1" s="1"/>
  <c r="L163" i="1" l="1"/>
  <c r="J163" i="1"/>
  <c r="J164" i="1" s="1"/>
  <c r="J47" i="6"/>
  <c r="F46" i="6" s="1"/>
  <c r="J46" i="6" s="1"/>
  <c r="J45" i="6"/>
  <c r="F44" i="6" s="1"/>
  <c r="J44" i="6" s="1"/>
  <c r="J43" i="6"/>
  <c r="F42" i="6" s="1"/>
  <c r="J42" i="6" s="1"/>
  <c r="J41" i="6"/>
  <c r="F40" i="6" s="1"/>
  <c r="J40" i="6" s="1"/>
  <c r="J39" i="6"/>
  <c r="F38" i="6" s="1"/>
  <c r="J38" i="6" s="1"/>
  <c r="J37" i="6"/>
  <c r="F36" i="6" s="1"/>
  <c r="J36" i="6" s="1"/>
  <c r="J35" i="6"/>
  <c r="F34" i="6" s="1"/>
  <c r="J34" i="6" s="1"/>
  <c r="J33" i="6"/>
  <c r="F32" i="6" s="1"/>
  <c r="J32" i="6" s="1"/>
  <c r="J31" i="6"/>
  <c r="F30" i="6" s="1"/>
  <c r="J30" i="6" s="1"/>
  <c r="J29" i="6"/>
  <c r="F28" i="6" s="1"/>
  <c r="J28" i="6" s="1"/>
  <c r="J27" i="6"/>
  <c r="F26" i="6" s="1"/>
  <c r="J26" i="6" s="1"/>
  <c r="G13" i="6"/>
  <c r="H9" i="6" s="1"/>
  <c r="L164" i="1" l="1"/>
  <c r="C4" i="2"/>
  <c r="K24" i="5"/>
  <c r="E25" i="5"/>
  <c r="K20" i="5"/>
  <c r="K18" i="5"/>
  <c r="K16" i="5"/>
  <c r="B20" i="5"/>
  <c r="B18" i="5"/>
  <c r="B16" i="5"/>
  <c r="E25" i="6" l="1"/>
  <c r="J25" i="6" s="1"/>
  <c r="F24" i="6" s="1"/>
  <c r="J24" i="6" s="1"/>
  <c r="I8" i="1"/>
  <c r="K21" i="5" l="1"/>
  <c r="I21" i="5" s="1"/>
  <c r="E23" i="6"/>
  <c r="E21" i="5" l="1"/>
  <c r="G21" i="5"/>
  <c r="J23" i="6"/>
  <c r="F22" i="6" s="1"/>
  <c r="J22" i="6" s="1"/>
  <c r="G25" i="5" l="1"/>
  <c r="K25" i="5" s="1"/>
  <c r="G26" i="5" s="1"/>
  <c r="K23" i="5"/>
  <c r="I26" i="5" l="1"/>
  <c r="E26" i="5"/>
  <c r="K26" i="5" l="1"/>
  <c r="K17" i="5" l="1"/>
  <c r="E19" i="6"/>
  <c r="I17" i="5" l="1"/>
  <c r="E17" i="5"/>
  <c r="G17" i="5"/>
  <c r="J19" i="6"/>
  <c r="F18" i="6" s="1"/>
  <c r="J18" i="6" s="1"/>
  <c r="E50" i="6" l="1"/>
  <c r="J50" i="6" s="1"/>
  <c r="E21" i="6"/>
  <c r="K19" i="5"/>
  <c r="E51" i="6" l="1"/>
  <c r="J21" i="6"/>
  <c r="F20" i="6" s="1"/>
  <c r="J20" i="6" s="1"/>
  <c r="E19" i="5"/>
  <c r="G19" i="5"/>
  <c r="I19" i="5"/>
  <c r="J51" i="6" l="1"/>
  <c r="E52" i="6" s="1"/>
  <c r="J52" i="6" s="1"/>
  <c r="E49" i="6"/>
  <c r="J49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Fauler Lazari</author>
  </authors>
  <commentList>
    <comment ref="G13" authorId="0" shapeId="0" xr:uid="{CC4EA19D-84FE-4ACD-8F85-04487ABDFCD1}">
      <text>
        <r>
          <rPr>
            <b/>
            <sz val="12"/>
            <color indexed="16"/>
            <rFont val="Segoe UI"/>
            <family val="2"/>
          </rPr>
          <t>Cálculo automático.</t>
        </r>
      </text>
    </comment>
    <comment ref="H15" authorId="0" shapeId="0" xr:uid="{DCC4381C-ABC1-4F10-9837-2A201BB6862A}">
      <text>
        <r>
          <rPr>
            <b/>
            <sz val="12"/>
            <color indexed="16"/>
            <rFont val="Segoe UI"/>
            <family val="2"/>
          </rPr>
          <t>Inserir o prazo de execução em dias</t>
        </r>
      </text>
    </comment>
    <comment ref="B18" authorId="0" shapeId="0" xr:uid="{E7B2E78A-6431-4BA7-A521-8D02DE70A176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18" authorId="0" shapeId="0" xr:uid="{78B3A22B-2F9C-408D-AC2F-331D74B42F88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19" authorId="0" shapeId="0" xr:uid="{CA79CEDD-5B3B-428E-86D4-9AABFCB971CE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20" authorId="0" shapeId="0" xr:uid="{DA7FF50C-C3C6-43EE-A091-5EEDE41B46D3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20" authorId="0" shapeId="0" xr:uid="{F0DB82E0-2EB0-4A92-9F12-21D19A9E0E34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21" authorId="0" shapeId="0" xr:uid="{3E36CD37-BE04-43A9-8BE3-52B0D16CA018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22" authorId="0" shapeId="0" xr:uid="{7564BB8D-36F5-4054-AEE4-9F90664450AF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22" authorId="0" shapeId="0" xr:uid="{70432F98-C5AE-4315-9427-72A0C22C8B42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23" authorId="0" shapeId="0" xr:uid="{D4BA4BBE-3A9E-4E9D-B98D-706FC6928A48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24" authorId="0" shapeId="0" xr:uid="{0340000D-5573-496B-A52F-AAAD3EE18ABB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24" authorId="0" shapeId="0" xr:uid="{49239414-3ACF-46FD-878C-644A83182FD2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25" authorId="0" shapeId="0" xr:uid="{C912E728-FF89-4D42-8A8A-8A2657FFD8B3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26" authorId="0" shapeId="0" xr:uid="{5894A8E2-CBDD-4C4A-9F6F-715DA56D5FB0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26" authorId="0" shapeId="0" xr:uid="{0BD8851F-9F7A-4051-8270-6F742E976798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27" authorId="0" shapeId="0" xr:uid="{1A29114D-F2FE-46B8-AA53-667F5182C3A4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28" authorId="0" shapeId="0" xr:uid="{056CE8E9-93EB-4DAC-BCAF-0D6377680349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28" authorId="0" shapeId="0" xr:uid="{F68BB4D5-B8E0-4561-834D-39F2145FA57E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29" authorId="0" shapeId="0" xr:uid="{10F8294B-416E-4D0A-A036-E104D2DC2EC0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30" authorId="0" shapeId="0" xr:uid="{8B909C13-6BA7-4D22-BED6-3BD2F034BE9C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30" authorId="0" shapeId="0" xr:uid="{AFE92FEE-0CF5-4E43-B25B-9EB3FB3C9649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31" authorId="0" shapeId="0" xr:uid="{10281DD8-F7CA-4CC7-AAA9-906915E63496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32" authorId="0" shapeId="0" xr:uid="{2432E0A9-95E3-4519-B0D5-F145418CE61B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32" authorId="0" shapeId="0" xr:uid="{EBA9E0E9-9B55-41FB-8A53-A417E20CAEAD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33" authorId="0" shapeId="0" xr:uid="{4B03FCEE-5DC3-40D1-8C92-C5BFBA6B4C66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34" authorId="0" shapeId="0" xr:uid="{3611C18C-2C65-4BDE-B417-0D9DB81D6A46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34" authorId="0" shapeId="0" xr:uid="{4587589D-884B-4EAE-9368-3F5B47CBF789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35" authorId="0" shapeId="0" xr:uid="{C07011EA-0E44-4022-9FE4-68E0509DAD9A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36" authorId="0" shapeId="0" xr:uid="{D8712F73-3C81-4310-96A0-7F4AEDECF2BE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36" authorId="0" shapeId="0" xr:uid="{DD45DDEA-C8E8-4521-9A0C-A916B76A69AE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37" authorId="0" shapeId="0" xr:uid="{03AABFAF-315D-48E1-B414-D42C657141C2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38" authorId="0" shapeId="0" xr:uid="{C9DC60DD-78A7-4C24-AF68-1BB424D5A440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38" authorId="0" shapeId="0" xr:uid="{089EBEBA-8AD5-4D02-839E-6E340C3E6E9E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39" authorId="0" shapeId="0" xr:uid="{E3724827-C9A5-48B0-B235-FD5D08AD3E5E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40" authorId="0" shapeId="0" xr:uid="{95202933-B6AC-4162-A30E-EA8A60AE890D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40" authorId="0" shapeId="0" xr:uid="{5B4D1491-3DD8-4F77-A2AE-667B097E2841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41" authorId="0" shapeId="0" xr:uid="{F503E606-60C8-4F83-9CD5-52D3340AA782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42" authorId="0" shapeId="0" xr:uid="{59C97D8D-619A-4DF4-A723-247C9569643E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42" authorId="0" shapeId="0" xr:uid="{F5EFAB39-2E78-4AE1-B90C-F9713BDB8871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43" authorId="0" shapeId="0" xr:uid="{D3D4B7C7-0E43-4928-850B-5B96CAEBBD4E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44" authorId="0" shapeId="0" xr:uid="{71E5DE22-F9F7-4046-A752-AB148A6BE85E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44" authorId="0" shapeId="0" xr:uid="{38141573-642C-44A0-8EA4-424C34209029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45" authorId="0" shapeId="0" xr:uid="{A8B2C622-352D-4679-BCDE-41BB2E040B7A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B46" authorId="0" shapeId="0" xr:uid="{051EEBBF-E147-4A08-A533-C9708E85A1F2}">
      <text>
        <r>
          <rPr>
            <b/>
            <sz val="12"/>
            <color indexed="16"/>
            <rFont val="Segoe UI"/>
            <family val="2"/>
          </rPr>
          <t>OCULTAR AS LINHAS 
SEM USO</t>
        </r>
      </text>
    </comment>
    <comment ref="J46" authorId="0" shapeId="0" xr:uid="{EC030B89-9CA7-493F-AE23-7829CC5514B3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47" authorId="0" shapeId="0" xr:uid="{2AFB9568-8FDF-4611-8CA3-2CA27E8DE090}">
      <text>
        <r>
          <rPr>
            <b/>
            <sz val="12"/>
            <color indexed="16"/>
            <rFont val="Segoe UI"/>
            <family val="2"/>
          </rPr>
          <t>Somatória automática referente à este item.</t>
        </r>
      </text>
    </comment>
    <comment ref="J49" authorId="0" shapeId="0" xr:uid="{D69DB624-5380-4EE9-8EBD-16F9C549CE23}">
      <text>
        <r>
          <rPr>
            <b/>
            <sz val="12"/>
            <color indexed="16"/>
            <rFont val="Segoe UI"/>
            <family val="2"/>
          </rPr>
          <t>Somatória automática referente à este item, NÃO ALTERAR</t>
        </r>
      </text>
    </comment>
    <comment ref="J50" authorId="0" shapeId="0" xr:uid="{5FCB893C-04C1-4962-806E-FB331095B3D3}">
      <text>
        <r>
          <rPr>
            <b/>
            <sz val="12"/>
            <color indexed="16"/>
            <rFont val="Segoe UI"/>
            <family val="2"/>
          </rPr>
          <t>Somatória automática referente à este item, NÃO ALTERAR</t>
        </r>
      </text>
    </comment>
    <comment ref="J51" authorId="0" shapeId="0" xr:uid="{758C4549-10F8-4230-B0EB-CB2C42A033A1}">
      <text>
        <r>
          <rPr>
            <b/>
            <sz val="12"/>
            <color indexed="16"/>
            <rFont val="Segoe UI"/>
            <family val="2"/>
          </rPr>
          <t>Somatória automática referente à este item, NÃO ALTERAR</t>
        </r>
      </text>
    </comment>
    <comment ref="J52" authorId="0" shapeId="0" xr:uid="{81EE24E2-2FD9-4C07-84F3-75021EB5D629}">
      <text>
        <r>
          <rPr>
            <b/>
            <sz val="12"/>
            <color indexed="16"/>
            <rFont val="Segoe UI"/>
            <family val="2"/>
          </rPr>
          <t>Somatória automática referente à este item, NÃO ALTERAR</t>
        </r>
      </text>
    </comment>
  </commentList>
</comments>
</file>

<file path=xl/sharedStrings.xml><?xml version="1.0" encoding="utf-8"?>
<sst xmlns="http://schemas.openxmlformats.org/spreadsheetml/2006/main" count="78412" uniqueCount="15342">
  <si>
    <t>PLANILHA ORÇAMENTÁRIA</t>
  </si>
  <si>
    <t>BDI</t>
  </si>
  <si>
    <t>FONTE</t>
  </si>
  <si>
    <t>ITEM</t>
  </si>
  <si>
    <t>CÓDIGO</t>
  </si>
  <si>
    <t>DESCRIÇÃO</t>
  </si>
  <si>
    <t>UNID.</t>
  </si>
  <si>
    <t>QUANT.</t>
  </si>
  <si>
    <t>VALOR UNIT.</t>
  </si>
  <si>
    <t>VALOR UNIT. COM BDI</t>
  </si>
  <si>
    <t>TOTAL</t>
  </si>
  <si>
    <t>1.0</t>
  </si>
  <si>
    <t>SERVIÇOS PRELIMINARES</t>
  </si>
  <si>
    <t/>
  </si>
  <si>
    <t>CDHU</t>
  </si>
  <si>
    <t>1.1</t>
  </si>
  <si>
    <t>1.2</t>
  </si>
  <si>
    <t>2.0</t>
  </si>
  <si>
    <t>2.1</t>
  </si>
  <si>
    <t>02.10.020</t>
  </si>
  <si>
    <t>Locação de obra de edificação</t>
  </si>
  <si>
    <t>M2</t>
  </si>
  <si>
    <t>2.2</t>
  </si>
  <si>
    <t>06.01.020</t>
  </si>
  <si>
    <t>Escavação manual em solo de 1ª e 2ª categoria em campo aberto</t>
  </si>
  <si>
    <t>M3</t>
  </si>
  <si>
    <t>2.3</t>
  </si>
  <si>
    <t>2.4</t>
  </si>
  <si>
    <t>09.01.020</t>
  </si>
  <si>
    <t>Forma em madeira comum para fundação</t>
  </si>
  <si>
    <t>2.5</t>
  </si>
  <si>
    <t>10.01.040</t>
  </si>
  <si>
    <t>KG</t>
  </si>
  <si>
    <t>2.6</t>
  </si>
  <si>
    <t>10.01.060</t>
  </si>
  <si>
    <t>2.7</t>
  </si>
  <si>
    <t>11.01.130</t>
  </si>
  <si>
    <t>2.8</t>
  </si>
  <si>
    <t>11.05.040</t>
  </si>
  <si>
    <t>Argamassa graute</t>
  </si>
  <si>
    <t>2.9</t>
  </si>
  <si>
    <t>11.16.040</t>
  </si>
  <si>
    <t>Lançamento e adensamento de concreto ou massa em fundação</t>
  </si>
  <si>
    <t>2.10</t>
  </si>
  <si>
    <t>11.18.040</t>
  </si>
  <si>
    <t>Lastro de pedra britada</t>
  </si>
  <si>
    <t>2.11</t>
  </si>
  <si>
    <t>12.05.010</t>
  </si>
  <si>
    <t>TX</t>
  </si>
  <si>
    <t>2.12</t>
  </si>
  <si>
    <t>12.05.020</t>
  </si>
  <si>
    <t>Estaca escavada mecanicamente, diâmetro de 25 cm até 20 t</t>
  </si>
  <si>
    <t>M</t>
  </si>
  <si>
    <t>2.13</t>
  </si>
  <si>
    <t>14.11.221</t>
  </si>
  <si>
    <t>2.14</t>
  </si>
  <si>
    <t>32.16.010</t>
  </si>
  <si>
    <t>2.15</t>
  </si>
  <si>
    <t>33.03.760</t>
  </si>
  <si>
    <t>2.16</t>
  </si>
  <si>
    <t>33.07.102</t>
  </si>
  <si>
    <t>Esmalte a base de água em estrutura metálica</t>
  </si>
  <si>
    <t>2.17</t>
  </si>
  <si>
    <t>34.05.310</t>
  </si>
  <si>
    <t>Gradil de ferro perfilado, tipo parque</t>
  </si>
  <si>
    <t>2.18</t>
  </si>
  <si>
    <t>34.05.320</t>
  </si>
  <si>
    <t>Portão de ferro perfilado, tipo parque</t>
  </si>
  <si>
    <t>3.0</t>
  </si>
  <si>
    <t>3.1</t>
  </si>
  <si>
    <t>09.01.030</t>
  </si>
  <si>
    <t>Forma em madeira comum para estrutura</t>
  </si>
  <si>
    <t>11.16.060</t>
  </si>
  <si>
    <t>Lançamento e adensamento de concreto ou massa em estrutura</t>
  </si>
  <si>
    <t>13.02.150</t>
  </si>
  <si>
    <t>14.04.210</t>
  </si>
  <si>
    <t>Alvenaria de bloco cerâmico de vedação, uso revestido, de 14 cm</t>
  </si>
  <si>
    <t>14.20.010</t>
  </si>
  <si>
    <t>Vergas, contravergas e pilaretes de concreto armado</t>
  </si>
  <si>
    <t>14.30.010</t>
  </si>
  <si>
    <t>Divisória em placas de granito com espessura de 3 cm</t>
  </si>
  <si>
    <t>14.30.080</t>
  </si>
  <si>
    <t>Divisão para mictório em placas de mármore branco, com espessura de 3 cm</t>
  </si>
  <si>
    <t>15.01.110</t>
  </si>
  <si>
    <t>16.03.010</t>
  </si>
  <si>
    <t>16.33.022</t>
  </si>
  <si>
    <t>16.33.052</t>
  </si>
  <si>
    <t>17.01.050</t>
  </si>
  <si>
    <t>Regularização de piso com nata de cimento</t>
  </si>
  <si>
    <t>17.02.020</t>
  </si>
  <si>
    <t>Chapisco</t>
  </si>
  <si>
    <t>17.02.120</t>
  </si>
  <si>
    <t>Emboço comum</t>
  </si>
  <si>
    <t>17.02.220</t>
  </si>
  <si>
    <t>Reboco</t>
  </si>
  <si>
    <t>17.05.070</t>
  </si>
  <si>
    <t>18.08.090</t>
  </si>
  <si>
    <t>Revestimento em porcelanato esmaltado acetinado para área interna e ambiente com acesso ao exterior, grupo de absorção BIa, resistência química B, assentado com argamassa colante industrializada, rejuntado</t>
  </si>
  <si>
    <t>18.08.100</t>
  </si>
  <si>
    <t>Rodapé em porcelanato esmaltado acetinado para área interna e ambiente com acesso ao exterior, grupo de absorção BIa, resistência química B, assentado com argamassa colante industrializada, rejuntado</t>
  </si>
  <si>
    <t>19.01.062</t>
  </si>
  <si>
    <t>23.04.070</t>
  </si>
  <si>
    <t xml:space="preserve">UN </t>
  </si>
  <si>
    <t>25.01.361</t>
  </si>
  <si>
    <t>25.02.060</t>
  </si>
  <si>
    <t>Porta/portinhola em alumínio, sob medida</t>
  </si>
  <si>
    <t>25.02.110</t>
  </si>
  <si>
    <t>Porta veneziana de abrir em alumínio, sob medida</t>
  </si>
  <si>
    <t>26.04.010</t>
  </si>
  <si>
    <t>Espelho em vidro cristal liso, espessura de 4 mm</t>
  </si>
  <si>
    <t>30.01.061</t>
  </si>
  <si>
    <t>Barra de apoio lateral para lavatório, para pessoas com mobilidade reduzida, em tubo de aço inoxidável de 1.1/4", comprimento 25 a 30 cm</t>
  </si>
  <si>
    <t>30.01.080</t>
  </si>
  <si>
    <t>Barra de apoio reta, para pessoas com mobilidade reduzida, em tubo de alumínio, comprimento de 800 mm, acabamento com pintura epóxi</t>
  </si>
  <si>
    <t>30.01.130</t>
  </si>
  <si>
    <t>30.06.080</t>
  </si>
  <si>
    <t>30.08.040</t>
  </si>
  <si>
    <t>30.08.060</t>
  </si>
  <si>
    <t>33.07.140</t>
  </si>
  <si>
    <t>Pintura com esmalte alquídico em estrutura metálica</t>
  </si>
  <si>
    <t>33.10.050</t>
  </si>
  <si>
    <t>Tinta acrílica em massa, inclusive preparo</t>
  </si>
  <si>
    <t>44.01.050</t>
  </si>
  <si>
    <t>44.01.200</t>
  </si>
  <si>
    <t>Mictório de louça sifonado auto aspirante</t>
  </si>
  <si>
    <t>44.01.270</t>
  </si>
  <si>
    <t>Cuba de louça de embutir oval</t>
  </si>
  <si>
    <t>Tanque de louça com coluna de 30 litros</t>
  </si>
  <si>
    <t>44.02.062</t>
  </si>
  <si>
    <t>Dispenser papel higiênico em ABS para rolão 300 / 600 m, com visor</t>
  </si>
  <si>
    <t>44.03.130</t>
  </si>
  <si>
    <t>Saboneteira tipo dispenser, para refil de 800 ml</t>
  </si>
  <si>
    <t>44.03.400</t>
  </si>
  <si>
    <t>Torneira curta com rosca para uso geral, em latão fundido cromado, DN= 3/4´</t>
  </si>
  <si>
    <t>44.03.645</t>
  </si>
  <si>
    <t>44.20.280</t>
  </si>
  <si>
    <t>Tampa de plástico para bacia sanitária</t>
  </si>
  <si>
    <t>44.03.900</t>
  </si>
  <si>
    <t>Secador de mãos em ABS</t>
  </si>
  <si>
    <t>4.0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</si>
  <si>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</si>
  <si>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</si>
  <si>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</si>
  <si>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</si>
  <si>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</si>
  <si>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</si>
  <si>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</si>
  <si>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</si>
  <si>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</si>
  <si>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</si>
  <si>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</si>
  <si>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14.02.030</t>
  </si>
  <si>
    <t>Alvenaria de elevação de 1/2 tijolo maciço comum</t>
  </si>
  <si>
    <t>14.31.030</t>
  </si>
  <si>
    <t>Fechamento em placa cimentícia com espessura de 12 mm</t>
  </si>
  <si>
    <t>15.03.030</t>
  </si>
  <si>
    <t>16.12.060</t>
  </si>
  <si>
    <t>16.12.200</t>
  </si>
  <si>
    <t>18.08.032</t>
  </si>
  <si>
    <t>18.13.010</t>
  </si>
  <si>
    <t>22.02.030</t>
  </si>
  <si>
    <t>Forro em painéis de gesso acartonado, espessura de 12,5mm, fixo</t>
  </si>
  <si>
    <t>33.02.060</t>
  </si>
  <si>
    <t>Massa corrida a base de PVA</t>
  </si>
  <si>
    <t>5.0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</si>
  <si>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</si>
  <si>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</si>
  <si>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</si>
  <si>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</si>
  <si>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</si>
  <si>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</si>
  <si>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</si>
  <si>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</si>
  <si>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</si>
  <si>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</si>
  <si>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</si>
  <si>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</si>
  <si>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</si>
  <si>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6.0</t>
  </si>
  <si>
    <t>6.1</t>
  </si>
  <si>
    <t>6.2</t>
  </si>
  <si>
    <t>6.3</t>
  </si>
  <si>
    <t>33.10.100</t>
  </si>
  <si>
    <t>Textura acrílica para uso interno / externo, inclusive preparo</t>
  </si>
  <si>
    <t>7.0</t>
  </si>
  <si>
    <t>7.1</t>
  </si>
  <si>
    <t>7.2</t>
  </si>
  <si>
    <t>7.3</t>
  </si>
  <si>
    <t>8.0</t>
  </si>
  <si>
    <t>8.1</t>
  </si>
  <si>
    <t>8.2</t>
  </si>
  <si>
    <t>8.3</t>
  </si>
  <si>
    <t>9.0</t>
  </si>
  <si>
    <t>RESERVATÓRIO</t>
  </si>
  <si>
    <t>9.1</t>
  </si>
  <si>
    <t>9.2</t>
  </si>
  <si>
    <t>9.3</t>
  </si>
  <si>
    <t>12.05.030</t>
  </si>
  <si>
    <t>Estaca escavada mecanicamente, diâmetro de 30 cm até 30 t</t>
  </si>
  <si>
    <t>COTAÇÃO</t>
  </si>
  <si>
    <t>10.1</t>
  </si>
  <si>
    <t>10.2</t>
  </si>
  <si>
    <t>10.3</t>
  </si>
  <si>
    <t>14.02.040</t>
  </si>
  <si>
    <t>Alvenaria de elevação de 1 tijolo maciço comum</t>
  </si>
  <si>
    <t>17.01.020</t>
  </si>
  <si>
    <t>Argamassa de regularização e/ou proteção</t>
  </si>
  <si>
    <t>44.20.010</t>
  </si>
  <si>
    <t>Sifão plástico sanfonado universal de 1´</t>
  </si>
  <si>
    <t>44.20.130</t>
  </si>
  <si>
    <t>Tubo de ligação para mictório, DN= 1/2´</t>
  </si>
  <si>
    <t>44.20.220</t>
  </si>
  <si>
    <t>Sifão de metal cromado de 1´ x 1 1/2´</t>
  </si>
  <si>
    <t>44.20.640</t>
  </si>
  <si>
    <t>Válvula de metal cromado de 1 1/2´</t>
  </si>
  <si>
    <t>44.20.650</t>
  </si>
  <si>
    <t>Válvula de metal cromado de 1´</t>
  </si>
  <si>
    <t>49.01.030</t>
  </si>
  <si>
    <t>Caixa sifonada de PVC rígido de 150 x 150 x 50 mm, com grelha</t>
  </si>
  <si>
    <t>49.03.020</t>
  </si>
  <si>
    <t>Caixa de gordura em alvenaria, 600 x 600 x 600 mm</t>
  </si>
  <si>
    <t>36.03.020</t>
  </si>
  <si>
    <t>Caixa de medição polifásica (500 x 600 x 200) mm, padrão concessionárias</t>
  </si>
  <si>
    <t>37.03.210</t>
  </si>
  <si>
    <t>37.13.800</t>
  </si>
  <si>
    <t>37.13.840</t>
  </si>
  <si>
    <t>37.13.880</t>
  </si>
  <si>
    <t>37.13.890</t>
  </si>
  <si>
    <t>37.13.910</t>
  </si>
  <si>
    <t>37.17.074</t>
  </si>
  <si>
    <t>37.17.080</t>
  </si>
  <si>
    <t>ILUMINAÇÃO</t>
  </si>
  <si>
    <t>INFRAESTRUTURA DE GÁS</t>
  </si>
  <si>
    <t>SISTEMA DE PROTEÇÃO DE PROTEÇÃO CONTRA DESCARGAS ATMOSFÉRICAS</t>
  </si>
  <si>
    <t>PAISAGISMO</t>
  </si>
  <si>
    <t>MOBILIÁRIO</t>
  </si>
  <si>
    <t xml:space="preserve">CRONOGRAMA FÍSICO - DESEMBOLSO E APLICAÇÃO DOS RECURSOS </t>
  </si>
  <si>
    <t>MUNICÍPIO:</t>
  </si>
  <si>
    <t>Icém - SP</t>
  </si>
  <si>
    <t>BOLETIM Nº.</t>
  </si>
  <si>
    <t xml:space="preserve">DATA BASE: </t>
  </si>
  <si>
    <t>OBJETO:</t>
  </si>
  <si>
    <t>Sinalização Turística</t>
  </si>
  <si>
    <t xml:space="preserve">CDHU 183 SD </t>
  </si>
  <si>
    <t>PROCESSO:</t>
  </si>
  <si>
    <t>PRAZO PROPOSTO</t>
  </si>
  <si>
    <r>
      <t xml:space="preserve">INÍCIO: </t>
    </r>
    <r>
      <rPr>
        <sz val="10"/>
        <rFont val="Arial"/>
        <family val="2"/>
      </rPr>
      <t xml:space="preserve"> 180 dias após data da assinatura do convênio </t>
    </r>
  </si>
  <si>
    <t>CONVÊNIO:</t>
  </si>
  <si>
    <r>
      <t>FINAL: 660</t>
    </r>
    <r>
      <rPr>
        <sz val="10"/>
        <rFont val="Arial"/>
        <family val="2"/>
      </rPr>
      <t xml:space="preserve"> dias a partir da data de assinatura do convênio</t>
    </r>
  </si>
  <si>
    <t>SERVIÇOS</t>
  </si>
  <si>
    <t>UNIDADE</t>
  </si>
  <si>
    <t>1a. ETAPA</t>
  </si>
  <si>
    <t>2a. ETAPA</t>
  </si>
  <si>
    <t>3a. ETAPA</t>
  </si>
  <si>
    <t>PERIODO: 360 dias</t>
  </si>
  <si>
    <t>PERIODO: 300 dias</t>
  </si>
  <si>
    <t>PERIODO:</t>
  </si>
  <si>
    <r>
      <rPr>
        <sz val="9"/>
        <rFont val="Arial"/>
        <family val="2"/>
      </rPr>
      <t>PERÍODO = 180 dias para licitação +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150 dias para a entrega da documentação a STV/DADETUR + 30 dias para liberação </t>
    </r>
  </si>
  <si>
    <t xml:space="preserve"> PERÍODO = 90 dias para execução + 30 dias para vistoria e análise contábil da prestação de contas referente à 1ª etapa + 180 dias para análise final, aprovos e encerramento</t>
  </si>
  <si>
    <t>-</t>
  </si>
  <si>
    <t>%</t>
  </si>
  <si>
    <t>R$</t>
  </si>
  <si>
    <t xml:space="preserve">RECURSOS ESTADUAIS </t>
  </si>
  <si>
    <t xml:space="preserve">RECURSOS PRÓPRIOS </t>
  </si>
  <si>
    <t xml:space="preserve">T O T A L  </t>
  </si>
  <si>
    <t>PORCENTAGEM DE SERVIÇOS</t>
  </si>
  <si>
    <r>
      <t>OBSERVAÇÃO -  CONFORME</t>
    </r>
    <r>
      <rPr>
        <sz val="10"/>
        <rFont val="Arial"/>
        <family val="2"/>
      </rPr>
      <t xml:space="preserve">: 
1. Decreto nº64.757 de 24/01/2020, as parcelas deverão ser distribuídas na seguinte conformidade: </t>
    </r>
    <r>
      <rPr>
        <sz val="9"/>
        <rFont val="Arial"/>
        <family val="2"/>
      </rPr>
      <t xml:space="preserve">
</t>
    </r>
    <r>
      <rPr>
        <sz val="10"/>
        <rFont val="Arial"/>
        <family val="2"/>
      </rPr>
      <t>a) Convênios até R$300.000,00 (trezentos mil reais), em parcela única, liberada em seguida à expedição da ordem de serviços;
b) Convênios acima de R$300.000,00 (trezentos mil reais) e até R$500.000,00 (quinhentos mil reais), duas parcelas. Sendo a primeira até R$300.000,00 (trezentos mil reais), liberada em seguida à expedição da ordem de serviços;
c) Convênios acima de R$500.000,00 (quinhentos mil reais), quantas parcelas forem necessárias (mais de duas parcelas). Sendo a primeira até R$300.000,00 (trezentos mil reais), liberada em seguida à expedição da ordem de serviços.</t>
    </r>
  </si>
  <si>
    <t>ALLAN VICTOR C. ARANTES</t>
  </si>
  <si>
    <t>RESP. TÉCNICO</t>
  </si>
  <si>
    <t>CREA SP: 5069917225</t>
  </si>
  <si>
    <t>MEMORIAL DE CALCULO</t>
  </si>
  <si>
    <t>CÓD. SERVIÇO</t>
  </si>
  <si>
    <t>DESCRIÇÃO DO SERVIÇO</t>
  </si>
  <si>
    <t>Comprimento</t>
  </si>
  <si>
    <t>Largura</t>
  </si>
  <si>
    <t>m</t>
  </si>
  <si>
    <t>Total:</t>
  </si>
  <si>
    <t>CDHU 183 SD</t>
  </si>
  <si>
    <r>
      <t xml:space="preserve">INÍCIO: </t>
    </r>
    <r>
      <rPr>
        <sz val="11"/>
        <rFont val="Calibri"/>
        <family val="2"/>
        <scheme val="minor"/>
      </rPr>
      <t xml:space="preserve"> </t>
    </r>
  </si>
  <si>
    <t xml:space="preserve">180 dias da data da assinatura do convênio </t>
  </si>
  <si>
    <r>
      <t>FINAL:</t>
    </r>
    <r>
      <rPr>
        <b/>
        <u/>
        <sz val="10"/>
        <color rgb="FFFF0000"/>
        <rFont val="Calibri"/>
        <family val="2"/>
        <scheme val="minor"/>
      </rPr>
      <t/>
    </r>
  </si>
  <si>
    <t>1ª   ETAPA</t>
  </si>
  <si>
    <t>PERÍODO</t>
  </si>
  <si>
    <t>dias</t>
  </si>
  <si>
    <t>Licitação:</t>
  </si>
  <si>
    <t>Execução:</t>
  </si>
  <si>
    <t>Vistoria:</t>
  </si>
  <si>
    <t>Encerramento:</t>
  </si>
  <si>
    <t>Descrição do Item</t>
  </si>
  <si>
    <t>Lançar o valor mesmo que ZERO</t>
  </si>
  <si>
    <t>Portaria: 448/2021</t>
  </si>
  <si>
    <t>ORÇAMENTO DE MERCADO</t>
  </si>
  <si>
    <t>FONTE:  COTAÇÃO</t>
  </si>
  <si>
    <t>EMPRESA</t>
  </si>
  <si>
    <t>VALOR</t>
  </si>
  <si>
    <t>Média</t>
  </si>
  <si>
    <t xml:space="preserve">DEMONSTRATIVO DE COMPOSIÇÃO DO BDI 
(acórdão 2622/2013-TCU-Plenário) </t>
  </si>
  <si>
    <t>Convênio n.º</t>
  </si>
  <si>
    <t>COMPOSIÇÃO DO BDI (acórdão 2622/2013-TCU-Plenário)</t>
  </si>
  <si>
    <t>ITENS</t>
  </si>
  <si>
    <t>AC</t>
  </si>
  <si>
    <t>Administraçao Central</t>
  </si>
  <si>
    <t>S</t>
  </si>
  <si>
    <t>Seguros</t>
  </si>
  <si>
    <t xml:space="preserve">R </t>
  </si>
  <si>
    <t>Riscos</t>
  </si>
  <si>
    <t>G</t>
  </si>
  <si>
    <t>Garantias</t>
  </si>
  <si>
    <t>DF</t>
  </si>
  <si>
    <t>Despesas Financeiras</t>
  </si>
  <si>
    <t>L</t>
  </si>
  <si>
    <t>Lucro/Remuneração</t>
  </si>
  <si>
    <t>l</t>
  </si>
  <si>
    <t>Impostos/tributos</t>
  </si>
  <si>
    <t>PIS</t>
  </si>
  <si>
    <t>COFINS</t>
  </si>
  <si>
    <t>ISS</t>
  </si>
  <si>
    <t>Contribuição Previdenciaria</t>
  </si>
  <si>
    <t>Taxa do BDI  (%)</t>
  </si>
  <si>
    <t>Gestor Contábil</t>
  </si>
  <si>
    <t>CRC</t>
  </si>
  <si>
    <t>37.24.032</t>
  </si>
  <si>
    <t>38.04.040</t>
  </si>
  <si>
    <t>38.13.010</t>
  </si>
  <si>
    <t>38.13.016</t>
  </si>
  <si>
    <t>38.13.020</t>
  </si>
  <si>
    <t>38.13.030</t>
  </si>
  <si>
    <t>39.02.010</t>
  </si>
  <si>
    <t>39.02.016</t>
  </si>
  <si>
    <t>39.02.020</t>
  </si>
  <si>
    <t>39.02.030</t>
  </si>
  <si>
    <t>39.02.040</t>
  </si>
  <si>
    <t>39.21.060</t>
  </si>
  <si>
    <t>39.21.070</t>
  </si>
  <si>
    <t>39.21.100</t>
  </si>
  <si>
    <t>Caixa de passagem em chapa, com tampa parafusada, 150 x 150 x 80 mm</t>
  </si>
  <si>
    <t>40.02.040</t>
  </si>
  <si>
    <t>Caixa de passagem em chapa, com tampa parafusada, 200 x 200 x 100 mm</t>
  </si>
  <si>
    <t>40.02.060</t>
  </si>
  <si>
    <t>40.04.450</t>
  </si>
  <si>
    <t>Interruptor com 1 tecla simples e placa</t>
  </si>
  <si>
    <t>40.05.020</t>
  </si>
  <si>
    <t>Interruptor com 3 teclas simples e placa</t>
  </si>
  <si>
    <t>40.05.060</t>
  </si>
  <si>
    <t>40.06.060</t>
  </si>
  <si>
    <t>Caixa em PVC de 4´ x 2´</t>
  </si>
  <si>
    <t>40.07.010</t>
  </si>
  <si>
    <t>40.07.040</t>
  </si>
  <si>
    <t>Caixa em PVC octogonal de 4´ x 4´</t>
  </si>
  <si>
    <t>41.31.070</t>
  </si>
  <si>
    <t>Luminária LED quadrada de sobrepor com difusor prismático translúcido, 4000 K, fluxo luminoso de 1363 a 1800 lm, potência de 15 W a 24 W</t>
  </si>
  <si>
    <t>41.02.551</t>
  </si>
  <si>
    <t>69.03.130</t>
  </si>
  <si>
    <t>37.04.280</t>
  </si>
  <si>
    <t>Entrada completa de gás GLP com 2 cilindros de 45 kg</t>
  </si>
  <si>
    <t>45.02.040</t>
  </si>
  <si>
    <t>45.02.060</t>
  </si>
  <si>
    <t>Entrada completa de gás GLP com 4 cilindros de 45 kg</t>
  </si>
  <si>
    <t>Tubo galvanizado sem costura schedule 40, DN= 1/2´, inclusive conexões</t>
  </si>
  <si>
    <t>46.08.006</t>
  </si>
  <si>
    <t>47.20.120</t>
  </si>
  <si>
    <t>42.05.380</t>
  </si>
  <si>
    <t>42.05.310</t>
  </si>
  <si>
    <t>Haste de aterramento de 5/8´ x 3 m</t>
  </si>
  <si>
    <t>42.05.210</t>
  </si>
  <si>
    <t>42.01.040</t>
  </si>
  <si>
    <t>Captor tipo Franklin, h= 300 mm, 4 pontos, 2 descidas, acabamento cromado</t>
  </si>
  <si>
    <t>Captor tipo terminal aéreo, h= 300 mm em alumínio</t>
  </si>
  <si>
    <t>42.01.086</t>
  </si>
  <si>
    <t>42.05.300</t>
  </si>
  <si>
    <t>Tampa para caixa de inspeção cilíndrica, aço galvanizado</t>
  </si>
  <si>
    <t>38.01.100</t>
  </si>
  <si>
    <t>39.04.050</t>
  </si>
  <si>
    <t>39.04.070</t>
  </si>
  <si>
    <t>39.04.080</t>
  </si>
  <si>
    <t>Cabo de cobre nu, têmpera mole, classe 2, de 16 mm²</t>
  </si>
  <si>
    <t>Cabo de cobre nu, têmpera mole, classe 2, de 35 mm²</t>
  </si>
  <si>
    <t>Cabo de cobre nu, têmpera mole, classe 2, de 50 mm²</t>
  </si>
  <si>
    <t>Conector olhal cabo/haste de 5/8´</t>
  </si>
  <si>
    <t>42.05.160</t>
  </si>
  <si>
    <t>INFRAESTRUTURA HIDRÁULICA</t>
  </si>
  <si>
    <t>42.01.020</t>
  </si>
  <si>
    <t>Captor tipo Franklin, h= 300 mm, 4 pontos, 1 descida, acabamento cromado</t>
  </si>
  <si>
    <t>13.1</t>
  </si>
  <si>
    <t>13.2</t>
  </si>
  <si>
    <t>13.3</t>
  </si>
  <si>
    <t>42.05.390</t>
  </si>
  <si>
    <t>Presilha em latão para cabos de 16 até 50 mm²</t>
  </si>
  <si>
    <t>42.05.290</t>
  </si>
  <si>
    <t>42.05.100</t>
  </si>
  <si>
    <t>Caixa de inspeção suspensa</t>
  </si>
  <si>
    <t>50.05.080</t>
  </si>
  <si>
    <t>50.10.058</t>
  </si>
  <si>
    <t>50.10.110</t>
  </si>
  <si>
    <t>50.10.120</t>
  </si>
  <si>
    <t>97.02.194</t>
  </si>
  <si>
    <t>97.02.195</t>
  </si>
  <si>
    <t>Placa de sinalização em PVC, com indicação de alerta</t>
  </si>
  <si>
    <t>97.02.197</t>
  </si>
  <si>
    <t>14.10.121</t>
  </si>
  <si>
    <t>46.03.038</t>
  </si>
  <si>
    <t>46.03.040</t>
  </si>
  <si>
    <t>46.03.050</t>
  </si>
  <si>
    <t>46.03.080</t>
  </si>
  <si>
    <t>46.05.020</t>
  </si>
  <si>
    <t>46.05.040</t>
  </si>
  <si>
    <t>46.05.060</t>
  </si>
  <si>
    <t>46.12.270</t>
  </si>
  <si>
    <t>Grelha hemisférica em ferro fundido de 4´</t>
  </si>
  <si>
    <t>49.06.010</t>
  </si>
  <si>
    <t>Grelha hemisférica em ferro fundido de 3´</t>
  </si>
  <si>
    <t>49.06.030</t>
  </si>
  <si>
    <t>49.06.190</t>
  </si>
  <si>
    <t>Boca de leão simples tipo PMSP com grelha</t>
  </si>
  <si>
    <t>49.12.058</t>
  </si>
  <si>
    <t>11.1</t>
  </si>
  <si>
    <t>11.2</t>
  </si>
  <si>
    <t>12.7</t>
  </si>
  <si>
    <t>12.5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</si>
  <si>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</si>
  <si>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</si>
  <si>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</si>
  <si>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</si>
  <si>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</si>
  <si>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</si>
  <si>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</si>
  <si>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</si>
  <si>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</si>
  <si>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11.16</t>
  </si>
  <si>
    <t>11.18</t>
  </si>
  <si>
    <t>Hidrômetro em bronze, diâmetro de 25 mm (1´)</t>
  </si>
  <si>
    <t>45.03.100</t>
  </si>
  <si>
    <t>46.01.020</t>
  </si>
  <si>
    <t>46.01.030</t>
  </si>
  <si>
    <t>46.01.040</t>
  </si>
  <si>
    <t>46.01.050</t>
  </si>
  <si>
    <t>46.01.060</t>
  </si>
  <si>
    <t>Tubo de PVC rígido soldável marrom, DN= 25 mm, (3/4´), inclusive conexões</t>
  </si>
  <si>
    <t>Tubo de PVC rígido soldável marrom, DN= 32 mm, (1´), inclusive conexões</t>
  </si>
  <si>
    <t>Tubo de PVC rígido soldável marrom, DN= 40 mm, (1 1/4´), inclusive conexões</t>
  </si>
  <si>
    <t>Tubo de PVC rígido soldável marrom, DN= 50 mm, (1 1/2´), inclusive conexões</t>
  </si>
  <si>
    <t>Tubo de PVC rígido soldável marrom, DN= 60 mm, (2´), inclusive conexões</t>
  </si>
  <si>
    <t>Registro de gaveta em latão fundido sem acabamento, DN= 3/4´</t>
  </si>
  <si>
    <t>47.01.020</t>
  </si>
  <si>
    <t>47.02.020</t>
  </si>
  <si>
    <t>Válvula de descarga antivandalismo, DN= 1 1/2´</t>
  </si>
  <si>
    <t>47.04.050</t>
  </si>
  <si>
    <t>Válvula de mictório antivandalismo, DN= 3/4´</t>
  </si>
  <si>
    <t>47.04.090</t>
  </si>
  <si>
    <t>47.01.060</t>
  </si>
  <si>
    <t>Registro de gaveta em latão fundido sem acabamento, DN= 2´</t>
  </si>
  <si>
    <t>48.02.204</t>
  </si>
  <si>
    <t>Torneira de boia, DN= 3/4´</t>
  </si>
  <si>
    <t>44.20.110</t>
  </si>
  <si>
    <t>Engate flexível de PVC DN= 1/2´</t>
  </si>
  <si>
    <t>12.1</t>
  </si>
  <si>
    <t>12.2</t>
  </si>
  <si>
    <t>12.3</t>
  </si>
  <si>
    <t>12.4</t>
  </si>
  <si>
    <t>12.6</t>
  </si>
  <si>
    <t>12.9</t>
  </si>
  <si>
    <t>12.10</t>
  </si>
  <si>
    <t>12.11</t>
  </si>
  <si>
    <t>54.06.040</t>
  </si>
  <si>
    <t>2.19</t>
  </si>
  <si>
    <t>33.10.030</t>
  </si>
  <si>
    <t>Tinta acrílica antimofo em massa, inclusive preparo</t>
  </si>
  <si>
    <t>30.04.100</t>
  </si>
  <si>
    <t>54.01.010</t>
  </si>
  <si>
    <t>54.03.210</t>
  </si>
  <si>
    <t>Imprimação betuminosa ligante</t>
  </si>
  <si>
    <t>54.03.240</t>
  </si>
  <si>
    <t>Imprimação betuminosa impermeabilizante</t>
  </si>
  <si>
    <t>54.03.230</t>
  </si>
  <si>
    <t>Escavação e carga mecanizada em solo de 1ª categoria, em campo aberto</t>
  </si>
  <si>
    <t>07.01.020</t>
  </si>
  <si>
    <t>07.12.020</t>
  </si>
  <si>
    <t>07.12.040</t>
  </si>
  <si>
    <t>Pavimentação em lajota de concreto 35 MPa, espessura 6 cm, cor natural, tipos: raquete, retangular, sextavado e 16 faces, com rejunte em areia</t>
  </si>
  <si>
    <t>54.04.340</t>
  </si>
  <si>
    <t>54.04.350</t>
  </si>
  <si>
    <t>Sinalização horizontal com tinta vinílica ou acrílica</t>
  </si>
  <si>
    <t>70.02.010</t>
  </si>
  <si>
    <t>Placa de identificação para obra</t>
  </si>
  <si>
    <t>02.08.020</t>
  </si>
  <si>
    <t>Locação para muros, cercas e alambrados</t>
  </si>
  <si>
    <t>02.10.050</t>
  </si>
  <si>
    <t>03.01.240</t>
  </si>
  <si>
    <t>04.40.010</t>
  </si>
  <si>
    <t>09.02.060</t>
  </si>
  <si>
    <t>Forma curva em compensado para estrutura aparente</t>
  </si>
  <si>
    <t>Reaterro manual apiloado sem controle de compactação</t>
  </si>
  <si>
    <t>06.11.040</t>
  </si>
  <si>
    <t>m²</t>
  </si>
  <si>
    <t>m³</t>
  </si>
  <si>
    <t>24.03.040</t>
  </si>
  <si>
    <t>Volume</t>
  </si>
  <si>
    <t>Total</t>
  </si>
  <si>
    <t>Kg</t>
  </si>
  <si>
    <t>Lastro de pedra britada sob vigas baldrames - espessura de 3 cm</t>
  </si>
  <si>
    <t xml:space="preserve">Lastro </t>
  </si>
  <si>
    <t>Estaca</t>
  </si>
  <si>
    <t>Altura</t>
  </si>
  <si>
    <t>Escavação</t>
  </si>
  <si>
    <t>Área</t>
  </si>
  <si>
    <t>Blocos</t>
  </si>
  <si>
    <t xml:space="preserve">Comprimento </t>
  </si>
  <si>
    <t>Reaterro das aberturas após execução dos blocos e vigas baldrames</t>
  </si>
  <si>
    <t>Vigas baldrame</t>
  </si>
  <si>
    <t>Pilares</t>
  </si>
  <si>
    <t>Quantidade</t>
  </si>
  <si>
    <t>Profundidade</t>
  </si>
  <si>
    <t xml:space="preserve">Largura </t>
  </si>
  <si>
    <t>15.01.120</t>
  </si>
  <si>
    <t>Alvenaria</t>
  </si>
  <si>
    <t>Espessura de 5 cm</t>
  </si>
  <si>
    <t xml:space="preserve">un </t>
  </si>
  <si>
    <t>Escavação para abertura e execução dos blocos e vigas baldrames</t>
  </si>
  <si>
    <t>Fundação dos banheiros e depósito</t>
  </si>
  <si>
    <t>Banheiros/Depósito</t>
  </si>
  <si>
    <t>Bloco</t>
  </si>
  <si>
    <t>Lastro de pedra britada sob blocos e vigas baldrames e conta piso - espessura de 3 cm</t>
  </si>
  <si>
    <t>Escavação para abertura e execução do bloco</t>
  </si>
  <si>
    <t>Reaterro após a execução do bloco de fundação</t>
  </si>
  <si>
    <t>Lastro de pedra britada sob bloco - espessura de 3 cm</t>
  </si>
  <si>
    <t>Fundação do reservatório</t>
  </si>
  <si>
    <t>Forma (m²)</t>
  </si>
  <si>
    <t>Concreto (m³)</t>
  </si>
  <si>
    <t>Brita (m³)</t>
  </si>
  <si>
    <t>Argamassa</t>
  </si>
  <si>
    <t>49.06.020</t>
  </si>
  <si>
    <t>Grelha em ferro fundido para caixas e canaletas</t>
  </si>
  <si>
    <t>Concreto</t>
  </si>
  <si>
    <t>Brita</t>
  </si>
  <si>
    <t>Reaterro para a execução da canaleta</t>
  </si>
  <si>
    <t>Forma para a execução da canaleta</t>
  </si>
  <si>
    <t xml:space="preserve">Comprimento da grelha </t>
  </si>
  <si>
    <t>54.06.160</t>
  </si>
  <si>
    <t>Emboço</t>
  </si>
  <si>
    <t>Pintura</t>
  </si>
  <si>
    <t xml:space="preserve">Escavação para a execução das caixas de passagens </t>
  </si>
  <si>
    <t xml:space="preserve">Reaterro para a execução das caixas de passagens </t>
  </si>
  <si>
    <t>Eletroduto de PVC corrugado flexível leve, diâmetro externo de 20 mm</t>
  </si>
  <si>
    <t>38.19.020</t>
  </si>
  <si>
    <t>Eletroduto de PVC corrugado flexível leve, diâmetro externo de 25 mm</t>
  </si>
  <si>
    <t>38.19.030</t>
  </si>
  <si>
    <t>41.14.740</t>
  </si>
  <si>
    <t>41.14.792</t>
  </si>
  <si>
    <t>Conector em cada haste de aterramento</t>
  </si>
  <si>
    <t>Acessibilidade</t>
  </si>
  <si>
    <t>Escavação para a execução das caixas de inspeção de esgoto</t>
  </si>
  <si>
    <t>Caixa de inspeção em cada descida do SPDA para teste de aterramento</t>
  </si>
  <si>
    <t>Espaçamento máxima para fixação dos condutores de 1,00 m - NBR 5419-3</t>
  </si>
  <si>
    <t>Lastro com espessura de 3 cm</t>
  </si>
  <si>
    <t>54.06.020</t>
  </si>
  <si>
    <t>Plantio de grama batatais em placas (jardins e canteiros)</t>
  </si>
  <si>
    <t>34.02.040</t>
  </si>
  <si>
    <t>03.01.260</t>
  </si>
  <si>
    <t>Demolição mecanizada de sarjeta ou sarjetão, inclusive fragmentação, carregamento, transporte até 1 quilômetro e descarregamento</t>
  </si>
  <si>
    <t>Faces</t>
  </si>
  <si>
    <t>Referência</t>
  </si>
  <si>
    <t>Descrição</t>
  </si>
  <si>
    <t>Un</t>
  </si>
  <si>
    <t>Material</t>
  </si>
  <si>
    <t>Mão de Obra</t>
  </si>
  <si>
    <t>Custo Total</t>
  </si>
  <si>
    <t>SERVICO TECNICO ESPECIALIZADO</t>
  </si>
  <si>
    <t>Parecer técnico</t>
  </si>
  <si>
    <t>01.02.071</t>
  </si>
  <si>
    <t>UN</t>
  </si>
  <si>
    <t>01.02.081</t>
  </si>
  <si>
    <t>01.02.091</t>
  </si>
  <si>
    <t>01.02.101</t>
  </si>
  <si>
    <t>01.02.111</t>
  </si>
  <si>
    <t>Projeto de instalações elétricas</t>
  </si>
  <si>
    <t>01.06.021</t>
  </si>
  <si>
    <t>Elaboração de projeto de adequação de entrada de energia elétrica junto a concessionária, com medição em baixa tensão e demanda até 75 kVA</t>
  </si>
  <si>
    <t>01.06.031</t>
  </si>
  <si>
    <t>01.06.032</t>
  </si>
  <si>
    <t>01.06.041</t>
  </si>
  <si>
    <t>Projeto executivo</t>
  </si>
  <si>
    <t>01.17.031</t>
  </si>
  <si>
    <t>Projeto executivo de arquitetura em formato A1</t>
  </si>
  <si>
    <t>01.17.041</t>
  </si>
  <si>
    <t>Projeto executivo de arquitetura em formato A0</t>
  </si>
  <si>
    <t>01.17.051</t>
  </si>
  <si>
    <t>Projeto executivo de estrutura em formato A1</t>
  </si>
  <si>
    <t>01.17.061</t>
  </si>
  <si>
    <t>Projeto executivo de estrutura em formato A0</t>
  </si>
  <si>
    <t>01.17.071</t>
  </si>
  <si>
    <t>Projeto executivo de instalações hidráulicas em formato A1</t>
  </si>
  <si>
    <t>01.17.081</t>
  </si>
  <si>
    <t>Projeto executivo de instalações hidráulicas em formato A0</t>
  </si>
  <si>
    <t>01.17.111</t>
  </si>
  <si>
    <t>Projeto executivo de instalações elétricas em formato A1</t>
  </si>
  <si>
    <t>01.17.121</t>
  </si>
  <si>
    <t>Projeto executivo de instalações elétricas em formato A0</t>
  </si>
  <si>
    <t>01.17.151</t>
  </si>
  <si>
    <t>Projeto executivo de climatização em formato A1</t>
  </si>
  <si>
    <t>01.17.161</t>
  </si>
  <si>
    <t>Projeto executivo de climatização em formato A0</t>
  </si>
  <si>
    <t>01.17.171</t>
  </si>
  <si>
    <t>Projeto executivo de chuveiros automáticos em formato A1</t>
  </si>
  <si>
    <t>01.17.181</t>
  </si>
  <si>
    <t>Projeto executivo de chuveiros automáticos em formato A0</t>
  </si>
  <si>
    <t>Levantamento topográfico e geofísico</t>
  </si>
  <si>
    <t>01.20.010</t>
  </si>
  <si>
    <t>01.20.280</t>
  </si>
  <si>
    <t>Levantamento planimétrico de área pavimentada para veículo e pedestre</t>
  </si>
  <si>
    <t>01.20.691</t>
  </si>
  <si>
    <t>01.20.701</t>
  </si>
  <si>
    <t>01.20.711</t>
  </si>
  <si>
    <t>01.20.721</t>
  </si>
  <si>
    <t>01.20.731</t>
  </si>
  <si>
    <t>01.20.741</t>
  </si>
  <si>
    <t>01.20.751</t>
  </si>
  <si>
    <t>01.20.761</t>
  </si>
  <si>
    <t>01.20.771</t>
  </si>
  <si>
    <t>01.20.781</t>
  </si>
  <si>
    <t>01.20.791</t>
  </si>
  <si>
    <t>01.20.801</t>
  </si>
  <si>
    <t>01.20.811</t>
  </si>
  <si>
    <t>01.20.821</t>
  </si>
  <si>
    <t>01.20.831</t>
  </si>
  <si>
    <t>01.20.841</t>
  </si>
  <si>
    <t>01.20.851</t>
  </si>
  <si>
    <t>01.20.861</t>
  </si>
  <si>
    <t>01.20.871</t>
  </si>
  <si>
    <t>01.20.881</t>
  </si>
  <si>
    <t>01.20.891</t>
  </si>
  <si>
    <t>01.20.901</t>
  </si>
  <si>
    <t>Levantamento planialtimétrico cadastral em área rural acima de 10 alqueires</t>
  </si>
  <si>
    <t>01.20.911</t>
  </si>
  <si>
    <t>KM</t>
  </si>
  <si>
    <t>01.20.921</t>
  </si>
  <si>
    <t>Estudo geotecnico (sondagem)</t>
  </si>
  <si>
    <t>01.21.010</t>
  </si>
  <si>
    <t>01.21.090</t>
  </si>
  <si>
    <t>01.21.100</t>
  </si>
  <si>
    <t>Sondagem do terreno a trado</t>
  </si>
  <si>
    <t>01.21.110</t>
  </si>
  <si>
    <t>Sondagem do terreno à percussão (mínimo de 30 m)</t>
  </si>
  <si>
    <t>01.21.120</t>
  </si>
  <si>
    <t>Sondagem do terreno rotativa em solo</t>
  </si>
  <si>
    <t>01.21.130</t>
  </si>
  <si>
    <t>Sondagem do terreno rotativa em rocha</t>
  </si>
  <si>
    <t>01.21.140</t>
  </si>
  <si>
    <t>Tratamento, recuperação e trabalhos especiais em concreto</t>
  </si>
  <si>
    <t>01.23.010</t>
  </si>
  <si>
    <t>01.23.020</t>
  </si>
  <si>
    <t>Limpeza de armadura com escova de aço</t>
  </si>
  <si>
    <t>01.23.030</t>
  </si>
  <si>
    <t>Preparo de ponte de aderência com adesivo a base de epóxi</t>
  </si>
  <si>
    <t>01.23.056</t>
  </si>
  <si>
    <t>Tratamento de armadura com produto anticorrosivo a base de zinco</t>
  </si>
  <si>
    <t>01.23.060</t>
  </si>
  <si>
    <t>Corte de concreto deteriorado inclusive remoção dos detritos</t>
  </si>
  <si>
    <t>01.23.070</t>
  </si>
  <si>
    <t>Demarcação de área com disco de corte diamantado</t>
  </si>
  <si>
    <t>01.23.100</t>
  </si>
  <si>
    <t>01.23.140</t>
  </si>
  <si>
    <t>Furação de 1 1/4´ em concreto armado</t>
  </si>
  <si>
    <t>01.23.150</t>
  </si>
  <si>
    <t>Furação de 1 1/2´ em concreto armado</t>
  </si>
  <si>
    <t>01.23.160</t>
  </si>
  <si>
    <t>Furação de 2 1/4´ em concreto armado</t>
  </si>
  <si>
    <t>01.23.190</t>
  </si>
  <si>
    <t>Furação de 2 1/2´ em concreto armado</t>
  </si>
  <si>
    <t>01.23.200</t>
  </si>
  <si>
    <t>01.23.221</t>
  </si>
  <si>
    <t>01.23.222</t>
  </si>
  <si>
    <t>01.23.223</t>
  </si>
  <si>
    <t>01.23.231</t>
  </si>
  <si>
    <t>01.23.232</t>
  </si>
  <si>
    <t>01.23.233</t>
  </si>
  <si>
    <t>01.23.234</t>
  </si>
  <si>
    <t>01.23.236</t>
  </si>
  <si>
    <t>01.23.237</t>
  </si>
  <si>
    <t>01.23.238</t>
  </si>
  <si>
    <t>01.23.239</t>
  </si>
  <si>
    <t>01.23.254</t>
  </si>
  <si>
    <t>Furação de 1´ em concreto armado</t>
  </si>
  <si>
    <t>01.23.260</t>
  </si>
  <si>
    <t>Furação de 2´ em concreto armado</t>
  </si>
  <si>
    <t>01.23.264</t>
  </si>
  <si>
    <t>Furação de 3´ em concreto armado</t>
  </si>
  <si>
    <t>01.23.270</t>
  </si>
  <si>
    <t>Furação de 4´ em concreto armado</t>
  </si>
  <si>
    <t>01.23.274</t>
  </si>
  <si>
    <t>Furação de 5´ em concreto armado</t>
  </si>
  <si>
    <t>01.23.280</t>
  </si>
  <si>
    <t>Furação de 6´ em concreto armado</t>
  </si>
  <si>
    <t>01.23.510</t>
  </si>
  <si>
    <t>Corte vertical em concreto armado, espessura de 15 cm</t>
  </si>
  <si>
    <t>01.23.700</t>
  </si>
  <si>
    <t>01.23.701</t>
  </si>
  <si>
    <t>01.23.702</t>
  </si>
  <si>
    <t>Estudo e programa ambientais</t>
  </si>
  <si>
    <t>01.27.011</t>
  </si>
  <si>
    <t>01.27.021</t>
  </si>
  <si>
    <t>Projeto e implementação de educação ambiental</t>
  </si>
  <si>
    <t>01.27.031</t>
  </si>
  <si>
    <t>Projeto e implementação de controle ambiental de obra</t>
  </si>
  <si>
    <t>01.27.041</t>
  </si>
  <si>
    <t>Laudo de caracterização de vegetação</t>
  </si>
  <si>
    <t>01.27.051</t>
  </si>
  <si>
    <t>Laudo de caracterização da fauna associada à flora</t>
  </si>
  <si>
    <t>01.27.061</t>
  </si>
  <si>
    <t>Projeto e implementação de monitoramento da fauna durante a obra</t>
  </si>
  <si>
    <t>01.27.071</t>
  </si>
  <si>
    <t>Laudo de autodepuração</t>
  </si>
  <si>
    <t>01.27.091</t>
  </si>
  <si>
    <t>Estudo de impacto de vizinhança, em área urbana até 10.000 m²</t>
  </si>
  <si>
    <t>Poço profundo</t>
  </si>
  <si>
    <t>01.28.010</t>
  </si>
  <si>
    <t>01.28.020</t>
  </si>
  <si>
    <t>01.28.030</t>
  </si>
  <si>
    <t>01.28.040</t>
  </si>
  <si>
    <t>01.28.050</t>
  </si>
  <si>
    <t>01.28.060</t>
  </si>
  <si>
    <t>01.28.070</t>
  </si>
  <si>
    <t>01.28.080</t>
  </si>
  <si>
    <t>01.28.090</t>
  </si>
  <si>
    <t>01.28.100</t>
  </si>
  <si>
    <t>01.28.110</t>
  </si>
  <si>
    <t>01.28.120</t>
  </si>
  <si>
    <t>01.28.130</t>
  </si>
  <si>
    <t>01.28.140</t>
  </si>
  <si>
    <t>01.28.150</t>
  </si>
  <si>
    <t>01.28.160</t>
  </si>
  <si>
    <t>01.28.170</t>
  </si>
  <si>
    <t>01.28.180</t>
  </si>
  <si>
    <t>01.28.190</t>
  </si>
  <si>
    <t>01.28.200</t>
  </si>
  <si>
    <t>01.28.210</t>
  </si>
  <si>
    <t>01.28.220</t>
  </si>
  <si>
    <t>01.28.230</t>
  </si>
  <si>
    <t>01.28.240</t>
  </si>
  <si>
    <t>01.28.250</t>
  </si>
  <si>
    <t>01.28.260</t>
  </si>
  <si>
    <t>01.28.270</t>
  </si>
  <si>
    <t>01.28.280</t>
  </si>
  <si>
    <t>01.28.290</t>
  </si>
  <si>
    <t>01.28.300</t>
  </si>
  <si>
    <t>01.28.310</t>
  </si>
  <si>
    <t>01.28.350</t>
  </si>
  <si>
    <t>Revestimento da boca de poço profundo tubo chapa 3/16", diâmetro de 12"</t>
  </si>
  <si>
    <t>01.28.360</t>
  </si>
  <si>
    <t>Revestimento da boca de poço profundo tubo chapa 3/16", diâmetro de 14"</t>
  </si>
  <si>
    <t>01.28.370</t>
  </si>
  <si>
    <t>Revestimento da boca de poço profundo tubo chapa 3/16", diâmetro de 16"</t>
  </si>
  <si>
    <t>01.28.380</t>
  </si>
  <si>
    <t>Revestimento da boca de poço profundo tubo chapa 3/16", diâmetro de 20"</t>
  </si>
  <si>
    <t>01.28.390</t>
  </si>
  <si>
    <t>01.28.400</t>
  </si>
  <si>
    <t>01.28.410</t>
  </si>
  <si>
    <t>01.28.420</t>
  </si>
  <si>
    <t>01.28.430</t>
  </si>
  <si>
    <t>01.28.440</t>
  </si>
  <si>
    <t>Filtro galvanizado tipo NOLD para poço profundo, diâmetro de 6" (150 mm)</t>
  </si>
  <si>
    <t>01.28.450</t>
  </si>
  <si>
    <t>01.28.460</t>
  </si>
  <si>
    <t>01.28.470</t>
  </si>
  <si>
    <t>Perfilagem ótica (filmagem / endoscopia) para poço profundo</t>
  </si>
  <si>
    <t>01.28.480</t>
  </si>
  <si>
    <t>Perfilagem elétrica de poço profundo</t>
  </si>
  <si>
    <t>01.28.490</t>
  </si>
  <si>
    <t>Taxa de mobilização e desmobilização de equipamentos para execução de bombeamento, limpeza, desenvolvimento e teste de vazão</t>
  </si>
  <si>
    <t>01.28.500</t>
  </si>
  <si>
    <t>Limpeza e desenvolvimento do poço profundo</t>
  </si>
  <si>
    <t>H</t>
  </si>
  <si>
    <t>01.28.510</t>
  </si>
  <si>
    <t>Ensaio de vazão (bombeamento) para poço profundo, com bomba submersa</t>
  </si>
  <si>
    <t>01.28.520</t>
  </si>
  <si>
    <t>Ensaio de vazão escalonado para poço profundo</t>
  </si>
  <si>
    <t>01.28.530</t>
  </si>
  <si>
    <t>Ensaio de recuperação de nível para poço profundo</t>
  </si>
  <si>
    <t>01.28.540</t>
  </si>
  <si>
    <t>Desinfecção de poço profundo</t>
  </si>
  <si>
    <t>01.28.550</t>
  </si>
  <si>
    <t>CJ</t>
  </si>
  <si>
    <t>01.28.560</t>
  </si>
  <si>
    <t>Centralizador de coluna para poço profundo, diâmetro de 4" ou 6"</t>
  </si>
  <si>
    <t>01.28.570</t>
  </si>
  <si>
    <t>01.28.580</t>
  </si>
  <si>
    <t>01.28.590</t>
  </si>
  <si>
    <t>Lacre do poço profundo (tampa)</t>
  </si>
  <si>
    <t>01.28.600</t>
  </si>
  <si>
    <t>Licença de perfuração para poço profundo</t>
  </si>
  <si>
    <t>01.28.610</t>
  </si>
  <si>
    <t>Outorga de direito de uso para poço profundo</t>
  </si>
  <si>
    <t>01.28.620</t>
  </si>
  <si>
    <t>Parecer técnico junto a CETESB</t>
  </si>
  <si>
    <t>INICIO, APOIO E ADMINISTRACAO DA OBRA</t>
  </si>
  <si>
    <t>Construção provisória</t>
  </si>
  <si>
    <t>02.01.021</t>
  </si>
  <si>
    <t>02.01.171</t>
  </si>
  <si>
    <t>Sanitário/vestiário provisório em alvenaria</t>
  </si>
  <si>
    <t>02.01.180</t>
  </si>
  <si>
    <t>UNMES</t>
  </si>
  <si>
    <t>02.01.200</t>
  </si>
  <si>
    <t>Desmobilização de construção provisória</t>
  </si>
  <si>
    <t>Container</t>
  </si>
  <si>
    <t>02.02.120</t>
  </si>
  <si>
    <t>02.02.130</t>
  </si>
  <si>
    <t>02.02.140</t>
  </si>
  <si>
    <t>02.02.150</t>
  </si>
  <si>
    <t>02.02.160</t>
  </si>
  <si>
    <t>Tapume, vedação e proteções diversas</t>
  </si>
  <si>
    <t>02.03.030</t>
  </si>
  <si>
    <t>Proteção de superfícies em geral com plástico bolha</t>
  </si>
  <si>
    <t>02.03.060</t>
  </si>
  <si>
    <t>Proteção de fachada com tela de nylon</t>
  </si>
  <si>
    <t>02.03.080</t>
  </si>
  <si>
    <t>Fechamento provisório de vãos em chapa de madeira compensada</t>
  </si>
  <si>
    <t>02.03.110</t>
  </si>
  <si>
    <t>Tapume móvel para fechamento de áreas</t>
  </si>
  <si>
    <t>02.03.120</t>
  </si>
  <si>
    <t>Tapume fixo para fechamento de áreas, com portão</t>
  </si>
  <si>
    <t>02.03.200</t>
  </si>
  <si>
    <t>M2MES</t>
  </si>
  <si>
    <t>02.03.240</t>
  </si>
  <si>
    <t>Proteção de piso com tecido de aniagem e gesso</t>
  </si>
  <si>
    <t>02.03.250</t>
  </si>
  <si>
    <t>02.03.260</t>
  </si>
  <si>
    <t>02.03.270</t>
  </si>
  <si>
    <t>02.03.500</t>
  </si>
  <si>
    <t>Andaime e balancim</t>
  </si>
  <si>
    <t>02.05.060</t>
  </si>
  <si>
    <t>Montagem e desmontagem de andaime torre metálica com altura até 10 m</t>
  </si>
  <si>
    <t>02.05.080</t>
  </si>
  <si>
    <t>02.05.090</t>
  </si>
  <si>
    <t>02.05.100</t>
  </si>
  <si>
    <t>02.05.195</t>
  </si>
  <si>
    <t>02.05.202</t>
  </si>
  <si>
    <t>Andaime torre metálico (1,5 x 1,5 m) com piso metálico</t>
  </si>
  <si>
    <t>MXMES</t>
  </si>
  <si>
    <t>02.05.212</t>
  </si>
  <si>
    <t>Andaime tubular fachadeiro com piso metálico e sapatas ajustáveis</t>
  </si>
  <si>
    <t>Alocação de equipe, equipamento e ferramental</t>
  </si>
  <si>
    <t>02.06.030</t>
  </si>
  <si>
    <t>02.06.040</t>
  </si>
  <si>
    <t>Sinalização de obra</t>
  </si>
  <si>
    <t>02.08.040</t>
  </si>
  <si>
    <t>Placa em lona com impressão digital e requadro em metalon</t>
  </si>
  <si>
    <t>02.08.050</t>
  </si>
  <si>
    <t>Placa em lona com impressão digital e estrutura em madeira</t>
  </si>
  <si>
    <t>Limpeza de terreno</t>
  </si>
  <si>
    <t>02.09.030</t>
  </si>
  <si>
    <t>02.09.040</t>
  </si>
  <si>
    <t>02.09.130</t>
  </si>
  <si>
    <t>Limpeza mecanizada do terreno, inclusive troncos com diâmetro acima de 15 cm até 50 cm, com caminhão à disposição dentro da obra, até o raio de 1 km</t>
  </si>
  <si>
    <t>02.09.150</t>
  </si>
  <si>
    <t>02.09.160</t>
  </si>
  <si>
    <t>Locação de obra</t>
  </si>
  <si>
    <t>02.10.040</t>
  </si>
  <si>
    <t>Locação de rede de canalização</t>
  </si>
  <si>
    <t>02.10.060</t>
  </si>
  <si>
    <t>Locação de vias, calçadas, tanques e lagoas</t>
  </si>
  <si>
    <t>DEMOLICAO SEM REAPROVEITAMENTO</t>
  </si>
  <si>
    <t>Demolição de concreto, lastro, mistura e afins</t>
  </si>
  <si>
    <t>03.01.020</t>
  </si>
  <si>
    <t>Demolição manual de concreto simples</t>
  </si>
  <si>
    <t>03.01.040</t>
  </si>
  <si>
    <t>Demolição manual de concreto armado</t>
  </si>
  <si>
    <t>03.01.060</t>
  </si>
  <si>
    <t>03.01.200</t>
  </si>
  <si>
    <t>Demolição mecanizada de concreto armado, inclusive fragmentação, carregamento, transporte até 1 quilômetro e descarregamento</t>
  </si>
  <si>
    <t>03.01.210</t>
  </si>
  <si>
    <t>03.01.220</t>
  </si>
  <si>
    <t>Demolição mecanizada de concreto simples, inclusive fragmentação, carregamento, transporte até 1 quilômetro e descarregamento</t>
  </si>
  <si>
    <t>03.01.230</t>
  </si>
  <si>
    <t>03.01.250</t>
  </si>
  <si>
    <t>03.01.270</t>
  </si>
  <si>
    <t>Demolição de alvenaria</t>
  </si>
  <si>
    <t>03.02.020</t>
  </si>
  <si>
    <t>Demolição manual de alvenaria de fundação/embasamento</t>
  </si>
  <si>
    <t>03.02.040</t>
  </si>
  <si>
    <t>Demolição de revestimento em massa</t>
  </si>
  <si>
    <t>03.03.020</t>
  </si>
  <si>
    <t>Apicoamento manual de piso, parede ou teto</t>
  </si>
  <si>
    <t>03.03.040</t>
  </si>
  <si>
    <t>Demolição manual de revestimento em massa de parede ou teto</t>
  </si>
  <si>
    <t>03.03.060</t>
  </si>
  <si>
    <t>Demolição manual de revestimento em massa de piso</t>
  </si>
  <si>
    <t>Demolição de revestimento cerâmico e ladrilho hidráulico</t>
  </si>
  <si>
    <t>03.04.020</t>
  </si>
  <si>
    <t>Demolição manual de revestimento cerâmico, incluindo a base</t>
  </si>
  <si>
    <t>03.04.030</t>
  </si>
  <si>
    <t>Demolição manual de revestimento em ladrilho hidráulico, incluindo a base</t>
  </si>
  <si>
    <t>03.04.040</t>
  </si>
  <si>
    <t>Demolição de revestimento sintético</t>
  </si>
  <si>
    <t>03.05.020</t>
  </si>
  <si>
    <t>Demolição manual de revestimento sintético, incluindo a base</t>
  </si>
  <si>
    <t>Demolição de revestimento em pedra e blocos maciços</t>
  </si>
  <si>
    <t>03.06.050</t>
  </si>
  <si>
    <t>03.06.060</t>
  </si>
  <si>
    <t>Desmonte (levantamento) mecanizado de pavimento em paralelepípedo ou lajota de concreto, inclusive acomodação do material</t>
  </si>
  <si>
    <t>Demolição de revestimento asfáltico</t>
  </si>
  <si>
    <t>03.07.010</t>
  </si>
  <si>
    <t>Demolição (levantamento) mecanizada de pavimento asfáltico, inclusive carregamento, transporte até 1 quilômetro e descarregamento</t>
  </si>
  <si>
    <t>03.07.030</t>
  </si>
  <si>
    <t>03.07.050</t>
  </si>
  <si>
    <t>03.07.070</t>
  </si>
  <si>
    <t>03.07.080</t>
  </si>
  <si>
    <t>Demolição de forro / divisórias</t>
  </si>
  <si>
    <t>03.08.020</t>
  </si>
  <si>
    <t>03.08.040</t>
  </si>
  <si>
    <t>03.08.060</t>
  </si>
  <si>
    <t>Demolição manual de forro em gesso, inclusive sistema de fixação</t>
  </si>
  <si>
    <t>03.08.200</t>
  </si>
  <si>
    <t>Demolição manual de painéis divisórias, inclusive montantes metálicos</t>
  </si>
  <si>
    <t>Demolição de impermeabilização e afins</t>
  </si>
  <si>
    <t>03.09.020</t>
  </si>
  <si>
    <t>Demolição manual de camada impermeabilizante</t>
  </si>
  <si>
    <t>03.09.040</t>
  </si>
  <si>
    <t>03.09.060</t>
  </si>
  <si>
    <t>Remoção manual de junta de dilatação ou retração, inclusive apoio</t>
  </si>
  <si>
    <t>Remoção de pintura</t>
  </si>
  <si>
    <t>03.10.020</t>
  </si>
  <si>
    <t>Remoção de pintura em rodapé, baguete ou moldura com lixa</t>
  </si>
  <si>
    <t>03.10.040</t>
  </si>
  <si>
    <t>Remoção de pintura em rodapé, baguete ou moldura com produto químico</t>
  </si>
  <si>
    <t>03.10.080</t>
  </si>
  <si>
    <t>03.10.100</t>
  </si>
  <si>
    <t>Remoção de pintura em superfícies de madeira e/ou metálicas com lixamento</t>
  </si>
  <si>
    <t>03.10.120</t>
  </si>
  <si>
    <t>Remoção de pintura em massa com produtos químicos</t>
  </si>
  <si>
    <t>03.10.140</t>
  </si>
  <si>
    <t>Remoção de pintura em massa com lixamento</t>
  </si>
  <si>
    <t>Remoção de sinalização horizontal</t>
  </si>
  <si>
    <t>03.16.010</t>
  </si>
  <si>
    <t>Remoção de sinalização horizontal existente</t>
  </si>
  <si>
    <t>03.16.011</t>
  </si>
  <si>
    <t>Remoção de tacha/tachões</t>
  </si>
  <si>
    <t>RETIRADA COM PROVAVEL REAPROVEITAMENTO</t>
  </si>
  <si>
    <t>Retirada de fechamento e elemento divisor</t>
  </si>
  <si>
    <t>04.01.020</t>
  </si>
  <si>
    <t>Retirada de divisória em placa de madeira ou fibrocimento tarugada</t>
  </si>
  <si>
    <t>04.01.040</t>
  </si>
  <si>
    <t>04.01.060</t>
  </si>
  <si>
    <t>Retirada de divisória em placa de concreto, granito, granilite ou mármore</t>
  </si>
  <si>
    <t>04.01.080</t>
  </si>
  <si>
    <t>04.01.090</t>
  </si>
  <si>
    <t>04.01.100</t>
  </si>
  <si>
    <t>Retirada de cerca</t>
  </si>
  <si>
    <t>Retirada de elementos de estrutura (concreto, ferro, alumínio e madeira)</t>
  </si>
  <si>
    <t>04.02.020</t>
  </si>
  <si>
    <t>Retirada de peças lineares em madeira com seção até 60 cm²</t>
  </si>
  <si>
    <t>04.02.030</t>
  </si>
  <si>
    <t>Retirada de peças lineares em madeira com seção superior a 60 cm²</t>
  </si>
  <si>
    <t>04.02.050</t>
  </si>
  <si>
    <t>04.02.070</t>
  </si>
  <si>
    <t>04.02.090</t>
  </si>
  <si>
    <t>04.02.110</t>
  </si>
  <si>
    <t>04.02.140</t>
  </si>
  <si>
    <t>Retirada de estrutura metálica</t>
  </si>
  <si>
    <t>Retirada de telhamento e proteção</t>
  </si>
  <si>
    <t>04.03.020</t>
  </si>
  <si>
    <t>Retirada de telhamento em barro</t>
  </si>
  <si>
    <t>04.03.040</t>
  </si>
  <si>
    <t>Retirada de telhamento perfil e material qualquer, exceto barro</t>
  </si>
  <si>
    <t>04.03.060</t>
  </si>
  <si>
    <t>Retirada de cumeeira ou espigão em barro</t>
  </si>
  <si>
    <t>04.03.080</t>
  </si>
  <si>
    <t>Retirada de cumeeira, espigão ou rufo perfil qualquer</t>
  </si>
  <si>
    <t>04.03.090</t>
  </si>
  <si>
    <t>Retirada de domo de acrílico, inclusive perfis metálicos de fixação</t>
  </si>
  <si>
    <t>Retirada de revestimento em pedra e blocos maciços</t>
  </si>
  <si>
    <t>04.04.010</t>
  </si>
  <si>
    <t>04.04.020</t>
  </si>
  <si>
    <t>Retirada de revestimento em pedra, granito ou mármore, em piso</t>
  </si>
  <si>
    <t>04.04.030</t>
  </si>
  <si>
    <t>Retirada de soleira ou peitoril em pedra, granito ou mármore</t>
  </si>
  <si>
    <t>04.04.040</t>
  </si>
  <si>
    <t>Retirada de degrau em pedra, granito ou mármore</t>
  </si>
  <si>
    <t>04.04.060</t>
  </si>
  <si>
    <t>Retirada de rodapé em pedra, granito ou mármore</t>
  </si>
  <si>
    <t>Retirada de revestimentos em madeira</t>
  </si>
  <si>
    <t>04.05.010</t>
  </si>
  <si>
    <t>Retirada de revestimento em lambris de madeira</t>
  </si>
  <si>
    <t>04.05.020</t>
  </si>
  <si>
    <t>Retirada de piso em tacos de madeira</t>
  </si>
  <si>
    <t>04.05.040</t>
  </si>
  <si>
    <t>Retirada de soalho somente o tablado</t>
  </si>
  <si>
    <t>04.05.060</t>
  </si>
  <si>
    <t>Retirada de soalho inclusive vigamento</t>
  </si>
  <si>
    <t>04.05.080</t>
  </si>
  <si>
    <t>Retirada de degrau em madeira</t>
  </si>
  <si>
    <t>04.05.100</t>
  </si>
  <si>
    <t>Retirada de rodapé inclusive cordão em madeira</t>
  </si>
  <si>
    <t>Retirada de revestimentos sintéticos e metálicos</t>
  </si>
  <si>
    <t>04.06.010</t>
  </si>
  <si>
    <t>Retirada de revestimento em lambris metálicos</t>
  </si>
  <si>
    <t>04.06.020</t>
  </si>
  <si>
    <t>Retirada de piso em material sintético assentado a cola</t>
  </si>
  <si>
    <t>04.06.040</t>
  </si>
  <si>
    <t>Retirada de degrau em material sintético assentado a cola</t>
  </si>
  <si>
    <t>04.06.060</t>
  </si>
  <si>
    <t>Retirada de rodapé inclusive cordão em material sintético</t>
  </si>
  <si>
    <t>04.06.100</t>
  </si>
  <si>
    <t>Retirada de forro, brise e fachada</t>
  </si>
  <si>
    <t>04.07.020</t>
  </si>
  <si>
    <t>Retirada de forro qualquer em placas ou tiras fixadas</t>
  </si>
  <si>
    <t>04.07.040</t>
  </si>
  <si>
    <t>Retirada de forro qualquer em placas ou tiras apoiadas</t>
  </si>
  <si>
    <t>04.07.060</t>
  </si>
  <si>
    <t>Retirada de sistema de fixação ou tarugamento de forro</t>
  </si>
  <si>
    <t>Retirada de esquadria e elemento de madeira</t>
  </si>
  <si>
    <t>04.08.020</t>
  </si>
  <si>
    <t>Retirada de folha de esquadria em madeira</t>
  </si>
  <si>
    <t>04.08.040</t>
  </si>
  <si>
    <t>Retirada de guarnição, moldura e peças lineares em madeira, fixadas</t>
  </si>
  <si>
    <t>04.08.060</t>
  </si>
  <si>
    <t>Retirada de batente com guarnição e peças lineares em madeira, chumbados</t>
  </si>
  <si>
    <t>04.08.080</t>
  </si>
  <si>
    <t>04.08.100</t>
  </si>
  <si>
    <t>Retirada de armário em madeira ou metal</t>
  </si>
  <si>
    <t>Retirada de esquadria e elementos metálicos</t>
  </si>
  <si>
    <t>04.09.020</t>
  </si>
  <si>
    <t>Retirada de esquadria metálica em geral</t>
  </si>
  <si>
    <t>04.09.040</t>
  </si>
  <si>
    <t>Retirada de folha de esquadria metálica</t>
  </si>
  <si>
    <t>04.09.060</t>
  </si>
  <si>
    <t>Retirada de batente, corrimão ou peças lineares metálicas, chumbados</t>
  </si>
  <si>
    <t>04.09.080</t>
  </si>
  <si>
    <t>Retirada de batente, corrimão ou peças lineares metálicas, fixados</t>
  </si>
  <si>
    <t>04.09.100</t>
  </si>
  <si>
    <t>04.09.120</t>
  </si>
  <si>
    <t>04.09.140</t>
  </si>
  <si>
    <t>Retirada de poste ou sistema de sustentação para alambrado ou fechamento</t>
  </si>
  <si>
    <t>04.09.160</t>
  </si>
  <si>
    <t>Retirada de entelamento metálico em geral</t>
  </si>
  <si>
    <t>Retirada de ferragens e acessórios para esquadrias</t>
  </si>
  <si>
    <t>04.10.020</t>
  </si>
  <si>
    <t>Retirada de fechadura ou fecho de embutir</t>
  </si>
  <si>
    <t>04.10.040</t>
  </si>
  <si>
    <t>Retirada de fechadura ou fecho de sobrepor</t>
  </si>
  <si>
    <t>04.10.060</t>
  </si>
  <si>
    <t>Retirada de dobradiça</t>
  </si>
  <si>
    <t>04.10.080</t>
  </si>
  <si>
    <t>Retirada de peça ou acessório complementar em geral de esquadria</t>
  </si>
  <si>
    <t>Retirada de aparelhos, metais sanitários e registro</t>
  </si>
  <si>
    <t>04.11.020</t>
  </si>
  <si>
    <t>Retirada de aparelho sanitário incluindo acessórios</t>
  </si>
  <si>
    <t>04.11.030</t>
  </si>
  <si>
    <t>Retirada de bancada incluindo pertences</t>
  </si>
  <si>
    <t>04.11.040</t>
  </si>
  <si>
    <t>Retirada de complemento sanitário chumbado</t>
  </si>
  <si>
    <t>04.11.060</t>
  </si>
  <si>
    <t>Retirada de complemento sanitário fixado ou de sobrepor</t>
  </si>
  <si>
    <t>04.11.080</t>
  </si>
  <si>
    <t>Retirada de registro ou válvula embutidos</t>
  </si>
  <si>
    <t>04.11.100</t>
  </si>
  <si>
    <t>Retirada de registro ou válvula aparentes</t>
  </si>
  <si>
    <t>04.11.110</t>
  </si>
  <si>
    <t>Retirada de purificador/bebedouro</t>
  </si>
  <si>
    <t>04.11.120</t>
  </si>
  <si>
    <t>Retirada de torneira ou chuveiro</t>
  </si>
  <si>
    <t>04.11.140</t>
  </si>
  <si>
    <t>Retirada de sifão ou metais sanitários diversos</t>
  </si>
  <si>
    <t>04.11.160</t>
  </si>
  <si>
    <t>Retirada de caixa de descarga de sobrepor ou acoplada</t>
  </si>
  <si>
    <t>Retirada de aparelhos elétricos e hidráulicos</t>
  </si>
  <si>
    <t>04.12.020</t>
  </si>
  <si>
    <t>04.12.040</t>
  </si>
  <si>
    <t>Retirada de motor de bomba de recalque</t>
  </si>
  <si>
    <t>Retirada de impermeabilização e afins</t>
  </si>
  <si>
    <t>04.13.020</t>
  </si>
  <si>
    <t>Retirada de isolamento térmico com material monolítico</t>
  </si>
  <si>
    <t>04.13.060</t>
  </si>
  <si>
    <t>Retirada de isolamento térmico com material em panos</t>
  </si>
  <si>
    <t>Retirada de vidro</t>
  </si>
  <si>
    <t>04.14.020</t>
  </si>
  <si>
    <t>Retirada de vidro ou espelho com raspagem da massa ou retirada de baguete</t>
  </si>
  <si>
    <t>04.14.040</t>
  </si>
  <si>
    <t>Retirada de esquadria em vidro</t>
  </si>
  <si>
    <t>04.17.020</t>
  </si>
  <si>
    <t>Remoção de aparelho de iluminação ou projetor fixo em teto, piso ou parede</t>
  </si>
  <si>
    <t>04.17.040</t>
  </si>
  <si>
    <t>Remoção de aparelho de iluminação ou projetor fixo em poste ou braço</t>
  </si>
  <si>
    <t>04.17.060</t>
  </si>
  <si>
    <t>Remoção de suporte tipo braquet</t>
  </si>
  <si>
    <t>04.17.080</t>
  </si>
  <si>
    <t>Remoção de barramento de cobre</t>
  </si>
  <si>
    <t>04.17.100</t>
  </si>
  <si>
    <t>04.17.120</t>
  </si>
  <si>
    <t>Remoção de base de fusível tipo Diazed</t>
  </si>
  <si>
    <t>04.17.140</t>
  </si>
  <si>
    <t>04.17.160</t>
  </si>
  <si>
    <t>Remoção de base ou chave para fusível NH tipo tripolar</t>
  </si>
  <si>
    <t>04.17.180</t>
  </si>
  <si>
    <t>Remoção de base ou chave para fusível NH tipo unipolar</t>
  </si>
  <si>
    <t>04.17.200</t>
  </si>
  <si>
    <t>Remoção de braçadeira para passagem de cordoalha</t>
  </si>
  <si>
    <t>04.17.220</t>
  </si>
  <si>
    <t>Remoção de bucha de passagem interna ou externa</t>
  </si>
  <si>
    <t>04.17.240</t>
  </si>
  <si>
    <t>Remoção de bucha de passagem para neutro</t>
  </si>
  <si>
    <t>04.18.020</t>
  </si>
  <si>
    <t>Remoção de cabeçote em rede de telefonia</t>
  </si>
  <si>
    <t>04.18.040</t>
  </si>
  <si>
    <t>04.18.060</t>
  </si>
  <si>
    <t>Remoção de caixa de entrada de energia padrão medição indireta completa</t>
  </si>
  <si>
    <t>04.18.070</t>
  </si>
  <si>
    <t>Remoção de caixa de entrada de energia padrão residencial completa</t>
  </si>
  <si>
    <t>04.18.080</t>
  </si>
  <si>
    <t>Remoção de caixa de entrada telefônica completa</t>
  </si>
  <si>
    <t>04.18.090</t>
  </si>
  <si>
    <t>Remoção de caixa de medição padrão completa</t>
  </si>
  <si>
    <t>04.18.120</t>
  </si>
  <si>
    <t>Remoção de caixa estampada</t>
  </si>
  <si>
    <t>04.18.130</t>
  </si>
  <si>
    <t>Remoção de caixa para fusível ou tomada instalada em perfilado</t>
  </si>
  <si>
    <t>04.18.140</t>
  </si>
  <si>
    <t>Remoção de caixa para transformador de corrente</t>
  </si>
  <si>
    <t>04.18.180</t>
  </si>
  <si>
    <t>Remoção de cantoneira metálica</t>
  </si>
  <si>
    <t>04.18.200</t>
  </si>
  <si>
    <t>04.18.220</t>
  </si>
  <si>
    <t>Remoção de chapa de ferro para bucha de passagem</t>
  </si>
  <si>
    <t>04.18.240</t>
  </si>
  <si>
    <t>Remoção de chave automática da boia</t>
  </si>
  <si>
    <t>04.18.250</t>
  </si>
  <si>
    <t>Remoção de chave base de mármore ou ardósia</t>
  </si>
  <si>
    <t>04.18.260</t>
  </si>
  <si>
    <t>Remoção de chave de ação rápida comando frontal montado em painel</t>
  </si>
  <si>
    <t>04.18.270</t>
  </si>
  <si>
    <t>Remoção de chave fusível indicadora tipo Matheus</t>
  </si>
  <si>
    <t>04.18.280</t>
  </si>
  <si>
    <t>Remoção de chave seccionadora tripolar seca mecanismo de manobra frontal</t>
  </si>
  <si>
    <t>04.18.290</t>
  </si>
  <si>
    <t>Remoção de chave tipo Pacco rotativo</t>
  </si>
  <si>
    <t>04.18.320</t>
  </si>
  <si>
    <t>Remoção de cinta de fixação de eletroduto ou sela para cruzeta em poste</t>
  </si>
  <si>
    <t>04.18.340</t>
  </si>
  <si>
    <t>Remoção de condulete</t>
  </si>
  <si>
    <t>04.18.360</t>
  </si>
  <si>
    <t>Remoção de condutor aparente diâmetro externo acima de 6,5 mm</t>
  </si>
  <si>
    <t>04.18.370</t>
  </si>
  <si>
    <t>Remoção de condutor aparente diâmetro externo até 6,5 mm</t>
  </si>
  <si>
    <t>04.18.380</t>
  </si>
  <si>
    <t>Remoção de condutor embutido diâmetro externo acima de 6,5 mm</t>
  </si>
  <si>
    <t>04.18.390</t>
  </si>
  <si>
    <t>Remoção de condutor embutido diâmetro externo até 6,5 mm</t>
  </si>
  <si>
    <t>04.18.400</t>
  </si>
  <si>
    <t>Remoção de condutor especial</t>
  </si>
  <si>
    <t>04.18.410</t>
  </si>
  <si>
    <t>Remoção de cordoalha ou cabo de cobre nu</t>
  </si>
  <si>
    <t>04.18.420</t>
  </si>
  <si>
    <t>Remoção de contator magnético para comando de bomba</t>
  </si>
  <si>
    <t>04.18.440</t>
  </si>
  <si>
    <t>Remoção de corrente para pendentes</t>
  </si>
  <si>
    <t>04.18.460</t>
  </si>
  <si>
    <t>Remoção de cruzeta de ferro para fixação de projetores</t>
  </si>
  <si>
    <t>04.18.470</t>
  </si>
  <si>
    <t>Remoção de cruzeta de madeira</t>
  </si>
  <si>
    <t>04.19.020</t>
  </si>
  <si>
    <t>Remoção de disjuntor de volume normal ou reduzido</t>
  </si>
  <si>
    <t>04.19.030</t>
  </si>
  <si>
    <t>Remoção de disjuntor a seco aberto tripolar, 600 V de 800 A</t>
  </si>
  <si>
    <t>04.19.060</t>
  </si>
  <si>
    <t>Remoção de disjuntor termomagnético</t>
  </si>
  <si>
    <t>04.19.080</t>
  </si>
  <si>
    <t>Remoção de fundo de quadro de distribuição ou caixa de passagem</t>
  </si>
  <si>
    <t>04.19.100</t>
  </si>
  <si>
    <t>Remoção de gancho de sustentação de luminária em perfilado</t>
  </si>
  <si>
    <t>04.19.120</t>
  </si>
  <si>
    <t>Remoção de interruptores, tomadas, botão de campainha ou cigarra</t>
  </si>
  <si>
    <t>04.19.140</t>
  </si>
  <si>
    <t>Remoção de isolador tipo castanha e gancho de sustentação</t>
  </si>
  <si>
    <t>04.19.160</t>
  </si>
  <si>
    <t>Remoção de isolador tipo disco completo e gancho de suspensão</t>
  </si>
  <si>
    <t>04.19.180</t>
  </si>
  <si>
    <t>Remoção de isolador tipo pino, inclusive o pino</t>
  </si>
  <si>
    <t>04.19.190</t>
  </si>
  <si>
    <t>Remoção de isolador galvanizado uso geral</t>
  </si>
  <si>
    <t>04.20.020</t>
  </si>
  <si>
    <t>04.20.040</t>
  </si>
  <si>
    <t>Remoção de lâmpada</t>
  </si>
  <si>
    <t>04.20.060</t>
  </si>
  <si>
    <t>Remoção de luz de obstáculo</t>
  </si>
  <si>
    <t>04.20.080</t>
  </si>
  <si>
    <t>Remoção de manopla de comando de disjuntor</t>
  </si>
  <si>
    <t>04.20.100</t>
  </si>
  <si>
    <t>Remoção de mão francesa</t>
  </si>
  <si>
    <t>04.20.120</t>
  </si>
  <si>
    <t>Remoção de terminal modular (mufla) tripolar ou unipolar</t>
  </si>
  <si>
    <t>04.21.020</t>
  </si>
  <si>
    <t>Remoção de óleo de disjuntor ou transformador</t>
  </si>
  <si>
    <t>04.21.040</t>
  </si>
  <si>
    <t>04.21.050</t>
  </si>
  <si>
    <t>04.21.060</t>
  </si>
  <si>
    <t>Remoção de perfilado</t>
  </si>
  <si>
    <t>04.21.100</t>
  </si>
  <si>
    <t>Remoção de porta de quadro ou painel</t>
  </si>
  <si>
    <t>04.21.130</t>
  </si>
  <si>
    <t>Remoção de poste de concreto</t>
  </si>
  <si>
    <t>04.21.140</t>
  </si>
  <si>
    <t>Remoção de poste metálico</t>
  </si>
  <si>
    <t>04.21.150</t>
  </si>
  <si>
    <t>Remoção de poste de madeira</t>
  </si>
  <si>
    <t>04.21.160</t>
  </si>
  <si>
    <t>Remoção de quadro de distribuição, chamada ou caixa de passagem</t>
  </si>
  <si>
    <t>04.21.200</t>
  </si>
  <si>
    <t>Remoção de reator para lâmpada</t>
  </si>
  <si>
    <t>04.21.210</t>
  </si>
  <si>
    <t>Remoção de reator para lâmpada fixo em poste</t>
  </si>
  <si>
    <t>04.21.240</t>
  </si>
  <si>
    <t>Remoção de relé</t>
  </si>
  <si>
    <t>04.21.260</t>
  </si>
  <si>
    <t>Remoção de roldana</t>
  </si>
  <si>
    <t>04.21.280</t>
  </si>
  <si>
    <t>Remoção de soquete</t>
  </si>
  <si>
    <t>04.21.300</t>
  </si>
  <si>
    <t>Remoção de suporte de transformador em poste singelo ou estaleiro</t>
  </si>
  <si>
    <t>04.22.020</t>
  </si>
  <si>
    <t>Remoção de terminal ou conector para cabos</t>
  </si>
  <si>
    <t>04.22.040</t>
  </si>
  <si>
    <t>Remoção de transformador de potência em cabine primária</t>
  </si>
  <si>
    <t>04.22.050</t>
  </si>
  <si>
    <t>Remoção de transformador de potencial completo (pequeno)</t>
  </si>
  <si>
    <t>04.22.060</t>
  </si>
  <si>
    <t>04.22.100</t>
  </si>
  <si>
    <t>04.22.110</t>
  </si>
  <si>
    <t>Remoção de tubulação elétrica aparente com diâmetro externo até 50 mm</t>
  </si>
  <si>
    <t>04.22.120</t>
  </si>
  <si>
    <t>04.22.130</t>
  </si>
  <si>
    <t>Remoção de tubulação elétrica embutida com diâmetro externo até 50 mm</t>
  </si>
  <si>
    <t>04.22.200</t>
  </si>
  <si>
    <t>Remoção de vergalhão</t>
  </si>
  <si>
    <t>Retirada em instalação hidráulica</t>
  </si>
  <si>
    <t>04.30.020</t>
  </si>
  <si>
    <t>Remoção de calha ou rufo</t>
  </si>
  <si>
    <t>04.30.040</t>
  </si>
  <si>
    <t>Remoção de condutor aparente</t>
  </si>
  <si>
    <t>04.30.060</t>
  </si>
  <si>
    <t>Remoção de tubulação hidráulica em geral, incluindo conexões, caixas e ralos</t>
  </si>
  <si>
    <t>04.30.080</t>
  </si>
  <si>
    <t>Remoção de hidrante de parede completo</t>
  </si>
  <si>
    <t>04.30.100</t>
  </si>
  <si>
    <t>Remoção de reservatório em fibrocimento até 1000 litros</t>
  </si>
  <si>
    <t>Retirada em instalação de combate a incêndio</t>
  </si>
  <si>
    <t>04.31.010</t>
  </si>
  <si>
    <t>Retirada de bico de sprinkler</t>
  </si>
  <si>
    <t>Retirada de sistema e equipamento de conforto mecânico</t>
  </si>
  <si>
    <t>04.35.050</t>
  </si>
  <si>
    <t>Retirada de aparelho de ar condicionado portátil</t>
  </si>
  <si>
    <t>04.40.020</t>
  </si>
  <si>
    <t>Retirada de soleira ou peitoril em geral</t>
  </si>
  <si>
    <t>04.40.030</t>
  </si>
  <si>
    <t>04.40.050</t>
  </si>
  <si>
    <t>Retirada manual de paralelepípedo ou lajota de concreto, inclusive limpeza, carregamento, transporte até 1 quilômetro e descarregamento</t>
  </si>
  <si>
    <t>04.40.070</t>
  </si>
  <si>
    <t>Retirada de dispositivos viários</t>
  </si>
  <si>
    <t>04.41.001</t>
  </si>
  <si>
    <t>Retirada de placa de solo</t>
  </si>
  <si>
    <t>TRANSPORTE E MOVIMENTACAO, DENTRO E FORA DA OBRA</t>
  </si>
  <si>
    <t>Transporte de material solto</t>
  </si>
  <si>
    <t>05.04.060</t>
  </si>
  <si>
    <t>Transporte comercial, carreteiro e aluguel</t>
  </si>
  <si>
    <t>05.07.040</t>
  </si>
  <si>
    <t>05.07.050</t>
  </si>
  <si>
    <t>05.07.060</t>
  </si>
  <si>
    <t>05.07.070</t>
  </si>
  <si>
    <t>Transporte mecanizado de material solto</t>
  </si>
  <si>
    <t>05.08.060</t>
  </si>
  <si>
    <t>Transporte de entulho, para distâncias superiores ao 3° km até o 5° km</t>
  </si>
  <si>
    <t>05.08.080</t>
  </si>
  <si>
    <t>Transporte de entulho, para distâncias superiores ao 5° km até o 10° km</t>
  </si>
  <si>
    <t>05.08.100</t>
  </si>
  <si>
    <t>Transporte de entulho, para distâncias superiores ao 10° km até o 15° km</t>
  </si>
  <si>
    <t>05.08.120</t>
  </si>
  <si>
    <t>Transporte de entulho, para distâncias superiores ao 15° km até o 20° km</t>
  </si>
  <si>
    <t>05.08.140</t>
  </si>
  <si>
    <t>Transporte de entulho, para distâncias superiores ao 20° km</t>
  </si>
  <si>
    <t>M3XKM</t>
  </si>
  <si>
    <t>05.08.220</t>
  </si>
  <si>
    <t>Taxas de recolhimento</t>
  </si>
  <si>
    <t>05.09.006</t>
  </si>
  <si>
    <t>Taxa de destinação de resíduo sólido em aterro, tipo inerte</t>
  </si>
  <si>
    <t>T</t>
  </si>
  <si>
    <t>05.09.007</t>
  </si>
  <si>
    <t>Taxa de destinação de resíduo sólido em aterro, tipo solo/terra</t>
  </si>
  <si>
    <t>05.09.008</t>
  </si>
  <si>
    <t>Transporte mecanizado de solo</t>
  </si>
  <si>
    <t>05.10.010</t>
  </si>
  <si>
    <t>Carregamento mecanizado de solo de 1ª e 2ª categoria</t>
  </si>
  <si>
    <t>05.10.020</t>
  </si>
  <si>
    <t>Transporte de solo de 1ª e 2ª categoria por caminhão até o 2° km</t>
  </si>
  <si>
    <t>05.10.021</t>
  </si>
  <si>
    <t>05.10.022</t>
  </si>
  <si>
    <t>05.10.023</t>
  </si>
  <si>
    <t>05.10.024</t>
  </si>
  <si>
    <t>05.10.025</t>
  </si>
  <si>
    <t>05.10.026</t>
  </si>
  <si>
    <t>05.10.030</t>
  </si>
  <si>
    <t>Transporte de solo brejoso por caminhão até o 2° km</t>
  </si>
  <si>
    <t>05.10.031</t>
  </si>
  <si>
    <t>05.10.032</t>
  </si>
  <si>
    <t>05.10.033</t>
  </si>
  <si>
    <t>05.10.034</t>
  </si>
  <si>
    <t>05.10.035</t>
  </si>
  <si>
    <t>05.10.036</t>
  </si>
  <si>
    <t>SERVICO EM SOLO E ROCHA, MANUAL</t>
  </si>
  <si>
    <t>Escavação manual em campo aberto de solo, exceto rocha</t>
  </si>
  <si>
    <t>06.01.040</t>
  </si>
  <si>
    <t>Escavação manual em solo brejoso em campo aberto</t>
  </si>
  <si>
    <t>Escavação manual em valas e buracos de solo, exceto rocha</t>
  </si>
  <si>
    <t>06.02.020</t>
  </si>
  <si>
    <t>Escavação manual em solo de 1ª e 2ª categoria em vala ou cava até 1,5 m</t>
  </si>
  <si>
    <t>06.02.040</t>
  </si>
  <si>
    <t>Reaterro manual sem fornecimento de material</t>
  </si>
  <si>
    <t>06.11.020</t>
  </si>
  <si>
    <t>Reaterro manual para simples regularização sem compactação</t>
  </si>
  <si>
    <t>06.11.060</t>
  </si>
  <si>
    <t>Reaterro manual com adição de 2% de cimento</t>
  </si>
  <si>
    <t>Aterro manual sem fornecimento de material</t>
  </si>
  <si>
    <t>06.12.020</t>
  </si>
  <si>
    <t>Aterro manual apiloado de área interna com maço de 30 kg</t>
  </si>
  <si>
    <t>Carga / carregamento e descarga manual</t>
  </si>
  <si>
    <t>06.14.020</t>
  </si>
  <si>
    <t>Carga manual de solo</t>
  </si>
  <si>
    <t>SERVICO EM SOLO E ROCHA, MECANIZADO</t>
  </si>
  <si>
    <t>Escavação ou corte mecanizados em campo aberto de solo, exceto rocha</t>
  </si>
  <si>
    <t>07.01.010</t>
  </si>
  <si>
    <t>Escavação e carga mecanizada para exploração de solo em jazida</t>
  </si>
  <si>
    <t>07.01.060</t>
  </si>
  <si>
    <t>Escavação e carga mecanizada em solo de 2ª categoria, em campo aberto</t>
  </si>
  <si>
    <t>07.01.120</t>
  </si>
  <si>
    <t>Carga e remoção de terra até a distância média de 1 km</t>
  </si>
  <si>
    <t>Escavação mecanizada de valas e buracos em solo, exceto rocha</t>
  </si>
  <si>
    <t>07.02.020</t>
  </si>
  <si>
    <t>Escavação mecanizada de valas ou cavas com profundidade de até 2 m</t>
  </si>
  <si>
    <t>07.02.040</t>
  </si>
  <si>
    <t>Escavação mecanizada de valas ou cavas com profundidade de até 3 m</t>
  </si>
  <si>
    <t>07.02.060</t>
  </si>
  <si>
    <t>Escavação mecanizada de valas ou cavas com profundidade de até 4 m</t>
  </si>
  <si>
    <t>07.02.080</t>
  </si>
  <si>
    <t>Escavação mecanizada em solo brejoso ou turfa</t>
  </si>
  <si>
    <t>07.05.010</t>
  </si>
  <si>
    <t>Escavação e carga mecanizada em solo brejoso ou turfa</t>
  </si>
  <si>
    <t>07.05.020</t>
  </si>
  <si>
    <t>Escavação e carga mecanizada em solo vegetal superficial</t>
  </si>
  <si>
    <t>Escavação ou carga mecanizada em campo aberto</t>
  </si>
  <si>
    <t>07.06.010</t>
  </si>
  <si>
    <t>Apiloamento e nivelamento mecanizado de solo</t>
  </si>
  <si>
    <t>07.10.020</t>
  </si>
  <si>
    <t>Reaterro mecanizado sem fornecimento de material</t>
  </si>
  <si>
    <t>07.11.020</t>
  </si>
  <si>
    <t>Reaterro compactado mecanizado de vala ou cava com compactador</t>
  </si>
  <si>
    <t>07.11.040</t>
  </si>
  <si>
    <t>Aterro mecanizado sem fornecimento de material</t>
  </si>
  <si>
    <t>07.12.010</t>
  </si>
  <si>
    <t>07.12.030</t>
  </si>
  <si>
    <t>ESCORAMENTO, CONTENCAO E DRENAGEM</t>
  </si>
  <si>
    <t>Escoramento</t>
  </si>
  <si>
    <t>08.01.020</t>
  </si>
  <si>
    <t>Escoramento de solo contínuo</t>
  </si>
  <si>
    <t>08.01.040</t>
  </si>
  <si>
    <t>Escoramento de solo descontínuo</t>
  </si>
  <si>
    <t>08.01.060</t>
  </si>
  <si>
    <t>Escoramento de solo pontaletado</t>
  </si>
  <si>
    <t>08.01.080</t>
  </si>
  <si>
    <t>Escoramento de solo especial</t>
  </si>
  <si>
    <t>08.01.100</t>
  </si>
  <si>
    <t>08.01.110</t>
  </si>
  <si>
    <t>08.01.120</t>
  </si>
  <si>
    <t>Cimbramento</t>
  </si>
  <si>
    <t>08.02.020</t>
  </si>
  <si>
    <t>Cimbramento em madeira com estroncas de eucalipto</t>
  </si>
  <si>
    <t>08.02.040</t>
  </si>
  <si>
    <t>Cimbramento em perfil metálico para obras de arte</t>
  </si>
  <si>
    <t>08.02.050</t>
  </si>
  <si>
    <t>Cimbramento tubular metálico</t>
  </si>
  <si>
    <t>M3MES</t>
  </si>
  <si>
    <t>08.02.060</t>
  </si>
  <si>
    <t>Montagem e desmontagem de cimbramento tubular metálico</t>
  </si>
  <si>
    <t>Descimbramento</t>
  </si>
  <si>
    <t>08.03.020</t>
  </si>
  <si>
    <t>Descimbramento em madeira</t>
  </si>
  <si>
    <t>Manta, filtro e dreno</t>
  </si>
  <si>
    <t>08.05.010</t>
  </si>
  <si>
    <t>Geomembrana em polietileno de alta densidade PEAD de 1 mm</t>
  </si>
  <si>
    <t>08.05.100</t>
  </si>
  <si>
    <t>Dreno com pedra britada</t>
  </si>
  <si>
    <t>08.05.110</t>
  </si>
  <si>
    <t>Dreno com areia grossa</t>
  </si>
  <si>
    <t>08.05.180</t>
  </si>
  <si>
    <t>08.05.190</t>
  </si>
  <si>
    <t>08.05.220</t>
  </si>
  <si>
    <t>Barbaca</t>
  </si>
  <si>
    <t>08.06.040</t>
  </si>
  <si>
    <t>Barbacã em tubo de PVC com diâmetro 50 mm</t>
  </si>
  <si>
    <t>08.06.060</t>
  </si>
  <si>
    <t>Barbacã em tubo de PVC com diâmetro 75 mm</t>
  </si>
  <si>
    <t>08.06.080</t>
  </si>
  <si>
    <t>Barbacã em tubo de PVC com diâmetro 100 mm</t>
  </si>
  <si>
    <t>Esgotamento</t>
  </si>
  <si>
    <t>08.07.050</t>
  </si>
  <si>
    <t>08.07.060</t>
  </si>
  <si>
    <t>Locação de conjunto de bombeamento a vácuo para rebaixamento de lençol freático, com até 50 ponteiras e potência até 15 HP, mínimo 30 dias</t>
  </si>
  <si>
    <t>CJxDI</t>
  </si>
  <si>
    <t>08.07.070</t>
  </si>
  <si>
    <t>Ponteiras filtrantes, profundidade até 5 m</t>
  </si>
  <si>
    <t>08.07.090</t>
  </si>
  <si>
    <t>Esgotamento de águas superficiais com bomba de superfície ou submersa</t>
  </si>
  <si>
    <t>HPXh</t>
  </si>
  <si>
    <t>Contenção</t>
  </si>
  <si>
    <t>08.10.040</t>
  </si>
  <si>
    <t>Enrocamento com pedra arrumada</t>
  </si>
  <si>
    <t>08.10.060</t>
  </si>
  <si>
    <t>Enrocamento com pedra assentada</t>
  </si>
  <si>
    <t>08.10.108</t>
  </si>
  <si>
    <t>08.10.109</t>
  </si>
  <si>
    <t>FORMA</t>
  </si>
  <si>
    <t>Forma em tabua</t>
  </si>
  <si>
    <t>09.01.040</t>
  </si>
  <si>
    <t>Forma em madeira comum para caixão perdido</t>
  </si>
  <si>
    <t>09.01.150</t>
  </si>
  <si>
    <t>Desmontagem de forma em madeira para estrutura de laje, com tábuas</t>
  </si>
  <si>
    <t>09.01.160</t>
  </si>
  <si>
    <t>Desmontagem de forma em madeira para estrutura de vigas, com tábuas</t>
  </si>
  <si>
    <t>Forma em madeira compensada</t>
  </si>
  <si>
    <t>09.02.020</t>
  </si>
  <si>
    <t>Forma plana em compensado para estrutura convencional</t>
  </si>
  <si>
    <t>09.02.040</t>
  </si>
  <si>
    <t>Forma plana em compensado para estrutura aparente</t>
  </si>
  <si>
    <t>09.02.080</t>
  </si>
  <si>
    <t>Forma plana em compensado para obra de arte, sem cimbramento</t>
  </si>
  <si>
    <t>09.02.100</t>
  </si>
  <si>
    <t>Forma em compensado para encamisamento de tubulão</t>
  </si>
  <si>
    <t>09.02.120</t>
  </si>
  <si>
    <t>Forma ripada de 5 cm na vertical</t>
  </si>
  <si>
    <t>09.02.130</t>
  </si>
  <si>
    <t>09.02.140</t>
  </si>
  <si>
    <t>09.02.150</t>
  </si>
  <si>
    <t>Forma em papelão</t>
  </si>
  <si>
    <t>09.04.020</t>
  </si>
  <si>
    <t>Forma em tubo de papelão com diâmetro de 25 cm</t>
  </si>
  <si>
    <t>09.04.030</t>
  </si>
  <si>
    <t>Forma em tubo de papelão com diâmetro de 30 cm</t>
  </si>
  <si>
    <t>09.04.040</t>
  </si>
  <si>
    <t>Forma em tubo de papelão com diâmetro de 35 cm</t>
  </si>
  <si>
    <t>09.04.050</t>
  </si>
  <si>
    <t>Forma em tubo de papelão com diâmetro de 40 cm</t>
  </si>
  <si>
    <t>09.04.060</t>
  </si>
  <si>
    <t>Forma em tubo de papelão com diâmetro de 45 cm</t>
  </si>
  <si>
    <t>09.04.070</t>
  </si>
  <si>
    <t>Forma em tubo de papelão com diâmetro de 50 cm</t>
  </si>
  <si>
    <t>Forma em polipropileno</t>
  </si>
  <si>
    <t>09.07.060</t>
  </si>
  <si>
    <t>ARMADURA E CORDOALHA ESTRUTURAL</t>
  </si>
  <si>
    <t>Armadura em barra</t>
  </si>
  <si>
    <t>10.01.020</t>
  </si>
  <si>
    <t>Armadura em tela</t>
  </si>
  <si>
    <t>10.02.020</t>
  </si>
  <si>
    <t>Armadura em tela soldada de aço</t>
  </si>
  <si>
    <t>CONCRETO, MASSA E LASTRO</t>
  </si>
  <si>
    <t>11.01.100</t>
  </si>
  <si>
    <t>Concreto usinado, fck = 20 MPa</t>
  </si>
  <si>
    <t>Concreto usinado, fck = 25 MPa</t>
  </si>
  <si>
    <t>11.01.160</t>
  </si>
  <si>
    <t>Concreto usinado, fck = 30 MPa</t>
  </si>
  <si>
    <t>11.01.170</t>
  </si>
  <si>
    <t>Concreto usinado, fck = 35 MPa</t>
  </si>
  <si>
    <t>11.01.190</t>
  </si>
  <si>
    <t>Concreto usinado, fck = 40 MPa</t>
  </si>
  <si>
    <t>11.01.260</t>
  </si>
  <si>
    <t>11.01.290</t>
  </si>
  <si>
    <t>11.01.320</t>
  </si>
  <si>
    <t>11.01.321</t>
  </si>
  <si>
    <t>11.01.350</t>
  </si>
  <si>
    <t>11.01.520</t>
  </si>
  <si>
    <t>11.01.630</t>
  </si>
  <si>
    <t>11.02.020</t>
  </si>
  <si>
    <t>Concreto usinado não estrutural mínimo 150 kg cimento / m³</t>
  </si>
  <si>
    <t>11.02.040</t>
  </si>
  <si>
    <t>Concreto usinado não estrutural mínimo 200 kg cimento / m³</t>
  </si>
  <si>
    <t>11.02.060</t>
  </si>
  <si>
    <t>Concreto usinado não estrutural mínimo 300 kg cimento / m³</t>
  </si>
  <si>
    <t>11.03.090</t>
  </si>
  <si>
    <t>Concreto preparado no local, fck = 20 MPa</t>
  </si>
  <si>
    <t>11.03.140</t>
  </si>
  <si>
    <t>Concreto preparado no local, fck = 30 MPa</t>
  </si>
  <si>
    <t>11.04.020</t>
  </si>
  <si>
    <t>Concreto não estrutural executado no local, mínimo 150 kg cimento / m³</t>
  </si>
  <si>
    <t>11.04.040</t>
  </si>
  <si>
    <t>Concreto não estrutural executado no local, mínimo 200 kg cimento / m³</t>
  </si>
  <si>
    <t>11.04.060</t>
  </si>
  <si>
    <t>Concreto não estrutural executado no local, mínimo 300 kg cimento / m³</t>
  </si>
  <si>
    <t>Concreto e argamassa especial</t>
  </si>
  <si>
    <t>11.05.010</t>
  </si>
  <si>
    <t>Argamassa em solo e cimento a 5% em peso</t>
  </si>
  <si>
    <t>11.05.030</t>
  </si>
  <si>
    <t>Argamassa graute expansiva autonivelante de alta resistência</t>
  </si>
  <si>
    <t>11.05.060</t>
  </si>
  <si>
    <t>11.05.120</t>
  </si>
  <si>
    <t>Argamassas especiais</t>
  </si>
  <si>
    <t>11.11.030</t>
  </si>
  <si>
    <t>Lançamento e aplicação</t>
  </si>
  <si>
    <t>11.16.020</t>
  </si>
  <si>
    <t>11.16.080</t>
  </si>
  <si>
    <t>Lançamento e adensamento de concreto ou massa por bombeamento</t>
  </si>
  <si>
    <t>11.16.220</t>
  </si>
  <si>
    <t>Nivelamento de piso em concreto com acabadora de superfície</t>
  </si>
  <si>
    <t>Lastro e enchimento</t>
  </si>
  <si>
    <t>11.18.020</t>
  </si>
  <si>
    <t>Lastro de areia</t>
  </si>
  <si>
    <t>11.18.060</t>
  </si>
  <si>
    <t>Lona plástica</t>
  </si>
  <si>
    <t>11.18.070</t>
  </si>
  <si>
    <t>Enchimento de laje com concreto celular com densidade de 1.200 kg/m³</t>
  </si>
  <si>
    <t>11.18.080</t>
  </si>
  <si>
    <t>Enchimento de laje com tijolos cerâmicos furados</t>
  </si>
  <si>
    <t>11.18.110</t>
  </si>
  <si>
    <t>Enchimento de nichos em geral, com material proveniente de entulho</t>
  </si>
  <si>
    <t>11.18.140</t>
  </si>
  <si>
    <t>Lastro e/ou fundação em rachão mecanizado</t>
  </si>
  <si>
    <t>11.18.150</t>
  </si>
  <si>
    <t>Lastro e/ou fundação em rachão manual</t>
  </si>
  <si>
    <t>11.18.160</t>
  </si>
  <si>
    <t>Enchimento de nichos em geral, com areia</t>
  </si>
  <si>
    <t>11.18.180</t>
  </si>
  <si>
    <t>Colchão de areia</t>
  </si>
  <si>
    <t>11.18.190</t>
  </si>
  <si>
    <t>11.18.220</t>
  </si>
  <si>
    <t>11.20.030</t>
  </si>
  <si>
    <t>Cura química de concreto à base de película emulsionada</t>
  </si>
  <si>
    <t>11.20.050</t>
  </si>
  <si>
    <t>Corte de junta de dilatação, com serra de disco diamantado para pisos</t>
  </si>
  <si>
    <t>11.20.090</t>
  </si>
  <si>
    <t>Selante endurecedor de concreto antipó</t>
  </si>
  <si>
    <t>11.20.120</t>
  </si>
  <si>
    <t>Reparo superficial com argamassa polimérica (tixotrópica), bicomponente</t>
  </si>
  <si>
    <t>11.20.130</t>
  </si>
  <si>
    <t>Tratamento de fissuras estáveis (não ativas) em elementos de concreto</t>
  </si>
  <si>
    <t>FUNDACAO PROFUNDA</t>
  </si>
  <si>
    <t>Broca</t>
  </si>
  <si>
    <t>12.01.021</t>
  </si>
  <si>
    <t>12.01.041</t>
  </si>
  <si>
    <t>12.01.061</t>
  </si>
  <si>
    <t>12.04.010</t>
  </si>
  <si>
    <t>12.04.020</t>
  </si>
  <si>
    <t>12.04.030</t>
  </si>
  <si>
    <t>12.04.040</t>
  </si>
  <si>
    <t>12.04.050</t>
  </si>
  <si>
    <t>12.04.060</t>
  </si>
  <si>
    <t>12.04.070</t>
  </si>
  <si>
    <t>Estaca escavada mecanicamente</t>
  </si>
  <si>
    <t>12.05.040</t>
  </si>
  <si>
    <t>Estaca escavada mecanicamente, diâmetro de 35 cm até 40 t</t>
  </si>
  <si>
    <t>12.05.150</t>
  </si>
  <si>
    <t>Estaca escavada mecanicamente, diâmetro de 40 cm até 50 t</t>
  </si>
  <si>
    <t>Estaca tipo STRAUSS</t>
  </si>
  <si>
    <t>12.06.010</t>
  </si>
  <si>
    <t>12.06.020</t>
  </si>
  <si>
    <t>Estaca tipo Strauss, diâmetro de 25 cm até 20 t</t>
  </si>
  <si>
    <t>12.06.030</t>
  </si>
  <si>
    <t>Estaca tipo Strauss, diâmetro de 32 cm até 30 t</t>
  </si>
  <si>
    <t>12.06.040</t>
  </si>
  <si>
    <t>Estaca tipo Strauss, diâmetro de 38 cm até 40 t</t>
  </si>
  <si>
    <t>12.06.080</t>
  </si>
  <si>
    <t>Estaca tipo Strauss, diâmetro de 45 cm até 60 t</t>
  </si>
  <si>
    <t>Estaca tipo RAIZ</t>
  </si>
  <si>
    <t>12.07.010</t>
  </si>
  <si>
    <t>12.07.030</t>
  </si>
  <si>
    <t>Estaca tipo Raiz, diâmetro de 10 cm para 10 t, em solo</t>
  </si>
  <si>
    <t>12.07.050</t>
  </si>
  <si>
    <t>Estaca tipo Raiz, diâmetro de 12 cm para 15 t, em solo</t>
  </si>
  <si>
    <t>12.07.060</t>
  </si>
  <si>
    <t>Estaca tipo Raiz, diâmetro de 15 cm para 25 t, em solo</t>
  </si>
  <si>
    <t>12.07.070</t>
  </si>
  <si>
    <t>Estaca tipo Raiz, diâmetro de 16 cm para 35 t, em solo</t>
  </si>
  <si>
    <t>12.07.090</t>
  </si>
  <si>
    <t>Estaca tipo Raiz, diâmetro de 20 cm para 50 t, em solo</t>
  </si>
  <si>
    <t>12.07.100</t>
  </si>
  <si>
    <t>Estaca tipo Raiz, diâmetro de 25 cm para 80 t, em solo</t>
  </si>
  <si>
    <t>12.07.110</t>
  </si>
  <si>
    <t>Estaca tipo Raiz, diâmetro de 31 cm para 100 t, em solo</t>
  </si>
  <si>
    <t>12.07.130</t>
  </si>
  <si>
    <t>Estaca tipo Raiz, diâmetro de 40 cm para 130 t, em solo</t>
  </si>
  <si>
    <t>12.07.151</t>
  </si>
  <si>
    <t>Estaca tipo Raiz, diâmetro de 31 cm, sem armação, em solo</t>
  </si>
  <si>
    <t>12.07.153</t>
  </si>
  <si>
    <t>Estaca tipo Raiz, diâmetro de 45 cm, sem armação, em solo</t>
  </si>
  <si>
    <t>12.07.270</t>
  </si>
  <si>
    <t>12.07.271</t>
  </si>
  <si>
    <t>Estaca tipo Raiz, diâmetro de 31 cm, sem armação, em rocha</t>
  </si>
  <si>
    <t>12.07.272</t>
  </si>
  <si>
    <t>Estaca tipo Raiz, diâmetro de 41 cm, sem armação, em rocha</t>
  </si>
  <si>
    <t>12.07.273</t>
  </si>
  <si>
    <t>Estaca tipo Raiz, diâmetro de 45 cm, sem armação, em rocha</t>
  </si>
  <si>
    <t>12.07.274</t>
  </si>
  <si>
    <t>12.07.275</t>
  </si>
  <si>
    <t>12.07.511</t>
  </si>
  <si>
    <t>Tubulão</t>
  </si>
  <si>
    <t>12.09.010</t>
  </si>
  <si>
    <t>12.09.020</t>
  </si>
  <si>
    <t>Abertura de fuste mecanizado diâmetro de 50 cm</t>
  </si>
  <si>
    <t>12.09.040</t>
  </si>
  <si>
    <t>Abertura de fuste mecanizado diâmetro de 60 cm</t>
  </si>
  <si>
    <t>12.09.060</t>
  </si>
  <si>
    <t>Abertura de fuste mecanizado diâmetro de 80 cm</t>
  </si>
  <si>
    <t>12.09.140</t>
  </si>
  <si>
    <t>Escavação manual em campo aberto para tubulão, fuste e/ou base</t>
  </si>
  <si>
    <t>Estaca hélice continua</t>
  </si>
  <si>
    <t>12.12.010</t>
  </si>
  <si>
    <t>12.12.014</t>
  </si>
  <si>
    <t>Estaca tipo hélice contínua, diâmetro de 25 cm em solo</t>
  </si>
  <si>
    <t>12.12.016</t>
  </si>
  <si>
    <t>Estaca tipo hélice contínua, diâmetro de 30 cm em solo</t>
  </si>
  <si>
    <t>12.12.020</t>
  </si>
  <si>
    <t>Estaca tipo hélice contínua, diâmetro de 35 cm em solo</t>
  </si>
  <si>
    <t>12.12.060</t>
  </si>
  <si>
    <t>Estaca tipo hélice contínua, diâmetro de 40 cm em solo</t>
  </si>
  <si>
    <t>12.12.070</t>
  </si>
  <si>
    <t>Estaca tipo hélice contínua, diâmetro de 50 cm em solo</t>
  </si>
  <si>
    <t>12.12.074</t>
  </si>
  <si>
    <t>Estaca tipo hélice contínua, diâmetro de 60 cm em solo</t>
  </si>
  <si>
    <t>12.12.090</t>
  </si>
  <si>
    <t>Estaca tipo hélice contínua, diâmetro de 70 cm em solo</t>
  </si>
  <si>
    <t>12.12.100</t>
  </si>
  <si>
    <t>Estaca tipo hélice contínua, diâmetro de 80 cm em solo</t>
  </si>
  <si>
    <t>Estaca escavada com injeção ou micro estaca</t>
  </si>
  <si>
    <t>12.14.010</t>
  </si>
  <si>
    <t>12.14.040</t>
  </si>
  <si>
    <t>Estaca escavada com injeção ou microestaca, diâmetro de 16 cm</t>
  </si>
  <si>
    <t>12.14.050</t>
  </si>
  <si>
    <t>Estaca escavada com injeção ou microestaca, diâmetro de 20 cm</t>
  </si>
  <si>
    <t>12.14.060</t>
  </si>
  <si>
    <t>Estaca escavada com injeção ou microestaca, diâmetro de 25 cm</t>
  </si>
  <si>
    <t>13.01.130</t>
  </si>
  <si>
    <t>13.01.150</t>
  </si>
  <si>
    <t>13.01.170</t>
  </si>
  <si>
    <t>13.01.190</t>
  </si>
  <si>
    <t>13.01.210</t>
  </si>
  <si>
    <t>13.01.310</t>
  </si>
  <si>
    <t>13.01.320</t>
  </si>
  <si>
    <t>13.01.330</t>
  </si>
  <si>
    <t>13.01.340</t>
  </si>
  <si>
    <t>13.01.350</t>
  </si>
  <si>
    <t>13.02.170</t>
  </si>
  <si>
    <t>13.02.190</t>
  </si>
  <si>
    <t>13.02.210</t>
  </si>
  <si>
    <t>13.05.084</t>
  </si>
  <si>
    <t>13.05.090</t>
  </si>
  <si>
    <t>13.05.094</t>
  </si>
  <si>
    <t>13.05.096</t>
  </si>
  <si>
    <t>13.05.110</t>
  </si>
  <si>
    <t>13.05.150</t>
  </si>
  <si>
    <t>ALVENARIA E ELEMENTO DIVISOR</t>
  </si>
  <si>
    <t>Alvenaria de fundação (embasamento)</t>
  </si>
  <si>
    <t>14.01.020</t>
  </si>
  <si>
    <t>Alvenaria de embasamento em tijolo maciço comum</t>
  </si>
  <si>
    <t>14.01.050</t>
  </si>
  <si>
    <t>14.01.060</t>
  </si>
  <si>
    <t>Alvenaria com tijolo maciço comum ou especial</t>
  </si>
  <si>
    <t>14.02.020</t>
  </si>
  <si>
    <t>Alvenaria de elevação de 1/4 tijolo maciço comum</t>
  </si>
  <si>
    <t>14.02.050</t>
  </si>
  <si>
    <t>Alvenaria de elevação de 1 1/2 tijolo maciço comum</t>
  </si>
  <si>
    <t>14.02.070</t>
  </si>
  <si>
    <t>Alvenaria de elevação de 1/2 tijolo maciço aparente</t>
  </si>
  <si>
    <t>14.02.080</t>
  </si>
  <si>
    <t>Alvenaria de elevação de 1 tijolo maciço aparente</t>
  </si>
  <si>
    <t>Alvenaria com tijolo laminado aparente</t>
  </si>
  <si>
    <t>14.03.020</t>
  </si>
  <si>
    <t>Alvenaria de elevação de 1/4 tijolo laminado</t>
  </si>
  <si>
    <t>14.03.040</t>
  </si>
  <si>
    <t>Alvenaria de elevação de 1/2 tijolo laminado</t>
  </si>
  <si>
    <t>14.03.060</t>
  </si>
  <si>
    <t>Alvenaria de elevação de 1 tijolo laminado</t>
  </si>
  <si>
    <t>Alvenaria com bloco cerâmico de vedação</t>
  </si>
  <si>
    <t>14.04.200</t>
  </si>
  <si>
    <t>Alvenaria de bloco cerâmico de vedação, uso revestido, de 9 cm</t>
  </si>
  <si>
    <t>14.04.220</t>
  </si>
  <si>
    <t>Alvenaria de bloco cerâmico de vedação, uso revestido, de 19 cm</t>
  </si>
  <si>
    <t>Alvenaria com bloco cerâmico estrutural</t>
  </si>
  <si>
    <t>14.05.050</t>
  </si>
  <si>
    <t>Alvenaria de bloco cerâmico estrutural, uso revestido, de 14 cm</t>
  </si>
  <si>
    <t>14.05.060</t>
  </si>
  <si>
    <t>Alvenaria de bloco cerâmico estrutural, uso revestido, de 19 cm</t>
  </si>
  <si>
    <t>Alvenaria com bloco de concreto de vedação</t>
  </si>
  <si>
    <t>14.10.101</t>
  </si>
  <si>
    <t>14.10.111</t>
  </si>
  <si>
    <t>Alvenaria com bloco de concreto estrutural</t>
  </si>
  <si>
    <t>14.11.231</t>
  </si>
  <si>
    <t>14.11.261</t>
  </si>
  <si>
    <t>14.11.271</t>
  </si>
  <si>
    <t>Alvenaria de concreto celular ou silico calcário</t>
  </si>
  <si>
    <t>14.15.060</t>
  </si>
  <si>
    <t>14.15.100</t>
  </si>
  <si>
    <t>14.15.120</t>
  </si>
  <si>
    <t>14.15.140</t>
  </si>
  <si>
    <t>Pecas moldadas no local (vergas, pilaretes, etc.)</t>
  </si>
  <si>
    <t>14.20.020</t>
  </si>
  <si>
    <t>Cimalha em concreto com pingadeira</t>
  </si>
  <si>
    <t>Elementos vazados (concreto, cerâmica e vidros)</t>
  </si>
  <si>
    <t>14.28.012</t>
  </si>
  <si>
    <t>Elemento vazado em cerâmica, tipo quadriculado de 18 x 18 x 7 cm</t>
  </si>
  <si>
    <t>14.28.030</t>
  </si>
  <si>
    <t>Elemento vazado em concreto, tipo quadriculado de 39 x 39 x 10 cm</t>
  </si>
  <si>
    <t>14.28.096</t>
  </si>
  <si>
    <t>Elemento vazado em concreto, tipo veneziana de 39 x 39 x 10 cm</t>
  </si>
  <si>
    <t>14.28.100</t>
  </si>
  <si>
    <t>Elemento vazado em vidro, tipo veneziana capelinha de 20 x 10 x 10 cm</t>
  </si>
  <si>
    <t>14.28.140</t>
  </si>
  <si>
    <t>Elemento vazado em vidro, tipo veneziana de 20 x 20 x 6 cm</t>
  </si>
  <si>
    <t>Divisória e fechamento</t>
  </si>
  <si>
    <t>14.30.020</t>
  </si>
  <si>
    <t>Divisória em placas de granilite com espessura de 3 cm</t>
  </si>
  <si>
    <t>14.30.070</t>
  </si>
  <si>
    <t>14.30.110</t>
  </si>
  <si>
    <t>14.30.160</t>
  </si>
  <si>
    <t>14.30.190</t>
  </si>
  <si>
    <t>14.30.230</t>
  </si>
  <si>
    <t>14.30.260</t>
  </si>
  <si>
    <t>14.30.270</t>
  </si>
  <si>
    <t>14.30.300</t>
  </si>
  <si>
    <t>14.30.310</t>
  </si>
  <si>
    <t>14.30.410</t>
  </si>
  <si>
    <t>14.30.440</t>
  </si>
  <si>
    <t>14.30.841</t>
  </si>
  <si>
    <t>14.30.842</t>
  </si>
  <si>
    <t>14.30.843</t>
  </si>
  <si>
    <t>14.30.860</t>
  </si>
  <si>
    <t>Divisória em placas de granilite com espessura de 4 cm</t>
  </si>
  <si>
    <t>14.30.870</t>
  </si>
  <si>
    <t>14.30.880</t>
  </si>
  <si>
    <t>14.30.890</t>
  </si>
  <si>
    <t>14.30.900</t>
  </si>
  <si>
    <t>14.30.910</t>
  </si>
  <si>
    <t>14.30.920</t>
  </si>
  <si>
    <t>Divisória e fechamento.</t>
  </si>
  <si>
    <t>14.40.040</t>
  </si>
  <si>
    <t>Recolocação de divisórias em chapas com montantes metálicos</t>
  </si>
  <si>
    <t>14.40.060</t>
  </si>
  <si>
    <t>Tela galvanizada para fixação de alvenaria com dimensão de 6x50cm</t>
  </si>
  <si>
    <t>14.40.070</t>
  </si>
  <si>
    <t>Tela galvanizada para fixação de alvenaria com dimensão de 7,5x50cm</t>
  </si>
  <si>
    <t>14.40.080</t>
  </si>
  <si>
    <t>Tela galvanizada para fixação de alvenaria com dimensão de 10,5x50cm</t>
  </si>
  <si>
    <t>14.40.090</t>
  </si>
  <si>
    <t>Tela galvanizada para fixação de alvenaria com dimensão de 12x50cm</t>
  </si>
  <si>
    <t>14.40.100</t>
  </si>
  <si>
    <t>Tela galvanizada para fixação de alvenaria com dimensão de 17x50cm</t>
  </si>
  <si>
    <t>ESTRUTURA EM MADEIRA, FERRO, ALUMINIO E CONCRETO</t>
  </si>
  <si>
    <t>Estrutura em madeira para cobertura</t>
  </si>
  <si>
    <t>15.01.010</t>
  </si>
  <si>
    <t>15.01.020</t>
  </si>
  <si>
    <t>15.01.030</t>
  </si>
  <si>
    <t>15.01.040</t>
  </si>
  <si>
    <t>15.01.130</t>
  </si>
  <si>
    <t>15.01.140</t>
  </si>
  <si>
    <t>15.01.210</t>
  </si>
  <si>
    <t>Estrutura pontaletada para telhas de barro</t>
  </si>
  <si>
    <t>15.01.220</t>
  </si>
  <si>
    <t>Estrutura pontaletada para telhas onduladas</t>
  </si>
  <si>
    <t>15.01.310</t>
  </si>
  <si>
    <t>Estrutura em terças para telhas de barro</t>
  </si>
  <si>
    <t>15.01.320</t>
  </si>
  <si>
    <t>Estrutura em terças para telhas perfil e material qualquer, exceto barro</t>
  </si>
  <si>
    <t>15.01.330</t>
  </si>
  <si>
    <t>Estrutura em terças para telhas perfil trapezoidal</t>
  </si>
  <si>
    <t>Estrutura em aço</t>
  </si>
  <si>
    <t>15.03.090</t>
  </si>
  <si>
    <t>Montagem de estrutura metálica em aço, sem pintura</t>
  </si>
  <si>
    <t>15.03.110</t>
  </si>
  <si>
    <t>Fornecimento e montagem de estrutura em aço patinável, sem pintura</t>
  </si>
  <si>
    <t>15.03.131</t>
  </si>
  <si>
    <t>15.03.140</t>
  </si>
  <si>
    <t>15.03.150</t>
  </si>
  <si>
    <t>15.05.290</t>
  </si>
  <si>
    <t>15.05.300</t>
  </si>
  <si>
    <t>15.05.520</t>
  </si>
  <si>
    <t>15.05.530</t>
  </si>
  <si>
    <t>15.05.540</t>
  </si>
  <si>
    <t>15.20.020</t>
  </si>
  <si>
    <t>Fornecimento de peças diversas para estrutura em madeira</t>
  </si>
  <si>
    <t>15.20.040</t>
  </si>
  <si>
    <t>Recolocação de peças lineares em madeira com seção até 60 cm²</t>
  </si>
  <si>
    <t>15.20.060</t>
  </si>
  <si>
    <t>Recolocação de peças lineares em madeira com seção superior a 60 cm²</t>
  </si>
  <si>
    <t>TELHAMENTO</t>
  </si>
  <si>
    <t>Telhamento em barro</t>
  </si>
  <si>
    <t>16.02.010</t>
  </si>
  <si>
    <t>Telha de barro tipo italiana</t>
  </si>
  <si>
    <t>16.02.020</t>
  </si>
  <si>
    <t>Telha de barro tipo francesa</t>
  </si>
  <si>
    <t>16.02.030</t>
  </si>
  <si>
    <t>Telha de barro tipo romana</t>
  </si>
  <si>
    <t>16.02.045</t>
  </si>
  <si>
    <t>Telha de barro colonial/paulista</t>
  </si>
  <si>
    <t>16.02.060</t>
  </si>
  <si>
    <t>Telha de barro tipo plan</t>
  </si>
  <si>
    <t>16.02.120</t>
  </si>
  <si>
    <t>Emboçamento de beiral em telhas de barro</t>
  </si>
  <si>
    <t>16.02.230</t>
  </si>
  <si>
    <t>16.02.270</t>
  </si>
  <si>
    <t>Espigão de barro emboçado</t>
  </si>
  <si>
    <t>Telhamento em cimento reforçado com fio sintético (CRFS)</t>
  </si>
  <si>
    <t>16.03.020</t>
  </si>
  <si>
    <t>16.03.030</t>
  </si>
  <si>
    <t>16.03.040</t>
  </si>
  <si>
    <t>16.03.300</t>
  </si>
  <si>
    <t>16.03.310</t>
  </si>
  <si>
    <t>16.03.320</t>
  </si>
  <si>
    <t>16.03.330</t>
  </si>
  <si>
    <t>16.03.360</t>
  </si>
  <si>
    <t>16.03.370</t>
  </si>
  <si>
    <t>16.03.400</t>
  </si>
  <si>
    <t>Telhamento em madeira ou fibra vegetal</t>
  </si>
  <si>
    <t>16.10.020</t>
  </si>
  <si>
    <t>Telha em fibra vegetal, perfil ondulado, com espessura de 3 mm</t>
  </si>
  <si>
    <t>16.10.100</t>
  </si>
  <si>
    <t>Cumeeira em fibra vegetal, lisa, com espessura de 3 mm</t>
  </si>
  <si>
    <t>Telhamento metálico comum</t>
  </si>
  <si>
    <t>16.12.020</t>
  </si>
  <si>
    <t>16.12.040</t>
  </si>
  <si>
    <t>16.12.050</t>
  </si>
  <si>
    <t>16.12.220</t>
  </si>
  <si>
    <t>Telhamento metálico especial</t>
  </si>
  <si>
    <t>16.13.060</t>
  </si>
  <si>
    <t>16.13.070</t>
  </si>
  <si>
    <t>16.13.130</t>
  </si>
  <si>
    <t>16.13.140</t>
  </si>
  <si>
    <t>Telhamento em material sintético</t>
  </si>
  <si>
    <t>16.16.040</t>
  </si>
  <si>
    <t>Telha ondulada translúcida em polipropileno</t>
  </si>
  <si>
    <t>16.16.160</t>
  </si>
  <si>
    <t>Telha em poliéster reforçado com fibras de vidro, perfil trapezoidal 49</t>
  </si>
  <si>
    <t>16.16.400</t>
  </si>
  <si>
    <t>Cumeeira para telha de poliéster, tipo perfil trapezoidal 49</t>
  </si>
  <si>
    <t>Telhamento em vidro</t>
  </si>
  <si>
    <t>16.20.020</t>
  </si>
  <si>
    <t>Telhas de vidro para iluminação tipo francesa</t>
  </si>
  <si>
    <t>16.20.040</t>
  </si>
  <si>
    <t>Telhas de vidro para iluminação tipo colonial/paulistinha</t>
  </si>
  <si>
    <t>Domos</t>
  </si>
  <si>
    <t>16.30.020</t>
  </si>
  <si>
    <t>Domo de acrílico fixado em perfis de alumínio</t>
  </si>
  <si>
    <t>Painel, chapas e fechamento</t>
  </si>
  <si>
    <t>16.32.070</t>
  </si>
  <si>
    <t>Cobertura curva em chapa de policarbonato alveolar bronze de 6 mm</t>
  </si>
  <si>
    <t>16.32.120</t>
  </si>
  <si>
    <t>Cobertura plana em chapa de policarbonato alveolar de 10 mm</t>
  </si>
  <si>
    <t>16.32.130</t>
  </si>
  <si>
    <t>Cobertura curva em chapa de policarbonato alveolar bronze de 10 mm</t>
  </si>
  <si>
    <t>Calhas e rufos</t>
  </si>
  <si>
    <t>16.33.062</t>
  </si>
  <si>
    <t>16.33.082</t>
  </si>
  <si>
    <t>16.33.102</t>
  </si>
  <si>
    <t>16.33.250</t>
  </si>
  <si>
    <t>16.33.400</t>
  </si>
  <si>
    <t>16.33.410</t>
  </si>
  <si>
    <t>16.33.412</t>
  </si>
  <si>
    <t>16.40.040</t>
  </si>
  <si>
    <t>Recolocação de cumeeiras e espigões de barro</t>
  </si>
  <si>
    <t>16.40.060</t>
  </si>
  <si>
    <t>Recolocação de telha de barro tipo colonial/paulistinha</t>
  </si>
  <si>
    <t>16.40.080</t>
  </si>
  <si>
    <t>Recolocação de telha de barro tipo plan</t>
  </si>
  <si>
    <t>16.40.090</t>
  </si>
  <si>
    <t>Recolocação de domo de acrílico, inclusive perfis metálicos de fixação</t>
  </si>
  <si>
    <t>16.40.120</t>
  </si>
  <si>
    <t>Recolocação de telhas de barro tipo francesa</t>
  </si>
  <si>
    <t>16.40.140</t>
  </si>
  <si>
    <t>Recolocação de telha em fibrocimento ou CRFS, perfil ondulado</t>
  </si>
  <si>
    <t>16.40.150</t>
  </si>
  <si>
    <t>REVESTIMENTO EM MASSA OU FUNDIDO NO LOCAL</t>
  </si>
  <si>
    <t>Regularização de base</t>
  </si>
  <si>
    <t>17.01.010</t>
  </si>
  <si>
    <t>Argamassa de proteção com argila expandida</t>
  </si>
  <si>
    <t>17.01.040</t>
  </si>
  <si>
    <t>Lastro de concreto impermeabilizado</t>
  </si>
  <si>
    <t>17.01.060</t>
  </si>
  <si>
    <t>17.01.120</t>
  </si>
  <si>
    <t>Argamassa de cimento e areia traço 1:3, com adesivo acrílico</t>
  </si>
  <si>
    <t>Revestimento em argamassa</t>
  </si>
  <si>
    <t>17.02.030</t>
  </si>
  <si>
    <t>Chapisco 1:4 com areia grossa</t>
  </si>
  <si>
    <t>17.02.040</t>
  </si>
  <si>
    <t>17.02.060</t>
  </si>
  <si>
    <t>Chapisco fino peneirado</t>
  </si>
  <si>
    <t>17.02.080</t>
  </si>
  <si>
    <t>Chapisco rústico com pedra britada nº 1</t>
  </si>
  <si>
    <t>17.02.140</t>
  </si>
  <si>
    <t>Emboço desempenado com espuma de poliéster</t>
  </si>
  <si>
    <t>17.02.160</t>
  </si>
  <si>
    <t>Emboço desempenado com argamassa industrializada</t>
  </si>
  <si>
    <t>17.02.260</t>
  </si>
  <si>
    <t>Barra lisa com acabamento em nata de cimento</t>
  </si>
  <si>
    <t>Revestimento em cimentado</t>
  </si>
  <si>
    <t>17.03.020</t>
  </si>
  <si>
    <t>Cimentado desempenado</t>
  </si>
  <si>
    <t>17.03.040</t>
  </si>
  <si>
    <t>Cimentado desempenado e alisado (queimado)</t>
  </si>
  <si>
    <t>17.03.060</t>
  </si>
  <si>
    <t>Cimentado desempenado e alisado com corante (queimado)</t>
  </si>
  <si>
    <t>17.03.080</t>
  </si>
  <si>
    <t>17.03.100</t>
  </si>
  <si>
    <t>Cimentado áspero com caneluras</t>
  </si>
  <si>
    <t>17.03.200</t>
  </si>
  <si>
    <t>Degrau em cimentado</t>
  </si>
  <si>
    <t>17.03.300</t>
  </si>
  <si>
    <t>Rodapé em cimentado desempenado e alisado com altura 5 cm</t>
  </si>
  <si>
    <t>17.03.310</t>
  </si>
  <si>
    <t>Rodapé em cimentado desempenado e alisado com altura 7 cm</t>
  </si>
  <si>
    <t>17.03.320</t>
  </si>
  <si>
    <t>Rodapé em cimentado desempenado e alisado com altura 10 cm</t>
  </si>
  <si>
    <t>17.03.330</t>
  </si>
  <si>
    <t>Rodapé em cimentado desempenado e alisado com altura 15 cm</t>
  </si>
  <si>
    <t>Revestimento em gesso</t>
  </si>
  <si>
    <t>17.04.020</t>
  </si>
  <si>
    <t>Revestimento em gesso liso desempenado sobre emboço</t>
  </si>
  <si>
    <t>17.04.040</t>
  </si>
  <si>
    <t>Revestimento em gesso liso desempenado sobre bloco</t>
  </si>
  <si>
    <t>Revestimento em concreto</t>
  </si>
  <si>
    <t>17.05.020</t>
  </si>
  <si>
    <t>Piso com requadro em concreto simples sem controle de fck</t>
  </si>
  <si>
    <t>Piso com requadro em concreto simples com controle de fck= 20 MPa</t>
  </si>
  <si>
    <t>17.05.100</t>
  </si>
  <si>
    <t>Piso com requadro em concreto simples com controle de fck= 25 MPa</t>
  </si>
  <si>
    <t>17.05.320</t>
  </si>
  <si>
    <t>Soleira em concreto simples</t>
  </si>
  <si>
    <t>17.05.420</t>
  </si>
  <si>
    <t>Peitoril em concreto simples</t>
  </si>
  <si>
    <t>Revestimento em granilite fundido no local</t>
  </si>
  <si>
    <t>17.10.020</t>
  </si>
  <si>
    <t>Piso em granilite moldado no local</t>
  </si>
  <si>
    <t>17.10.100</t>
  </si>
  <si>
    <t>Soleira em granilite moldado no local</t>
  </si>
  <si>
    <t>17.10.120</t>
  </si>
  <si>
    <t>Degrau em granilite moldado no local</t>
  </si>
  <si>
    <t>17.10.200</t>
  </si>
  <si>
    <t>Rodapé qualquer em granilite moldado no local até 10 cm</t>
  </si>
  <si>
    <t>17.10.410</t>
  </si>
  <si>
    <t>17.10.430</t>
  </si>
  <si>
    <t>Piso em placas de granilite, acabamento encerado</t>
  </si>
  <si>
    <t>Revestimento industrial fundido no local</t>
  </si>
  <si>
    <t>17.12.060</t>
  </si>
  <si>
    <t>Piso em alta resistência moldado no local 12 mm</t>
  </si>
  <si>
    <t>17.12.100</t>
  </si>
  <si>
    <t>Soleira em alta resistência moldada no local</t>
  </si>
  <si>
    <t>17.12.120</t>
  </si>
  <si>
    <t>Degrau em alta resistência 8 mm</t>
  </si>
  <si>
    <t>17.12.140</t>
  </si>
  <si>
    <t>Degrau em alta resistência 12 mm</t>
  </si>
  <si>
    <t>17.12.240</t>
  </si>
  <si>
    <t>Rodapé qualquer em alta resistência moldado no local até 10 cm</t>
  </si>
  <si>
    <t>17.12.241</t>
  </si>
  <si>
    <t>Rodapé abaulado, com argamassa epoxi, altura entre 5 a 10 cm</t>
  </si>
  <si>
    <t>17.12.302</t>
  </si>
  <si>
    <t>Piso epóxi autonivelante, múltiplas camadas, espessura 4 mm</t>
  </si>
  <si>
    <t>17.12.310</t>
  </si>
  <si>
    <t>Revestimento especial fundido no local</t>
  </si>
  <si>
    <t>17.20.020</t>
  </si>
  <si>
    <t>Massa raspada</t>
  </si>
  <si>
    <t>17.20.040</t>
  </si>
  <si>
    <t>Revestimento em granito lavado tipo Fulget uso externo, em faixas até 40 cm</t>
  </si>
  <si>
    <t>17.20.050</t>
  </si>
  <si>
    <t>Friso para junta de dilatação em revestimento de granito lavado tipo Fulget</t>
  </si>
  <si>
    <t>17.20.060</t>
  </si>
  <si>
    <t>Revestimento em granito lavado tipo Fulget uso externo</t>
  </si>
  <si>
    <t>17.20.140</t>
  </si>
  <si>
    <t>Revestimento texturizado acrílico com microagregados minerais</t>
  </si>
  <si>
    <t>17.40.010</t>
  </si>
  <si>
    <t>17.40.020</t>
  </si>
  <si>
    <t>17.40.030</t>
  </si>
  <si>
    <t>17.40.070</t>
  </si>
  <si>
    <t>17.40.110</t>
  </si>
  <si>
    <t>Faixa antiderrapante definitiva para degraus, soleiras, patamares ou pisos</t>
  </si>
  <si>
    <t>17.40.150</t>
  </si>
  <si>
    <t>Resina acrílica para piso de granilite</t>
  </si>
  <si>
    <t>17.40.160</t>
  </si>
  <si>
    <t>Resina epóxi para piso de granilite</t>
  </si>
  <si>
    <t>17.40.180</t>
  </si>
  <si>
    <t>Resina acrílica para degrau de granilite</t>
  </si>
  <si>
    <t>17.40.190</t>
  </si>
  <si>
    <t>Resina epóxi para degrau de granilite</t>
  </si>
  <si>
    <t>REVESTIMENTO CERAMICO</t>
  </si>
  <si>
    <t>Plaqueta laminada para revestimento</t>
  </si>
  <si>
    <t>18.05.020</t>
  </si>
  <si>
    <t>Placa cerâmica esmaltada prensada</t>
  </si>
  <si>
    <t>18.06.102</t>
  </si>
  <si>
    <t>18.06.103</t>
  </si>
  <si>
    <t>18.06.142</t>
  </si>
  <si>
    <t>18.06.143</t>
  </si>
  <si>
    <t>18.06.152</t>
  </si>
  <si>
    <t>18.06.153</t>
  </si>
  <si>
    <t>18.06.182</t>
  </si>
  <si>
    <t>18.06.183</t>
  </si>
  <si>
    <t>18.06.350</t>
  </si>
  <si>
    <t>Assentamento de pisos e revestimentos cerâmicos com argamassa mista</t>
  </si>
  <si>
    <t>18.06.400</t>
  </si>
  <si>
    <t>18.06.410</t>
  </si>
  <si>
    <t>18.06.420</t>
  </si>
  <si>
    <t>18.06.430</t>
  </si>
  <si>
    <t>18.06.500</t>
  </si>
  <si>
    <t>18.06.510</t>
  </si>
  <si>
    <t>Rejuntamento de rodapé em placas cerâmicas com argamassa industrializada para rejunte, altura até 10 cm, juntas acima de 3 até 5 mm</t>
  </si>
  <si>
    <t>18.06.520</t>
  </si>
  <si>
    <t>18.06.530</t>
  </si>
  <si>
    <t>Rejuntamento de rodapé em placas cerâmicas com argamassa industrializada para rejunte, altura até 10 cm, juntas acima de 5 até 10 mm</t>
  </si>
  <si>
    <t>Placa ceramica nao esmaltada extrudada</t>
  </si>
  <si>
    <t>18.07.020</t>
  </si>
  <si>
    <t>18.07.021</t>
  </si>
  <si>
    <t>18.07.040</t>
  </si>
  <si>
    <t>18.07.080</t>
  </si>
  <si>
    <t>18.07.160</t>
  </si>
  <si>
    <t>Placa cerâmica não esmaltada extrudada para área com altas temperaturas, de alta resistência química e mecânica, espessura mínima de 13 mm, uso industrial e cozinhas profissionais, assentado com argamassa industrializada</t>
  </si>
  <si>
    <t>18.07.170</t>
  </si>
  <si>
    <t>Rodapé em placa cerâmica não esmaltada extrudada para área com altas temperaturas, de alta resistência química e mecânica, altura de 10cm, uso industrial e cozinhas profissionais, assentado com argamassa industrializada</t>
  </si>
  <si>
    <t>18.07.200</t>
  </si>
  <si>
    <t>18.07.210</t>
  </si>
  <si>
    <t>18.07.220</t>
  </si>
  <si>
    <t>18.07.230</t>
  </si>
  <si>
    <t>18.07.250</t>
  </si>
  <si>
    <t>Rejuntamento em placa cerâmica extrudada antiácida, com argamassa industrializada anticorrosiva bicomponente à base de bauxita, para área de altas temperaturas, juntas acima de 3 até 6 mm</t>
  </si>
  <si>
    <t>18.07.300</t>
  </si>
  <si>
    <t>18.07.310</t>
  </si>
  <si>
    <t>Revestimento em porcelanato</t>
  </si>
  <si>
    <t>18.08.042</t>
  </si>
  <si>
    <t>18.08.062</t>
  </si>
  <si>
    <t>18.08.072</t>
  </si>
  <si>
    <t>18.08.110</t>
  </si>
  <si>
    <t>18.08.120</t>
  </si>
  <si>
    <t>Rodapé em porcelanato técnico antiderrapante para área interna, grupo de absorção BIa, assentado com argamassa colante industrializada, rejuntado</t>
  </si>
  <si>
    <t>18.08.152</t>
  </si>
  <si>
    <t>18.08.162</t>
  </si>
  <si>
    <t>18.08.170</t>
  </si>
  <si>
    <t>18.08.180</t>
  </si>
  <si>
    <t>Revestimento em placa ceramica esmaltada</t>
  </si>
  <si>
    <t>18.11.012</t>
  </si>
  <si>
    <t>18.11.022</t>
  </si>
  <si>
    <t>18.11.032</t>
  </si>
  <si>
    <t>18.11.042</t>
  </si>
  <si>
    <t>18.11.052</t>
  </si>
  <si>
    <t>Revestimento em pastilha e mosaico</t>
  </si>
  <si>
    <t>18.12.020</t>
  </si>
  <si>
    <t>Revestimento em pastilha de porcelana natural ou esmaltada de 5x5 cm, assentado e rejuntado com argamassa colante industrializada</t>
  </si>
  <si>
    <t>18.12.120</t>
  </si>
  <si>
    <t>Revestimento em pastilha de porcelana natural ou esmaltada de 2,5x2,5 cm, assentado e rejuntado com argamassa colante industrializada</t>
  </si>
  <si>
    <t>18.12.140</t>
  </si>
  <si>
    <t>Revestimento em pastilha de porcelana natural ou esmaltada de 2,5x5 cm, assentado e rejuntado com argamassa colante industrializada</t>
  </si>
  <si>
    <t>Revestimento ceramico nao esmaltado extrudado</t>
  </si>
  <si>
    <t>18.13.020</t>
  </si>
  <si>
    <t>18.13.202</t>
  </si>
  <si>
    <t>REVESTIMENTO EM PEDRA</t>
  </si>
  <si>
    <t>Granito</t>
  </si>
  <si>
    <t>19.01.022</t>
  </si>
  <si>
    <t>Revestimento em granito, espessura de 2 cm, acabamento polido</t>
  </si>
  <si>
    <t>19.01.064</t>
  </si>
  <si>
    <t>19.01.122</t>
  </si>
  <si>
    <t>Degrau e espelho de granito, espessura de 2 cm, acabamento polido</t>
  </si>
  <si>
    <t>19.01.322</t>
  </si>
  <si>
    <t>Rodapé em granito, espessura de 2 cm e altura de 7 cm, acabamento polido</t>
  </si>
  <si>
    <t>19.01.324</t>
  </si>
  <si>
    <t>Marmore</t>
  </si>
  <si>
    <t>19.02.020</t>
  </si>
  <si>
    <t>Revestimento em mármore branco, espessura de 2 cm, assente com massa</t>
  </si>
  <si>
    <t>19.02.040</t>
  </si>
  <si>
    <t>19.02.060</t>
  </si>
  <si>
    <t>Revestimento em mármore branco, espessura de 3 cm, assente com massa</t>
  </si>
  <si>
    <t>19.02.080</t>
  </si>
  <si>
    <t>19.02.220</t>
  </si>
  <si>
    <t>Degrau e espelho em mármore branco, espessura de 2 cm</t>
  </si>
  <si>
    <t>19.02.240</t>
  </si>
  <si>
    <t>Degrau e espelho em mármore travertino nacional, espessura de 2 cm</t>
  </si>
  <si>
    <t>19.02.250</t>
  </si>
  <si>
    <t>Rodapé em mármore branco, espessura de 2 cm e altura de 7 cm</t>
  </si>
  <si>
    <t>Pedra</t>
  </si>
  <si>
    <t>19.03.020</t>
  </si>
  <si>
    <t>Revestimento em pedra tipo arenito comum</t>
  </si>
  <si>
    <t>19.03.060</t>
  </si>
  <si>
    <t>Revestimento em pedra mineira comum</t>
  </si>
  <si>
    <t>19.03.090</t>
  </si>
  <si>
    <t>Revestimento em pedra Miracema</t>
  </si>
  <si>
    <t>19.03.100</t>
  </si>
  <si>
    <t>Rodapé em pedra Miracema, altura de 5,75 cm</t>
  </si>
  <si>
    <t>19.03.110</t>
  </si>
  <si>
    <t>Rodapé em pedra Miracema, altura de 11,5 cm</t>
  </si>
  <si>
    <t>19.03.220</t>
  </si>
  <si>
    <t>Rodapé em pedra mineira simples, altura de 10 cm</t>
  </si>
  <si>
    <t>19.03.260</t>
  </si>
  <si>
    <t>Revestimento em pedra ardósia selecionada</t>
  </si>
  <si>
    <t>19.03.270</t>
  </si>
  <si>
    <t>Rodapé em pedra ardósia, altura de 7 cm</t>
  </si>
  <si>
    <t>19.03.290</t>
  </si>
  <si>
    <t>Peitoril e/ou soleira em ardósia, espessura de 2 cm e largura até 20 cm</t>
  </si>
  <si>
    <t>19.20.020</t>
  </si>
  <si>
    <t>Recolocação de mármore, pedras e granitos, assentes com massa</t>
  </si>
  <si>
    <t>REVESTIMENTO EM MADEIRA</t>
  </si>
  <si>
    <t>Lambris de madeira</t>
  </si>
  <si>
    <t>20.01.040</t>
  </si>
  <si>
    <t>Lambril em madeira macho/fêmea tarugado, exceto pinus</t>
  </si>
  <si>
    <t>Soalho de madeira</t>
  </si>
  <si>
    <t>20.03.010</t>
  </si>
  <si>
    <t>Soalho em tábua de madeira aparelhada</t>
  </si>
  <si>
    <t>Tacos</t>
  </si>
  <si>
    <t>20.04.020</t>
  </si>
  <si>
    <t>Piso em tacos de Ipê colado</t>
  </si>
  <si>
    <t>Rodape de madeira</t>
  </si>
  <si>
    <t>20.10.040</t>
  </si>
  <si>
    <t>Rodapé de madeira de 7 x 1,5 cm</t>
  </si>
  <si>
    <t>20.10.120</t>
  </si>
  <si>
    <t>Cordão de madeira</t>
  </si>
  <si>
    <t>20.20.020</t>
  </si>
  <si>
    <t>Recolocação de soalho em madeira</t>
  </si>
  <si>
    <t>20.20.040</t>
  </si>
  <si>
    <t>Recolocação de tacos soltos com cola</t>
  </si>
  <si>
    <t>20.20.100</t>
  </si>
  <si>
    <t>Recolocação de rodapé e cordão de madeira</t>
  </si>
  <si>
    <t>20.20.202</t>
  </si>
  <si>
    <t>Raspagem com calafetação e aplicação de verniz</t>
  </si>
  <si>
    <t>20.20.220</t>
  </si>
  <si>
    <t>Raspagem com calafetação e aplicação de cera</t>
  </si>
  <si>
    <t>REVESTIMENTO SINTETICO E METALICO</t>
  </si>
  <si>
    <t>Revestimento em borracha</t>
  </si>
  <si>
    <t>21.01.100</t>
  </si>
  <si>
    <t>21.01.160</t>
  </si>
  <si>
    <t>Revestimento em grama sintética, com espessura de 20 a 32 mm</t>
  </si>
  <si>
    <t>Revestimento vinilico</t>
  </si>
  <si>
    <t>21.02.050</t>
  </si>
  <si>
    <t>21.02.060</t>
  </si>
  <si>
    <t>21.02.071</t>
  </si>
  <si>
    <t>21.02.271</t>
  </si>
  <si>
    <t>21.02.281</t>
  </si>
  <si>
    <t>21.02.291</t>
  </si>
  <si>
    <t>21.02.310</t>
  </si>
  <si>
    <t>21.02.311</t>
  </si>
  <si>
    <t>21.02.320</t>
  </si>
  <si>
    <t>Revestimento metalico</t>
  </si>
  <si>
    <t>21.03.010</t>
  </si>
  <si>
    <t>21.03.090</t>
  </si>
  <si>
    <t>Piso elevado tipo telescópico em chapa de aço, sem revestimento</t>
  </si>
  <si>
    <t>21.03.151</t>
  </si>
  <si>
    <t>21.03.152</t>
  </si>
  <si>
    <t>Forracao e carpete</t>
  </si>
  <si>
    <t>21.04.100</t>
  </si>
  <si>
    <t>21.04.110</t>
  </si>
  <si>
    <t>Revestimento em cimento reforcado com fio sintetico (CRFS)</t>
  </si>
  <si>
    <t>21.05.010</t>
  </si>
  <si>
    <t>21.05.100</t>
  </si>
  <si>
    <t>Revestimento sintetico</t>
  </si>
  <si>
    <t>21.07.010</t>
  </si>
  <si>
    <t>Revestimento em laminado melamínico dissipativo</t>
  </si>
  <si>
    <t>Rodape sintetico</t>
  </si>
  <si>
    <t>21.10.050</t>
  </si>
  <si>
    <t>Rodapé de poliestireno, espessura de 7 cm</t>
  </si>
  <si>
    <t>21.10.051</t>
  </si>
  <si>
    <t>Rodapé de poliestireno, espessura de 8 cm</t>
  </si>
  <si>
    <t>21.10.061</t>
  </si>
  <si>
    <t>21.10.071</t>
  </si>
  <si>
    <t>21.10.081</t>
  </si>
  <si>
    <t>21.10.210</t>
  </si>
  <si>
    <t>21.10.220</t>
  </si>
  <si>
    <t>Rodapé de cordão de poliamida</t>
  </si>
  <si>
    <t>21.10.250</t>
  </si>
  <si>
    <t>Degrau sintetico</t>
  </si>
  <si>
    <t>21.11.050</t>
  </si>
  <si>
    <t>21.11.131</t>
  </si>
  <si>
    <t>21.20.020</t>
  </si>
  <si>
    <t>Recolocação de piso sintético com cola</t>
  </si>
  <si>
    <t>21.20.040</t>
  </si>
  <si>
    <t>Recolocação de piso sintético argamassado</t>
  </si>
  <si>
    <t>21.20.050</t>
  </si>
  <si>
    <t>21.20.060</t>
  </si>
  <si>
    <t>Furação de piso elevado telescópico em chapa de aço</t>
  </si>
  <si>
    <t>21.20.100</t>
  </si>
  <si>
    <t>Recolocação de rodapé e cordões sintéticos</t>
  </si>
  <si>
    <t>21.20.300</t>
  </si>
  <si>
    <t>Fita adesiva antiderrapante com largura de 5 cm</t>
  </si>
  <si>
    <t>21.20.302</t>
  </si>
  <si>
    <t>Fita adesiva antiderrapante fosforescente, alto tráfego, largura de 5 cm</t>
  </si>
  <si>
    <t>21.20.410</t>
  </si>
  <si>
    <t>Cantoneira de sobrepor em PVC de 4 x 4 cm</t>
  </si>
  <si>
    <t>21.20.460</t>
  </si>
  <si>
    <t>Canto externo de acabamento em PVC</t>
  </si>
  <si>
    <t>21.20.500</t>
  </si>
  <si>
    <t>Cantoneira em alumínio antiderrapante de 50 x 30 mm</t>
  </si>
  <si>
    <t>FORRO, BRISE E FACHADA</t>
  </si>
  <si>
    <t>Forro de madeira</t>
  </si>
  <si>
    <t>22.01.010</t>
  </si>
  <si>
    <t>Forro em tábuas aparelhadas macho e fêmea de pinus</t>
  </si>
  <si>
    <t>22.01.020</t>
  </si>
  <si>
    <t>Forro em tábuas aparelhadas macho e fêmea de pinus tarugado</t>
  </si>
  <si>
    <t>22.01.080</t>
  </si>
  <si>
    <t>22.01.210</t>
  </si>
  <si>
    <t>Testeira em tábua aparelhada, largura até 20cm</t>
  </si>
  <si>
    <t>22.01.220</t>
  </si>
  <si>
    <t>22.01.240</t>
  </si>
  <si>
    <t>Forro de gesso</t>
  </si>
  <si>
    <t>22.02.010</t>
  </si>
  <si>
    <t>Forro em placa de gesso liso fixo</t>
  </si>
  <si>
    <t>22.02.100</t>
  </si>
  <si>
    <t>22.02.190</t>
  </si>
  <si>
    <t>Forro sintetico</t>
  </si>
  <si>
    <t>22.03.020</t>
  </si>
  <si>
    <t>Forro em lã de vidro revestido em PVC, espessura de 20mm</t>
  </si>
  <si>
    <t>22.03.030</t>
  </si>
  <si>
    <t>Forro em fibra mineral NRC 0.55 acústico, revestido em látex</t>
  </si>
  <si>
    <t>22.03.040</t>
  </si>
  <si>
    <t>Forro modular removível em PVC de 618mm x 1243mm</t>
  </si>
  <si>
    <t>22.03.050</t>
  </si>
  <si>
    <t>Forro em fibra mineral NRC 0.50, revestido em látex</t>
  </si>
  <si>
    <t>22.03.070</t>
  </si>
  <si>
    <t>Forro em lâmina de PVC</t>
  </si>
  <si>
    <t>22.03.122</t>
  </si>
  <si>
    <t>22.03.140</t>
  </si>
  <si>
    <t>22.03.200</t>
  </si>
  <si>
    <t>Forro em fibra mineral NRC 0.70, em placas acústicas removíveis</t>
  </si>
  <si>
    <t>Forro metalico</t>
  </si>
  <si>
    <t>22.04.020</t>
  </si>
  <si>
    <t>Forro metálico removível, em painéis de 625mm x 625mm, tipo colmeia</t>
  </si>
  <si>
    <t>22.04.030</t>
  </si>
  <si>
    <t>22.06.130</t>
  </si>
  <si>
    <t>Brise em placa cimentícia, montado em perfil e chapa metálica</t>
  </si>
  <si>
    <t>22.06.240</t>
  </si>
  <si>
    <t>22.06.250</t>
  </si>
  <si>
    <t>22.06.300</t>
  </si>
  <si>
    <t>22.06.340</t>
  </si>
  <si>
    <t>22.06.350</t>
  </si>
  <si>
    <t>22.20.011</t>
  </si>
  <si>
    <t>Placa em lã de vidro revestida em PVC, auto extinguível</t>
  </si>
  <si>
    <t>22.20.020</t>
  </si>
  <si>
    <t>Recolocação de forros fixados</t>
  </si>
  <si>
    <t>22.20.040</t>
  </si>
  <si>
    <t>Recolocação de forros apoiados ou encaixados</t>
  </si>
  <si>
    <t>22.20.050</t>
  </si>
  <si>
    <t>Moldura de gesso simples, largura até 6,0cm</t>
  </si>
  <si>
    <t>22.20.090</t>
  </si>
  <si>
    <t>Abertura para vão de luminária em forro de PVC modular</t>
  </si>
  <si>
    <t>ESQUADRIA, MARCENARIA E ELEMENTO EM MADEIRA</t>
  </si>
  <si>
    <t>Janela e veneziana em madeira</t>
  </si>
  <si>
    <t>23.01.050</t>
  </si>
  <si>
    <t>23.01.060</t>
  </si>
  <si>
    <t>Caixilho em madeira tipo veneziana de correr</t>
  </si>
  <si>
    <t>Porta macho / femea montada com batente</t>
  </si>
  <si>
    <t>23.02.010</t>
  </si>
  <si>
    <t>23.02.030</t>
  </si>
  <si>
    <t>23.02.040</t>
  </si>
  <si>
    <t>23.02.050</t>
  </si>
  <si>
    <t>23.02.060</t>
  </si>
  <si>
    <t>Porta lisa laminada montada com batente</t>
  </si>
  <si>
    <t>23.04.080</t>
  </si>
  <si>
    <t>23.04.090</t>
  </si>
  <si>
    <t>23.04.100</t>
  </si>
  <si>
    <t>23.04.110</t>
  </si>
  <si>
    <t>23.04.120</t>
  </si>
  <si>
    <t>23.04.130</t>
  </si>
  <si>
    <t>23.04.140</t>
  </si>
  <si>
    <t>23.04.570</t>
  </si>
  <si>
    <t>23.04.580</t>
  </si>
  <si>
    <t>23.04.590</t>
  </si>
  <si>
    <t>23.04.600</t>
  </si>
  <si>
    <t>23.04.610</t>
  </si>
  <si>
    <t>23.04.620</t>
  </si>
  <si>
    <t>Marcenaria em geral</t>
  </si>
  <si>
    <t>23.08.010</t>
  </si>
  <si>
    <t>Estrado em madeira</t>
  </si>
  <si>
    <t>23.08.020</t>
  </si>
  <si>
    <t>Faixa/batedor de proteção em madeira aparelhada natural de 10 x 2,5 cm</t>
  </si>
  <si>
    <t>23.08.030</t>
  </si>
  <si>
    <t>23.08.040</t>
  </si>
  <si>
    <t>23.08.060</t>
  </si>
  <si>
    <t>23.08.080</t>
  </si>
  <si>
    <t>23.08.100</t>
  </si>
  <si>
    <t>23.08.110</t>
  </si>
  <si>
    <t>Painel em compensado naval, espessura de 25 mm</t>
  </si>
  <si>
    <t>23.08.160</t>
  </si>
  <si>
    <t>23.08.170</t>
  </si>
  <si>
    <t>23.08.210</t>
  </si>
  <si>
    <t>23.08.220</t>
  </si>
  <si>
    <t>23.08.242</t>
  </si>
  <si>
    <t>Porta lisa de correr suspensa em madeira com batente</t>
  </si>
  <si>
    <t>23.08.244</t>
  </si>
  <si>
    <t>23.08.320</t>
  </si>
  <si>
    <t>Porta acústica de madeira</t>
  </si>
  <si>
    <t>23.08.380</t>
  </si>
  <si>
    <t>Porta lisa comum montada com batente</t>
  </si>
  <si>
    <t>23.09.010</t>
  </si>
  <si>
    <t>23.09.020</t>
  </si>
  <si>
    <t>23.09.030</t>
  </si>
  <si>
    <t>23.09.040</t>
  </si>
  <si>
    <t>23.09.050</t>
  </si>
  <si>
    <t>23.09.052</t>
  </si>
  <si>
    <t>23.09.060</t>
  </si>
  <si>
    <t>23.09.100</t>
  </si>
  <si>
    <t>23.09.420</t>
  </si>
  <si>
    <t>Porta lisa com batente em alumínio, largura 60 cm, altura de 105 a 200 cm</t>
  </si>
  <si>
    <t>23.09.430</t>
  </si>
  <si>
    <t>Porta lisa com batente em alumínio, largura 80 cm, altura de 105 a 200 cm</t>
  </si>
  <si>
    <t>23.09.440</t>
  </si>
  <si>
    <t>Porta lisa com batente em alumínio, largura 90 cm, altura de 105 a 200 cm</t>
  </si>
  <si>
    <t>23.09.520</t>
  </si>
  <si>
    <t>23.09.530</t>
  </si>
  <si>
    <t>23.09.540</t>
  </si>
  <si>
    <t>23.09.550</t>
  </si>
  <si>
    <t>23.09.560</t>
  </si>
  <si>
    <t>23.09.570</t>
  </si>
  <si>
    <t>23.09.590</t>
  </si>
  <si>
    <t>23.09.600</t>
  </si>
  <si>
    <t>23.09.610</t>
  </si>
  <si>
    <t>23.09.630</t>
  </si>
  <si>
    <t>Porta lisa para acabamento em verniz montada com batente</t>
  </si>
  <si>
    <t>23.11.010</t>
  </si>
  <si>
    <t>23.11.030</t>
  </si>
  <si>
    <t>23.11.040</t>
  </si>
  <si>
    <t>23.11.050</t>
  </si>
  <si>
    <t>23.12.001</t>
  </si>
  <si>
    <t>23.13.001</t>
  </si>
  <si>
    <t>23.13.002</t>
  </si>
  <si>
    <t>23.13.020</t>
  </si>
  <si>
    <t>23.13.040</t>
  </si>
  <si>
    <t>23.13.052</t>
  </si>
  <si>
    <t>23.13.064</t>
  </si>
  <si>
    <t>23.20.020</t>
  </si>
  <si>
    <t>Recolocação de batentes de madeira</t>
  </si>
  <si>
    <t>23.20.040</t>
  </si>
  <si>
    <t>Recolocação de folhas de porta ou janela</t>
  </si>
  <si>
    <t>23.20.060</t>
  </si>
  <si>
    <t>Recolocação de guarnição ou molduras</t>
  </si>
  <si>
    <t>23.20.100</t>
  </si>
  <si>
    <t>Batente de madeira para porta</t>
  </si>
  <si>
    <t>23.20.110</t>
  </si>
  <si>
    <t>Visor fixo e requadro de madeira para porta, para receber vidro</t>
  </si>
  <si>
    <t>23.20.120</t>
  </si>
  <si>
    <t>Guarnição de madeira</t>
  </si>
  <si>
    <t>23.20.140</t>
  </si>
  <si>
    <t>Acréscimo de visor completo em porta de madeira</t>
  </si>
  <si>
    <t>23.20.160</t>
  </si>
  <si>
    <t>Folha de porta veneziana maciça, sob medida</t>
  </si>
  <si>
    <t>23.20.170</t>
  </si>
  <si>
    <t>Folha de porta lisa folheada com madeira, sob medida</t>
  </si>
  <si>
    <t>23.20.180</t>
  </si>
  <si>
    <t>Folha de porta em madeira para receber vidro, sob medida</t>
  </si>
  <si>
    <t>23.20.310</t>
  </si>
  <si>
    <t>23.20.320</t>
  </si>
  <si>
    <t>23.20.330</t>
  </si>
  <si>
    <t>23.20.340</t>
  </si>
  <si>
    <t>23.20.450</t>
  </si>
  <si>
    <t>23.20.460</t>
  </si>
  <si>
    <t>23.20.550</t>
  </si>
  <si>
    <t>23.20.600</t>
  </si>
  <si>
    <t>Folha de porta em madeira com tela de proteção tipo mosqueteira</t>
  </si>
  <si>
    <t>ESQUADRIA, SERRALHERIA E ELEMENTO EM FERRO</t>
  </si>
  <si>
    <t>Caixilho em ferro</t>
  </si>
  <si>
    <t>24.01.010</t>
  </si>
  <si>
    <t>Caixilho em ferro fixo, sob medida</t>
  </si>
  <si>
    <t>24.01.030</t>
  </si>
  <si>
    <t>Caixilho em ferro basculante, sob medida</t>
  </si>
  <si>
    <t>24.01.070</t>
  </si>
  <si>
    <t>Caixilho em ferro de correr, sob medida</t>
  </si>
  <si>
    <t>24.01.090</t>
  </si>
  <si>
    <t>Caixilho em ferro com ventilação permanente, sob medida</t>
  </si>
  <si>
    <t>24.01.100</t>
  </si>
  <si>
    <t>Caixilho em ferro tipo veneziana, linha comercial</t>
  </si>
  <si>
    <t>24.01.110</t>
  </si>
  <si>
    <t>Caixilho em ferro tipo veneziana, sob medida</t>
  </si>
  <si>
    <t>24.01.120</t>
  </si>
  <si>
    <t>24.01.180</t>
  </si>
  <si>
    <t>Caixilho removível em tela de aço galvanizado, tipo ondulada com malha de 1", fio 12, com requadro tubular de aço carbono, sob medida</t>
  </si>
  <si>
    <t>24.01.190</t>
  </si>
  <si>
    <t>Caixilho fixo em tela de aço galvanizado tipo ondulada com malha de 1/2", fio 12, com requadro em cantoneira de aço carbono, sob medida</t>
  </si>
  <si>
    <t>24.01.200</t>
  </si>
  <si>
    <t>Caixilho fixo em aço SAE 1010/1020 para vidro à prova de bala, sob medida</t>
  </si>
  <si>
    <t>24.01.280</t>
  </si>
  <si>
    <t>Caixilho tipo guichê em chapa de aço</t>
  </si>
  <si>
    <t>Portas, portoes e gradis</t>
  </si>
  <si>
    <t>24.02.010</t>
  </si>
  <si>
    <t>Porta em ferro de abrir, para receber vidro, sob medida</t>
  </si>
  <si>
    <t>24.02.040</t>
  </si>
  <si>
    <t>Porta/portão tipo gradil sob medida</t>
  </si>
  <si>
    <t>24.02.050</t>
  </si>
  <si>
    <t>24.02.052</t>
  </si>
  <si>
    <t>24.02.054</t>
  </si>
  <si>
    <t>24.02.056</t>
  </si>
  <si>
    <t>24.02.058</t>
  </si>
  <si>
    <t>24.02.060</t>
  </si>
  <si>
    <t>Porta/portão de abrir em chapa, sob medida</t>
  </si>
  <si>
    <t>24.02.070</t>
  </si>
  <si>
    <t>Porta de ferro de abrir tipo veneziana, linha comercial</t>
  </si>
  <si>
    <t>24.02.080</t>
  </si>
  <si>
    <t>Porta/portão de abrir em veneziana de ferro, sob medida</t>
  </si>
  <si>
    <t>24.02.100</t>
  </si>
  <si>
    <t>Portão tubular em tela de aço galvanizado até 2,50 m de altura, completo</t>
  </si>
  <si>
    <t>24.02.270</t>
  </si>
  <si>
    <t>24.02.280</t>
  </si>
  <si>
    <t>Porta/portão de correr em tela ondulada de aço galvanizado, sob medida</t>
  </si>
  <si>
    <t>24.02.290</t>
  </si>
  <si>
    <t>Porta/portão de correr em chapa cega dupla, sob medida</t>
  </si>
  <si>
    <t>24.02.410</t>
  </si>
  <si>
    <t>Porta em ferro de correr, para receber vidro, sob medida</t>
  </si>
  <si>
    <t>24.02.430</t>
  </si>
  <si>
    <t>24.02.450</t>
  </si>
  <si>
    <t>Grade de proteção para caixilhos</t>
  </si>
  <si>
    <t>24.02.460</t>
  </si>
  <si>
    <t>Porta de abrir em tela ondulada de aço galvanizado, completa</t>
  </si>
  <si>
    <t>24.02.470</t>
  </si>
  <si>
    <t>Portinhola de correr em chapa, para ´passa pacote´, completa, sob medida</t>
  </si>
  <si>
    <t>24.02.480</t>
  </si>
  <si>
    <t>Portinhola de abrir em chapa, para ´passa pacote´, completa, sob medida</t>
  </si>
  <si>
    <t>24.02.490</t>
  </si>
  <si>
    <t>Grade em barra chata soldada de 1 1/2´ x 1/4´, sob medida</t>
  </si>
  <si>
    <t>24.02.590</t>
  </si>
  <si>
    <t>Porta de enrolar manual, cega ou vazada</t>
  </si>
  <si>
    <t>24.02.630</t>
  </si>
  <si>
    <t>24.02.810</t>
  </si>
  <si>
    <t>Porta/portão de abrir em chapa cega com isolamento acústico, sob medida</t>
  </si>
  <si>
    <t>24.02.811</t>
  </si>
  <si>
    <t>24.02.840</t>
  </si>
  <si>
    <t>Portão basculante em chapa metálica, estruturado com perfis metálicos</t>
  </si>
  <si>
    <t>24.02.900</t>
  </si>
  <si>
    <t>Porta de abrir em chapa dupla com visor, batente envolvente, completa</t>
  </si>
  <si>
    <t>24.02.930</t>
  </si>
  <si>
    <t>Elementos em ferro</t>
  </si>
  <si>
    <t>24.03.060</t>
  </si>
  <si>
    <t>Escada marinheiro (galvanizada)</t>
  </si>
  <si>
    <t>24.03.080</t>
  </si>
  <si>
    <t>Escada marinheiro com guarda corpo (degrau em ´T´)</t>
  </si>
  <si>
    <t>24.03.100</t>
  </si>
  <si>
    <t>Alçapão/tampa em chapa de ferro com porta cadeado</t>
  </si>
  <si>
    <t>24.03.200</t>
  </si>
  <si>
    <t>24.03.210</t>
  </si>
  <si>
    <t>Tela de proteção em malha ondulada de 1´, fio 10 (BWG), com requadro</t>
  </si>
  <si>
    <t>24.03.290</t>
  </si>
  <si>
    <t>24.03.300</t>
  </si>
  <si>
    <t>24.03.310</t>
  </si>
  <si>
    <t>Corrimão tubular em aço galvanizado, diâmetro 1 1/2´</t>
  </si>
  <si>
    <t>24.03.320</t>
  </si>
  <si>
    <t>Corrimão tubular em aço galvanizado, diâmetro 2´</t>
  </si>
  <si>
    <t>24.03.340</t>
  </si>
  <si>
    <t>24.03.410</t>
  </si>
  <si>
    <t>24.03.680</t>
  </si>
  <si>
    <t>Grade para piso eletrofundida, malha 30 x 100 mm, com barra de 40 x 2 mm</t>
  </si>
  <si>
    <t>24.03.690</t>
  </si>
  <si>
    <t>Grade para forro eletrofundida, malha 25 x 100 mm, com barra de 25 x 2 mm</t>
  </si>
  <si>
    <t>24.03.930</t>
  </si>
  <si>
    <t>Esquadria, serralheria de seguranca</t>
  </si>
  <si>
    <t>24.04.150</t>
  </si>
  <si>
    <t>24.04.220</t>
  </si>
  <si>
    <t>24.04.230</t>
  </si>
  <si>
    <t>24.04.240</t>
  </si>
  <si>
    <t>24.04.250</t>
  </si>
  <si>
    <t>24.04.260</t>
  </si>
  <si>
    <t>24.04.270</t>
  </si>
  <si>
    <t>Porta de segurança de abrir em grade de aço SAE 1045, diâmetro 1´, com ferrolho longo embutido em caixa, completa, sem têmpera e revenimento</t>
  </si>
  <si>
    <t>24.04.280</t>
  </si>
  <si>
    <t>24.04.300</t>
  </si>
  <si>
    <t>24.04.310</t>
  </si>
  <si>
    <t>24.04.320</t>
  </si>
  <si>
    <t>24.04.330</t>
  </si>
  <si>
    <t>24.04.340</t>
  </si>
  <si>
    <t>24.04.350</t>
  </si>
  <si>
    <t>Porta de segurança de abrir em grade de aço SAE 1045, diâmetro 1´, com ferrolho longo embutido em caixa, completa, com têmpera e revenimento</t>
  </si>
  <si>
    <t>24.04.360</t>
  </si>
  <si>
    <t>Porta de segurança de abrir em grade de aço SAE 1045 chapeada, com isolamento acústico, diâmetro 1´, completa, com têmpera e revenimento</t>
  </si>
  <si>
    <t>24.04.370</t>
  </si>
  <si>
    <t>24.04.380</t>
  </si>
  <si>
    <t>24.04.400</t>
  </si>
  <si>
    <t>24.04.410</t>
  </si>
  <si>
    <t>24.04.420</t>
  </si>
  <si>
    <t>24.04.430</t>
  </si>
  <si>
    <t>24.04.610</t>
  </si>
  <si>
    <t>24.04.620</t>
  </si>
  <si>
    <t>24.04.630</t>
  </si>
  <si>
    <t>Esquadria, serralheria e elemento em ferro.</t>
  </si>
  <si>
    <t>24.06.030</t>
  </si>
  <si>
    <t>Portas, portoes e gradis.</t>
  </si>
  <si>
    <t>24.07.030</t>
  </si>
  <si>
    <t>24.07.040</t>
  </si>
  <si>
    <t>Esquadria, serralheria e elemento em aco inoxidavel</t>
  </si>
  <si>
    <t>24.08.020</t>
  </si>
  <si>
    <t>24.08.031</t>
  </si>
  <si>
    <t>Corrimão em tubo de aço inoxidável escovado, diâmetro de 1 1/2"</t>
  </si>
  <si>
    <t>24.08.040</t>
  </si>
  <si>
    <t>24.20.020</t>
  </si>
  <si>
    <t>Recolocação de esquadrias metálicas</t>
  </si>
  <si>
    <t>24.20.040</t>
  </si>
  <si>
    <t>Recolocação de batentes</t>
  </si>
  <si>
    <t>24.20.060</t>
  </si>
  <si>
    <t>Recolocação de escada de marinheiro</t>
  </si>
  <si>
    <t>24.20.090</t>
  </si>
  <si>
    <t>Solda MIG em esquadrias metálicas</t>
  </si>
  <si>
    <t>24.20.100</t>
  </si>
  <si>
    <t>Brete para instalação lateral em grade de segurança</t>
  </si>
  <si>
    <t>24.20.120</t>
  </si>
  <si>
    <t>Batente em chapa dobrada para portas</t>
  </si>
  <si>
    <t>24.20.140</t>
  </si>
  <si>
    <t>24.20.200</t>
  </si>
  <si>
    <t>Chapa de ferro nº 14, inclusive soldagem</t>
  </si>
  <si>
    <t>24.20.230</t>
  </si>
  <si>
    <t>Tela ondulada em aço galvanizado fio 10 BWG, malha de 1´</t>
  </si>
  <si>
    <t>24.20.270</t>
  </si>
  <si>
    <t>24.20.300</t>
  </si>
  <si>
    <t>24.20.310</t>
  </si>
  <si>
    <t>ESQUADRIA, SERRALHERIA E ELEMENTO EM ALUMINIO</t>
  </si>
  <si>
    <t>Caixilho em aluminio</t>
  </si>
  <si>
    <t>25.01.020</t>
  </si>
  <si>
    <t>Caixilho em alumínio fixo, sob medida</t>
  </si>
  <si>
    <t>25.01.030</t>
  </si>
  <si>
    <t>Caixilho em alumínio basculante com vidro, linha comercial</t>
  </si>
  <si>
    <t>25.01.040</t>
  </si>
  <si>
    <t>Caixilho em alumínio basculante, sob medida</t>
  </si>
  <si>
    <t>25.01.050</t>
  </si>
  <si>
    <t>25.01.060</t>
  </si>
  <si>
    <t>25.01.070</t>
  </si>
  <si>
    <t>Caixilho em alumínio de correr com vidro, linha comercial</t>
  </si>
  <si>
    <t>25.01.080</t>
  </si>
  <si>
    <t>Caixilho em alumínio de correr, sob medida</t>
  </si>
  <si>
    <t>25.01.090</t>
  </si>
  <si>
    <t>Caixilho em alumínio tipo veneziana com vidro, linha comercial</t>
  </si>
  <si>
    <t>25.01.100</t>
  </si>
  <si>
    <t>Caixilho em alumínio tipo veneziana, sob medida</t>
  </si>
  <si>
    <t>25.01.110</t>
  </si>
  <si>
    <t>Caixilho guilhotina em alumínio anodizado, sob medida</t>
  </si>
  <si>
    <t>25.01.120</t>
  </si>
  <si>
    <t>25.01.240</t>
  </si>
  <si>
    <t>25.01.371</t>
  </si>
  <si>
    <t>25.01.380</t>
  </si>
  <si>
    <t>25.01.400</t>
  </si>
  <si>
    <t>Caixilho em alumínio anodizado fixo</t>
  </si>
  <si>
    <t>25.01.410</t>
  </si>
  <si>
    <t>25.01.430</t>
  </si>
  <si>
    <t>Caixilho em alumínio fixo, tipo fachada</t>
  </si>
  <si>
    <t>25.01.440</t>
  </si>
  <si>
    <t>25.01.450</t>
  </si>
  <si>
    <t>Caixilho em alumínio para pele de vidro, tipo fachada</t>
  </si>
  <si>
    <t>25.01.460</t>
  </si>
  <si>
    <t>Gradil em alumínio natural, sob medida</t>
  </si>
  <si>
    <t>25.01.470</t>
  </si>
  <si>
    <t>25.01.480</t>
  </si>
  <si>
    <t>25.01.490</t>
  </si>
  <si>
    <t>25.01.500</t>
  </si>
  <si>
    <t>25.01.510</t>
  </si>
  <si>
    <t>25.01.520</t>
  </si>
  <si>
    <t>25.01.530</t>
  </si>
  <si>
    <t>Porta em aluminio</t>
  </si>
  <si>
    <t>25.02.010</t>
  </si>
  <si>
    <t>Porta de entrada de abrir em alumínio com vidro, linha comercial</t>
  </si>
  <si>
    <t>25.02.020</t>
  </si>
  <si>
    <t>Porta de entrada de abrir em alumínio, sob medida</t>
  </si>
  <si>
    <t>25.02.040</t>
  </si>
  <si>
    <t>Porta de entrada de correr em alumínio, sob medida</t>
  </si>
  <si>
    <t>25.02.042</t>
  </si>
  <si>
    <t>Porta de correr em alumínio tipo lambri branco, sob medida</t>
  </si>
  <si>
    <t>25.02.050</t>
  </si>
  <si>
    <t>Porta veneziana de abrir em alumínio, linha comercial</t>
  </si>
  <si>
    <t>25.02.070</t>
  </si>
  <si>
    <t>Portinhola tipo veneziana em alumínio, linha comercial</t>
  </si>
  <si>
    <t>25.02.211</t>
  </si>
  <si>
    <t>25.02.221</t>
  </si>
  <si>
    <t>25.02.230</t>
  </si>
  <si>
    <t>25.02.240</t>
  </si>
  <si>
    <t>25.02.250</t>
  </si>
  <si>
    <t>25.02.260</t>
  </si>
  <si>
    <t>25.02.300</t>
  </si>
  <si>
    <t>25.02.310</t>
  </si>
  <si>
    <t>25.20.020</t>
  </si>
  <si>
    <t>ESQUADRIA E ELEMENTO EM VIDRO</t>
  </si>
  <si>
    <t>Vidro comum e laminado</t>
  </si>
  <si>
    <t>26.01.020</t>
  </si>
  <si>
    <t>Vidro liso transparente de 3 mm</t>
  </si>
  <si>
    <t>26.01.040</t>
  </si>
  <si>
    <t>Vidro liso transparente de 4 mm</t>
  </si>
  <si>
    <t>26.01.060</t>
  </si>
  <si>
    <t>Vidro liso transparente de 5 mm</t>
  </si>
  <si>
    <t>26.01.080</t>
  </si>
  <si>
    <t>Vidro liso transparente de 6 mm</t>
  </si>
  <si>
    <t>26.01.140</t>
  </si>
  <si>
    <t>Vidro liso laminado colorido de 6 mm</t>
  </si>
  <si>
    <t>26.01.142</t>
  </si>
  <si>
    <t>Vidro liso laminado colorido de 8 mm</t>
  </si>
  <si>
    <t>26.01.155</t>
  </si>
  <si>
    <t>Vidro liso laminado colorido de 10 mm</t>
  </si>
  <si>
    <t>26.01.160</t>
  </si>
  <si>
    <t>Vidro liso laminado leitoso de 6 mm</t>
  </si>
  <si>
    <t>26.01.168</t>
  </si>
  <si>
    <t>Vidro liso laminado incolor de 6 mm</t>
  </si>
  <si>
    <t>26.01.169</t>
  </si>
  <si>
    <t>Vidro liso laminado incolor de 8 mm</t>
  </si>
  <si>
    <t>26.01.170</t>
  </si>
  <si>
    <t>Vidro liso laminado incolor de 10 mm</t>
  </si>
  <si>
    <t>26.01.190</t>
  </si>
  <si>
    <t>Vidro liso laminado jateado de 6 mm</t>
  </si>
  <si>
    <t>26.01.230</t>
  </si>
  <si>
    <t>Vidro fantasia de 3/4 mm</t>
  </si>
  <si>
    <t>26.01.348</t>
  </si>
  <si>
    <t>Vidro multilaminado de alta segurança, proteção balística nível III</t>
  </si>
  <si>
    <t>26.01.350</t>
  </si>
  <si>
    <t>26.01.460</t>
  </si>
  <si>
    <t>Vidros float monolíticos verde de 6 mm</t>
  </si>
  <si>
    <t>Vidro temperado</t>
  </si>
  <si>
    <t>26.02.020</t>
  </si>
  <si>
    <t>Vidro temperado incolor de 6 mm</t>
  </si>
  <si>
    <t>26.02.040</t>
  </si>
  <si>
    <t>Vidro temperado incolor de 8 mm</t>
  </si>
  <si>
    <t>26.02.060</t>
  </si>
  <si>
    <t>Vidro temperado incolor de 10 mm</t>
  </si>
  <si>
    <t>26.02.120</t>
  </si>
  <si>
    <t>Vidro temperado cinza ou bronze de 6 mm</t>
  </si>
  <si>
    <t>26.02.140</t>
  </si>
  <si>
    <t>Vidro temperado cinza ou bronze de 8 mm</t>
  </si>
  <si>
    <t>26.02.160</t>
  </si>
  <si>
    <t>Vidro temperado cinza ou bronze de 10 mm</t>
  </si>
  <si>
    <t>26.02.170</t>
  </si>
  <si>
    <t>Vidro temperado serigrafado incolor de 8 mm</t>
  </si>
  <si>
    <t>26.02.300</t>
  </si>
  <si>
    <t>Vidro temperado neutro verde de 10 mm</t>
  </si>
  <si>
    <t>Vidro especial</t>
  </si>
  <si>
    <t>26.03.070</t>
  </si>
  <si>
    <t>Vidro laminado temperado incolor de 8mm</t>
  </si>
  <si>
    <t>26.03.074</t>
  </si>
  <si>
    <t>Vidro laminado temperado incolor de 16 mm</t>
  </si>
  <si>
    <t>26.03.090</t>
  </si>
  <si>
    <t>Vidro laminado temperado jateado de 8 mm</t>
  </si>
  <si>
    <t>26.03.300</t>
  </si>
  <si>
    <t>Vidro laminado temperado neutro verde de 12 mm</t>
  </si>
  <si>
    <t>Espelhos</t>
  </si>
  <si>
    <t>26.04.030</t>
  </si>
  <si>
    <t>Espelho comum de 3 mm com moldura em alumínio</t>
  </si>
  <si>
    <t>26.20.010</t>
  </si>
  <si>
    <t>Massa para vidro</t>
  </si>
  <si>
    <t>26.20.020</t>
  </si>
  <si>
    <t>Recolocação de vidro inclusive emassamento ou recolocação de baguetes</t>
  </si>
  <si>
    <t>ESQUADRIA E ELEMENTO EM MATERIAL ESPECIAL</t>
  </si>
  <si>
    <t>Policarbonato</t>
  </si>
  <si>
    <t>27.02.001</t>
  </si>
  <si>
    <t>Chapa em policarbonato compacta, fumê, espessura de 6 mm</t>
  </si>
  <si>
    <t>27.02.011</t>
  </si>
  <si>
    <t>Chapa em policarbonato compacta, cristal, espessura de 6 mm</t>
  </si>
  <si>
    <t>27.02.041</t>
  </si>
  <si>
    <t>Chapa em policarbonato compacta, cristal, espessura de 10 mm</t>
  </si>
  <si>
    <t>27.02.050</t>
  </si>
  <si>
    <t>Chapa de policarbonato alveolar de 6 mm</t>
  </si>
  <si>
    <t>Chapa de fibra de vidro</t>
  </si>
  <si>
    <t>27.03.030</t>
  </si>
  <si>
    <t>Placa de poliéster reforçada com fibra de vidro de 3 mm</t>
  </si>
  <si>
    <t>PVC / VINIL</t>
  </si>
  <si>
    <t>27.04.031</t>
  </si>
  <si>
    <t>Caixilho de correr em PVC com vidro e persiana</t>
  </si>
  <si>
    <t>27.04.040</t>
  </si>
  <si>
    <t>27.04.050</t>
  </si>
  <si>
    <t>27.04.051</t>
  </si>
  <si>
    <t>27.04.052</t>
  </si>
  <si>
    <t>Cantoneira adesiva em vinil de alto impacto</t>
  </si>
  <si>
    <t>27.04.060</t>
  </si>
  <si>
    <t>27.04.070</t>
  </si>
  <si>
    <t>FERRAGEM COMPLEMENTAR PARA ESQUADRIAS</t>
  </si>
  <si>
    <t>Ferragem para porta</t>
  </si>
  <si>
    <t>28.01.020</t>
  </si>
  <si>
    <t>28.01.030</t>
  </si>
  <si>
    <t>28.01.040</t>
  </si>
  <si>
    <t>28.01.050</t>
  </si>
  <si>
    <t>28.01.070</t>
  </si>
  <si>
    <t>Ferragem completa para porta de box de WC tipo livre/ocupado</t>
  </si>
  <si>
    <t>28.01.080</t>
  </si>
  <si>
    <t>Ferragem adicional para porta vão simples em divisória</t>
  </si>
  <si>
    <t>28.01.090</t>
  </si>
  <si>
    <t>Ferragem adicional para porta vão duplo em divisória</t>
  </si>
  <si>
    <t>28.01.146</t>
  </si>
  <si>
    <t>Fechadura eletromagnética para capacidade de atraque de 150 kgf</t>
  </si>
  <si>
    <t>28.01.150</t>
  </si>
  <si>
    <t>Fechadura elétrica de sobrepor para porta ou portão com peso até 400 kg</t>
  </si>
  <si>
    <t>28.01.160</t>
  </si>
  <si>
    <t>Mola aérea para porta, com esforço acima de 50 kg até 60 kg</t>
  </si>
  <si>
    <t>28.01.171</t>
  </si>
  <si>
    <t>Mola aérea para porta, com esforço acima de 60 kg até 80 kg</t>
  </si>
  <si>
    <t>28.01.180</t>
  </si>
  <si>
    <t>Mola aérea hidráulica, para porta com largura até 1,60 m</t>
  </si>
  <si>
    <t>28.01.210</t>
  </si>
  <si>
    <t>28.01.250</t>
  </si>
  <si>
    <t>Visor tipo olho mágico</t>
  </si>
  <si>
    <t>28.01.330</t>
  </si>
  <si>
    <t>Mola hidráulica de piso, para porta com largura até 1,10 m e peso até 120 kg</t>
  </si>
  <si>
    <t>28.01.400</t>
  </si>
  <si>
    <t>28.01.550</t>
  </si>
  <si>
    <t>Fechadura com maçaneta tipo alavanca em aço inoxidável, para porta externa</t>
  </si>
  <si>
    <t>Cadeado</t>
  </si>
  <si>
    <t>28.05.020</t>
  </si>
  <si>
    <t>28.05.040</t>
  </si>
  <si>
    <t>28.05.060</t>
  </si>
  <si>
    <t>28.05.070</t>
  </si>
  <si>
    <t>28.05.080</t>
  </si>
  <si>
    <t>28.20.020</t>
  </si>
  <si>
    <t>Recolocação de fechaduras de embutir</t>
  </si>
  <si>
    <t>28.20.030</t>
  </si>
  <si>
    <t>Barra antipânico de sobrepor para porta de 1 folha</t>
  </si>
  <si>
    <t>28.20.040</t>
  </si>
  <si>
    <t>Recolocação de fechaduras e fechos de sobrepor</t>
  </si>
  <si>
    <t>28.20.050</t>
  </si>
  <si>
    <t>Barra antipânico de sobrepor e maçaneta livre para porta de 1 folha</t>
  </si>
  <si>
    <t>28.20.060</t>
  </si>
  <si>
    <t>Recolocação de dobradiças</t>
  </si>
  <si>
    <t>28.20.070</t>
  </si>
  <si>
    <t>Ferragem para portão de tapume</t>
  </si>
  <si>
    <t>28.20.090</t>
  </si>
  <si>
    <t>Dobradiça tipo gonzo, diâmetro de 1 1/2´ com abas de 2´ x 3/8´</t>
  </si>
  <si>
    <t>28.20.170</t>
  </si>
  <si>
    <t>Brete para instalação superior em porta chapa/grade de segurança</t>
  </si>
  <si>
    <t>28.20.210</t>
  </si>
  <si>
    <t>Ferrolho de segurança para adaptação em portas de celas</t>
  </si>
  <si>
    <t>28.20.211</t>
  </si>
  <si>
    <t>28.20.220</t>
  </si>
  <si>
    <t>Dobradiça inferior para porta de vidro temperado</t>
  </si>
  <si>
    <t>28.20.230</t>
  </si>
  <si>
    <t>Dobradiça superior para porta de vidro temperado</t>
  </si>
  <si>
    <t>28.20.360</t>
  </si>
  <si>
    <t>Suporte duplo para vidro temperado fixado em alvenaria</t>
  </si>
  <si>
    <t>28.20.411</t>
  </si>
  <si>
    <t>Dobradiça em aço cromado de 3 1/2", para porta de até 21 kg</t>
  </si>
  <si>
    <t>28.20.412</t>
  </si>
  <si>
    <t>Dobradiça em aço inoxidável de 3" x 2 1/2", para porta de até 25 kg</t>
  </si>
  <si>
    <t>28.20.413</t>
  </si>
  <si>
    <t>Dobradiça em latão cromado reforçada de 3 1/2" x 3", para porta de até 35 kg</t>
  </si>
  <si>
    <t>28.20.430</t>
  </si>
  <si>
    <t>Dobradiça em latão cromado, com mola tipo vai e vem, de 3"</t>
  </si>
  <si>
    <t>28.20.510</t>
  </si>
  <si>
    <t>Pivô superior lateral para porta em vidro temperado</t>
  </si>
  <si>
    <t>28.20.550</t>
  </si>
  <si>
    <t>Mancal inferior com rolamento para porta em vidro temperado</t>
  </si>
  <si>
    <t>28.20.590</t>
  </si>
  <si>
    <t>Contra fechadura de centro para porta em vidro temperado</t>
  </si>
  <si>
    <t>28.20.600</t>
  </si>
  <si>
    <t>Fechadura de centro com cilindro para porta em vidro temperado</t>
  </si>
  <si>
    <t>28.20.650</t>
  </si>
  <si>
    <t>28.20.655</t>
  </si>
  <si>
    <t>Puxador duplo em aço inoxidável de 300 mm, para porta</t>
  </si>
  <si>
    <t>28.20.750</t>
  </si>
  <si>
    <t>Capa de proteção para fechadura / ferrolho</t>
  </si>
  <si>
    <t>28.20.770</t>
  </si>
  <si>
    <t>Trinco de piso para porta em vidro temperado</t>
  </si>
  <si>
    <t>28.20.800</t>
  </si>
  <si>
    <t>Equipamento automatizador de portas deslizantes para folha dupla</t>
  </si>
  <si>
    <t>28.20.810</t>
  </si>
  <si>
    <t>28.20.820</t>
  </si>
  <si>
    <t>28.20.830</t>
  </si>
  <si>
    <t>28.20.840</t>
  </si>
  <si>
    <t>Barra antipânico para porta dupla com travamentos horizontal e vertical completa, com maçaneta tipo alavanca e chave, para vãos de 1,40 a 1,60 m</t>
  </si>
  <si>
    <t>28.20.850</t>
  </si>
  <si>
    <t>Barra antipânico para porta dupla com travamentos horizontal e vertical completa, com maçaneta tipo alavanca e chave, para vãos de 1,70 a 2,60 m</t>
  </si>
  <si>
    <t>28.20.860</t>
  </si>
  <si>
    <t>Veda porta/veda fresta com escova em alumínio branco</t>
  </si>
  <si>
    <t>INSERTE METALICO</t>
  </si>
  <si>
    <t>Cantoneira</t>
  </si>
  <si>
    <t>29.01.020</t>
  </si>
  <si>
    <t>Cantoneira em alumínio perfil sextavado</t>
  </si>
  <si>
    <t>29.01.030</t>
  </si>
  <si>
    <t>Perfil em alumínio natural</t>
  </si>
  <si>
    <t>29.01.040</t>
  </si>
  <si>
    <t>Cantoneira em alumínio perfil ´Y´</t>
  </si>
  <si>
    <t>29.01.210</t>
  </si>
  <si>
    <t>Cantoneira em aço galvanizado</t>
  </si>
  <si>
    <t>29.01.230</t>
  </si>
  <si>
    <t>Cantoneira e perfis em ferro</t>
  </si>
  <si>
    <t>Cabos e cordoalhas</t>
  </si>
  <si>
    <t>29.03.010</t>
  </si>
  <si>
    <t>Cabo em aço galvanizado com alma de aço, diâmetro de 3/16´ (4,76 mm)</t>
  </si>
  <si>
    <t>29.03.020</t>
  </si>
  <si>
    <t>Cabo em aço galvanizado com alma de aço, diâmetro de 5/16´ (7,94 mm)</t>
  </si>
  <si>
    <t>29.03.030</t>
  </si>
  <si>
    <t>Cordoalha de aço galvanizado, diâmetro de 1/4´ (6,35 mm)</t>
  </si>
  <si>
    <t>29.03.040</t>
  </si>
  <si>
    <t>Cabo em aço galvanizado com alma de aço, diâmetro de 3/8´ (9,52 mm)</t>
  </si>
  <si>
    <t>29.20.030</t>
  </si>
  <si>
    <t>Alumínio liso para complementos e reparos</t>
  </si>
  <si>
    <t>ACESSIBILIDADE</t>
  </si>
  <si>
    <t>Barra de apoio</t>
  </si>
  <si>
    <t>30.01.010</t>
  </si>
  <si>
    <t>30.01.020</t>
  </si>
  <si>
    <t>30.01.030</t>
  </si>
  <si>
    <t>30.01.050</t>
  </si>
  <si>
    <t>30.01.090</t>
  </si>
  <si>
    <t>Barra de apoio em ângulo de 90°, para pessoas com mobilidade reduzida, em tubo de alumínio de 800 x 800 mm, acabamento com pintura epóxi</t>
  </si>
  <si>
    <t>30.01.110</t>
  </si>
  <si>
    <t>30.01.120</t>
  </si>
  <si>
    <t>Aparelhos eletricos, hidraulicos e a gas</t>
  </si>
  <si>
    <t>30.03.032</t>
  </si>
  <si>
    <t>30.03.042</t>
  </si>
  <si>
    <t>Revestimento</t>
  </si>
  <si>
    <t>30.04.010</t>
  </si>
  <si>
    <t>30.04.020</t>
  </si>
  <si>
    <t>30.04.030</t>
  </si>
  <si>
    <t>30.04.032</t>
  </si>
  <si>
    <t>30.04.040</t>
  </si>
  <si>
    <t>30.04.060</t>
  </si>
  <si>
    <t>30.04.070</t>
  </si>
  <si>
    <t>30.04.090</t>
  </si>
  <si>
    <t>Comunicacao visual e sonora</t>
  </si>
  <si>
    <t>30.06.010</t>
  </si>
  <si>
    <t>Placa para sinalização tátil (início ou final) em braile para corrimão</t>
  </si>
  <si>
    <t>30.06.020</t>
  </si>
  <si>
    <t>Placa para sinalização tátil (pavimento) em braile para corrimão</t>
  </si>
  <si>
    <t>30.06.030</t>
  </si>
  <si>
    <t>Anel de borracha para sinalização tátil para corrimão, diâmetro de 4,5 cm</t>
  </si>
  <si>
    <t>30.06.050</t>
  </si>
  <si>
    <t>30.06.061</t>
  </si>
  <si>
    <t>30.06.064</t>
  </si>
  <si>
    <t>30.06.090</t>
  </si>
  <si>
    <t>30.06.100</t>
  </si>
  <si>
    <t>Sinalização com pictograma para vaga de estacionamento</t>
  </si>
  <si>
    <t>30.06.110</t>
  </si>
  <si>
    <t>30.06.124</t>
  </si>
  <si>
    <t>30.06.132</t>
  </si>
  <si>
    <t>Aparelhos sanitarios</t>
  </si>
  <si>
    <t>30.08.030</t>
  </si>
  <si>
    <t>30.08.050</t>
  </si>
  <si>
    <t>Elevador e plataforma</t>
  </si>
  <si>
    <t>30.14.010</t>
  </si>
  <si>
    <t>30.14.020</t>
  </si>
  <si>
    <t>30.14.030</t>
  </si>
  <si>
    <t>30.14.040</t>
  </si>
  <si>
    <t>IMPERMEABILIZACAO, PROTECAO E JUNTA</t>
  </si>
  <si>
    <t>Isolamentos termicos / acusticos</t>
  </si>
  <si>
    <t>32.06.010</t>
  </si>
  <si>
    <t>Lã de vidro e/ou lã de rocha com espessura de 1´</t>
  </si>
  <si>
    <t>32.06.030</t>
  </si>
  <si>
    <t>Lã de vidro e/ou lã de rocha com espessura de 2´</t>
  </si>
  <si>
    <t>32.06.120</t>
  </si>
  <si>
    <t>Argila expandida</t>
  </si>
  <si>
    <t>32.06.130</t>
  </si>
  <si>
    <t>32.06.151</t>
  </si>
  <si>
    <t>32.06.231</t>
  </si>
  <si>
    <t>Película de controle solar refletiva na cor prata, para aplicação em vidros</t>
  </si>
  <si>
    <t>32.06.380</t>
  </si>
  <si>
    <t>32.06.396</t>
  </si>
  <si>
    <t>Manta termoacústica em fibra cerâmica aluminizada, espessura de 38 mm</t>
  </si>
  <si>
    <t>32.06.400</t>
  </si>
  <si>
    <t>Isolamento acústico em placas de espuma semirrígida incombustível, com superfície em cunhas anecóicas, espessura de 50 mm</t>
  </si>
  <si>
    <t>Junta de dilatacao</t>
  </si>
  <si>
    <t>32.07.040</t>
  </si>
  <si>
    <t>Junta plástica de 3/4´ x 1/8´</t>
  </si>
  <si>
    <t>32.07.060</t>
  </si>
  <si>
    <t>Junta de latão bitola de 1/8´</t>
  </si>
  <si>
    <t>32.07.090</t>
  </si>
  <si>
    <t>32.07.110</t>
  </si>
  <si>
    <t>Junta a base de asfalto oxidado a quente</t>
  </si>
  <si>
    <t>CM3</t>
  </si>
  <si>
    <t>32.07.120</t>
  </si>
  <si>
    <t>Mangueira plástica flexível para junta de dilatação</t>
  </si>
  <si>
    <t>32.07.160</t>
  </si>
  <si>
    <t>Junta de dilatação elástica a base de poliuretano</t>
  </si>
  <si>
    <t>32.07.230</t>
  </si>
  <si>
    <t>32.07.240</t>
  </si>
  <si>
    <t>32.07.250</t>
  </si>
  <si>
    <t>32.07.260</t>
  </si>
  <si>
    <t>Junta de dilatacao estrutural</t>
  </si>
  <si>
    <t>32.08.010</t>
  </si>
  <si>
    <t>32.08.030</t>
  </si>
  <si>
    <t>32.08.050</t>
  </si>
  <si>
    <t>32.08.060</t>
  </si>
  <si>
    <t>32.08.070</t>
  </si>
  <si>
    <t>32.08.090</t>
  </si>
  <si>
    <t>32.08.110</t>
  </si>
  <si>
    <t>32.08.130</t>
  </si>
  <si>
    <t>32.08.160</t>
  </si>
  <si>
    <t>Junta elástica estrutural de neoprene</t>
  </si>
  <si>
    <t>Apoios e afins</t>
  </si>
  <si>
    <t>32.09.020</t>
  </si>
  <si>
    <t>Chapa de aço em bitolas medias</t>
  </si>
  <si>
    <t>32.09.040</t>
  </si>
  <si>
    <t>Apoio em placa de neoprene fretado</t>
  </si>
  <si>
    <t>DM3</t>
  </si>
  <si>
    <t>Envelope de concreto e protecao de tubos</t>
  </si>
  <si>
    <t>32.10.050</t>
  </si>
  <si>
    <t>32.10.060</t>
  </si>
  <si>
    <t>32.10.070</t>
  </si>
  <si>
    <t>32.10.080</t>
  </si>
  <si>
    <t>32.10.082</t>
  </si>
  <si>
    <t>32.10.090</t>
  </si>
  <si>
    <t>32.10.100</t>
  </si>
  <si>
    <t>32.10.110</t>
  </si>
  <si>
    <t>Isolante termico para tubos e dutos</t>
  </si>
  <si>
    <t>32.11.150</t>
  </si>
  <si>
    <t>Proteção para isolamento térmico em alumínio</t>
  </si>
  <si>
    <t>32.11.200</t>
  </si>
  <si>
    <t>32.11.210</t>
  </si>
  <si>
    <t>32.11.220</t>
  </si>
  <si>
    <t>32.11.230</t>
  </si>
  <si>
    <t>32.11.240</t>
  </si>
  <si>
    <t>32.11.250</t>
  </si>
  <si>
    <t>32.11.270</t>
  </si>
  <si>
    <t>32.11.280</t>
  </si>
  <si>
    <t>32.11.290</t>
  </si>
  <si>
    <t>32.11.300</t>
  </si>
  <si>
    <t>32.11.310</t>
  </si>
  <si>
    <t>32.11.320</t>
  </si>
  <si>
    <t>32.11.330</t>
  </si>
  <si>
    <t>32.11.340</t>
  </si>
  <si>
    <t>32.11.350</t>
  </si>
  <si>
    <t>32.11.360</t>
  </si>
  <si>
    <t>32.11.370</t>
  </si>
  <si>
    <t>32.11.380</t>
  </si>
  <si>
    <t>32.11.390</t>
  </si>
  <si>
    <t>32.11.400</t>
  </si>
  <si>
    <t>32.11.410</t>
  </si>
  <si>
    <t>32.11.420</t>
  </si>
  <si>
    <t>32.11.430</t>
  </si>
  <si>
    <t>32.11.440</t>
  </si>
  <si>
    <t>Impermeabilizacao flexivel com manta</t>
  </si>
  <si>
    <t>32.15.030</t>
  </si>
  <si>
    <t>32.15.040</t>
  </si>
  <si>
    <t>32.15.080</t>
  </si>
  <si>
    <t>32.15.100</t>
  </si>
  <si>
    <t>Impermeabilização em manta asfáltica plastomérica com armadura, tipo III, espessura de 4 mm, face exposta em geotêxtil com membrana acrílica</t>
  </si>
  <si>
    <t>32.15.240</t>
  </si>
  <si>
    <t>Impermeabilização com manta asfáltica tipo III, anti raiz, espessura de 4 mm</t>
  </si>
  <si>
    <t>Impermeabilizacao flexivel com membranas</t>
  </si>
  <si>
    <t>32.16.020</t>
  </si>
  <si>
    <t>32.16.030</t>
  </si>
  <si>
    <t>32.16.040</t>
  </si>
  <si>
    <t>32.16.050</t>
  </si>
  <si>
    <t>32.16.060</t>
  </si>
  <si>
    <t>32.16.070</t>
  </si>
  <si>
    <t>Impermeabilizacao rigida</t>
  </si>
  <si>
    <t>32.17.010</t>
  </si>
  <si>
    <t>Impermeabilização em argamassa impermeável com aditivo hidrófugo</t>
  </si>
  <si>
    <t>32.17.012</t>
  </si>
  <si>
    <t>32.17.030</t>
  </si>
  <si>
    <t>32.17.040</t>
  </si>
  <si>
    <t>32.17.070</t>
  </si>
  <si>
    <t>32.20.010</t>
  </si>
  <si>
    <t>Recolocação de argila expandida</t>
  </si>
  <si>
    <t>32.20.020</t>
  </si>
  <si>
    <t>Aplicação de papel Kraft</t>
  </si>
  <si>
    <t>32.20.050</t>
  </si>
  <si>
    <t>Tela em polietileno, malha hexagonal de 1/2´, para armadura de argamassa</t>
  </si>
  <si>
    <t>32.20.060</t>
  </si>
  <si>
    <t>PINTURA</t>
  </si>
  <si>
    <t>Preparo de base</t>
  </si>
  <si>
    <t>33.01.040</t>
  </si>
  <si>
    <t>Estucamento e lixamento de concreto deteriorado</t>
  </si>
  <si>
    <t>33.01.050</t>
  </si>
  <si>
    <t>Estucamento e lixamento de concreto</t>
  </si>
  <si>
    <t>33.01.060</t>
  </si>
  <si>
    <t>Imunizante para madeira</t>
  </si>
  <si>
    <t>33.01.280</t>
  </si>
  <si>
    <t>Reparo de trincas rasas até 5 mm de largura, na massa</t>
  </si>
  <si>
    <t>33.01.350</t>
  </si>
  <si>
    <t>Preparo de base para superfície metálica com fundo antioxidante</t>
  </si>
  <si>
    <t>Massa corrida</t>
  </si>
  <si>
    <t>33.02.080</t>
  </si>
  <si>
    <t>Massa corrida à base de resina acrílica</t>
  </si>
  <si>
    <t>Pintura em superficies de concreto / massa / gesso / pedras</t>
  </si>
  <si>
    <t>33.03.220</t>
  </si>
  <si>
    <t>Tinta látex em elemento vazado</t>
  </si>
  <si>
    <t>33.03.350</t>
  </si>
  <si>
    <t>Pintura especial em esmalte para lousa cor verde</t>
  </si>
  <si>
    <t>33.03.740</t>
  </si>
  <si>
    <t>Resina acrílica plastificante</t>
  </si>
  <si>
    <t>33.03.750</t>
  </si>
  <si>
    <t>Verniz acrílico</t>
  </si>
  <si>
    <t>33.03.770</t>
  </si>
  <si>
    <t>33.03.780</t>
  </si>
  <si>
    <t>Verniz de proteção antipichação</t>
  </si>
  <si>
    <t>Pintura em superficies de madeira</t>
  </si>
  <si>
    <t>33.05.010</t>
  </si>
  <si>
    <t>Verniz fungicida para madeira</t>
  </si>
  <si>
    <t>33.05.120</t>
  </si>
  <si>
    <t>Esmalte em rodapés, baguetes ou molduras de madeira</t>
  </si>
  <si>
    <t>33.05.330</t>
  </si>
  <si>
    <t>Verniz em superfície de madeira</t>
  </si>
  <si>
    <t>33.05.360</t>
  </si>
  <si>
    <t>Verniz em rodapés, baguetes ou molduras de madeira</t>
  </si>
  <si>
    <t>Pintura em pisos</t>
  </si>
  <si>
    <t>33.06.020</t>
  </si>
  <si>
    <t>Acrílico para quadras e pisos cimentados</t>
  </si>
  <si>
    <t>Pintura em estruturas metalicas</t>
  </si>
  <si>
    <t>33.07.130</t>
  </si>
  <si>
    <t>Pintura epóxi bicomponente em estruturas metálicas</t>
  </si>
  <si>
    <t>33.07.303</t>
  </si>
  <si>
    <t>33.07.304</t>
  </si>
  <si>
    <t>Pintura de sinalizacao</t>
  </si>
  <si>
    <t>33.09.020</t>
  </si>
  <si>
    <t>Borracha clorada para faixas demarcatórias</t>
  </si>
  <si>
    <t>33.09.021</t>
  </si>
  <si>
    <t>Tinta acrílica para faixas demarcatórias</t>
  </si>
  <si>
    <t>Pintura em superficie de concreto/massa/gesso/pedras, inclusive preparo</t>
  </si>
  <si>
    <t>33.10.010</t>
  </si>
  <si>
    <t>Tinta látex antimofo em massa, inclusive preparo</t>
  </si>
  <si>
    <t>33.10.020</t>
  </si>
  <si>
    <t>Tinta látex em massa, inclusive preparo</t>
  </si>
  <si>
    <t>33.10.041</t>
  </si>
  <si>
    <t>Esmalte à base de água em massa, inclusive preparo</t>
  </si>
  <si>
    <t>33.10.060</t>
  </si>
  <si>
    <t>Epóxi em massa, inclusive preparo</t>
  </si>
  <si>
    <t>33.10.070</t>
  </si>
  <si>
    <t>Borracha clorada em massa, inclusive preparo</t>
  </si>
  <si>
    <t>33.10.120</t>
  </si>
  <si>
    <t>33.10.130</t>
  </si>
  <si>
    <t>Pintura em superficie metalica, inclusive preparo</t>
  </si>
  <si>
    <t>33.11.050</t>
  </si>
  <si>
    <t>Esmalte à base água em superfície metálica, inclusive preparo</t>
  </si>
  <si>
    <t>Pintura em superficie de madeira, inclusive preparo</t>
  </si>
  <si>
    <t>33.12.011</t>
  </si>
  <si>
    <t>Esmalte à base de água em madeira, inclusive preparo</t>
  </si>
  <si>
    <t>PAISAGISMO E FECHAMENTOS</t>
  </si>
  <si>
    <t>Preparacao de solo</t>
  </si>
  <si>
    <t>34.01.010</t>
  </si>
  <si>
    <t>Terra vegetal orgânica comum</t>
  </si>
  <si>
    <t>34.01.020</t>
  </si>
  <si>
    <t>Limpeza e regularização de áreas para ajardinamento (jardins e canteiros)</t>
  </si>
  <si>
    <t>Vegetacao rasteira</t>
  </si>
  <si>
    <t>34.02.020</t>
  </si>
  <si>
    <t>Plantio de grama batatais em placas (praças e áreas abertas)</t>
  </si>
  <si>
    <t>34.02.070</t>
  </si>
  <si>
    <t>34.02.080</t>
  </si>
  <si>
    <t>Plantio de grama São Carlos em placas (jardins e canteiros)</t>
  </si>
  <si>
    <t>34.02.090</t>
  </si>
  <si>
    <t>34.02.100</t>
  </si>
  <si>
    <t>Plantio de grama esmeralda em placas (jardins e canteiros)</t>
  </si>
  <si>
    <t>34.02.110</t>
  </si>
  <si>
    <t>34.02.400</t>
  </si>
  <si>
    <t>Plantio de grama pelo processo hidrossemeadura</t>
  </si>
  <si>
    <t>Vegetacao arbustiva</t>
  </si>
  <si>
    <t>34.03.020</t>
  </si>
  <si>
    <t>34.03.120</t>
  </si>
  <si>
    <t>34.03.130</t>
  </si>
  <si>
    <t>34.03.150</t>
  </si>
  <si>
    <t>arvores</t>
  </si>
  <si>
    <t>34.04.050</t>
  </si>
  <si>
    <t>34.04.130</t>
  </si>
  <si>
    <t>34.04.160</t>
  </si>
  <si>
    <t>34.04.164</t>
  </si>
  <si>
    <t>34.04.166</t>
  </si>
  <si>
    <t>34.04.280</t>
  </si>
  <si>
    <t>34.04.360</t>
  </si>
  <si>
    <t>34.04.370</t>
  </si>
  <si>
    <t>Cercas e fechamentos</t>
  </si>
  <si>
    <t>34.05.020</t>
  </si>
  <si>
    <t>Cerca em arame farpado com mourões de concreto</t>
  </si>
  <si>
    <t>34.05.030</t>
  </si>
  <si>
    <t>Cerca em arame farpado com mourões de concreto, com ponta inclinada</t>
  </si>
  <si>
    <t>34.05.032</t>
  </si>
  <si>
    <t>34.05.050</t>
  </si>
  <si>
    <t>34.05.080</t>
  </si>
  <si>
    <t>34.05.110</t>
  </si>
  <si>
    <t>34.05.120</t>
  </si>
  <si>
    <t>34.05.170</t>
  </si>
  <si>
    <t>Barreira de proteção perimetral em aço inoxidável AISI 430, dupla</t>
  </si>
  <si>
    <t>34.05.210</t>
  </si>
  <si>
    <t>Alambrado em tela de aço galvanizado de 2´, montantes metálicos com extremo superior duplo e arame farpado, acima de 4,00 m de altura</t>
  </si>
  <si>
    <t>34.05.260</t>
  </si>
  <si>
    <t>34.05.270</t>
  </si>
  <si>
    <t>Alambrado em tela de aço galvanizado de 2´, montantes metálicos retos</t>
  </si>
  <si>
    <t>34.05.290</t>
  </si>
  <si>
    <t>34.05.300</t>
  </si>
  <si>
    <t>34.05.350</t>
  </si>
  <si>
    <t>Portão de abrir em gradil eletrofundido, malha 5 x 15 cm</t>
  </si>
  <si>
    <t>34.05.360</t>
  </si>
  <si>
    <t>Gradil tela eletrosoldado, malha de 5 x 15cm, galvanizado</t>
  </si>
  <si>
    <t>34.05.370</t>
  </si>
  <si>
    <t>Corte, recorte e remocao</t>
  </si>
  <si>
    <t>34.13.011</t>
  </si>
  <si>
    <t>34.13.021</t>
  </si>
  <si>
    <t>34.13.031</t>
  </si>
  <si>
    <t>34.13.041</t>
  </si>
  <si>
    <t>34.13.051</t>
  </si>
  <si>
    <t>34.13.060</t>
  </si>
  <si>
    <t>34.20.050</t>
  </si>
  <si>
    <t>Tela de arame galvanizado fio nº 22 BWG, malha de 2´, tipo galinheiro</t>
  </si>
  <si>
    <t>34.20.080</t>
  </si>
  <si>
    <t>34.20.110</t>
  </si>
  <si>
    <t>Recolocação de barreira de proteção perimetral, simples ou dupla</t>
  </si>
  <si>
    <t>34.20.160</t>
  </si>
  <si>
    <t>Recolocação de alambrado, com altura até 4,50 m</t>
  </si>
  <si>
    <t>34.20.170</t>
  </si>
  <si>
    <t>Recolocação de alambrado, com altura acima de 4,50 m</t>
  </si>
  <si>
    <t>34.20.380</t>
  </si>
  <si>
    <t>34.20.390</t>
  </si>
  <si>
    <t>Grelha arvoreira em ferro fundido</t>
  </si>
  <si>
    <t>PLAYGROUND E EQUIPAMENTO RECREATIVO</t>
  </si>
  <si>
    <t>Quadra e equipamento de esportes</t>
  </si>
  <si>
    <t>35.01.070</t>
  </si>
  <si>
    <t>Tela de arame galvanizado fio nº 12 BWG, malha de 2´</t>
  </si>
  <si>
    <t>35.01.150</t>
  </si>
  <si>
    <t>Trave oficial completa com rede para futebol de salão</t>
  </si>
  <si>
    <t>35.01.160</t>
  </si>
  <si>
    <t>Tabela completa com suporte e rede para basquete</t>
  </si>
  <si>
    <t>35.01.170</t>
  </si>
  <si>
    <t>Poste oficial completo com rede para voleibol</t>
  </si>
  <si>
    <t>35.01.550</t>
  </si>
  <si>
    <t>Abrigo, guarita e quiosque</t>
  </si>
  <si>
    <t>35.03.030</t>
  </si>
  <si>
    <t>Cancela automática metálica com barreira de alumínio de 3,50 até 4,00 m</t>
  </si>
  <si>
    <t>Bancos</t>
  </si>
  <si>
    <t>35.04.020</t>
  </si>
  <si>
    <t>Banco contínuo em concreto vazado</t>
  </si>
  <si>
    <t>35.04.120</t>
  </si>
  <si>
    <t>35.04.130</t>
  </si>
  <si>
    <t>Banco de madeira sobre alvenaria</t>
  </si>
  <si>
    <t>35.04.140</t>
  </si>
  <si>
    <t>35.04.150</t>
  </si>
  <si>
    <t>Equipamento recreativo</t>
  </si>
  <si>
    <t>35.05.200</t>
  </si>
  <si>
    <t>Centro de atividades em madeira rústica</t>
  </si>
  <si>
    <t>35.05.210</t>
  </si>
  <si>
    <t>Balanço duplo em madeira rústica</t>
  </si>
  <si>
    <t>35.05.220</t>
  </si>
  <si>
    <t>Gangorra dupla em madeira rústica</t>
  </si>
  <si>
    <t>35.05.240</t>
  </si>
  <si>
    <t>Mastro para bandeiras</t>
  </si>
  <si>
    <t>35.07.020</t>
  </si>
  <si>
    <t>Plataforma com 3 mastros galvanizados, h= 7,00 m</t>
  </si>
  <si>
    <t>35.07.030</t>
  </si>
  <si>
    <t>Plataforma com 3 mastros galvanizados, h= 9,00 m</t>
  </si>
  <si>
    <t>35.07.060</t>
  </si>
  <si>
    <t>Mastro para bandeira galvanizado, h= 9,00 m</t>
  </si>
  <si>
    <t>35.07.070</t>
  </si>
  <si>
    <t>Mastro para bandeira galvanizado, h= 7,00 m</t>
  </si>
  <si>
    <t>35.20.010</t>
  </si>
  <si>
    <t>Tela em polietileno, malha 10 x 10 cm, fio 2 mm</t>
  </si>
  <si>
    <t>35.20.050</t>
  </si>
  <si>
    <t>ENTRADA DE ENERGIA ELETRICA E TELEFONIA</t>
  </si>
  <si>
    <t>36.01.242</t>
  </si>
  <si>
    <t>Cubículo de média tensão, para uso ao tempo, classe 24 kV</t>
  </si>
  <si>
    <t>36.01.252</t>
  </si>
  <si>
    <t>Cubículo de média tensão, para uso ao tempo, classe 17,5 kV</t>
  </si>
  <si>
    <t>36.01.260</t>
  </si>
  <si>
    <t>Cubículo de entrada e medição para uso abrigado, classe 15 kV</t>
  </si>
  <si>
    <t>Caixas de entrada / medicao</t>
  </si>
  <si>
    <t>36.03.010</t>
  </si>
  <si>
    <t>Caixa de medição tipo II (300 x 560 x 200) mm, padrão concessionárias</t>
  </si>
  <si>
    <t>36.03.030</t>
  </si>
  <si>
    <t>36.03.050</t>
  </si>
  <si>
    <t>36.03.060</t>
  </si>
  <si>
    <t>36.03.080</t>
  </si>
  <si>
    <t>36.03.090</t>
  </si>
  <si>
    <t>36.03.120</t>
  </si>
  <si>
    <t>36.03.130</t>
  </si>
  <si>
    <t>36.03.150</t>
  </si>
  <si>
    <t>36.03.160</t>
  </si>
  <si>
    <t>Caixa base lateral tipo ´N´ (1300 x 400 x 250) mm</t>
  </si>
  <si>
    <t>Suporte (Braquet)</t>
  </si>
  <si>
    <t>36.04.010</t>
  </si>
  <si>
    <t>Suporte para 1 isolador de baixa tensão</t>
  </si>
  <si>
    <t>36.04.030</t>
  </si>
  <si>
    <t>Suporte para 2 isoladores de baixa tensão</t>
  </si>
  <si>
    <t>36.04.050</t>
  </si>
  <si>
    <t>Suporte para 3 isoladores de baixa tensão</t>
  </si>
  <si>
    <t>36.04.070</t>
  </si>
  <si>
    <t>Suporte para 4 isoladores de baixa tensão</t>
  </si>
  <si>
    <t>Isoladores</t>
  </si>
  <si>
    <t>36.05.010</t>
  </si>
  <si>
    <t>Isolador tipo roldana para baixa tensão de 76 x 79 mm</t>
  </si>
  <si>
    <t>36.05.040</t>
  </si>
  <si>
    <t>36.05.080</t>
  </si>
  <si>
    <t>Isolador tipo pino para 15 kV, inclusive pino (poste)</t>
  </si>
  <si>
    <t>36.05.100</t>
  </si>
  <si>
    <t>Isolador pedestal para 15 kV</t>
  </si>
  <si>
    <t>36.05.110</t>
  </si>
  <si>
    <t>Isolador pedestal para 25 kV</t>
  </si>
  <si>
    <t>Muflas e terminais</t>
  </si>
  <si>
    <t>36.06.060</t>
  </si>
  <si>
    <t>Terminal modular (mufla) unipolar externo para cabo até 70 mm²/15 kV</t>
  </si>
  <si>
    <t>36.06.080</t>
  </si>
  <si>
    <t>Terminal modular (mufla) unipolar interno para cabo até 70 mm²/15 kV</t>
  </si>
  <si>
    <t>36.07.010</t>
  </si>
  <si>
    <t>36.07.030</t>
  </si>
  <si>
    <t>36.07.050</t>
  </si>
  <si>
    <t>36.07.060</t>
  </si>
  <si>
    <t>Gerador e grupo gerador</t>
  </si>
  <si>
    <t>36.08.030</t>
  </si>
  <si>
    <t>36.08.040</t>
  </si>
  <si>
    <t>36.08.050</t>
  </si>
  <si>
    <t>36.08.060</t>
  </si>
  <si>
    <t>36.08.100</t>
  </si>
  <si>
    <t>36.08.110</t>
  </si>
  <si>
    <t>36.08.290</t>
  </si>
  <si>
    <t>36.08.350</t>
  </si>
  <si>
    <t>36.08.360</t>
  </si>
  <si>
    <t>36.08.540</t>
  </si>
  <si>
    <t>Transformador de entrada</t>
  </si>
  <si>
    <t>36.09.020</t>
  </si>
  <si>
    <t>Transformador de potência trifásico de 225 kVA, classe 15 kV, a óleo</t>
  </si>
  <si>
    <t>36.09.050</t>
  </si>
  <si>
    <t>Transformador de potência trifásico de 150 kVA, classe 15 kV, a óleo</t>
  </si>
  <si>
    <t>36.09.060</t>
  </si>
  <si>
    <t>Transformador de potência trifásico de 500 kVA, classe 15 kV, a seco</t>
  </si>
  <si>
    <t>36.09.070</t>
  </si>
  <si>
    <t>36.09.100</t>
  </si>
  <si>
    <t>36.09.110</t>
  </si>
  <si>
    <t>36.09.150</t>
  </si>
  <si>
    <t>Transformador de potência trifásico de 75 kVA, classe 15 kV, a óleo</t>
  </si>
  <si>
    <t>36.09.170</t>
  </si>
  <si>
    <t>Transformador de potência trifásico de 300 kVA, classe 15 kV, a óleo</t>
  </si>
  <si>
    <t>36.09.180</t>
  </si>
  <si>
    <t>Transformador de potência trifásico de 112,5 kVA, classe 15 kV, a óleo</t>
  </si>
  <si>
    <t>36.09.220</t>
  </si>
  <si>
    <t>36.09.230</t>
  </si>
  <si>
    <t>36.09.250</t>
  </si>
  <si>
    <t>Transformador de potência trifásico de 500 kVA, classe 15 kV, a óleo</t>
  </si>
  <si>
    <t>36.09.300</t>
  </si>
  <si>
    <t>Transformador de potência trifásico de 750 kVA, classe 15 kV, a óleo</t>
  </si>
  <si>
    <t>36.09.360</t>
  </si>
  <si>
    <t>Transformador de potência trifásico de 750 kVA, classe 15 kV, a seco</t>
  </si>
  <si>
    <t>36.09.370</t>
  </si>
  <si>
    <t>Transformador de potência trifásico de 300 kVA, classe 15 kV, a seco</t>
  </si>
  <si>
    <t>36.09.410</t>
  </si>
  <si>
    <t>Transformador de potência trifásico de 45 kVA, classe 15 kV, a seco</t>
  </si>
  <si>
    <t>36.09.440</t>
  </si>
  <si>
    <t>36.09.480</t>
  </si>
  <si>
    <t>36.09.490</t>
  </si>
  <si>
    <t>36.20.010</t>
  </si>
  <si>
    <t>Vergalhão de cobre eletrolítico, diâmetro de 3/8´</t>
  </si>
  <si>
    <t>36.20.030</t>
  </si>
  <si>
    <t>União angular para vergalhão, diâmetro de 3/8´</t>
  </si>
  <si>
    <t>36.20.040</t>
  </si>
  <si>
    <t>Bobina mínima para disjuntor (a óleo)</t>
  </si>
  <si>
    <t>36.20.050</t>
  </si>
  <si>
    <t>Terminal para vergalhão, diâmetro de 3/8´</t>
  </si>
  <si>
    <t>36.20.060</t>
  </si>
  <si>
    <t>Braçadeira para fixação de eletroduto, até 4´</t>
  </si>
  <si>
    <t>36.20.070</t>
  </si>
  <si>
    <t>Prensa vergalhão ´T´, diâmetro de 3/8´</t>
  </si>
  <si>
    <t>36.20.090</t>
  </si>
  <si>
    <t>Vara para manobra em cabine em fibra de vidro, para tensão até 36 kV</t>
  </si>
  <si>
    <t>36.20.100</t>
  </si>
  <si>
    <t>Bucha para passagem interna/externa com isolação para 15 kV</t>
  </si>
  <si>
    <t>36.20.120</t>
  </si>
  <si>
    <t>Chapa de ferro de 1,50 x 0,50 m para bucha de passagem</t>
  </si>
  <si>
    <t>36.20.140</t>
  </si>
  <si>
    <t>Cruzeta de madeira de 2400 mm</t>
  </si>
  <si>
    <t>36.20.180</t>
  </si>
  <si>
    <t>Luva isolante de borracha, acima de 10 até 20 kV</t>
  </si>
  <si>
    <t>PAR</t>
  </si>
  <si>
    <t>36.20.200</t>
  </si>
  <si>
    <t>Mão francesa de 700 mm</t>
  </si>
  <si>
    <t>36.20.210</t>
  </si>
  <si>
    <t>Luva isolante de borracha, até 10 kV</t>
  </si>
  <si>
    <t>36.20.220</t>
  </si>
  <si>
    <t>Mudança de tap do transformador</t>
  </si>
  <si>
    <t>36.20.240</t>
  </si>
  <si>
    <t>Óleo para disjuntor</t>
  </si>
  <si>
    <t>36.20.260</t>
  </si>
  <si>
    <t>Óleo para transformador</t>
  </si>
  <si>
    <t>36.20.282</t>
  </si>
  <si>
    <t>36.20.284</t>
  </si>
  <si>
    <t>36.20.330</t>
  </si>
  <si>
    <t>Luva de couro para proteção de luva isolante</t>
  </si>
  <si>
    <t>36.20.340</t>
  </si>
  <si>
    <t>Sela para cruzeta de madeira</t>
  </si>
  <si>
    <t>36.20.350</t>
  </si>
  <si>
    <t>Caixa porta luvas em madeira, com tampa</t>
  </si>
  <si>
    <t>36.20.360</t>
  </si>
  <si>
    <t>Suporte de transformador em poste ou estaleiro</t>
  </si>
  <si>
    <t>36.20.380</t>
  </si>
  <si>
    <t>Tapete de borracha isolante elétrico de 1000 x 1000 mm</t>
  </si>
  <si>
    <t>36.20.540</t>
  </si>
  <si>
    <t>36.20.560</t>
  </si>
  <si>
    <t>Dispositivo Soft Starter para motor 15 cv, trifásico 220 V</t>
  </si>
  <si>
    <t>36.20.570</t>
  </si>
  <si>
    <t>Dispositivo Soft Starter para motor 25 cv, trifásico 220 V</t>
  </si>
  <si>
    <t>36.20.580</t>
  </si>
  <si>
    <t>Dispositivo Soft Starter para motor 50 cv, trifásico 220 V</t>
  </si>
  <si>
    <t>QUADRO E PAINEL PARA ENERGIA ELETRICA E TELEFONIA</t>
  </si>
  <si>
    <t>Quadro para telefonia embutir, protecao IP40 chapa nº 16msg</t>
  </si>
  <si>
    <t>37.01.020</t>
  </si>
  <si>
    <t>Quadro Telebrás de embutir de 200 x 200 x 120 mm</t>
  </si>
  <si>
    <t>37.01.080</t>
  </si>
  <si>
    <t>Quadro Telebrás de embutir de 400 x 400 x 120 mm</t>
  </si>
  <si>
    <t>37.01.120</t>
  </si>
  <si>
    <t>Quadro Telebrás de embutir de 600 x 600 x 120 mm</t>
  </si>
  <si>
    <t>37.01.160</t>
  </si>
  <si>
    <t>Quadro Telebrás de embutir de 800 x 800 x 120 mm</t>
  </si>
  <si>
    <t>37.01.220</t>
  </si>
  <si>
    <t>Quadro Telebrás de embutir de 1200 x 1200 x 120 mm</t>
  </si>
  <si>
    <t>Quadro para telefonia de sobrepor, protecao IP40 chapa nº 16msg</t>
  </si>
  <si>
    <t>37.02.020</t>
  </si>
  <si>
    <t>Quadro Telebrás de sobrepor de 200 x 200 x 120 mm</t>
  </si>
  <si>
    <t>37.02.060</t>
  </si>
  <si>
    <t>Quadro Telebrás de sobrepor de 400 x 400 x 120 mm</t>
  </si>
  <si>
    <t>37.02.100</t>
  </si>
  <si>
    <t>Quadro Telebrás de sobrepor de 600 x 600 x 120 mm</t>
  </si>
  <si>
    <t>37.02.140</t>
  </si>
  <si>
    <t>Quadro Telebrás de sobrepor de 800 x 800 x 120 mm</t>
  </si>
  <si>
    <t>Quadro distribuicao de luz e forca de embutir universal</t>
  </si>
  <si>
    <t>37.03.200</t>
  </si>
  <si>
    <t>37.03.220</t>
  </si>
  <si>
    <t>37.03.230</t>
  </si>
  <si>
    <t>37.03.240</t>
  </si>
  <si>
    <t>37.03.250</t>
  </si>
  <si>
    <t>Quadro distribuicao de luz e forca de sobrepor universal</t>
  </si>
  <si>
    <t>37.04.250</t>
  </si>
  <si>
    <t>37.04.260</t>
  </si>
  <si>
    <t>37.04.270</t>
  </si>
  <si>
    <t>37.04.290</t>
  </si>
  <si>
    <t>37.04.300</t>
  </si>
  <si>
    <t>Painel autoportante</t>
  </si>
  <si>
    <t>37.06.014</t>
  </si>
  <si>
    <t>Barramentos</t>
  </si>
  <si>
    <t>37.10.010</t>
  </si>
  <si>
    <t>Barramento de cobre nu</t>
  </si>
  <si>
    <t>Bases</t>
  </si>
  <si>
    <t>37.11.020</t>
  </si>
  <si>
    <t>Base de fusível Diazed completa para 25 A</t>
  </si>
  <si>
    <t>37.11.040</t>
  </si>
  <si>
    <t>Base de fusível Diazed completa para 63 A</t>
  </si>
  <si>
    <t>37.11.060</t>
  </si>
  <si>
    <t>Base de fusível NH até 125 A, com fusível</t>
  </si>
  <si>
    <t>37.11.080</t>
  </si>
  <si>
    <t>Base de fusível NH até 250 A, com fusível</t>
  </si>
  <si>
    <t>37.11.100</t>
  </si>
  <si>
    <t>Base de fusível NH até 400 A, com fusível</t>
  </si>
  <si>
    <t>37.11.120</t>
  </si>
  <si>
    <t>Base de fusível tripolar de 15 kV</t>
  </si>
  <si>
    <t>37.11.140</t>
  </si>
  <si>
    <t>Base de fusível unipolar de 15 kV</t>
  </si>
  <si>
    <t>Fusiveis</t>
  </si>
  <si>
    <t>37.12.020</t>
  </si>
  <si>
    <t>Fusível tipo NH 00 de 6 A até 160 A</t>
  </si>
  <si>
    <t>37.12.040</t>
  </si>
  <si>
    <t>Fusível tipo NH 1 de 36 A até 250 A</t>
  </si>
  <si>
    <t>37.12.060</t>
  </si>
  <si>
    <t>Fusível tipo NH 2 de 224 A até 400 A</t>
  </si>
  <si>
    <t>37.12.080</t>
  </si>
  <si>
    <t>Fusível tipo NH 3 de 400 A até 630 A</t>
  </si>
  <si>
    <t>37.12.120</t>
  </si>
  <si>
    <t>Fusível tipo HH para 15 kV de 2,5 A até 50 A</t>
  </si>
  <si>
    <t>37.12.140</t>
  </si>
  <si>
    <t>Fusível tipo HH para 15 kV de 60 A até 100 A</t>
  </si>
  <si>
    <t>37.12.200</t>
  </si>
  <si>
    <t>Fusível Diazed retardado de 2 A até 25 A</t>
  </si>
  <si>
    <t>37.12.220</t>
  </si>
  <si>
    <t>Fusível Diazed retardado de 35 A até 63 A</t>
  </si>
  <si>
    <t>37.12.300</t>
  </si>
  <si>
    <t>Fusível em vidro para ´TP´ de 0,5 A</t>
  </si>
  <si>
    <t>Disjuntores</t>
  </si>
  <si>
    <t>37.13.510</t>
  </si>
  <si>
    <t>37.13.520</t>
  </si>
  <si>
    <t>Disjuntor a seco aberto trifásico, 600 V de 800 A, 50/60 Hz, com acessórios</t>
  </si>
  <si>
    <t>37.13.530</t>
  </si>
  <si>
    <t>37.13.550</t>
  </si>
  <si>
    <t>Disjuntor em caixa aberta tripolar extraível, 500V de 3200A, com acessórios</t>
  </si>
  <si>
    <t>37.13.570</t>
  </si>
  <si>
    <t>Disjuntor em caixa aberta tripolar extraível, 500V de 4000A, com acessórios</t>
  </si>
  <si>
    <t>37.13.600</t>
  </si>
  <si>
    <t>Disjuntor termomagnético, unipolar 127/220 V, corrente de 10 A até 30 A</t>
  </si>
  <si>
    <t>37.13.610</t>
  </si>
  <si>
    <t>Disjuntor termomagnético, unipolar 127/220 V, corrente de 35 A até 50 A</t>
  </si>
  <si>
    <t>37.13.630</t>
  </si>
  <si>
    <t>Disjuntor termomagnético, bipolar 220/380 V, corrente de 10 A até 50 A</t>
  </si>
  <si>
    <t>37.13.640</t>
  </si>
  <si>
    <t>Disjuntor termomagnético, bipolar 220/380 V, corrente de 60 A até 100 A</t>
  </si>
  <si>
    <t>37.13.650</t>
  </si>
  <si>
    <t>Disjuntor termomagnético, tripolar 220/380 V, corrente de 10 A até 50 A</t>
  </si>
  <si>
    <t>37.13.660</t>
  </si>
  <si>
    <t>Disjuntor termomagnético, tripolar 220/380 V, corrente de 60 A até 100 A</t>
  </si>
  <si>
    <t>37.13.690</t>
  </si>
  <si>
    <t>37.13.700</t>
  </si>
  <si>
    <t>37.13.720</t>
  </si>
  <si>
    <t>37.13.730</t>
  </si>
  <si>
    <t>37.13.740</t>
  </si>
  <si>
    <t>37.13.760</t>
  </si>
  <si>
    <t>37.13.770</t>
  </si>
  <si>
    <t>37.13.780</t>
  </si>
  <si>
    <t>37.13.810</t>
  </si>
  <si>
    <t>37.13.850</t>
  </si>
  <si>
    <t>37.13.860</t>
  </si>
  <si>
    <t>37.13.870</t>
  </si>
  <si>
    <t>37.13.900</t>
  </si>
  <si>
    <t>37.13.920</t>
  </si>
  <si>
    <t>37.13.930</t>
  </si>
  <si>
    <t>37.13.940</t>
  </si>
  <si>
    <t>Disjuntor em caixa aberta tripolar extraível, 500 V de 6300 A, com acessórios</t>
  </si>
  <si>
    <t>Chave de baixa tensao</t>
  </si>
  <si>
    <t>37.14.050</t>
  </si>
  <si>
    <t>37.14.300</t>
  </si>
  <si>
    <t>37.14.310</t>
  </si>
  <si>
    <t>37.14.320</t>
  </si>
  <si>
    <t>37.14.330</t>
  </si>
  <si>
    <t>37.14.340</t>
  </si>
  <si>
    <t>37.14.350</t>
  </si>
  <si>
    <t>37.14.410</t>
  </si>
  <si>
    <t>37.14.420</t>
  </si>
  <si>
    <t>37.14.430</t>
  </si>
  <si>
    <t>37.14.440</t>
  </si>
  <si>
    <t>37.14.450</t>
  </si>
  <si>
    <t>37.14.500</t>
  </si>
  <si>
    <t>37.14.510</t>
  </si>
  <si>
    <t>37.14.520</t>
  </si>
  <si>
    <t>37.14.530</t>
  </si>
  <si>
    <t>37.14.600</t>
  </si>
  <si>
    <t>Chave comutadora, reversão sob carga, tripolar, sem porta fusível, para 400 A</t>
  </si>
  <si>
    <t>37.14.610</t>
  </si>
  <si>
    <t>37.14.620</t>
  </si>
  <si>
    <t>37.14.640</t>
  </si>
  <si>
    <t>37.14.830</t>
  </si>
  <si>
    <t>37.14.912</t>
  </si>
  <si>
    <t>Chave seccionadora tripolar, abertura sob carga seca até 160 A / 690 V</t>
  </si>
  <si>
    <t>Chave de media tensao</t>
  </si>
  <si>
    <t>37.15.110</t>
  </si>
  <si>
    <t>37.15.120</t>
  </si>
  <si>
    <t>37.15.150</t>
  </si>
  <si>
    <t>37.15.160</t>
  </si>
  <si>
    <t>37.15.170</t>
  </si>
  <si>
    <t>37.15.200</t>
  </si>
  <si>
    <t>37.15.210</t>
  </si>
  <si>
    <t>37.16.071</t>
  </si>
  <si>
    <t>Sistema de barramento blindado de 100 a 2000 A, trifásico, barra de cobre</t>
  </si>
  <si>
    <t>Axm</t>
  </si>
  <si>
    <t>37.16.081</t>
  </si>
  <si>
    <t>Sistema de barramento blindado de 100 a 2000 A, trifásico, barra de alumínio</t>
  </si>
  <si>
    <t>Dispositivo DR ou interruptor de corrente de fuga</t>
  </si>
  <si>
    <t>37.17.060</t>
  </si>
  <si>
    <t>37.17.070</t>
  </si>
  <si>
    <t>37.17.090</t>
  </si>
  <si>
    <t>37.17.100</t>
  </si>
  <si>
    <t>37.17.110</t>
  </si>
  <si>
    <t>37.17.114</t>
  </si>
  <si>
    <t>37.17.130</t>
  </si>
  <si>
    <t>Transformador de Potencial</t>
  </si>
  <si>
    <t>37.18.010</t>
  </si>
  <si>
    <t>37.18.020</t>
  </si>
  <si>
    <t>37.18.030</t>
  </si>
  <si>
    <t>Transformador de corrente</t>
  </si>
  <si>
    <t>37.19.010</t>
  </si>
  <si>
    <t>37.19.020</t>
  </si>
  <si>
    <t>37.19.030</t>
  </si>
  <si>
    <t>37.19.060</t>
  </si>
  <si>
    <t>37.20.010</t>
  </si>
  <si>
    <t>Isolador em epóxi de 1 kV para barramento</t>
  </si>
  <si>
    <t>37.20.030</t>
  </si>
  <si>
    <t>Régua de bornes para 9 polos de 600 V / 50 A</t>
  </si>
  <si>
    <t>37.20.080</t>
  </si>
  <si>
    <t>Barra de neutro e/ou terra</t>
  </si>
  <si>
    <t>37.20.090</t>
  </si>
  <si>
    <t>37.20.100</t>
  </si>
  <si>
    <t>Recolocação de fundo de quadro de distribuição, sem componentes</t>
  </si>
  <si>
    <t>37.20.110</t>
  </si>
  <si>
    <t>Recolocação de quadro de distribuição de sobrepor, sem componentes</t>
  </si>
  <si>
    <t>37.20.130</t>
  </si>
  <si>
    <t>37.20.140</t>
  </si>
  <si>
    <t>Suporte fixo para transformadores de potencial</t>
  </si>
  <si>
    <t>37.20.156</t>
  </si>
  <si>
    <t>Placa de montagem para quadros em geral, em chapa de aço</t>
  </si>
  <si>
    <t>37.20.190</t>
  </si>
  <si>
    <t>37.20.191</t>
  </si>
  <si>
    <t>37.20.193</t>
  </si>
  <si>
    <t>37.20.210</t>
  </si>
  <si>
    <t>Punho de manobra com articulador de acionamento</t>
  </si>
  <si>
    <t>Capacitor de potencia</t>
  </si>
  <si>
    <t>37.21.010</t>
  </si>
  <si>
    <t>Transformador de comando</t>
  </si>
  <si>
    <t>37.22.010</t>
  </si>
  <si>
    <t>Transformador monofásico de comando de 200 VA, a seco</t>
  </si>
  <si>
    <t>Supressor de surto</t>
  </si>
  <si>
    <t>37.24.031</t>
  </si>
  <si>
    <t>37.24.042</t>
  </si>
  <si>
    <t>37.24.043</t>
  </si>
  <si>
    <t>37.24.044</t>
  </si>
  <si>
    <t>37.24.045</t>
  </si>
  <si>
    <t>Disjuntores.</t>
  </si>
  <si>
    <t>37.25.090</t>
  </si>
  <si>
    <t>37.25.100</t>
  </si>
  <si>
    <t>37.25.110</t>
  </si>
  <si>
    <t>37.25.200</t>
  </si>
  <si>
    <t>37.25.210</t>
  </si>
  <si>
    <t>37.25.215</t>
  </si>
  <si>
    <t>TUBULACAO E CONDUTOR PARA ENERGIA ELETRICA E TELEFONIA BASICA</t>
  </si>
  <si>
    <t>Eletroduto em PVC rigido roscavel</t>
  </si>
  <si>
    <t>38.01.040</t>
  </si>
  <si>
    <t>38.01.060</t>
  </si>
  <si>
    <t>38.01.080</t>
  </si>
  <si>
    <t>38.01.120</t>
  </si>
  <si>
    <t>38.01.140</t>
  </si>
  <si>
    <t>38.01.160</t>
  </si>
  <si>
    <t>38.01.180</t>
  </si>
  <si>
    <t>38.04.060</t>
  </si>
  <si>
    <t>38.04.080</t>
  </si>
  <si>
    <t>38.04.100</t>
  </si>
  <si>
    <t>38.04.120</t>
  </si>
  <si>
    <t>38.04.140</t>
  </si>
  <si>
    <t>38.04.160</t>
  </si>
  <si>
    <t>38.04.180</t>
  </si>
  <si>
    <t>38.05.040</t>
  </si>
  <si>
    <t>38.05.060</t>
  </si>
  <si>
    <t>38.05.090</t>
  </si>
  <si>
    <t>38.05.100</t>
  </si>
  <si>
    <t>38.05.120</t>
  </si>
  <si>
    <t>38.05.140</t>
  </si>
  <si>
    <t>38.05.160</t>
  </si>
  <si>
    <t>38.05.180</t>
  </si>
  <si>
    <t>38.06.020</t>
  </si>
  <si>
    <t>38.06.040</t>
  </si>
  <si>
    <t>38.06.060</t>
  </si>
  <si>
    <t>38.06.080</t>
  </si>
  <si>
    <t>38.06.100</t>
  </si>
  <si>
    <t>38.06.120</t>
  </si>
  <si>
    <t>38.06.140</t>
  </si>
  <si>
    <t>38.06.160</t>
  </si>
  <si>
    <t>38.06.180</t>
  </si>
  <si>
    <t>Canaleta, perfilado e acessorios</t>
  </si>
  <si>
    <t>38.07.030</t>
  </si>
  <si>
    <t>Grampo tipo ´C´ diâmetro 3/8`, com balancim tamanho grande</t>
  </si>
  <si>
    <t>38.07.050</t>
  </si>
  <si>
    <t>Tampa de pressão para perfilado de 38 x 38 mm</t>
  </si>
  <si>
    <t>38.07.120</t>
  </si>
  <si>
    <t>Saída final, diâmetro de 3/4´</t>
  </si>
  <si>
    <t>38.07.130</t>
  </si>
  <si>
    <t>Saída lateral simples, diâmetro de 3/4´</t>
  </si>
  <si>
    <t>38.07.134</t>
  </si>
  <si>
    <t>Saída lateral simples, diâmetro de 1´</t>
  </si>
  <si>
    <t>38.07.140</t>
  </si>
  <si>
    <t>Saída superior, diâmetro de 3/4´</t>
  </si>
  <si>
    <t>38.07.172</t>
  </si>
  <si>
    <t>Canaleta em PVC de 20 x 12 mm, inclusive acessórios</t>
  </si>
  <si>
    <t>38.07.200</t>
  </si>
  <si>
    <t>Vergalhão com rosca, porca e arruela de diâmetro 3/8´ (tirante)</t>
  </si>
  <si>
    <t>38.07.210</t>
  </si>
  <si>
    <t>Vergalhão com rosca, porca e arruela de diâmetro 1/4´ (tirante)</t>
  </si>
  <si>
    <t>38.07.216</t>
  </si>
  <si>
    <t>Vergalhão com rosca, porca e arruela de diâmetro 5/16´ (tirante)</t>
  </si>
  <si>
    <t>38.07.300</t>
  </si>
  <si>
    <t>38.07.310</t>
  </si>
  <si>
    <t>38.07.340</t>
  </si>
  <si>
    <t>38.07.700</t>
  </si>
  <si>
    <t>38.07.710</t>
  </si>
  <si>
    <t>38.07.720</t>
  </si>
  <si>
    <t>38.07.730</t>
  </si>
  <si>
    <t>38.07.740</t>
  </si>
  <si>
    <t>38.07.750</t>
  </si>
  <si>
    <t>38.07.800</t>
  </si>
  <si>
    <t>Gancho longo em chapa aço zincado para fixação de luminária</t>
  </si>
  <si>
    <t>38.07.801</t>
  </si>
  <si>
    <t>Sapata externa com 4 furos, 38 x 38 mm</t>
  </si>
  <si>
    <t>Duto fechado de piso e acessorios</t>
  </si>
  <si>
    <t>38.10.010</t>
  </si>
  <si>
    <t>Duto de piso liso em aço, medindo 2 x 25 x 70 mm, com acessórios</t>
  </si>
  <si>
    <t>38.10.020</t>
  </si>
  <si>
    <t>Duto de piso liso em aço, medindo 3 x 25 x 70 mm, com acessórios</t>
  </si>
  <si>
    <t>38.10.024</t>
  </si>
  <si>
    <t>38.10.026</t>
  </si>
  <si>
    <t>38.10.030</t>
  </si>
  <si>
    <t>38.10.060</t>
  </si>
  <si>
    <t>Caixa de tomada e tampa basculante com rebaixo de 2 x (25 x 70 mm)</t>
  </si>
  <si>
    <t>38.10.070</t>
  </si>
  <si>
    <t>Caixa de tomada e tampa basculante com rebaixo de 3 x (25 x 70 mm)</t>
  </si>
  <si>
    <t>38.10.080</t>
  </si>
  <si>
    <t>Caixa de tomada e tampa basculante com rebaixo de 4 x (25 x 70 mm)</t>
  </si>
  <si>
    <t>38.10.090</t>
  </si>
  <si>
    <t>Suporte de tomada para caixas com 2, 3 ou 4 vias</t>
  </si>
  <si>
    <t>Leitos e acessorios</t>
  </si>
  <si>
    <t>38.12.086</t>
  </si>
  <si>
    <t>38.12.090</t>
  </si>
  <si>
    <t>38.12.100</t>
  </si>
  <si>
    <t>38.12.120</t>
  </si>
  <si>
    <t>38.12.130</t>
  </si>
  <si>
    <t>Eletroduto em polietileno de alta densidade</t>
  </si>
  <si>
    <t>38.13.040</t>
  </si>
  <si>
    <t>38.13.050</t>
  </si>
  <si>
    <t>38.13.060</t>
  </si>
  <si>
    <t>Eletroduto metalico flexivel</t>
  </si>
  <si>
    <t>38.15.010</t>
  </si>
  <si>
    <t>Eletroduto metálico flexível com capa em PVC de 3/4´</t>
  </si>
  <si>
    <t>38.15.020</t>
  </si>
  <si>
    <t>Eletroduto metálico flexível com capa em PVC de 1´</t>
  </si>
  <si>
    <t>38.15.040</t>
  </si>
  <si>
    <t>Eletroduto metálico flexível com capa em PVC de 2´</t>
  </si>
  <si>
    <t>38.15.110</t>
  </si>
  <si>
    <t>Terminal macho fixo em latão zincado de 3/4´</t>
  </si>
  <si>
    <t>38.15.120</t>
  </si>
  <si>
    <t>Terminal macho fixo em latão zincado de 1´</t>
  </si>
  <si>
    <t>38.15.140</t>
  </si>
  <si>
    <t>Terminal macho fixo em latão zincado de 2´</t>
  </si>
  <si>
    <t>38.15.310</t>
  </si>
  <si>
    <t>Terminal macho giratório em latão zincado de 3/4´</t>
  </si>
  <si>
    <t>38.15.320</t>
  </si>
  <si>
    <t>Terminal macho giratório em latão zincado de 1´</t>
  </si>
  <si>
    <t>38.15.340</t>
  </si>
  <si>
    <t>Terminal macho giratório em latão zincado de 2´</t>
  </si>
  <si>
    <t>Rodape tecnico e acessorios</t>
  </si>
  <si>
    <t>38.16.030</t>
  </si>
  <si>
    <t>Rodapé técnico triplo e tampa com pintura eletrostática</t>
  </si>
  <si>
    <t>38.16.060</t>
  </si>
  <si>
    <t>38.16.080</t>
  </si>
  <si>
    <t>Tê triplo de 90°, horizontal ou vertical e tampa com pintura eletrostática</t>
  </si>
  <si>
    <t>38.16.090</t>
  </si>
  <si>
    <t>38.16.130</t>
  </si>
  <si>
    <t>38.16.140</t>
  </si>
  <si>
    <t>38.16.150</t>
  </si>
  <si>
    <t>Rodapé técnico duplo e tampa com pintura eletrostática</t>
  </si>
  <si>
    <t>38.16.160</t>
  </si>
  <si>
    <t>38.16.190</t>
  </si>
  <si>
    <t>38.16.200</t>
  </si>
  <si>
    <t>38.16.230</t>
  </si>
  <si>
    <t>38.16.250</t>
  </si>
  <si>
    <t>38.16.270</t>
  </si>
  <si>
    <t>Caixa de derivação embutida ou externa para rodapé técnico duplo</t>
  </si>
  <si>
    <t>Eletroduto em PVC corrugado flexivel</t>
  </si>
  <si>
    <t>38.19.040</t>
  </si>
  <si>
    <t>Eletroduto de PVC corrugado flexível leve, diâmetro externo de 32 mm</t>
  </si>
  <si>
    <t>38.19.210</t>
  </si>
  <si>
    <t>Eletroduto de PVC corrugado flexível reforçado, diâmetro externo de 25 mm</t>
  </si>
  <si>
    <t>38.19.220</t>
  </si>
  <si>
    <t>Eletroduto de PVC corrugado flexível reforçado, diâmetro externo de 32 mm</t>
  </si>
  <si>
    <t>38.20.010</t>
  </si>
  <si>
    <t>Recolocação de perfilado 38x38 mm</t>
  </si>
  <si>
    <t>38.20.020</t>
  </si>
  <si>
    <t>Recolocação de vergalhão</t>
  </si>
  <si>
    <t>38.20.030</t>
  </si>
  <si>
    <t>Recolocação de caixa de tomada para perfilado</t>
  </si>
  <si>
    <t>38.20.040</t>
  </si>
  <si>
    <t>Recolocação de eletrodutos</t>
  </si>
  <si>
    <t>Eletrocalha e acessorios</t>
  </si>
  <si>
    <t>38.21.110</t>
  </si>
  <si>
    <t>Eletrocalha lisa galvanizada a fogo, 50 x 50 mm, com acessórios</t>
  </si>
  <si>
    <t>38.21.120</t>
  </si>
  <si>
    <t>Eletrocalha lisa galvanizada a fogo, 100 x 50 mm, com acessórios</t>
  </si>
  <si>
    <t>38.21.130</t>
  </si>
  <si>
    <t>Eletrocalha lisa galvanizada a fogo, 150 x 50 mm, com acessórios</t>
  </si>
  <si>
    <t>38.21.140</t>
  </si>
  <si>
    <t>Eletrocalha lisa galvanizada a fogo, 200 x 50 mm, com acessórios</t>
  </si>
  <si>
    <t>38.21.150</t>
  </si>
  <si>
    <t>Eletrocalha lisa galvanizada a fogo, 250 x 50 mm, com acessórios</t>
  </si>
  <si>
    <t>38.21.310</t>
  </si>
  <si>
    <t>Eletrocalha lisa galvanizada a fogo, 100 x 100 mm, com acessórios</t>
  </si>
  <si>
    <t>38.21.320</t>
  </si>
  <si>
    <t>Eletrocalha lisa galvanizada a fogo, 150 x 100 mm, com acessórios</t>
  </si>
  <si>
    <t>38.21.330</t>
  </si>
  <si>
    <t>Eletrocalha lisa galvanizada a fogo, 200 x 100 mm, com acessórios</t>
  </si>
  <si>
    <t>38.21.340</t>
  </si>
  <si>
    <t>Eletrocalha lisa galvanizada a fogo, 250 x 100 mm, com acessórios</t>
  </si>
  <si>
    <t>38.21.350</t>
  </si>
  <si>
    <t>Eletrocalha lisa galvanizada a fogo, 300 x 100 mm, com acessórios</t>
  </si>
  <si>
    <t>38.21.360</t>
  </si>
  <si>
    <t>Eletrocalha lisa galvanizada a fogo, 400 x 100 mm, com acessórios</t>
  </si>
  <si>
    <t>38.21.920</t>
  </si>
  <si>
    <t>Eletrocalha perfurada galvanizada a fogo, 100 x 50 mm, com acessórios</t>
  </si>
  <si>
    <t>38.21.930</t>
  </si>
  <si>
    <t>Eletrocalha perfurada galvanizada a fogo, 150 x 50 mm, com acessórios</t>
  </si>
  <si>
    <t>38.21.940</t>
  </si>
  <si>
    <t>Eletrocalha perfurada galvanizada a fogo, 200 x 50 mm, com acessórios</t>
  </si>
  <si>
    <t>38.21.950</t>
  </si>
  <si>
    <t>Eletrocalha perfurada galvanizada a fogo, 250 x 50 mm, com acessórios</t>
  </si>
  <si>
    <t>Eletrocalha e acessorios.</t>
  </si>
  <si>
    <t>38.22.120</t>
  </si>
  <si>
    <t>Eletrocalha perfurada galvanizada a fogo, 150x100 mm, com acessórios</t>
  </si>
  <si>
    <t>38.22.130</t>
  </si>
  <si>
    <t>Eletrocalha perfurada galvanizada a fogo, 200x100 mm, com acessórios</t>
  </si>
  <si>
    <t>38.22.140</t>
  </si>
  <si>
    <t>Eletrocalha perfurada galvanizada a fogo, 250x100 mm, com acessórios</t>
  </si>
  <si>
    <t>38.22.150</t>
  </si>
  <si>
    <t>Eletrocalha perfurada galvanizada a fogo, 300x100 mm, com acessórios</t>
  </si>
  <si>
    <t>38.22.160</t>
  </si>
  <si>
    <t>Eletrocalha perfurada galvanizada a fogo, 400x100 mm, com acessórios</t>
  </si>
  <si>
    <t>38.22.610</t>
  </si>
  <si>
    <t>Tampa de encaixe para eletrocalha, galvanizada a fogo, L= 50 mm</t>
  </si>
  <si>
    <t>38.22.620</t>
  </si>
  <si>
    <t>Tampa de encaixe para eletrocalha, galvanizada a fogo, L= 100 mm</t>
  </si>
  <si>
    <t>38.22.630</t>
  </si>
  <si>
    <t>Tampa de encaixe para eletrocalha, galvanizada a fogo, L= 150 mm</t>
  </si>
  <si>
    <t>38.22.640</t>
  </si>
  <si>
    <t>Tampa de encaixe para eletrocalha, galvanizada a fogo, L= 200 mm</t>
  </si>
  <si>
    <t>38.22.650</t>
  </si>
  <si>
    <t>Tampa de encaixe para eletrocalha, galvanizada a fogo, L= 250 mm</t>
  </si>
  <si>
    <t>38.22.660</t>
  </si>
  <si>
    <t>Tampa de encaixe para eletrocalha, galvanizada a fogo, L= 300 mm</t>
  </si>
  <si>
    <t>38.22.670</t>
  </si>
  <si>
    <t>Tampa de encaixe para eletrocalha, galvanizada a fogo, L= 400 mm</t>
  </si>
  <si>
    <t>Eletrocalha e acessorios..</t>
  </si>
  <si>
    <t>38.23.010</t>
  </si>
  <si>
    <t>Suporte para eletrocalha, galvanizado a fogo, 50x50 mm</t>
  </si>
  <si>
    <t>38.23.020</t>
  </si>
  <si>
    <t>Suporte para eletrocalha, galvanizado a fogo, 100x50 mm</t>
  </si>
  <si>
    <t>38.23.030</t>
  </si>
  <si>
    <t>Suporte para eletrocalha, galvanizado a fogo, 150x50 mm</t>
  </si>
  <si>
    <t>38.23.040</t>
  </si>
  <si>
    <t>Suporte para eletrocalha, galvanizado a fogo, 200x50 mm</t>
  </si>
  <si>
    <t>38.23.050</t>
  </si>
  <si>
    <t>Suporte para eletrocalha, galvanizado a fogo, 250x50 mm</t>
  </si>
  <si>
    <t>38.23.060</t>
  </si>
  <si>
    <t>Suporte para eletrocalha, galvanizado a fogo, 300x50 mm</t>
  </si>
  <si>
    <t>38.23.110</t>
  </si>
  <si>
    <t>Suporte para eletrocalha, galvanizado a fogo, 100x100 mm</t>
  </si>
  <si>
    <t>38.23.120</t>
  </si>
  <si>
    <t>Suporte para eletrocalha, galvanizado a fogo, 150x100 mm</t>
  </si>
  <si>
    <t>38.23.130</t>
  </si>
  <si>
    <t>Suporte para eletrocalha, galvanizado a fogo, 200x100 mm</t>
  </si>
  <si>
    <t>38.23.140</t>
  </si>
  <si>
    <t>Suporte para eletrocalha, galvanizado a fogo, 250x100 mm</t>
  </si>
  <si>
    <t>38.23.150</t>
  </si>
  <si>
    <t>Suporte para eletrocalha, galvanizado a fogo, 300x100 mm</t>
  </si>
  <si>
    <t>38.23.160</t>
  </si>
  <si>
    <t>Suporte para eletrocalha, galvanizado a fogo, 400x100 mm</t>
  </si>
  <si>
    <t>38.23.210</t>
  </si>
  <si>
    <t>Mão francesa simples, galvanizada a fogo, L= 200 mm</t>
  </si>
  <si>
    <t>38.23.220</t>
  </si>
  <si>
    <t>Mão francesa simples, galvanizada a fogo, L= 300 mm</t>
  </si>
  <si>
    <t>38.23.230</t>
  </si>
  <si>
    <t>Mão francesa simples, galvanizada a fogo, L= 400 mm</t>
  </si>
  <si>
    <t>38.23.240</t>
  </si>
  <si>
    <t>Mão francesa simples, galvanizada a fogo, L= 500 mm</t>
  </si>
  <si>
    <t>38.23.310</t>
  </si>
  <si>
    <t>Mão francesa dupla, galvanizada a fogo, L= 300 mm</t>
  </si>
  <si>
    <t>38.23.320</t>
  </si>
  <si>
    <t>Mão francesa dupla, galvanizada a fogo, L= 400 mm</t>
  </si>
  <si>
    <t>38.23.330</t>
  </si>
  <si>
    <t>Mão francesa dupla, galvanizada a fogo, L= 500 mm</t>
  </si>
  <si>
    <t>CONDUTOR E ENFIACAO DE ENERGIA ELETRICA E TELEFONIA</t>
  </si>
  <si>
    <t>Cabo de cobre, isolamento 450V / 750 V, isolacao em PVC 70°C</t>
  </si>
  <si>
    <t>Cabo de cobre, isolamento 0,6/1kV, isolacao em PVC 70°C</t>
  </si>
  <si>
    <t>39.03.160</t>
  </si>
  <si>
    <t>39.03.170</t>
  </si>
  <si>
    <t>39.03.174</t>
  </si>
  <si>
    <t>39.03.178</t>
  </si>
  <si>
    <t>39.03.182</t>
  </si>
  <si>
    <t>Cabo de cobre nu, tempera mole, classe 2</t>
  </si>
  <si>
    <t>39.04.040</t>
  </si>
  <si>
    <t>Cabo de cobre nu, têmpera mole, classe 2, de 10 mm²</t>
  </si>
  <si>
    <t>39.04.060</t>
  </si>
  <si>
    <t>Cabo de cobre nu, têmpera mole, classe 2, de 25 mm²</t>
  </si>
  <si>
    <t>39.04.100</t>
  </si>
  <si>
    <t>Cabo de cobre nu, têmpera mole, classe 2, de 70 mm²</t>
  </si>
  <si>
    <t>39.04.120</t>
  </si>
  <si>
    <t>Cabo de cobre nu, têmpera mole, classe 2, de 95 mm²</t>
  </si>
  <si>
    <t>39.04.180</t>
  </si>
  <si>
    <t>Cabo de cobre nu, têmpera mole, classe 2, de 185 mm²</t>
  </si>
  <si>
    <t>Cabo de cobre tripolar, isolamento 8,7/15 kV, isolacao EPR 90°C</t>
  </si>
  <si>
    <t>39.05.070</t>
  </si>
  <si>
    <t>Cabo de cobre unipolar, isolamento 8,7/15 kV, isolacao EPR 90°C</t>
  </si>
  <si>
    <t>39.06.060</t>
  </si>
  <si>
    <t>39.06.070</t>
  </si>
  <si>
    <t>39.06.074</t>
  </si>
  <si>
    <t>39.06.084</t>
  </si>
  <si>
    <t>Conectores</t>
  </si>
  <si>
    <t>39.09.010</t>
  </si>
  <si>
    <t>Conector terminal tipo BNC para cabo coaxial RG 59</t>
  </si>
  <si>
    <t>39.09.015</t>
  </si>
  <si>
    <t>Conector de emenda tipo BNC para cabo coaxial RG 59</t>
  </si>
  <si>
    <t>39.09.020</t>
  </si>
  <si>
    <t>39.09.040</t>
  </si>
  <si>
    <t>39.09.060</t>
  </si>
  <si>
    <t>39.09.100</t>
  </si>
  <si>
    <t>39.09.120</t>
  </si>
  <si>
    <t>39.09.140</t>
  </si>
  <si>
    <t>Terminais de pressao e compressao</t>
  </si>
  <si>
    <t>39.10.050</t>
  </si>
  <si>
    <t>Terminal de compressão para cabo de 2,5 mm²</t>
  </si>
  <si>
    <t>39.10.060</t>
  </si>
  <si>
    <t>Terminal de pressão/compressão para cabo de 6 até 10 mm²</t>
  </si>
  <si>
    <t>39.10.080</t>
  </si>
  <si>
    <t>Terminal de pressão/compressão para cabo de 16 mm²</t>
  </si>
  <si>
    <t>39.10.120</t>
  </si>
  <si>
    <t>Terminal de pressão/compressão para cabo de 25 mm²</t>
  </si>
  <si>
    <t>39.10.130</t>
  </si>
  <si>
    <t>Terminal de pressão/compressão para cabo de 35 mm²</t>
  </si>
  <si>
    <t>39.10.160</t>
  </si>
  <si>
    <t>Terminal de pressão/compressão para cabo de 50 mm²</t>
  </si>
  <si>
    <t>39.10.200</t>
  </si>
  <si>
    <t>Terminal de pressão/compressão para cabo de 70 mm²</t>
  </si>
  <si>
    <t>39.10.240</t>
  </si>
  <si>
    <t>Terminal de pressão/compressão para cabo de 95 mm²</t>
  </si>
  <si>
    <t>39.10.246</t>
  </si>
  <si>
    <t>Terminal de pressão/compressão para cabo de 120 mm²</t>
  </si>
  <si>
    <t>39.10.250</t>
  </si>
  <si>
    <t>Terminal de pressão/compressão para cabo de 150 mm²</t>
  </si>
  <si>
    <t>39.10.280</t>
  </si>
  <si>
    <t>Terminal de pressão/compressão para cabo de 185 mm²</t>
  </si>
  <si>
    <t>39.10.300</t>
  </si>
  <si>
    <t>Terminal de pressão/compressão para cabo de 240 mm²</t>
  </si>
  <si>
    <t>Fios e cabos telefônicos</t>
  </si>
  <si>
    <t>39.11.020</t>
  </si>
  <si>
    <t>39.11.040</t>
  </si>
  <si>
    <t>39.11.080</t>
  </si>
  <si>
    <t>39.11.090</t>
  </si>
  <si>
    <t>39.11.091</t>
  </si>
  <si>
    <t>39.11.110</t>
  </si>
  <si>
    <t>39.11.120</t>
  </si>
  <si>
    <t>39.11.190</t>
  </si>
  <si>
    <t>39.11.210</t>
  </si>
  <si>
    <t>39.11.230</t>
  </si>
  <si>
    <t>39.11.240</t>
  </si>
  <si>
    <t>39.11.270</t>
  </si>
  <si>
    <t>39.11.280</t>
  </si>
  <si>
    <t>39.11.300</t>
  </si>
  <si>
    <t>39.11.400</t>
  </si>
  <si>
    <t>39.11.410</t>
  </si>
  <si>
    <t>39.11.430</t>
  </si>
  <si>
    <t>Cabo de cobre flexivel, isolamento 600 V, isolacao em VC/E 105°C</t>
  </si>
  <si>
    <t>39.12.510</t>
  </si>
  <si>
    <t>39.12.520</t>
  </si>
  <si>
    <t>39.12.530</t>
  </si>
  <si>
    <t>Cabo de aluminio nu com alma de aco</t>
  </si>
  <si>
    <t>39.14.010</t>
  </si>
  <si>
    <t>39.14.050</t>
  </si>
  <si>
    <t>Cabo de aluminio nu sem alma de aco</t>
  </si>
  <si>
    <t>39.15.040</t>
  </si>
  <si>
    <t>39.15.070</t>
  </si>
  <si>
    <t>Cabo para transmissao de dados</t>
  </si>
  <si>
    <t>39.18.100</t>
  </si>
  <si>
    <t>Cabo coaxial tipo RG 6</t>
  </si>
  <si>
    <t>39.18.104</t>
  </si>
  <si>
    <t>Cabo coaxial tipo RG 11</t>
  </si>
  <si>
    <t>39.18.106</t>
  </si>
  <si>
    <t>Cabo coaxial tipo RG 59</t>
  </si>
  <si>
    <t>39.18.110</t>
  </si>
  <si>
    <t>Cabo coaxial tipo RGC 6</t>
  </si>
  <si>
    <t>39.18.114</t>
  </si>
  <si>
    <t>Cabo coaxial tipo RGC 59</t>
  </si>
  <si>
    <t>39.18.120</t>
  </si>
  <si>
    <t>39.18.126</t>
  </si>
  <si>
    <t>Cabo para rede 24 AWG com 4 pares, categoria 6</t>
  </si>
  <si>
    <t>39.20.005</t>
  </si>
  <si>
    <t>39.20.010</t>
  </si>
  <si>
    <t>Recolocação de condutor aparente com diâmetro externo até 6,5 mm</t>
  </si>
  <si>
    <t>39.20.030</t>
  </si>
  <si>
    <t>Recolocação de condutor aparente com diâmetro externo acima de 6,5 mm</t>
  </si>
  <si>
    <t>Cabo de cobre flexivel, isolamento 0,6/1 kV, isolacao em HEPR 90°C</t>
  </si>
  <si>
    <t>39.21.010</t>
  </si>
  <si>
    <t>39.21.020</t>
  </si>
  <si>
    <t>39.21.030</t>
  </si>
  <si>
    <t>39.21.040</t>
  </si>
  <si>
    <t>39.21.050</t>
  </si>
  <si>
    <t>39.21.080</t>
  </si>
  <si>
    <t>39.21.090</t>
  </si>
  <si>
    <t>39.21.110</t>
  </si>
  <si>
    <t>39.21.120</t>
  </si>
  <si>
    <t>39.21.125</t>
  </si>
  <si>
    <t>39.21.130</t>
  </si>
  <si>
    <t>39.21.140</t>
  </si>
  <si>
    <t>39.21.201</t>
  </si>
  <si>
    <t>39.21.230</t>
  </si>
  <si>
    <t>39.21.231</t>
  </si>
  <si>
    <t>39.21.234</t>
  </si>
  <si>
    <t>39.21.236</t>
  </si>
  <si>
    <t>39.21.237</t>
  </si>
  <si>
    <t>39.21.254</t>
  </si>
  <si>
    <t>Cabo de cobre flexivel, isolamento 500 V, isolacao PP 70°C</t>
  </si>
  <si>
    <t>39.24.151</t>
  </si>
  <si>
    <t>39.24.152</t>
  </si>
  <si>
    <t>39.24.153</t>
  </si>
  <si>
    <t>39.24.154</t>
  </si>
  <si>
    <t>39.24.173</t>
  </si>
  <si>
    <t>39.24.174</t>
  </si>
  <si>
    <t>Cabo de cobre unipolar, isolamento 15/25 kV, isolacao EPR 90 °C / 105 °C</t>
  </si>
  <si>
    <t>39.25.020</t>
  </si>
  <si>
    <t>39.25.030</t>
  </si>
  <si>
    <t>39.26.010</t>
  </si>
  <si>
    <t>39.26.020</t>
  </si>
  <si>
    <t>39.26.030</t>
  </si>
  <si>
    <t>39.26.040</t>
  </si>
  <si>
    <t>39.26.050</t>
  </si>
  <si>
    <t>39.26.060</t>
  </si>
  <si>
    <t>39.26.070</t>
  </si>
  <si>
    <t>39.26.080</t>
  </si>
  <si>
    <t>39.26.090</t>
  </si>
  <si>
    <t>39.26.100</t>
  </si>
  <si>
    <t>39.26.110</t>
  </si>
  <si>
    <t>39.26.120</t>
  </si>
  <si>
    <t>39.26.130</t>
  </si>
  <si>
    <t>39.26.140</t>
  </si>
  <si>
    <t>39.26.150</t>
  </si>
  <si>
    <t>Cabo optico</t>
  </si>
  <si>
    <t>39.27.010</t>
  </si>
  <si>
    <t>39.27.020</t>
  </si>
  <si>
    <t>39.27.030</t>
  </si>
  <si>
    <t>39.27.110</t>
  </si>
  <si>
    <t>39.27.120</t>
  </si>
  <si>
    <t>39.29.110</t>
  </si>
  <si>
    <t>39.29.111</t>
  </si>
  <si>
    <t>39.29.112</t>
  </si>
  <si>
    <t>39.29.113</t>
  </si>
  <si>
    <t>39.29.114</t>
  </si>
  <si>
    <t>39.30.010</t>
  </si>
  <si>
    <t>Cabo torcido flexível de 2 x 2,5 mm², isolação em PVC antichama</t>
  </si>
  <si>
    <t>DISTRIBUICAO DE FORCA E COMANDO DE ENERGIA ELETRICA E TELEFONIA</t>
  </si>
  <si>
    <t>Caixa de passagem estampada</t>
  </si>
  <si>
    <t>40.01.020</t>
  </si>
  <si>
    <t>Caixa de ferro estampada 4´ x 2´</t>
  </si>
  <si>
    <t>40.01.040</t>
  </si>
  <si>
    <t>Caixa de ferro estampada 4´ x 4´</t>
  </si>
  <si>
    <t>40.01.080</t>
  </si>
  <si>
    <t>Caixa de ferro estampada octogonal fundo móvel 4´ x 4´</t>
  </si>
  <si>
    <t>40.01.090</t>
  </si>
  <si>
    <t>Caixa de ferro estampada octogonal de 3´ x 3´</t>
  </si>
  <si>
    <t>Caixa de passagem com tampa</t>
  </si>
  <si>
    <t>40.02.010</t>
  </si>
  <si>
    <t>Caixa de tomada em alumínio para piso 4´ x 4´</t>
  </si>
  <si>
    <t>40.02.020</t>
  </si>
  <si>
    <t>Caixa de passagem em chapa, com tampa parafusada, 100 x 100 x 80 mm</t>
  </si>
  <si>
    <t>40.02.080</t>
  </si>
  <si>
    <t>Caixa de passagem em chapa, com tampa parafusada, 300 x 300 x 120 mm</t>
  </si>
  <si>
    <t>40.02.100</t>
  </si>
  <si>
    <t>Caixa de passagem em chapa, com tampa parafusada, 400 x 400 x 150 mm</t>
  </si>
  <si>
    <t>40.02.120</t>
  </si>
  <si>
    <t>Caixa de passagem em chapa, com tampa parafusada, 500 x 500 x 150 mm</t>
  </si>
  <si>
    <t>40.02.440</t>
  </si>
  <si>
    <t>40.02.450</t>
  </si>
  <si>
    <t>40.02.460</t>
  </si>
  <si>
    <t>40.02.470</t>
  </si>
  <si>
    <t>40.02.600</t>
  </si>
  <si>
    <t>Caixa de passagem em alumínio fundido à prova de tempo, 100 x 100 mm</t>
  </si>
  <si>
    <t>40.02.610</t>
  </si>
  <si>
    <t>Caixa de passagem em alumínio fundido à prova de tempo, 200 x 200 mm</t>
  </si>
  <si>
    <t>40.02.620</t>
  </si>
  <si>
    <t>Caixa de passagem em alumínio fundido à prova de tempo, 300 x 300 mm</t>
  </si>
  <si>
    <t>Tomadas</t>
  </si>
  <si>
    <t>40.04.080</t>
  </si>
  <si>
    <t>Tomada para telefone 4P, padrão TELEBRÁS, com placa</t>
  </si>
  <si>
    <t>40.04.090</t>
  </si>
  <si>
    <t>Tomada RJ 11 para telefone, sem placa</t>
  </si>
  <si>
    <t>40.04.096</t>
  </si>
  <si>
    <t>Tomada RJ 45 para rede de dados, com placa</t>
  </si>
  <si>
    <t>40.04.140</t>
  </si>
  <si>
    <t>Tomada 3P+T de 32 A, blindada industrial de sobrepor negativa</t>
  </si>
  <si>
    <t>40.04.146</t>
  </si>
  <si>
    <t>Tomada 3P+T de 63 A, blindada industrial de embutir</t>
  </si>
  <si>
    <t>40.04.230</t>
  </si>
  <si>
    <t>Tomada de canaleta/perfilado universal 2P+T, com caixa e tampa</t>
  </si>
  <si>
    <t>40.04.340</t>
  </si>
  <si>
    <t>40.04.390</t>
  </si>
  <si>
    <t>40.04.460</t>
  </si>
  <si>
    <t>40.04.470</t>
  </si>
  <si>
    <t>Conjunto 2 tomadas 2P+T de 10 A, completo</t>
  </si>
  <si>
    <t>40.04.480</t>
  </si>
  <si>
    <t>Conjunto 1 interruptor simples e 1 tomada 2P+T de 10 A, completo</t>
  </si>
  <si>
    <t>40.04.490</t>
  </si>
  <si>
    <t>Conjunto 2 interruptores simples e 1 tomada 2P+T de 10 A, completo</t>
  </si>
  <si>
    <t>40.04.492</t>
  </si>
  <si>
    <t>Interruptores e minuterias</t>
  </si>
  <si>
    <t>40.05.040</t>
  </si>
  <si>
    <t>Interruptor com 2 teclas simples e placa</t>
  </si>
  <si>
    <t>40.05.080</t>
  </si>
  <si>
    <t>Interruptor com 1 tecla paralelo e placa</t>
  </si>
  <si>
    <t>40.05.100</t>
  </si>
  <si>
    <t>Interruptor com 2 teclas paralelo e placa</t>
  </si>
  <si>
    <t>40.05.120</t>
  </si>
  <si>
    <t>Interruptor com 2 teclas, 1 simples, 1 paralelo e placa</t>
  </si>
  <si>
    <t>40.05.140</t>
  </si>
  <si>
    <t>Interruptor com 3 teclas, 2 simples, 1 paralelo e placa</t>
  </si>
  <si>
    <t>40.05.160</t>
  </si>
  <si>
    <t>Interruptor com 3 teclas, 1 simples, 2 paralelo e placa</t>
  </si>
  <si>
    <t>40.05.170</t>
  </si>
  <si>
    <t>Interruptor bipolar paralelo, 1 tecla dupla e placa</t>
  </si>
  <si>
    <t>40.05.180</t>
  </si>
  <si>
    <t>Interruptor bipolar simples, 1 tecla dupla e placa</t>
  </si>
  <si>
    <t>40.05.320</t>
  </si>
  <si>
    <t>40.05.330</t>
  </si>
  <si>
    <t>Variador de luminosidade rotativo até 1000 W, 127/220 V, com placa</t>
  </si>
  <si>
    <t>40.05.340</t>
  </si>
  <si>
    <t>Sensor de presença para teto, com fotocélula, para lâmpada qualquer</t>
  </si>
  <si>
    <t>40.05.350</t>
  </si>
  <si>
    <t>Conduletes</t>
  </si>
  <si>
    <t>40.06.040</t>
  </si>
  <si>
    <t>Condulete metálico de 3/4´</t>
  </si>
  <si>
    <t>Condulete metálico de 1´</t>
  </si>
  <si>
    <t>40.06.080</t>
  </si>
  <si>
    <t>Condulete metálico de 1 1/4´</t>
  </si>
  <si>
    <t>40.06.100</t>
  </si>
  <si>
    <t>Condulete metálico de 1 1/2´</t>
  </si>
  <si>
    <t>40.06.120</t>
  </si>
  <si>
    <t>Condulete metálico de 2´</t>
  </si>
  <si>
    <t>40.06.140</t>
  </si>
  <si>
    <t>Condulete metálico de 2 1/2´</t>
  </si>
  <si>
    <t>40.06.160</t>
  </si>
  <si>
    <t>Condulete metálico de 3´</t>
  </si>
  <si>
    <t>40.06.170</t>
  </si>
  <si>
    <t>Condulete metálico de 4´</t>
  </si>
  <si>
    <t>40.06.510</t>
  </si>
  <si>
    <t>Caixa de passagem em PVC</t>
  </si>
  <si>
    <t>40.07.020</t>
  </si>
  <si>
    <t>Caixa em PVC de 4´ x 4´</t>
  </si>
  <si>
    <t>Contator</t>
  </si>
  <si>
    <t>40.10.016</t>
  </si>
  <si>
    <t>40.10.020</t>
  </si>
  <si>
    <t>40.10.040</t>
  </si>
  <si>
    <t>40.10.060</t>
  </si>
  <si>
    <t>40.10.080</t>
  </si>
  <si>
    <t>40.10.100</t>
  </si>
  <si>
    <t>40.10.106</t>
  </si>
  <si>
    <t>40.10.110</t>
  </si>
  <si>
    <t>40.10.132</t>
  </si>
  <si>
    <t>40.10.136</t>
  </si>
  <si>
    <t>40.10.140</t>
  </si>
  <si>
    <t>40.10.150</t>
  </si>
  <si>
    <t>40.10.500</t>
  </si>
  <si>
    <t>40.10.510</t>
  </si>
  <si>
    <t>40.10.520</t>
  </si>
  <si>
    <t>Rele</t>
  </si>
  <si>
    <t>40.11.010</t>
  </si>
  <si>
    <t>Relé fotoelétrico 50/60 Hz, 110/220 V, 1200 VA, completo</t>
  </si>
  <si>
    <t>40.11.020</t>
  </si>
  <si>
    <t>40.11.030</t>
  </si>
  <si>
    <t>40.11.050</t>
  </si>
  <si>
    <t>40.11.060</t>
  </si>
  <si>
    <t>40.11.070</t>
  </si>
  <si>
    <t>40.11.120</t>
  </si>
  <si>
    <t>40.11.230</t>
  </si>
  <si>
    <t>40.11.240</t>
  </si>
  <si>
    <t>40.11.250</t>
  </si>
  <si>
    <t>Relé de impulso bipolar, 16 A, 250 V CA</t>
  </si>
  <si>
    <t>Chave comutadora e seletora</t>
  </si>
  <si>
    <t>40.12.020</t>
  </si>
  <si>
    <t>Chave comutadora/seletora com 1 polo e 3 posições para 63 A</t>
  </si>
  <si>
    <t>40.12.030</t>
  </si>
  <si>
    <t>Chave comutadora/seletora com 1 polo e 3 posições para 25 A</t>
  </si>
  <si>
    <t>40.12.200</t>
  </si>
  <si>
    <t>Chave comutadora/seletora com 1 polo e 2 posições para 25 A</t>
  </si>
  <si>
    <t>40.12.210</t>
  </si>
  <si>
    <t>Chave comutadora/seletora com 3 polos e 3 posições para 25 A</t>
  </si>
  <si>
    <t>Amperimetro</t>
  </si>
  <si>
    <t>40.13.010</t>
  </si>
  <si>
    <t>Chave comutadora para amperímetro</t>
  </si>
  <si>
    <t>40.13.040</t>
  </si>
  <si>
    <t>Voltimetro</t>
  </si>
  <si>
    <t>40.14.010</t>
  </si>
  <si>
    <t>Chave comutadora para voltímetro</t>
  </si>
  <si>
    <t>40.14.030</t>
  </si>
  <si>
    <t>40.20.050</t>
  </si>
  <si>
    <t>Sinalizador com lâmpada</t>
  </si>
  <si>
    <t>40.20.060</t>
  </si>
  <si>
    <t>Botão de comando duplo sem sinalizador</t>
  </si>
  <si>
    <t>40.20.090</t>
  </si>
  <si>
    <t>Botoeira com retenção para quadro/painel</t>
  </si>
  <si>
    <t>40.20.100</t>
  </si>
  <si>
    <t>40.20.110</t>
  </si>
  <si>
    <t>Alarme sonoro bitonal 220 V para painel de comando</t>
  </si>
  <si>
    <t>40.20.120</t>
  </si>
  <si>
    <t>Placa de 4´ x 2´</t>
  </si>
  <si>
    <t>40.20.140</t>
  </si>
  <si>
    <t>Placa de 4´ x 4´</t>
  </si>
  <si>
    <t>40.20.200</t>
  </si>
  <si>
    <t>Chave de boia normalmente fechada ou aberta</t>
  </si>
  <si>
    <t>40.20.240</t>
  </si>
  <si>
    <t>Plugue com 2P+T de 10A, 250V</t>
  </si>
  <si>
    <t>40.20.250</t>
  </si>
  <si>
    <t>Plugue prolongador com 2P+T de 10A, 250V</t>
  </si>
  <si>
    <t>40.20.300</t>
  </si>
  <si>
    <t>Chave de nível tipo boia pendular (pera), com contato micro switch</t>
  </si>
  <si>
    <t>40.20.302</t>
  </si>
  <si>
    <t>Placa suporte (tampa) 4´ x 4´ para áreas úmidas, grau de proteção IP55</t>
  </si>
  <si>
    <t>40.20.310</t>
  </si>
  <si>
    <t>Placa/espelho em latão escovado 4´ x 4´, para 02 tomadas elétrica</t>
  </si>
  <si>
    <t>40.20.320</t>
  </si>
  <si>
    <t>Placa/espelho em latão escovado 4´ x 4´, para 01 tomada elétrica</t>
  </si>
  <si>
    <t>ILUMINACAO</t>
  </si>
  <si>
    <t>Lampadas</t>
  </si>
  <si>
    <t>41.02.541</t>
  </si>
  <si>
    <t>41.02.562</t>
  </si>
  <si>
    <t>41.02.580</t>
  </si>
  <si>
    <t>Acessorios para iluminacao</t>
  </si>
  <si>
    <t>41.04.020</t>
  </si>
  <si>
    <t>41.04.050</t>
  </si>
  <si>
    <t>Lampada de descarga de alta potencia</t>
  </si>
  <si>
    <t>41.05.710</t>
  </si>
  <si>
    <t>Lâmpada de vapor metálico tubular, base G12 de 70 W</t>
  </si>
  <si>
    <t>41.05.720</t>
  </si>
  <si>
    <t>Lâmpada de vapor metálico tubular, base G12 de 150 W</t>
  </si>
  <si>
    <t>41.05.800</t>
  </si>
  <si>
    <t>Lâmpada de vapor metálico tubular, base RX7s bilateral de 70 W</t>
  </si>
  <si>
    <t>Lampada halogena</t>
  </si>
  <si>
    <t>41.06.100</t>
  </si>
  <si>
    <t>41.06.130</t>
  </si>
  <si>
    <t>41.06.410</t>
  </si>
  <si>
    <t>Lampada fluorescente</t>
  </si>
  <si>
    <t>41.07.020</t>
  </si>
  <si>
    <t>Lâmpada fluorescente tubular, base bipino bilateral de 15 W</t>
  </si>
  <si>
    <t>41.07.030</t>
  </si>
  <si>
    <t>Lâmpada fluorescente tubular, base bipino bilateral de 16 W</t>
  </si>
  <si>
    <t>41.07.050</t>
  </si>
  <si>
    <t>Lâmpada fluorescente tubular, base bipino bilateral de 20 W</t>
  </si>
  <si>
    <t>41.07.060</t>
  </si>
  <si>
    <t>Lâmpada fluorescente tubular, base bipino bilateral de 28 W</t>
  </si>
  <si>
    <t>41.07.070</t>
  </si>
  <si>
    <t>Lâmpada fluorescente tubular, base bipino bilateral de 32 W</t>
  </si>
  <si>
    <t>41.07.200</t>
  </si>
  <si>
    <t>41.07.420</t>
  </si>
  <si>
    <t>41.07.430</t>
  </si>
  <si>
    <t>41.07.440</t>
  </si>
  <si>
    <t>41.07.450</t>
  </si>
  <si>
    <t>41.07.800</t>
  </si>
  <si>
    <t>41.07.810</t>
  </si>
  <si>
    <t>41.07.820</t>
  </si>
  <si>
    <t>41.07.830</t>
  </si>
  <si>
    <t>41.07.860</t>
  </si>
  <si>
    <t>Reator e equipamentos para lampada de descarga de alta potencia</t>
  </si>
  <si>
    <t>41.08.010</t>
  </si>
  <si>
    <t>41.08.230</t>
  </si>
  <si>
    <t>41.08.250</t>
  </si>
  <si>
    <t>41.08.270</t>
  </si>
  <si>
    <t>41.08.280</t>
  </si>
  <si>
    <t>41.08.420</t>
  </si>
  <si>
    <t>41.08.440</t>
  </si>
  <si>
    <t>41.08.450</t>
  </si>
  <si>
    <t>41.08.460</t>
  </si>
  <si>
    <t>Reator e equipamentos para lampada fluorescente</t>
  </si>
  <si>
    <t>41.09.720</t>
  </si>
  <si>
    <t>41.09.740</t>
  </si>
  <si>
    <t>41.09.750</t>
  </si>
  <si>
    <t>41.09.830</t>
  </si>
  <si>
    <t>41.09.870</t>
  </si>
  <si>
    <t>41.09.890</t>
  </si>
  <si>
    <t>Postes e acessorios</t>
  </si>
  <si>
    <t>41.10.060</t>
  </si>
  <si>
    <t>41.10.070</t>
  </si>
  <si>
    <t>Cruzeta reforçada em ferro galvanizado para fixação de quatro luminárias</t>
  </si>
  <si>
    <t>41.10.080</t>
  </si>
  <si>
    <t>Cruzeta reforçada em ferro galvanizado para fixação de duas luminárias</t>
  </si>
  <si>
    <t>41.10.260</t>
  </si>
  <si>
    <t>41.10.330</t>
  </si>
  <si>
    <t>41.10.340</t>
  </si>
  <si>
    <t>41.10.400</t>
  </si>
  <si>
    <t>41.10.410</t>
  </si>
  <si>
    <t>41.10.430</t>
  </si>
  <si>
    <t>41.10.490</t>
  </si>
  <si>
    <t>41.10.500</t>
  </si>
  <si>
    <t>Aparelho de iluminacao publica e decorativa</t>
  </si>
  <si>
    <t>41.11.060</t>
  </si>
  <si>
    <t>Luminária fechada para iluminação pública tipo pétala pequena</t>
  </si>
  <si>
    <t>41.11.090</t>
  </si>
  <si>
    <t>Luminária com corpo em tubo de alumínio tipo balizador para uso externo</t>
  </si>
  <si>
    <t>41.11.094</t>
  </si>
  <si>
    <t>41.11.100</t>
  </si>
  <si>
    <t>41.11.110</t>
  </si>
  <si>
    <t>41.11.115</t>
  </si>
  <si>
    <t>41.11.440</t>
  </si>
  <si>
    <t>Suporte tubular de fixação em poste para 1 luminária tipo pétala</t>
  </si>
  <si>
    <t>41.11.450</t>
  </si>
  <si>
    <t>Suporte tubular de fixação em poste para 2 luminárias tipo pétala</t>
  </si>
  <si>
    <t>41.11.702</t>
  </si>
  <si>
    <t>41.11.703</t>
  </si>
  <si>
    <t>41.11.704</t>
  </si>
  <si>
    <t>41.11.707</t>
  </si>
  <si>
    <t>41.11.711</t>
  </si>
  <si>
    <t>41.11.712</t>
  </si>
  <si>
    <t>41.11.721</t>
  </si>
  <si>
    <t>Aparelho de iluminacao de longo alcance e especifica</t>
  </si>
  <si>
    <t>41.12.050</t>
  </si>
  <si>
    <t>41.12.060</t>
  </si>
  <si>
    <t>41.12.070</t>
  </si>
  <si>
    <t>41.12.080</t>
  </si>
  <si>
    <t>41.12.090</t>
  </si>
  <si>
    <t>41.12.210</t>
  </si>
  <si>
    <t>Aparelho de iluminacao a prova de tempo, gases e vapores</t>
  </si>
  <si>
    <t>41.13.030</t>
  </si>
  <si>
    <t>Luminária blindada retangular de embutir, para lâmpada de 160 W</t>
  </si>
  <si>
    <t>41.13.040</t>
  </si>
  <si>
    <t>41.13.050</t>
  </si>
  <si>
    <t>41.13.102</t>
  </si>
  <si>
    <t>Luminária blindada tipo arandela de 45º e 90º, para lâmpada LED</t>
  </si>
  <si>
    <t>41.13.200</t>
  </si>
  <si>
    <t>Aparelho de iluminacao comercial e industrial</t>
  </si>
  <si>
    <t>41.14.020</t>
  </si>
  <si>
    <t>Luminária retangular de embutir tipo calha fechada, com difusor plano, para 2 lâmpadas fluorescentes tubulares de 28 W/32 W/36 W/54 W</t>
  </si>
  <si>
    <t>41.14.070</t>
  </si>
  <si>
    <t>41.14.090</t>
  </si>
  <si>
    <t>Luminária retangular de sobrepor tipo calha fechada, com difusor translúcido, para 2 lâmpadas fluorescentes de 28 W/32 W/36 W/54 W</t>
  </si>
  <si>
    <t>41.14.210</t>
  </si>
  <si>
    <t>41.14.310</t>
  </si>
  <si>
    <t>41.14.390</t>
  </si>
  <si>
    <t>Luminária retangular de sobrepor tipo calha aberta, com refletor em alumínio de alto brilho, para 2 lâmpadas fluorescentes tubulares 32 W/36 W</t>
  </si>
  <si>
    <t>41.14.430</t>
  </si>
  <si>
    <t>41.14.510</t>
  </si>
  <si>
    <t>41.14.530</t>
  </si>
  <si>
    <t>Luminária redonda de sobrepor com difusor em vidro temperado jateado para 1 ou 2 lâmpadas fluorescentes compactas de 18 W/26 W</t>
  </si>
  <si>
    <t>41.14.560</t>
  </si>
  <si>
    <t>41.14.590</t>
  </si>
  <si>
    <t>41.14.600</t>
  </si>
  <si>
    <t>41.14.620</t>
  </si>
  <si>
    <t>Luminária retangular de sobrepor tipo calha aberta com refletor e aletas parabólicas para 2 lâmpadas fluorescentes tubulares 28 W/54 W</t>
  </si>
  <si>
    <t>41.14.640</t>
  </si>
  <si>
    <t>Luminária retangular de embutir tipo calha aberta com refletor em alumínio de alto brilho para 2 lâmpadas fluorescentes tubulares de 28 W/54 W</t>
  </si>
  <si>
    <t>41.14.670</t>
  </si>
  <si>
    <t>41.14.730</t>
  </si>
  <si>
    <t>Luminária redonda de embutir com refletor em alumínio jateado e difusor em vidro para 2 lâmpadas fluorescentes compactas duplas de 18 W/26 W</t>
  </si>
  <si>
    <t>41.14.750</t>
  </si>
  <si>
    <t>41.14.780</t>
  </si>
  <si>
    <t>41.14.790</t>
  </si>
  <si>
    <t>Aparelho de iluminacao interna decorativa</t>
  </si>
  <si>
    <t>41.15.170</t>
  </si>
  <si>
    <t>41.20.020</t>
  </si>
  <si>
    <t>41.20.080</t>
  </si>
  <si>
    <t>41.20.120</t>
  </si>
  <si>
    <t>Recolocação de reator</t>
  </si>
  <si>
    <t>41.20.130</t>
  </si>
  <si>
    <t>Recolocação de lâmpada</t>
  </si>
  <si>
    <t>Iluminacao LED</t>
  </si>
  <si>
    <t>41.31.040</t>
  </si>
  <si>
    <t>41.31.080</t>
  </si>
  <si>
    <t>41.31.087</t>
  </si>
  <si>
    <t>Luminária LED redonda de sobrepor com difusor recuado translucido, 4000 K, fluxo luminoso de 1900 a 2000 lm, potência de 17 W a 19 W</t>
  </si>
  <si>
    <t>41.31.100</t>
  </si>
  <si>
    <t>41.31.101</t>
  </si>
  <si>
    <t>42.01.060</t>
  </si>
  <si>
    <t>Luva de redução galvanizada de 2´ x 3/4´</t>
  </si>
  <si>
    <t>42.01.080</t>
  </si>
  <si>
    <t>Niple duplo galvanizado de 2´</t>
  </si>
  <si>
    <t>42.01.090</t>
  </si>
  <si>
    <t>Captor tipo terminal aéreo, h= 300 mm, diâmetro de 1/4´ em cobre</t>
  </si>
  <si>
    <t>42.01.096</t>
  </si>
  <si>
    <t>Captor tipo terminal aéreo, h= 250 mm, diâmetro de 3/8´ galvanizado a fogo</t>
  </si>
  <si>
    <t>42.01.098</t>
  </si>
  <si>
    <t>Captor tipo terminal aéreo, h= 600 mm, diâmetro de 3/8´ galvanizado a fogo</t>
  </si>
  <si>
    <t>Isolador galvanizado uso geral</t>
  </si>
  <si>
    <t>42.02.010</t>
  </si>
  <si>
    <t>Isolador galvanizado uso geral, simples com rosca mecânica</t>
  </si>
  <si>
    <t>42.02.020</t>
  </si>
  <si>
    <t>Isolador galvanizado uso geral, reforçado para fixação a 90°</t>
  </si>
  <si>
    <t>42.02.040</t>
  </si>
  <si>
    <t>Isolador galvanizado uso geral, simples com chapa de encosto</t>
  </si>
  <si>
    <t>42.02.060</t>
  </si>
  <si>
    <t>Isolador galvanizado uso geral, reforçado com chapa de encosto</t>
  </si>
  <si>
    <t>42.02.080</t>
  </si>
  <si>
    <t>Isolador galvanizado uso geral, simples com calha para telha ondulada</t>
  </si>
  <si>
    <t>42.02.100</t>
  </si>
  <si>
    <t>Isolador galvanizado uso geral, reforçado com calha para telha ondulada</t>
  </si>
  <si>
    <t>Isolador galvanizado para mastro</t>
  </si>
  <si>
    <t>42.03.020</t>
  </si>
  <si>
    <t>Isolador galvanizado para mastro de diâmetro 2´, simples com 1 descida</t>
  </si>
  <si>
    <t>42.03.040</t>
  </si>
  <si>
    <t>Isolador galvanizado para mastro de diâmetro 2´, simples com 2 descidas</t>
  </si>
  <si>
    <t>42.03.060</t>
  </si>
  <si>
    <t>Isolador galvanizado para mastro de diâmetro 2´, reforçado com 1 descida</t>
  </si>
  <si>
    <t>42.03.080</t>
  </si>
  <si>
    <t>Isolador galvanizado para mastro de diâmetro 2´, reforçado com 2 descidas</t>
  </si>
  <si>
    <t>Componentes de sustentacao para mastro galvanizado</t>
  </si>
  <si>
    <t>42.04.020</t>
  </si>
  <si>
    <t>Braçadeira de contraventagem para mastro de diâmetro 2´</t>
  </si>
  <si>
    <t>42.04.040</t>
  </si>
  <si>
    <t>Apoio para mastro de diâmetro 2´</t>
  </si>
  <si>
    <t>42.04.060</t>
  </si>
  <si>
    <t>Base para mastro de diâmetro 2´</t>
  </si>
  <si>
    <t>42.04.080</t>
  </si>
  <si>
    <t>Contraventagem com cabo para mastro de diâmetro 2´</t>
  </si>
  <si>
    <t>42.04.120</t>
  </si>
  <si>
    <t>Mastro simples galvanizado de diâmetro 2´</t>
  </si>
  <si>
    <t>42.04.140</t>
  </si>
  <si>
    <t>Suporte porta bandeira simples para mastro de diâmetro 2´</t>
  </si>
  <si>
    <t>42.04.160</t>
  </si>
  <si>
    <t>Suporte porta bandeira reforçado para mastro de diâmetro 2´</t>
  </si>
  <si>
    <t>Componentes para cabo de descida</t>
  </si>
  <si>
    <t>42.05.010</t>
  </si>
  <si>
    <t>Sinalizador de obstáculo simples, sem célula fotoelétrica</t>
  </si>
  <si>
    <t>42.05.020</t>
  </si>
  <si>
    <t>Braçadeira para fixação do aparelho sinalizador para mastro de diâmetro 2´</t>
  </si>
  <si>
    <t>42.05.030</t>
  </si>
  <si>
    <t>Sinalizador de obstáculo duplo, sem célula fotoelétrica</t>
  </si>
  <si>
    <t>42.05.050</t>
  </si>
  <si>
    <t>Sinalizador de obstáculo simples, com célula fotoelétrica</t>
  </si>
  <si>
    <t>42.05.070</t>
  </si>
  <si>
    <t>Sinalizador de obstáculo duplo, com célula fotoelétrica</t>
  </si>
  <si>
    <t>42.05.110</t>
  </si>
  <si>
    <t>Conector cabo/haste de 3/4´</t>
  </si>
  <si>
    <t>42.05.120</t>
  </si>
  <si>
    <t>Conector de emenda em latão para cabo de até 50 mm² com 4 parafusos</t>
  </si>
  <si>
    <t>42.05.140</t>
  </si>
  <si>
    <t>Conector olhal cabo/haste de 3/4´</t>
  </si>
  <si>
    <t>42.05.170</t>
  </si>
  <si>
    <t>Vergalhão liso de aço galvanizado, diâmetro de 3/8´</t>
  </si>
  <si>
    <t>42.05.180</t>
  </si>
  <si>
    <t>Esticador em latão para cabo de cobre</t>
  </si>
  <si>
    <t>42.05.190</t>
  </si>
  <si>
    <t>Haste de aterramento de 3/4´ x 3 m</t>
  </si>
  <si>
    <t>42.05.200</t>
  </si>
  <si>
    <t>Haste de aterramento de 5/8´ x 2,4 m</t>
  </si>
  <si>
    <t>42.05.220</t>
  </si>
  <si>
    <t>Mastro para sinalizador de obstáculo, de 1,5 m x 3/4´</t>
  </si>
  <si>
    <t>42.05.230</t>
  </si>
  <si>
    <t>Clips de fixação para vergalhão em aço galvanizado de 3/8´</t>
  </si>
  <si>
    <t>42.05.240</t>
  </si>
  <si>
    <t>Suporte para tubo de proteção com chapa de encosto, diâmetro 2´</t>
  </si>
  <si>
    <t>42.05.250</t>
  </si>
  <si>
    <t>42.05.260</t>
  </si>
  <si>
    <t>Suporte para tubo de proteção com grapa para chumbar, diâmetro 2´</t>
  </si>
  <si>
    <t>42.05.270</t>
  </si>
  <si>
    <t>42.05.320</t>
  </si>
  <si>
    <t>42.05.330</t>
  </si>
  <si>
    <t>42.05.340</t>
  </si>
  <si>
    <t>42.05.370</t>
  </si>
  <si>
    <t>42.05.410</t>
  </si>
  <si>
    <t>42.05.440</t>
  </si>
  <si>
    <t>42.05.450</t>
  </si>
  <si>
    <t>Conector com rabicho e porca em latão para cabo de 16 a 35 mm²</t>
  </si>
  <si>
    <t>42.05.510</t>
  </si>
  <si>
    <t>42.05.520</t>
  </si>
  <si>
    <t>Suporte para fixação de fita de alumínio 7/8´ x 1/8´, com base plana</t>
  </si>
  <si>
    <t>42.05.542</t>
  </si>
  <si>
    <t>42.05.550</t>
  </si>
  <si>
    <t>Cordoalha flexível "Jumpers" de 25 x 235 mm, com 4 furos de 11 mm</t>
  </si>
  <si>
    <t>42.05.560</t>
  </si>
  <si>
    <t>Cordoalha flexível "Jumpers" de 25 x 300 mm, com 4 furos de 11 mm</t>
  </si>
  <si>
    <t>42.05.570</t>
  </si>
  <si>
    <t>42.05.580</t>
  </si>
  <si>
    <t>42.05.590</t>
  </si>
  <si>
    <t>42.05.620</t>
  </si>
  <si>
    <t>42.05.630</t>
  </si>
  <si>
    <t>42.05.650</t>
  </si>
  <si>
    <t>42.20.080</t>
  </si>
  <si>
    <t>42.20.090</t>
  </si>
  <si>
    <t>42.20.120</t>
  </si>
  <si>
    <t>42.20.130</t>
  </si>
  <si>
    <t>42.20.150</t>
  </si>
  <si>
    <t>42.20.160</t>
  </si>
  <si>
    <t>42.20.170</t>
  </si>
  <si>
    <t>42.20.190</t>
  </si>
  <si>
    <t>42.20.210</t>
  </si>
  <si>
    <t>42.20.220</t>
  </si>
  <si>
    <t>42.20.230</t>
  </si>
  <si>
    <t>42.20.240</t>
  </si>
  <si>
    <t>42.20.250</t>
  </si>
  <si>
    <t>42.20.260</t>
  </si>
  <si>
    <t>42.20.270</t>
  </si>
  <si>
    <t>42.20.280</t>
  </si>
  <si>
    <t>42.20.290</t>
  </si>
  <si>
    <t>42.20.300</t>
  </si>
  <si>
    <t>42.20.310</t>
  </si>
  <si>
    <t>42.20.320</t>
  </si>
  <si>
    <t>APARELHOS ELETRICOS, HIDRAULICOS E A GAS.</t>
  </si>
  <si>
    <t>Bebedouros</t>
  </si>
  <si>
    <t>43.01.012</t>
  </si>
  <si>
    <t>43.01.032</t>
  </si>
  <si>
    <t>Chuveiros</t>
  </si>
  <si>
    <t>43.02.010</t>
  </si>
  <si>
    <t>Chuveiro frio em PVC, diâmetro de 10 cm</t>
  </si>
  <si>
    <t>43.02.070</t>
  </si>
  <si>
    <t>Chuveiro com válvula de acionamento antivandalismo, DN= 3/4´</t>
  </si>
  <si>
    <t>43.02.080</t>
  </si>
  <si>
    <t>Chuveiro elétrico de 6.500W / 220V com resistência blindada</t>
  </si>
  <si>
    <t>43.02.100</t>
  </si>
  <si>
    <t>Chuveiro com jato regulável em metal com acabamento cromado</t>
  </si>
  <si>
    <t>43.02.122</t>
  </si>
  <si>
    <t>Chuveiro frio em PVC, com registro e tubo de ligação acoplados</t>
  </si>
  <si>
    <t>43.02.140</t>
  </si>
  <si>
    <t>Chuveiro elétrico de 5.500 W / 220 V em PVC</t>
  </si>
  <si>
    <t>43.02.160</t>
  </si>
  <si>
    <t>43.02.170</t>
  </si>
  <si>
    <t>Chuveiro elétrico de 7.500W / 220 V, com resistência blindada</t>
  </si>
  <si>
    <t>43.02.180</t>
  </si>
  <si>
    <t>Ducha eletrônica de 6.800W até 7.900 W / 220 V</t>
  </si>
  <si>
    <t>Aquecedores</t>
  </si>
  <si>
    <t>43.03.050</t>
  </si>
  <si>
    <t>Aquecedor a gás de acumulação, capacidade 300 l</t>
  </si>
  <si>
    <t>43.03.130</t>
  </si>
  <si>
    <t>Aquecedor a gás de acumulação, capacidade 500 l</t>
  </si>
  <si>
    <t>43.03.212</t>
  </si>
  <si>
    <t>43.03.220</t>
  </si>
  <si>
    <t>43.03.230</t>
  </si>
  <si>
    <t>43.03.240</t>
  </si>
  <si>
    <t>43.03.500</t>
  </si>
  <si>
    <t>43.03.510</t>
  </si>
  <si>
    <t>43.03.550</t>
  </si>
  <si>
    <t>Torneiras eletricas</t>
  </si>
  <si>
    <t>43.04.020</t>
  </si>
  <si>
    <t>Torneira elétrica</t>
  </si>
  <si>
    <t>Exaustor, ventilador e circulador de ar</t>
  </si>
  <si>
    <t>43.05.030</t>
  </si>
  <si>
    <t>Exaustor elétrico em plástico, vazão de 150 a 190m³/h</t>
  </si>
  <si>
    <t>43.05.100</t>
  </si>
  <si>
    <t>Emissores de som</t>
  </si>
  <si>
    <t>43.06.010</t>
  </si>
  <si>
    <t>Cigarra de embutir 50/60HZ até 127V, com placa</t>
  </si>
  <si>
    <t>Aparelho condicionador de ar</t>
  </si>
  <si>
    <t>43.07.070</t>
  </si>
  <si>
    <t>Ar condicionado a frio, tipo split piso teto com capacidade de 48.000 BTU/h</t>
  </si>
  <si>
    <t>43.07.300</t>
  </si>
  <si>
    <t>Ar condicionado a frio, tipo split cassete com capacidade de 18.000 BTU/h</t>
  </si>
  <si>
    <t>43.07.310</t>
  </si>
  <si>
    <t>Ar condicionado a frio, tipo split cassete com capacidade de 24.000 BTU/h</t>
  </si>
  <si>
    <t>43.07.320</t>
  </si>
  <si>
    <t>Ar condicionado a frio, tipo split cassete com capacidade de 36.000 BTU/h</t>
  </si>
  <si>
    <t>43.07.330</t>
  </si>
  <si>
    <t>Ar condicionado a frio, tipo split parede com capacidade de 12.000 BTU/h</t>
  </si>
  <si>
    <t>43.07.340</t>
  </si>
  <si>
    <t>Ar condicionado a frio, tipo split parede com capacidade de 18.000 BTU/h</t>
  </si>
  <si>
    <t>43.07.350</t>
  </si>
  <si>
    <t>Ar condicionado a frio, tipo split parede com capacidade de 24.000 BTU/h</t>
  </si>
  <si>
    <t>43.07.360</t>
  </si>
  <si>
    <t>Ar condicionado a frio, tipo split parede com capacidade de 30.000 BTU/h</t>
  </si>
  <si>
    <t>43.07.380</t>
  </si>
  <si>
    <t>Ar condicionado a frio, tipo split piso teto com capacidade de 24.000 BTU/h</t>
  </si>
  <si>
    <t>43.07.390</t>
  </si>
  <si>
    <t>Ar condicionado a frio, tipo split piso teto com capacidade de 36.000 BTU/h</t>
  </si>
  <si>
    <t>Equipamentos para sistema VRF ar condicionado</t>
  </si>
  <si>
    <t>43.08.001</t>
  </si>
  <si>
    <t>Condensador para sistema VRF de ar condicionado, capacidade até 6 TR</t>
  </si>
  <si>
    <t>43.08.002</t>
  </si>
  <si>
    <t>43.08.003</t>
  </si>
  <si>
    <t>43.08.004</t>
  </si>
  <si>
    <t>43.08.020</t>
  </si>
  <si>
    <t>43.08.021</t>
  </si>
  <si>
    <t>43.08.022</t>
  </si>
  <si>
    <t>43.08.030</t>
  </si>
  <si>
    <t>43.08.031</t>
  </si>
  <si>
    <t>43.08.032</t>
  </si>
  <si>
    <t>43.08.033</t>
  </si>
  <si>
    <t>43.08.040</t>
  </si>
  <si>
    <t>43.08.041</t>
  </si>
  <si>
    <t>43.08.042</t>
  </si>
  <si>
    <t>43.08.043</t>
  </si>
  <si>
    <t>Bombas centrifugas, uso geral</t>
  </si>
  <si>
    <t>43.10.050</t>
  </si>
  <si>
    <t>43.10.090</t>
  </si>
  <si>
    <t>43.10.110</t>
  </si>
  <si>
    <t>43.10.130</t>
  </si>
  <si>
    <t>43.10.210</t>
  </si>
  <si>
    <t>43.10.230</t>
  </si>
  <si>
    <t>43.10.250</t>
  </si>
  <si>
    <t>43.10.290</t>
  </si>
  <si>
    <t>43.10.450</t>
  </si>
  <si>
    <t>43.10.452</t>
  </si>
  <si>
    <t>43.10.454</t>
  </si>
  <si>
    <t>43.10.456</t>
  </si>
  <si>
    <t>43.10.480</t>
  </si>
  <si>
    <t>43.10.490</t>
  </si>
  <si>
    <t>43.10.620</t>
  </si>
  <si>
    <t>43.10.670</t>
  </si>
  <si>
    <t>43.10.730</t>
  </si>
  <si>
    <t>43.10.740</t>
  </si>
  <si>
    <t>43.10.750</t>
  </si>
  <si>
    <t>43.10.770</t>
  </si>
  <si>
    <t>43.10.780</t>
  </si>
  <si>
    <t>43.10.790</t>
  </si>
  <si>
    <t>43.10.794</t>
  </si>
  <si>
    <t>Bombas submersiveis</t>
  </si>
  <si>
    <t>43.11.050</t>
  </si>
  <si>
    <t>43.11.060</t>
  </si>
  <si>
    <t>43.11.100</t>
  </si>
  <si>
    <t>43.11.110</t>
  </si>
  <si>
    <t>43.11.130</t>
  </si>
  <si>
    <t>43.11.150</t>
  </si>
  <si>
    <t>43.11.320</t>
  </si>
  <si>
    <t>43.11.330</t>
  </si>
  <si>
    <t>43.11.360</t>
  </si>
  <si>
    <t>43.11.370</t>
  </si>
  <si>
    <t>43.11.380</t>
  </si>
  <si>
    <t>43.11.390</t>
  </si>
  <si>
    <t>43.11.400</t>
  </si>
  <si>
    <t>43.11.410</t>
  </si>
  <si>
    <t>43.11.420</t>
  </si>
  <si>
    <t>43.11.460</t>
  </si>
  <si>
    <t>Bombas especiais, uso industrial</t>
  </si>
  <si>
    <t>43.12.500</t>
  </si>
  <si>
    <t>Filtro de areia com carga de areia filtrante, vazão de 16,9 m³/h</t>
  </si>
  <si>
    <t>43.20.130</t>
  </si>
  <si>
    <t>43.20.140</t>
  </si>
  <si>
    <t>Bomba de remoção de condensados para condicionadores de ar</t>
  </si>
  <si>
    <t>43.20.200</t>
  </si>
  <si>
    <t>Controlador de temperatura analógico</t>
  </si>
  <si>
    <t>43.20.210</t>
  </si>
  <si>
    <t>Bomba de circulação para água quente</t>
  </si>
  <si>
    <t>43.20.250</t>
  </si>
  <si>
    <t>Poço termométrico em alumínio, com haste de 30mm e rosca 1/2" npt</t>
  </si>
  <si>
    <t>43.20.260</t>
  </si>
  <si>
    <t>Termostato para aquecimento ou refrigeração com programação horária</t>
  </si>
  <si>
    <t>APARELHOS E METAIS HIDRAULICOS</t>
  </si>
  <si>
    <t>Aparelhos e loucas</t>
  </si>
  <si>
    <t>44.01.030</t>
  </si>
  <si>
    <t>44.01.040</t>
  </si>
  <si>
    <t>44.01.070</t>
  </si>
  <si>
    <t>44.01.100</t>
  </si>
  <si>
    <t>Lavatório de louça sem coluna</t>
  </si>
  <si>
    <t>44.01.110</t>
  </si>
  <si>
    <t>Lavatório de louça com coluna</t>
  </si>
  <si>
    <t>44.01.160</t>
  </si>
  <si>
    <t>44.01.170</t>
  </si>
  <si>
    <t>Lavatório em polipropileno</t>
  </si>
  <si>
    <t>44.01.240</t>
  </si>
  <si>
    <t>Lavatório em louça com coluna suspensa</t>
  </si>
  <si>
    <t>44.01.310</t>
  </si>
  <si>
    <t>44.01.360</t>
  </si>
  <si>
    <t>Tanque de louça com coluna de 18 a 20 litros</t>
  </si>
  <si>
    <t>44.01.370</t>
  </si>
  <si>
    <t>44.01.610</t>
  </si>
  <si>
    <t>44.01.680</t>
  </si>
  <si>
    <t>44.01.690</t>
  </si>
  <si>
    <t>Tanque de louça sem coluna de 30 litros</t>
  </si>
  <si>
    <t>44.01.800</t>
  </si>
  <si>
    <t>44.01.850</t>
  </si>
  <si>
    <t>Cuba de louça de embutir redonda</t>
  </si>
  <si>
    <t>Bancadas e tampos</t>
  </si>
  <si>
    <t>44.02.100</t>
  </si>
  <si>
    <t>Tampo/bancada em mármore nacional espessura de 3 cm</t>
  </si>
  <si>
    <t>44.02.200</t>
  </si>
  <si>
    <t>44.02.300</t>
  </si>
  <si>
    <t>Superfície sólido mineral para bancadas, saias, frontões e/ou cubas</t>
  </si>
  <si>
    <t>Acessorios e metais</t>
  </si>
  <si>
    <t>44.03.010</t>
  </si>
  <si>
    <t>44.03.020</t>
  </si>
  <si>
    <t>Meia saboneteira de louça de embutir</t>
  </si>
  <si>
    <t>44.03.030</t>
  </si>
  <si>
    <t>44.03.040</t>
  </si>
  <si>
    <t>Saboneteira de louça de embutir</t>
  </si>
  <si>
    <t>44.03.050</t>
  </si>
  <si>
    <t>44.03.080</t>
  </si>
  <si>
    <t>44.03.090</t>
  </si>
  <si>
    <t>Cabide cromado para banheiro</t>
  </si>
  <si>
    <t>44.03.180</t>
  </si>
  <si>
    <t>Dispenser toalheiro em ABS, para folhas</t>
  </si>
  <si>
    <t>44.03.210</t>
  </si>
  <si>
    <t>Ducha cromada simples</t>
  </si>
  <si>
    <t>44.03.260</t>
  </si>
  <si>
    <t>Armário de plástico de embutir, para lavatório</t>
  </si>
  <si>
    <t>44.03.300</t>
  </si>
  <si>
    <t>Torneira volante tipo alavanca</t>
  </si>
  <si>
    <t>44.03.315</t>
  </si>
  <si>
    <t>Torneira de mesa com bica móvel e alavanca</t>
  </si>
  <si>
    <t>44.03.316</t>
  </si>
  <si>
    <t>44.03.360</t>
  </si>
  <si>
    <t>Ducha higiênica cromada</t>
  </si>
  <si>
    <t>44.03.370</t>
  </si>
  <si>
    <t>44.03.380</t>
  </si>
  <si>
    <t>44.03.420</t>
  </si>
  <si>
    <t>44.03.430</t>
  </si>
  <si>
    <t>Torneira curta sem rosca para uso geral, em latão fundido cromado, DN= 1/2´</t>
  </si>
  <si>
    <t>44.03.440</t>
  </si>
  <si>
    <t>Torneira curta sem rosca para uso geral, em latão fundido cromado, DN= 3/4´</t>
  </si>
  <si>
    <t>44.03.450</t>
  </si>
  <si>
    <t>Torneira longa sem rosca para uso geral, em latão fundido cromado</t>
  </si>
  <si>
    <t>44.03.470</t>
  </si>
  <si>
    <t>44.03.500</t>
  </si>
  <si>
    <t>44.03.510</t>
  </si>
  <si>
    <t>Torneira de parede antivandalismo, DN= 3/4´</t>
  </si>
  <si>
    <t>44.03.590</t>
  </si>
  <si>
    <t>44.03.630</t>
  </si>
  <si>
    <t>44.03.640</t>
  </si>
  <si>
    <t>44.03.670</t>
  </si>
  <si>
    <t>Caixa de descarga de embutir, acionamento frontal, completa</t>
  </si>
  <si>
    <t>44.03.690</t>
  </si>
  <si>
    <t>Torneira de parede em ABS, DN 1/2´ ou 3/4´, 10cm</t>
  </si>
  <si>
    <t>44.03.700</t>
  </si>
  <si>
    <t>Torneira de parede em ABS, DN 1/2´ ou 3/4´, 15cm</t>
  </si>
  <si>
    <t>44.03.720</t>
  </si>
  <si>
    <t>Torneira de mesa para lavatório, acionamento hidromecânico com alavanca, registro integrado regulador de vazão, em latão cromado, DN= 1/2´</t>
  </si>
  <si>
    <t>44.03.810</t>
  </si>
  <si>
    <t>Aparelho misturador de mesa para pia com bica móvel, acabamento cromado</t>
  </si>
  <si>
    <t>44.03.825</t>
  </si>
  <si>
    <t>Misturador termostato para chuveiro ou ducha, acabamento cromado</t>
  </si>
  <si>
    <t>44.03.920</t>
  </si>
  <si>
    <t>Ducha higiênica com registro</t>
  </si>
  <si>
    <t>44.03.931</t>
  </si>
  <si>
    <t>Desviador para duchas e chuveiros</t>
  </si>
  <si>
    <t>44.03.940</t>
  </si>
  <si>
    <t>44.03.950</t>
  </si>
  <si>
    <t>Prateleiras</t>
  </si>
  <si>
    <t>44.04.030</t>
  </si>
  <si>
    <t>Prateleira em granito com espessura de 2 cm</t>
  </si>
  <si>
    <t>44.04.040</t>
  </si>
  <si>
    <t>Prateleira em granilite</t>
  </si>
  <si>
    <t>44.04.050</t>
  </si>
  <si>
    <t>Prateleira em granito com espessura de 3 cm</t>
  </si>
  <si>
    <t>Aparelhos de aco inoxidavel</t>
  </si>
  <si>
    <t>44.06.010</t>
  </si>
  <si>
    <t>Lavatório coletivo em aço inoxidável</t>
  </si>
  <si>
    <t>44.06.100</t>
  </si>
  <si>
    <t>Mictório coletivo em aço inoxidável</t>
  </si>
  <si>
    <t>44.06.200</t>
  </si>
  <si>
    <t>Tanque em aço inoxidável</t>
  </si>
  <si>
    <t>44.06.250</t>
  </si>
  <si>
    <t>Cuba em aço inoxidável simples de 300 x 140mm</t>
  </si>
  <si>
    <t>44.06.300</t>
  </si>
  <si>
    <t>Cuba em aço inoxidável simples de 400x340x140mm</t>
  </si>
  <si>
    <t>44.06.310</t>
  </si>
  <si>
    <t>Cuba em aço inoxidável simples de 465x300x140mm</t>
  </si>
  <si>
    <t>44.06.320</t>
  </si>
  <si>
    <t>Cuba em aço inoxidável simples de 560x330x140mm</t>
  </si>
  <si>
    <t>44.06.330</t>
  </si>
  <si>
    <t>Cuba em aço inoxidável simples de 500x400x400mm</t>
  </si>
  <si>
    <t>44.06.360</t>
  </si>
  <si>
    <t>Cuba em aço inoxidável simples de 500x400x200mm</t>
  </si>
  <si>
    <t>44.06.370</t>
  </si>
  <si>
    <t>Cuba em aço inoxidável simples de 500x400x250mm</t>
  </si>
  <si>
    <t>44.06.400</t>
  </si>
  <si>
    <t>Cuba em aço inoxidável simples de 500x400x300mm</t>
  </si>
  <si>
    <t>44.06.410</t>
  </si>
  <si>
    <t>Cuba em aço inoxidável simples de 600x500x300mm</t>
  </si>
  <si>
    <t>44.06.470</t>
  </si>
  <si>
    <t>Cuba em aço inoxidável simples de 600x500x350mm</t>
  </si>
  <si>
    <t>44.06.520</t>
  </si>
  <si>
    <t>Cuba em aço inoxidável simples de 600x500x400mm</t>
  </si>
  <si>
    <t>44.06.570</t>
  </si>
  <si>
    <t>Cuba em aço inoxidável simples de 700x600x450mm</t>
  </si>
  <si>
    <t>44.06.600</t>
  </si>
  <si>
    <t>Cuba em aço inoxidável simples de 1400x900x500mm</t>
  </si>
  <si>
    <t>44.06.610</t>
  </si>
  <si>
    <t>Cuba em aço inoxidável simples de 1100x600x400mm</t>
  </si>
  <si>
    <t>44.06.700</t>
  </si>
  <si>
    <t>Cuba em aço inoxidável dupla de 715x400x140mm</t>
  </si>
  <si>
    <t>44.06.710</t>
  </si>
  <si>
    <t>Cuba em aço inoxidável dupla de 835x340x140mm</t>
  </si>
  <si>
    <t>44.06.750</t>
  </si>
  <si>
    <t>Cuba em aço inoxidável dupla de 1020x400x250mm</t>
  </si>
  <si>
    <t>44.20.020</t>
  </si>
  <si>
    <t>Recolocação de torneiras</t>
  </si>
  <si>
    <t>44.20.040</t>
  </si>
  <si>
    <t>Recolocação de sifões</t>
  </si>
  <si>
    <t>44.20.060</t>
  </si>
  <si>
    <t>Recolocação de aparelhos sanitários, incluindo acessórios</t>
  </si>
  <si>
    <t>44.20.080</t>
  </si>
  <si>
    <t>Recolocação de caixas de descarga de sobrepor</t>
  </si>
  <si>
    <t>44.20.100</t>
  </si>
  <si>
    <t>Engate flexível metálico DN= 1/2´</t>
  </si>
  <si>
    <t>44.20.120</t>
  </si>
  <si>
    <t>Canopla para válvula de descarga</t>
  </si>
  <si>
    <t>44.20.121</t>
  </si>
  <si>
    <t>Arejador com articulador em ABS cromado para torneira padrão, completo</t>
  </si>
  <si>
    <t>44.20.150</t>
  </si>
  <si>
    <t>Acabamento cromado para registro</t>
  </si>
  <si>
    <t>44.20.160</t>
  </si>
  <si>
    <t>Botão para válvula de descarga</t>
  </si>
  <si>
    <t>44.20.180</t>
  </si>
  <si>
    <t>Reparo para válvula de descarga</t>
  </si>
  <si>
    <t>44.20.200</t>
  </si>
  <si>
    <t>Sifão de metal cromado de 1 1/2´ x 2´</t>
  </si>
  <si>
    <t>44.20.230</t>
  </si>
  <si>
    <t>Tubo de ligação para sanitário</t>
  </si>
  <si>
    <t>44.20.240</t>
  </si>
  <si>
    <t>Sifão plástico com copo, rígido, de 1´ x 1 1/2´</t>
  </si>
  <si>
    <t>44.20.260</t>
  </si>
  <si>
    <t>Sifão plástico com copo, rígido, de 1 1/4´ x 2´</t>
  </si>
  <si>
    <t>44.20.300</t>
  </si>
  <si>
    <t>Bolsa para bacia sanitária</t>
  </si>
  <si>
    <t>44.20.310</t>
  </si>
  <si>
    <t>Filtro de pressão em ABS, para 360 l/h</t>
  </si>
  <si>
    <t>44.20.390</t>
  </si>
  <si>
    <t>Válvula de PVC para lavatório</t>
  </si>
  <si>
    <t>44.20.620</t>
  </si>
  <si>
    <t>Válvula americana</t>
  </si>
  <si>
    <t>ENTRADA DE AGUA, INCÊNDIO E GAS</t>
  </si>
  <si>
    <t>Entrada de agua</t>
  </si>
  <si>
    <t>45.01.020</t>
  </si>
  <si>
    <t>Entrada completa de água com abrigo e registro de gaveta, DN= 3/4´</t>
  </si>
  <si>
    <t>45.01.040</t>
  </si>
  <si>
    <t>Entrada completa de água com abrigo e registro de gaveta, DN= 1´</t>
  </si>
  <si>
    <t>45.01.060</t>
  </si>
  <si>
    <t>Entrada completa de água com abrigo e registro de gaveta, DN= 1 1/2´</t>
  </si>
  <si>
    <t>45.01.066</t>
  </si>
  <si>
    <t>Entrada completa de água com abrigo e registro de gaveta, DN= 2´</t>
  </si>
  <si>
    <t>45.01.080</t>
  </si>
  <si>
    <t>Entrada completa de água com abrigo e registro de gaveta, DN= 2 1/2´</t>
  </si>
  <si>
    <t>45.01.082</t>
  </si>
  <si>
    <t>Entrada completa de água com abrigo e registro de gaveta, DN= 3´</t>
  </si>
  <si>
    <t>Entrada de gas</t>
  </si>
  <si>
    <t>45.02.020</t>
  </si>
  <si>
    <t>Entrada completa de gás GLP domiciliar com 2 bujões de 13 kg</t>
  </si>
  <si>
    <t>45.02.080</t>
  </si>
  <si>
    <t>Entrada completa de gás GLP com 6 cilindros de 45 kg</t>
  </si>
  <si>
    <t>45.02.200</t>
  </si>
  <si>
    <t>Abrigo padronizado de gás GLP encanado</t>
  </si>
  <si>
    <t>Hidrômetro</t>
  </si>
  <si>
    <t>45.03.010</t>
  </si>
  <si>
    <t>Hidrômetro em ferro fundido, diâmetro 50 mm (2´)</t>
  </si>
  <si>
    <t>45.03.030</t>
  </si>
  <si>
    <t>Hidrômetro em ferro fundido, diâmetro 100 mm (4´)</t>
  </si>
  <si>
    <t>45.03.110</t>
  </si>
  <si>
    <t>Hidrômetro em bronze, diâmetro de 40 mm (1 1/2´)</t>
  </si>
  <si>
    <t>45.03.200</t>
  </si>
  <si>
    <t>Filtro tipo cesto para hidrômetro de 50 mm (2´)</t>
  </si>
  <si>
    <t>45.20.020</t>
  </si>
  <si>
    <t>Cilindro de gás (GLP) de 45 kg, com carga</t>
  </si>
  <si>
    <t>TUBULACAO E CONDUTORES PARA LIQUIDOS E GASES.</t>
  </si>
  <si>
    <t>Tubulacao em PVC rigido marrom para sistemas prediais de agua fria</t>
  </si>
  <si>
    <t>46.01.010</t>
  </si>
  <si>
    <t>Tubo de PVC rígido soldável marrom, DN= 20 mm, (1/2´), inclusive conexões</t>
  </si>
  <si>
    <t>46.01.070</t>
  </si>
  <si>
    <t>Tubo de PVC rígido soldável marrom, DN= 75 mm, (2 1/2´), inclusive conexões</t>
  </si>
  <si>
    <t>46.01.080</t>
  </si>
  <si>
    <t>Tubo de PVC rígido soldável marrom, DN= 85 mm, (3´), inclusive conexões</t>
  </si>
  <si>
    <t>46.01.090</t>
  </si>
  <si>
    <t>Tubo de PVC rígido soldável marrom, DN= 110 mm, (4´), inclusive conexões</t>
  </si>
  <si>
    <t>Tubulacao em PVC rigido branco para esgoto domiciliar</t>
  </si>
  <si>
    <t>46.02.010</t>
  </si>
  <si>
    <t>46.02.050</t>
  </si>
  <si>
    <t>46.02.060</t>
  </si>
  <si>
    <t>46.02.070</t>
  </si>
  <si>
    <t>46.03.060</t>
  </si>
  <si>
    <t>46.04.010</t>
  </si>
  <si>
    <t>46.04.020</t>
  </si>
  <si>
    <t>46.04.030</t>
  </si>
  <si>
    <t>46.04.040</t>
  </si>
  <si>
    <t>Tubo de PVC rígido DEFoFo, DN= 100mm (DE= 118mm), inclusive conexões</t>
  </si>
  <si>
    <t>46.04.050</t>
  </si>
  <si>
    <t>Tubo de PVC rígido DEFoFo, DN= 150mm (DE= 170mm), inclusive conexões</t>
  </si>
  <si>
    <t>46.04.070</t>
  </si>
  <si>
    <t>Tubo de PVC rígido DEFoFo, DN= 200mm (DE= 222mm), inclusive conexões</t>
  </si>
  <si>
    <t>46.04.080</t>
  </si>
  <si>
    <t>Tubo de PVC rígido DEFoFo, DN= 250mm (DE= 274mm), inclusive conexões</t>
  </si>
  <si>
    <t>46.04.090</t>
  </si>
  <si>
    <t>Tubo de PVC rígido DEFoFo, DN= 300mm (DE= 326mm), inclusive conexões</t>
  </si>
  <si>
    <t>46.05.050</t>
  </si>
  <si>
    <t>46.05.070</t>
  </si>
  <si>
    <t>46.05.090</t>
  </si>
  <si>
    <t>Tubulacao galvanizado</t>
  </si>
  <si>
    <t>46.07.010</t>
  </si>
  <si>
    <t>Tubo galvanizado DN= 1/2´, inclusive conexões</t>
  </si>
  <si>
    <t>46.07.020</t>
  </si>
  <si>
    <t>Tubo galvanizado DN= 3/4´, inclusive conexões</t>
  </si>
  <si>
    <t>46.07.030</t>
  </si>
  <si>
    <t>Tubo galvanizado DN= 1´, inclusive conexões</t>
  </si>
  <si>
    <t>46.07.040</t>
  </si>
  <si>
    <t>Tubo galvanizado DN= 1 1/4´, inclusive conexões</t>
  </si>
  <si>
    <t>46.07.050</t>
  </si>
  <si>
    <t>Tubo galvanizado DN= 1 1/2´, inclusive conexões</t>
  </si>
  <si>
    <t>46.07.060</t>
  </si>
  <si>
    <t>Tubo galvanizado DN= 2´, inclusive conexões</t>
  </si>
  <si>
    <t>46.07.070</t>
  </si>
  <si>
    <t>Tubo galvanizado DN= 2 1/2´, inclusive conexões</t>
  </si>
  <si>
    <t>46.07.080</t>
  </si>
  <si>
    <t>Tubo galvanizado DN= 3´, inclusive conexões</t>
  </si>
  <si>
    <t>46.07.090</t>
  </si>
  <si>
    <t>Tubo galvanizado DN= 4´, inclusive conexões</t>
  </si>
  <si>
    <t>46.07.100</t>
  </si>
  <si>
    <t>Tubo galvanizado DN= 6´, inclusive conexões</t>
  </si>
  <si>
    <t>Tubulacao em aco carbono galvanizado classe schedule</t>
  </si>
  <si>
    <t>46.08.010</t>
  </si>
  <si>
    <t>Tubo galvanizado sem costura schedule 40, DN= 3/4´, inclusive conexões</t>
  </si>
  <si>
    <t>46.08.020</t>
  </si>
  <si>
    <t>Tubo galvanizado sem costura schedule 40, DN= 1´, inclusive conexões</t>
  </si>
  <si>
    <t>46.08.030</t>
  </si>
  <si>
    <t>Tubo galvanizado sem costura schedule 40, DN= 1 1/4´, inclusive conexões</t>
  </si>
  <si>
    <t>46.08.040</t>
  </si>
  <si>
    <t>Tubo galvanizado sem costura schedule 40, DN= 1 1/2´, inclusive conexões</t>
  </si>
  <si>
    <t>46.08.050</t>
  </si>
  <si>
    <t>Tubo galvanizado sem costura schedule 40, DN= 2´, inclusive conexões</t>
  </si>
  <si>
    <t>46.08.070</t>
  </si>
  <si>
    <t>Tubo galvanizado sem costura schedule 40, DN= 2 1/2´, inclusive conexões</t>
  </si>
  <si>
    <t>46.08.080</t>
  </si>
  <si>
    <t>Tubo galvanizado sem costura schedule 40, DN= 3´, inclusive conexões</t>
  </si>
  <si>
    <t>46.08.100</t>
  </si>
  <si>
    <t>Tubo galvanizado sem costura schedule 40, DN= 4´, inclusive conexões</t>
  </si>
  <si>
    <t>46.08.110</t>
  </si>
  <si>
    <t>Tubo galvanizado sem costura schedule 40, DN= 6´, inclusive conexões</t>
  </si>
  <si>
    <t>46.09.050</t>
  </si>
  <si>
    <t>Joelho 45° em ferro fundido, linha predial tradicional, DN= 50 mm</t>
  </si>
  <si>
    <t>46.09.060</t>
  </si>
  <si>
    <t>Joelho 45° em ferro fundido, linha predial tradicional, DN= 75 mm</t>
  </si>
  <si>
    <t>46.09.070</t>
  </si>
  <si>
    <t>Joelho 45° em ferro fundido, linha predial tradicional, DN= 100 mm</t>
  </si>
  <si>
    <t>46.09.080</t>
  </si>
  <si>
    <t>Joelho 45° em ferro fundido, linha predial tradicional, DN= 150 mm</t>
  </si>
  <si>
    <t>46.09.100</t>
  </si>
  <si>
    <t>Joelho 87° 30´ em ferro fundido, linha predial tradicional, DN= 50 mm</t>
  </si>
  <si>
    <t>46.09.110</t>
  </si>
  <si>
    <t>Joelho 87° 30´ em ferro fundido, linha predial tradicional, DN= 75 mm</t>
  </si>
  <si>
    <t>46.09.120</t>
  </si>
  <si>
    <t>Joelho 87° 30´ em ferro fundido, linha predial tradicional, DN= 100 mm</t>
  </si>
  <si>
    <t>46.09.130</t>
  </si>
  <si>
    <t>Joelho 87° 30´ em ferro fundido, linha predial tradicional, DN= 150 mm</t>
  </si>
  <si>
    <t>46.09.150</t>
  </si>
  <si>
    <t>Luva bolsa e bolsa em ferro fundido, linha predial tradicional, DN= 50 mm</t>
  </si>
  <si>
    <t>46.09.160</t>
  </si>
  <si>
    <t>Luva bolsa e bolsa em ferro fundido, linha predial tradicional, DN= 75 mm</t>
  </si>
  <si>
    <t>46.09.170</t>
  </si>
  <si>
    <t>Luva bolsa e bolsa em ferro fundido, linha predial tradicional, DN= 100 mm</t>
  </si>
  <si>
    <t>46.09.180</t>
  </si>
  <si>
    <t>Luva bolsa e bolsa em ferro fundido, linha predial tradicional, DN= 150 mm</t>
  </si>
  <si>
    <t>46.09.200</t>
  </si>
  <si>
    <t>Placa cega em ferro fundido, linha predial tradicional, DN= 75 mm</t>
  </si>
  <si>
    <t>46.09.210</t>
  </si>
  <si>
    <t>Placa cega em ferro fundido, linha predial tradicional, DN= 100 mm</t>
  </si>
  <si>
    <t>46.09.230</t>
  </si>
  <si>
    <t>Junção 45° em ferro fundido, linha predial tradicional, DN= 50 x 50 mm</t>
  </si>
  <si>
    <t>46.09.240</t>
  </si>
  <si>
    <t>Junção 45° em ferro fundido, linha predial tradicional, DN= 75 x 50 mm</t>
  </si>
  <si>
    <t>46.09.250</t>
  </si>
  <si>
    <t>Junção 45° em ferro fundido, linha predial tradicional, DN= 75 x 75 mm</t>
  </si>
  <si>
    <t>46.09.260</t>
  </si>
  <si>
    <t>Junção 45° em ferro fundido, linha predial tradicional, DN= 100 x 50 mm</t>
  </si>
  <si>
    <t>46.09.270</t>
  </si>
  <si>
    <t>Junção 45° em ferro fundido, linha predial tradicional, DN= 100 x 75 mm</t>
  </si>
  <si>
    <t>46.09.280</t>
  </si>
  <si>
    <t>Junção 45° em ferro fundido, linha predial tradicional, DN= 100 x 100 mm</t>
  </si>
  <si>
    <t>46.09.290</t>
  </si>
  <si>
    <t>Junção 45° em ferro fundido, linha predial tradicional, DN= 150 x 100 mm</t>
  </si>
  <si>
    <t>46.09.300</t>
  </si>
  <si>
    <t>Junção dupla 45° em ferro fundido, linha predial tradicional, DN= 100 mm</t>
  </si>
  <si>
    <t>46.09.320</t>
  </si>
  <si>
    <t>46.09.330</t>
  </si>
  <si>
    <t>46.09.340</t>
  </si>
  <si>
    <t>46.09.350</t>
  </si>
  <si>
    <t>46.09.360</t>
  </si>
  <si>
    <t>46.09.370</t>
  </si>
  <si>
    <t>46.09.400</t>
  </si>
  <si>
    <t>46.09.410</t>
  </si>
  <si>
    <t>46.09.420</t>
  </si>
  <si>
    <t>Tubulacao em cobre para agua quente, gas e vapor</t>
  </si>
  <si>
    <t>46.10.010</t>
  </si>
  <si>
    <t>Tubo de cobre classe A, DN= 15mm (1/2´), inclusive conexões</t>
  </si>
  <si>
    <t>46.10.020</t>
  </si>
  <si>
    <t>Tubo de cobre classe A, DN= 22mm (3/4´), inclusive conexões</t>
  </si>
  <si>
    <t>46.10.030</t>
  </si>
  <si>
    <t>Tubo de cobre classe A, DN= 28mm (1´), inclusive conexões</t>
  </si>
  <si>
    <t>46.10.040</t>
  </si>
  <si>
    <t>Tubo de cobre classe A, DN= 35mm (1 1/4´), inclusive conexões</t>
  </si>
  <si>
    <t>46.10.050</t>
  </si>
  <si>
    <t>Tubo de cobre classe A, DN= 42mm (1 1/2´), inclusive conexões</t>
  </si>
  <si>
    <t>46.10.060</t>
  </si>
  <si>
    <t>Tubo de cobre classe A, DN= 54mm (2´), inclusive conexões</t>
  </si>
  <si>
    <t>46.10.070</t>
  </si>
  <si>
    <t>Tubo de cobre classe A, DN= 66mm (2 1/2´), inclusive conexões</t>
  </si>
  <si>
    <t>46.10.080</t>
  </si>
  <si>
    <t>Tubo de cobre classe A, DN= 79mm (3´), inclusive conexões</t>
  </si>
  <si>
    <t>46.10.090</t>
  </si>
  <si>
    <t>Tubo de cobre classe A, DN= 104mm (4´), inclusive conexões</t>
  </si>
  <si>
    <t>46.10.200</t>
  </si>
  <si>
    <t>Tubo de cobre classe E, DN= 22mm (3/4´), inclusive conexões</t>
  </si>
  <si>
    <t>46.10.210</t>
  </si>
  <si>
    <t>Tubo de cobre classe E, DN= 28mm (1´), inclusive conexões</t>
  </si>
  <si>
    <t>46.10.220</t>
  </si>
  <si>
    <t>Tubo de cobre classe E, DN= 35mm (1 1/4´), inclusive conexões</t>
  </si>
  <si>
    <t>46.10.230</t>
  </si>
  <si>
    <t>Tubo de cobre classe E, DN= 42mm (1 1/2´), inclusive conexões</t>
  </si>
  <si>
    <t>46.10.240</t>
  </si>
  <si>
    <t>Tubo de cobre classe E, DN= 54mm (2´), inclusive conexões</t>
  </si>
  <si>
    <t>46.10.250</t>
  </si>
  <si>
    <t>Tubo de cobre classe E, DN= 66mm (2 1/2´), inclusive conexões</t>
  </si>
  <si>
    <t>Tubulacao em concreto para rede de aguas pluviais</t>
  </si>
  <si>
    <t>46.12.010</t>
  </si>
  <si>
    <t>46.12.020</t>
  </si>
  <si>
    <t>46.12.050</t>
  </si>
  <si>
    <t>46.12.060</t>
  </si>
  <si>
    <t>46.12.070</t>
  </si>
  <si>
    <t>46.12.080</t>
  </si>
  <si>
    <t>46.12.100</t>
  </si>
  <si>
    <t>46.12.120</t>
  </si>
  <si>
    <t>46.12.140</t>
  </si>
  <si>
    <t>46.12.150</t>
  </si>
  <si>
    <t>46.12.160</t>
  </si>
  <si>
    <t>46.12.170</t>
  </si>
  <si>
    <t>46.12.180</t>
  </si>
  <si>
    <t>46.12.190</t>
  </si>
  <si>
    <t>46.12.200</t>
  </si>
  <si>
    <t>46.12.210</t>
  </si>
  <si>
    <t>Meio tubo de concreto, DN= 300mm</t>
  </si>
  <si>
    <t>46.12.220</t>
  </si>
  <si>
    <t>Meio tubo de concreto, DN= 400mm</t>
  </si>
  <si>
    <t>46.12.240</t>
  </si>
  <si>
    <t>Meio tubo de concreto, DN= 600mm</t>
  </si>
  <si>
    <t>46.12.250</t>
  </si>
  <si>
    <t>46.12.260</t>
  </si>
  <si>
    <t>46.12.280</t>
  </si>
  <si>
    <t>46.12.290</t>
  </si>
  <si>
    <t>46.12.300</t>
  </si>
  <si>
    <t>46.12.310</t>
  </si>
  <si>
    <t>46.12.320</t>
  </si>
  <si>
    <t>46.12.330</t>
  </si>
  <si>
    <t>46.12.340</t>
  </si>
  <si>
    <t>Meio tubo de concreto, DN= 200mm</t>
  </si>
  <si>
    <t>Tubulacao em PEAD corrugado perfurado para rede drenagem</t>
  </si>
  <si>
    <t>46.13.006</t>
  </si>
  <si>
    <t>46.13.010</t>
  </si>
  <si>
    <t>46.13.020</t>
  </si>
  <si>
    <t>46.13.026</t>
  </si>
  <si>
    <t>46.13.030</t>
  </si>
  <si>
    <t>46.13.100</t>
  </si>
  <si>
    <t>Tubo em polietileno de alta densidade corrugado, DN/DI= 250 mm</t>
  </si>
  <si>
    <t>46.13.101</t>
  </si>
  <si>
    <t>Tubo em polietileno de alta densidade corrugado, DN/DI= 300 mm</t>
  </si>
  <si>
    <t>46.13.102</t>
  </si>
  <si>
    <t>Tubo em polietileno de alta densidade corrugado, DN/DI= 400 mm</t>
  </si>
  <si>
    <t>46.13.103</t>
  </si>
  <si>
    <t>Tubo em polietileno de alta densidade corrugado, DN/DI= 500 mm</t>
  </si>
  <si>
    <t>46.13.104</t>
  </si>
  <si>
    <t>Tubo em polietileno de alta densidade corrugado, DN/DI= 600 mm</t>
  </si>
  <si>
    <t>46.13.105</t>
  </si>
  <si>
    <t>Tubo em polietileno de alta densidade corrugado, DN/DI= 800 mm</t>
  </si>
  <si>
    <t>46.13.106</t>
  </si>
  <si>
    <t>Tubo em polietileno de alta densidade corrugado, DN/DI= 1000 mm</t>
  </si>
  <si>
    <t>46.13.107</t>
  </si>
  <si>
    <t>Tubo em polietileno de alta densidade corrugado, DN/DI= 1200 mm</t>
  </si>
  <si>
    <t>Tubulacao em ferro ductil para redes de saneamento</t>
  </si>
  <si>
    <t>46.14.020</t>
  </si>
  <si>
    <t>46.14.030</t>
  </si>
  <si>
    <t>46.14.040</t>
  </si>
  <si>
    <t>46.14.050</t>
  </si>
  <si>
    <t>46.14.060</t>
  </si>
  <si>
    <t>46.14.490</t>
  </si>
  <si>
    <t>46.14.510</t>
  </si>
  <si>
    <t>46.14.520</t>
  </si>
  <si>
    <t>46.14.530</t>
  </si>
  <si>
    <t>46.14.540</t>
  </si>
  <si>
    <t>46.14.550</t>
  </si>
  <si>
    <t>46.14.560</t>
  </si>
  <si>
    <t>46.15.111</t>
  </si>
  <si>
    <t>46.15.112</t>
  </si>
  <si>
    <t>46.15.113</t>
  </si>
  <si>
    <t>Tubulacao flangeada em ferro ductil para redes de saneamento</t>
  </si>
  <si>
    <t>46.18.010</t>
  </si>
  <si>
    <t>46.18.020</t>
  </si>
  <si>
    <t>46.18.030</t>
  </si>
  <si>
    <t>46.18.040</t>
  </si>
  <si>
    <t>46.18.050</t>
  </si>
  <si>
    <t>46.18.060</t>
  </si>
  <si>
    <t>46.18.089</t>
  </si>
  <si>
    <t>46.18.090</t>
  </si>
  <si>
    <t>46.18.100</t>
  </si>
  <si>
    <t>46.18.110</t>
  </si>
  <si>
    <t>46.18.120</t>
  </si>
  <si>
    <t>46.18.130</t>
  </si>
  <si>
    <t>46.18.140</t>
  </si>
  <si>
    <t>46.18.168</t>
  </si>
  <si>
    <t>46.18.170</t>
  </si>
  <si>
    <t>46.18.180</t>
  </si>
  <si>
    <t>46.18.190</t>
  </si>
  <si>
    <t>46.18.410</t>
  </si>
  <si>
    <t>46.18.420</t>
  </si>
  <si>
    <t>46.18.430</t>
  </si>
  <si>
    <t>46.18.560</t>
  </si>
  <si>
    <t>Junta Gibault em ferro fundido, DN= 80mm, completa</t>
  </si>
  <si>
    <t>46.18.570</t>
  </si>
  <si>
    <t>Junta Gibault em ferro fundido, DN= 100 mm, completa</t>
  </si>
  <si>
    <t>Tubulacao flangeada em ferro ductil para redes de saneamento.</t>
  </si>
  <si>
    <t>46.19.500</t>
  </si>
  <si>
    <t>46.19.510</t>
  </si>
  <si>
    <t>46.19.520</t>
  </si>
  <si>
    <t>46.19.530</t>
  </si>
  <si>
    <t>46.19.590</t>
  </si>
  <si>
    <t>46.19.600</t>
  </si>
  <si>
    <t>46.19.610</t>
  </si>
  <si>
    <t>46.19.620</t>
  </si>
  <si>
    <t>46.19.630</t>
  </si>
  <si>
    <t>46.20.010</t>
  </si>
  <si>
    <t>Assentamento de tubo de concreto com diâmetro até 600 mm</t>
  </si>
  <si>
    <t>46.20.020</t>
  </si>
  <si>
    <t>Assentamento de tubo de concreto com diâmetro de 700 até 1500 mm</t>
  </si>
  <si>
    <t>Tubulacao em aco preto schedule</t>
  </si>
  <si>
    <t>46.21.012</t>
  </si>
  <si>
    <t>46.21.036</t>
  </si>
  <si>
    <t>46.21.040</t>
  </si>
  <si>
    <t>46.21.046</t>
  </si>
  <si>
    <t>46.21.056</t>
  </si>
  <si>
    <t>46.21.060</t>
  </si>
  <si>
    <t>46.21.066</t>
  </si>
  <si>
    <t>46.21.080</t>
  </si>
  <si>
    <t>46.21.090</t>
  </si>
  <si>
    <t>46.21.100</t>
  </si>
  <si>
    <t>46.21.110</t>
  </si>
  <si>
    <t>46.21.140</t>
  </si>
  <si>
    <t>46.21.150</t>
  </si>
  <si>
    <t>Tubulacao em concreto para rede de esgoto sanitario</t>
  </si>
  <si>
    <t>46.23.110</t>
  </si>
  <si>
    <t>46.23.120</t>
  </si>
  <si>
    <t>46.23.130</t>
  </si>
  <si>
    <t>46.23.140</t>
  </si>
  <si>
    <t>46.23.150</t>
  </si>
  <si>
    <t>46.23.160</t>
  </si>
  <si>
    <t>46.23.170</t>
  </si>
  <si>
    <t>46.23.180</t>
  </si>
  <si>
    <t>Tubulação em CPVC</t>
  </si>
  <si>
    <t>46.25.050</t>
  </si>
  <si>
    <t>46.26.010</t>
  </si>
  <si>
    <t>Tubo em ferro fundido com ponta e ponta, predial SMU, DN= 50 mm</t>
  </si>
  <si>
    <t>46.26.020</t>
  </si>
  <si>
    <t>Tubo em ferro fundido com ponta e ponta, predial SMU, DN= 75 mm</t>
  </si>
  <si>
    <t>46.26.030</t>
  </si>
  <si>
    <t>Tubo em ferro fundido com ponta e ponta, predial SMU, DN= 100 mm</t>
  </si>
  <si>
    <t>46.26.040</t>
  </si>
  <si>
    <t>Tubo em ferro fundido com ponta e ponta, predial SMU, DN= 150 mm</t>
  </si>
  <si>
    <t>46.26.050</t>
  </si>
  <si>
    <t>Tubo em ferro fundido com ponta e ponta, predial SMU, DN= 200 mm</t>
  </si>
  <si>
    <t>46.26.060</t>
  </si>
  <si>
    <t>46.26.070</t>
  </si>
  <si>
    <t>46.26.080</t>
  </si>
  <si>
    <t>46.26.090</t>
  </si>
  <si>
    <t>46.26.100</t>
  </si>
  <si>
    <t>46.26.110</t>
  </si>
  <si>
    <t>Conjunto de ancoragem para tubo em ferro fundido predial SMU, DN= 50 mm</t>
  </si>
  <si>
    <t>46.26.120</t>
  </si>
  <si>
    <t>Conjunto de ancoragem para tubo em ferro fundido predial SMU, DN= 75 mm</t>
  </si>
  <si>
    <t>46.26.130</t>
  </si>
  <si>
    <t>46.26.136</t>
  </si>
  <si>
    <t>46.26.140</t>
  </si>
  <si>
    <t>46.26.150</t>
  </si>
  <si>
    <t>46.26.200</t>
  </si>
  <si>
    <t>Tubo em ferro fundido com ponta e ponta, predial SMU, DN= 125 mm</t>
  </si>
  <si>
    <t>46.26.210</t>
  </si>
  <si>
    <t>Tubo em ferro fundido com ponta e ponta, predial SMU, DN= 250 mm</t>
  </si>
  <si>
    <t>46.26.400</t>
  </si>
  <si>
    <t>Joelho 45° em ferro fundido, predial SMU, DN= 50 mm</t>
  </si>
  <si>
    <t>46.26.410</t>
  </si>
  <si>
    <t>Joelho 45° em ferro fundido, predial SMU, DN= 75 mm</t>
  </si>
  <si>
    <t>46.26.420</t>
  </si>
  <si>
    <t>Joelho 45° em ferro fundido, predial SMU, DN= 100 mm</t>
  </si>
  <si>
    <t>46.26.426</t>
  </si>
  <si>
    <t>Joelho 45° em ferro fundido, predial SMU, DN= 125 mm</t>
  </si>
  <si>
    <t>46.26.430</t>
  </si>
  <si>
    <t>Joelho 45° em ferro fundido, predial SMU, DN= 150 mm</t>
  </si>
  <si>
    <t>46.26.440</t>
  </si>
  <si>
    <t>Joelho 45° em ferro fundido, predial SMU, DN= 200 mm</t>
  </si>
  <si>
    <t>46.26.460</t>
  </si>
  <si>
    <t>Joelho 88° em ferro fundido, predial SMU, DN= 50 mm</t>
  </si>
  <si>
    <t>46.26.470</t>
  </si>
  <si>
    <t>Joelho 88° em ferro fundido, predial SMU, DN= 75 mm</t>
  </si>
  <si>
    <t>46.26.480</t>
  </si>
  <si>
    <t>Joelho 88° em ferro fundido, predial SMU, DN= 100 mm</t>
  </si>
  <si>
    <t>46.26.490</t>
  </si>
  <si>
    <t>Joelho 88° em ferro fundido, predial SMU, DN= 150 mm</t>
  </si>
  <si>
    <t>46.26.500</t>
  </si>
  <si>
    <t>Joelho 88° em ferro fundido, predial SMU, DN= 200 mm</t>
  </si>
  <si>
    <t>46.26.510</t>
  </si>
  <si>
    <t>Junção 45° em ferro fundido, predial SMU, DN= 50 x 50 mm</t>
  </si>
  <si>
    <t>46.26.516</t>
  </si>
  <si>
    <t>Junção 45° em ferro fundido, predial SMU, DN= 75 x 50 mm</t>
  </si>
  <si>
    <t>46.26.520</t>
  </si>
  <si>
    <t>Junção 45° em ferro fundido, predial SMU, DN= 75 x 75 mm</t>
  </si>
  <si>
    <t>46.26.540</t>
  </si>
  <si>
    <t>Junção 45° em ferro fundido, predial SMU, DN= 100 x 75 mm</t>
  </si>
  <si>
    <t>46.26.550</t>
  </si>
  <si>
    <t>Junção 45° em ferro fundido, predial SMU, DN= 100 x 100 mm</t>
  </si>
  <si>
    <t>46.26.560</t>
  </si>
  <si>
    <t>Junção 45° em ferro fundido, predial SMU, DN= 150 x 150 mm</t>
  </si>
  <si>
    <t>46.26.580</t>
  </si>
  <si>
    <t>46.26.590</t>
  </si>
  <si>
    <t>46.26.600</t>
  </si>
  <si>
    <t>Redução excêntrica em ferro fundido, predial SMU, DN= 75 x 50 mm</t>
  </si>
  <si>
    <t>46.26.610</t>
  </si>
  <si>
    <t>Redução excêntrica em ferro fundido, predial SMU, DN= 100 x 75 mm</t>
  </si>
  <si>
    <t>46.26.612</t>
  </si>
  <si>
    <t>Redução excêntrica em ferro fundido, predial SMU, DN= 125 x 75 mm</t>
  </si>
  <si>
    <t>46.26.614</t>
  </si>
  <si>
    <t>Redução excêntrica em ferro fundido, predial SMU, DN= 125 x 100 mm</t>
  </si>
  <si>
    <t>46.26.616</t>
  </si>
  <si>
    <t>Redução excêntrica em ferro fundido, predial SMU, DN= 150 x 75 mm</t>
  </si>
  <si>
    <t>46.26.632</t>
  </si>
  <si>
    <t>Redução excêntrica em ferro fundido, predial SMU, DN= 150 x 100 mm</t>
  </si>
  <si>
    <t>46.26.634</t>
  </si>
  <si>
    <t>Redução excêntrica em ferro fundido, predial SMU, DN= 150 x 125 mm</t>
  </si>
  <si>
    <t>46.26.636</t>
  </si>
  <si>
    <t>Redução excêntrica em ferro fundido, predial SMU, DN= 200 x 125 mm</t>
  </si>
  <si>
    <t>46.26.640</t>
  </si>
  <si>
    <t>Redução excêntrica em ferro fundido, predial SMU, DN= 200 x 150 mm</t>
  </si>
  <si>
    <t>46.26.690</t>
  </si>
  <si>
    <t>Redução excêntrica em ferro fundido, predial SMU, DN= 250 x 200 mm</t>
  </si>
  <si>
    <t>46.26.700</t>
  </si>
  <si>
    <t>Te de visita em ferro fundido, predial SMU, DN= 75 mm</t>
  </si>
  <si>
    <t>46.26.710</t>
  </si>
  <si>
    <t>Te de visita em ferro fundido, predial SMU, DN= 100 mm</t>
  </si>
  <si>
    <t>46.26.720</t>
  </si>
  <si>
    <t>Te de visita em ferro fundido, predial SMU, DN= 125 mm</t>
  </si>
  <si>
    <t>46.26.730</t>
  </si>
  <si>
    <t>Te de visita em ferro fundido, predial SMU, DN= 150 mm</t>
  </si>
  <si>
    <t>46.26.740</t>
  </si>
  <si>
    <t>Te de visita em ferro fundido, predial SMU, DN= 200 mm</t>
  </si>
  <si>
    <t>46.26.800</t>
  </si>
  <si>
    <t>Abraçadeira dentada para travamento em aço inoxidável, com parafuso de aço zincado, para tubo em ferro fundido predial SMU, DN= 50 mm</t>
  </si>
  <si>
    <t>46.26.810</t>
  </si>
  <si>
    <t>Abraçadeira dentada para travamento em aço inoxidável, com parafuso de aço zincado, para tubo em ferro fundido predial SMU, DN= 75 mm</t>
  </si>
  <si>
    <t>46.26.820</t>
  </si>
  <si>
    <t>Abraçadeira dentada para travamento em aço inoxidável, com parafuso de aço zincado, para tubo em ferro fundido predial SMU, DN= 100 mm</t>
  </si>
  <si>
    <t>46.26.825</t>
  </si>
  <si>
    <t>Abraçadeira dentada para travamento em aço inoxidável, com parafuso de aço zincado, para tubo em ferro fundido predial SMU, DN= 125 mm</t>
  </si>
  <si>
    <t>46.26.830</t>
  </si>
  <si>
    <t>Abraçadeira dentada para travamento em aço inoxidável, com parafuso de aço zincado, para tubo em ferro fundido predial SMU, DN= 150 mm</t>
  </si>
  <si>
    <t>46.26.840</t>
  </si>
  <si>
    <t>Tampão simples em ferro fundido, predial SMU, DN= 150 mm</t>
  </si>
  <si>
    <t>46.26.843</t>
  </si>
  <si>
    <t>Tampão simples em ferro fundido, predial SMU, DN= 200 mm</t>
  </si>
  <si>
    <t>46.26.900</t>
  </si>
  <si>
    <t>Junção 45° em ferro fundido, predial SMU, DN= 125 x 100 mm</t>
  </si>
  <si>
    <t>46.26.910</t>
  </si>
  <si>
    <t>Junção 45° em ferro fundido, predial SMU, DN= 150 x 100 mm</t>
  </si>
  <si>
    <t>46.26.920</t>
  </si>
  <si>
    <t>Junção 45° em ferro fundido, predial SMU, DN= 200 x 100 mm</t>
  </si>
  <si>
    <t>46.26.930</t>
  </si>
  <si>
    <t>Junção 45° em ferro fundido, predial SMU, DN= 200 x 200 mm</t>
  </si>
  <si>
    <t>Tubulacao em cobre, para sistema de ar condicionado</t>
  </si>
  <si>
    <t>46.27.050</t>
  </si>
  <si>
    <t>46.27.060</t>
  </si>
  <si>
    <t>46.27.070</t>
  </si>
  <si>
    <t>46.27.080</t>
  </si>
  <si>
    <t>46.27.090</t>
  </si>
  <si>
    <t>46.27.100</t>
  </si>
  <si>
    <t>46.27.110</t>
  </si>
  <si>
    <t>Tubulacao em cobre rigido, para sistema VRF de ar condicionado</t>
  </si>
  <si>
    <t>46.32.001</t>
  </si>
  <si>
    <t>46.32.002</t>
  </si>
  <si>
    <t>46.32.003</t>
  </si>
  <si>
    <t>46.32.004</t>
  </si>
  <si>
    <t>46.32.005</t>
  </si>
  <si>
    <t>46.32.006</t>
  </si>
  <si>
    <t>46.32.007</t>
  </si>
  <si>
    <t>46.32.008</t>
  </si>
  <si>
    <t>46.32.009</t>
  </si>
  <si>
    <t>46.32.010</t>
  </si>
  <si>
    <t>46.32.011</t>
  </si>
  <si>
    <t>46.33.001</t>
  </si>
  <si>
    <t>46.33.002</t>
  </si>
  <si>
    <t>46.33.003</t>
  </si>
  <si>
    <t>46.33.004</t>
  </si>
  <si>
    <t>46.33.020</t>
  </si>
  <si>
    <t>Joelho 45° em polipropileno de alta resistência, preto, tipo PB, DN= 40mm</t>
  </si>
  <si>
    <t>46.33.021</t>
  </si>
  <si>
    <t>46.33.022</t>
  </si>
  <si>
    <t>46.33.023</t>
  </si>
  <si>
    <t>46.33.047</t>
  </si>
  <si>
    <t>46.33.048</t>
  </si>
  <si>
    <t>46.33.049</t>
  </si>
  <si>
    <t>46.33.074</t>
  </si>
  <si>
    <t>46.33.102</t>
  </si>
  <si>
    <t>46.33.103</t>
  </si>
  <si>
    <t>46.33.104</t>
  </si>
  <si>
    <t>46.33.105</t>
  </si>
  <si>
    <t>46.33.116</t>
  </si>
  <si>
    <t>46.33.117</t>
  </si>
  <si>
    <t>46.33.118</t>
  </si>
  <si>
    <t>46.33.130</t>
  </si>
  <si>
    <t>46.33.131</t>
  </si>
  <si>
    <t>46.33.132</t>
  </si>
  <si>
    <t>46.33.137</t>
  </si>
  <si>
    <t>46.33.140</t>
  </si>
  <si>
    <t>46.33.149</t>
  </si>
  <si>
    <t>46.33.150</t>
  </si>
  <si>
    <t>46.33.151</t>
  </si>
  <si>
    <t>46.33.159</t>
  </si>
  <si>
    <t>46.33.160</t>
  </si>
  <si>
    <t>46.33.161</t>
  </si>
  <si>
    <t>46.33.170</t>
  </si>
  <si>
    <t>46.33.186</t>
  </si>
  <si>
    <t>46.33.197</t>
  </si>
  <si>
    <t>46.33.201</t>
  </si>
  <si>
    <t>46.33.206</t>
  </si>
  <si>
    <t>Tampão em polipropileno de alta resistência PP, preto (PxB), DN=63mm</t>
  </si>
  <si>
    <t>46.33.207</t>
  </si>
  <si>
    <t>Tampão em polipropileno de alta resistência PP, preto (PxB), DN=110mm</t>
  </si>
  <si>
    <t>46.33.210</t>
  </si>
  <si>
    <t>46.33.211</t>
  </si>
  <si>
    <t>Marco de bronze com grelha em aço inoxidável de 12x12cm</t>
  </si>
  <si>
    <t>Registro e / ou valvula em latao fundido sem acabamento</t>
  </si>
  <si>
    <t>47.01.010</t>
  </si>
  <si>
    <t>Registro de gaveta em latão fundido sem acabamento, DN= 1/2´</t>
  </si>
  <si>
    <t>47.01.030</t>
  </si>
  <si>
    <t>Registro de gaveta em latão fundido sem acabamento, DN= 1´</t>
  </si>
  <si>
    <t>47.01.040</t>
  </si>
  <si>
    <t>Registro de gaveta em latão fundido sem acabamento, DN= 1 1/4´</t>
  </si>
  <si>
    <t>47.01.050</t>
  </si>
  <si>
    <t>Registro de gaveta em latão fundido sem acabamento, DN= 1 1/2´</t>
  </si>
  <si>
    <t>47.01.070</t>
  </si>
  <si>
    <t>Registro de gaveta em latão fundido sem acabamento, DN= 2 1/2´</t>
  </si>
  <si>
    <t>47.01.080</t>
  </si>
  <si>
    <t>Registro de gaveta em latão fundido sem acabamento, DN= 3´</t>
  </si>
  <si>
    <t>47.01.090</t>
  </si>
  <si>
    <t>Registro de gaveta em latão fundido sem acabamento, DN= 4´</t>
  </si>
  <si>
    <t>47.01.130</t>
  </si>
  <si>
    <t>Registro de pressão em latão fundido sem acabamento, DN= 3/4´</t>
  </si>
  <si>
    <t>47.01.170</t>
  </si>
  <si>
    <t>47.01.180</t>
  </si>
  <si>
    <t>47.01.190</t>
  </si>
  <si>
    <t>47.01.191</t>
  </si>
  <si>
    <t>47.01.210</t>
  </si>
  <si>
    <t>47.01.220</t>
  </si>
  <si>
    <t>Registro e / ou valvula em latao fundido com acabamento cromado</t>
  </si>
  <si>
    <t>47.02.010</t>
  </si>
  <si>
    <t>47.02.030</t>
  </si>
  <si>
    <t>47.02.040</t>
  </si>
  <si>
    <t>47.02.050</t>
  </si>
  <si>
    <t>47.02.100</t>
  </si>
  <si>
    <t>47.02.110</t>
  </si>
  <si>
    <t>47.02.200</t>
  </si>
  <si>
    <t>47.02.210</t>
  </si>
  <si>
    <t>Valvula de descarga ou para acionamento de metais sanitarios</t>
  </si>
  <si>
    <t>47.04.020</t>
  </si>
  <si>
    <t>47.04.030</t>
  </si>
  <si>
    <t>Válvula de descarga com registro próprio, DN= 1 1/4´</t>
  </si>
  <si>
    <t>47.04.040</t>
  </si>
  <si>
    <t>Válvula de descarga com registro próprio, DN= 1 1/2´</t>
  </si>
  <si>
    <t>47.04.080</t>
  </si>
  <si>
    <t>47.04.100</t>
  </si>
  <si>
    <t>Válvula de mictório padrão, vazão automática, DN= 3/4´</t>
  </si>
  <si>
    <t>47.04.110</t>
  </si>
  <si>
    <t>Válvula de acionamento hidromecânico para piso</t>
  </si>
  <si>
    <t>47.04.120</t>
  </si>
  <si>
    <t>47.04.180</t>
  </si>
  <si>
    <t>Registro e / ou valvula em bronze</t>
  </si>
  <si>
    <t>47.05.010</t>
  </si>
  <si>
    <t>Válvula de retenção horizontal em bronze, DN= 3/4´</t>
  </si>
  <si>
    <t>47.05.020</t>
  </si>
  <si>
    <t>Válvula de retenção horizontal em bronze, DN= 1´</t>
  </si>
  <si>
    <t>47.05.030</t>
  </si>
  <si>
    <t>Válvula de retenção horizontal em bronze, DN= 1 1/4´</t>
  </si>
  <si>
    <t>47.05.040</t>
  </si>
  <si>
    <t>Válvula de retenção horizontal em bronze, DN= 1 1/2´</t>
  </si>
  <si>
    <t>47.05.050</t>
  </si>
  <si>
    <t>Válvula de retenção horizontal em bronze, DN= 2´</t>
  </si>
  <si>
    <t>47.05.060</t>
  </si>
  <si>
    <t>Válvula de retenção horizontal em bronze, DN= 2 1/2´</t>
  </si>
  <si>
    <t>47.05.070</t>
  </si>
  <si>
    <t>Válvula de retenção horizontal em bronze, DN= 3´</t>
  </si>
  <si>
    <t>47.05.080</t>
  </si>
  <si>
    <t>Válvula de retenção horizontal em bronze, DN= 4´</t>
  </si>
  <si>
    <t>47.05.100</t>
  </si>
  <si>
    <t>Válvula de retenção vertical em bronze, DN= 1´</t>
  </si>
  <si>
    <t>47.05.110</t>
  </si>
  <si>
    <t>Válvula de retenção vertical em bronze, DN= 1 1/4´</t>
  </si>
  <si>
    <t>47.05.120</t>
  </si>
  <si>
    <t>Válvula de retenção vertical em bronze, DN= 1 1/2´</t>
  </si>
  <si>
    <t>47.05.130</t>
  </si>
  <si>
    <t>Válvula de retenção vertical em bronze, DN= 2´</t>
  </si>
  <si>
    <t>47.05.140</t>
  </si>
  <si>
    <t>Válvula de retenção vertical em bronze, DN= 2 1/2´</t>
  </si>
  <si>
    <t>47.05.150</t>
  </si>
  <si>
    <t>Válvula de retenção vertical em bronze, DN= 3´</t>
  </si>
  <si>
    <t>47.05.160</t>
  </si>
  <si>
    <t>Válvula de retenção vertical em bronze, DN= 4´</t>
  </si>
  <si>
    <t>47.05.170</t>
  </si>
  <si>
    <t>Válvula de retenção de pé com crivo em bronze, DN= 1´</t>
  </si>
  <si>
    <t>47.05.180</t>
  </si>
  <si>
    <t>Válvula de retenção de pé com crivo em bronze, DN= 1 1/4´</t>
  </si>
  <si>
    <t>47.05.190</t>
  </si>
  <si>
    <t>Válvula de retenção de pé com crivo em bronze, DN= 1 1/2´</t>
  </si>
  <si>
    <t>47.05.200</t>
  </si>
  <si>
    <t>Válvula de retenção de pé com crivo em bronze, DN= 2´</t>
  </si>
  <si>
    <t>47.05.210</t>
  </si>
  <si>
    <t>Válvula de retenção de pé com crivo em bronze, DN= 2 1/2´</t>
  </si>
  <si>
    <t>47.05.220</t>
  </si>
  <si>
    <t>47.05.230</t>
  </si>
  <si>
    <t>47.05.240</t>
  </si>
  <si>
    <t>47.05.260</t>
  </si>
  <si>
    <t>Válvula de retenção de pé com crivo em bronze, DN= 3´</t>
  </si>
  <si>
    <t>47.05.270</t>
  </si>
  <si>
    <t>Válvula de retenção de pé com crivo em bronze, DN= 4´</t>
  </si>
  <si>
    <t>47.05.280</t>
  </si>
  <si>
    <t>Válvula globo angular de 45° em bronze, DN= 2 1/2´</t>
  </si>
  <si>
    <t>47.05.290</t>
  </si>
  <si>
    <t>47.05.296</t>
  </si>
  <si>
    <t>47.05.300</t>
  </si>
  <si>
    <t>47.05.310</t>
  </si>
  <si>
    <t>47.05.340</t>
  </si>
  <si>
    <t>47.05.350</t>
  </si>
  <si>
    <t>47.05.360</t>
  </si>
  <si>
    <t>47.05.370</t>
  </si>
  <si>
    <t>47.05.390</t>
  </si>
  <si>
    <t>47.05.392</t>
  </si>
  <si>
    <t>47.05.394</t>
  </si>
  <si>
    <t>47.05.398</t>
  </si>
  <si>
    <t>47.05.400</t>
  </si>
  <si>
    <t>47.05.406</t>
  </si>
  <si>
    <t>47.05.410</t>
  </si>
  <si>
    <t>47.05.420</t>
  </si>
  <si>
    <t>47.05.430</t>
  </si>
  <si>
    <t>47.05.450</t>
  </si>
  <si>
    <t>Válvula redutora de pressão de ação direta em bronze, extremidade roscada, para água, ar, óleo e gás, PE= 200 psi e PS= 20 à 90 psi, DN= 1 1/4´</t>
  </si>
  <si>
    <t>47.05.460</t>
  </si>
  <si>
    <t>Válvula redutora de pressão de ação direta em bronze, extremidade roscada, para água, ar, óleo e gás, PE= 200 psi e PS= 20 à 90 psi, DN= 2´</t>
  </si>
  <si>
    <t>47.05.580</t>
  </si>
  <si>
    <t>Válvula de gaveta em bronze com fecho rápido, DN= 1 1/2´</t>
  </si>
  <si>
    <t>Registro e / ou valvula em ferro fundido</t>
  </si>
  <si>
    <t>47.06.030</t>
  </si>
  <si>
    <t>47.06.040</t>
  </si>
  <si>
    <t>Válvula de retenção de pé com crivo em ferro fundido, flangeada, DN= 6´</t>
  </si>
  <si>
    <t>47.06.041</t>
  </si>
  <si>
    <t>Válvula de retenção de pé com crivo em ferro fundido, flangeada, DN= 8´</t>
  </si>
  <si>
    <t>47.06.050</t>
  </si>
  <si>
    <t>Válvula de retenção tipo portinhola dupla em ferro fundido, DN= 6´</t>
  </si>
  <si>
    <t>47.06.051</t>
  </si>
  <si>
    <t>47.06.060</t>
  </si>
  <si>
    <t>Válvula de gaveta em ferro fundido com bolsa, DN= 150 mm</t>
  </si>
  <si>
    <t>47.06.070</t>
  </si>
  <si>
    <t>Válvula de gaveta em ferro fundido com bolsa, DN= 200 mm</t>
  </si>
  <si>
    <t>47.06.080</t>
  </si>
  <si>
    <t>Válvula de retenção tipo portinhola simples em ferro fundido, DN= 4´</t>
  </si>
  <si>
    <t>47.06.090</t>
  </si>
  <si>
    <t>Válvula de retenção tipo portinhola dupla em ferro fundido, DN= 4´</t>
  </si>
  <si>
    <t>47.06.100</t>
  </si>
  <si>
    <t>47.06.110</t>
  </si>
  <si>
    <t>47.06.180</t>
  </si>
  <si>
    <t>Válvula de gaveta em ferro fundido com bolsa, DN= 100mm</t>
  </si>
  <si>
    <t>47.06.310</t>
  </si>
  <si>
    <t>47.06.320</t>
  </si>
  <si>
    <t>47.06.330</t>
  </si>
  <si>
    <t>47.06.340</t>
  </si>
  <si>
    <t>47.06.350</t>
  </si>
  <si>
    <t>Registro e / ou valvula em aco carbono fundido</t>
  </si>
  <si>
    <t>47.07.010</t>
  </si>
  <si>
    <t>Válvula de esfera em aço carbono fundido, passagem plena, classe 150 libras para vapor e classe 600 libras para água, óleo e gás, DN= 1/2´</t>
  </si>
  <si>
    <t>47.07.020</t>
  </si>
  <si>
    <t>Válvula de esfera em aço carbono fundido, passagem plena, classe 150 libras para vapor e classe 600 libras para água, óleo e gás, DN= 3/4´</t>
  </si>
  <si>
    <t>47.07.030</t>
  </si>
  <si>
    <t>47.07.031</t>
  </si>
  <si>
    <t>Válvula de esfera em aço carbono fundido, passagem plena, classe 150 libras para vapor e classe 600 libras para água, óleo e gás, DN= 1.1/4´</t>
  </si>
  <si>
    <t>47.07.090</t>
  </si>
  <si>
    <t>Válvula de esfera em aço carbono fundido, passagem plena, extremidades rosqueáveis, classe 300 libras para vapor saturado, DN= 2´</t>
  </si>
  <si>
    <t>Registro e / ou valvula em aco carbono forjado</t>
  </si>
  <si>
    <t>47.09.010</t>
  </si>
  <si>
    <t>47.09.020</t>
  </si>
  <si>
    <t>47.09.030</t>
  </si>
  <si>
    <t>47.09.040</t>
  </si>
  <si>
    <t>Registro e / ou valvula em aco inoxidavel forjado</t>
  </si>
  <si>
    <t>47.10.010</t>
  </si>
  <si>
    <t>Purgador termodinâmico com filtro incorporado, em aço inoxidável forjado, pressão de 0,25 a 42 kg/cm², temperatura até 425°C, DN= 1/2´</t>
  </si>
  <si>
    <t>Aparelho de medicao e controle</t>
  </si>
  <si>
    <t>47.11.021</t>
  </si>
  <si>
    <t>47.11.080</t>
  </si>
  <si>
    <t>47.11.100</t>
  </si>
  <si>
    <t>47.11.111</t>
  </si>
  <si>
    <t>Registro e / ou valvula em ferro ductil</t>
  </si>
  <si>
    <t>47.12.040</t>
  </si>
  <si>
    <t>47.12.270</t>
  </si>
  <si>
    <t>47.12.280</t>
  </si>
  <si>
    <t>47.12.290</t>
  </si>
  <si>
    <t>47.12.300</t>
  </si>
  <si>
    <t>47.12.310</t>
  </si>
  <si>
    <t>47.12.320</t>
  </si>
  <si>
    <t>47.12.330</t>
  </si>
  <si>
    <t>47.12.340</t>
  </si>
  <si>
    <t>47.12.350</t>
  </si>
  <si>
    <t>Registro e / ou valvula em PVC rigido ou ABS</t>
  </si>
  <si>
    <t>47.14.020</t>
  </si>
  <si>
    <t>Registro de pressão em PVC rígido, soldável, DN= 25mm (3/4´)</t>
  </si>
  <si>
    <t>47.14.200</t>
  </si>
  <si>
    <t>47.20.010</t>
  </si>
  <si>
    <t>Pigtail em latão para manômetro, DN= 1/2´</t>
  </si>
  <si>
    <t>47.20.020</t>
  </si>
  <si>
    <t>Filtro ´Y´ em bronze para gás combustível, DN= 2´</t>
  </si>
  <si>
    <t>47.20.030</t>
  </si>
  <si>
    <t>47.20.070</t>
  </si>
  <si>
    <t>47.20.080</t>
  </si>
  <si>
    <t>47.20.100</t>
  </si>
  <si>
    <t>47.20.181</t>
  </si>
  <si>
    <t>Filtro Y em aço carbono, classe 150 libras, conexões flangeadas, DN= 4´</t>
  </si>
  <si>
    <t>47.20.190</t>
  </si>
  <si>
    <t>Chave de fluxo tipo palheta para tubulação de líquidos</t>
  </si>
  <si>
    <t>47.20.300</t>
  </si>
  <si>
    <t>47.20.320</t>
  </si>
  <si>
    <t>47.20.330</t>
  </si>
  <si>
    <t>Filtro ´Y´ corpo em bronze, pressão de serviço até 20,7 bar (PN 20), DN= 2´</t>
  </si>
  <si>
    <t>RESERVATORIO E TANQUE PARA LIQUIDOS E GASES</t>
  </si>
  <si>
    <t>Reservatorio em material sintetico</t>
  </si>
  <si>
    <t>48.02.008</t>
  </si>
  <si>
    <t>48.02.009</t>
  </si>
  <si>
    <t>48.02.205</t>
  </si>
  <si>
    <t>48.02.206</t>
  </si>
  <si>
    <t>48.02.207</t>
  </si>
  <si>
    <t>48.02.300</t>
  </si>
  <si>
    <t>48.02.310</t>
  </si>
  <si>
    <t>48.02.400</t>
  </si>
  <si>
    <t>48.02.401</t>
  </si>
  <si>
    <t>Reservatorio metalico</t>
  </si>
  <si>
    <t>48.03.010</t>
  </si>
  <si>
    <t>48.03.112</t>
  </si>
  <si>
    <t>48.03.130</t>
  </si>
  <si>
    <t>48.03.138</t>
  </si>
  <si>
    <t>Reservatorio em concreto</t>
  </si>
  <si>
    <t>48.04.381</t>
  </si>
  <si>
    <t>48.04.391</t>
  </si>
  <si>
    <t>Torneira de boia</t>
  </si>
  <si>
    <t>48.05.010</t>
  </si>
  <si>
    <t>48.05.020</t>
  </si>
  <si>
    <t>Torneira de boia, DN= 1´</t>
  </si>
  <si>
    <t>48.05.030</t>
  </si>
  <si>
    <t>Torneira de boia, DN= 1 1/4´</t>
  </si>
  <si>
    <t>48.05.040</t>
  </si>
  <si>
    <t>Torneira de boia, DN= 1 1/2´</t>
  </si>
  <si>
    <t>48.05.050</t>
  </si>
  <si>
    <t>Torneira de boia, DN= 2´</t>
  </si>
  <si>
    <t>48.05.052</t>
  </si>
  <si>
    <t>Torneira de boia, DN= 2 1/2´</t>
  </si>
  <si>
    <t>48.05.070</t>
  </si>
  <si>
    <t>Torneira de boia, tipo registro automático de entrada, DN= 3´</t>
  </si>
  <si>
    <t>48.20.020</t>
  </si>
  <si>
    <t>Limpeza de caixa d´água até 1.000 litros</t>
  </si>
  <si>
    <t>48.20.040</t>
  </si>
  <si>
    <t>Limpeza de caixa d´água de 1.001 até 10.000 litros</t>
  </si>
  <si>
    <t>48.20.060</t>
  </si>
  <si>
    <t>Limpeza de caixa d´água acima de 10.000 litros</t>
  </si>
  <si>
    <t>CAIXA, RALO, GRELHA E ACESSORIO HIDRAULICO</t>
  </si>
  <si>
    <t>Caixas sifonadas de PVC rigido</t>
  </si>
  <si>
    <t>49.01.016</t>
  </si>
  <si>
    <t>Caixa sifonada de PVC rígido de 100 x 100 x 50 mm, com grelha</t>
  </si>
  <si>
    <t>49.01.020</t>
  </si>
  <si>
    <t>Caixa sifonada de PVC rígido de 100 x 150 x 50 mm, com grelha</t>
  </si>
  <si>
    <t>49.01.040</t>
  </si>
  <si>
    <t>Caixa sifonada de PVC rígido de 150 x 185 x 75 mm, com grelha</t>
  </si>
  <si>
    <t>49.01.050</t>
  </si>
  <si>
    <t>Caixa sifonada de PVC rígido de 250 x 172 x 50 mm, com tampa cega</t>
  </si>
  <si>
    <t>49.01.070</t>
  </si>
  <si>
    <t>Caixa sifonada de PVC rígido de 250 x 230 x 75 mm, com tampa cega</t>
  </si>
  <si>
    <t>Caixa de gordura</t>
  </si>
  <si>
    <t>49.03.022</t>
  </si>
  <si>
    <t>49.03.036</t>
  </si>
  <si>
    <t>Ralo em PVC rigido</t>
  </si>
  <si>
    <t>49.04.010</t>
  </si>
  <si>
    <t>Ralo seco em PVC rígido de 100 x 40 mm, com grelha</t>
  </si>
  <si>
    <t>Ralo em ferro fundido</t>
  </si>
  <si>
    <t>49.05.020</t>
  </si>
  <si>
    <t>49.05.040</t>
  </si>
  <si>
    <t>Ralo sifonado em ferro fundido de 150 x 240 x 75 mm, com grelha</t>
  </si>
  <si>
    <t>Grelhas e tampas</t>
  </si>
  <si>
    <t>49.06.072</t>
  </si>
  <si>
    <t>Grelha articulada em ferro fundido tipo boca de leão</t>
  </si>
  <si>
    <t>49.06.080</t>
  </si>
  <si>
    <t>Grelha hemisférica em ferro fundido de 6´</t>
  </si>
  <si>
    <t>49.06.110</t>
  </si>
  <si>
    <t>Grelha hemisférica em ferro fundido de 2´</t>
  </si>
  <si>
    <t>49.06.160</t>
  </si>
  <si>
    <t>Grelha quadriculada em ferro fundido para caixas e canaletas</t>
  </si>
  <si>
    <t>49.06.170</t>
  </si>
  <si>
    <t>49.06.200</t>
  </si>
  <si>
    <t>49.06.210</t>
  </si>
  <si>
    <t>49.06.400</t>
  </si>
  <si>
    <t>49.06.410</t>
  </si>
  <si>
    <t>49.06.420</t>
  </si>
  <si>
    <t>49.06.430</t>
  </si>
  <si>
    <t>Tampão em ferro fundido de 300 x 300 mm, classe B 125 (ruptura &gt; 125 kN)</t>
  </si>
  <si>
    <t>49.06.440</t>
  </si>
  <si>
    <t>Tampão em ferro fundido de 400 x 400 mm, classe B 125 (ruptura &gt; 125 kN)</t>
  </si>
  <si>
    <t>49.06.450</t>
  </si>
  <si>
    <t>Tampão em ferro fundido de 500 x 500 mm, classe B 125 (ruptura &gt; 125 kN)</t>
  </si>
  <si>
    <t>49.06.460</t>
  </si>
  <si>
    <t>Tampão em ferro fundido de 600 x 600 mm, classe B 125 (ruptura &gt; 125 kN)</t>
  </si>
  <si>
    <t>49.06.480</t>
  </si>
  <si>
    <t>49.06.486</t>
  </si>
  <si>
    <t>49.06.550</t>
  </si>
  <si>
    <t>49.06.560</t>
  </si>
  <si>
    <t>Caixa de passagem e inspecao</t>
  </si>
  <si>
    <t>49.08.250</t>
  </si>
  <si>
    <t>Caixa de areia em PVC, diâmetro nominal de 100 mm</t>
  </si>
  <si>
    <t>Canaletas e afins</t>
  </si>
  <si>
    <t>49.11.130</t>
  </si>
  <si>
    <t>Canaleta com grelha em alumínio, largura de 80 mm</t>
  </si>
  <si>
    <t>49.11.140</t>
  </si>
  <si>
    <t>Canaleta com grelha em alumínio, saída central / vertical, largura de 46 mm</t>
  </si>
  <si>
    <t>49.11.141</t>
  </si>
  <si>
    <t>Poco de visita, boca de lobo, caixa de passagem e afins</t>
  </si>
  <si>
    <t>49.12.010</t>
  </si>
  <si>
    <t>Boca de lobo simples tipo PMSP com tampa de concreto</t>
  </si>
  <si>
    <t>49.12.030</t>
  </si>
  <si>
    <t>Boca de lobo dupla tipo PMSP com tampa de concreto</t>
  </si>
  <si>
    <t>49.12.050</t>
  </si>
  <si>
    <t>Boca de lobo tripla tipo PMSP com tampa de concreto</t>
  </si>
  <si>
    <t>49.12.110</t>
  </si>
  <si>
    <t>49.12.120</t>
  </si>
  <si>
    <t>49.12.140</t>
  </si>
  <si>
    <t>Filtro anaerobio</t>
  </si>
  <si>
    <t>49.13.010</t>
  </si>
  <si>
    <t>49.13.020</t>
  </si>
  <si>
    <t>49.13.030</t>
  </si>
  <si>
    <t>49.13.040</t>
  </si>
  <si>
    <t>Fossa septica</t>
  </si>
  <si>
    <t>49.14.010</t>
  </si>
  <si>
    <t>49.14.020</t>
  </si>
  <si>
    <t>49.14.030</t>
  </si>
  <si>
    <t>49.14.061</t>
  </si>
  <si>
    <t>49.14.071</t>
  </si>
  <si>
    <t>49.15.010</t>
  </si>
  <si>
    <t>49.15.030</t>
  </si>
  <si>
    <t>49.15.040</t>
  </si>
  <si>
    <t>49.15.050</t>
  </si>
  <si>
    <t>49.15.060</t>
  </si>
  <si>
    <t>49.15.100</t>
  </si>
  <si>
    <t>Acessorios hidraulicos para agua de reuso</t>
  </si>
  <si>
    <t>49.16.050</t>
  </si>
  <si>
    <t>Realimentador automático, DN= 1´</t>
  </si>
  <si>
    <t>49.16.051</t>
  </si>
  <si>
    <t>Sifão ladrão em polietileno para extravasão, diâmetro de 100mm</t>
  </si>
  <si>
    <t>DETECCAO, COMBATE E PREVENCAO A INCÊNDIO</t>
  </si>
  <si>
    <t>Hidrantes e acessorios</t>
  </si>
  <si>
    <t>50.01.030</t>
  </si>
  <si>
    <t>50.01.060</t>
  </si>
  <si>
    <t>Abrigo para hidrante/mangueira (embutir e externo)</t>
  </si>
  <si>
    <t>50.01.080</t>
  </si>
  <si>
    <t>Mangueira com união de engate rápido, DN= 1 1/2´ (38 mm)</t>
  </si>
  <si>
    <t>50.01.090</t>
  </si>
  <si>
    <t>50.01.100</t>
  </si>
  <si>
    <t>Mangueira com união de engate rápido, DN= 2 1/2´ (63 mm)</t>
  </si>
  <si>
    <t>50.01.110</t>
  </si>
  <si>
    <t>Esguicho em latão com engate rápido, DN= 2 1/2´, jato regulável</t>
  </si>
  <si>
    <t>50.01.130</t>
  </si>
  <si>
    <t>50.01.160</t>
  </si>
  <si>
    <t>Adaptador de engate rápido em latão de 2 1/2´ x 1 1/2´</t>
  </si>
  <si>
    <t>50.01.170</t>
  </si>
  <si>
    <t>Adaptador de engate rápido em latão de 2 1/2´ x 2 1/2´</t>
  </si>
  <si>
    <t>50.01.180</t>
  </si>
  <si>
    <t>50.01.190</t>
  </si>
  <si>
    <t>Tampão de engate rápido em latão, DN= 2 1/2´, com corrente</t>
  </si>
  <si>
    <t>50.01.200</t>
  </si>
  <si>
    <t>Tampão de engate rápido em latão, DN= 1 1/2´, com corrente</t>
  </si>
  <si>
    <t>50.01.210</t>
  </si>
  <si>
    <t>Chave para conexão de engate rápido</t>
  </si>
  <si>
    <t>50.01.220</t>
  </si>
  <si>
    <t>Esguicho latão com engate rápido, DN= 1 1/2´, jato regulável</t>
  </si>
  <si>
    <t>50.01.320</t>
  </si>
  <si>
    <t>50.01.330</t>
  </si>
  <si>
    <t>50.01.340</t>
  </si>
  <si>
    <t>Registro e valvula controladora</t>
  </si>
  <si>
    <t>50.02.020</t>
  </si>
  <si>
    <t>Bico de sprinkler tipo pendente com rompimento da ampola a 68°C</t>
  </si>
  <si>
    <t>50.02.050</t>
  </si>
  <si>
    <t>Alarme hidráulico tipo gongo</t>
  </si>
  <si>
    <t>50.02.060</t>
  </si>
  <si>
    <t>Bico de sprinkler tipo upright com rompimento da ampola a 68ºC</t>
  </si>
  <si>
    <t>50.02.080</t>
  </si>
  <si>
    <t>Iluminacao e sinalizacao de emergencia</t>
  </si>
  <si>
    <t>50.05.022</t>
  </si>
  <si>
    <t>50.05.060</t>
  </si>
  <si>
    <t>Central de iluminação de emergência, completa, para até 6.000 W</t>
  </si>
  <si>
    <t>50.05.070</t>
  </si>
  <si>
    <t>50.05.160</t>
  </si>
  <si>
    <t>50.05.170</t>
  </si>
  <si>
    <t>Acionador manual tipo quebra vidro, em caixa plástica</t>
  </si>
  <si>
    <t>50.05.210</t>
  </si>
  <si>
    <t>Detector termovelocimétrico endereçável com base endereçável</t>
  </si>
  <si>
    <t>50.05.214</t>
  </si>
  <si>
    <t>Detector de gás liquefeito (GLP), gás natural (GN) ou derivados de metano</t>
  </si>
  <si>
    <t>50.05.230</t>
  </si>
  <si>
    <t>Sirene audiovisual tipo endereçável</t>
  </si>
  <si>
    <t>50.05.250</t>
  </si>
  <si>
    <t>50.05.260</t>
  </si>
  <si>
    <t>50.05.270</t>
  </si>
  <si>
    <t>50.05.280</t>
  </si>
  <si>
    <t>Sirene tipo corneta de 12 V</t>
  </si>
  <si>
    <t>50.05.312</t>
  </si>
  <si>
    <t>Bloco autônomo de iluminação de emergência LED, com autonomia mínima de 3 horas, fluxo luminoso de 2.000 até 3.000 lúmens, equipado com 2 faróis</t>
  </si>
  <si>
    <t>50.05.400</t>
  </si>
  <si>
    <t>Sirene eletrônica em caixa metálica de 4 x 4</t>
  </si>
  <si>
    <t>50.05.430</t>
  </si>
  <si>
    <t>Detector óptico de fumaça com base endereçável</t>
  </si>
  <si>
    <t>50.05.440</t>
  </si>
  <si>
    <t>Painel repetidor de detecção e alarme de incêndio tipo endereçável</t>
  </si>
  <si>
    <t>50.05.450</t>
  </si>
  <si>
    <t>50.05.470</t>
  </si>
  <si>
    <t>Módulo isolador, módulo endereçador para audiovisual</t>
  </si>
  <si>
    <t>50.05.490</t>
  </si>
  <si>
    <t>Sinalizador audiovisual endereçável com LED</t>
  </si>
  <si>
    <t>50.05.491</t>
  </si>
  <si>
    <t>Sinalizador visual de advertência</t>
  </si>
  <si>
    <t>50.05.492</t>
  </si>
  <si>
    <t>Sinalizador audiovisual de advertência</t>
  </si>
  <si>
    <t>Extintores</t>
  </si>
  <si>
    <t>50.10.030</t>
  </si>
  <si>
    <t>50.10.050</t>
  </si>
  <si>
    <t>50.10.060</t>
  </si>
  <si>
    <t>50.10.084</t>
  </si>
  <si>
    <t>50.10.096</t>
  </si>
  <si>
    <t>50.10.100</t>
  </si>
  <si>
    <t>50.10.140</t>
  </si>
  <si>
    <t>50.10.210</t>
  </si>
  <si>
    <t>Suporte para extintor de piso em fibra de vidro</t>
  </si>
  <si>
    <t>50.10.220</t>
  </si>
  <si>
    <t>Suporte para extintor de piso em aço inoxidável</t>
  </si>
  <si>
    <t>50.20.110</t>
  </si>
  <si>
    <t>Recarga de extintor de água pressurizada</t>
  </si>
  <si>
    <t>50.20.120</t>
  </si>
  <si>
    <t>Recarga de extintor de gás carbônico</t>
  </si>
  <si>
    <t>50.20.130</t>
  </si>
  <si>
    <t>Recarga de extintor de pó químico seco</t>
  </si>
  <si>
    <t>50.20.160</t>
  </si>
  <si>
    <t>50.20.170</t>
  </si>
  <si>
    <t>50.20.200</t>
  </si>
  <si>
    <t>Recolocação de bico de sprinkler</t>
  </si>
  <si>
    <t>PAVIMENTACAO E PASSEIO</t>
  </si>
  <si>
    <t>Pavimentacao preparo de base</t>
  </si>
  <si>
    <t>54.01.030</t>
  </si>
  <si>
    <t>54.01.050</t>
  </si>
  <si>
    <t>Compactação do subleito mínimo de 95% do PN</t>
  </si>
  <si>
    <t>54.01.200</t>
  </si>
  <si>
    <t>Base de macadame hidráulico</t>
  </si>
  <si>
    <t>54.01.210</t>
  </si>
  <si>
    <t>Base de brita graduada</t>
  </si>
  <si>
    <t>54.01.220</t>
  </si>
  <si>
    <t>Base de bica corrida</t>
  </si>
  <si>
    <t>54.01.230</t>
  </si>
  <si>
    <t>Base de macadame betuminoso</t>
  </si>
  <si>
    <t>54.01.300</t>
  </si>
  <si>
    <t>54.01.400</t>
  </si>
  <si>
    <t>54.01.410</t>
  </si>
  <si>
    <t>Varrição de pavimento para recapeamento</t>
  </si>
  <si>
    <t>Pavimentacao com pedrisco e revestimento primario</t>
  </si>
  <si>
    <t>54.02.030</t>
  </si>
  <si>
    <t>54.02.040</t>
  </si>
  <si>
    <t>Camada de areia grossa compactada manualmente com compactador</t>
  </si>
  <si>
    <t>Pavimentacao flexivel</t>
  </si>
  <si>
    <t>54.03.200</t>
  </si>
  <si>
    <t>54.03.221</t>
  </si>
  <si>
    <t>54.03.250</t>
  </si>
  <si>
    <t>54.03.260</t>
  </si>
  <si>
    <t>Pavimentacao em paralelepipedos e blocos de concreto</t>
  </si>
  <si>
    <t>54.04.030</t>
  </si>
  <si>
    <t>Pavimentação em paralelepípedo, sem rejunte</t>
  </si>
  <si>
    <t>54.04.040</t>
  </si>
  <si>
    <t>Rejuntamento de paralelepípedo com areia</t>
  </si>
  <si>
    <t>54.04.050</t>
  </si>
  <si>
    <t>Rejuntamento de paralelepípedo com argamassa de cimento e areia 1:3</t>
  </si>
  <si>
    <t>54.04.060</t>
  </si>
  <si>
    <t>Rejuntamento de paralelepípedo com asfalto e pedrisco</t>
  </si>
  <si>
    <t>54.04.342</t>
  </si>
  <si>
    <t>Pavimentação em lajota de concreto 35 MPa, espessura 6 cm, colorido, tipos: raquete, retangular, sextavado e 16 faces, com rejunte em areia</t>
  </si>
  <si>
    <t>54.04.360</t>
  </si>
  <si>
    <t>54.04.392</t>
  </si>
  <si>
    <t>54.04.393</t>
  </si>
  <si>
    <t>Guias e sarjetas</t>
  </si>
  <si>
    <t>54.06.100</t>
  </si>
  <si>
    <t>Base em concreto com fck de 20 MPa, para guias, sarjetas ou sarjetões</t>
  </si>
  <si>
    <t>54.06.110</t>
  </si>
  <si>
    <t>Base em concreto com fck de 25 MPa, para guias, sarjetas ou sarjetões</t>
  </si>
  <si>
    <t>54.06.151</t>
  </si>
  <si>
    <t>Execução de perfil extrusado no local, sem concreto</t>
  </si>
  <si>
    <t>Sarjeta ou sarjetão moldado no local, tipo PMSP em concreto com fck 20 MPa</t>
  </si>
  <si>
    <t>54.06.170</t>
  </si>
  <si>
    <t>Sarjeta ou sarjetão moldado no local, tipo PMSP em concreto com fck 25 MPa</t>
  </si>
  <si>
    <t>Calcadas e passeios.</t>
  </si>
  <si>
    <t>54.07.040</t>
  </si>
  <si>
    <t>Passeio em mosaico português</t>
  </si>
  <si>
    <t>54.07.110</t>
  </si>
  <si>
    <t>54.07.130</t>
  </si>
  <si>
    <t>54.07.210</t>
  </si>
  <si>
    <t>54.07.240</t>
  </si>
  <si>
    <t>54.07.260</t>
  </si>
  <si>
    <t>54.20.040</t>
  </si>
  <si>
    <t>54.20.100</t>
  </si>
  <si>
    <t>54.20.110</t>
  </si>
  <si>
    <t>Reassentamento de paralelepípedos, sem rejunte</t>
  </si>
  <si>
    <t>54.20.120</t>
  </si>
  <si>
    <t>54.20.130</t>
  </si>
  <si>
    <t>54.20.140</t>
  </si>
  <si>
    <t>LIMPEZA E ARREMATE</t>
  </si>
  <si>
    <t>Limpeza de obra</t>
  </si>
  <si>
    <t>55.01.020</t>
  </si>
  <si>
    <t>Limpeza final da obra</t>
  </si>
  <si>
    <t>55.01.030</t>
  </si>
  <si>
    <t>Limpeza complementar com hidrojateamento</t>
  </si>
  <si>
    <t>55.01.070</t>
  </si>
  <si>
    <t>Limpeza complementar e especial de piso com produtos químicos</t>
  </si>
  <si>
    <t>55.01.080</t>
  </si>
  <si>
    <t>Limpeza complementar e especial de peças e aparelhos sanitários</t>
  </si>
  <si>
    <t>55.01.100</t>
  </si>
  <si>
    <t>Limpeza complementar e especial de vidros</t>
  </si>
  <si>
    <t>55.01.130</t>
  </si>
  <si>
    <t>55.01.140</t>
  </si>
  <si>
    <t>Limpeza de superfície com hidrojateamento</t>
  </si>
  <si>
    <t>Limpeza e desinfeccao sanitaria</t>
  </si>
  <si>
    <t>55.02.010</t>
  </si>
  <si>
    <t>Limpeza de caixa de inspeção</t>
  </si>
  <si>
    <t>55.02.012</t>
  </si>
  <si>
    <t>Limpeza de caixa de passagem, poço de visita ou bueiro</t>
  </si>
  <si>
    <t>55.02.020</t>
  </si>
  <si>
    <t>Limpeza de fossa</t>
  </si>
  <si>
    <t>55.02.040</t>
  </si>
  <si>
    <t>Limpeza e desobstrução de boca de lobo</t>
  </si>
  <si>
    <t>55.02.050</t>
  </si>
  <si>
    <t>Limpeza e desobstrução de canaletas ou tubulações de águas pluviais</t>
  </si>
  <si>
    <t>55.02.060</t>
  </si>
  <si>
    <t>Limpeza e desentupimento manual de tubulação de esgoto predial</t>
  </si>
  <si>
    <t>Remocao de entulho</t>
  </si>
  <si>
    <t>55.10.030</t>
  </si>
  <si>
    <t>Locação de duto coletor de entulho</t>
  </si>
  <si>
    <t>CONFORTO MECANICO, EQUIPAMENTO E SISTEMA</t>
  </si>
  <si>
    <t>Elevador</t>
  </si>
  <si>
    <t>61.01.670</t>
  </si>
  <si>
    <t>61.01.680</t>
  </si>
  <si>
    <t>61.01.690</t>
  </si>
  <si>
    <t>61.01.760</t>
  </si>
  <si>
    <t>61.01.770</t>
  </si>
  <si>
    <t>61.01.800</t>
  </si>
  <si>
    <t>Fechamento em vidro laminado para caixa de elevador</t>
  </si>
  <si>
    <t>Climatizacao</t>
  </si>
  <si>
    <t>61.10.001</t>
  </si>
  <si>
    <t>61.10.007</t>
  </si>
  <si>
    <t>61.10.010</t>
  </si>
  <si>
    <t>61.10.012</t>
  </si>
  <si>
    <t>61.10.014</t>
  </si>
  <si>
    <t>61.10.100</t>
  </si>
  <si>
    <t>61.10.101</t>
  </si>
  <si>
    <t>61.10.110</t>
  </si>
  <si>
    <t>61.10.120</t>
  </si>
  <si>
    <t>61.10.200</t>
  </si>
  <si>
    <t>61.10.210</t>
  </si>
  <si>
    <t>61.10.220</t>
  </si>
  <si>
    <t>61.10.230</t>
  </si>
  <si>
    <t>61.10.250</t>
  </si>
  <si>
    <t>61.10.260</t>
  </si>
  <si>
    <t>61.10.270</t>
  </si>
  <si>
    <t>61.10.300</t>
  </si>
  <si>
    <t>Duto flexível aluminizado, seção circular de 10cm (4´)</t>
  </si>
  <si>
    <t>61.10.310</t>
  </si>
  <si>
    <t>Duto flexível aluminizado, seção circular de 15cm (6´)</t>
  </si>
  <si>
    <t>61.10.320</t>
  </si>
  <si>
    <t>Duto flexível aluminizado, seção circular de 20cm (8´)</t>
  </si>
  <si>
    <t>61.10.380</t>
  </si>
  <si>
    <t>Duto em painel rígido de lã de vidro acústico, espessura 25 mm</t>
  </si>
  <si>
    <t>61.10.400</t>
  </si>
  <si>
    <t>61.10.401</t>
  </si>
  <si>
    <t>Damper de regulagem manual, tamanho: 0,10 m² a 0,14 m²</t>
  </si>
  <si>
    <t>61.10.402</t>
  </si>
  <si>
    <t>Damper de regulagem manual, tamanho: 0,15 m² a 0,20 m²</t>
  </si>
  <si>
    <t>61.10.403</t>
  </si>
  <si>
    <t>Damper de regulagem manual, tamanho: 0,21 m² a 0,40 m²</t>
  </si>
  <si>
    <t>61.10.410</t>
  </si>
  <si>
    <t>Serviço de instalação de Damper Corta Fogo</t>
  </si>
  <si>
    <t>61.10.430</t>
  </si>
  <si>
    <t>61.10.440</t>
  </si>
  <si>
    <t>Registro de regulagem de vazão de ar</t>
  </si>
  <si>
    <t>61.10.510</t>
  </si>
  <si>
    <t>61.10.511</t>
  </si>
  <si>
    <t>Difusor para insuflamento de ar com plenum, multivias e colarinho</t>
  </si>
  <si>
    <t>61.10.512</t>
  </si>
  <si>
    <t>Difusor para insuflamento de ar com plenum, com 2 aberturas</t>
  </si>
  <si>
    <t>61.10.513</t>
  </si>
  <si>
    <t>Difusor de plástico, diâmetro 15 cm</t>
  </si>
  <si>
    <t>61.10.514</t>
  </si>
  <si>
    <t>Difusor de plástico, diâmetro 20 cm</t>
  </si>
  <si>
    <t>61.10.530</t>
  </si>
  <si>
    <t>Difusor de insuflação de ar tipo direcional, medindo 30 x 30 cm</t>
  </si>
  <si>
    <t>61.10.550</t>
  </si>
  <si>
    <t>Difusor de insuflação de ar tipo direcional, medindo 45 x 15 cm</t>
  </si>
  <si>
    <t>61.10.564</t>
  </si>
  <si>
    <t>61.10.565</t>
  </si>
  <si>
    <t>61.10.566</t>
  </si>
  <si>
    <t>61.10.567</t>
  </si>
  <si>
    <t>Grelha de porta, tamanho: 0,14 m² a 0,30 m²</t>
  </si>
  <si>
    <t>61.10.568</t>
  </si>
  <si>
    <t>Grelha de porta, tamanho: 0,07 m² a 0,13 m²</t>
  </si>
  <si>
    <t>61.10.569</t>
  </si>
  <si>
    <t>Grelha de porta, tamanho: 0,03 m² a 0,06 m²</t>
  </si>
  <si>
    <t>61.10.574</t>
  </si>
  <si>
    <t>Grelha de retorno/exaustão com registro, tamanho: 0,03 m² a 0,06 m²</t>
  </si>
  <si>
    <t>61.10.575</t>
  </si>
  <si>
    <t>Grelha de retorno/exaustão com registro, tamanho: 0,07 m² a 0,13 m²</t>
  </si>
  <si>
    <t>61.10.576</t>
  </si>
  <si>
    <t>Grelha de retorno/exaustão com registro, tamanho: 0,14 m² a 0,19 m²</t>
  </si>
  <si>
    <t>61.10.577</t>
  </si>
  <si>
    <t>Grelha de retorno/exaustão com registro, tamanho: 0,20 m² a 0,40 m²</t>
  </si>
  <si>
    <t>61.10.578</t>
  </si>
  <si>
    <t>Grelha de retorno/exaustão com registro, tamanho: 0,41 m² a 0,65 m²</t>
  </si>
  <si>
    <t>61.10.581</t>
  </si>
  <si>
    <t>Veneziana com tela e filtro G4</t>
  </si>
  <si>
    <t>61.10.582</t>
  </si>
  <si>
    <t>Veneziana com tela</t>
  </si>
  <si>
    <t>61.10.583</t>
  </si>
  <si>
    <t>Veneziana com tela, tamanho 38,5 x 33 cm</t>
  </si>
  <si>
    <t>61.10.584</t>
  </si>
  <si>
    <t>Veneziana com tela, tamanho 78,5 x 33 cm</t>
  </si>
  <si>
    <t>Ventilacao</t>
  </si>
  <si>
    <t>61.14.005</t>
  </si>
  <si>
    <t>61.14.015</t>
  </si>
  <si>
    <t>61.14.050</t>
  </si>
  <si>
    <t>61.14.051</t>
  </si>
  <si>
    <t>61.14.070</t>
  </si>
  <si>
    <t>61.14.080</t>
  </si>
  <si>
    <t>61.14.100</t>
  </si>
  <si>
    <t>61.15.010</t>
  </si>
  <si>
    <t>61.15.020</t>
  </si>
  <si>
    <t>61.15.030</t>
  </si>
  <si>
    <t>61.15.040</t>
  </si>
  <si>
    <t>61.15.050</t>
  </si>
  <si>
    <t>61.15.060</t>
  </si>
  <si>
    <t>Válvula de balanceamento diâmetro 1´ a 2 1/2´</t>
  </si>
  <si>
    <t>61.15.070</t>
  </si>
  <si>
    <t>61.15.080</t>
  </si>
  <si>
    <t>Válvula duas vias on/off retorno elétrico diâmetro 1/2´ a 3/4´</t>
  </si>
  <si>
    <t>61.15.090</t>
  </si>
  <si>
    <t>61.15.100</t>
  </si>
  <si>
    <t>61.15.110</t>
  </si>
  <si>
    <t>Válvula esfera duas vias flangeada, diâmetro 3´</t>
  </si>
  <si>
    <t>61.15.120</t>
  </si>
  <si>
    <t>61.15.130</t>
  </si>
  <si>
    <t>Chave de fluxo para ar</t>
  </si>
  <si>
    <t>61.15.140</t>
  </si>
  <si>
    <t>Repetidor de sinal I/I e V/I</t>
  </si>
  <si>
    <t>61.15.150</t>
  </si>
  <si>
    <t>Relé de corrente ajustável de 0 a 200 A</t>
  </si>
  <si>
    <t>61.15.160</t>
  </si>
  <si>
    <t>61.15.164</t>
  </si>
  <si>
    <t>61.15.170</t>
  </si>
  <si>
    <t>Transmissor de pressão diferencial, operação de 0 a 750 Pa</t>
  </si>
  <si>
    <t>61.15.172</t>
  </si>
  <si>
    <t>61.15.174</t>
  </si>
  <si>
    <t>61.15.181</t>
  </si>
  <si>
    <t>Controlador lógico programável para 16 entradas/16 saídas</t>
  </si>
  <si>
    <t>61.15.191</t>
  </si>
  <si>
    <t>Módulo de expansão para 4 canais de saída analógica</t>
  </si>
  <si>
    <t>61.15.196</t>
  </si>
  <si>
    <t>Módulo de expansão para 8 canais de entrada analógica</t>
  </si>
  <si>
    <t>61.15.201</t>
  </si>
  <si>
    <t>Módulo de expansão para 8 canais de entrada e saída digitais</t>
  </si>
  <si>
    <t>61.20.040</t>
  </si>
  <si>
    <t>Cortina de ar com duas velocidades, para vão de 1,20 m</t>
  </si>
  <si>
    <t>61.20.092</t>
  </si>
  <si>
    <t>Cortina de ar com duas velocidades, para vão de 1,50 m</t>
  </si>
  <si>
    <t>61.20.100</t>
  </si>
  <si>
    <t>Ligação típica, (cavalete), para ar condicionado ´fancoil´, diâmetro de 1/2´</t>
  </si>
  <si>
    <t>61.20.110</t>
  </si>
  <si>
    <t>Ligação típica, (cavalete), para ar condicionado ´fancoil´, diâmetro de 3/4´</t>
  </si>
  <si>
    <t>61.20.120</t>
  </si>
  <si>
    <t>Ligação típica, (cavalete), para ar condicionado ´fancoil´, diâmetro de 1´</t>
  </si>
  <si>
    <t>61.20.130</t>
  </si>
  <si>
    <t>Ligação típica, (cavalete), para ar condicionado ´fancoil´, diâmetro de 1 1/4´</t>
  </si>
  <si>
    <t>61.20.450</t>
  </si>
  <si>
    <t>Duto em chapa de aço galvanizado</t>
  </si>
  <si>
    <t>61.20.452</t>
  </si>
  <si>
    <t>Chapéu tipo chinês para duto galvanizado de 35cm</t>
  </si>
  <si>
    <t>COZINHA, REFEITORIO, LAVANDERIA INDUSTRIAL E EQUIPAMENTOS</t>
  </si>
  <si>
    <t>Mobiliario e acessorios</t>
  </si>
  <si>
    <t>62.04.060</t>
  </si>
  <si>
    <t>Tanque duplo com pés em aço inoxidável de 1600 x 700 x 850 mm</t>
  </si>
  <si>
    <t>62.04.070</t>
  </si>
  <si>
    <t>Mesa em aço inoxidável, largura até 700 mm</t>
  </si>
  <si>
    <t>62.04.090</t>
  </si>
  <si>
    <t>Mesa lateral em aço inoxidável com prateleira inferior, largura até 700 mm</t>
  </si>
  <si>
    <t>62.20.330</t>
  </si>
  <si>
    <t>62.20.340</t>
  </si>
  <si>
    <t>62.20.350</t>
  </si>
  <si>
    <t>RESFRIAMENTO E CONSERVACAO DE MATERIAL PERECIVEL</t>
  </si>
  <si>
    <t>Camara frigorifica para resfriado</t>
  </si>
  <si>
    <t>65.01.210</t>
  </si>
  <si>
    <t>Câmara frigorífica para resfriados</t>
  </si>
  <si>
    <t>Camara frigorifica para congelado</t>
  </si>
  <si>
    <t>65.02.100</t>
  </si>
  <si>
    <t>Câmara frigorífica para congelados</t>
  </si>
  <si>
    <t>SEGURANCA, VIGILANCIA E CONTROLE, EQUIPAMENTO E SISTEMA</t>
  </si>
  <si>
    <t>Controle de acessos e alarme</t>
  </si>
  <si>
    <t>66.02.060</t>
  </si>
  <si>
    <t>Repetidora de sinais de ocorrências, do painel sinóptico da central de alarme</t>
  </si>
  <si>
    <t>66.02.090</t>
  </si>
  <si>
    <t>Detector de metais, tipo portal, microprocessado</t>
  </si>
  <si>
    <t>66.02.130</t>
  </si>
  <si>
    <t>Porteiro eletrônico com um interfone</t>
  </si>
  <si>
    <t>66.02.239</t>
  </si>
  <si>
    <t>66.02.240</t>
  </si>
  <si>
    <t>66.02.460</t>
  </si>
  <si>
    <t>Vídeo porteiro eletrônico colorido, com um interfone</t>
  </si>
  <si>
    <t>66.02.500</t>
  </si>
  <si>
    <t>Central de alarme microprocessada, para até 125 zonas</t>
  </si>
  <si>
    <t>66.02.560</t>
  </si>
  <si>
    <t>Equipamentos para sistema de seguranca, vigilancia e controle</t>
  </si>
  <si>
    <t>66.08.061</t>
  </si>
  <si>
    <t>66.08.100</t>
  </si>
  <si>
    <t>Rack fechado padrão metálico, 19 x 12 Us x 470 mm</t>
  </si>
  <si>
    <t>66.08.110</t>
  </si>
  <si>
    <t>Rack fechado padrão metálico, 19 x 20 Us x 470 mm</t>
  </si>
  <si>
    <t>66.08.111</t>
  </si>
  <si>
    <t>Rack fechado de piso padrão metálico, 19 x 24 Us x 570 mm</t>
  </si>
  <si>
    <t>66.08.115</t>
  </si>
  <si>
    <t>Rack fechado de piso padrão metálico, 19 x 44 Us x 770 mm</t>
  </si>
  <si>
    <t>66.08.131</t>
  </si>
  <si>
    <t>Monitor LCD ou LED colorido, tela plana de 21,5´</t>
  </si>
  <si>
    <t>66.08.240</t>
  </si>
  <si>
    <t>Filtro passivo e misturador de sinais VHF / UHF / CATV</t>
  </si>
  <si>
    <t>66.08.258</t>
  </si>
  <si>
    <t>66.08.260</t>
  </si>
  <si>
    <t>Modulador de canais VHF / UHF / CATV / CFTV</t>
  </si>
  <si>
    <t>66.08.270</t>
  </si>
  <si>
    <t>66.08.324</t>
  </si>
  <si>
    <t>66.08.326</t>
  </si>
  <si>
    <t>66.08.328</t>
  </si>
  <si>
    <t>66.08.340</t>
  </si>
  <si>
    <t>Unidade de disco rígido (HD) externo de 5 TB</t>
  </si>
  <si>
    <t>66.08.400</t>
  </si>
  <si>
    <t>66.08.401</t>
  </si>
  <si>
    <t>66.08.600</t>
  </si>
  <si>
    <t>Unidade gerenciadora digital de vídeo em rede (NVR) de até 8 câmeras IP, armazenamento de 6 TB, 1 interface de rede Fast Ethernet</t>
  </si>
  <si>
    <t>66.08.610</t>
  </si>
  <si>
    <t>66.08.620</t>
  </si>
  <si>
    <t>66.20.150</t>
  </si>
  <si>
    <t>Guia organizadora de cabos para rack, 19´ 1 U</t>
  </si>
  <si>
    <t>66.20.170</t>
  </si>
  <si>
    <t>Guia organizadora de cabos para rack, 19´ 2 U</t>
  </si>
  <si>
    <t>66.20.202</t>
  </si>
  <si>
    <t>Instalação de câmera fixa para CFTV</t>
  </si>
  <si>
    <t>66.20.212</t>
  </si>
  <si>
    <t>Instalação de câmera móvel para CFTV</t>
  </si>
  <si>
    <t>66.20.221</t>
  </si>
  <si>
    <t>66.20.225</t>
  </si>
  <si>
    <t>Switch Gigabit 24 portas com capacidade de 10/100/1000/Mbps</t>
  </si>
  <si>
    <t>Tratamento</t>
  </si>
  <si>
    <t>67.02.160</t>
  </si>
  <si>
    <t>Medidor de vazão tipo calha Parshall com garganta W= 3´</t>
  </si>
  <si>
    <t>67.02.210</t>
  </si>
  <si>
    <t>Tela galvanizada revestida em poliamida, malha de 10 mm</t>
  </si>
  <si>
    <t>67.02.240</t>
  </si>
  <si>
    <t>67.02.280</t>
  </si>
  <si>
    <t>Cesto em chapa de aço inoxidável com espessura de 1,5 mm e furos de 1/2´</t>
  </si>
  <si>
    <t>67.02.301</t>
  </si>
  <si>
    <t>Peneira estática em poliéster reforçado de fibra de vidro (PRFV) com tela de aço inoxidável AISI 304, malha de 1,5 mm, vazão de 50 l/s</t>
  </si>
  <si>
    <t>67.02.320</t>
  </si>
  <si>
    <t>67.02.330</t>
  </si>
  <si>
    <t>67.02.400</t>
  </si>
  <si>
    <t>67.02.410</t>
  </si>
  <si>
    <t>Sistema de tratamento de efluente por reator anaeróbio (UASB) e filtro aeróbio (FAS), para obras de segurança com vazão máxima horária 12 l/s</t>
  </si>
  <si>
    <t>67.02.502</t>
  </si>
  <si>
    <t>Elaboração de projeto de sistema de estação compacta de tratamento de esgoto para vazão máxima horária 12 l/s e atendimento classe II, assessoria, documentação e aprovação na CETESB</t>
  </si>
  <si>
    <t>67.02.503</t>
  </si>
  <si>
    <t>Elaboração de projeto de sistema de estação compacta de tratamento de esgoto para vazão máxima horária 12 l/s, atendimento classe II, tratamento de nitrogênio e fósforo, assessoria, documentação e aprovação na CETESB</t>
  </si>
  <si>
    <t>ELETRIFICACAO, EQUIPAMENTOS E SISTEMA</t>
  </si>
  <si>
    <t>Posteamento</t>
  </si>
  <si>
    <t>68.01.600</t>
  </si>
  <si>
    <t>Poste de concreto circular, 200 kg, H = 7,00 m</t>
  </si>
  <si>
    <t>68.01.620</t>
  </si>
  <si>
    <t>Poste de concreto circular, 200 kg, H = 9,00 m</t>
  </si>
  <si>
    <t>68.01.630</t>
  </si>
  <si>
    <t>Poste de concreto circular, 200 kg, H = 10,00 m</t>
  </si>
  <si>
    <t>68.01.640</t>
  </si>
  <si>
    <t>Poste de concreto circular, 200 kg, H = 11,00 m</t>
  </si>
  <si>
    <t>68.01.650</t>
  </si>
  <si>
    <t>Poste de concreto circular, 200 kg, H = 12,00 m</t>
  </si>
  <si>
    <t>68.01.670</t>
  </si>
  <si>
    <t>Poste de concreto circular, 300 kg, H = 9,00 m</t>
  </si>
  <si>
    <t>68.01.730</t>
  </si>
  <si>
    <t>Poste de concreto circular, 400 kg, H = 9,00 m</t>
  </si>
  <si>
    <t>68.01.740</t>
  </si>
  <si>
    <t>Poste de concreto circular, 400 kg, H = 10,00 m</t>
  </si>
  <si>
    <t>68.01.750</t>
  </si>
  <si>
    <t>Poste de concreto circular, 400 kg, H = 11,00 m</t>
  </si>
  <si>
    <t>68.01.760</t>
  </si>
  <si>
    <t>Poste de concreto circular, 400 kg, H = 12,00 m</t>
  </si>
  <si>
    <t>68.01.800</t>
  </si>
  <si>
    <t>Poste de concreto circular, 600 kg, H = 11,00 m</t>
  </si>
  <si>
    <t>68.01.810</t>
  </si>
  <si>
    <t>Poste de concreto circular, 600 kg, H = 12,00 m</t>
  </si>
  <si>
    <t>68.01.850</t>
  </si>
  <si>
    <t>Poste de concreto circular, 1000 kg, H = 12,00 m</t>
  </si>
  <si>
    <t>Estrutura especifica</t>
  </si>
  <si>
    <t>68.02.010</t>
  </si>
  <si>
    <t>Estai</t>
  </si>
  <si>
    <t>68.02.020</t>
  </si>
  <si>
    <t>Estrutura tipo M1</t>
  </si>
  <si>
    <t>68.02.030</t>
  </si>
  <si>
    <t>Estrutura tipo M2</t>
  </si>
  <si>
    <t>68.02.040</t>
  </si>
  <si>
    <t>Estrutura tipo N3</t>
  </si>
  <si>
    <t>68.02.050</t>
  </si>
  <si>
    <t>68.02.060</t>
  </si>
  <si>
    <t>Estrutura tipo M4</t>
  </si>
  <si>
    <t>68.02.070</t>
  </si>
  <si>
    <t>Estrutura tipo N2</t>
  </si>
  <si>
    <t>68.02.090</t>
  </si>
  <si>
    <t>Estrutura tipo N4</t>
  </si>
  <si>
    <t>68.02.100</t>
  </si>
  <si>
    <t>68.02.110</t>
  </si>
  <si>
    <t>68.02.120</t>
  </si>
  <si>
    <t>68.02.140</t>
  </si>
  <si>
    <t>68.20.010</t>
  </si>
  <si>
    <t>Recolocação de poste de madeira</t>
  </si>
  <si>
    <t>68.20.040</t>
  </si>
  <si>
    <t>68.20.050</t>
  </si>
  <si>
    <t>68.20.120</t>
  </si>
  <si>
    <t>Bengala em PVC para ramal de entrada, diâmetro de 32 mm</t>
  </si>
  <si>
    <t>Distribuicao e comando, caixas e equipamentos especificos</t>
  </si>
  <si>
    <t>69.03.090</t>
  </si>
  <si>
    <t>69.03.140</t>
  </si>
  <si>
    <t>69.03.301</t>
  </si>
  <si>
    <t>Central de Pabx para 2 linhas e 8 ramais</t>
  </si>
  <si>
    <t>69.03.310</t>
  </si>
  <si>
    <t>Caixa de tomada em poliamida e tampa para piso elevado, com 4 alojamentos para elétrica e até 8 alojamentos para telefonia e dados</t>
  </si>
  <si>
    <t>69.03.340</t>
  </si>
  <si>
    <t>69.03.360</t>
  </si>
  <si>
    <t>69.03.400</t>
  </si>
  <si>
    <t>69.03.410</t>
  </si>
  <si>
    <t>69.03.420</t>
  </si>
  <si>
    <t>Estabilizacao de tensao</t>
  </si>
  <si>
    <t>69.05.010</t>
  </si>
  <si>
    <t>Estabilizador eletrônico de tensão, monofásico, com potência de 5 kVA</t>
  </si>
  <si>
    <t>69.05.040</t>
  </si>
  <si>
    <t>Estabilizador eletrônico de tensão, monofásico, com potência de 10 kVA</t>
  </si>
  <si>
    <t>69.05.230</t>
  </si>
  <si>
    <t>Estabilizador eletrônico de tensão, trifásico, com potência de 40 kVA</t>
  </si>
  <si>
    <t>Sistemas ininterruptos de energia</t>
  </si>
  <si>
    <t>69.06.020</t>
  </si>
  <si>
    <t>69.06.030</t>
  </si>
  <si>
    <t>69.06.040</t>
  </si>
  <si>
    <t>69.06.050</t>
  </si>
  <si>
    <t>Sistema ininterrupto de energia, monofásico, com potência de 2 kVA</t>
  </si>
  <si>
    <t>69.06.080</t>
  </si>
  <si>
    <t>69.06.100</t>
  </si>
  <si>
    <t>Sistema ininterrupto de energia, monofásico, com potência entre 5 a 7,5 kVA</t>
  </si>
  <si>
    <t>69.06.110</t>
  </si>
  <si>
    <t>69.06.120</t>
  </si>
  <si>
    <t>69.06.200</t>
  </si>
  <si>
    <t>69.06.210</t>
  </si>
  <si>
    <t>69.06.220</t>
  </si>
  <si>
    <t>69.06.240</t>
  </si>
  <si>
    <t>69.06.280</t>
  </si>
  <si>
    <t>69.06.290</t>
  </si>
  <si>
    <t>69.06.300</t>
  </si>
  <si>
    <t>69.06.320</t>
  </si>
  <si>
    <t>69.06.390</t>
  </si>
  <si>
    <t>Equipamentos para informatica</t>
  </si>
  <si>
    <t>69.08.010</t>
  </si>
  <si>
    <t>Sistema de rede</t>
  </si>
  <si>
    <t>69.09.250</t>
  </si>
  <si>
    <t>69.09.260</t>
  </si>
  <si>
    <t>69.09.300</t>
  </si>
  <si>
    <t>69.09.360</t>
  </si>
  <si>
    <t>69.09.370</t>
  </si>
  <si>
    <t>Telecomunicacoes</t>
  </si>
  <si>
    <t>69.10.130</t>
  </si>
  <si>
    <t>69.10.140</t>
  </si>
  <si>
    <t>Antena parabólica com captador de sinais e modulador de áudio e vídeo</t>
  </si>
  <si>
    <t>69.20.010</t>
  </si>
  <si>
    <t>Arame de espinar em aço inoxidável nu, para TV a cabo</t>
  </si>
  <si>
    <t>69.20.040</t>
  </si>
  <si>
    <t>Isolador roldana em porcelana de 72 x 72 mm</t>
  </si>
  <si>
    <t>69.20.050</t>
  </si>
  <si>
    <t>Suporte para isolador roldana tipo DM, padrão TELEBRÁS</t>
  </si>
  <si>
    <t>69.20.070</t>
  </si>
  <si>
    <t>69.20.100</t>
  </si>
  <si>
    <t>Tampa para caixa R1, padrão TELEBRÁS</t>
  </si>
  <si>
    <t>69.20.110</t>
  </si>
  <si>
    <t>Tampa para caixa R2, padrão TELEBRÁS</t>
  </si>
  <si>
    <t>69.20.130</t>
  </si>
  <si>
    <t>69.20.140</t>
  </si>
  <si>
    <t>69.20.170</t>
  </si>
  <si>
    <t>69.20.180</t>
  </si>
  <si>
    <t>69.20.200</t>
  </si>
  <si>
    <t>Bandeja fixa para rack, 19´ x 500 mm</t>
  </si>
  <si>
    <t>69.20.210</t>
  </si>
  <si>
    <t>Bandeja fixa para rack, 19´ x 800 mm</t>
  </si>
  <si>
    <t>69.20.220</t>
  </si>
  <si>
    <t>Bandeja deslizante para rack, 19´ x 800 mm</t>
  </si>
  <si>
    <t>69.20.230</t>
  </si>
  <si>
    <t>69.20.240</t>
  </si>
  <si>
    <t>69.20.248</t>
  </si>
  <si>
    <t>69.20.250</t>
  </si>
  <si>
    <t>69.20.260</t>
  </si>
  <si>
    <t>Protetor de surto híbrido para rede de telecomunicações</t>
  </si>
  <si>
    <t>69.20.270</t>
  </si>
  <si>
    <t>69.20.280</t>
  </si>
  <si>
    <t>69.20.290</t>
  </si>
  <si>
    <t>Tomada blindada para VHF/UHF, CATV e FM, frequência 5 MHz a 1 GHz</t>
  </si>
  <si>
    <t>69.20.300</t>
  </si>
  <si>
    <t>69.20.340</t>
  </si>
  <si>
    <t>Tomada para TV, tipo pino Jack, com placa</t>
  </si>
  <si>
    <t>69.20.350</t>
  </si>
  <si>
    <t>Caixa de emenda ventilada, em polipropileno, para até 200 pares</t>
  </si>
  <si>
    <t>SINALIZACAO VIARIA</t>
  </si>
  <si>
    <t>Dispositivo viario</t>
  </si>
  <si>
    <t>70.01.050</t>
  </si>
  <si>
    <t>Defensa semimaleavel simples</t>
  </si>
  <si>
    <t>Sinalizacao horizontal</t>
  </si>
  <si>
    <t>70.02.001</t>
  </si>
  <si>
    <t>Limpeza, pré marcação e pré pintura de solo</t>
  </si>
  <si>
    <t>70.02.012</t>
  </si>
  <si>
    <t>70.02.013</t>
  </si>
  <si>
    <t>70.02.014</t>
  </si>
  <si>
    <t>70.02.016</t>
  </si>
  <si>
    <t>70.02.017</t>
  </si>
  <si>
    <t>70.02.020</t>
  </si>
  <si>
    <t>Sinalização horizontal em plástico a frio manual, para faixas</t>
  </si>
  <si>
    <t>70.02.021</t>
  </si>
  <si>
    <t>Sinalização horizontal em termoplástico de alto relevo</t>
  </si>
  <si>
    <t>70.02.022</t>
  </si>
  <si>
    <t>Sinalização horizontal em tinta a base de resina acrílica emulsionada em água</t>
  </si>
  <si>
    <t>Sinalizacao vertical</t>
  </si>
  <si>
    <t>70.03.001</t>
  </si>
  <si>
    <t>70.03.003</t>
  </si>
  <si>
    <t>70.03.006</t>
  </si>
  <si>
    <t>70.03.008</t>
  </si>
  <si>
    <t>70.03.009</t>
  </si>
  <si>
    <t>70.03.010</t>
  </si>
  <si>
    <t>70.03.012</t>
  </si>
  <si>
    <t>70.03.013</t>
  </si>
  <si>
    <t>Coluna cônica</t>
  </si>
  <si>
    <t>70.04.001</t>
  </si>
  <si>
    <t>Coluna simples (PP), diâmetro de 2 1/2´ e comprimento de 3,6 m</t>
  </si>
  <si>
    <t>70.04.002</t>
  </si>
  <si>
    <t>70.04.003</t>
  </si>
  <si>
    <t>70.04.004</t>
  </si>
  <si>
    <t>70.04.005</t>
  </si>
  <si>
    <t>70.04.006</t>
  </si>
  <si>
    <t>Coluna dupla (PP), diâmetro de 2 x 2 1/2´ e comprimento de 3,6 m</t>
  </si>
  <si>
    <t>70.04.007</t>
  </si>
  <si>
    <t>Coluna semafórica simples 101 mm x 6 m</t>
  </si>
  <si>
    <t>Sinalizacao semaforica e complementar</t>
  </si>
  <si>
    <t>70.05.001</t>
  </si>
  <si>
    <t>Botoeira convencional para pedestre</t>
  </si>
  <si>
    <t>70.05.002</t>
  </si>
  <si>
    <t>Botoeira sonora para deficientes visuais</t>
  </si>
  <si>
    <t>70.05.006</t>
  </si>
  <si>
    <t>Luminária LED 20W com braço, para travessia de pedestre</t>
  </si>
  <si>
    <t>70.05.011</t>
  </si>
  <si>
    <t>Grupo focal para pedestre com lâmpada LED e contador regressivo</t>
  </si>
  <si>
    <t>70.05.020</t>
  </si>
  <si>
    <t>Grupo focal veicular com lâmpada LED, com anteparo e suportes de fixação</t>
  </si>
  <si>
    <t>Tachas e tachoes</t>
  </si>
  <si>
    <t>70.06.001</t>
  </si>
  <si>
    <t>Segregador (bate rodas) refletivo</t>
  </si>
  <si>
    <t>70.06.010</t>
  </si>
  <si>
    <t>Tacha refletiva de vidro temperado</t>
  </si>
  <si>
    <t>70.06.011</t>
  </si>
  <si>
    <t>Tacha tipo I bidirecional refletiva</t>
  </si>
  <si>
    <t>70.06.012</t>
  </si>
  <si>
    <t>Tacha tipo I monodirecional refletiva</t>
  </si>
  <si>
    <t>70.06.013</t>
  </si>
  <si>
    <t>Tacha tipo II bidirecional refletiva</t>
  </si>
  <si>
    <t>70.06.014</t>
  </si>
  <si>
    <t>Tacha tipo II monodirecional refletiva</t>
  </si>
  <si>
    <t>70.06.020</t>
  </si>
  <si>
    <t>Tachão tipo I bidirecional refletivo</t>
  </si>
  <si>
    <t>70.06.021</t>
  </si>
  <si>
    <t>Tachão tipo I monodirecional refletivo</t>
  </si>
  <si>
    <t>SINALIZACAO E COMUNICACAO VISUAL</t>
  </si>
  <si>
    <t>Placas, porticos e obeliscos arquitetônicos</t>
  </si>
  <si>
    <t>97.02.030</t>
  </si>
  <si>
    <t>Placa comemorativa em aço inoxidável escovado</t>
  </si>
  <si>
    <t>97.02.036</t>
  </si>
  <si>
    <t>Placa de identificação em PVC com texto em vinil</t>
  </si>
  <si>
    <t>97.02.190</t>
  </si>
  <si>
    <t>Placa de identificação em acrílico com texto em vinil</t>
  </si>
  <si>
    <t>97.02.193</t>
  </si>
  <si>
    <t>Placa de sinalização em PVC fotoluminescente (200x200mm), com indicação de equipamentos de alarme, detecção e extinção de incêndio</t>
  </si>
  <si>
    <t>97.02.196</t>
  </si>
  <si>
    <t>97.02.198</t>
  </si>
  <si>
    <t>Placa de sinalização em PVC, com indicação de proibição normativa</t>
  </si>
  <si>
    <t>97.02.210</t>
  </si>
  <si>
    <t>Placa de sinalização em PVC para ambientes</t>
  </si>
  <si>
    <t>Pintura de letras e pictogramas</t>
  </si>
  <si>
    <t>97.03.010</t>
  </si>
  <si>
    <t>Sinalização com pictograma em tinta acrílica</t>
  </si>
  <si>
    <t>Placas, porticos e sinalizacao viaria</t>
  </si>
  <si>
    <t>97.05.070</t>
  </si>
  <si>
    <t>97.05.080</t>
  </si>
  <si>
    <t>97.05.130</t>
  </si>
  <si>
    <t>97.05.140</t>
  </si>
  <si>
    <t>Suporte de perfil metálico galvanizado</t>
  </si>
  <si>
    <t>ARQUITETURA DE INTERIORES</t>
  </si>
  <si>
    <t>Mobiliario</t>
  </si>
  <si>
    <t>98.02.210</t>
  </si>
  <si>
    <t>Banco de madeira com encosto e pés em ferro fundido pintado</t>
  </si>
  <si>
    <t xml:space="preserve">Forma </t>
  </si>
  <si>
    <t>EDIFICAÇÃO DOS BANHEIROS / DEPÓSITO</t>
  </si>
  <si>
    <t>REVESTIMENTO</t>
  </si>
  <si>
    <t>Data base: 09/2022</t>
  </si>
  <si>
    <t>PREFEITURA MUNICIPAL DE ICÉM - SP</t>
  </si>
  <si>
    <t>LOCAL: AVENIDA JORGE SALUSTIANO DE JESUS</t>
  </si>
  <si>
    <t>Forma / m</t>
  </si>
  <si>
    <t>11.20</t>
  </si>
  <si>
    <t>B1 = B19 (14 un)</t>
  </si>
  <si>
    <t>B2 (1 un)</t>
  </si>
  <si>
    <t>B3 (1 un)</t>
  </si>
  <si>
    <t>B4 = B5 (2 un)</t>
  </si>
  <si>
    <t>Reaterro</t>
  </si>
  <si>
    <t>Canteiro pequeno</t>
  </si>
  <si>
    <t>Canteiro grande</t>
  </si>
  <si>
    <t>Fundação</t>
  </si>
  <si>
    <t xml:space="preserve"> Fundação</t>
  </si>
  <si>
    <t>Face interna dos canteiros</t>
  </si>
  <si>
    <t>Estrutura</t>
  </si>
  <si>
    <t>Lastro</t>
  </si>
  <si>
    <t>Reservatório metálico taça coluna seca - 5m³</t>
  </si>
  <si>
    <t>Térreo</t>
  </si>
  <si>
    <t>Prefeitura do Município de Icém - SP</t>
  </si>
  <si>
    <t>Data da Elaboração: 01/09/2022</t>
  </si>
  <si>
    <t>OBJETO: CONSTRUÇÃO DA PRAÇA GASTRONÔMICA</t>
  </si>
  <si>
    <t>Caixa de passagem</t>
  </si>
  <si>
    <t>Processo ST-PRC-2022-00073-DM</t>
  </si>
  <si>
    <t>INFRAESTRUTURA ELÉTRICA / LÓGICA</t>
  </si>
  <si>
    <t>Elétrica</t>
  </si>
  <si>
    <t>Lógica</t>
  </si>
  <si>
    <t>Poste de luz LED, 2 pétalas quadrada, h= 5,50 m - 2 x 50W</t>
  </si>
  <si>
    <t>Luminária de solo embutido 5W</t>
  </si>
  <si>
    <t>2.20</t>
  </si>
  <si>
    <t>Jasmim-manga - Plumeia rubra</t>
  </si>
  <si>
    <t>Resedá - Lagerstromia indica</t>
  </si>
  <si>
    <t>Cica - Cycas revoluta</t>
  </si>
  <si>
    <t>Fórmio - Phormium tenas</t>
  </si>
  <si>
    <t>Dionela - Dionela tasmanica</t>
  </si>
  <si>
    <t>Guaimbê - Philoderdron bipinnatifidum</t>
  </si>
  <si>
    <t>Lambari - Tradescantia zebrina</t>
  </si>
  <si>
    <t>Grama amendoim - Arachis repens</t>
  </si>
  <si>
    <t>Face externa dos canteiros novos</t>
  </si>
  <si>
    <t>Face externa do canteiro existente</t>
  </si>
  <si>
    <t>Canteiros novos</t>
  </si>
  <si>
    <t>Elemento</t>
  </si>
  <si>
    <t>Mini guia elemento em frente a caixa d'água</t>
  </si>
  <si>
    <t>Mini guia elemento em frente ao palco</t>
  </si>
  <si>
    <t>Mini guia nos jardins quadrados</t>
  </si>
  <si>
    <t>Mini guia</t>
  </si>
  <si>
    <t>Mini guia no jardim redondo</t>
  </si>
  <si>
    <t>Mini guia na divisa da Av. Pedro Becari / CRETI</t>
  </si>
  <si>
    <t>17.10</t>
  </si>
  <si>
    <t>Conforme projeto</t>
  </si>
  <si>
    <t xml:space="preserve">Conforme projeto </t>
  </si>
  <si>
    <t>Guia pré-moldada  reta</t>
  </si>
  <si>
    <t>Guia pré-moldada curva</t>
  </si>
  <si>
    <t>Escavação para a execução das canaletas</t>
  </si>
  <si>
    <t>FAZFORTE</t>
  </si>
  <si>
    <t>AGRO</t>
  </si>
  <si>
    <t>TANK METALÚRGICA</t>
  </si>
  <si>
    <t>Poste de luz colonial duplo externo 245x88x38 cm - Alumínio e vidro, com lâmpada 2 X 15W</t>
  </si>
  <si>
    <t>VITORIA REGIA GARDEN</t>
  </si>
  <si>
    <t>Concreto para a execução da canaleta</t>
  </si>
  <si>
    <t>Luminária de solo embutido 36W</t>
  </si>
  <si>
    <t xml:space="preserve">Mini guia jardim </t>
  </si>
  <si>
    <t>SPEEDMIX</t>
  </si>
  <si>
    <t>IRMÃOS OLIVEIRA</t>
  </si>
  <si>
    <t>LEROY MERLIN</t>
  </si>
  <si>
    <t>Lastro para a execução da canaleta</t>
  </si>
  <si>
    <t>2.21</t>
  </si>
  <si>
    <t>Face externa</t>
  </si>
  <si>
    <t>Canteiro elevado existente</t>
  </si>
  <si>
    <t>MUNDO VERDE PAISAGISMO</t>
  </si>
  <si>
    <t>GRAMAS JARDIM VIVEIRO</t>
  </si>
  <si>
    <t>Limitador de grama</t>
  </si>
  <si>
    <t>Principal</t>
  </si>
  <si>
    <t>Apoio</t>
  </si>
  <si>
    <t xml:space="preserve">Altura </t>
  </si>
  <si>
    <t>2.22</t>
  </si>
  <si>
    <t>Canteiro C. D'água</t>
  </si>
  <si>
    <t>Canteiro Palco</t>
  </si>
  <si>
    <t>Viga baldrame</t>
  </si>
  <si>
    <t>7 x 14 - Ø8,00mm - 1,80 Kg/m</t>
  </si>
  <si>
    <t>Coluna pop:</t>
  </si>
  <si>
    <t>Vigas</t>
  </si>
  <si>
    <t>Chapisco (m²)</t>
  </si>
  <si>
    <t>Emboço (m²)</t>
  </si>
  <si>
    <t>Reboco (m²)</t>
  </si>
  <si>
    <t>Espessura de 3 cm</t>
  </si>
  <si>
    <t>2.23</t>
  </si>
  <si>
    <t>Reaterro para a execução das caixas de inspeção de esgoto</t>
  </si>
  <si>
    <t>14.10</t>
  </si>
  <si>
    <t>16.10</t>
  </si>
  <si>
    <t>17.12</t>
  </si>
  <si>
    <t>Palmeira rabo de raposa - Wodyetia bifucata</t>
  </si>
  <si>
    <t>Jabuticabeira - Plinia caulilfora</t>
  </si>
  <si>
    <t>Lixeira de madeira plástica - conjunto com 2 (duas) lixeiras</t>
  </si>
  <si>
    <t>CANTEIROS ELEVADOS / MURO DE ARRIMO / ELEMENTO VAZADO</t>
  </si>
  <si>
    <t>Base com armadura em coluna pop - Ref. Gerdau</t>
  </si>
  <si>
    <t>muro de arrimo</t>
  </si>
  <si>
    <t xml:space="preserve">Estrutura cobogó 1 </t>
  </si>
  <si>
    <t>Estrutura cobogó 2</t>
  </si>
  <si>
    <t>INFRAESTRUTURA SANITÁRIA / DRENAGEM PLUVIAL</t>
  </si>
  <si>
    <t>Aterro</t>
  </si>
  <si>
    <t>Aterro por compensação do Item 2.5</t>
  </si>
  <si>
    <t>Aterro por compensação do Item 5.4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</si>
  <si>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</si>
  <si>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</si>
  <si>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</si>
  <si>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</si>
  <si>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</si>
  <si>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</si>
  <si>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</si>
  <si>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</si>
  <si>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</si>
  <si>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</si>
  <si>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ACRILOJA + frete individual</t>
  </si>
  <si>
    <t>CONSTRUCIVIL COMERCIO + frete individual</t>
  </si>
  <si>
    <t>FUNDAÇÃO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</si>
  <si>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</si>
  <si>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</si>
  <si>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</si>
  <si>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</si>
  <si>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</si>
  <si>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</si>
  <si>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</si>
  <si>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</si>
  <si>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</si>
  <si>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</si>
  <si>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</si>
  <si>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</si>
  <si>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Conforme projeto sanitário</t>
  </si>
  <si>
    <t>Conforme projeto hidráulico</t>
  </si>
  <si>
    <t>Conforme projeto elétrico</t>
  </si>
  <si>
    <t>12.8</t>
  </si>
  <si>
    <t>Conforme projeto estrutural dos canteiros</t>
  </si>
  <si>
    <t>Conforme projeto estrutural</t>
  </si>
  <si>
    <t>Conforme projeto luminotécnico</t>
  </si>
  <si>
    <t>Conforme quantitativo em projeto arquitetônico</t>
  </si>
  <si>
    <t>Conforme quantitativo em projeto estrutural</t>
  </si>
  <si>
    <t>Conforme projeto de abrigos</t>
  </si>
  <si>
    <t>Conforme projeto de gás</t>
  </si>
  <si>
    <t>Conforme projeto de piso</t>
  </si>
  <si>
    <t>Conforme quantitativo em projeto de paisagismo</t>
  </si>
  <si>
    <t xml:space="preserve"> Descrição</t>
  </si>
  <si>
    <t>01</t>
  </si>
  <si>
    <t>01.02</t>
  </si>
  <si>
    <t>Parecer técnico de fundações, contenções e recomendações gerais, para empreendimentos com área construída até 1.000 m²</t>
  </si>
  <si>
    <t>Parecer técnico de fundações, contenções e recomendações gerais, para empreendimentos com área construída de 1.001 a 2.000 m²</t>
  </si>
  <si>
    <t>Parecer técnico de fundações, contenções e recomendações gerais, para empreendimentos com área construída de 2.001 a 5.000 m²</t>
  </si>
  <si>
    <t>Parecer técnico de fundações, contenções e recomendações gerais, para empreendimentos com área construída de 5.001 a 10.000 m²</t>
  </si>
  <si>
    <t>Parecer técnico de fundações, contenções e recomendações gerais, para empreendimentos com área construída acima de 10.000 m²</t>
  </si>
  <si>
    <t>01.06</t>
  </si>
  <si>
    <t>Elaboração de projeto de adequação de entrada de energia elétrica junto a concessionária, com medição em média tensão, subestação simplificada e demanda de 75 kVA a 300 kVA</t>
  </si>
  <si>
    <t>Elaboração de projeto de adequação de entrada de energia elétrica junto a concessionária, com medição em média tensão e demanda de 75 kVA a 300 kVA</t>
  </si>
  <si>
    <t>Elaboração de projeto de adequação de entrada de energia elétrica junto a concessionária, com medição em média tensão e demanda acima de 300 kVA a 2 MVA</t>
  </si>
  <si>
    <t>01.17</t>
  </si>
  <si>
    <t>01.20</t>
  </si>
  <si>
    <t>Taxa de mobilização e desmobilização de equipamentos para execução de levantamento topográfico</t>
  </si>
  <si>
    <t>Levantamento planimétrico cadastral com áreas ocupadas predominantemente por comunidades - área até 20.000 m² (mínimo de 3.500 m²)</t>
  </si>
  <si>
    <t>Levantamento planimétrico cadastral com áreas ocupadas predominantemente por comunidades - área acima de 20.000 m² até 200.000 m²</t>
  </si>
  <si>
    <t>Levantamento planimétrico cadastral com áreas ocupadas predominantemente por comunidades - área acima de 200.000 m²</t>
  </si>
  <si>
    <t>Levantamento planimétrico cadastral com áreas até 50% de ocupação - área até 20.000 m² (mínimo de 3.500 m²)</t>
  </si>
  <si>
    <t>Levantamento planimétrico cadastral com áreas até 50% de ocupação - área acima de 20.000 m² até 200.000 m²</t>
  </si>
  <si>
    <t>Levantamento planimétrico cadastral com áreas até 50% de ocupação - área acima de 200.000 m²</t>
  </si>
  <si>
    <t>Levantamento planimétrico cadastral com áreas acima de 50% de ocupação - área até 20.000 m² (mínimo de 4.000 m²)</t>
  </si>
  <si>
    <t>Levantamento planimétrico cadastral com áreas acima de 50% de ocupação - área acima de 20.000 m² até 200.000 m²</t>
  </si>
  <si>
    <t>Levantamento planimétrico cadastral com áreas acima de 50% de ocupação - área acima de 200.000 m²</t>
  </si>
  <si>
    <t>Levantamento planialtimétrico cadastral com áreas ocupadas predominantemente por comunidades - área até 20.000 m² (mínimo de 3.500 m²)</t>
  </si>
  <si>
    <t>Levantamento planialtimétrico cadastral com áreas ocupadas predominantemente por comunidades - área acima de 20.000 m² até 200.000 m²</t>
  </si>
  <si>
    <t>Levantamento planialtimétrico cadastral com áreas ocupadas predominantemente por comunidades - área acima de 200.000 m²</t>
  </si>
  <si>
    <t>Levantamento planialtimétrico cadastral com áreas até 50% de ocupação - área até 20.000 m² (mínimo de 4.000 m²)</t>
  </si>
  <si>
    <t>Levantamento planialtimétrico cadastral com áreas até 50% de ocupação - área acima de 20.000 m² até 200.000 m²</t>
  </si>
  <si>
    <t>Levantamento planialtimétrico cadastral com áreas até 50% de ocupação - área acima de 200.000 m²</t>
  </si>
  <si>
    <t>Levantamento planialtimétrico cadastral com áreas acima de 50% de ocupação - área até 20.000 m² (mínimo de 3.500 m²)</t>
  </si>
  <si>
    <t>Levantamento planialtimétrico cadastral com áreas acima de 50% de ocupação - área acima de 20.000 m² até 200.000 m²</t>
  </si>
  <si>
    <t>Levantamento planialtimétrico cadastral com áreas acima de 50% de ocupação - área acima de 200.000 m²</t>
  </si>
  <si>
    <t>Levantamento planialtimétrico cadastral em área rural até 2 alqueires (mínimo de 10.000 m²)</t>
  </si>
  <si>
    <t>Levantamento planialtimétrico cadastral em área rural acima de 2 até 5 alqueires</t>
  </si>
  <si>
    <t>Levantamento planialtimétrico cadastral em área rural acima de 5 até 10 alqueires</t>
  </si>
  <si>
    <t>Transporte de referência de nível (RN) - classe IIN (mínimo de 2 km)</t>
  </si>
  <si>
    <t>Implantação de marcos através de levantamento com GPS (mínimo de 3 marcos)</t>
  </si>
  <si>
    <t>01.21</t>
  </si>
  <si>
    <t>Taxa de mobilização e desmobilização de equipamentos para execução de sondagem</t>
  </si>
  <si>
    <t>Taxa de mobilização e desmobilização de equipamentos para execução de sondagem rotativa</t>
  </si>
  <si>
    <t>Sondagem do terreno à percussão com a utilização de torquímetro (mínimo de 30 m)</t>
  </si>
  <si>
    <t>01.23</t>
  </si>
  <si>
    <t>Taxa de mobilização e desmobilização de equipamentos para execução de corte em concreto armado</t>
  </si>
  <si>
    <t>Demolição de concreto armado com preservação de armadura, para reforço e recuperação estrutural</t>
  </si>
  <si>
    <t>Taxa de mobilização e desmobilização de equipamentos para execução de perfuração em concreto</t>
  </si>
  <si>
    <t>Furação para até 10mm x 100mm em concreto armado, inclusive colagem de armadura (para até 8mm)</t>
  </si>
  <si>
    <t>Furação para 12,5mm x 100mm em concreto armado, inclusive colagem de armadura (para 10mm)</t>
  </si>
  <si>
    <t>Furação para 16mm x 100mm em concreto armado, inclusive colagem de armadura (para 12,5mm)</t>
  </si>
  <si>
    <t>Furação para até 10mm x 150mm em concreto armado, inclusive colagem de armadura (para até 8mm)</t>
  </si>
  <si>
    <t>Furação para 12,5mm x 150mm em concreto armado, inclusive colagem de armadura (para 10mm)</t>
  </si>
  <si>
    <t>Furação para 16mm x 150mm em concreto armado, inclusive colagem de armadura (para 12,5mm)</t>
  </si>
  <si>
    <t>Furação para 20mm x 150mm em concreto armado, inclusive colagem de armadura (para 16mm)</t>
  </si>
  <si>
    <t>Furação para até 10mm x 200mm em concreto armado, inclusive colagem de armadura (para 8mm)</t>
  </si>
  <si>
    <t>Furação para 12,5mm x 200mm em concreto armado, inclusive colagem de armadura (para 10mm)</t>
  </si>
  <si>
    <t>Furação para 16mm x 200mm em concreto armado, inclusive colagem de armadura (para 12,5mm)</t>
  </si>
  <si>
    <t>Furação para 20mm x 200mm em concreto armado, inclusive colagem de armadura (para 16mm)</t>
  </si>
  <si>
    <t>Taxa de mobilização e desmobilização para reforço estrutural com fibra de carbono</t>
  </si>
  <si>
    <t>Preparação de substrato para colagem de fibra de carbono, mediante lixamento e/ou apicoamento e escovação</t>
  </si>
  <si>
    <t>Fibra de carbono para reforço estrutural de alta resistência - 300 g/m²</t>
  </si>
  <si>
    <t>01.27</t>
  </si>
  <si>
    <t>Projeto e implementação de gerenciamento integrado de resíduos sólidos e gestão de perdas</t>
  </si>
  <si>
    <t>01.28</t>
  </si>
  <si>
    <t>Taxa de mobilização e desmobilização de equipamentos para execução de perfuração para poço profundo - profundidade até 200 m</t>
  </si>
  <si>
    <t>Taxa de mobilização e desmobilização de equipamentos para execução de perfuração para poço profundo - profundidade acima de 200 m e até 300 m</t>
  </si>
  <si>
    <t>Taxa de mobilização e desmobilização de equipamentos para execução de perfuração para poço profundo - profundidade acima de 300 m</t>
  </si>
  <si>
    <t>Perfuração rotativa para poço profundo em camadas de solos sedimentares, diâmetro de 8 1/2" (215,90 mm)</t>
  </si>
  <si>
    <t>Perfuração rotativa para poço profundo em aluvião, arenito, ou solos sedimentados em geral, diâmetro de 10" (250 mm)</t>
  </si>
  <si>
    <t>Perfuração rotativa para poço profundo em aluvião, arenito, ou solos sedimentados em geral, diâmetro de 12" (300 mm)</t>
  </si>
  <si>
    <t>Perfuração rotativa para poço profundo em aluvião, arenito, ou solos sedimentados em geral, diâmetro de 14" (350 mm)</t>
  </si>
  <si>
    <t>Perfuração rotativa para poço profundo em aluvião, arenito, ou solos sedimentados em geral, diâmetro de 16" (400 mm)</t>
  </si>
  <si>
    <t>Perfuração rotativa para poço profundo em aluvião, arenito, ou solos sedimentados em geral, diâmetro de 18" (450 mm)</t>
  </si>
  <si>
    <t>Perfuração rotativa para poço profundo em aluvião, arenito, ou solos sedimentados em geral, diâmetro de 20" (500 mm)</t>
  </si>
  <si>
    <t>Perfuração rotativa para poço profundo em aluvião, arenito, ou solos sedimentados em geral, diâmetro de 22" (550 mm)</t>
  </si>
  <si>
    <t>Perfuração rotativa para poço profundo em aluvião, arenito, ou solos sedimentados em geral, diâmetro de 26" (650 mm)</t>
  </si>
  <si>
    <t>Perfuração rotativa para poço profundo em solos e/ou rocha metassedimentar alterada em geral, diâmetro de 20" (508 mm)</t>
  </si>
  <si>
    <t>Perfuração roto-pneumática para poço profundo em rocha metassedimentar em geral, diâmetro de 12 1/4" (311,15 mm)</t>
  </si>
  <si>
    <t>Perfuração rotativa para poço profundo em rocha sã (basalto), diâmetro de 14" (350 mm)</t>
  </si>
  <si>
    <t>Perfuração rotativa para poço profundo em rocha alterada (basalto alterado), diâmetro de 8" (200 mm)</t>
  </si>
  <si>
    <t>Perfuração rotativa para poço profundo em rocha alterada (basalto alterado), diâmetro de 10" (250 mm)</t>
  </si>
  <si>
    <t>Perfuração rotativa para poço profundo em rocha alterada (basalto alterado), diâmetro de 12" (300 mm)</t>
  </si>
  <si>
    <t>Perfuração roto-pneumática para poço profundo em rocha sã (basalto), diâmetro de 6" (150 mm)</t>
  </si>
  <si>
    <t>Perfuração roto-pneumática para poço profundo em rocha sã (basalto), diâmetro de 8" (200 mm)</t>
  </si>
  <si>
    <t>Perfuração roto-pneumática para poço profundo em rocha sã (basalto), diâmetro de 10" (250 mm)</t>
  </si>
  <si>
    <t>Perfuração roto-pneumática para poço profundo em rocha sã (basalto), diâmetro de 12" (300 mm)</t>
  </si>
  <si>
    <t>Perfuração roto-pneumática para poço profundo em rocha sã (basalto), diâmetro de 14" (350 mm)</t>
  </si>
  <si>
    <t>Perfuração roto-pneumática para poço profundo em rocha sã (basalto), diâmetro de 18" (450 mm)</t>
  </si>
  <si>
    <t>Revestimento interno de poço profundo tubo liso em aço galvanizado, diâmetro de 6" (152,40 mm) - união solda</t>
  </si>
  <si>
    <t>Revestimento interno de poço profundo tubo PVC geomecânico nervurado standard, diâmetro de 6" (150 mm)</t>
  </si>
  <si>
    <t>Revestimento interno de poço profundo tubo PVC geomecânico nervurado reforçado, diâmetro de 8" (200 mm)</t>
  </si>
  <si>
    <t>Revestimento interno de poço profundo tubo de aço preto, diâmetro de 6" (152,40 mm)</t>
  </si>
  <si>
    <t>Revestimento interno de poço profundo tubo preto DIN 2440, diâmetro de 6" (150 mm)</t>
  </si>
  <si>
    <t>Revestimento interno de poço profundo tubo preto DIN 2440, diâmetro de 8" (200 mm)</t>
  </si>
  <si>
    <t>Revestimento interno de poço profundo tubo de aço preto liso calandrado, diâmetro de 16" (406,40 mm)</t>
  </si>
  <si>
    <t>Filtro PVC geomecânico nervurado tipo standard para poço profundo, diâmetro de 6" (150 mm)</t>
  </si>
  <si>
    <t>Filtro PVC geomecânico nervurado tipo reforçado para poço profundo, diâmetro de 8" (200 mm)</t>
  </si>
  <si>
    <t>Filtro espiralado galvanizado simples (standard) para poço profundo, diâmetro de 6" (152,40 mm)</t>
  </si>
  <si>
    <t>Filtro espiralado galvanizado reforçado para poço profundo, diâmetro de 6" (152,40 mm)</t>
  </si>
  <si>
    <t>Filtro espiralado em aço inoxidável reforçado para poço profundo, diâmetro de 6" (152,40 mm)</t>
  </si>
  <si>
    <t>Pré-filtro tipo pérola para poço profundo</t>
  </si>
  <si>
    <t>Pré-filtro tipo Jacareí para poço profundo</t>
  </si>
  <si>
    <t>Análise físico-química e bacteriológica da água para poço profundo</t>
  </si>
  <si>
    <t>Cimentação de boca do poço profundo, entre perfuração de maior diâmetro (cimentação do espaço anular)</t>
  </si>
  <si>
    <t>Laje de proteção em concreto armado para poço profundo (área mínimo de 3,00 m²)</t>
  </si>
  <si>
    <t>02</t>
  </si>
  <si>
    <t>02.01</t>
  </si>
  <si>
    <t>Construção provisória em madeira - fornecimento e montagem</t>
  </si>
  <si>
    <t>Banheiro químico modelo Standard, com manutenção conforme exigências da CETESB</t>
  </si>
  <si>
    <t>02.02</t>
  </si>
  <si>
    <t>Locação de container tipo alojamento - área mínima de 13,80 m²</t>
  </si>
  <si>
    <t>Locação de container tipo escritório com 1 vaso sanitário, 1 lavatório e 1 ponto para chuveiro - área mínima de 13,80 m²</t>
  </si>
  <si>
    <t>Locação de container tipo sanitário com 2 vasos sanitários, 2 lavatórios, 2 mictórios e 4 pontos para chuveiro - área mínima de 13,80 m²</t>
  </si>
  <si>
    <t>Locação de container tipo depósito - área mínima de 13,80 m²</t>
  </si>
  <si>
    <t>Locação de container tipo guarita - área mínima de 4,60 m²</t>
  </si>
  <si>
    <t>02.03</t>
  </si>
  <si>
    <t>Locação de quadros metálicos para plataforma de proteção, inclusive o madeiramento</t>
  </si>
  <si>
    <t>Tapume fixo em painel OSB - espessura 8 mm</t>
  </si>
  <si>
    <t>Tapume fixo em painel OSB - espessura 10 mm</t>
  </si>
  <si>
    <t>Tapume fixo em painel OSB - espessura 12 mm</t>
  </si>
  <si>
    <t>Proteção em madeira e lona plástica para equipamento mecânico ou informática - para obras de reforma</t>
  </si>
  <si>
    <t>02.05</t>
  </si>
  <si>
    <t>Montagem e desmontagem de andaime torre metálica com altura superior a 10 m</t>
  </si>
  <si>
    <t>Montagem e desmontagem de andaime tubular fachadeiro com altura até 10 m</t>
  </si>
  <si>
    <t>Montagem e desmontagem de andaime tubular fachadeiro com altura superior a 10 m</t>
  </si>
  <si>
    <t>Balancim elétrico tipo plataforma para transporte vertical, com altura até 60 m</t>
  </si>
  <si>
    <t>02.06</t>
  </si>
  <si>
    <t>Locação de plataforma elevatória articulada, com altura aproximada de 12,5m, capacidade de carga de 227 kg, elétrica</t>
  </si>
  <si>
    <t>Locação de plataforma elevatória articulada, com altura aproximada de 20 m, capacidade de carga de 227 kg, diesel</t>
  </si>
  <si>
    <t>02.08</t>
  </si>
  <si>
    <t>02.09</t>
  </si>
  <si>
    <t>Limpeza manual do terreno, inclusive troncos até 5 cm de diâmetro, com caminhão à disposição dentro da obra, até o raio de 1 km</t>
  </si>
  <si>
    <t>Limpeza mecanizada do terreno, inclusive troncos até 15 cm de diâmetro, com caminhão à disposição dentro e fora da obra, com transporte no raio de até 1 km</t>
  </si>
  <si>
    <t>Corte e derrubada de eucalipto (1° corte) - idade até 4 anos</t>
  </si>
  <si>
    <t>Corte e derrubada de eucalipto (1° corte) - idade acima de 4 anos</t>
  </si>
  <si>
    <t>02.10</t>
  </si>
  <si>
    <t>03</t>
  </si>
  <si>
    <t>03.01</t>
  </si>
  <si>
    <t>Demolição manual de lajes pré-moldadas, incluindo revestimento</t>
  </si>
  <si>
    <t>Demolição mecanizada de concreto armado, inclusive fragmentação e acomodação do material</t>
  </si>
  <si>
    <t>Demolição mecanizada de concreto simples, inclusive fragmentação e acomodação do material</t>
  </si>
  <si>
    <t>Demolição mecanizada de pavimento ou piso em concreto, inclusive fragmentação, carregamento, transporte até 1 quilômetro e descarregamento</t>
  </si>
  <si>
    <t>Demolição mecanizada de pavimento ou piso em concreto, inclusive fragmentação e acomodação do material</t>
  </si>
  <si>
    <t>Demolição mecanizada de sarjeta ou sarjetão, inclusive fragmentação e acomodação do material</t>
  </si>
  <si>
    <t>03.02</t>
  </si>
  <si>
    <t>Demolição manual de alvenaria de elevação ou elemento vazado, incluindo revestimento</t>
  </si>
  <si>
    <t>03.03</t>
  </si>
  <si>
    <t>03.04</t>
  </si>
  <si>
    <t>Demolição manual de rodapé, soleira ou peitoril, em material cerâmico e/ou ladrilho hidráulico, incluindo a base</t>
  </si>
  <si>
    <t>03.05</t>
  </si>
  <si>
    <t>03.06</t>
  </si>
  <si>
    <t>Desmonte (levantamento) mecanizado de pavimento em paralelepípedo ou lajota de concreto, inclusive carregamento, transporte até 1 quilômetro e descarregamento</t>
  </si>
  <si>
    <t>03.07</t>
  </si>
  <si>
    <t>Demolição (levantamento) mecanizada de pavimento asfáltico, inclusive fragmentação e acomodação do material</t>
  </si>
  <si>
    <t>Fresagem de pavimento asfáltico com espessura até 5 cm, inclusive carregamento, transporte até 1 quilômetro e descarregamento</t>
  </si>
  <si>
    <t>Fresagem de pavimento asfáltico com espessura até 5 cm, inclusive acomodação do material</t>
  </si>
  <si>
    <t>Fresagem de pavimento asfáltico com espessura até 5 cm, inclusive remoção do material fresado até 10 quilômetros e varrição</t>
  </si>
  <si>
    <t>03.08</t>
  </si>
  <si>
    <t>Demolição manual de forro em estuque, inclusive sistema de fixação/tarugamento</t>
  </si>
  <si>
    <t>Demolição manual de forro qualquer, inclusive sistema de fixação/tarugamento</t>
  </si>
  <si>
    <t>03.09</t>
  </si>
  <si>
    <t>Demolição manual de argamassa regularizante, isolante ou protetora e papel Kraft</t>
  </si>
  <si>
    <t>03.10</t>
  </si>
  <si>
    <t>Remoção de pintura em superfícies de madeira e/ou metálicas com produtos químicos</t>
  </si>
  <si>
    <t>03.16</t>
  </si>
  <si>
    <t>04</t>
  </si>
  <si>
    <t>04.01</t>
  </si>
  <si>
    <t>Retirada de divisória em placa de madeira ou fibrocimento com montantes metálicos</t>
  </si>
  <si>
    <t>Retirada de fechamento em placas pré-moldadas, inclusive pilares</t>
  </si>
  <si>
    <t>Retirada de barreira de proteção com arame de alta segurança, simples ou duplo</t>
  </si>
  <si>
    <t>04.02</t>
  </si>
  <si>
    <t>Retirada de estrutura em madeira tesoura - telhas de barro</t>
  </si>
  <si>
    <t>Retirada de estrutura em madeira tesoura - telhas perfil qualquer</t>
  </si>
  <si>
    <t>Retirada de estrutura em madeira pontaletada - telhas de barro</t>
  </si>
  <si>
    <t>Retirada de estrutura em madeira pontaletada - telhas perfil qualquer</t>
  </si>
  <si>
    <t>04.03</t>
  </si>
  <si>
    <t>04.04</t>
  </si>
  <si>
    <t>Retirada de revestimento em pedra, granito ou mármore, em parede ou fachada</t>
  </si>
  <si>
    <t>04.05</t>
  </si>
  <si>
    <t>04.06</t>
  </si>
  <si>
    <t>Retirada de piso elevado telescópico metálico, inclusive estrutura de sustentação</t>
  </si>
  <si>
    <t>04.07</t>
  </si>
  <si>
    <t>04.08</t>
  </si>
  <si>
    <t>Retirada de elemento em madeira e sistema de fixação tipo quadro, lousa, etc.</t>
  </si>
  <si>
    <t>04.09</t>
  </si>
  <si>
    <t>Retirada de guarda-corpo ou gradil em geral</t>
  </si>
  <si>
    <t>Retirada de escada de marinheiro com ou sem guarda-corpo</t>
  </si>
  <si>
    <t>04.10</t>
  </si>
  <si>
    <t>04.11</t>
  </si>
  <si>
    <t>04.12</t>
  </si>
  <si>
    <t>Retirada de conjunto motor-bomba</t>
  </si>
  <si>
    <t>04.13</t>
  </si>
  <si>
    <t>04.14</t>
  </si>
  <si>
    <t>04.17</t>
  </si>
  <si>
    <t>Retirada em instalação elétrica - letra A ate B</t>
  </si>
  <si>
    <t>Remoção de base de disjuntor tipo QUIK-LAG</t>
  </si>
  <si>
    <t>Remoção de base e haste de para-raios</t>
  </si>
  <si>
    <t>04.18</t>
  </si>
  <si>
    <t>Retirada em instalação elétrica - letra C</t>
  </si>
  <si>
    <t>Remoção de cabo de aço e esticadores de para-raios</t>
  </si>
  <si>
    <t>Remoção de captor de para-raios tipo Franklin</t>
  </si>
  <si>
    <t>04.19</t>
  </si>
  <si>
    <t>Retirada em instalação elétrica - letra D ate I</t>
  </si>
  <si>
    <t>04.20</t>
  </si>
  <si>
    <t>Retirada em instalação elétrica - letra J ate N</t>
  </si>
  <si>
    <t>Remoção de janela de ventilação, iluminação ou ventilação e iluminação padrão</t>
  </si>
  <si>
    <t>04.21</t>
  </si>
  <si>
    <t>Retirada em instalação elétrica - letra O ate S</t>
  </si>
  <si>
    <t>Remoção de pára-raios tipo cristal-valve em cabine primária</t>
  </si>
  <si>
    <t>Remoção de pára-raios tipo cristal-valve em poste singelo ou estaleiro</t>
  </si>
  <si>
    <t>04.22</t>
  </si>
  <si>
    <t>Retirada em instalação elétrica - letra T ate o final</t>
  </si>
  <si>
    <t>Remoção de transformador de potência trifásico até 225 kVA, a óleo, em poste singelo</t>
  </si>
  <si>
    <t>Remoção de tubulação elétrica aparente com diâmetro externo acima de 50 mm</t>
  </si>
  <si>
    <t>Remoção de tubulação elétrica embutida com diâmetro externo acima de 50 mm</t>
  </si>
  <si>
    <t>04.30</t>
  </si>
  <si>
    <t>04.31</t>
  </si>
  <si>
    <t>04.35</t>
  </si>
  <si>
    <t>04.40</t>
  </si>
  <si>
    <t>Retirada diversa de pecas pre-moldadas</t>
  </si>
  <si>
    <t>Retirada manual de guia pré-moldada, inclusive limpeza, carregamento, transporte até 1 quilômetro e descarregamento</t>
  </si>
  <si>
    <t>Retirada manual de guia pré-moldada, inclusive limpeza e empilhamento</t>
  </si>
  <si>
    <t>Retirada manual de paralelepípedo ou lajota de concreto, inclusive limpeza e empilhamento</t>
  </si>
  <si>
    <t>04.41</t>
  </si>
  <si>
    <t>05</t>
  </si>
  <si>
    <t>05.04</t>
  </si>
  <si>
    <t>Transporte manual horizontal e/ou vertical de entulho até o local de despejo - ensacado</t>
  </si>
  <si>
    <t>05.07</t>
  </si>
  <si>
    <t>Remoção de entulho separado de obra com caçamba metálica - terra, alvenaria, concreto, argamassa, madeira, papel, plástico ou metal</t>
  </si>
  <si>
    <t>Remoção de entulho de obra com caçamba metálica - material volumoso e misturado por alvenaria, terra, madeira, papel, plástico e metal</t>
  </si>
  <si>
    <t>Remoção de entulho de obra com caçamba metálica - material rejeitado e misturado por vegetação, isopor, manta asfáltica e lã de vidro</t>
  </si>
  <si>
    <t>Remoção de entulho de obra com caçamba metálica - gesso e/ou drywall</t>
  </si>
  <si>
    <t>05.08</t>
  </si>
  <si>
    <t>Carregamento mecanizado de entulho fragmentado, com caminhão à disposição dentro da obra, até o raio de 1 km</t>
  </si>
  <si>
    <t>05.09</t>
  </si>
  <si>
    <t>Transporte e taxa de destinação de resíduo sólido em aterro, tipo telhas cimento amianto</t>
  </si>
  <si>
    <t>05.10</t>
  </si>
  <si>
    <t>Transporte de solo de 1ª e 2ª categoria por caminhão para distâncias superiores ao 2° km até o 3° km</t>
  </si>
  <si>
    <t>Transporte de solo de 1ª e 2ª categoria por caminhão para distâncias superiores ao 3° km até o 5° km</t>
  </si>
  <si>
    <t>Transporte de solo de 1ª e 2ª categoria por caminhão para distâncias superiores ao 5° km até o 10° km</t>
  </si>
  <si>
    <t>Transporte de solo de 1ª e 2ª categoria por caminhão para distâncias superiores ao 10° km até o 15° km</t>
  </si>
  <si>
    <t>Transporte de solo de 1ª e 2ª categoria por caminhão para distâncias superiores ao 15° km até o 20° km</t>
  </si>
  <si>
    <t>Transporte de solo de 1ª e 2ª categoria por caminhão para distâncias superiores ao 20° km</t>
  </si>
  <si>
    <t>Transporte de solo brejoso por caminhão para distâncias superiores ao 2° km até o 3° km</t>
  </si>
  <si>
    <t>Transporte de solo brejoso por caminhão para distâncias superiores ao 3° km até o 5° km</t>
  </si>
  <si>
    <t>Transporte de solo brejoso por caminhão para distâncias superiores ao 5° km até o 10° km</t>
  </si>
  <si>
    <t>Transporte de solo brejoso por caminhão para distâncias superiores ao 10° km até o 15° km</t>
  </si>
  <si>
    <t>Transporte de solo brejoso por caminhão para distâncias superiores ao 15° km até o 20° km</t>
  </si>
  <si>
    <t>Transporte de solo brejoso por caminhão para distâncias superiores ao 20° km</t>
  </si>
  <si>
    <t>06</t>
  </si>
  <si>
    <t>06.01</t>
  </si>
  <si>
    <t>06.02</t>
  </si>
  <si>
    <t>Escavação manual em solo de 1ª e 2ª categoria em vala ou cava além de 1,5 m</t>
  </si>
  <si>
    <t>06.11</t>
  </si>
  <si>
    <t>06.12</t>
  </si>
  <si>
    <t>06.14</t>
  </si>
  <si>
    <t>07</t>
  </si>
  <si>
    <t>07.01</t>
  </si>
  <si>
    <t>07.02</t>
  </si>
  <si>
    <t>Escavação mecanizada de valas ou cavas com profundidade acima de 4 m, com escavadeira hidráulica</t>
  </si>
  <si>
    <t>07.05</t>
  </si>
  <si>
    <t>07.06</t>
  </si>
  <si>
    <t>Escavação e carga mecanizada em campo aberto, com rompedor hidráulico, em rocha</t>
  </si>
  <si>
    <t>07.10</t>
  </si>
  <si>
    <t>Espalhamento de solo em bota-fora com compactação sem controle</t>
  </si>
  <si>
    <t>07.11</t>
  </si>
  <si>
    <t>Reaterro compactado mecanizado de vala ou cava com rolo, mínimo de 95% PN</t>
  </si>
  <si>
    <t>07.12</t>
  </si>
  <si>
    <t>Compactação de aterro mecanizado mínimo de 95% PN, sem fornecimento de solo em áreas fechadas</t>
  </si>
  <si>
    <t>Compactação de aterro mecanizado mínimo de 95% PN, sem fornecimento de solo em campo aberto</t>
  </si>
  <si>
    <t>Compactação de aterro mecanizado a 100% PN, sem fornecimento de solo em campo aberto</t>
  </si>
  <si>
    <t>Aterro mecanizado por compensação, solo de 1ª categoria em campo aberto, sem compactação do aterro</t>
  </si>
  <si>
    <t>08</t>
  </si>
  <si>
    <t>08.01</t>
  </si>
  <si>
    <t>Escoramento com estacas pranchas metálicas - profundidade até 4 m</t>
  </si>
  <si>
    <t>Escoramento com estacas pranchas metálicas - profundidade até 6 m</t>
  </si>
  <si>
    <t>Escoramento com estacas pranchas metálicas - profundidade até 8 m</t>
  </si>
  <si>
    <t>08.02</t>
  </si>
  <si>
    <t>08.03</t>
  </si>
  <si>
    <t>08.05</t>
  </si>
  <si>
    <t>Manta geotêxtil com resistência à tração longitudinal de 10kN/m e transversal de 9kN/m</t>
  </si>
  <si>
    <t>Manta geotêxtil com resistência à tração longitudinal de 16kN/m e transversal de 14kN/m</t>
  </si>
  <si>
    <t>Manta geotêxtil com resistência à tração longitudinal de 31kN/m e transversal de 27kN/m</t>
  </si>
  <si>
    <t>08.06</t>
  </si>
  <si>
    <t>08.07</t>
  </si>
  <si>
    <t>Taxa de mobilização e desmobilização de equipamentos para execução de rebaixamento de lençol freático</t>
  </si>
  <si>
    <t>08.10</t>
  </si>
  <si>
    <t>Gabião tipo caixa em tela metálica, altura de 0,5 m, com revestimento liga zinco/alumínio, malha hexagonal 8/10 cm, fio diâmetro 2,7 mm, independente do formato ou utilização</t>
  </si>
  <si>
    <t>Gabião tipo caixa em tela metálica, altura de 1 m, com revestimento liga zinco/alumínio, malha hexagonal 8/10 cm, fio diâmetro 2,7 mm, independente do formato ou utilização</t>
  </si>
  <si>
    <t>09</t>
  </si>
  <si>
    <t>09.01</t>
  </si>
  <si>
    <t>09.02</t>
  </si>
  <si>
    <t>Forma plana em compensado para estrutura convencional com cimbramento tubular metálico</t>
  </si>
  <si>
    <t>Forma plana em compensado para estrutura aparente com cimbramento tubular metálico</t>
  </si>
  <si>
    <t>Forma curva em compensado para estrutura convencional com cimbramento tubular metálico</t>
  </si>
  <si>
    <t>09.04</t>
  </si>
  <si>
    <t>09.07</t>
  </si>
  <si>
    <t>Forma em polipropileno (cubeta) e acessórios para laje nervurada com dimensões variáveis - locação</t>
  </si>
  <si>
    <t>10.01</t>
  </si>
  <si>
    <t>Armadura em barra de aço CA-25 fyk = 250 MPa</t>
  </si>
  <si>
    <t>Armadura em barra de aço CA-50 (A ou B) fyk = 500 MPa</t>
  </si>
  <si>
    <t>Armadura em barra de aço CA-60 (A ou B) fyk = 600 MPa</t>
  </si>
  <si>
    <t>10.02</t>
  </si>
  <si>
    <t>11.01</t>
  </si>
  <si>
    <t>Concreto usinado com controle fck - fornecimento do material</t>
  </si>
  <si>
    <t>Concreto usinado, fck = 20 MPa - para bombeamento</t>
  </si>
  <si>
    <t>Concreto usinado, fck = 25 MPa - para bombeamento</t>
  </si>
  <si>
    <t>Concreto usinado, fck = 30 MPa - para bombeamento</t>
  </si>
  <si>
    <t>Concreto usinado, fck = 35 MPa - para bombeamento</t>
  </si>
  <si>
    <t>Concreto usinado, fck = 40 MPa - para bombeamento</t>
  </si>
  <si>
    <t>Concreto usinado, fck = 30 MPa - para bombeamento em estaca hélice contínua</t>
  </si>
  <si>
    <t>Concreto usinado, fck = 25 MPa - para perfil extrudado</t>
  </si>
  <si>
    <t>11.02</t>
  </si>
  <si>
    <t>Concreto usinado não estrutural - fornecimento do material</t>
  </si>
  <si>
    <t>11.03</t>
  </si>
  <si>
    <t>Concreto executado no local com controle fck - fornecimento do material</t>
  </si>
  <si>
    <t>11.04</t>
  </si>
  <si>
    <t>Concreto não estrutural executado no local - fornecimento do material</t>
  </si>
  <si>
    <t>11.05</t>
  </si>
  <si>
    <t>Concreto ciclópico - fornecimento e aplicação (com 30% de pedra rachão), concreto fck 15 Mpa</t>
  </si>
  <si>
    <t>Execução de concreto projetado - consumo de cimento 350 kg/m³</t>
  </si>
  <si>
    <t>Argamassa de cimento e areia, fck = 20 MPa, consumo de cimento 600 kg/m³ - material para injeção em estaca raiz</t>
  </si>
  <si>
    <t>Lançamento, espalhamento e adensamento de concreto ou massa em lastro e/ou enchimento</t>
  </si>
  <si>
    <t>Enchimento de nichos com poliestireno expandido do tipo P-1</t>
  </si>
  <si>
    <t>Enchimento de nichos com poliestireno expandido do tipo EPS-5F</t>
  </si>
  <si>
    <t>Reparos, conservações e complementos - GRUPO 11</t>
  </si>
  <si>
    <t>12.01</t>
  </si>
  <si>
    <t>Broca em concreto armado diâmetro de 20 cm - completa</t>
  </si>
  <si>
    <t>Broca em concreto armado diâmetro de 25 cm - completa</t>
  </si>
  <si>
    <t>Broca em concreto armado diâmetro de 30 cm - completa</t>
  </si>
  <si>
    <t>12.04</t>
  </si>
  <si>
    <t>Estaca pre-moldada de concreto</t>
  </si>
  <si>
    <t>Taxa de mobilização e desmobilização de equipamentos para execução de estaca pré-moldada</t>
  </si>
  <si>
    <t>Estaca pré-moldada de concreto até 20 t</t>
  </si>
  <si>
    <t>Estaca pré-moldada de concreto até 30 t</t>
  </si>
  <si>
    <t>Estaca pré-moldada de concreto até 40 t</t>
  </si>
  <si>
    <t>Estaca pré-moldada de concreto até 50 t</t>
  </si>
  <si>
    <t>Estaca pré-moldada de concreto até 60 t</t>
  </si>
  <si>
    <t>Estaca pré-moldada de concreto até 70 t</t>
  </si>
  <si>
    <t>12.05</t>
  </si>
  <si>
    <t>Taxa de mobilização e desmobilização de equipamentos para execução de estaca escavada</t>
  </si>
  <si>
    <t>12.06</t>
  </si>
  <si>
    <t>Taxa de mobilização e desmobilização de equipamentos para execução de estaca tipo Strauss</t>
  </si>
  <si>
    <t>12.07</t>
  </si>
  <si>
    <t>Taxa de mobilização e desmobilização de equipamentos para execução de estaca tipo Raiz em solo</t>
  </si>
  <si>
    <t>Taxa de mobilização e desmobilização de equipamentos para execução de estaca tipo Raiz em rocha</t>
  </si>
  <si>
    <t>Estaca tipo Raiz, diâmetro de 15 cm para 25 t, sem armação e sem argamassa, em rocha</t>
  </si>
  <si>
    <t>Estaca tipo Raiz, diâmetro de 20 cm para 50 t, sem armação e sem argamassa, em rocha</t>
  </si>
  <si>
    <t>Injeção de argamassa de cimento e areia em estaca raiz - sobreconsumo</t>
  </si>
  <si>
    <t>12.09</t>
  </si>
  <si>
    <t>Taxa de mobilização e desmobilização de equipamentos para execução de tubulão escavado mecanicamente</t>
  </si>
  <si>
    <t>12.12</t>
  </si>
  <si>
    <t>Taxa de mobilização e desmobilização de equipamentos para execução de estaca tipo hélice contínua em solo</t>
  </si>
  <si>
    <t>12.14</t>
  </si>
  <si>
    <t>Taxa de mobilização e desmobilização de equipamentos para execução de estacas escavadas com injeção ou microestaca</t>
  </si>
  <si>
    <t>LAJE E PAINEL DE FECHAMENTO PRE-FABRICADOS</t>
  </si>
  <si>
    <t>13.01</t>
  </si>
  <si>
    <t>Laje pre-fabricada mista em vigotas treplicadas e lajotas</t>
  </si>
  <si>
    <t>Laje pré-fabricada mista vigota treliçada/lajota cerâmica - LT 12 (8+4) e capa com concreto de 25 MPa</t>
  </si>
  <si>
    <t>Laje pré-fabricada mista vigota treliçada/lajota cerâmica - LT 16 (12+4) e capa com concreto de 25 MPa</t>
  </si>
  <si>
    <t>Laje pré-fabricada mista vigota treliçada/lajota cerâmica - LT 20 (16+4) e capa com concreto de 25 MPa</t>
  </si>
  <si>
    <t>Laje pré-fabricada mista vigota treliçada/lajota cerâmica - LT 24 (20+4) e capa com concreto de 25 MPa</t>
  </si>
  <si>
    <t>Laje pré-fabricada mista vigota treliçada/lajota cerâmica - LT 30 (24+6) e capa com concreto de 25 MPa</t>
  </si>
  <si>
    <t>Laje pré-fabricada unidirecional em viga treliçada/lajota em EPS LT 12 (8 + 4), com capa de concreto de 25 MPa</t>
  </si>
  <si>
    <t>Laje pré-fabricada unidirecional em viga treliçada/lajota em EPS LT 16 (12 + 4), com capa de concreto de 25 MPa</t>
  </si>
  <si>
    <t>Laje pré-fabricada unidirecional em viga treliçada/lajota em EPS LT 20 (16 + 4), com capa de concreto de 25 MPa</t>
  </si>
  <si>
    <t>Laje pré-fabricada unidirecional em viga treliçada/lajota em EPS LT 25 (20 + 5), com capa de concreto de 25 MPa</t>
  </si>
  <si>
    <t>Laje pré-fabricada unidirecional em viga treliçada/lajota em EPS LT 30 (25 + 5), com capa de concreto de 25 MPa</t>
  </si>
  <si>
    <t>13.02</t>
  </si>
  <si>
    <t>Laje pre-fabricada mista em vigotas protendidas e lajotas</t>
  </si>
  <si>
    <t>Laje pré-fabricada mista vigota protendida/lajota cerâmica - LP 12 (8+4) e capa com concreto de 25 MPa</t>
  </si>
  <si>
    <t>Laje pré-fabricada mista vigota protendida/lajota cerâmica - LP 16 (12+4) e capa com concreto de 25 MPa</t>
  </si>
  <si>
    <t>Laje pré-fabricada mista vigota protendida/lajota cerâmica - LP 20 (16+4) e capa com concreto de 25 MPa</t>
  </si>
  <si>
    <t>Laje pré-fabricada mista vigota protendida/lajota cerâmica - LP 25 (20+5) e capa com concreto de 25 MPa</t>
  </si>
  <si>
    <t>13.05</t>
  </si>
  <si>
    <t>Pre-laje</t>
  </si>
  <si>
    <t>Pré-laje em painel pré-fabricado treliçado, com EPS, H= 12 cm</t>
  </si>
  <si>
    <t>Pré-laje em painel pré-fabricado treliçado, com EPS, H= 16 cm</t>
  </si>
  <si>
    <t>Pré-laje em painel pré-fabricado treliçado, com EPS, H= 20 cm</t>
  </si>
  <si>
    <t>Pré-laje em painel pré-fabricado treliçado, com EPS, H= 25 cm</t>
  </si>
  <si>
    <t>Pré-laje em painel pré-fabricado treliçado, H= 12 cm</t>
  </si>
  <si>
    <t>Pré-laje em painel pré-fabricado treliçado, H= 16 cm</t>
  </si>
  <si>
    <t>14.01</t>
  </si>
  <si>
    <t>Alvenaria de embasamento em bloco de concreto de 14 x 19 x 39 cm - classe A</t>
  </si>
  <si>
    <t>Alvenaria de embasamento em bloco de concreto de 19 x 19 x 39 cm - classe A</t>
  </si>
  <si>
    <t>14.02</t>
  </si>
  <si>
    <t>14.03</t>
  </si>
  <si>
    <t>14.04</t>
  </si>
  <si>
    <t>14.05</t>
  </si>
  <si>
    <t>Alvenaria de bloco de concreto de vedação de 9 x 19 x 39 cm - classe C</t>
  </si>
  <si>
    <t>Alvenaria de bloco de concreto de vedação de 14 x 19 x 39 cm - classe C</t>
  </si>
  <si>
    <t>Alvenaria de bloco de concreto de vedação de 19 x 19 x 39 cm - classe C</t>
  </si>
  <si>
    <t>14.11</t>
  </si>
  <si>
    <t>Alvenaria de bloco de concreto estrutural 14 x 19 x 39 cm - classe B</t>
  </si>
  <si>
    <t>Alvenaria de bloco de concreto estrutural 19 x 19 x 39 cm - classe B</t>
  </si>
  <si>
    <t>Alvenaria de bloco de concreto estrutural 14 x 19 x 39 cm - classe A</t>
  </si>
  <si>
    <t>Alvenaria de bloco de concreto estrutural 19 x 19 x 39 cm - classe A</t>
  </si>
  <si>
    <t>14.15</t>
  </si>
  <si>
    <t>Alvenaria em bloco de concreto celular autoclavado de 10 cm, uso revestido - classe C25</t>
  </si>
  <si>
    <t>Alvenaria em bloco de concreto celular autoclavado de 12,5 cm, uso revestido - classe C25</t>
  </si>
  <si>
    <t>Alvenaria em bloco de concreto celular autoclavado de 15 cm, uso revestido - classe C25</t>
  </si>
  <si>
    <t>Alvenaria em bloco de concreto celular autoclavado de 20 cm, uso revestido - classe C25</t>
  </si>
  <si>
    <t>14.20</t>
  </si>
  <si>
    <t>14.28</t>
  </si>
  <si>
    <t>14.30</t>
  </si>
  <si>
    <t>Divisória sanitária em painel laminado melamínico estrutural com perfis em alumínio, inclusive ferragem completa para vão de porta</t>
  </si>
  <si>
    <t>Divisória cega tipo naval, acabamento em laminado fenólico melamínico, com espessura de 3,5 cm</t>
  </si>
  <si>
    <t>Divisória em placas de gesso acartonado, resistência ao fogo 60 minutos, espessura 120/90mm - 1RF / 1RF LM</t>
  </si>
  <si>
    <t>Divisória cega tipo naval com miolo mineral, acabamento em laminado melamínico, com espessura de 3,5 cm</t>
  </si>
  <si>
    <t>Divisória painel/vidro/vidro tipo naval, acabamento em laminado fenólico melamínico, com espessura de 3,5 cm</t>
  </si>
  <si>
    <t>Divisória em placas de gesso acartonado, resistência ao fogo 30 minutos, espessura 73/48mm - 1ST / 1ST</t>
  </si>
  <si>
    <t>Divisória em placas de gesso acartonado, resistência ao fogo 30 minutos, espessura 73/48mm - 1ST / 1ST LM</t>
  </si>
  <si>
    <t>Divisória em placas de gesso acartonado, resistência ao fogo 30 minutos, espessura 100/70mm - 1ST / 1ST LM</t>
  </si>
  <si>
    <t>Divisória em placas de gesso acartonado, resistência ao fogo 30 minutos, espessura 100/70mm - 1ST / 1ST</t>
  </si>
  <si>
    <t>Divisória em placas de gesso acartonado, resistência ao fogo 30 minutos, espessura 100/70mm - 1RU / 1RU</t>
  </si>
  <si>
    <t>Divisória em placas duplas de gesso acartonado, resistência ao fogo 60 minutos, espessura 120/70mm - 2ST / 2ST LM</t>
  </si>
  <si>
    <t>Divisória cega tipo piso/teto em laminado melamínico de baixa pressão, com coluna estrutural em alumínio extrudado</t>
  </si>
  <si>
    <t>Divisória tipo piso/teto em vidro temperado simples, com coluna estrutural em alumínio extrudado</t>
  </si>
  <si>
    <t>Divisória tipo piso/teto em vidro temperado duplo e micro persianas, com coluna estrutural em alumínio extrudado</t>
  </si>
  <si>
    <t>Divisória em placas duplas de gesso acartonado, resistência ao fogo 120 minutos, espessura 130/70mm - 2RF / 2RF</t>
  </si>
  <si>
    <t>Divisória em placas duplas de gesso acartonado, resistência ao fogo 60 minutos, espessura 120/70mm - 2ST / 2RU</t>
  </si>
  <si>
    <t>Divisória em placas duplas de gesso acartonado, resistência ao fogo 60 minutos, espessura 120/70mm - 2RU / 2RU</t>
  </si>
  <si>
    <t>Divisória em placas duplas de gesso acartonado, resistência ao fogo 60 minutos, espessura 98/48mm - 2ST / 2ST LM</t>
  </si>
  <si>
    <t>Divisória em placas duplas de gesso acartonado, resistência ao fogo 60 minutos, espessura 98/48mm - 2RU / 2RU LM</t>
  </si>
  <si>
    <t>Divisória em placas duplas de gesso acartonado, resistência ao fogo 60 minutos, espessura 98/48mm - 2ST / 2RU LM</t>
  </si>
  <si>
    <t>14.31</t>
  </si>
  <si>
    <t>14.40</t>
  </si>
  <si>
    <t>Reparos, conservações e complementos - GRUPO 14</t>
  </si>
  <si>
    <t>15.01</t>
  </si>
  <si>
    <t>Estrutura de madeira tesourada para telha de barro - vãos até 7,00 m</t>
  </si>
  <si>
    <t>Estrutura de madeira tesourada para telha de barro - vãos de 7,01 a 10,00 m</t>
  </si>
  <si>
    <t>Estrutura de madeira tesourada para telha de barro - vãos de 10,01 a 13,00 m</t>
  </si>
  <si>
    <t>Estrutura de madeira tesourada para telha de barro - vãos de 13,01 a 18,00 m</t>
  </si>
  <si>
    <t>Estrutura de madeira tesourada para telha perfil ondulado - vãos até 7,00 m</t>
  </si>
  <si>
    <t>Estrutura de madeira tesourada para telha perfil ondulado - vãos 7,01 a 10,00 m</t>
  </si>
  <si>
    <t>Estrutura de madeira tesourada para telha perfil ondulado - vãos 10,01 a 13,00 m</t>
  </si>
  <si>
    <t>Estrutura de madeira tesourada para telha perfil ondulado - vãos 13,01 a 18,00 m</t>
  </si>
  <si>
    <t>15.03</t>
  </si>
  <si>
    <t>Fornecimento e montagem de estrutura em aço ASTM-A36, sem pintura</t>
  </si>
  <si>
    <t>Fornecimento e montagem de estrutura em aço ASTM-A572 Grau 50, sem pintura</t>
  </si>
  <si>
    <t>Fornecimento e montagem de estrutura tubular em aço ASTM-A572 Grau 50, sem pintura</t>
  </si>
  <si>
    <t>Fornecimento e montagem de estrutura metálica em perfil metalon, sem pintura</t>
  </si>
  <si>
    <t>15.05</t>
  </si>
  <si>
    <t>Estrutura pre-fabricada de concreto</t>
  </si>
  <si>
    <t>Placas, vigas e pilares em concreto armado pré-moldado - fck= 40 MPa</t>
  </si>
  <si>
    <t>Mobiliário em concreto armado pré-moldado - fck= 40 MPa</t>
  </si>
  <si>
    <t>Placas, vigas e pilares em concreto armado pré-moldado - fck= 35 MPa</t>
  </si>
  <si>
    <t>Placas, vigas e pilares em concreto armado pré-moldado - fck= 25 MPa</t>
  </si>
  <si>
    <t>Mobiliário em concreto armado pré-moldado - fck= 25 MPa</t>
  </si>
  <si>
    <t>15.20</t>
  </si>
  <si>
    <t>Reparos, conservações e complementos - GRUPO 15</t>
  </si>
  <si>
    <t>16.02</t>
  </si>
  <si>
    <t>Cumeeira de barro emboçado tipos: plan, romana, italiana, francesa e paulistinha</t>
  </si>
  <si>
    <t>16.03</t>
  </si>
  <si>
    <t>Telhamento em cimento reforçado com fio sintético CRFS - perfil ondulado de 6 mm</t>
  </si>
  <si>
    <t>Telhamento em cimento reforçado com fio sintético CRFS - perfil ondulado de 8 mm</t>
  </si>
  <si>
    <t>Telhamento em cimento reforçado com fio sintético CRFS - perfil trapezoidal de 44 cm</t>
  </si>
  <si>
    <t>Telhamento em cimento reforçado com fio sintético CRFS - perfil modulado</t>
  </si>
  <si>
    <t>Cumeeira normal em cimento reforçado com fio sintético CRFS - perfil ondulado</t>
  </si>
  <si>
    <t>Cumeeira universal em cimento reforçado com fio sintético CRFS - perfil ondulado</t>
  </si>
  <si>
    <t>Cumeeira normal em cimento reforçado com fio sintético CRFS - perfil trapezoidal 44 cm</t>
  </si>
  <si>
    <t>Cumeeira normal em cimento reforçado com fio sintético CRFS - perfil modulado</t>
  </si>
  <si>
    <t>Espigão em cimento reforçado com fio sintético CRFS - perfil ondulado</t>
  </si>
  <si>
    <t>Espigão em cimento reforçado com fio sintético CRFS - perfil modulado</t>
  </si>
  <si>
    <t>Rufo em cimento reforçado com fio sintético CRFS - perfil ondulado</t>
  </si>
  <si>
    <t>16.12</t>
  </si>
  <si>
    <t>Telhamento em chapa de aço pré-pintada com epóxi e poliéster, perfil ondulado, com espessura de 0,50 mm</t>
  </si>
  <si>
    <t>Telhamento em chapa de aço pré-pintada com epóxi e poliéster, perfil ondulado calandrado, com espessura de 0,80 mm</t>
  </si>
  <si>
    <t>Telhamento em chapa de aço pré-pintada com epóxi e poliéster, perfil trapezoidal, com espessura de 0,80 mm e altura de 100 mm</t>
  </si>
  <si>
    <t>Telhamento em chapa de aço pré-pintada com epóxi e poliéster, perfil trapezoidal, com espessura de 0,50 mm e altura de 40 mm</t>
  </si>
  <si>
    <t>Cumeeira em chapa de aço pré-pintada com epóxi e poliéster, perfil trapezoidal, com espessura de 0,50 mm</t>
  </si>
  <si>
    <t>Cumeeira em chapa de aço pré-pintada com epóxi e poliéster, perfil ondulado, com espessura de 0,50 mm</t>
  </si>
  <si>
    <t>16.13</t>
  </si>
  <si>
    <t>Telhamento em chapa de aço pré-pintada com epóxi e poliéster, tipo sanduíche, espessura de 0,50 mm, com lã de rocha</t>
  </si>
  <si>
    <t>Telhamento em chapa de aço pré-pintada com epóxi e poliéster, tipo sanduíche, espessura de 0,50 mm, com poliuretano</t>
  </si>
  <si>
    <t>Telhamento em chapa de aço com pintura poliéster, tipo sanduíche, espessura de 0,50 mm, com poliestireno expandido</t>
  </si>
  <si>
    <t>Telhamento em chapa de aço galvanizado autoportante, perfil trapezoidal, com espessura de 0,80 mm e altura de 120 mm</t>
  </si>
  <si>
    <t>16.16</t>
  </si>
  <si>
    <t>16.20</t>
  </si>
  <si>
    <t>16.30</t>
  </si>
  <si>
    <t>16.32</t>
  </si>
  <si>
    <t>16.33</t>
  </si>
  <si>
    <t>Calha, rufo, afins em chapa galvanizada nº 24 - corte 0,33 m</t>
  </si>
  <si>
    <t>Calha, rufo, afins em chapa galvanizada nº 24 - corte 0,50 m</t>
  </si>
  <si>
    <t>Calha, rufo, afins em chapa galvanizada nº 24 - corte 1,00 m</t>
  </si>
  <si>
    <t>Calha, rufo, afins em chapa galvanizada nº 26 - corte 0,33 m</t>
  </si>
  <si>
    <t>Calha, rufo, afins em chapa galvanizada nº 26 - corte 0,50 m</t>
  </si>
  <si>
    <t>Calha em PVC 125mm, inclusive conexões - AP</t>
  </si>
  <si>
    <t>Rufo pré-moldado em concreto, de 14 x 50 x 18,5 cm</t>
  </si>
  <si>
    <t>Rufo pré-moldado em concreto, de 20 x 50 x 26 cm</t>
  </si>
  <si>
    <t>Rufo pré-moldado em concreto, largura 24 cm</t>
  </si>
  <si>
    <t>16.40</t>
  </si>
  <si>
    <t>Reparos, conservações e complementos - GRUPO 16</t>
  </si>
  <si>
    <t>Recolocação de telha em fibrocimento ou CRFS, perfil modulado ou trapezoidal</t>
  </si>
  <si>
    <t>17.01</t>
  </si>
  <si>
    <t>Regularização de piso com nata de cimento e adesivo de alto desempenho</t>
  </si>
  <si>
    <t>17.02</t>
  </si>
  <si>
    <t>Chapisco com adesivo de alto desempenho</t>
  </si>
  <si>
    <t>17.03</t>
  </si>
  <si>
    <t>Cimentado semi-áspero</t>
  </si>
  <si>
    <t>17.04</t>
  </si>
  <si>
    <t>17.05</t>
  </si>
  <si>
    <t>Rodapé em placas pré-moldadas de granilite, acabamento encerado, até 10 cm</t>
  </si>
  <si>
    <t>Taxa de mobilização e desmobilização de equipe e equipamentos para execução de piso epóxi</t>
  </si>
  <si>
    <t>17.20</t>
  </si>
  <si>
    <t>17.40</t>
  </si>
  <si>
    <t>Reparos e conservações em massa e concreto - GRUPO 17</t>
  </si>
  <si>
    <t>Reparos em piso de granilite - estucamento e polimento</t>
  </si>
  <si>
    <t>Reparos em pisos de alta resistência fundidos no local - estucamento e polimento</t>
  </si>
  <si>
    <t>Reparos em degrau e espelho de granilite - estucamento e polimento</t>
  </si>
  <si>
    <t>Reparos em rodapé de granilite - estucamento e polimento</t>
  </si>
  <si>
    <t>18.05</t>
  </si>
  <si>
    <t>Revestimento em plaqueta laminada, para área interna e externa, sem rejunte</t>
  </si>
  <si>
    <t>18.06</t>
  </si>
  <si>
    <t>Placa cerâmica esmaltada PEI-5 para área interna, grupo de absorção BIIb, resistência química B, assentado com argamassa colante industrializada</t>
  </si>
  <si>
    <t>Rodapé em placa cerâmica esmaltada PEI-5 para área interna, grupo de absorção BIIb, resistência química B, assentado com argamassa colante industrializada</t>
  </si>
  <si>
    <t>Placa cerâmica esmaltada antiderrapante PEI-5 para área interna com saída para o exterior, grupo de absorção BIIa, resistência química A, assentado com argamassa colante industrializada</t>
  </si>
  <si>
    <t>Rodapé em placa cerâmica esmaltada antiderrapante PEI-5 para área interna com saída para o exterior, grupo de absorção BIIa, resistência química A, assentado com argamassa colante industrializada</t>
  </si>
  <si>
    <t>Placa cerâmica esmaltada PEI-4 para área interna com saída para o exterior, grupo de absorção BIIb, tráfego médio, assentado com argamassa colante industrializada</t>
  </si>
  <si>
    <t>Rodapé em placa cerâmica esmaltada PEI-4 para área interna com saída para o exterior, grupo de absorção BIIb, tráfego médio, assentado com argamassa colante industrializada</t>
  </si>
  <si>
    <t>Placa cerâmica esmaltada rústica PEI-5 para área interna com saída para o exterior, grupo de absorção BIIb, resistência química B, assentado com argamassa colante industrializada</t>
  </si>
  <si>
    <t>Rodapé em placa cerâmica esmaltada rústica PEI-5 para área interna com saída para o exterior, grupo de absorção BIIb, resistência química B, assentado com argamassa colante industrializada</t>
  </si>
  <si>
    <t>Rejuntamento em placas cerâmicas com cimento branco, juntas acima de 3 até 5 mm</t>
  </si>
  <si>
    <t>Rejuntamento em placas cerâmicas com argamassa industrializada para rejunte, juntas acima de 3 até 5 mm</t>
  </si>
  <si>
    <t>Rejuntamento em placas cerâmicas com cimento branco, juntas acima de 5 até 10 mm</t>
  </si>
  <si>
    <t>Rejuntamento em placas cerâmicas com argamassa industrializada para rejunte, juntas acima de 5 até 10 mm</t>
  </si>
  <si>
    <t>Rejuntamento de rodapé em placas cerâmicas com cimento branco, altura até 10 cm, juntas acima de 3 até 5 mm</t>
  </si>
  <si>
    <t>Rejuntamento de rodapé em placas cerâmicas com cimento branco, altura até 10 cm, juntas acima de 5 até 10 mm</t>
  </si>
  <si>
    <t>18.07</t>
  </si>
  <si>
    <t>Placa cerâmica não esmaltada extrudada de alta resistência química e mecânica, espessura de 9 mm, uso industrial, assentado com argamassa química bicomponente</t>
  </si>
  <si>
    <t>Placa cerâmica não esmaltada extrudada de alta resistência química e mecânica, espessura de 9 mm, uso industrial, assentado com argamassa colante industrial</t>
  </si>
  <si>
    <t>Placa cerâmica não esmaltada extrudada de alta resistência química e mecânica, espessura de 14 mm, uso industrial, assentado com argamassa química bicomponente</t>
  </si>
  <si>
    <t>Rodapé em placa cerâmica não esmaltada extrudada de alta resistência química e mecânica, altura de 10 cm, uso industrial, assentado com argamassa química bicomponente</t>
  </si>
  <si>
    <t>Rejuntamento em placa cerâmica extrudada antiácida de 9 mm, com argamassa industrializada bicomponente à base de resina furânica, juntas acima de 3 até 6 mm</t>
  </si>
  <si>
    <t>Rejuntamento de placa cerâmica extrudada de 9 mm, com argamassa sintética industrializada tricomponente à base de resina epóxi, juntas acima de 3 até 6 mm</t>
  </si>
  <si>
    <t>Rejuntamento em placa cerâmica extrudada antiácida, espessura de 14 mm, com argamassa industrializada bicomponente, à base de resina furânica, juntas acima de 3 até 6 mm</t>
  </si>
  <si>
    <t>Rejuntamento em placa cerâmica extrudada antiácida de 14 mm, com argamassa sintética industrializada tricomponente, à base de resina epóxi, juntas de 3 até 6 mm</t>
  </si>
  <si>
    <t>Rejuntamento de rodapé em placa cerâmica extrudada antiácida de 9 mm, com argamassa industrializada bicomponente à base de resina furânica, juntas acima de 3 até 6 mm</t>
  </si>
  <si>
    <t>Rejuntamento de rodapé em placa cerâmica extrudada antiácida de 9 mm, com argamassa sintética  industrializada tricomponente à base de resina epóxi, juntas acima de 3 até 6 mm</t>
  </si>
  <si>
    <t>18.08</t>
  </si>
  <si>
    <t>Revestimento em porcelanato esmaltado antiderrapante para área externa e ambiente com alto tráfego, grupo de absorção BIa, assentado com argamassa colante industrializada, rejuntado</t>
  </si>
  <si>
    <t>Rodapé em porcelanato esmaltado antiderrapante para área externa e ambiente com alto tráfego, grupo de absorção BIa, assentado com argamassa colante industrializada, rejuntado</t>
  </si>
  <si>
    <t>Revestimento em porcelanato esmaltado polido para área interna e ambiente com tráfego médio, grupo de absorção BIa, assentado com argamassa colante industrializada, rejuntado</t>
  </si>
  <si>
    <t>Rodapé em porcelanato esmaltado polido para área interna e ambiente com tráfego médio, grupo de absorção BIa, assentado com argamassa colante industrializada, rejuntado</t>
  </si>
  <si>
    <t>Revestimento em porcelanato técnico antiderrapante para área externa, grupo de absorção BIa, assentado com argamassa colante industrializada, rejuntado</t>
  </si>
  <si>
    <t>Revestimento em porcelanato técnico natural para área interna e ambiente com acesso ao exterior, grupo de absorção BIa, assentado com argamassa colante industrializada, rejuntado</t>
  </si>
  <si>
    <t>Rodapé em porcelanato técnico natural, para área interna e ambiente com acesso ao exterior, grupo de absorção BIa, assentado com argamassa colante industrializada, rejuntado</t>
  </si>
  <si>
    <t>Revestimento em porcelanato técnico polido para área interna e ambiente de médio tráfego, grupo de absorção BIa, coeficiente de atrito I, assentado com argamassa colante industrializada, rejuntado</t>
  </si>
  <si>
    <t>Rodapé em porcelanato técnico polido para área interna e ambiente de médio tráfego, grupo de absorção BIa, assentado com argamassa colante industrializada, rejuntado</t>
  </si>
  <si>
    <t>18.11</t>
  </si>
  <si>
    <t>Revestimento em placa cerâmica esmaltada de 7,5x7,5 cm, assentado e rejuntado com argamassa industrializada</t>
  </si>
  <si>
    <t>Revestimento em placa cerâmica esmaltada de 10x10 cm, assentado e rejuntado com argamassa industrializada</t>
  </si>
  <si>
    <t>Revestimento em placa cerâmica esmaltada de 15x15 cm, tipo monocolor, assentado e rejuntado com argamassa industrializada</t>
  </si>
  <si>
    <t>Revestimento em placa cerâmica esmaltada de 20x20 cm, tipo monocolor, assentado e rejuntado com argamassa industrializada</t>
  </si>
  <si>
    <t>Revestimento em placa cerâmica esmaltada, tipo monoporosa, assentado e rejuntado com argamassa industrializada</t>
  </si>
  <si>
    <t>18.12</t>
  </si>
  <si>
    <t>18.13</t>
  </si>
  <si>
    <t>Revestimento em placa cerâmica não esmaltada extrudada, de alta resistência química e mecânica, espessura de 9 mm, assentado com argamassa colante industrializada</t>
  </si>
  <si>
    <t>Revestimento em placa cerâmica extrudada de alta resistência química e mecânica, espessura entre 9 e 10 mm, assentado com argamassa industrializada de alta aderência</t>
  </si>
  <si>
    <t>Rejuntamento em placa cerâmica extrudada, espessura entre 9 e 10 mm, com argamassa industrial anticorrosiva à base de resina epóxi, juntas de 6 a 10 mm</t>
  </si>
  <si>
    <t>19.01</t>
  </si>
  <si>
    <t>Peitoril e/ou soleira em granito, espessura de 2 cm e largura até 20 cm, acabamento polido</t>
  </si>
  <si>
    <t>Peitoril e/ou soleira em granito, espessura de 2 cm e largura de 21 cm até 30 cm, acabamento polido</t>
  </si>
  <si>
    <t>Rodapé em granito, espessura de 2 cm e altura de 7,1 cm até 10 cm, acabamento polido</t>
  </si>
  <si>
    <t>19.02</t>
  </si>
  <si>
    <t>Revestimento em mármore travertino nacional, espessura de 2 cm, assente com massa</t>
  </si>
  <si>
    <t>Revestimento em mármore travertino nacional, espessura de 3 cm, assente com massa</t>
  </si>
  <si>
    <t>19.03</t>
  </si>
  <si>
    <t>19.20</t>
  </si>
  <si>
    <t>Reparos, conservacoes e complementos - GRUPO 19</t>
  </si>
  <si>
    <t>20</t>
  </si>
  <si>
    <t>20.01</t>
  </si>
  <si>
    <t>20.03</t>
  </si>
  <si>
    <t>20.04</t>
  </si>
  <si>
    <t>20.10</t>
  </si>
  <si>
    <t>20.20</t>
  </si>
  <si>
    <t>Reparos, conservacoes e complementos - GRUPO 20</t>
  </si>
  <si>
    <t>21</t>
  </si>
  <si>
    <t>21.01</t>
  </si>
  <si>
    <t>Revestimento em borracha sintética preta, espessura de 4 mm - colado</t>
  </si>
  <si>
    <t>21.02</t>
  </si>
  <si>
    <t>Revestimento vinílico, espessura de 2 mm, para tráfego médio, com impermeabilizante acrílico</t>
  </si>
  <si>
    <t>Revestimento vinílico, espessura de 3,2 mm, para tráfego intenso, com impermeabilizante acrílico</t>
  </si>
  <si>
    <t>Revestimento vinílico em manta, espessura total de 2mm, resistente a lavagem com hipoclorito</t>
  </si>
  <si>
    <t>Revestimento vinílico em manta heterogênea, espessura de 2 mm, com impermeabilizante acrílico</t>
  </si>
  <si>
    <t>Revestimento vinílico flexível em manta homogênea, espessura de 2 mm, com impermeabilizante acrílico</t>
  </si>
  <si>
    <t>Revestimento vinílico heterogêneo flexível em réguas, espessura de 3 mm, com impermeabilizante acrílico</t>
  </si>
  <si>
    <t>Revestimento vinílico autoportante acústico, espessura de 4,5 mm, com impermeabilizante acrílico</t>
  </si>
  <si>
    <t>Revestimento vinílico autoportante, espessura de 4 mm, com impermeabilizante acrílico</t>
  </si>
  <si>
    <t>Revestimento vinílico antiestático acústico, espessura de 5 mm, com impermeabilizante acrílico</t>
  </si>
  <si>
    <t>21.03</t>
  </si>
  <si>
    <t>Revestimento em aço inoxidável AISI 304, liga 18,8, chapa 20, espessura de 1 mm, acabamento escovado com grana especial</t>
  </si>
  <si>
    <t>Revestimento em placas de alumínio composto "ACM", espessura de 4 mm e acabamento em PVDF</t>
  </si>
  <si>
    <t>Revestimento em placas de alumínio composto "ACM", espessura de 4 mm e acabamento em PVDF, na cor verde</t>
  </si>
  <si>
    <t>21.04</t>
  </si>
  <si>
    <t>Revestimento com carpete para tráfego moderado, uso comercial, tipo bouclê de 5,4 até 8 mm</t>
  </si>
  <si>
    <t>Revestimento com carpete para tráfego intenso, uso comercial, tipo bouclê de 6 mm</t>
  </si>
  <si>
    <t>21.05</t>
  </si>
  <si>
    <t>Piso em painel com miolo de madeira contraplacado por lâminas de madeira e externamente por chapas em CRFS, espessura de 40 mm</t>
  </si>
  <si>
    <t>Piso elevado de concreto em placas de 600 x 600 mm, antiderrapante, sem acabamento</t>
  </si>
  <si>
    <t>21.07</t>
  </si>
  <si>
    <t>21.10</t>
  </si>
  <si>
    <t>Rodapé para piso vinílico em PVC, espessura de 2 mm e altura de 5 cm, curvo/plano, com impermeabilizante acrílico</t>
  </si>
  <si>
    <t>Rodapé flexível para piso vinílico em PVC, espessura de 2 mm e altura de 7,5 cm, curvo/plano, com impermeabilizante acrílico</t>
  </si>
  <si>
    <t>Rodapé hospitalar flexível em PVC para piso vinílico, espessura de 2 mm e altura de 7,5 cm, com impermeabilizante acrílico</t>
  </si>
  <si>
    <t>Rodapé em borracha sintética preta, altura até 7 cm - colado</t>
  </si>
  <si>
    <t>Rodapé em laminado melamínico dissipativo, espessura de 2 mm e altura de 10 cm</t>
  </si>
  <si>
    <t>21.11</t>
  </si>
  <si>
    <t>Degrau (piso e espelho) em borracha sintética preta com testeira - colado</t>
  </si>
  <si>
    <t>Testeira flexível para arremate de degrau vinílico em PVC, espessura de 2 mm, com impermeabilizante acrílico</t>
  </si>
  <si>
    <t>21.20</t>
  </si>
  <si>
    <t>Reparos, conservacoes e complementos - GRUPO 21</t>
  </si>
  <si>
    <t>Recolocação de piso elevado telescópico metálico, inclusive estrutura de sustentação</t>
  </si>
  <si>
    <t>22</t>
  </si>
  <si>
    <t>22.01</t>
  </si>
  <si>
    <t>Forro xadrez em ripas de angelim-vermelho / bacuri / maçaranduba tarugado</t>
  </si>
  <si>
    <t>Beiral em tábua de angelim-vermelho / bacuri / maçaranduba macho e fêmea com tarugamento</t>
  </si>
  <si>
    <t>Beiral em tábua de angelim-vermelho / bacuri / maçaranduba macho e fêmea</t>
  </si>
  <si>
    <t>22.02</t>
  </si>
  <si>
    <t>Forro em painéis de gesso acartonado, acabamento liso com película em PVC - 625mm x 1250mm, espessura de 9,5mm, removível</t>
  </si>
  <si>
    <t>Forro em placa de gesso removível com película rígida de PVC de 625mm x 625mm</t>
  </si>
  <si>
    <t>22.03</t>
  </si>
  <si>
    <t>Forro em fibra mineral NRC 0.85, em placas acústicas removíveis de 625mm x 1250mm</t>
  </si>
  <si>
    <t>Forro em fibra mineral NRC 0.65, em placas acústicas removíveis de 625mm x 625mm</t>
  </si>
  <si>
    <t>22.04</t>
  </si>
  <si>
    <t>Forro metálico removível, em painéis de 625mm x 625mm, tile tegular perfurada</t>
  </si>
  <si>
    <t>22.06</t>
  </si>
  <si>
    <t>Brise-soleil</t>
  </si>
  <si>
    <t>Brise metálico fixo em chapa lisa aluzinc pré-pintada, formato ogiva, lâmina frontal de 200mm</t>
  </si>
  <si>
    <t>Brise metálico curvo e móvel termoacústico em chapa lisa aluzinc pré-pintada</t>
  </si>
  <si>
    <t>Brise metálico curvo e móvel em chapa microperfurada de alumínio pré-pintada</t>
  </si>
  <si>
    <t>Brise metálico fixo em chapa lisa alumínio pré-pintada, formato ogiva, lâmina frontal de 200mm</t>
  </si>
  <si>
    <t>Brise metálico curvo e móvel termoacústico em chapa lisa de alumínio pré-pintada</t>
  </si>
  <si>
    <t>22.20</t>
  </si>
  <si>
    <t>Reparos, conservacoes e complementos - GRUPO 22</t>
  </si>
  <si>
    <t>23</t>
  </si>
  <si>
    <t>23.01</t>
  </si>
  <si>
    <t>Caixilho em madeira maxim-ar</t>
  </si>
  <si>
    <t>23.02</t>
  </si>
  <si>
    <t>Acréscimo de bandeira - porta macho e fêmea com batente de madeira</t>
  </si>
  <si>
    <t>Porta macho e fêmea com batente de madeira - 70 x 210 cm</t>
  </si>
  <si>
    <t>Porta macho e fêmea com batente de madeira - 80 x 210 cm</t>
  </si>
  <si>
    <t>Porta macho e fêmea com batente de madeira - 90 x 210 cm</t>
  </si>
  <si>
    <t>Porta macho e fêmea com batente de madeira - 120 x 210 cm</t>
  </si>
  <si>
    <t>23.04</t>
  </si>
  <si>
    <t>Porta em laminado fenólico melamínico com batente em alumínio - 80 x 180 cm</t>
  </si>
  <si>
    <t>Porta em laminado fenólico melamínico com batente em alumínio - 60 x 160 cm</t>
  </si>
  <si>
    <t>Porta em laminado fenólico melamínico com acabamento liso, batente de madeira sem revestimento - 70 x 210 cm</t>
  </si>
  <si>
    <t>Porta em laminado fenólico melamínico com acabamento liso, batente de madeira sem revestimento - 80 x 210 cm</t>
  </si>
  <si>
    <t>Porta em laminado fenólico melamínico com acabamento liso, batente de madeira sem revestimento - 90 x 210 cm</t>
  </si>
  <si>
    <t>Porta em laminado fenólico melamínico com acabamento liso, batente de madeira sem revestimento - 120 x 210 cm</t>
  </si>
  <si>
    <t>Porta em laminado fenólico melamínico com acabamento liso, batente de madeira sem revestimento - 140 x 210 cm</t>
  </si>
  <si>
    <t>Porta em laminado fenólico melamínico com acabamento liso, batente de madeira sem revestimento - 220 x 210 cm</t>
  </si>
  <si>
    <t>Porta em laminado melamínico estrutural com acabamento texturizado, batente em alumínio com ferragens - 60 x 180 cm</t>
  </si>
  <si>
    <t>Porta em laminado fenólico melamínico com acabamento liso, batente metálico - 60 x 160 cm</t>
  </si>
  <si>
    <t>Porta em laminado fenólico melamínico com acabamento liso, batente metálico - 70 x 210 cm</t>
  </si>
  <si>
    <t>Porta em laminado fenólico melamínico com acabamento liso, batente metálico - 80 x 210 cm</t>
  </si>
  <si>
    <t>Porta em laminado fenólico melamínico com acabamento liso, batente metálico - 90 x 210 cm</t>
  </si>
  <si>
    <t>Porta em laminado fenólico melamínico com acabamento liso, batente metálico - 120 x 210 cm</t>
  </si>
  <si>
    <t>23.08</t>
  </si>
  <si>
    <t>Faixa/batedor de proteção em madeira de 20 x 5 cm, com acabamento em laminado fenólico melamínico</t>
  </si>
  <si>
    <t>Armário/gabinete embutido em MDF sob medida, revestido em laminado melamínico, com portas e prateleiras</t>
  </si>
  <si>
    <t>Tampo sob medida em compensado, revestido na face superior em laminado fenólico melamínico</t>
  </si>
  <si>
    <t>Prateleira sob medida em compensado, revestida nas duas faces em laminado fenólico melamínico</t>
  </si>
  <si>
    <t>Armário tipo prateleira com subdivisão em compensado, revestido totalmente em laminado fenólico melamínico</t>
  </si>
  <si>
    <t>Porta lisa com balcão, batente de madeira, completa - 80 x 210 cm</t>
  </si>
  <si>
    <t>Lousa em laminado melamínico, branco - linha comercial</t>
  </si>
  <si>
    <t>Armário sob medida em compensado de madeira totalmente revestido em folheado de madeira, completo</t>
  </si>
  <si>
    <t>Armário sob medida em compensado de madeira totalmente revestido em laminado melamínico texturizado, completo</t>
  </si>
  <si>
    <t>Porta articulada em MDF revestida com laminado melamínico, batente em alumínio - completa</t>
  </si>
  <si>
    <t>Faixa/batedor de proteção em madeira de 290 x 15 mm, com acabamento em laminado fenólico melamínico</t>
  </si>
  <si>
    <t>23.09</t>
  </si>
  <si>
    <t>Acréscimo de bandeira - porta lisa comum com batente de madeira</t>
  </si>
  <si>
    <t>Porta lisa com batente madeira - 60 x 210 cm</t>
  </si>
  <si>
    <t>Porta lisa com batente madeira - 70 x 210 cm</t>
  </si>
  <si>
    <t>Porta lisa com batente madeira - 80 x 210 cm</t>
  </si>
  <si>
    <t>Porta lisa com batente madeira - 90 x 210 cm</t>
  </si>
  <si>
    <t>Porta lisa com batente madeira - 110 x 210 cm</t>
  </si>
  <si>
    <t>Porta lisa com batente madeira - 120 x 210 cm</t>
  </si>
  <si>
    <t>Porta lisa com batente madeira - 160 x 210 cm</t>
  </si>
  <si>
    <t>Porta lisa com batente metálico - 60 x 160 cm</t>
  </si>
  <si>
    <t>Porta lisa com batente metálico - 80 x 160 cm</t>
  </si>
  <si>
    <t>Porta lisa com batente metálico - 70 x 210 cm</t>
  </si>
  <si>
    <t>Porta lisa com batente metálico - 80 x 210 cm</t>
  </si>
  <si>
    <t>Porta lisa com batente metálico - 90 x 210 cm</t>
  </si>
  <si>
    <t>Porta lisa com batente metálico - 120 x 210 cm</t>
  </si>
  <si>
    <t>Porta lisa com batente metálico - 160 x 210 cm</t>
  </si>
  <si>
    <t>Porta lisa com batente metálico - 60 x 180 cm</t>
  </si>
  <si>
    <t>Porta lisa com batente metálico - 60 x 210 cm</t>
  </si>
  <si>
    <t>Porta lisa com batente madeira, 2 folhas - 140 x 210 cm</t>
  </si>
  <si>
    <t>23.11</t>
  </si>
  <si>
    <t>Acréscimo de bandeira - porta lisa para acabamento em verniz, com batente de madeira</t>
  </si>
  <si>
    <t>Porta lisa para acabamento em verniz, com batente de madeira - 70 x 210 cm</t>
  </si>
  <si>
    <t>Porta lisa para acabamento em verniz, com batente de madeira - 80 x 210 cm</t>
  </si>
  <si>
    <t>Porta lisa para acabamento em verniz, com batente de madeira - 90 x 210 cm</t>
  </si>
  <si>
    <t>23.12</t>
  </si>
  <si>
    <t>Porta comum completa - uso coletivo (padrao dimensional medio)</t>
  </si>
  <si>
    <t>Porta lisa de madeira, interna "PIM", para acabamento em pintura, padrão dimensional médio, com ferragens, completo - 80 x 210 cm</t>
  </si>
  <si>
    <t>23.13</t>
  </si>
  <si>
    <t>Porta comum completa - uso publico (padrao dimensional medio/pesado)</t>
  </si>
  <si>
    <t>Porta lisa de madeira, interna "PIM", para acabamento em pintura, padrão dimensional médio/pesado, com ferragens, completo - 80 x 210 cm</t>
  </si>
  <si>
    <t>Porta lisa de madeira, interna "PIM", para acabamento em pintura, padrão dimensional médio/pesado, com ferragens, completo - 90 x 210 cm</t>
  </si>
  <si>
    <t>Porta lisa de madeira, interna, resistente a umidade "PIM RU", para acabamento em pintura, padrão dimensional médio/pesado, com ferragens, completo - 80 x 210 cm</t>
  </si>
  <si>
    <t>Porta lisa de madeira, interna, resistente a umidade "PIM RU", para acabamento revestido ou em pintura, para divisória sanitária, padrão dimensional médio/pesado, com ferragens, completo - 80 x 190 cm</t>
  </si>
  <si>
    <t>Porta lisa de madeira, interna, resistente a umidade "PIM RU", para acabamento em pintura, tipo acessível, padrão dimensional médio/pesado, com ferragens, completo - 90 x 210 cm</t>
  </si>
  <si>
    <t>Porta lisa de madeira, interna, resistente a umidade "PIM RU", para acabamento em pintura, de correr ou deslizante, tipo acessível, padrão dimensional pesado, com sistema deslizante e ferragens, completo - 100 x 210 cm</t>
  </si>
  <si>
    <t>23.20</t>
  </si>
  <si>
    <t>Reparos, conservacoes e complementos - GRUPO 23</t>
  </si>
  <si>
    <t>Folha de porta lisa comum - 60 x 210 cm</t>
  </si>
  <si>
    <t>Folha de porta lisa comum - 70 x 210 cm</t>
  </si>
  <si>
    <t>Folha de porta lisa comum - 80 x 210 cm</t>
  </si>
  <si>
    <t>Folha de porta lisa comum - 90 x 210 cm</t>
  </si>
  <si>
    <t>Folha de porta em laminado fenólico melamínico com acabamento liso - 70 x 210 cm</t>
  </si>
  <si>
    <t>Folha de porta em laminado fenólico melamínico com acabamento liso - 90 x 210 cm</t>
  </si>
  <si>
    <t>Folha de porta em laminado fenólico melamínico com acabamento liso - 80 x 210 cm</t>
  </si>
  <si>
    <t>24</t>
  </si>
  <si>
    <t>24.01</t>
  </si>
  <si>
    <t>Caixilho tipo veneziana industrial com montantes em aço galvanizado e aletas em fibra de vidro</t>
  </si>
  <si>
    <t>24.02</t>
  </si>
  <si>
    <t>Porta corta-fogo classe P.90 de 90 x 210 cm, completa, com maçaneta tipo alavanca</t>
  </si>
  <si>
    <t>Porta corta-fogo classe P.90 de 100 x 210 cm, completa, com maçaneta tipo alavanca</t>
  </si>
  <si>
    <t>Porta corta-fogo classe P.90, com barra antipânico numa face e maçaneta na outra, completa</t>
  </si>
  <si>
    <t>Porta corta-fogo classe P.120 de 80 x 210 cm, com uma folha de abrir, completa</t>
  </si>
  <si>
    <t>Porta corta-fogo classe P.120 de 90 x 210 cm, com uma folha de abrir, completa</t>
  </si>
  <si>
    <t>Portão de 2 folhas, tubular em tela de aço galvanizado acima de 2,50 m de altura, completo</t>
  </si>
  <si>
    <t>Porta em ferro de abrir, parte inferior chapeada, parte superior para receber vidro, sob medida</t>
  </si>
  <si>
    <t>Portão de 2 folhas tubular diâmetro de 3´, com tela em aço galvanizado de 2´, altura acima de 3,00 m, completo</t>
  </si>
  <si>
    <t>Porta de ferro acústica, espessura de 80mm, batente tripla vedação 185mm, com fechadura e maçaneta - 50 dB</t>
  </si>
  <si>
    <t>Portão de 2 folhas tubular, com tela em aço galvanizado de 2´ e fio 10, completo</t>
  </si>
  <si>
    <t>24.03</t>
  </si>
  <si>
    <t>Guarda-corpo tubular com tela em aço galvanizado, diâmetro de 1 1/2´</t>
  </si>
  <si>
    <t>Tela de proteção tipo mosquiteira em aço galvanizado, com requadro em perfis de ferro</t>
  </si>
  <si>
    <t>Fechamento em chapa de aço galvanizada nº 14 MSG, perfurada com diâmetro de 12,7 mm, requadro em chapa dobrada</t>
  </si>
  <si>
    <t>Fechamento em chapa expandida losangular de 10 x 20 mm, com requadro em cantoneira de aço carbono</t>
  </si>
  <si>
    <t>Tampa em chapa de segurança tipo xadrez, aço galvanizado a fogo antiderrapante de 1/4´</t>
  </si>
  <si>
    <t>Fechamento em chapa perfurada, furos quadrados 4 x 4 mm, com requadro em cantoneira de aço carbono</t>
  </si>
  <si>
    <t>Porta de enrolar automatizada, em chapa de aço galvanizada microperfurada, com pintura eletrostática, com controle remoto</t>
  </si>
  <si>
    <t>24.04</t>
  </si>
  <si>
    <t>Porta de segurança de correr suspensa em grade de aço SAE 1045, diâmetro de 1´, completa, sem têmpera e revenimento</t>
  </si>
  <si>
    <t>Grade de segurança em aço SAE 1045, diâmetro 1´, sem têmpera e revenimento</t>
  </si>
  <si>
    <t>Grade de segurança em aço SAE 1045, para janela, diâmetro 1´, sem têmpera e revenimento</t>
  </si>
  <si>
    <t>Grade de segurança em aço SAE 1045 chapeada, diâmetro 1´, sem têmpera e revenimento</t>
  </si>
  <si>
    <t>Porta de segurança de abrir em grade de aço SAE 1045, diâmetro 1´, completa, sem têmpera e revenimento</t>
  </si>
  <si>
    <t>Porta de segurança de abrir em grade de aço SAE 1045 chapeada, diâmetro 1´, completa, sem têmpera e revenimento</t>
  </si>
  <si>
    <t>Portão de segurança de abrir em grade de aço SAE 1045 chapeado, para muralha, diâmetro 1´, completo, sem têmpera e revenimento</t>
  </si>
  <si>
    <t>Grade de segurança em aço SAE 1045, diâmetro 1´, com têmpera e revenimento</t>
  </si>
  <si>
    <t>Grade de segurança em aço SAE 1045, para janela, diâmetro 1´, com têmpera e revenimento</t>
  </si>
  <si>
    <t>Grade de segurança em aço SAE 1045 chapeada, diâmetro 1´, com têmpera e revenimento</t>
  </si>
  <si>
    <t>Porta de segurança de abrir em grade de aço SAE 1045, diâmetro 1´, completa, com têmpera e revenimento</t>
  </si>
  <si>
    <t>Porta de segurança de abrir em grade de aço SAE 1045 chapeada, diâmetro 1´, completa, com têmpera e revenimento</t>
  </si>
  <si>
    <t>Portão de segurança de abrir em grade de aço SAE 1045 chapeado, para muralha, diâmetro 1´, completo, com têmpera e revenimento</t>
  </si>
  <si>
    <t>Porta de segurança de correr suspensa em grade de aço SAE 1045, chapeada, diâmetro de 1´, completa, sem têmpera e revenimento</t>
  </si>
  <si>
    <t>Porta de segurança de correr em grade de aço SAE 1045, diâmetro de 1´, completa, com têmpera e revenimento</t>
  </si>
  <si>
    <t>Porta de segurança de correr suspensa em grade de aço SAE 1045 chapeada, diâmetro de 1´, completa, com têmpera e revenimento</t>
  </si>
  <si>
    <t>Porta de segurança de correr em grade de aço SAE 1045 chapeada, diâmetro de 1´, completa, sem têmpera e revenimento</t>
  </si>
  <si>
    <t>Porta de segurança de correr em grade de aço SAE 1045, diâmetro de 1´, completa, sem têmpera e revenimento</t>
  </si>
  <si>
    <t>Caixilho de segurança em aço SAE 1010/1020 tipo fixo e de correr, para receber vidro, com bandeira tipo veneziana</t>
  </si>
  <si>
    <t>Guichê de segurança em grade de aço SAE 1045, diâmetro de 1´', com têmpera e revenimento</t>
  </si>
  <si>
    <t>Guichê de segurança em grade de aço SAE 1045, diâmetro de 1´', sem têmpera e revenimento</t>
  </si>
  <si>
    <t>24.06</t>
  </si>
  <si>
    <t>Guarda-corpo com vidro de 8 mm, em tubo de aço galvanizado, diâmetro 1 1/2´</t>
  </si>
  <si>
    <t>24.07</t>
  </si>
  <si>
    <t>Porta de enrolar automatizado, em perfil meia cana perfurado, tipo transvision</t>
  </si>
  <si>
    <t>Porta de abrir em chapa de aço galvanizado, com requadro em tela ondulada malha 2´ e fio 12</t>
  </si>
  <si>
    <t>24.08</t>
  </si>
  <si>
    <t>Corrimão duplo em tubo de aço inoxidável escovado, com diâmetro de 1 1/2´ e montantes com diâmetro de 2´</t>
  </si>
  <si>
    <t>Corrimão em tubo de aço inoxidável escovado, diâmetro de 1 1/2´ e montantes com diâmetro de 2´</t>
  </si>
  <si>
    <t>24.20</t>
  </si>
  <si>
    <t>Reparos, conservacoes e complementos - GRUPO 24</t>
  </si>
  <si>
    <t>Batente em chapa de aço SAE 1010/1020, espessura de 3/16´, para obras de segurança</t>
  </si>
  <si>
    <t>Tela em aço galvanizado fio 16 BWG, malha de 1´ - tipo alambrado</t>
  </si>
  <si>
    <t>Chapa perfurada em aço SAE 1020, furos redondos de diâmetro 7,5 mm, espessura 1/8´ - soldagem tipo MIG</t>
  </si>
  <si>
    <t>Chapa perfurada em aço SAE 1020, furos redondos de diâmetro 25 mm, espessura 1/4´ - inclusive soldagem</t>
  </si>
  <si>
    <t>25</t>
  </si>
  <si>
    <t>25.01</t>
  </si>
  <si>
    <t>Caixilho em alumínio maxim-ar com vidro, linha comercial</t>
  </si>
  <si>
    <t>Caixilho em alumínio maxim-ar, sob medida</t>
  </si>
  <si>
    <t>Caixilho tipo veneziana industrial com montantes em alumínio e aletas em fibra de vidro</t>
  </si>
  <si>
    <t>Caixilho fixo em alumínio, sob medida - branco</t>
  </si>
  <si>
    <t>Caixilho em alumínio maxim-ar com vidro - branco</t>
  </si>
  <si>
    <t>Caixilho em alumínio basculante com vidro - branco</t>
  </si>
  <si>
    <t>Caixilho em alumínio de correr com vidro - branco</t>
  </si>
  <si>
    <t>Caixilho em alumínio anodizado maxim-ar</t>
  </si>
  <si>
    <t>Caixilho em alumínio maxim-ar, tipo fachada</t>
  </si>
  <si>
    <t>Caixilho fixo tipo veneziana em alumínio anodizado, sob medida - branco</t>
  </si>
  <si>
    <t>Caixilho em alumínio com pintura eletrostática, basculante, sob medida - branco</t>
  </si>
  <si>
    <t>Caixilho em alumínio com pintura eletrostática, maxim-ar, sob medida - branco</t>
  </si>
  <si>
    <t>Caixilho em alumínio anodizado fixo, sob medida - bronze/preto</t>
  </si>
  <si>
    <t>Caixilho em alumínio anodizado basculante, sob medida - bronze/preto</t>
  </si>
  <si>
    <t>Caixilho em alumínio anodizado maxim-ar, sob medida - bronze/preto</t>
  </si>
  <si>
    <t>Caixilho em alumínio anodizado de correr, sob medida - bronze/preto</t>
  </si>
  <si>
    <t>25.02</t>
  </si>
  <si>
    <t>Porta veneziana de abrir em alumínio - cor branca</t>
  </si>
  <si>
    <t>Porta de correr em alumínio com veneziana e vidro - cor branca</t>
  </si>
  <si>
    <t>Porta em alumínio anodizado de abrir, sob medida - bronze/preto</t>
  </si>
  <si>
    <t>Porta em alumínio anodizado de correr, sob medida - bronze/preto</t>
  </si>
  <si>
    <t>Porta em alumínio anodizado de abrir, tipo veneziana, sob medida - bronze/preto</t>
  </si>
  <si>
    <t>Portinhola em alumínio anodizado de correr, tipo veneziana, sob medida - bronze/preto</t>
  </si>
  <si>
    <t>Porta de abrir em alumínio com pintura eletrostática, sob medida - cor branca</t>
  </si>
  <si>
    <t>Porta de abrir em alumínio tipo lambri, sob medida - cor branca</t>
  </si>
  <si>
    <t>25.20</t>
  </si>
  <si>
    <t>Reparos, conservacoes e complementos - GRUPO 25</t>
  </si>
  <si>
    <t>Tela de proteção tipo mosquiteira removível, em fibra de vidro com revestimento em PVC e requadro em alumínio</t>
  </si>
  <si>
    <t>26</t>
  </si>
  <si>
    <t>26.01</t>
  </si>
  <si>
    <t>Vidro multilaminado de alta segurança em policarbonato, proteção balística nível III</t>
  </si>
  <si>
    <t>26.02</t>
  </si>
  <si>
    <t>26.03</t>
  </si>
  <si>
    <t>26.04</t>
  </si>
  <si>
    <t>26.20</t>
  </si>
  <si>
    <t>Reparos, conservacoes e complementos - GRUPO 26</t>
  </si>
  <si>
    <t>27</t>
  </si>
  <si>
    <t>27.02</t>
  </si>
  <si>
    <t>27.03</t>
  </si>
  <si>
    <t>27.04</t>
  </si>
  <si>
    <t>Corrimão, bate-maca ou protetor de parede em PVC, com amortecimento à impacto, altura de 131 mm</t>
  </si>
  <si>
    <t>Protetor de parede ou bate-maca em PVC flexível, com amortecimento à impacto, altura de 150 mm</t>
  </si>
  <si>
    <t>Faixa em vinil para proteção de paredes, com amortecimento à alto impacto, altura de 400 mm</t>
  </si>
  <si>
    <t>Bate-maca ou protetor de parede curvo em PVC, com amortecimento à impacto, altura de 200 mm</t>
  </si>
  <si>
    <t>Bate-maca ou protetor de parede em PVC, com amortecimento à impacto, altura de 200 mm</t>
  </si>
  <si>
    <t>28</t>
  </si>
  <si>
    <t>28.01</t>
  </si>
  <si>
    <t>Ferragem completa com maçaneta tipo alavanca, para porta externa com 1 folha</t>
  </si>
  <si>
    <t>Ferragem completa com maçaneta tipo alavanca, para porta externa com 2 folhas</t>
  </si>
  <si>
    <t>Ferragem completa com maçaneta tipo alavanca, para porta interna com 1 folha</t>
  </si>
  <si>
    <t>Ferragem completa com maçaneta tipo alavanca, para porta interna com 2 folhas</t>
  </si>
  <si>
    <t>Fechadura tipo alavanca com chave para porta corta-fogo</t>
  </si>
  <si>
    <t>Ferrolho de segurança de 1,20 m, para adaptação em portas de celas, embutido em caixa</t>
  </si>
  <si>
    <t>28.05</t>
  </si>
  <si>
    <t>Cadeado de latão com cilindro - trava dupla - 25/27mm</t>
  </si>
  <si>
    <t>Cadeado de latão com cilindro - trava dupla - 35/36mm</t>
  </si>
  <si>
    <t>Cadeado de latão com cilindro - trava dupla - 50mm</t>
  </si>
  <si>
    <t>Cadeado de latão com cilindro de alta segurança, com 16 pinos e tetra-chave - 70mm</t>
  </si>
  <si>
    <t>Cadeado de latão com cilindro - trava dupla - 60mm</t>
  </si>
  <si>
    <t>28.20</t>
  </si>
  <si>
    <t>Reparos, conservacoes e complementos - GRUPO 28</t>
  </si>
  <si>
    <t>Maçaneta tipo alavanca, acionamento com chave, para porta corta-fogo</t>
  </si>
  <si>
    <t>Puxador duplo em aço inoxidável, para porta de madeira, alumínio ou vidro, de 350 mm</t>
  </si>
  <si>
    <t>Equipamento automatizador telescópico unilateral de portas deslizantes para folha dupla</t>
  </si>
  <si>
    <t>Barra antipânico de sobrepor com maçaneta e chave, para porta em vidro de 1 folha</t>
  </si>
  <si>
    <t>Barra antipânico de sobrepor com maçaneta e chave, para porta dupla em vidro</t>
  </si>
  <si>
    <t>29</t>
  </si>
  <si>
    <t>29.01</t>
  </si>
  <si>
    <t>29.03</t>
  </si>
  <si>
    <t>29.20</t>
  </si>
  <si>
    <t>Reparos, conservacoes e complementos - GRUPO 29</t>
  </si>
  <si>
    <t>30</t>
  </si>
  <si>
    <t>30.01</t>
  </si>
  <si>
    <t>Barra de apoio reta, para pessoas com mobilidade reduzida, em tubo de aço inoxidável de 1 1/2´</t>
  </si>
  <si>
    <t>Barra de apoio reta, para pessoas com mobilidade reduzida, em tubo de aço inoxidável de 1 1/2´ x 500 mm</t>
  </si>
  <si>
    <t>Barra de apoio reta, para pessoas com mobilidade reduzida, em tubo de aço inoxidável de 1 1/2´ x 800 mm</t>
  </si>
  <si>
    <t>Barra de apoio em ângulo de 90°, para pessoas com mobilidade reduzida, em tubo de aço inoxidável de 1 1/2´ x 800 x 800 mm</t>
  </si>
  <si>
    <t>Barra de proteção para sifão, para pessoas com mobilidade reduzida, em tubo de alumínio, acabamento com pintura epóxi</t>
  </si>
  <si>
    <t>Barra de apoio reta, para pessoas com mobilidade reduzida, em tubo de aço inoxidável de 1 1/4´ x 400 mm</t>
  </si>
  <si>
    <t>Barra de proteção para lavatório, para pessoas com mobilidade reduzida, em tubo de alumínio acabamento com pintura epóxi</t>
  </si>
  <si>
    <t>30.03</t>
  </si>
  <si>
    <t>Purificador de pressão elétrico em chapa eletrozincado pré-pintada e tampo em aço inoxidável, capacidade de refrigeração de 2,75 l/h</t>
  </si>
  <si>
    <t>Purificador de pressão elétrico em chapa eletrozincado pré-pintada e tampo em aço inoxidável, capacidade de refrigeração de 7,2 l/h</t>
  </si>
  <si>
    <t>30.04</t>
  </si>
  <si>
    <t>Revestimento em borracha sintética colorida de 5 mm, para sinalização tátil de alerta / direcional - assentamento argamassado</t>
  </si>
  <si>
    <t>Revestimento em borracha sintética colorida de 5 mm, para sinalização tátil de alerta / direcional - colado</t>
  </si>
  <si>
    <t>Piso em ladrilho hidráulico podotátil várias cores (25x25cm), assentado com argamassa mista</t>
  </si>
  <si>
    <t>Piso em ladrilho hidráulico podotátil várias cores (30x30cm), assentado com argamassa mista</t>
  </si>
  <si>
    <t>Faixa em policarbonato para sinalização visual fotoluminescente, para degraus, comprimento de 20 cm</t>
  </si>
  <si>
    <t>Revestimento em chapa de aço inoxidável para proteção de portas, altura de 40 cm</t>
  </si>
  <si>
    <t>Rejuntamento de piso em ladrilho hidráulico (25x25cm) com argamassa industrializada para rejunte, juntas de 2 mm</t>
  </si>
  <si>
    <t>Sinalização visual de degraus com pintura esmalte epóxi, comprimento de 20 cm</t>
  </si>
  <si>
    <t>Piso tátil de concreto, alerta / direcional, intertravado, espessura de 6 cm, com rejunte em areia</t>
  </si>
  <si>
    <t>30.06</t>
  </si>
  <si>
    <t>Tinta acrílica para sinalização visual de piso, com acabamento microtexturizado e antiderrapante</t>
  </si>
  <si>
    <t>Sistema de alarme PNE com indicador audiovisual, para pessoas com mobilidade reduzida ou cadeirante</t>
  </si>
  <si>
    <t>Sistema de alarme PNE com indicador audiovisual, sistema sem fio (Wireless), para pessoas com mobilidade reduzida ou cadeirante</t>
  </si>
  <si>
    <t>Placa de identificação em alumínio para WC, com desenho universal de acessibilidade</t>
  </si>
  <si>
    <t>Placa de identificação para estacionamento, com desenho universal de acessibilidade, tipo pedestal</t>
  </si>
  <si>
    <t>Sinalização com pictograma para vaga de estacionamento, com faixas demarcatórias</t>
  </si>
  <si>
    <t>Sinalização com pictograma autoadesivo em policarbonato para piso 80 cm x 120 cm - área de resgate</t>
  </si>
  <si>
    <t>Placa de sinalização tátil em poliestireno com alto relevo em braile, para identificação de pavimentos</t>
  </si>
  <si>
    <t>30.08</t>
  </si>
  <si>
    <t>Assento articulado para banho, em alumínio com pintura epóxi de 700 x 450 mm</t>
  </si>
  <si>
    <t>Lavatório de louça para canto sem coluna para pessoas com mobilidade reduzida</t>
  </si>
  <si>
    <t>Trocador acessível em MDF com revestimento em laminado melamínico de 180x80 cm</t>
  </si>
  <si>
    <t>Bacia sifonada de louça para pessoas com mobilidade reduzida - capacidade de 6 litros</t>
  </si>
  <si>
    <t>30.14</t>
  </si>
  <si>
    <t>Elevador de uso restrito a pessoas com mobilidade reduzida com 02 paradas, capacidade de 225 kg - uso interno em alvenaria</t>
  </si>
  <si>
    <t>Elevador de uso restrito a pessoas com mobilidade reduzida com 03 paradas, capacidade de 225 kg - uso interno em alvenaria</t>
  </si>
  <si>
    <t>Plataforma para elevação até 2,00 m, nas dimensões de 900 x 1400 mm, capacidade de 250 kg- percurso até 1,00 m de altura</t>
  </si>
  <si>
    <t>Plataforma para elevação até 2,00 m, nas dimensões de 900 x 1400 mm, capacidade de 250 kg - percurso superior a 1,00 m de altura</t>
  </si>
  <si>
    <t>32</t>
  </si>
  <si>
    <t>32.06</t>
  </si>
  <si>
    <t>Espuma flexível de poliuretano poliéter/poliéster para absorção acústica, espessura de 50 mm</t>
  </si>
  <si>
    <t>Lâmina refletiva revestida com dupla face em alumínio, dupla malha de reforço e laminação entre camadas, para isolação térmica</t>
  </si>
  <si>
    <t>Isolamento acústico em placas de espuma semirrígida, com uma camada de manta HD, espessura de 50 mm</t>
  </si>
  <si>
    <t>32.07</t>
  </si>
  <si>
    <t>Junta de dilatação ou vedação com mastique de silicone, 1,0 x 0,5 cm - inclusive guia de apoio em polietileno</t>
  </si>
  <si>
    <t>Perfil de acabamento com borracha termoplástica vulcanizada contínua flexível, para junta de dilatação de embutir - piso-piso</t>
  </si>
  <si>
    <t>Perfil de acabamento com borracha termoplástica vulcanizada contínua flexível, para junta de dilatação de embutir - piso-parede</t>
  </si>
  <si>
    <t>Perfil de acabamento com borracha termoplástica vulcanizada contínua flexível, para junta de dilatação de embutir - parede-parede ou forro-forro</t>
  </si>
  <si>
    <t>Perfil de acabamento com borracha termoplástica vulcanizada contínua flexível, para junta de dilatação de embutir - parede-parede ou forro-forro - canto</t>
  </si>
  <si>
    <t>32.08</t>
  </si>
  <si>
    <t>Junta estrutural com poliestireno expandido de alta densidade P-III, espessura de 10 mm</t>
  </si>
  <si>
    <t>Junta estrutural com poliestireno expandido de alta densidade P-III, espessura de 20 mm</t>
  </si>
  <si>
    <t>Junta estrutural com perfilado termoplástico em PVC, perfil O-12</t>
  </si>
  <si>
    <t>Junta estrutural com perfilado termoplástico em PVC, perfil O-22</t>
  </si>
  <si>
    <t>Junta estrutural com perfil elastomérico para fissuras, painéis e estruturas em geral, movimentação máxima 15 mm</t>
  </si>
  <si>
    <t>Junta estrutural com perfil elastomérico para fissuras, painéis e estruturas em geral, movimentação máxima 30 mm</t>
  </si>
  <si>
    <t>Junta estrutural com perfil elastomérico e lábios poliméricos para obras de arte, movimentação máxima 40 mm</t>
  </si>
  <si>
    <t>Junta estrutural com perfil elastomérico e lábios poliméricos para obras de arte, movimentação máxima 55 mm</t>
  </si>
  <si>
    <t>32.09</t>
  </si>
  <si>
    <t>32.10</t>
  </si>
  <si>
    <t>Proteção anticorrosiva, a base de resina epóxi com alcatrão, para ramais sob a terra, com DN até 1´</t>
  </si>
  <si>
    <t>Proteção anticorrosiva, a base de resina epóxi com alcatrão, para ramais sob a terra, com DN acima de 1´ até 2´</t>
  </si>
  <si>
    <t>Proteção anticorrosiva, a base de resina epóxi com alcatrão, para ramais sob a terra, com DN acima de 2´ até 3´</t>
  </si>
  <si>
    <t>Proteção anticorrosiva, a base de resina epóxi com alcatrão, para ramais sob a terra, com DN acima de 3´ até 4´</t>
  </si>
  <si>
    <t>Proteção anticorrosiva, a base de resina epóxi com alcatrão, para ramais sob a terra, com DN acima de 5´ até 6´</t>
  </si>
  <si>
    <t>Proteção anticorrosiva, com fita adesiva, para ramais sob a terra, com DN até 1´</t>
  </si>
  <si>
    <t>Proteção anticorrosiva, com fita adesiva, para ramais sob a terra, com DN acima de 1´ até 2´</t>
  </si>
  <si>
    <t>Proteção anticorrosiva, com fita adesiva, para ramais sob a terra, com DN acima de 2´ até 3´</t>
  </si>
  <si>
    <t>32.11</t>
  </si>
  <si>
    <t>Isolamento térmico em polietileno expandido, espessura de 5 mm, para tubulação de 1/2´ (15 mm)</t>
  </si>
  <si>
    <t>Isolamento térmico em polietileno expandido, espessura de 5 mm, para tubulação de 3/4´ (22 mm)</t>
  </si>
  <si>
    <t>Isolamento térmico em polietileno expandido, espessura de 5 mm, para tubulação de 1´ (28 mm)</t>
  </si>
  <si>
    <t>Isolamento térmico em polietileno expandido, espessura de 10 mm, para tubulação de 1 1/4´ (35 mm)</t>
  </si>
  <si>
    <t>Isolamento térmico em polietileno expandido, espessura de 10 mm, para tubulação de 1 1/2´ (42 mm)</t>
  </si>
  <si>
    <t>Isolamento térmico em polietileno expandido, espessura de 10 mm, para tubulação de 2´ (54 mm)</t>
  </si>
  <si>
    <t>Isolamento térmico em espuma elastomérica, espessura de 9 a 12 mm, para tubulação de 1/4´ (cobre)</t>
  </si>
  <si>
    <t>Isolamento térmico em espuma elastomérica, espessura de 9 a 12 mm, para tubulação de 1/2´ (cobre)</t>
  </si>
  <si>
    <t>Isolamento térmico em espuma elastomérica, espessura de 9 a 12 mm, para tubulação de 5/8´ (cobre) ou 1/4´ (ferro)</t>
  </si>
  <si>
    <t>Isolamento térmico em espuma elastomérica, espessura de 9 a 12 mm, para tubulação de 1´ (cobre)</t>
  </si>
  <si>
    <t>Isolamento térmico em espuma elastomérica, espessura de 19 a 26 mm, para tubulação de 7/8´ (cobre) ou 1/2´ (ferro)</t>
  </si>
  <si>
    <t>Isolamento térmico em espuma elastomérica, espessura de 19 a 26 mm, para tubulação de 1 1/8´ (cobre) ou 3/4´ (ferro)</t>
  </si>
  <si>
    <t>Isolamento térmico em espuma elastomérica, espessura de 19 a 26 mm, para tubulação de 1 3/8´ (cobre) ou 1´ (ferro)</t>
  </si>
  <si>
    <t>Isolamento térmico em espuma elastomérica, espessura de 19 a 26 mm, para tubulação de 1 5/8´ (cobre) ou 1 1/4´ (ferro)</t>
  </si>
  <si>
    <t>Isolamento térmico em espuma elastomérica, espessura de 19 a 26 mm, para tubulação de 1 1/2´ (ferro)</t>
  </si>
  <si>
    <t>Isolamento térmico em espuma elastomérica, espessura de 19 a 26 mm, para tubulação de 2´ (ferro)</t>
  </si>
  <si>
    <t>Isolamento térmico em espuma elastomérica, espessura de 19 a 26 mm, para tubulação de 2 1/2´ (ferro)</t>
  </si>
  <si>
    <t>Isolamento térmico em espuma elastomérica, espessura de 19 a 26 mm, para tubulação de 3 1/2´ (cobre) ou 3´ (ferro)</t>
  </si>
  <si>
    <t>Isolamento térmico em espuma elastomérica, espessura de 19 a 26 mm, para tubulação de 4´ (ferro)</t>
  </si>
  <si>
    <t>Isolamento térmico em espuma elastomérica, espessura de 19 a 26 mm, para tubulação de 5´ (ferro)</t>
  </si>
  <si>
    <t>Isolamento térmico em espuma elastomérica, espessura de 19 a 26 mm, para tubulação de 6´ (ferro)</t>
  </si>
  <si>
    <t>Manta em espuma elastomérica, espessura de 19 a 26 mm, para isolamento térmico de tubulação acima de 6´</t>
  </si>
  <si>
    <t>Isolamento térmico em espuma elastomérica, espessura de 19 a 26 mm, para tubulação de 3/8" (cobre) ou 1/8" (ferro)</t>
  </si>
  <si>
    <t>Isolamento térmico em espuma elastomérica, espessura de 19 a 26 mm, para tubulação de 3/4" (cobre) ou 3/8" (ferro)</t>
  </si>
  <si>
    <t>32.15</t>
  </si>
  <si>
    <t>Impermeabilização em manta asfáltica com armadura, tipo III-B, espessura de 3 mm</t>
  </si>
  <si>
    <t>Impermeabilização em manta asfáltica com armadura, tipo III-B, espessura de 4 mm</t>
  </si>
  <si>
    <t>Impermeabilização em manta asfáltica tipo III-B, espessura de 3 mm, face exposta em geotêxtil, com membrana acrílica</t>
  </si>
  <si>
    <t>32.16</t>
  </si>
  <si>
    <t>Impermeabilização em pintura de asfalto oxidado com solventes orgânicos, sobre massa</t>
  </si>
  <si>
    <t>Impermeabilização em pintura de asfalto oxidado com solventes orgânicos, sobre metal</t>
  </si>
  <si>
    <t>Impermeabilização em membrana de asfalto modificado com elastômeros, na cor preta</t>
  </si>
  <si>
    <t>Impermeabilização em membrana de asfalto modificado com elastômeros, na cor preta e reforço em tela poliéster</t>
  </si>
  <si>
    <t>Impermeabilização em membrana à base de polímeros acrílicos, na cor branca</t>
  </si>
  <si>
    <t>Impermeabilização em membrana à base de polímeros acrílicos, na cor branca e reforço em tela poliéster</t>
  </si>
  <si>
    <t>Impermeabilização em membrana à base de resina termoplástica e cimentos aditivados com reforço em tela poliéster</t>
  </si>
  <si>
    <t>32.17</t>
  </si>
  <si>
    <t>Impermeabilização em argamassa de concreto não estrutural com aditivo hidrófugo</t>
  </si>
  <si>
    <t>Impermeabilização em argamassa polimérica para umidade e água de percolação</t>
  </si>
  <si>
    <t>Impermeabilização em argamassa polimérica com reforço em tela poliéster para pressão hidrostática positiva</t>
  </si>
  <si>
    <t>Impermeabilização anticorrosiva em membrana epoxídica com alcatrão de hulha, sobre massa</t>
  </si>
  <si>
    <t>32.20</t>
  </si>
  <si>
    <t>Reparos, conservacoes e complementos - GRUPO 32</t>
  </si>
  <si>
    <t>Tela galvanizada fio 24 BWG, malha hexagonal de 1/2´, para armadura de argamassa</t>
  </si>
  <si>
    <t>33</t>
  </si>
  <si>
    <t>33.01</t>
  </si>
  <si>
    <t>33.02</t>
  </si>
  <si>
    <t>33.03</t>
  </si>
  <si>
    <t>Hidrorepelente incolor para fachada à base de silano-siloxano oligomérico disperso em água</t>
  </si>
  <si>
    <t>Hidrorepelente incolor para fachada à base de silano-siloxano oligomérico disperso em solvente</t>
  </si>
  <si>
    <t>33.05</t>
  </si>
  <si>
    <t>33.06</t>
  </si>
  <si>
    <t>33.07</t>
  </si>
  <si>
    <t>Proteção passiva contra incêndio com tinta intumescente, com tempo requerido de resistência ao fogo TRRF = 60 min - aplicação em estrutura metálica</t>
  </si>
  <si>
    <t>Proteção passiva contra incêndio com tinta intumescente, com tempo requerido de resistência ao fogo TRRF = 120 min - aplicação em estrutura metálica</t>
  </si>
  <si>
    <t>33.09</t>
  </si>
  <si>
    <t>33.10</t>
  </si>
  <si>
    <t>Proteção passiva contra incêndio com tinta intumescente, tempo requerido de resistência ao fogo TRRF = 60 minutos - aplicação em painéis de gesso acartonado</t>
  </si>
  <si>
    <t>Proteção passiva contra incêndio com tinta intumescente, tempo requerido de resistência ao fogo TRRF = 120 minutos - aplicação em painéis de gesso acartonado</t>
  </si>
  <si>
    <t>33.11</t>
  </si>
  <si>
    <t>33.12</t>
  </si>
  <si>
    <t>34</t>
  </si>
  <si>
    <t>34.01</t>
  </si>
  <si>
    <t>34.02</t>
  </si>
  <si>
    <t>Forração com Lírio Amarelo, mínimo 18 mudas / m² - h= 0,50 m</t>
  </si>
  <si>
    <t>Forração com Hera Inglesa, mínimo 18 mudas / m² - h= 0,15 m</t>
  </si>
  <si>
    <t>Forração com clorofito, mínimo de 20 mudas / m² - h= 0,15 m</t>
  </si>
  <si>
    <t>34.03</t>
  </si>
  <si>
    <t>Arbusto Azaléa - h= 0,60 a 0,80 m</t>
  </si>
  <si>
    <t>Arbusto Moréia - h= 0,50 m</t>
  </si>
  <si>
    <t>Arbusto Alamanda - h= 0,60 a 0,80 m</t>
  </si>
  <si>
    <t>Arbusto Curcúligo - h= 0,60 a 0,80 m</t>
  </si>
  <si>
    <t>34.04</t>
  </si>
  <si>
    <t>Árvore ornamental tipo Pata de Vaca - h= 2,00 m</t>
  </si>
  <si>
    <t>Árvore ornamental tipo Ipê Amarelo - h= 2,00 m</t>
  </si>
  <si>
    <t>Árvore ornamental tipo Areca Bambu - h= 2,00 m</t>
  </si>
  <si>
    <t>Árvore ornamental tipo Falso barbatimão - h= 2,00 m</t>
  </si>
  <si>
    <t>Árvore ornamental tipo Aroeira salsa - h= 2,00 m</t>
  </si>
  <si>
    <t>Árvore ornamental tipo Manacá-da-serra - h= 2,00 m</t>
  </si>
  <si>
    <t>Árvore ornamental tipo coqueiro Jerivá - h= 4,00 m</t>
  </si>
  <si>
    <t>Árvore ornamental tipo Quaresmeira (Tibouchina granulosa) - h= 1,50 / 2,00 m</t>
  </si>
  <si>
    <t>34.05</t>
  </si>
  <si>
    <t>Cerca em arame farpado com mourões de concreto, com ponta inclinada - 12 fiadas</t>
  </si>
  <si>
    <t>Cerca em tela de aço galvanizado de 2´, montantes em mourões de concreto com ponta inclinada e arame farpado</t>
  </si>
  <si>
    <t>Alambrado em tela de aço galvanizado de 2´, montantes metálicos e arame farpado, até 4,00 m de altura</t>
  </si>
  <si>
    <t>Alambrado em tela de aço galvanizado de 2´, montantes metálicos e arame farpado, acima de 4,00 m de altura</t>
  </si>
  <si>
    <t>Alambrado em tela de aço galvanizado de 1´, montantes metálicos e arame farpado</t>
  </si>
  <si>
    <t>Gradil em aço galvanizado eletrofundido, malha 65 x 132 mm e pintura eletrostática</t>
  </si>
  <si>
    <t>Portão de abrir em grade de aço galvanizado eletrofundida, malha 65 x 132 mm, e pintura eletrostática</t>
  </si>
  <si>
    <t>Portão de correr em grade de aço galvanizado eletrofundida, malha 65 x 132 mm, e pintura eletrostática</t>
  </si>
  <si>
    <t>Fechamento de divisa - mourão com placas pré moldadas</t>
  </si>
  <si>
    <t>34.13</t>
  </si>
  <si>
    <t>Corte, recorte e remoção de árvore  inclusive as raízes - diâmetro (DAP)&gt;5cm&lt;15cm</t>
  </si>
  <si>
    <t>Corte, recorte e remoção de árvore inclusive as raízes - diâmetro (DAP)&gt;15cm&lt;30cm</t>
  </si>
  <si>
    <t>Corte, recorte e remoção de árvore inclusive as raízes - diâmetro (DAP)&gt;30cm&lt;45cm</t>
  </si>
  <si>
    <t>Corte, recorte e remoção de árvore inclusive as raízes - diâmetro (DAP)&gt;45cm&lt;60cm</t>
  </si>
  <si>
    <t>Corte, recorte e remoção de árvore inclusive as raízes - diâmetro (DAP)&gt;60cm&lt;100cm</t>
  </si>
  <si>
    <t>Corte, recorte e remoção de árvore inclusive as raízes - diâmetro (DAP) acima de 100 cm</t>
  </si>
  <si>
    <t>34.20</t>
  </si>
  <si>
    <t>Reparos, conservacoes e complementos - GRUPO 34</t>
  </si>
  <si>
    <t>Tela de aço galvanizado fio nº 10 BWG, malha de 2´, tipo alambrado de segurança</t>
  </si>
  <si>
    <t>Suporte para apoio de bicicletas em tubo de aço galvanizado, diâmetro de 2 1/2´</t>
  </si>
  <si>
    <t>35</t>
  </si>
  <si>
    <t>35.01</t>
  </si>
  <si>
    <t>Piso em fibra de polipropileno corrugado para quadra de esportes, inclusive pintura</t>
  </si>
  <si>
    <t>35.03</t>
  </si>
  <si>
    <t>35.04</t>
  </si>
  <si>
    <t>Banco em concreto pré-moldado, comprimento 150 cm</t>
  </si>
  <si>
    <t>Banco em concreto pré-moldado com pés vazados, comprimento 200 cm</t>
  </si>
  <si>
    <t>Banco em concreto pré-moldado com 3 pés, comprimento 300 cm</t>
  </si>
  <si>
    <t>35.05</t>
  </si>
  <si>
    <t>Gira-gira em ferro com assento de madeira (8 lugares)</t>
  </si>
  <si>
    <t>35.07</t>
  </si>
  <si>
    <t>35.20</t>
  </si>
  <si>
    <t>Reparos, conservacoes e complementos - GRUPO 35</t>
  </si>
  <si>
    <t>Conjunto de 4 lixeiras para coleta seletiva, com tampa basculante, capacidade 50 litros</t>
  </si>
  <si>
    <t>36</t>
  </si>
  <si>
    <t>36.01</t>
  </si>
  <si>
    <t>Entrada de energia - componentes</t>
  </si>
  <si>
    <t>36.03</t>
  </si>
  <si>
    <t>Caixa de medição externa tipo ´L´ (900 x 600 x 270) mm, padrão Concessionárias</t>
  </si>
  <si>
    <t>Caixa de medição externa tipo ´N´ (1300 x 1200 x 270) mm, padrão Concessionárias</t>
  </si>
  <si>
    <t>Caixa de medição externa tipo ´M´ (900 x 1200 x 270) mm, padrão Concessionárias</t>
  </si>
  <si>
    <t>Caixa para seccionadora tipo ´T´ (900 x 600 x 250) mm, padrão Concessionárias</t>
  </si>
  <si>
    <t>Caixa de medição interna tipo ´A1´ (1000 x 1000 x 300) mm, padrão Concessionárias</t>
  </si>
  <si>
    <t>Caixa de proteção para transformador de corrente, (1000 x 750 x 300) mm, padrão Concessionárias</t>
  </si>
  <si>
    <t>Caixa de proteção dos bornes do medidor, (300 x 250 x 90) mm, padrão Concessionárias</t>
  </si>
  <si>
    <t>Caixa de entrada tipo ´E´ (560 x 350 x 210) mm - padrão Concessionárias</t>
  </si>
  <si>
    <t>36.04</t>
  </si>
  <si>
    <t>36.05</t>
  </si>
  <si>
    <t>Isolador tipo disco para 15 kV de 6´ - 150 mm</t>
  </si>
  <si>
    <t>36.06</t>
  </si>
  <si>
    <t>36.07</t>
  </si>
  <si>
    <t>Para-raios de media tensao</t>
  </si>
  <si>
    <t>Para-raios de distribuição, classe 12 kV/5 kA, completo, encapsulado com polímero</t>
  </si>
  <si>
    <t>Para-raios de distribuição, classe 12 kV/10 kA, completo, encapsulado com polímero</t>
  </si>
  <si>
    <t>Para-raios de distribuição, classe 15 kV/5 kA, completo, encapsulado com polímero</t>
  </si>
  <si>
    <t>Para-raios de distribuição, classe 15 kV/10 kA, completo, encapsulado com polímero</t>
  </si>
  <si>
    <t>36.08</t>
  </si>
  <si>
    <t>Grupo gerador com potência de 250/228 kVA, variação de + ou - 5% - completo</t>
  </si>
  <si>
    <t>Grupo gerador com potência de 350/320 kVA, variação de + ou - 10% - completo</t>
  </si>
  <si>
    <t>Grupo gerador com potência de 88/80 kVA, variação de + ou - 10% - completo</t>
  </si>
  <si>
    <t>Grupo gerador com potência de 165/150 kVA, variação de + ou - 5% - completo</t>
  </si>
  <si>
    <t>Grupo gerador com potência de 55/50 kVA, variação de + ou - 10% - completo</t>
  </si>
  <si>
    <t>Grupo gerador com potência de 180/168 kVA, variação de + ou - 5% - completo</t>
  </si>
  <si>
    <t>Grupo gerador com potência de 563/513 kVA, variação de + ou - 10% - completo</t>
  </si>
  <si>
    <t>Grupo gerador carenado com potência de 150/136 kVA, variação de + ou - 5% - completo</t>
  </si>
  <si>
    <t>Grupo gerador carenado com potência de 460/434 kVA, variação de + ou - 10% - completo</t>
  </si>
  <si>
    <t>Grupo gerador com potência de 460/434 kVA, variação de + ou - 10% - completo</t>
  </si>
  <si>
    <t>36.09</t>
  </si>
  <si>
    <t>Transformador de potência trifásico de 1000 kVA, classe 15 kV, a seco com cabine</t>
  </si>
  <si>
    <t>Transformador de potência trifásico de 5 kVA, classe 0,6 kV, a seco com cabine</t>
  </si>
  <si>
    <t>Transformador de potência trifásico de 7,5 kVA, classe 0,6 kV, a seco com cabine</t>
  </si>
  <si>
    <t>Transformador de potência trifásico de 500 kVA, classe 15 kV, a seco com cabine</t>
  </si>
  <si>
    <t>Transformador de potência trifásico de 30 kVA, classe 1,2 KV, a seco com cabine</t>
  </si>
  <si>
    <t>Transformador de potência trifásico de 500 kVA, classe 15 kV, a óleo - tipo pedestal</t>
  </si>
  <si>
    <t>Transformador trifásico a seco de 112,5 kVA, encapsulado em resina epóxi sob vácuo</t>
  </si>
  <si>
    <t>Transformador trifásico a seco de 150 kVA, encapsulado em resina epóxi sob vácuo</t>
  </si>
  <si>
    <t>36.20</t>
  </si>
  <si>
    <t>Reparos, conservacoes e complementos - GRUPO 36</t>
  </si>
  <si>
    <t>Placa de advertência em chapa de aço, com pintura refletiva "Perigo Alta Tensão"</t>
  </si>
  <si>
    <t>Placa de advertência em chapa de alumínio, com pintura refletiva "Perigo Alta Tensão"</t>
  </si>
  <si>
    <t>Cruzeta metálica de 2400 mm, para fixação de mufla ou para-raios</t>
  </si>
  <si>
    <t>37</t>
  </si>
  <si>
    <t>37.01</t>
  </si>
  <si>
    <t>37.02</t>
  </si>
  <si>
    <t>37.03</t>
  </si>
  <si>
    <t>Quadro de distribuição universal de embutir, para disjuntores 16 DIN / 12 Bolt-on - 150 A - sem componentes</t>
  </si>
  <si>
    <t>Quadro de distribuição universal de embutir, para disjuntores 24 DIN / 18 Bolt-on - 150 A - sem componentes</t>
  </si>
  <si>
    <t>Quadro de distribuição universal de embutir, para disjuntores 34 DIN / 24 Bolt-on - 150 A - sem componentes</t>
  </si>
  <si>
    <t>Quadro de distribuição universal de embutir, para disjuntores 44 DIN / 32 Bolt-on - 150 A - sem componentes</t>
  </si>
  <si>
    <t>Quadro de distribuição universal de embutir, para disjuntores 56 DIN / 40 Bolt-on - 225 A - sem componentes</t>
  </si>
  <si>
    <t>Quadro de distribuição universal de embutir, para disjuntores 70 DIN / 50 Bolt-on - 225 A - sem componentes</t>
  </si>
  <si>
    <t>37.04</t>
  </si>
  <si>
    <t>Quadro de distribuição universal de sobrepor, para disjuntores 16 DIN / 12 Bolt-on - 150 A - sem componentes</t>
  </si>
  <si>
    <t>Quadro de distribuição universal de sobrepor, para disjuntores 24 DIN / 18 Bolt-on - 150 A - sem componentes</t>
  </si>
  <si>
    <t>Quadro de distribuição universal de sobrepor, para disjuntores 34 DIN / 24 Bolt-on - 150 A - sem componentes</t>
  </si>
  <si>
    <t>Quadro de distribuição universal de sobrepor, para disjuntores 44 DIN / 32 Bolt-on - 150 A - sem componentes</t>
  </si>
  <si>
    <t>Quadro de distribuição universal de sobrepor, para disjuntores 56 DIN / 40 Bolt-on - 225 A - sem componentes</t>
  </si>
  <si>
    <t>Quadro de distribuição universal de sobrepor, para disjuntores 70 DIN / 50 Bolt-on - 225 A - sem componentes</t>
  </si>
  <si>
    <t>37.06</t>
  </si>
  <si>
    <t>Painel autoportante em chapa de aço, com proteção mínima IP 54 - sem componentes</t>
  </si>
  <si>
    <t>37.10</t>
  </si>
  <si>
    <t>37.11</t>
  </si>
  <si>
    <t>37.12</t>
  </si>
  <si>
    <t>37.13</t>
  </si>
  <si>
    <t>Disjuntor fixo PVO trifásico, 17,5 kV, 630 A x 350 MVA, 50/60 Hz, com acessórios</t>
  </si>
  <si>
    <t>Disjuntor fixo PVO trifásico, 15 kV, 630 A x 350 MVA, com relé de proteção de sobrecorrente e transformadores de corrente</t>
  </si>
  <si>
    <t>Disjuntor série universal, em caixa moldada, térmico e magnético fixos, bipolar 480 V, corrente de 60 A até 100 A</t>
  </si>
  <si>
    <t>Disjuntor série universal, em caixa moldada, térmico e magnético fixos, bipolar 480/600 V, corrente de 125 A</t>
  </si>
  <si>
    <t>Disjuntor série universal, em caixa moldada, térmico fixo e magnético ajustável, tripolar 600 V, corrente de 300 A até 400 A</t>
  </si>
  <si>
    <t>Disjuntor série universal, em caixa moldada, térmico fixo e magnético ajustável, tripolar 600 V, corrente de 500 A até 630 A</t>
  </si>
  <si>
    <t>Disjuntor série universal, em caixa moldada, térmico fixo e magnético ajustável, tripolar 600 V, corrente de 700 A até 800 A</t>
  </si>
  <si>
    <t>Disjuntor em caixa moldada, térmico e magnético ajustáveis, tripolar 630/690 V, faixa de ajuste de 440 até 630 A</t>
  </si>
  <si>
    <t>Disjuntor em caixa moldada, térmico e magnético ajustáveis, tripolar 1250/690 V, faixa de ajuste de 800 até 1250 A</t>
  </si>
  <si>
    <t>Disjuntor em caixa moldada, térmico e magnético ajustáveis, tripolar 1600/690 V, faixa de ajuste de 1000 até 1600 A</t>
  </si>
  <si>
    <t>Mini-disjuntor termomagnético, unipolar 127/220 V, corrente de 10 A até 32 A</t>
  </si>
  <si>
    <t>Mini-disjuntor termomagnético, unipolar 127/220 V, corrente de 40 A até 50 A</t>
  </si>
  <si>
    <t>Mini-disjuntor termomagnético, bipolar 220/380 V, corrente de 10 A até 32 A</t>
  </si>
  <si>
    <t>Mini-disjuntor termomagnético, bipolar 220/380 V, corrente de 40 A até 50 A</t>
  </si>
  <si>
    <t>Mini-disjuntor termomagnético, bipolar 220/380 V, corrente de 63 A</t>
  </si>
  <si>
    <t>Mini-disjuntor termomagnético, bipolar 400 V, corrente de 80 A até 100 A</t>
  </si>
  <si>
    <t>Mini-disjuntor termomagnético, tripolar 220/380 V, corrente de 10 A até 32 A</t>
  </si>
  <si>
    <t>Mini-disjuntor termomagnético, tripolar 220/380 V, corrente de 40 A até 50 A</t>
  </si>
  <si>
    <t>Mini-disjuntor termomagnético, tripolar 220/380 V, corrente de 63 A</t>
  </si>
  <si>
    <t>Mini-disjuntor termomagnético, tripolar 400 V, corrente de 80 A até 125 A</t>
  </si>
  <si>
    <t>Disjuntor em caixa moldada, térmico ajustável e magnético fixo, tripolar 2000/1200 V, faixa de ajuste de 1600 até 2000 A</t>
  </si>
  <si>
    <t>Disjuntor em caixa moldada, térmico ajustável e magnético fixo, tripolar 2500/1200 V, faixa de ajuste de 2000 até 2500 A</t>
  </si>
  <si>
    <t>37.14</t>
  </si>
  <si>
    <t>Chave comutadora, reversão sob carga, tetrapolar, sem porta fusível, para 100 A</t>
  </si>
  <si>
    <t>Chave seccionadora sob carga, tripolar, acionamento rotativo, com prolongador, sem porta-fusível, de 160 A</t>
  </si>
  <si>
    <t>Chave seccionadora sob carga, tripolar, acionamento rotativo, com prolongador, sem porta-fusível, de 250 A</t>
  </si>
  <si>
    <t>Chave seccionadora sob carga, tripolar, acionamento rotativo, com prolongador, sem porta-fusível, de 400 A</t>
  </si>
  <si>
    <t>Chave seccionadora sob carga, tripolar, acionamento rotativo, com prolongador, sem porta-fusível, de 630 A</t>
  </si>
  <si>
    <t>Chave seccionadora sob carga, tripolar, acionamento rotativo, com prolongador, sem porta-fusível, de 1000 A</t>
  </si>
  <si>
    <t>Chave seccionadora sob carga, tripolar, acionamento rotativo, com prolongador, sem porta-fusível, de 1250 A</t>
  </si>
  <si>
    <t>Chave seccionadora sob carga, tripolar, acionamento rotativo, com prolongador e porta-fusível até NH-00-125 A - sem fusíveis</t>
  </si>
  <si>
    <t>Chave seccionadora sob carga, tripolar, acionamento rotativo, com prolongador e porta-fusível até NH-00-160 A - sem fusíveis</t>
  </si>
  <si>
    <t>Chave seccionadora sob carga, tripolar, acionamento rotativo, com prolongador e porta-fusível até NH-1-250 A - sem fusíveis</t>
  </si>
  <si>
    <t>Chave seccionadora sob carga, tripolar, acionamento rotativo, com prolongador e porta-fusível até NH-2-400 A - sem fusíveis</t>
  </si>
  <si>
    <t>Chave seccionadora sob carga, tripolar, acionamento rotativo, com prolongador e porta-fusível até NH-3-630 A - sem fusíveis</t>
  </si>
  <si>
    <t>Chave seccionadora sob carga, tripolar, acionamento tipo punho, com porta-fusível até NH-00-160 A - sem fusíveis</t>
  </si>
  <si>
    <t>Chave seccionadora sob carga, tripolar, acionamento tipo punho, com porta-fusível até NH-1-250 A - sem fusíveis</t>
  </si>
  <si>
    <t>Chave seccionadora sob carga, tripolar, acionamento tipo punho, com porta-fusível até NH-2-400 A - sem fusíveis</t>
  </si>
  <si>
    <t>Chave seccionadora sob carga, tripolar, acionamento tipo punho, com porta-fusível até NH-3-630 A - sem fusíveis</t>
  </si>
  <si>
    <t>Chave comutadora, reversão sob carga, tripolar, sem porta fusível, para 600/630 A</t>
  </si>
  <si>
    <t>Chave comutadora, reversão sob carga, tripolar, sem porta fusível, para 1000 A</t>
  </si>
  <si>
    <t>Chave comutadora, reversão sob carga, tetrapolar, sem porta fusível, para 630 A / 690 V</t>
  </si>
  <si>
    <t>Barra de contato para chave seccionadora tipo NH3-630 A</t>
  </si>
  <si>
    <t>37.15</t>
  </si>
  <si>
    <t>Chave seccionadora tripolar sob carga para 400 A - 25 kV - com prolongador</t>
  </si>
  <si>
    <t>Chave seccionadora tripolar sob carga para 400 A - 15 kV - com prolongador</t>
  </si>
  <si>
    <t>Chave fusível base ´C´ para 15 kV/100 A, com capacidade de ruptura até 10 kA - com fusível</t>
  </si>
  <si>
    <t>Chave fusível base ´C´  para 15 kV/200 A, com capacidade de ruptura até 10 kA - com fusível</t>
  </si>
  <si>
    <t>Chave fusível base ´C´ para 25 kV/100 A, com capacidade de ruptura até 6,3 kA - com fusível</t>
  </si>
  <si>
    <t>Chave seccionadora tripolar seca para 400 A - 15 kV - com prolongador</t>
  </si>
  <si>
    <t>Chave seccionadora tripolar seca para 600 / 630 A - 15 kV - com prolongador</t>
  </si>
  <si>
    <t>37.16</t>
  </si>
  <si>
    <t>Bus-way</t>
  </si>
  <si>
    <t>37.17</t>
  </si>
  <si>
    <t>Dispositivo diferencial residual de 25 A x 30 mA - 2 polos</t>
  </si>
  <si>
    <t>Dispositivo diferencial residual de 40 A x 30 mA - 2 polos</t>
  </si>
  <si>
    <t>Dispositivo diferencial residual de 25 A x 30 mA - 4 polos</t>
  </si>
  <si>
    <t>Dispositivo diferencial residual de 40 A x 30 mA - 4 polos</t>
  </si>
  <si>
    <t>Dispositivo diferencial residual de 63 A x 30 mA - 4 polos</t>
  </si>
  <si>
    <t>Dispositivo diferencial residual de 80 A x 30 mA - 4 polos</t>
  </si>
  <si>
    <t>Dispositivo diferencial residual de 100 A x 30 mA - 4 polos</t>
  </si>
  <si>
    <t>Dispositivo diferencial residual de 125 A x 30 mA - 4 polos</t>
  </si>
  <si>
    <t>Dispositivo diferencial residual de 25 A x 300 mA - 4 polos</t>
  </si>
  <si>
    <t>37.18</t>
  </si>
  <si>
    <t>Transformador de potencial monofásico até 1000 VA classe 15 kV, a seco, com fusíveis</t>
  </si>
  <si>
    <t>Transformador de potencial monofásico até 2000 VA classe 15 kV, a seco, com fusíveis</t>
  </si>
  <si>
    <t>Transformador de potencial monofásico até 500 VA classe 15 kV, a seco, sem fusíveis</t>
  </si>
  <si>
    <t>37.19</t>
  </si>
  <si>
    <t>Transformador de corrente 800-5 A, janela</t>
  </si>
  <si>
    <t>Transformador de corrente 200-5 A até 600-5 A, janela</t>
  </si>
  <si>
    <t>Transformador de corrente 1000-5 A até 1500-5 A, janela</t>
  </si>
  <si>
    <t>Transformador de corrente 50-5 A até 150-5 A, janela</t>
  </si>
  <si>
    <t>37.20</t>
  </si>
  <si>
    <t>Reparos, conservacoes e complementos - GRUPO 37</t>
  </si>
  <si>
    <t>Recolocação de chave seccionadora tripolar de 125 A até 650 A, sem base fusível</t>
  </si>
  <si>
    <t>Banco de medição para transformadores TC/TP, padrão Eletropaulo e/ou Cesp</t>
  </si>
  <si>
    <t>Inversor de frequência para variação de velocidade em motores, potência de 0,25 a 20 cv</t>
  </si>
  <si>
    <t>Inversor de frequência para variação de velocidade em motores, potência de 25 a 30 cv</t>
  </si>
  <si>
    <t>Inversor de frequência para variação de velocidade em motores, potência de 50 cv</t>
  </si>
  <si>
    <t>37.21</t>
  </si>
  <si>
    <t>Capacitor de potência trifásico de 10 kVAr, 220 V/60 Hz, para correção de fator de potência</t>
  </si>
  <si>
    <t>37.22</t>
  </si>
  <si>
    <t>37.24</t>
  </si>
  <si>
    <t>Supressor de surto monofásico, corrente nominal 4 a 11 kA, Imax. de surto 12 até 15 kA</t>
  </si>
  <si>
    <t>Supressor de surto monofásico, corrente nominal 20 kA, Imax. de surto 50 até 80 kA</t>
  </si>
  <si>
    <t>Dispositivo de proteção contra surto, 1 polo, suportabilidade &lt;= 4 kV, Un até 240V/415V, Iimp = 60 kA, curva de ensaio 10/350µs - classe 1</t>
  </si>
  <si>
    <t>Dispositivo de proteção contra surto, 4 polos, 3F+N, Un até 240/415V, Iimp= 75 kA (25 kA por fase), curva de ensaio 10/350 µs - classe 1</t>
  </si>
  <si>
    <t>Dispositivo de proteção contra surto, 4 polos, suportabilidade &lt;= 2,5 kV, 3F+N, Un até 240/415V, curva de ensaio 8/20µs, In=20kA/40kA - classe 2</t>
  </si>
  <si>
    <t>Dispositivo de proteção contra surto, 1 polo, monobloco, suportabilidade &lt;=1,5kV, F+N / F+F, Un até 230/264V, curva de ensaio 8/20µs - classe 3</t>
  </si>
  <si>
    <t>37.25</t>
  </si>
  <si>
    <t>Disjuntor em caixa moldada tripolar, térmico e magnético fixos, tensão de isolamento 480/690V, de 10A a 60A</t>
  </si>
  <si>
    <t>Disjuntor em caixa moldada tripolar, térmico e magnético fixos, tensão de isolamento 480/690V, de 70A até 150A</t>
  </si>
  <si>
    <t>Disjuntor em caixa moldada tripolar, térmico e magnético fixos, tensão de isolamento 415/690V, de 175A a 250A</t>
  </si>
  <si>
    <t>Disjuntor em caixa moldada bipolar, térmico e magnético fixos - 480 V, de 10 A a 50 A para 120/240 Vca - 25 KA e para 380/440 Vca - 18 KA</t>
  </si>
  <si>
    <t>Disjuntor em caixa moldada bipolar, térmico e magnético fixos - 600 V, de 150 A para 120/240 Vca - 25 KA e para 380/440 Vca - 18 KA</t>
  </si>
  <si>
    <t>Disjuntor fixo a vácuo de 15 a 17,5 kV, equipado com motorização de fechamento, com relê de proteção</t>
  </si>
  <si>
    <t>38</t>
  </si>
  <si>
    <t>38.01</t>
  </si>
  <si>
    <t>Eletroduto de PVC rígido roscável de 3/4´ - com acessórios</t>
  </si>
  <si>
    <t>Eletroduto de PVC rígido roscável de 1´ - com acessórios</t>
  </si>
  <si>
    <t>Eletroduto de PVC rígido roscável de 1 1/4´ - com acessórios</t>
  </si>
  <si>
    <t>Eletroduto de PVC rígido roscável de 1 1/2´ - com acessórios</t>
  </si>
  <si>
    <t>Eletroduto de PVC rígido roscável de 2´ - com acessórios</t>
  </si>
  <si>
    <t>Eletroduto de PVC rígido roscável de 2 1/2´ - com acessórios</t>
  </si>
  <si>
    <t>Eletroduto de PVC rígido roscável de 3´ - com acessórios</t>
  </si>
  <si>
    <t>Eletroduto de PVC rígido roscável de 4´ - com acessórios</t>
  </si>
  <si>
    <t>38.04</t>
  </si>
  <si>
    <t>Eletroduto rígido em aço carbono galvanizado com acessórios - NBR 13057</t>
  </si>
  <si>
    <t>Eletroduto galvanizado conforme NBR13057 -  3/4´ com acessórios</t>
  </si>
  <si>
    <t>Eletroduto galvanizado conforme NBR13057 -  1´ com acessórios</t>
  </si>
  <si>
    <t>Eletroduto galvanizado conforme NBR13057 -  1 1/4´ com acessórios</t>
  </si>
  <si>
    <t>Eletroduto galvanizado conforme NBR13057 -  1 1/2´ com acessórios</t>
  </si>
  <si>
    <t>Eletroduto galvanizado conforme NBR13057 -  2´ com acessórios</t>
  </si>
  <si>
    <t>Eletroduto galvanizado conforme NBR13057 -  2 1/2´ com acessórios</t>
  </si>
  <si>
    <t>Eletroduto galvanizado conforme NBR13057 -  3´ com acessórios</t>
  </si>
  <si>
    <t>Eletroduto galvanizado conforme NBR13057 -  4´ com acessórios</t>
  </si>
  <si>
    <t>38.05</t>
  </si>
  <si>
    <t>Eletroduto rígido em aço carbono galvanizado com acessórios - NBR 6323</t>
  </si>
  <si>
    <t>Eletroduto galvanizado a quente conforme NBR6323 - 3/4´ - com acessórios</t>
  </si>
  <si>
    <t>Eletroduto galvanizado a quente conforme NBR6323 - 1´ - com acessórios</t>
  </si>
  <si>
    <t>Eletroduto galvanizado a quente conforme NBR6323 - 1 1/4´ com acessórios</t>
  </si>
  <si>
    <t>Eletroduto galvanizado a quente conforme NBR6323 - 1 1/2´ com acessórios</t>
  </si>
  <si>
    <t>Eletroduto galvanizado a quente conforme NBR6323 - 2´ com acessórios</t>
  </si>
  <si>
    <t>Eletroduto galvanizado a quente conforme NBR6323 - 2 1/2´ com acessórios</t>
  </si>
  <si>
    <t>Eletroduto galvanizado a quente conforme NBR6323 - 3´ com acessórios</t>
  </si>
  <si>
    <t>Eletroduto galvanizado a quente conforme NBR6323 - 4´ com acessórios</t>
  </si>
  <si>
    <t>38.06</t>
  </si>
  <si>
    <t>Eletroduto rígido em aço carbono galvanizado por imersão a quente com acessórios – NBR 5598</t>
  </si>
  <si>
    <t>Eletroduto galvanizado a quente conforme NBR5598 - 1/2´ com acessórios</t>
  </si>
  <si>
    <t>Eletroduto galvanizado a quente conforme NBR5598 - 3/4´ com acessórios</t>
  </si>
  <si>
    <t>Eletroduto galvanizado a quente conforme NBR5598 - 1´ com acessórios</t>
  </si>
  <si>
    <t>Eletroduto galvanizado a quente conforme NBR5598 - 1 1/4´ com acessórios</t>
  </si>
  <si>
    <t>Eletroduto galvanizado a quente conforme NBR5598 - 1 1/2´ com acessórios</t>
  </si>
  <si>
    <t>Eletroduto galvanizado a quente conforme NBR5598 - 2´ com acessórios</t>
  </si>
  <si>
    <t>Eletroduto galvanizado a quente conforme NBR5598 - 2 1/2´ com acessórios</t>
  </si>
  <si>
    <t>Eletroduto galvanizado a quente conforme NBR5598 - 3´ com acessórios</t>
  </si>
  <si>
    <t>Eletroduto galvanizado a quente conforme NBR5598 - 4´ com acessórios</t>
  </si>
  <si>
    <t>38.07</t>
  </si>
  <si>
    <t>Perfilado perfurado 38 x 38 mm em chapa 14 pré-zincada, com acessórios</t>
  </si>
  <si>
    <t>Perfilado perfurado 38 x 76 mm em chapa 14 pré-zincada, com acessórios</t>
  </si>
  <si>
    <t>Perfilado liso 38 x 38 mm - com acessórios</t>
  </si>
  <si>
    <t>Canaleta aparente com tampa em PVC, autoextinguível, de 85 x 35 mm, com acessórios</t>
  </si>
  <si>
    <t>Canaleta aparente com duas tampas em PVC, autoextinguível, de 120 x 35 mm, com acessórios</t>
  </si>
  <si>
    <t>Canaleta aparente com duas tampas em PVC, autoextinguível, de 120 x 60 mm, com acessórios</t>
  </si>
  <si>
    <t>Suporte com furos de tomada em PVC de 60 x 35 x 150 mm, para canaleta aparente</t>
  </si>
  <si>
    <t>Suporte com furos de tomada em PVC de 85 x 35 x 150 mm, para canaleta aparente</t>
  </si>
  <si>
    <t>Suporte com furos de tomada em PVC de 60 x 60 x 150 mm, para canaleta aparente</t>
  </si>
  <si>
    <t>38.10</t>
  </si>
  <si>
    <t>Caixa de derivação ou passagem, para cruzamento de duto, medindo 4 x 25 x 70 mm, sem cruzadora</t>
  </si>
  <si>
    <t>Caixa de derivação ou passagem, para cruzamento de duto, medindo 12 x 25 x 70 mm, com cruzadora</t>
  </si>
  <si>
    <t>Caixa de derivação ou passagem, para cruzamento de duto, medindo 16 x 25 x 70 mm, com cruzadora</t>
  </si>
  <si>
    <t>38.12</t>
  </si>
  <si>
    <t>Leito para cabos, tipo pesado, em aço galvanizado de 300 x 100 mm - com acessórios</t>
  </si>
  <si>
    <t>Leito para cabos, tipo pesado, em aço galvanizado de 400 x 100 mm - com acessórios</t>
  </si>
  <si>
    <t>Leito para cabos, tipo pesado, em aço galvanizado de 600 x 100 mm - com acessórios</t>
  </si>
  <si>
    <t>Leito para cabos, tipo pesado, em aço galvanizado de 500 x 100 mm - com acessórios</t>
  </si>
  <si>
    <t>Leito para cabos, tipo pesado, em aço galvanizado de 800 x 100 mm - com acessórios</t>
  </si>
  <si>
    <t>38.13</t>
  </si>
  <si>
    <t>Eletroduto corrugado em polietileno de alta densidade, DN= 30 mm, com acessórios</t>
  </si>
  <si>
    <t>Eletroduto corrugado em polietileno de alta densidade, DN= 40 mm, com acessórios</t>
  </si>
  <si>
    <t>Eletroduto corrugado em polietileno de alta densidade, DN= 50 mm, com acessórios</t>
  </si>
  <si>
    <t>Eletroduto corrugado em polietileno de alta densidade, DN= 75 mm, com acessórios</t>
  </si>
  <si>
    <t>Eletroduto corrugado em polietileno de alta densidade, DN= 100 mm, com acessórios</t>
  </si>
  <si>
    <t>Eletroduto corrugado em polietileno de alta densidade, DN= 125 mm, com acessórios</t>
  </si>
  <si>
    <t>Eletroduto corrugado em polietileno de alta densidade, DN= 150 mm, com acessórios</t>
  </si>
  <si>
    <t>38.15</t>
  </si>
  <si>
    <t>38.16</t>
  </si>
  <si>
    <t>Curva horizontal tripla de 90°, interna ou externa e tampa com pintura eletrostática</t>
  </si>
  <si>
    <t>Caixa para tomadas: de energia, RJ, sobressalente, interruptor ou espelho, com pintura eletrostática, para rodapé técnico triplo</t>
  </si>
  <si>
    <t>Caixa para tomadas: de energia, RJ, sobressalente, interruptor ou espelho, com pintura eletrostática, para rodapé técnico duplo</t>
  </si>
  <si>
    <t>Terminal de fechamento ou mata junta com pintura eletrostática, para rodapé técnico triplo</t>
  </si>
  <si>
    <t>Curva vertical dupla de 90°, interna ou externa e tampa com pintura eletrostática</t>
  </si>
  <si>
    <t>Terminal de fechamento ou mata junta com pintura eletrostática, para rodapé técnico duplo</t>
  </si>
  <si>
    <t>Curva horizontal dupla de 90°, interna ou externa e tampa com pintura eletrostática</t>
  </si>
  <si>
    <t>Curva vertical tripla de 90°, interna ou externa e tampa com pintura eletrostática</t>
  </si>
  <si>
    <t>Poste condutor metálico para distribuição, com suporte para tomadas elétricas e RJ, com pintura eletrostática, altura de 3 m</t>
  </si>
  <si>
    <t>38.19</t>
  </si>
  <si>
    <t>38.20</t>
  </si>
  <si>
    <t>Reparos, conservacoes e complementos - GRUPO 38</t>
  </si>
  <si>
    <t>38.21</t>
  </si>
  <si>
    <t>38.22</t>
  </si>
  <si>
    <t>38.23</t>
  </si>
  <si>
    <t>39</t>
  </si>
  <si>
    <t>39.02</t>
  </si>
  <si>
    <t>Cabo de cobre de 1,5 mm², isolamento 750 V - isolação em PVC 70°C</t>
  </si>
  <si>
    <t>Cabo de cobre de 2,5 mm², isolamento 750 V - isolação em PVC 70°C</t>
  </si>
  <si>
    <t>Cabo de cobre de 4 mm², isolamento 750 V - isolação em PVC 70°C</t>
  </si>
  <si>
    <t>Cabo de cobre de 6 mm², isolamento 750 V - isolação em PVC 70°C</t>
  </si>
  <si>
    <t>Cabo de cobre de 10 mm², isolamento 750 V - isolação em PVC 70°C</t>
  </si>
  <si>
    <t>39.03</t>
  </si>
  <si>
    <t>Cabo de cobre de 1,5 mm², isolamento 0,6/1 kV - isolação em PVC 70°C</t>
  </si>
  <si>
    <t>Cabo de cobre de 2,5 mm², isolamento 0,6/1 kV - isolação em PVC 70°C</t>
  </si>
  <si>
    <t xml:space="preserve">Cabo de cobre de 4 mm², isolamento 0,6/1 kV - isolação em PVC 70°C._x000D_
</t>
  </si>
  <si>
    <t>Cabo de cobre de 6 mm², isolamento 0,6/1 kV - isolação em PVC 70°C</t>
  </si>
  <si>
    <t>Cabo de cobre de 10 mm², isolamento 0,6/1 kV - isolação em PVC 70°C</t>
  </si>
  <si>
    <t>39.04</t>
  </si>
  <si>
    <t>39.05</t>
  </si>
  <si>
    <t>Cabo de cobre de 3x35 mm², isolamento 8,7/15 kV - isolação EPR 90°C</t>
  </si>
  <si>
    <t>39.06</t>
  </si>
  <si>
    <t>Cabo de cobre de 25 mm², isolamento 8,7/15 kV - isolação EPR 90°C</t>
  </si>
  <si>
    <t>Cabo de cobre de 35 mm², isolamento 8,7/15 kV - isolação EPR 90°C</t>
  </si>
  <si>
    <t>Cabo de cobre de 50 mm², isolamento 8,7/15 kV - isolação EPR 90°C</t>
  </si>
  <si>
    <t>Cabo de cobre de 120 mm², isolamento 8,7/15 kV - isolação EPR 90°C</t>
  </si>
  <si>
    <t>39.09</t>
  </si>
  <si>
    <t>Conector split-bolt para cabo de 25 mm², latão, simples</t>
  </si>
  <si>
    <t>Conector split-bolt para cabo de 35 mm², latão, simples</t>
  </si>
  <si>
    <t>Conector split-bolt para cabo de 50 mm², latão, simples</t>
  </si>
  <si>
    <t>Conector split-bolt para cabo de 25 mm², latão, com rabicho</t>
  </si>
  <si>
    <t>Conector split-bolt para cabo de 35 mm², latão, com rabicho</t>
  </si>
  <si>
    <t>Conector split-bolt para cabo de 50 mm², latão, com rabicho</t>
  </si>
  <si>
    <t>39.10</t>
  </si>
  <si>
    <t>39.11</t>
  </si>
  <si>
    <t>Cabo telefônico CI, com 10 pares de 0,50 mm, para centrais telefônicas, equipamentos e rede interna</t>
  </si>
  <si>
    <t>Cabo telefônico CI, com 20 pares de 0,50 mm, para centrais telefônicas, equipamentos e rede interna</t>
  </si>
  <si>
    <t>Cabo telefônico CI, com 50 pares de 0,50 mm, para centrais telefônicas, equipamentos e rede interna</t>
  </si>
  <si>
    <t>Fio telefônico tipo FI-60, para ligação de aparelhos telefônicos</t>
  </si>
  <si>
    <t>Cabo telefônico CI, com 01 par de 0,40 mm, para centrais telefônicas, equipamentos e rede interna</t>
  </si>
  <si>
    <t>Fio telefônico externo tipo FE-160</t>
  </si>
  <si>
    <t>Cabo telefônico CTP-APL-SN, com 10 pares de 0,50 mm, para cotos de transição em caixas e entradas</t>
  </si>
  <si>
    <t>Cabo telefônico CCE-APL, com 4 pares de 0,50 mm, para conexões em rede externa</t>
  </si>
  <si>
    <t>Cabo telefônico secundário de distribuição CTP-APL, com 20 pares de 0,50 mm, para rede externa</t>
  </si>
  <si>
    <t>Cabo telefônico secundário de distribuição CTP-APL, com 50 pares de 0,50 mm, para rede externa</t>
  </si>
  <si>
    <t>Cabo telefônico secundário de distribuição CTP-APL, com 100 pares de 0,50 mm, para rede externa</t>
  </si>
  <si>
    <t>Cabo telefônico secundário de distribuição CTP-APL-G, com 10 pares de 0,50 mm, para rede subterrânea</t>
  </si>
  <si>
    <t>Cabo telefônico secundário de distribuição CTP-APL-G, com 20 pares de 0,50 mm, para rede subterrânea</t>
  </si>
  <si>
    <t>Cabo telefônico secundário de distribuição CTP-APL-G, com 50 pares de 0,50 mm, para rede subterrânea</t>
  </si>
  <si>
    <t>Cabo telefônico secundário de distribuição CTP-APL, com 10 pares de 0,65 mm, para rede externa</t>
  </si>
  <si>
    <t>Cabo telefônico secundário de distribuição CTP-APL, com 20 pares de 0,65 mm, para rede externa</t>
  </si>
  <si>
    <t>Cabo telefônico secundário de distribuição CTP-APL, com 50 pares de 0,65 mm, para rede externa</t>
  </si>
  <si>
    <t>39.12</t>
  </si>
  <si>
    <t>Cabo de cobre flexível blindado de 2 x 1,5 mm², isolamento 600V, isolação em VC/E 105°C - para detecção de incêndio</t>
  </si>
  <si>
    <t>Cabo de cobre flexível blindado de 3 x 1,5 mm², isolamento 600V, isolação em VC/E 105°C - para detecção de incêndio</t>
  </si>
  <si>
    <t>Cabo de cobre flexível blindado de 2 x 2,5 mm², isolamento 600V, isolação em VC/E 105°C - para detecção de incêndio</t>
  </si>
  <si>
    <t>39.14</t>
  </si>
  <si>
    <t>Cabo de alumínio nu com alma de aço CAA, 1/0 AWG - Raven</t>
  </si>
  <si>
    <t>Cabo de alumínio nu com alma de aço CAA, 4 AWG - Swan</t>
  </si>
  <si>
    <t>39.15</t>
  </si>
  <si>
    <t>Cabo de alumínio nu sem alma de aço CA, 2 AWG - Iris</t>
  </si>
  <si>
    <t>Cabo de alumínio nu sem alma de aço CA, 2/0 AWG - Aster</t>
  </si>
  <si>
    <t>39.18</t>
  </si>
  <si>
    <t>Cabo para rede U/UTP 23 AWG com 4 pares - categoria 6A</t>
  </si>
  <si>
    <t>39.20</t>
  </si>
  <si>
    <t>Reparos, conservacoes e complementos - GRUPO 39</t>
  </si>
  <si>
    <t>Conector prensa-cabo de 3/4´</t>
  </si>
  <si>
    <t>39.21</t>
  </si>
  <si>
    <t>Cabo de cobre flexível de 1,5 mm², isolamento 0,6/1kV - isolação HEPR 90°C</t>
  </si>
  <si>
    <t>Cabo de cobre flexível de 2,5 mm², isolamento 0,6/1kV - isolação HEPR 90°C</t>
  </si>
  <si>
    <t>Cabo de cobre flexível de 4 mm², isolamento 0,6/1kV - isolação HEPR 90°C</t>
  </si>
  <si>
    <t>Cabo de cobre flexível de 6 mm², isolamento 0,6/1kV - isolação HEPR 90°C</t>
  </si>
  <si>
    <t>Cabo de cobre flexível de 10 mm², isolamento 0,6/1kV - isolação HEPR 90°C</t>
  </si>
  <si>
    <t>Cabo de cobre flexível de 16 mm², isolamento 0,6/1kV - isolação HEPR 90°C</t>
  </si>
  <si>
    <t>Cabo de cobre flexível de 25 mm², isolamento 0,6/1kV - isolação HEPR 90°C</t>
  </si>
  <si>
    <t>Cabo de cobre flexível de 35 mm², isolamento 0,6/1kV - isolação HEPR 90°C</t>
  </si>
  <si>
    <t>Cabo de cobre flexível de 50 mm², isolamento 0,6/1kV - isolação HEPR 90°C</t>
  </si>
  <si>
    <t>Cabo de cobre flexível de 70 mm², isolamento 0,6/1kV - isolação HEPR 90°C</t>
  </si>
  <si>
    <t>Cabo de cobre flexível de 95 mm², isolamento 0,6/1kV - isolação HEPR 90°C</t>
  </si>
  <si>
    <t>Cabo de cobre flexível de 120 mm², isolamento 0,6/1kV - isolação HEPR 90°C</t>
  </si>
  <si>
    <t>Cabo de cobre flexível de 150 mm², isolamento 0,6/1 kV - isolação HEPR 90°C</t>
  </si>
  <si>
    <t>Cabo de cobre flexível de 185 mm², isolamento 0,6/1kV - isolação HEPR 90°C</t>
  </si>
  <si>
    <t>Cabo de cobre flexível de 240 mm², isolamento 0,6/1kV - isolação HEPR 90°C</t>
  </si>
  <si>
    <t>Cabo de cobre flexível de 2 x 2,5 mm², isolamento 0,6/1 kV - isolação HEPR 90°C</t>
  </si>
  <si>
    <t>Cabo de cobre flexível de 3 x 1,5 mm², isolamento 0,6/1 kV - isolação HEPR 90°C</t>
  </si>
  <si>
    <t>Cabo de cobre flexível de 3 x 2,5 mm², isolamento 0,6/1 kV - isolação HEPR 90°C</t>
  </si>
  <si>
    <t>Cabo de cobre flexível de 3 x 10 mm², isolamento 0,6/1 kV - isolação HEPR 90°C</t>
  </si>
  <si>
    <t>Cabo de cobre flexível de 3 x 25 mm², isolamento 0,6/1 kV - isolação HEPR 90°C</t>
  </si>
  <si>
    <t>Cabo de cobre flexível de 3 x 35 mm², isolamento 0,6/1 kV - isolação HEPR 90°C</t>
  </si>
  <si>
    <t>Cabo de cobre flexível de 4 x 10 mm², isolamento 0,6/1 kV - isolação HEPR 90°C</t>
  </si>
  <si>
    <t>39.24</t>
  </si>
  <si>
    <t>Cabo de cobre flexível de 3 x 1,5 mm², isolamento 500 V - isolação PP 70°C</t>
  </si>
  <si>
    <t>Cabo de cobre flexível de 3 x 2,5 mm², isolamento 500 V - isolação PP 70°C</t>
  </si>
  <si>
    <t>Cabo de cobre flexível de 3 x 4 mm², isolamento 500 V - isolação PP 70°C</t>
  </si>
  <si>
    <t>Cabo de cobre flexível de 3 x 6 mm², isolamento 500 V - isolação PP 70°C</t>
  </si>
  <si>
    <t>Cabo de cobre flexível de 4 x 4 mm², isolamento 500 V - isolação PP 70°C</t>
  </si>
  <si>
    <t>Cabo de cobre flexível de 4 x 6 mm², isolamento 500 V - isolação PP 70°C</t>
  </si>
  <si>
    <t>39.25</t>
  </si>
  <si>
    <t>Cabo de cobre de 35 mm², isolamento 15/25 kV - isolação EPR 105°C</t>
  </si>
  <si>
    <t>Cabo de cobre de 50 mm², isolamento 15/25 kV - isolação EPR 105°C</t>
  </si>
  <si>
    <t>39.26</t>
  </si>
  <si>
    <t>Cabo de cobre flexivel, isolamento 0,6/1kV - isolacao HEPR 90° C - baixa emissao fumaca e gases</t>
  </si>
  <si>
    <t>Cabo de cobre flexível de 1,5 mm², isolamento 0,6/1 kV - isolação HEPR 90°C - baixa emissão de fumaça e gases</t>
  </si>
  <si>
    <t>Cabo de cobre flexível de 2,5 mm², isolamento 0,6/1 kV - isolação HEPR 90°C - baixa emissão de fumaça e gases</t>
  </si>
  <si>
    <t>Cabo de cobre flexível de 4 mm², isolamento 0,6/1 kV -  isolação HEPR 90°C - baixa emissão de fumaça e gases</t>
  </si>
  <si>
    <t>Cabo de cobre flexível de 6 mm², isolamento 0,6/1 kV - isolação HEPR 90°C - baixa emissão de fumaça e gases</t>
  </si>
  <si>
    <t>Cabo de cobre flexível de 10 mm², isolamento 0,6/1 kV - isolação HEPR 90°C - baixa emissão de fumaça e gases</t>
  </si>
  <si>
    <t>Cabo de cobre flexível de 16 mm², isolamento 0,6/1 kV - isolação HEPR 90°C - baixa emissão de fumaça e gases</t>
  </si>
  <si>
    <t>Cabo de cobre flexível de 25 mm², isolamento 0,6/1 kV - isolação HEPR 90°C - baixa emissão de fumaça e gases</t>
  </si>
  <si>
    <t>Cabo de cobre flexível de 35 mm², isolamento 0,6/1 kV - isolação HEPR 90°C - baixa emissão de fumaça e gases</t>
  </si>
  <si>
    <t>Cabo de cobre flexível de 50 mm², isolamento 0,6/1 kV - isolação HEPR 90°C - baixa emissão de fumaça e gases</t>
  </si>
  <si>
    <t>Cabo de cobre flexível de 70 mm², isolamento 0,6/1 kV - isolação HEPR 90°C - baixa emissão de fumaça e gases</t>
  </si>
  <si>
    <t>Cabo de cobre flexível de 95 mm², isolamento 0,6/1 kV - isolação HEPR 90°C - baixa emissão de fumaça e gases</t>
  </si>
  <si>
    <t>Cabo de cobre flexível de 120 mm², isolamento 0,6/1 kV - isolação HEPR 90°C - baixa emissão de fumaça e gases</t>
  </si>
  <si>
    <t>Cabo de cobre flexível de 150 mm², isolamento 0,6/1 kV - isolação HEPR 90°C - baixa emissão de fumaça e gases</t>
  </si>
  <si>
    <t>Cabo de cobre flexível de 185 mm², isolamento 0,6/1 kV - isolação HEPR 90°C - baixa emissão de fumaça e gases</t>
  </si>
  <si>
    <t>Cabo de cobre flexível de 240 mm², isolamento 0,6/1 kV - isolação HEPR 90°C - baixa emissão de fumaça e gases</t>
  </si>
  <si>
    <t>39.27</t>
  </si>
  <si>
    <t>Cabo óptico de terminação, 2 fibras, 50/125 µm - uso interno/externo</t>
  </si>
  <si>
    <t>Cabo óptico multimodo, 4 fibras, 50/125 µm - uso interno/externo</t>
  </si>
  <si>
    <t>Cabo óptico multimodo, 6 fibras, 50/125 µm - uso interno/externo</t>
  </si>
  <si>
    <t>Cabo óptico multimodo, núcleo geleado, 4 fibras, 50/125 µm - uso externo</t>
  </si>
  <si>
    <t>Cabo óptico multimodo, núcleo geleado, 6 fibras, 50/125 µm - uso externo</t>
  </si>
  <si>
    <t>39.29</t>
  </si>
  <si>
    <t>Cabo de cobre flexivel, isolamento 750 V - isolacao 70°C, baixa emissao de fumaca e gases</t>
  </si>
  <si>
    <t>Cabo de cobre flexível de 1,5 mm², isolamento 750 V - isolação LSHF/A 70°C - baixa emissão de fumaça e gases</t>
  </si>
  <si>
    <t>Cabo de cobre flexível de 2,5 mm², isolamento 750 V - isolação LSHF/A 70°C - baixa emissão de fumaça e gases</t>
  </si>
  <si>
    <t>Cabo de cobre flexível de 4 mm², isolamento 750 V - isolação LSHF/A 70°C - baixa emissão de fumaça e gases</t>
  </si>
  <si>
    <t>Cabo de cobre flexível de 6 mm², isolamento 750 V - isolação LSHF/A 70°C - baixa emissão de fumaça e gases</t>
  </si>
  <si>
    <t>Cabo de cobre flexível de 10 mm², isolamento 750 V - isolação LSHF/A 70°C - baixa emissão de fumaça e gases</t>
  </si>
  <si>
    <t>39.30</t>
  </si>
  <si>
    <t>Fios e cabos - audio e video</t>
  </si>
  <si>
    <t>40</t>
  </si>
  <si>
    <t>40.01</t>
  </si>
  <si>
    <t>40.02</t>
  </si>
  <si>
    <t>Caixa em alumínio fundido à prova de tempo, umidade, gases, vapores e pó, 150 x 150 x 150 mm</t>
  </si>
  <si>
    <t>Caixa em alumínio fundido à prova de tempo, umidade, gases, vapores e pó, 200 x 200 x 200 mm</t>
  </si>
  <si>
    <t>Caixa em alumínio fundido à prova de tempo, umidade, gases, vapores e pó, 240 x 240 x 150 mm</t>
  </si>
  <si>
    <t>Caixa em alumínio fundido à prova de tempo, umidade, gases, vapores e pó, 445 x 350 x 220 mm</t>
  </si>
  <si>
    <t>40.04</t>
  </si>
  <si>
    <t>Plugue e tomada 2P+T de 16 A de sobrepor - 380 / 440 V</t>
  </si>
  <si>
    <t>Tomada de energia quadrada com rabicho de 10 A - 250 V , para instalação em painel / rodapé / caixa de tomadas</t>
  </si>
  <si>
    <t>Tomada 2P+T de 10 A - 250 V, completa</t>
  </si>
  <si>
    <t>Tomada 2P+T de 20 A - 250 V, completa</t>
  </si>
  <si>
    <t>Conjunto 4´ x 4´ de 1 interruptor simples, 1 tomada universal e 1 tomada de 3 polos</t>
  </si>
  <si>
    <t>40.05</t>
  </si>
  <si>
    <t>Pulsador 2 A - 250 V, para minuteria com placa</t>
  </si>
  <si>
    <t>Sensor de presença infravermelho passivo e microondas, alcance de 12 m - sem fio</t>
  </si>
  <si>
    <t>40.06</t>
  </si>
  <si>
    <t>Condulete em PVC de 1´ - com tampa</t>
  </si>
  <si>
    <t>40.07</t>
  </si>
  <si>
    <t>40.10</t>
  </si>
  <si>
    <t>Contator de potência 12 A - 1na+1nf</t>
  </si>
  <si>
    <t>Contator de potência 9 A - 2na+2nf</t>
  </si>
  <si>
    <t>Contator de potência 12 A - 2na+2nf</t>
  </si>
  <si>
    <t>Contator de potência 16 A - 2na+2nf</t>
  </si>
  <si>
    <t>Contator de potência 22 A/25 A - 2na+2nf</t>
  </si>
  <si>
    <t>Contator de potência 32 A - 2na+2nf</t>
  </si>
  <si>
    <t>Contator de potência 38 A/40 A - 2na+2nf</t>
  </si>
  <si>
    <t>Contator de potência 50 A - 2na+2nf</t>
  </si>
  <si>
    <t>Contator de potência 65 A - 2na+2nf</t>
  </si>
  <si>
    <t>Contator de potência 110 A - 2na+2nf</t>
  </si>
  <si>
    <t>Contator de potência 150 A - 2na+2nf</t>
  </si>
  <si>
    <t>Contator de potência 220 A - 2na+2nf</t>
  </si>
  <si>
    <t>Minicontator auxiliar - 4na</t>
  </si>
  <si>
    <t>Contator auxiliar - 2na+2nf</t>
  </si>
  <si>
    <t>Contator auxiliar - 4na+4nf</t>
  </si>
  <si>
    <t>40.11</t>
  </si>
  <si>
    <t>Relé bimetálico de sobrecarga para acoplamento direto, faixas de ajuste de 9/12 A</t>
  </si>
  <si>
    <t>Relé bimetálico de sobrecarga para acoplamento direto, faixas de ajuste de 20/32 A até 50/63 A</t>
  </si>
  <si>
    <t>Relé bimetálico de sobrecarga para acoplamento direto, faixas de ajuste 0,4/0,63 A até 16/25 A</t>
  </si>
  <si>
    <t>Relé de tempo eletrônico de 0,6 até 6 s - 220V - 50/60 Hz</t>
  </si>
  <si>
    <t>Relé supervisor trifásico contra falta de fase, inversão de fase e mínima tensão</t>
  </si>
  <si>
    <t>Relé de tempo eletrônico de 1,5 até 15 minutos - 110V/220V - 50/60Hz</t>
  </si>
  <si>
    <t>Relé de sobrecarga eletrônico para acoplamento direto, faixa de ajuste de 55 A até 250 A</t>
  </si>
  <si>
    <t>Relé de tempo eletrônico de 3 até 30s - 220V - 50/60Hz</t>
  </si>
  <si>
    <t>40.12</t>
  </si>
  <si>
    <t>40.13</t>
  </si>
  <si>
    <t>Amperímetro de ferro móvel de 96 x 96 mm, para ligação em transformador de corrente, escala fixa de 0A/50 A até 0A/2 kA</t>
  </si>
  <si>
    <t>40.14</t>
  </si>
  <si>
    <t>Voltímetro de ferro móvel de 96 x 96 mm, escalas variáveis de 0/150 V, 0/250 V, 0/300 V, 0/500 V e 0/600 V</t>
  </si>
  <si>
    <t>40.20</t>
  </si>
  <si>
    <t>Reparos, conservacoes e complementos - GRUPO 40</t>
  </si>
  <si>
    <t>Botoeira de comando liga-desliga, sem sinalização</t>
  </si>
  <si>
    <t>41</t>
  </si>
  <si>
    <t>41.02</t>
  </si>
  <si>
    <t>Lâmpada LED tubular T8 com base G13, de 900 até 1050 Im - 9 a 10 W</t>
  </si>
  <si>
    <t>Lâmpada LED tubular T8 com base G13, de 1850 até 2000 Im - 18 a 20 W</t>
  </si>
  <si>
    <t>Lâmpada LED tubular T8 com base G13, de 3400 até 4000 Im - 36 a 40 W</t>
  </si>
  <si>
    <t>Lâmpada LED 13,5W, com base E-27, 1400 até 1510 lm</t>
  </si>
  <si>
    <t>41.04</t>
  </si>
  <si>
    <t>Receptáculo de porcelana com parafuso de fixação com rosca E-27</t>
  </si>
  <si>
    <t>Trilho eletrificado de alimentação com 1 circuito, em alumínio com pintura na cor branco, inclusive acessórios</t>
  </si>
  <si>
    <t>41.05</t>
  </si>
  <si>
    <t>41.06</t>
  </si>
  <si>
    <t>Lâmpada halógena refletora PAR20, base E27 de 50 W - 220 V</t>
  </si>
  <si>
    <t>Lâmpada halógena com refletor dicroico de 50 W - 12 V</t>
  </si>
  <si>
    <t>Lâmpada halógena tubular, base R7s bilateral de 300 W - 110 ou 220 V</t>
  </si>
  <si>
    <t>41.07</t>
  </si>
  <si>
    <t>Lâmpada fluorescente tubular, base bipino bilateral de 32 W, com camada trifósforo</t>
  </si>
  <si>
    <t>Lâmpada fluorescente compacta eletrônica "3U", base E27 de 15 W - 110 ou 220 V</t>
  </si>
  <si>
    <t>Lâmpada fluorescente compacta eletrônica "3U", base E27 de 20 W - 110 ou 220 V</t>
  </si>
  <si>
    <t>Lâmpada fluorescente compacta eletrônica "3U", base E27 de 23 W - 110 ou 220 V</t>
  </si>
  <si>
    <t>Lâmpada fluorescente compacta eletrônica "3U", base E27 de 25 W - 110 ou 220 V</t>
  </si>
  <si>
    <t>Lâmpada fluorescente compacta "1U", base G-23 de 9 W</t>
  </si>
  <si>
    <t>Lâmpada fluorescente compacta "2U", base G-24D-2 de 18 W</t>
  </si>
  <si>
    <t>Lâmpada fluorescente compacta "2U", base G-24D-3 de 26 W</t>
  </si>
  <si>
    <t>Lâmpada fluorescente compacta longa "1U", base 2G-11 de 36 W</t>
  </si>
  <si>
    <t>Lâmpada fluorescente compacta "2U", base G24q-3 de 26 W</t>
  </si>
  <si>
    <t>41.08</t>
  </si>
  <si>
    <t>Transformador eletrônico para lâmpada halógena dicroica de 50 W - 220 V</t>
  </si>
  <si>
    <t>Reator eletromagnético de alto fator de potência, para lâmpada vapor de sódio 150 W / 220 V</t>
  </si>
  <si>
    <t>Reator eletromagnético de alto fator de potência, para lâmpada vapor de sódio 250 W / 220 V</t>
  </si>
  <si>
    <t>Reator eletromagnético de alto fator de potência, para lâmpada vapor de sódio 400 W / 220 V</t>
  </si>
  <si>
    <t>Reator eletromagnético de alto fator de potência, para lâmpada vapor de sódio 1000 W / 220 V</t>
  </si>
  <si>
    <t>Reator eletromagnético de alto fator de potência, para lâmpada vapor metálico 70 W / 220 V</t>
  </si>
  <si>
    <t>Reator eletromagnético de alto fator de potência, para lâmpada vapor metálico 150 W / 220 V</t>
  </si>
  <si>
    <t>Reator eletromagnético de alto fator de potência, para lâmpada vapor metálico 250 W / 220 V</t>
  </si>
  <si>
    <t>Reator eletromagnético de alto fator de potência, para lâmpada vapor metálico 400 W / 220 V</t>
  </si>
  <si>
    <t>41.09</t>
  </si>
  <si>
    <t>Reator eletrônico de alto fator de potência com partida instantânea, para 2 lâmpadas fluorescentes tubulares, base bipino bilateral, 16 W - 127 V / 220 V</t>
  </si>
  <si>
    <t>Reator eletrônico de alto fator de potência com partida instantânea, para 2 lâmpadas fluorescentes tubulares, base bipino bilateral, 28 W - 127 V / 220 V</t>
  </si>
  <si>
    <t>Reator eletrônico de alto fator de potência com partida instantânea, para 2 lâmpadas fluorescentes tubulares, base bipino bilateral, 32 W - 127 V / 220 V</t>
  </si>
  <si>
    <t>Reator eletrônico de alto fator de potência com partida instantânea, para 2 lâmpadas fluorescentes tubulares "HO", base bipino bilateral, 110 W - 220 V</t>
  </si>
  <si>
    <t>Reator eletrônico de alto fator de potência com partida instantânea, para uma lâmpada fluorescente compacta "2U", base G24q-3, 26 W - 220 V</t>
  </si>
  <si>
    <t>Reator eletrônico de alto fator de potência com partida instantânea, para 2 lâmpadas fluorescentes compactas "2U", base G24q-3, 26 W - 220 V</t>
  </si>
  <si>
    <t>41.10</t>
  </si>
  <si>
    <t>Braço em tubo de ferro galvanizado de 1" x 1,00 m para fixação de uma luminária</t>
  </si>
  <si>
    <t>Poste telecônico curvo em aço SAE 1010/1020 galvanizado a fogo, altura de 8,00 m</t>
  </si>
  <si>
    <t>Poste telecônico reto em aço SAE 1010/1020 galvanizado a fogo, altura de 10,00 m</t>
  </si>
  <si>
    <t>Poste telecônico reto em aço SAE 1010/1020 galvanizado a fogo, altura de 8,00 m</t>
  </si>
  <si>
    <t>Poste telecônico em aço SAE 1010/1020 galvanizado a fogo, com espera para uma luminária, altura de 3,00 m</t>
  </si>
  <si>
    <t>Poste telecônico em aço SAE 1010/1020 galvanizado a fogo, com espera para duas luminárias, altura de 3,00 m</t>
  </si>
  <si>
    <t>Poste telecônico reto em aço SAE 1010/1020 galvanizado a fogo, altura de 6,00 m</t>
  </si>
  <si>
    <t>Poste telecônico reto em aço SAE 1010/1020 galvanizado a fogo, com base, altura de 7,00 m</t>
  </si>
  <si>
    <t>Poste telecônico reto em aço SAE 1010/1020 galvanizado a fogo, altura de 4,00 m</t>
  </si>
  <si>
    <t>41.11</t>
  </si>
  <si>
    <t>Luminária LED de embutir para caixa de luz 4 x 2cm, para uso externo, tipo balizador de 3 W</t>
  </si>
  <si>
    <t>Luminária retangular fechada para iluminação externa em poste, tipo pétala grande</t>
  </si>
  <si>
    <t>Luminária retangular fechada para iluminação externa em poste, tipo pétala pequena</t>
  </si>
  <si>
    <t>Luminária retangular tipo arandela externa para 2 lâmpadas, com difusor em polietileno ou vidro leitoso</t>
  </si>
  <si>
    <t>Luminária LED solar integrada para poste, fluxo luminoso de 8000 lm, eficiência mínima de 130,5 lm/W - potência de 80 W</t>
  </si>
  <si>
    <t>Luminária LED retangular para poste, fluxo luminoso de 14160 a 17475 lm, eficiência mínima de 118 lm/W - potência de 80 W/120 W</t>
  </si>
  <si>
    <t>Luminária LED retangular para poste, fluxo luminoso de 14083 lm, eficiência mínima 135 lm/W - potência de 104 W</t>
  </si>
  <si>
    <t>Luminária LED retangular para poste, fluxo luminoso de 27624 lm, eficiência mínima 135 lm/W - potência de 204 W</t>
  </si>
  <si>
    <t>Luminária LED retangular para parede ou piso, fluxo luminoso de 11838 a 12150 lm, eficiência mínima 107 lm/W - potência de 86 W/120 W</t>
  </si>
  <si>
    <t>Luminária LED redonda de embutir para parede ou piso, área interna ou externa, bivolt - potência 6 W</t>
  </si>
  <si>
    <t>Luminária LED retangular para poste, fluxo luminoso de 6250 a 6674 lm, eficiência mínima 113 lm/W - potência 40 W/59 W</t>
  </si>
  <si>
    <t>41.12</t>
  </si>
  <si>
    <t>Projetor retangular fechado, com alojamento para reator, para lâmpada vapor metálico ou vapor de sódio de 150 W a 400 W</t>
  </si>
  <si>
    <t>Projetor retangular fechado, para lâmpada vapor de sódio de 1.000 W ou vapor metálico de 2.000 W</t>
  </si>
  <si>
    <t>Projetor retangular fechado, para lâmpada vapor metálico de 70 W/150 W ou halógena de 300 W/500 W</t>
  </si>
  <si>
    <t>Projetor retangular fechado, para lâmpada vapor metálico ou vapor de sódio de 250 W/400 W</t>
  </si>
  <si>
    <t>Projetor cônico fechado, para lâmpadas vapor metálico, vapor de sódio de 250 W/400 W ou mista de 250 W/500 W</t>
  </si>
  <si>
    <t>Projetor LED modular, fluxo luminoso de 26294 lm, eficiência mínima de 125 l/W - 150 W/200 W</t>
  </si>
  <si>
    <t>41.13</t>
  </si>
  <si>
    <t>Luminária blindada de sobrepor ou pendente em calha fechada, para 1 lâmpada fluorescente de 32 W/36 W/40 W</t>
  </si>
  <si>
    <t>Luminária blindada de sobrepor ou pendente em calha fechada, para 2 lâmpadas fluorescentes de 32 W/36 W/40 W</t>
  </si>
  <si>
    <t>Luminária blindada oval de sobrepor ou arandela, para lâmpada fluorescentes compacta</t>
  </si>
  <si>
    <t>41.14</t>
  </si>
  <si>
    <t>Luminária retangular de sobrepor tipo calha aberta, para 2 lâmpadas fluorescentes tubulares de 32 W</t>
  </si>
  <si>
    <t>Luminária quadrada de embutir tipo calha aberta com aletas planas, para 2 lâmpadas fluorescentes compactas de 18 W/26 W</t>
  </si>
  <si>
    <t>Luminária redonda de embutir com difusor recuado, para 1 ou 2 lâmpadas fluorescentes compactas de 15 W/18 W/20 W/23 W/26 W</t>
  </si>
  <si>
    <t>Luminária quadrada de embutir tipo calha aberta, com refletor e aleta parabólicas em alumínio de alto brilho, para 4 lâmpadas fluorescentes de 14 W/16 W/18 W</t>
  </si>
  <si>
    <t>Luminária industrial pendente com refletor prismático sem alojamento para reator, para lâmpadas vapor de sódio/metálico ou mista de 150 W/250 W/400 W</t>
  </si>
  <si>
    <t>Luminária retangular de embutir tipo calha aberta com aletas parabólicas para 2 lâmpadas fluorescentes tubulares de 28 W/54 W</t>
  </si>
  <si>
    <t>Luminária industrial pendente tipo calha aberta instalação em perfilado para 1 ou 2 lâmpadas fluorescentes tubulares 14 W</t>
  </si>
  <si>
    <t>Luminária industrial pendente tipo calha aberta instalação em perfilado para 1 ou 2 lâmpadas fluorescentes tubulares 28 W/54 W</t>
  </si>
  <si>
    <t>Luminária triangular de sobrepor tipo arandela para fluorescente compacta de 15 W/20 W/23 W</t>
  </si>
  <si>
    <t>Luminária retangular de embutir assimétrica para 1 lâmpada fluorescente tubular de 14 W</t>
  </si>
  <si>
    <t>Luminária redonda de sobrepor ou pendente com refletor em alumínio anodizado facho concentrado para 1 lâmpada vapor metálico elipsoidal de 250 W ou 400 W</t>
  </si>
  <si>
    <t>Luminária retangular de sobrepor tipo calha fechada, com difusor plano, para 4 lâmpadas fluorescentes tubulares de 14 W/16 W/18 W</t>
  </si>
  <si>
    <t>Luminária retangular de embutir tipo calha aberta com refletor assimétrico em alumínio de alto brilho para 2 lâmpadas fluorescentes tubulares de 28 W/54 W</t>
  </si>
  <si>
    <t>Luminária hermética de sobrepor, com difusor em policarbonato, para lâmpadas de 2 x 28 W</t>
  </si>
  <si>
    <t>41.15</t>
  </si>
  <si>
    <t>Luminária redonda de embutir, com foco orientável e acessório antiofuscante, para 1 lâmpada dicroica de 50 W</t>
  </si>
  <si>
    <t>41.20</t>
  </si>
  <si>
    <t>Reparos, conservacoes e complementos - GRUPO 41</t>
  </si>
  <si>
    <t>Recolocação de aparelhos de iluminação ou projetores fixos em teto, piso ou parede</t>
  </si>
  <si>
    <t>Plafon plástico e/ou PVC para acabamento de ponto de luz, com soquete E-27 para lâmpada fluorescente compacta</t>
  </si>
  <si>
    <t>41.31</t>
  </si>
  <si>
    <t>Luminária LED retangular de sobrepor com difusor translúcido, 4000 K, fluxo luminoso de 3690 a 4800 lm, potência de 38 W a 41 W</t>
  </si>
  <si>
    <t>Luminária LED redonda de embutir com difusor translúcido, 4000 K, fluxo luminoso de 800 a 1060 lm, potência de 9 W a 12 W</t>
  </si>
  <si>
    <t>Projetor LED verde retangular, foco orientável, para fixação em parede ou piso, potência de 7,5 W</t>
  </si>
  <si>
    <t>Projetor LED retangular, potência de 30 W, fluxo luminoso de 2250 a 2400 lm, temperatura cor 6.500 K, bivolt</t>
  </si>
  <si>
    <t>42</t>
  </si>
  <si>
    <t>PARA-RAIOS PARA EDIFICACAO</t>
  </si>
  <si>
    <t>42.01</t>
  </si>
  <si>
    <t>Complementos para para-raios</t>
  </si>
  <si>
    <t>42.02</t>
  </si>
  <si>
    <t>42.03</t>
  </si>
  <si>
    <t>42.04</t>
  </si>
  <si>
    <t>42.05</t>
  </si>
  <si>
    <t>Barra condutora chata em alumínio de 3/4´ x 1/4´, inclusive acessórios de fixação</t>
  </si>
  <si>
    <t>Conector em latão estanhado para cabos de 16 a 50 mm² e vergalhões até 3/8´</t>
  </si>
  <si>
    <t>Suporte para fixação de terminal aéreo e/ou de cabo de cobre nu, com base plana</t>
  </si>
  <si>
    <t>Caixa de inspeção do terra cilíndrica em PVC rígido, diâmetro de 300 mm - h= 250 mm</t>
  </si>
  <si>
    <t>Caixa de inspeção do terra cilíndrica em PVC rígido, diâmetro de 300 mm - h= 400 mm</t>
  </si>
  <si>
    <t>Caixa de inspeção do terra cilíndrica em PVC rígido, diâmetro de 300 mm - h= 600 mm</t>
  </si>
  <si>
    <t>Barra condutora chata em cobre de 3/4´ x 3/16´, inclusive acessórios de fixação</t>
  </si>
  <si>
    <t>Caixa de equalização, de embutir, em aço com barramento, de 400 x 400 mm e tampa</t>
  </si>
  <si>
    <t>Caixa de equalização, de embutir, em aço com barramento, de 200 x 200 mm e tampa</t>
  </si>
  <si>
    <t>Suporte para fixação de terminal aéreo e/ou de cabo de cobre nu, com base ondulada</t>
  </si>
  <si>
    <t>Barra condutora chata em alumínio de 7/8´ x 1/8´, inclusive acessórios de fixação</t>
  </si>
  <si>
    <t>Suporte para fixação de fita de alumínio 7/8´ x 1/8´ e/ou cabo de cobre nu, com base ondulada</t>
  </si>
  <si>
    <t>Tela equipotencial em aço inoxidável, largura de 200 mm, espessura de 1,4 mm</t>
  </si>
  <si>
    <t>Terminal estanhado com 1 furo e 1 compressão - 16 mm²</t>
  </si>
  <si>
    <t>Terminal estanhado com 1 furo e 1 compressão - 35 mm²</t>
  </si>
  <si>
    <t>Terminal estanhado com 1 furo e 1 compressão - 50 mm²</t>
  </si>
  <si>
    <t>Terminal estanhado com 2 furos e 1 compressão - 50 mm²</t>
  </si>
  <si>
    <t>Conector tipo ´X´ para aterramento de telas, acabamento estanhado, para cabo de 16 - 50 mm²</t>
  </si>
  <si>
    <t>Malha fechada pré-fabricada em fio de cobre de 16mm e mesch 30 x 30cm para aterramento</t>
  </si>
  <si>
    <t>42.20</t>
  </si>
  <si>
    <t>Reparos, conservacoes e complementos - GRUPO 42</t>
  </si>
  <si>
    <t>Solda exotérmica conexão cabo-cabo horizontal em X, bitola do cabo de 16-16mm² a 35-35mm²</t>
  </si>
  <si>
    <t>Solda exotérmica conexão cabo-cabo horizontal em X, bitola do cabo de 50-25mm² a 95-50mm²</t>
  </si>
  <si>
    <t>Solda exotérmica conexão cabo-cabo horizontal em X sobreposto, bitola do cabo de 35-35mm² a 50-35mm²</t>
  </si>
  <si>
    <t>Solda exotérmica conexão cabo-cabo horizontal em X sobreposto, bitola do cabo de 50-50mm² a 95-50mm²</t>
  </si>
  <si>
    <t>Solda exotérmica conexão cabo-cabo horizontal em T, bitola do cabo de 16-16mm² a 50-35mm², 70-35mm² e 95-35mm²</t>
  </si>
  <si>
    <t>Solda exotérmica conexão cabo-cabo horizontal em T, bitola do cabo de 50-50mm² a 95-50mm²</t>
  </si>
  <si>
    <t>Solda exotérmica conexão cabo-cabo horizontal reto, bitola do cabo de 16mm² a 70mm²</t>
  </si>
  <si>
    <t>Solda exotérmica conexão cabo-haste em X sobreposto, bitola do cabo de 35mm² a 50mm² para haste de 5/8" e 3/4"</t>
  </si>
  <si>
    <t>Solda exotérmica conexão cabo-haste em T, bitola do cabo de 35mm² para haste de 5/8" e 3/4"</t>
  </si>
  <si>
    <t>Solda exotérmica conexão cabo-haste em T, bitola do cabo de 50mm² a 95mm² para haste de 5/8" e 3/4"</t>
  </si>
  <si>
    <t>Solda exotérmica conexão cabo-haste na lateral, bitola do cabo de 25mm² a 70mm² para haste de 5/8" e 3/4"</t>
  </si>
  <si>
    <t>Solda exotérmica conexão cabo-haste no topo, bitola do cabo de 25mm² a 35mm² para haste de 5/8"</t>
  </si>
  <si>
    <t>Solda exotérmica conexão cabo-haste no topo, bitola do cabo de 50mm² a 95mm² para haste de 5/8" e 3/4"</t>
  </si>
  <si>
    <t>Solda exotérmica conexão cabo-ferro de construção com cabo paralelo, bitola do cabo de 35mm² para haste de 5/8" e 3/4"</t>
  </si>
  <si>
    <t>Solda exotérmica conexão cabo-ferro de construção com cabo paralelo, bitola do cabo de 50mm² a 70mm² para haste de 5/8" e 3/4"</t>
  </si>
  <si>
    <t>Solda exotérmica conexão cabo-ferro de construção com cabo em X sobreposto, bitola do cabo de 35mm² a 70mm² para haste de 5/8"</t>
  </si>
  <si>
    <t>Solda exotérmica conexão cabo-ferro de construção com cabo em X sobreposto, bitola do cabo de 35mm² a 70mm² para haste de 3/8"</t>
  </si>
  <si>
    <t>Solda exotérmica conexão cabo-terminal com duas fixações, bitola do cabo de 25mm² a 50mm² para terminal 3x25</t>
  </si>
  <si>
    <t>Solda exotérmica conexão cabo-superfície de aço, bitola do cabo de 16mm² a 35mm²</t>
  </si>
  <si>
    <t>Solda exotérmica conexão cabo-superfície de aço, bitola do cabo de 50mm² a 95mm²</t>
  </si>
  <si>
    <t>43</t>
  </si>
  <si>
    <t>43.01</t>
  </si>
  <si>
    <t>Purificador de pressão elétrico em chapa eletrozincado pré-pintada e tampo em aço inoxidável, tipo coluna, capacidade de refrigeração de 2 l/h - simples</t>
  </si>
  <si>
    <t>Purificador de pressão elétrico em chapa eletrozincado pré-pintada e tampo em aço inoxidável, tipo coluna, capacidade de refrigeração de 2 l/h - conjugado</t>
  </si>
  <si>
    <t>43.02</t>
  </si>
  <si>
    <t>Chuveiro lava-olhos, acionamento manual, tubulação em ferro galvanizado com pintura epóxi cor verde</t>
  </si>
  <si>
    <t>43.03</t>
  </si>
  <si>
    <t>Aquecedor de passagem elétrico individual, baixa pressão - 5.000 W / 6.400 W</t>
  </si>
  <si>
    <t>Sistema de aquecimento de passagem a gás com sistema misturador para abastecimento de até 08 duchas</t>
  </si>
  <si>
    <t>Sistema de aquecimento de passagem a gás com sistema misturador para abastecimento de até 16 duchas</t>
  </si>
  <si>
    <t>Sistema de aquecimento de passagem a gás com sistema misturador para abastecimento de até 24 duchas</t>
  </si>
  <si>
    <t>Coletor em alumínio para sistema de aquecimento solar com área coletora até 1,60 m²</t>
  </si>
  <si>
    <t>Coletor em alumínio para sistema de aquecimento solar com área coletora até 2,00 m²</t>
  </si>
  <si>
    <t>Reservatório térmico horizontal em aço inoxidável AISI 304, capacidade de 500 litros</t>
  </si>
  <si>
    <t>43.04</t>
  </si>
  <si>
    <t>43.05</t>
  </si>
  <si>
    <t>Insuflador de ar compacto, para renovação de ar em ambientes, vazão máxima 93 m³/h</t>
  </si>
  <si>
    <t>43.06</t>
  </si>
  <si>
    <t>43.07</t>
  </si>
  <si>
    <t>43.08</t>
  </si>
  <si>
    <t>Condensador para sistema VRF de ar condicionado, capacidade de 8 TR a 10 TR</t>
  </si>
  <si>
    <t>Condensador para sistema VRF de ar condicionado, capacidade de 11 TR a 13 TR</t>
  </si>
  <si>
    <t>Condensador para sistema VRF de ar condicionado, capacidade de 14 TR a 16 TR</t>
  </si>
  <si>
    <t>Evaporador para sistema VRF de ar condicionado, tipo parede, capacidade de 1 TR</t>
  </si>
  <si>
    <t>Evaporador para sistema VRF de ar condicionado, tipo parede, capacidade de 2 TR</t>
  </si>
  <si>
    <t>Evaporador para sistema VRF de ar condicionado, tipo parede, capacidade de 3 TR</t>
  </si>
  <si>
    <t>Evaporador para sistema VRF de ar condicionado, tipo piso teto, capacidade de 1 TR</t>
  </si>
  <si>
    <t>Evaporador para sistema VRF de ar condicionado, tipo piso teto, capacidade de 2 TR</t>
  </si>
  <si>
    <t>Evaporador para sistema VRF de ar condicionado, tipo piso teto, capacidade de 3 TR</t>
  </si>
  <si>
    <t>Evaporador para sistema VRF de ar condicionado, tipo piso teto, capacidade de 4 TR</t>
  </si>
  <si>
    <t>Evaporador para sistema VRF de ar condicionado, tipo cassete, capacidade de 1 TR</t>
  </si>
  <si>
    <t>Evaporador para sistema VRF de ar condicionado, tipo cassete, capacidade de 2 TR</t>
  </si>
  <si>
    <t>Evaporador para sistema VRF de ar condicionado, tipo cassete, capacidade de 3 TR</t>
  </si>
  <si>
    <t>Evaporador para sistema VRF de ar condicionado, tipo cassete, capacidade de 4 TR</t>
  </si>
  <si>
    <t>43.10</t>
  </si>
  <si>
    <t>Conjunto motor-bomba (centrífuga) 10 cv, monoestágio, Hman= 24 a 36 mca, Q= 53 a 45 m³/h</t>
  </si>
  <si>
    <t>Conjunto motor-bomba (centrífuga) 20 cv, monoestágio, Hman= 40 a 70 mca, Q= 76 a 28 m³/h</t>
  </si>
  <si>
    <t>Conjunto motor-bomba (centrífuga) 5 cv, monoestágio, Hmam= 14 a 26 mca, Q= 56 a 30 m³/h</t>
  </si>
  <si>
    <t>Conjunto motor-bomba (centrífuga) 3/4 cv, monoestágio, Hman= 10 a 16 mca, Q= 12,7 a 8 m³/h</t>
  </si>
  <si>
    <t>Conjunto motor-bomba (centrífuga) 60 cv, monoestágio, Hman= 90 a 125 mca, Q= 115 a 50 m³/h</t>
  </si>
  <si>
    <t>Conjunto motor-bomba (centrífuga) 2 cv, monoestágio, Hman= 12 a 27 mca, Q= 25 a 8 m³/h</t>
  </si>
  <si>
    <t>Conjunto motor-bomba (centrífuga) 15 cv, monoestágio, Hman= 30 a 60 mca, Q= 82 a 20 m³/h</t>
  </si>
  <si>
    <t>Conjunto motor-bomba (centrífuga) 5 cv, monoestágio, Hman= 24 a 33 mca, Q= 41,6 a 35,2 m³/h</t>
  </si>
  <si>
    <t>Conjunto motor-bomba (centrífuga) 30 cv, monoestágio, Hman= 20 a 50 mca, Q= 197 a 112 m³/h</t>
  </si>
  <si>
    <t>Conjunto motor-bomba (centrífuga) 1,5 cv, multiestágio, Hman= 20 a 35 mca, Q= 7,1 a 4,5 m³/h</t>
  </si>
  <si>
    <t>Conjunto motor-bomba (centrífuga) 3 cv, multiestágio, Hman= 30 a 45 mca, Q= 12,4 a 8,4 m³/h</t>
  </si>
  <si>
    <t>Conjunto motor-bomba (centrífuga) 3 cv, multiestágio, Hman= 35 a 60 mca, Q= 7,8 a 5,8 m³/h</t>
  </si>
  <si>
    <t>Conjunto motor-bomba (centrífuga) 7,5 cv, multiestágio, Hman= 30 a 80 mca, Q= 21,6 a 12,0 m³/h</t>
  </si>
  <si>
    <t>Conjunto motor-bomba (centrífuga) 5 cv, multiestágio, Hman= 25 a 50 mca, Q= 21,0 a 13,3 m³/h</t>
  </si>
  <si>
    <t>Conjunto motor-bomba (centrífuga), 0,5 cv, monoestágio, Hman= 10 a 20 mca, Q= 7,5 a 1,5 m³/h</t>
  </si>
  <si>
    <t>Conjunto motor-bomba (centrífuga) 0,5 cv, monoestágio, trifásico, Hman= 9 a 21 mca, Q= 8,3 a 2,0 m³/h</t>
  </si>
  <si>
    <t>Conjunto motor-bomba (centrífuga) 30 cv, monoestágio trifásico, Hman= 70 a 94 mca, Q= 34,80 a 61,7 m³/h</t>
  </si>
  <si>
    <t>Conjunto motor-bomba (centrífuga) 20 cv, monoestágio trifásico, Hman= 62 a 90 mca, Q= 21,1 a 43,8 m³/h</t>
  </si>
  <si>
    <t>Conjunto motor-bomba (centrífuga) 1 cv, monoestágio trifásico, Hman= 8 a 25 mca e Q= 11 a 1,50 m³/h</t>
  </si>
  <si>
    <t>Conjunto motor-bomba (centrífuga) 40 cv, monoestágio trifásico, Hman= 45 a 75 mca e Q= 120 a 75 m³/h</t>
  </si>
  <si>
    <t>Conjunto motor-bomba (centrífuga) 50 cv, monoestágio trifásico, Hman= 61 a 81 mca e Q= 170 a 80 m³/h</t>
  </si>
  <si>
    <t>Conjunto motor-bomba (centrífuga) 1 cv, multiestágio trifásico, Hman= 15 a 30 mca, Q= 6,5 a 4,2 m³/h</t>
  </si>
  <si>
    <t>Conjunto motor-bomba (centrífuga) 1 cv, multiestágio trifásico, Hman= 70 a 115 mca e Q= 1,0 a 1,6 m³/h</t>
  </si>
  <si>
    <t>43.11</t>
  </si>
  <si>
    <t>Conjunto motor-bomba submersível para poço profundo de 6´, Q= 10 a 20m³/h, Hman= 80 a 48 mca, até 6 HP</t>
  </si>
  <si>
    <t>Conjunto motor-bomba submersível para poço profundo de 6´, Q= 10 a 20m³/h, Hman= 108 a 64,5 mca, 8 HP</t>
  </si>
  <si>
    <t>Conjunto motor-bomba submersível para poço profundo de 6´, Q= 10 a 20m³/h, Hman= 274 a 170 mca, 20 HP</t>
  </si>
  <si>
    <t>Conjunto motor-bomba submersível para poço profundo de 6´, Q= 20 a 34m³/h, Hman= 56,5 a 32 mca, até 8 HP</t>
  </si>
  <si>
    <t>Conjunto motor-bomba submersível para poço profundo de 6´, Q= 20 a 34m³/h, Hman= 92,5 a 53 mca, 12,5 HP</t>
  </si>
  <si>
    <t>Conjunto motor-bomba submersível para poço profundo de 6´, Q= 20 a 34m³/h, Hman= 152 a 88 mca, 20 HP</t>
  </si>
  <si>
    <t>Conjunto motor-bomba submersível vertical para esgoto, Q= 4,8 a 25,8 m³/h, Hmam= 19 a 5 mca, potência 1 cv, diâmetro de sólidos até 20mm</t>
  </si>
  <si>
    <t>Conjunto motor-bomba submersível vertical para esgoto, Q= 4,6 a 57,2 m³/h, Hman= 13 a 4 mca, potência 2 a 3,5 cv, diâmetro de sólidos até 50mm</t>
  </si>
  <si>
    <t>Conjunto motor-bomba submersível vertical para águas residuais, Q= 2 a16 m³/h, Hman= 12 a 2 mca, potência de 0,5 cv</t>
  </si>
  <si>
    <t>Conjunto motor-bomba submersível vertical para águas residuais, Q= 3 a 20 m³/h, Hman= 13 a 5 mca, potência de 1 cv</t>
  </si>
  <si>
    <t>Conjunto motor-bomba submersível vertical para águas residuais, Q= 10 a 50 m³/h, Hman= 22 a 4 mca, potência 4 cv</t>
  </si>
  <si>
    <t>Conjunto motor-bomba submersível vertical para águas residuais, Q= 8 a 45 m³/h, Hman= 10,5 a 3,5 mca, potência 1,5 cv</t>
  </si>
  <si>
    <t>Conjunto motor-bomba submersível vertical para esgoto, Q= 3,4 a 86,3 m³/h, Hman= 14 a 5 mca, potência 5 cv</t>
  </si>
  <si>
    <t>Conjunto motor-bomba submersível vertical para esgoto, Q= 9,1 a 113,6m³/h, Hman= 20 a 15 mca, potência 10 cv</t>
  </si>
  <si>
    <t>Conjunto motor-bomba submersível vertical para esgoto, Q=9,3 a 69,0 m³/h, Hman=15 a 7 mca, potência 3cv, diâmetro de sólidos 50/65mm</t>
  </si>
  <si>
    <t>Conjunto motor-bomba submersível vertical para esgoto, Q= 40 m³/h, Hman= 40 mca, diâmetro de sólidos até 50 mm</t>
  </si>
  <si>
    <t>43.12</t>
  </si>
  <si>
    <t>43.20</t>
  </si>
  <si>
    <t>Reparos, conservacoes e complementos - GRUPO 43</t>
  </si>
  <si>
    <t>Caixa de passagem para condicionamento de ar tipo Split, com saída de dreno único na vertical - 39 x 22 x 6 cm</t>
  </si>
  <si>
    <t>44</t>
  </si>
  <si>
    <t>44.01</t>
  </si>
  <si>
    <t>Bacia turca de louça - 6 litros</t>
  </si>
  <si>
    <t xml:space="preserve">Bacia sifonada com caixa de descarga acoplada e tampa - infantil	</t>
  </si>
  <si>
    <t>Bacia sifonada de louça sem tampa - 6 litros</t>
  </si>
  <si>
    <t>Bacia sifonada de louça sem tampa com saída horizontal - 6 litros</t>
  </si>
  <si>
    <t>Lavatório de louça pequeno com coluna suspensa - linha especial</t>
  </si>
  <si>
    <t>Tanque em granito sintético, linha comercial - sem pertences</t>
  </si>
  <si>
    <t>Lavatório de louça para canto, sem coluna - sem pertences</t>
  </si>
  <si>
    <t>Caixa de descarga em plástico, de sobrepor, capacidade 9 litros com engate flexível</t>
  </si>
  <si>
    <t>Bacia sifonada com caixa de descarga acoplada sem tampa - 6 litros</t>
  </si>
  <si>
    <t>44.02</t>
  </si>
  <si>
    <t>Tampo/bancada em granito, com frontão, espessura de 2 cm, acabamento polido</t>
  </si>
  <si>
    <t>Tampo/bancada em concreto armado, revestido em aço inoxidável fosco polido</t>
  </si>
  <si>
    <t>44.03</t>
  </si>
  <si>
    <t>Dispenser toalheiro em ABS e policarbonato para bobina de 20 cm x 200 m, com alavanca</t>
  </si>
  <si>
    <t>Dispenser toalheiro metálico esmaltado para bobina de 25cm x 50m, sem alavanca</t>
  </si>
  <si>
    <t>Porta-papel de louça de embutir</t>
  </si>
  <si>
    <t>Torneira misturador clínica de mesa com arejador articulado, acionamento cotovelo</t>
  </si>
  <si>
    <t>Torneira curta com rosca para uso geral, em latão fundido sem acabamento, DN= 1/2´</t>
  </si>
  <si>
    <t>Torneira curta com rosca para uso geral, em latão fundido sem acabamento, DN= 3/4´</t>
  </si>
  <si>
    <t>Torneira curta sem rosca para uso geral, em latão fundido sem acabamento, DN= 3/4´</t>
  </si>
  <si>
    <t>Torneira de parede para pia com bica móvel e arejador, em latão fundido cromado</t>
  </si>
  <si>
    <t>Aparelho misturador de parede, para pia, com bica móvel, acabamento cromado</t>
  </si>
  <si>
    <t>Torneira de mesa para pia com bica móvel e arejador em latão fundido cromado</t>
  </si>
  <si>
    <t>Torneira de acionamento restrito em latão cromado, DN= 1/2´ com adaptador para 3/4´</t>
  </si>
  <si>
    <t>Torneira de parede acionamento hidromecânico, em latão cromado, DN= 1/2´ ou 3/4´</t>
  </si>
  <si>
    <t>Torneira de mesa automática, acionamento hidromecânico, em latão cromado, DN= 1/2´ou 3/4´</t>
  </si>
  <si>
    <t>Válvula dupla para bancada de laboratório, uso em GLP, com bico para mangueira - diâmetro de 1/4´ a 1/2´</t>
  </si>
  <si>
    <t>Válvula para cuba de laboratório, com nuca giratória e bico escalonado para mangueira</t>
  </si>
  <si>
    <t>44.04</t>
  </si>
  <si>
    <t>44.06</t>
  </si>
  <si>
    <t>44.20</t>
  </si>
  <si>
    <t>Reparos, conservacoes e complementos - GRUPO 44</t>
  </si>
  <si>
    <t>45</t>
  </si>
  <si>
    <t>45.01</t>
  </si>
  <si>
    <t>45.02</t>
  </si>
  <si>
    <t>45.03</t>
  </si>
  <si>
    <t>45.20</t>
  </si>
  <si>
    <t>Reparos, conservacoes e complementos - GRUPO 45</t>
  </si>
  <si>
    <t>46</t>
  </si>
  <si>
    <t>46.01</t>
  </si>
  <si>
    <t>46.02</t>
  </si>
  <si>
    <t>Tubo de PVC rígido branco, pontas lisas, soldável, linha esgoto série normal, DN= 40 mm, inclusive conexões</t>
  </si>
  <si>
    <t>Tubo de PVC rígido branco PxB com virola e anel de borracha, linha esgoto série normal, DN= 50 mm, inclusive conexões</t>
  </si>
  <si>
    <t>Tubo de PVC rígido branco PxB com virola e anel de borracha, linha esgoto série normal, DN= 75 mm, inclusive conexões</t>
  </si>
  <si>
    <t>Tubo de PVC rígido branco PxB com virola e anel de borracha, linha esgoto série normal, DN= 100 mm, inclusive conexões</t>
  </si>
  <si>
    <t>46.03</t>
  </si>
  <si>
    <t>Tubulacao em PVC rigido branco serie R - A.P e esgoto domiciliar</t>
  </si>
  <si>
    <t>Tubo de PVC rígido PxB com virola e anel de borracha, linha esgoto série reforçada ´R´, DN= 50 mm, inclusive conexões</t>
  </si>
  <si>
    <t>Tubo de PVC rígido PxB com virola e anel de borracha, linha esgoto série reforçada ´R´, DN= 75 mm, inclusive conexões</t>
  </si>
  <si>
    <t>Tubo de PVC rígido PxB com virola e anel de borracha, linha esgoto série reforçada ´R´, DN= 100 mm, inclusive conexões</t>
  </si>
  <si>
    <t>Tubo de PVC rígido PxB com virola e anel de borracha, linha esgoto série reforçada ´R´. DN= 150 mm, inclusive conexões</t>
  </si>
  <si>
    <t>Tubo de PVC rígido, pontas lisas, soldável, linha esgoto série reforçada ´R´, DN= 40 mm, inclusive conexões</t>
  </si>
  <si>
    <t>46.04</t>
  </si>
  <si>
    <t>Tubulacao em PVC rigido com junta elastica - aducao e distribuicao de agua</t>
  </si>
  <si>
    <t>Tubo de PVC rígido tipo PBA classe 15, DN= 50mm, (DE= 60mm), inclusive conexões</t>
  </si>
  <si>
    <t>Tubo de PVC rígido tipo PBA classe 15, DN= 75mm, (DE= 85mm), inclusive conexões</t>
  </si>
  <si>
    <t>Tubo de PVC rígido tipo PBA classe 15, DN= 100mm, (DE= 110mm), inclusive conexões</t>
  </si>
  <si>
    <t>46.05</t>
  </si>
  <si>
    <t>Tubulacao em PVC rigido com junta elastica - rede de esgoto</t>
  </si>
  <si>
    <t>Tubo PVC rígido, tipo Coletor Esgoto, junta elástica, DN= 100 mm, inclusive conexões</t>
  </si>
  <si>
    <t>Tubo PVC rígido, tipo Coletor Esgoto, junta elástica, DN= 150 mm, inclusive conexões</t>
  </si>
  <si>
    <t>Tubo PVC rígido, tipo Coletor Esgoto, junta elástica, DN= 200 mm, inclusive conexões</t>
  </si>
  <si>
    <t>Tubo PVC rígido, tipo Coletor Esgoto, junta elástica, DN= 250 mm, inclusive conexões</t>
  </si>
  <si>
    <t>Tubo PVC rígido, tipo Coletor Esgoto, junta elástica, DN= 300 mm, inclusive conexões</t>
  </si>
  <si>
    <t>Tubo PVC rígido, tipo Coletor Esgoto, junta elástica, DN= 400 mm, inclusive conexões</t>
  </si>
  <si>
    <t>46.07</t>
  </si>
  <si>
    <t>46.08</t>
  </si>
  <si>
    <t>46.09</t>
  </si>
  <si>
    <t>Conexoes e acessorios em ferro fundido, predial e tradicional, esgoto e pluvial</t>
  </si>
  <si>
    <t>Te sanitário 87° 30´ em ferro fundido, linha predial tradicional, DN= 50 x 50 mm</t>
  </si>
  <si>
    <t>Te sanitário 87° 30´ em ferro fundido, linha predial tradicional, DN= 75 x 50 mm</t>
  </si>
  <si>
    <t>Te sanitário 87° 30´ em ferro fundido, linha predial tradicional, DN= 75 x 75 mm</t>
  </si>
  <si>
    <t>Te sanitário 87° 30´ em ferro fundido, linha predial tradicional, DN= 100 x 50 mm</t>
  </si>
  <si>
    <t>Te sanitário 87° 30´ em ferro fundido, linha predial tradicional, DN= 100 x 75 mm</t>
  </si>
  <si>
    <t>Te sanitário 87° 30´ em ferro fundido, linha predial tradicional, DN= 100 x 100 mm</t>
  </si>
  <si>
    <t>Bucha de redução em ferro fundido, linha predial tradicional, DN= 75 x 50 mm</t>
  </si>
  <si>
    <t>Bucha de redução em ferro fundido, linha predial tradicional, DN= 100 x 75 mm</t>
  </si>
  <si>
    <t>Bucha de redução em ferro fundido, linha predial tradicional, DN= 150 x 100 mm</t>
  </si>
  <si>
    <t>46.10</t>
  </si>
  <si>
    <t>46.12</t>
  </si>
  <si>
    <t>Tubo de concreto (PS-1), DN= 300mm</t>
  </si>
  <si>
    <t>Tubo de concreto (PS-1), DN= 400mm</t>
  </si>
  <si>
    <t>Tubo de concreto (PS-2), DN= 300mm</t>
  </si>
  <si>
    <t>Tubo de concreto (PS-2), DN= 400mm</t>
  </si>
  <si>
    <t>Tubo de concreto (PS-2), DN= 500mm</t>
  </si>
  <si>
    <t>Tubo de concreto (PA-1), DN= 600mm</t>
  </si>
  <si>
    <t>Tubo de concreto (PA-1), DN= 800mm</t>
  </si>
  <si>
    <t>Tubo de concreto (PA-1), DN= 1000mm</t>
  </si>
  <si>
    <t>Tubo de concreto (PA-1), DN= 1200mm</t>
  </si>
  <si>
    <t>Tubo de concreto (PA-2), DN= 600mm</t>
  </si>
  <si>
    <t>Tubo de concreto (PA-2), DN= 800mm</t>
  </si>
  <si>
    <t>Tubo de concreto (PA-2), DN= 1000mm</t>
  </si>
  <si>
    <t>Tubo de concreto (PA-3), DN= 600mm</t>
  </si>
  <si>
    <t>Tubo de concreto (PA-3), DN= 800mm</t>
  </si>
  <si>
    <t>Tubo de concreto (PA-3), DN= 1000mm</t>
  </si>
  <si>
    <t>Tubo de concreto (PA-2), DN= 1500mm</t>
  </si>
  <si>
    <t>Tubo de concreto (PA-1), DN= 400mm</t>
  </si>
  <si>
    <t>Tubo de concreto (PA-2), DN= 400mm</t>
  </si>
  <si>
    <t>Tubo de concreto (PA-3), DN= 400mm</t>
  </si>
  <si>
    <t>Tubo de concreto (PA-2), DN= 700mm</t>
  </si>
  <si>
    <t>Tubo de concreto (PA-2), DN= 500mm</t>
  </si>
  <si>
    <t>Tubo de concreto (PA-2), DN= 900mm</t>
  </si>
  <si>
    <t>Tubo de concreto (PA-1), DN= 300mm</t>
  </si>
  <si>
    <t>Tubo de concreto (PA-2), DN= 300mm</t>
  </si>
  <si>
    <t>46.13</t>
  </si>
  <si>
    <t>Tubo em polietileno de alta densidade corrugado perfurado, DN= 2 1/2´, inclusive conexões</t>
  </si>
  <si>
    <t>Tubo em polietileno de alta densidade corrugado perfurado, DN= 3´, inclusive conexões</t>
  </si>
  <si>
    <t>Tubo em polietileno de alta densidade corrugado perfurado, DN= 4´, inclusive conexões</t>
  </si>
  <si>
    <t>Tubo em polietileno de alta densidade corrugado perfurado, DN= 6´, inclusive conexões</t>
  </si>
  <si>
    <t>Tubo em polietileno de alta densidade corrugado perfurado, DN= 8´, inclusive conexões</t>
  </si>
  <si>
    <t>46.14</t>
  </si>
  <si>
    <t>Tubo de ferro fundido classe K-7 com junta elástica, DN= 150mm, inclusive conexões</t>
  </si>
  <si>
    <t>Tubo de ferro fundido classe K-7 com junta elástica, DN= 200mm, inclusive conexões</t>
  </si>
  <si>
    <t>Tubo de ferro fundido classe K-7 com junta elástica, DN= 250mm, inclusive conexões</t>
  </si>
  <si>
    <t>Tubo de ferro fundido classe K-7 com junta elástica, DN= 350mm, inclusive conexões</t>
  </si>
  <si>
    <t>Tubo de ferro fundido classe K-7 com junta elástica, DN= 300mm, inclusive conexões</t>
  </si>
  <si>
    <t>Tubo de ferro fundido classe k-9 com junta elástica, DN= 80mm, inclusive conexões</t>
  </si>
  <si>
    <t>Tubo de ferro fundido classe K-9 com junta elástica, DN= 100mm, inclusive conexões</t>
  </si>
  <si>
    <t>Tubo de ferro fundido classe K-9 com junta elástica, DN= 150mm, inclusive conexões</t>
  </si>
  <si>
    <t>Tubo de ferro fundido classe K-9 com junta elástica, DN= 200mm, inclusive conexões</t>
  </si>
  <si>
    <t>Tubo de ferro fundido classe k-9 com junta elástica, DN= 250mm, inclusive conexões</t>
  </si>
  <si>
    <t>Tubo de ferro fundido classe K-9 com junta elástica, DN= 300mm, inclusive conexões</t>
  </si>
  <si>
    <t>Tubo de ferro fundido classe k-9 com junta elástica, DN= 350mm, inclusive conexões</t>
  </si>
  <si>
    <t>46.15</t>
  </si>
  <si>
    <t>Tubulacao em PEAD - recalque de tratamento de esgoto</t>
  </si>
  <si>
    <t>Tubo em polietileno de alta densidade DE=160 mm - PN-10, inclusive conexões</t>
  </si>
  <si>
    <t>Tubo em polietileno de alta densidade DE=200 mm - PN-10, inclusive conexões</t>
  </si>
  <si>
    <t>Tubo em polietileno de alta densidade DE=225 mm - PN-10, inclusive conexões</t>
  </si>
  <si>
    <t>46.18</t>
  </si>
  <si>
    <t>Tubo em ferro fundido com ponta e ponta TCLA - DN= 80mm, sem juntas e conexões</t>
  </si>
  <si>
    <t>Tubo em ferro fundido com ponta e ponta TCLA - DN= 100mm, sem juntas e conexões</t>
  </si>
  <si>
    <t>Tubo em ferro fundido com ponta e ponta TCLA - DN= 150mm, sem juntas e conexões</t>
  </si>
  <si>
    <t>Tubo em ferro fundido com ponta e ponta TCLA - DN= 200mm, sem juntas e conexões</t>
  </si>
  <si>
    <t>Tubo em ferro fundido com ponta e ponta TCLA - DN= 250mm, sem juntas e conexões</t>
  </si>
  <si>
    <t>Tubo em ferro fundido com ponta e ponta TCLA - DN= 300mm, sem juntas e conexões</t>
  </si>
  <si>
    <t>Flange avulso em ferro fundido, classe PN-10, DN= 50mm</t>
  </si>
  <si>
    <t>Flange avulso em ferro fundido, classe PN-10, DN= 80mm</t>
  </si>
  <si>
    <t>Flange avulso em ferro fundido, classe PN-10, DN= 100mm</t>
  </si>
  <si>
    <t>Flange avulso em ferro fundido, classe PN-10, DN= 150mm</t>
  </si>
  <si>
    <t>Flange avulso em ferro fundido, classe PN-10, DN= 200mm</t>
  </si>
  <si>
    <t>Flange avulso em ferro fundido, classe PN-10, DN= 250mm</t>
  </si>
  <si>
    <t>Flange avulso em ferro fundido, classe PN-10, DN= 300mm</t>
  </si>
  <si>
    <t>Curva de 90° em ferro fundido com flanges, classe PN-10, DN= 50mm</t>
  </si>
  <si>
    <t>Curva de 90° em ferro fundido, com flanges, classe PN-10, DN= 80mm</t>
  </si>
  <si>
    <t>Curva de 90° em ferro fundido, com flanges, classe PN-10, DN= 100mm</t>
  </si>
  <si>
    <t>Curva de 90° em ferro fundido, com flanges, classe PN-10, DN= 150mm</t>
  </si>
  <si>
    <t>Te em ferro fundido, com flanges, classe PN-10, DN= 80mm, com derivação de 80mm</t>
  </si>
  <si>
    <t>Te em ferro fundido, com flanges, classe PN-10, DN= 100mm, com derivações de 80 até 100mm</t>
  </si>
  <si>
    <t>Te em ferro fundido, com flanges, classe PN-10, DN= 150mm, com derivações de 80 até 150mm</t>
  </si>
  <si>
    <t>46.19</t>
  </si>
  <si>
    <t>Redução excêntrica em ferro fundido, com flanges, classe PN-10, DN= 100mm x 80mm</t>
  </si>
  <si>
    <t>Redução excêntrica em ferro fundido, com flanges, classe PN-10, DN= 150mm x 80/100mm</t>
  </si>
  <si>
    <t>Redução excêntrica em ferro fundido, com flanges, classe PN-10, DN= 200mm x 100/150mm</t>
  </si>
  <si>
    <t>Redução excêntrica em ferro fundido, com flanges, classe PN-10, DN= 250mm x 150/200mm</t>
  </si>
  <si>
    <t>Redução concêntrica em ferro fundido, com flanges, classe PN-10, DN= 80 x 50mm</t>
  </si>
  <si>
    <t>Redução concêntrica em ferro fundido, com flanges, classe PN-10, DN= 100mm x 80mm</t>
  </si>
  <si>
    <t>Redução concêntrica em ferro fundido, com flanges, classe PN-10, DN= 150mm x 80/100mm</t>
  </si>
  <si>
    <t>Redução concêntrica em ferro fundido, com flanges, classe PN-10, DN= 200mm x 100/150mm</t>
  </si>
  <si>
    <t>Redução concêntrica em ferro fundido, com flanges, classe PN-10, DN= 250mm x 150/200mm</t>
  </si>
  <si>
    <t>46.20</t>
  </si>
  <si>
    <t>Reparos, conservacoes e complementos - GRUPO 46</t>
  </si>
  <si>
    <t>46.21</t>
  </si>
  <si>
    <t>Tubo de aço carbono preto sem costura Schedule 40, DN= 1´ - inclusive conexões</t>
  </si>
  <si>
    <t>Tubo de aço carbono preto sem costura Schedule 40, DN= 1 1/4´ - inclusive conexões</t>
  </si>
  <si>
    <t>Tubo de aço carbono preto sem costura Schedule 40, DN= 1 1/2´ - inclusive conexões</t>
  </si>
  <si>
    <t>Tubo de aço carbono preto sem costura Schedule 40, DN= 2´ - inclusive conexões</t>
  </si>
  <si>
    <t>Tubo de aço carbono preto sem costura Schedule 40, DN= 2 1/2´ - inclusive conexões</t>
  </si>
  <si>
    <t>Tubo de aço carbono preto sem costura Schedule 40, DN= 3´ - inclusive conexões</t>
  </si>
  <si>
    <t>Tubo de aço carbono preto sem costura Schedule 40, DN= 3 1/2´ - inclusive conexões</t>
  </si>
  <si>
    <t>Tubo de aço carbono preto sem costura Schedule 40, DN= 4´ - inclusive conexões</t>
  </si>
  <si>
    <t>Tubo de aço carbono preto sem costura Schedule 40, DN= 5´ - inclusive conexões</t>
  </si>
  <si>
    <t>Tubo de aço carbono preto sem costura Schedule 40, DN= 6´ - inclusive conexões</t>
  </si>
  <si>
    <t>Tubo de aço carbono preto sem costura Schedule 40, DN= 8´ - inclusive conexões</t>
  </si>
  <si>
    <t>Tubo de aço carbono preto com costura Schedule 40, DN= 10´ - inclusive conexões</t>
  </si>
  <si>
    <t>Tubo de aço carbono preto com costura Schedule 40, DN= 12´ - inclusive conexões</t>
  </si>
  <si>
    <t>46.23</t>
  </si>
  <si>
    <t>Tubo de concreto classe EA-3, DN= 400 mm</t>
  </si>
  <si>
    <t>Tubo de concreto classe EA-3, DN= 500 mm</t>
  </si>
  <si>
    <t>Tubo de concreto classe EA-3, DN= 600 mm</t>
  </si>
  <si>
    <t>Tubo de concreto classe EA-3, DN= 700 mm</t>
  </si>
  <si>
    <t>Tubo de concreto classe EA-3, DN= 800 mm</t>
  </si>
  <si>
    <t>Tubo de concreto classe EA-3, DN= 900 mm</t>
  </si>
  <si>
    <t>Tubo de concreto classe EA-3, DN= 1000 mm</t>
  </si>
  <si>
    <t>Tubo de concreto classe EA-3, DN= 1200 mm</t>
  </si>
  <si>
    <t>46.25</t>
  </si>
  <si>
    <t>Condutor em PVC 88mm, inclusive conexões - AP</t>
  </si>
  <si>
    <t>46.26</t>
  </si>
  <si>
    <t>Tubulacao em ferro fundido predial SMU - esgoto e pluvial</t>
  </si>
  <si>
    <t>Junta de união em aço inoxidável para tubo em ferro fundido predial SMU, DN= 50 mm</t>
  </si>
  <si>
    <t>Junta de união em aço inoxidável para tubo em ferro fundido predial SMU, DN= 75 mm</t>
  </si>
  <si>
    <t>Junta de união em aço inoxidável para tubo em ferro fundido predial SMU, DN= 100 mm</t>
  </si>
  <si>
    <t>Junta de união em aço inoxidável para tubo em ferro fundido predial SMU, DN= 150 mm</t>
  </si>
  <si>
    <t>Junta de união em aço inoxidável para tubo em ferro fundido predial SMU, DN= 200 mm</t>
  </si>
  <si>
    <t>Conjunto de ancoragem para tubo em ferro fundido predial SMU, DN= 100 mm</t>
  </si>
  <si>
    <t>Conjunto de ancoragem para tubo em ferro fundido predial SMU, DN= 125 mm</t>
  </si>
  <si>
    <t>Conjunto de ancoragem para tubo em ferro fundido predial SMU, DN= 150 mm</t>
  </si>
  <si>
    <t>Conjunto de ancoragem para tubo em ferro fundido predial SMU, DN= 200 mm</t>
  </si>
  <si>
    <t>Junta de união em aço inoxidável para tubo em ferro fundido predial SMU, DN= 125 mm</t>
  </si>
  <si>
    <t>Junta de união em aço inoxidável para tubo em ferro fundido predial SMU, DN= 250 mm</t>
  </si>
  <si>
    <t>46.27</t>
  </si>
  <si>
    <t>Tubo de cobre flexível, espessura 1/32" - diâmetro 3/16", inclusive conexões</t>
  </si>
  <si>
    <t>Tubo de cobre flexível, espessura 1/32" - diâmetro 1/4", inclusive conexões</t>
  </si>
  <si>
    <t>Tubo de cobre flexível, espessura 1/32" - diâmetro 5/16", inclusive conexões</t>
  </si>
  <si>
    <t>Tubo de cobre flexível, espessura 1/32" - diâmetro 3/8", inclusive conexões</t>
  </si>
  <si>
    <t>Tubo de cobre flexível, espessura 1/32" - diâmetro 1/2", inclusive conexões</t>
  </si>
  <si>
    <t>Tubo de cobre flexível, espessura 1/32" - diâmetro 5/8", inclusive conexões</t>
  </si>
  <si>
    <t>Tubo de cobre flexível, espessura 1/32" - diâmetro 3/4", inclusive conexões</t>
  </si>
  <si>
    <t>46.32</t>
  </si>
  <si>
    <t>Tubo de cobre sem costura, rígido, espessura 1/16" - diâmetro 3/8", inclusive conexões</t>
  </si>
  <si>
    <t>Tubo de cobre sem costura, rígido, espessura 1/16" - diâmetro 1/2", inclusive conexões</t>
  </si>
  <si>
    <t>Tubo de cobre sem costura, rígido, espessura 1/16" - diâmetro 5/8", inclusive conexões</t>
  </si>
  <si>
    <t>Tubo de cobre sem costura, rígido, espessura 1/16" - diâmetro 3/4", inclusive conexões</t>
  </si>
  <si>
    <t>Tubo de cobre sem costura, rígido, espessura 1/16" - diâmetro 7/8", inclusive conexões</t>
  </si>
  <si>
    <t>Tubo de cobre sem costura, rígido, espessura 1/16" - diâmetro 1", inclusive conexões</t>
  </si>
  <si>
    <t>Tubo de cobre sem costura, rígido, espessura 1/16" - diâmetro 1.1/8", inclusive conexões</t>
  </si>
  <si>
    <t>Tubo de cobre sem costura, rígido, espessura 1/16" - diâmetro 1.1/4", inclusive conexões</t>
  </si>
  <si>
    <t>Tubo de cobre sem costura, rígido, espessura 1/16" - diâmetro 1.3/8", inclusive conexões</t>
  </si>
  <si>
    <t>Tubo de cobre sem costura, rígido, espessura 1/16" - diâmetro 1.1/2", inclusive conexões</t>
  </si>
  <si>
    <t>Tubo de cobre sem costura, rígido, espessura 1/16" - diâmetro 1.5/8", inclusive conexões</t>
  </si>
  <si>
    <t>46.33</t>
  </si>
  <si>
    <t>Tubulacao em PP - aguas pluviais / esgoto</t>
  </si>
  <si>
    <t>Tubo de esgoto em polipropileno de alta resistência - PP, DN= 40mm, preto, com união deslizante e guarnição elastomérica de duplo lábio</t>
  </si>
  <si>
    <t>Tubo de esgoto em polipropileno de alta resistência - PP, DN= 50mm, preto, com união deslizante e guarnição elastomérica de duplo lábio</t>
  </si>
  <si>
    <t>Tubo de esgoto em polipropileno de alta resistência - PP, DN= 63mm, preto, com união deslizante e guarnição elastomérica de duplo lábio</t>
  </si>
  <si>
    <t>Tubo de esgoto em polipropileno de alta resistência - PP, DN= 110mm, preto, com união deslizante e guarnição elastomérica de duplo lábio</t>
  </si>
  <si>
    <t>Joelho 45° em polipropileno de alta resistência - PP, preto, tipo PB, DN= 50mm</t>
  </si>
  <si>
    <t>Joelho 45° em polipropileno de alta resistência - PP, preto, tipo PB, DN= 63mm</t>
  </si>
  <si>
    <t>Joelho 45° em polipropileno de alta resistência - PP, preto, tipo PB, DN= 110mm</t>
  </si>
  <si>
    <t>Joelho 87°30' em polipropileno de alta resistência - PP, preto, tipo PB, DN= 40mm</t>
  </si>
  <si>
    <t>Joelho 87°30' em polipropileno de alta resistência - PP, preto, tipo PB, DN= 50mm</t>
  </si>
  <si>
    <t>Joelho 87°30' em polipropileno de alta resistência - PP, preto, tipo PB, DN= 63mm</t>
  </si>
  <si>
    <t>Joelho 87°30' em polipropileno de alta resistência - PP, preto, tipo PB, DN= 110mm, com base de apoio</t>
  </si>
  <si>
    <t>Luva dupla em polipropileno de alta resistência - PP,  preto,  DN= 40mm</t>
  </si>
  <si>
    <t>Luva dupla em polipropileno de alta resistência - PP,  preto,  DN= 50mm</t>
  </si>
  <si>
    <t>Luva dupla em polipropileno de alta resistência - PP,  preto,  DN= 63mm</t>
  </si>
  <si>
    <t>Luva dupla em polipropileno de alta resistência - PP,  preto,  DN= 110mm</t>
  </si>
  <si>
    <t>Luva de Redução em polipropileno de alta resistência - PP, preto, tipo PB, DN= 50x40mm</t>
  </si>
  <si>
    <t>Luva de Redução em polipropileno de alta resistência - PP, preto, tipo PB, DN= 63x50mm</t>
  </si>
  <si>
    <t>Luva de Redução em polipropileno de alta resistência - PP, preto, tipo PB, DN= 110x63mm</t>
  </si>
  <si>
    <t>Tê 87°30' simples em polipropileno de alta resistência - PP, preto, tipo PB, DN= 50x50mm</t>
  </si>
  <si>
    <t>Tê 87°30' simples em polipropileno de alta resistência - PP, preto, tipo PB, DN= 63x63mm</t>
  </si>
  <si>
    <t>Tê 87°30' simples em polipropileno de alta resistência - PP, preto, tipo PB, DN= 110x110mm</t>
  </si>
  <si>
    <t>Tê 87°30' simples de redução em polipropileno de alta resistência - PP, preto, tipo PB, DN= 110x63mm</t>
  </si>
  <si>
    <t>Tê 87°30' de inspeção em polipropileno de alta resistência - PP, preto (PxB), DN 110mm</t>
  </si>
  <si>
    <t>Junção 45° simples em polipropileno de alta resistência - PP, preto, tipo PB, DN= 50x50mm</t>
  </si>
  <si>
    <t>Junção 45° simples em polipropileno de alta resistência - PP, preto, tipo PB, DN= 63x63mm</t>
  </si>
  <si>
    <t>Junção 45° simples em polipropileno de alta resistência - PP, preto, tipo PB, DN= 110x110mm</t>
  </si>
  <si>
    <t>Junção 45° simples de redução em polipropileno de alta resistência - PP, preto, tipo PB, DN= 63x50mm</t>
  </si>
  <si>
    <t>Junção 45° simples de redução em polipropileno de alta resistência - PP, preto, tipo PB, DN= 110x50mm</t>
  </si>
  <si>
    <t>Junção 45° simples de redução em polipropileno de alta resistência - PP, preto, tipo PB, DN= 110x63mm</t>
  </si>
  <si>
    <t>Curva 87°30' em polipropileno de alta resistência - PP, preto, tipo PB, DN= 110mm</t>
  </si>
  <si>
    <t>Caixa sifonada de piso, em polipropileno de alta resistência PP, preto,  DN=125mm, uma saída de 63mm</t>
  </si>
  <si>
    <t>Prolongamento para caixa sifonada em prolipropileno de alta resistência PP, preto, DN= 125mm</t>
  </si>
  <si>
    <t>Tampa tê de inspeção oval, em polipropileno de alta resistência preto (PxB), DN=110mm</t>
  </si>
  <si>
    <t>Porta marco para grelha de 12x12 cm, em prolipropileno de alta resistência PP,  preto</t>
  </si>
  <si>
    <t>47</t>
  </si>
  <si>
    <t>VALVULAS E APARELHOS DE MEDICAO E CONTROLE PARA LIQUIDOS E GASES</t>
  </si>
  <si>
    <t>47.01</t>
  </si>
  <si>
    <t>Válvula de esfera monobloco em latão, passagem plena, acionamento com alavanca, DN= 1/2´</t>
  </si>
  <si>
    <t>Válvula de esfera monobloco em latão, passagem plena, acionamento com alavanca, DN= 3/4´</t>
  </si>
  <si>
    <t>Válvula de esfera monobloco em latão, passagem plena, acionamento com alavanca, DN= 1´</t>
  </si>
  <si>
    <t>Válvula de esfera monobloco em latão, passagem plena, acionamento com alavanca, DN= 1.1/4´</t>
  </si>
  <si>
    <t>Válvula de esfera monobloco em latão, passagem plena, acionamento com alavanca, DN= 2´</t>
  </si>
  <si>
    <t>Válvula de esfera monobloco em latão, passagem plena, acionamento com alavanca, DN= 4´</t>
  </si>
  <si>
    <t>47.02</t>
  </si>
  <si>
    <t>Registro de gaveta em latão fundido cromado com canopla, DN= 1/2´ - linha especial</t>
  </si>
  <si>
    <t>Registro de gaveta em latão fundido cromado com canopla, DN= 3/4´ - linha especial</t>
  </si>
  <si>
    <t>Registro de gaveta em latão fundido cromado com canopla, DN= 1´ - linha especial</t>
  </si>
  <si>
    <t>Registro de gaveta em latão fundido cromado com canopla, DN= 1 1/4´ - linha especial</t>
  </si>
  <si>
    <t>Registro de gaveta em latão fundido cromado com canopla, DN= 1 1/2´ - linha especial</t>
  </si>
  <si>
    <t>Registro de pressão em latão fundido cromado com canopla, DN= 1/2´ - linha especial</t>
  </si>
  <si>
    <t>Registro de pressão em latão fundido cromado com canopla, DN= 3/4´ - linha especial</t>
  </si>
  <si>
    <t>Registro regulador de vazão para chuveiro e ducha em latão cromado com canopla, DN= 1/2´</t>
  </si>
  <si>
    <t>Registro regulador de vazão para torneira, misturador e bidê, em latão cromado com canopla, DN= 1/2´</t>
  </si>
  <si>
    <t>47.04</t>
  </si>
  <si>
    <t>Válvula de descarga com registro próprio, duplo acionamento limitador de fluxo, DN= 1 1/4´</t>
  </si>
  <si>
    <t>Válvula de descarga externa, tipo alavanca com registro próprio, DN= 1 1/4´ e DN= 1 1/2´</t>
  </si>
  <si>
    <t>Válvula de acionamento hidromecânico para ducha, em latão cromado, DN= 3/4´</t>
  </si>
  <si>
    <t>Válvula de descarga com registro próprio, duplo acionamento limitador de fluxo, DN = 1 1/2´</t>
  </si>
  <si>
    <t>47.05</t>
  </si>
  <si>
    <t>Válvula de gaveta em bronze, com haste não ascendente, classe 125 libras para vapor e classe 200 libras para água, óleo e gás, DN= 6´</t>
  </si>
  <si>
    <t>Válvula de gaveta em bronze, com haste não ascendente, classe 125 libras para vapor e classe 200 libras para água, óleo e gás, DN= 2´</t>
  </si>
  <si>
    <t>Válvula globo em bronze, classe 125 libras para vapor e classe 200 libras para água, óleo e gás, DN= 2´</t>
  </si>
  <si>
    <t>Válvula de gaveta em bronze, haste ascendente, classe 150 libras para vapor saturado e 300 libras para água, óleo e gás, DN= 1/2´</t>
  </si>
  <si>
    <t>Válvula de gaveta em bronze, haste ascendente, classe 150 libras para vapor saturado e 300 libras para água, óleo e gás, DN= 4´</t>
  </si>
  <si>
    <t>Válvula de gaveta em bronze, haste não ascendente, classe 150 libras para vapor saturado e 300 libras para água, óleo e gás, DN= 4´</t>
  </si>
  <si>
    <t>Válvula de gaveta em bronze, haste não ascendente, classe 150 libras para vapor saturado e 300 libras para água, óleo e gás, DN= 2´</t>
  </si>
  <si>
    <t>Válvula globo em bronze, classe 150 libras para vapor saturado e 300 libras para água, óleo e gás, DN= 3/4´</t>
  </si>
  <si>
    <t>Válvula globo em bronze, classe 150 libras para vapor saturado e 300 libras para água, óleo e gás, DN= 1´</t>
  </si>
  <si>
    <t>Válvula globo em bronze, classe 150 libras para vapor saturado e 300 libras para água, óleo e gás, DN= 1 1/2´</t>
  </si>
  <si>
    <t>Válvula globo em bronze, classe 150 libras para vapor saturado e 300 libras para água, óleo e gás, DN= 2´</t>
  </si>
  <si>
    <t>Válvula globo em bronze, classe 150 libras para vapor saturado e 300 libras para água, óleo e gás, DN= 2 1/2´</t>
  </si>
  <si>
    <t>Válvula globo em bronze, classe 150 libras para vapor saturado e 300 libras para água, óleo e gás, DN= 3´</t>
  </si>
  <si>
    <t>Válvula globo em bronze, classe 150 libras para vapor saturado e 300 libras para água, óleo e gás, DN= 4´</t>
  </si>
  <si>
    <t>Válvula de gaveta em bronze, haste não ascendente, classe 125 libras para vapor e classe 200 libras para água, óleo e gás, DN= 3/4´</t>
  </si>
  <si>
    <t>Válvula de gaveta em bronze, haste não ascendente, classe 125 libras para vapor e classe 200 libras para água, óleo e gás, DN= 1´</t>
  </si>
  <si>
    <t>Válvula de gaveta em bronze, haste não ascendente, classe 125 libras para vapor e classe 200 libras para água, óleo e gás, DN= 1.1/4´</t>
  </si>
  <si>
    <t>Válvula de gaveta em bronze, haste não ascendente, classe 125 libras para vapor e classe 200 libras para água, óleo e gás, DN= 1 1/2´</t>
  </si>
  <si>
    <t>Válvula de gaveta em bronze, haste não ascendente, classe 125 libras para vapor e classe 200 libras para água, óleo e gás, DN= 2 1/2´</t>
  </si>
  <si>
    <t>Válvula de gaveta em bronze, haste não ascendente, classe 125 libras para vapor e classe 200 libras para água, óleo e gás, DN= 3´</t>
  </si>
  <si>
    <t>47.06</t>
  </si>
  <si>
    <t>Válvula de gaveta em ferro fundido, haste ascendente com flange, classe 125 libras, DN= 2´</t>
  </si>
  <si>
    <t>Válvula de retenção tipo portinhola simples em ferro fundido, flangeada, DN= 6´</t>
  </si>
  <si>
    <t>Válvula de segurança em ferro fundido rosqueada com pressão de ajuste 0,4 até 0,75kgf/cm², DN= 2´</t>
  </si>
  <si>
    <t>Válvula de segurança em ferro fundido rosqueada com pressão de ajuste 6,1 até 10,0kgf/cm², DN= 3/4´</t>
  </si>
  <si>
    <t>Visor de fluxo com janela simples, corpo em ferro fundido ou aço carbono, DN = 1´</t>
  </si>
  <si>
    <t>Válvula de governo (retenção e alarme) completa, corpo em ferro fundido, classe 125 libras, DN= 4´</t>
  </si>
  <si>
    <t>Válvula de gaveta em ferro fundido, haste ascendente com flange, classe 125 libras, DN= 4´</t>
  </si>
  <si>
    <t>Válvula de gaveta em ferro fundido, haste ascendente com flange, classe 125 libras, DN= 6´</t>
  </si>
  <si>
    <t>Válvula de retenção vertical em ferro fundido com flange, classe 125 libras, DN= 4´</t>
  </si>
  <si>
    <t>47.07</t>
  </si>
  <si>
    <t>Válvula de esfera em aço carbono fundido, passagem plena, classe 150 libras para vapor e classe 600 libras para água, óleo e gás, DN= 1´</t>
  </si>
  <si>
    <t>47.09</t>
  </si>
  <si>
    <t>Válvula globo em aço carbono forjado, classe 800 libras para vapor e classe 2000 libras para água, óleo e gás, DN= 3/4´</t>
  </si>
  <si>
    <t>Válvula globo em aço carbono forjado, classe 800 libras para vapor e classe 2000 libras para água, óleo e gás, DN= 1´</t>
  </si>
  <si>
    <t>Válvula globo em aço carbono forjado, classe 800 libras para vapor e classe 2000 libras para água, óleo e gás, DN= 1 1/2´</t>
  </si>
  <si>
    <t>Válvula globo em aço carbono forjado, classe 800 libras para vapor e classe 2000 libras para água, óleo e gás, DN= 2´</t>
  </si>
  <si>
    <t>47.10</t>
  </si>
  <si>
    <t>47.11</t>
  </si>
  <si>
    <t>Pressostato diferencial ajustável mecânico, montagem inferior com diâmetro de 1/2" e/ou 1/4", faixa de operação até 16 bar</t>
  </si>
  <si>
    <t>Termômetro bimetálico, mostrador com 4´, saída angular, escala 0-100°C</t>
  </si>
  <si>
    <t>Manômetro com mostrador de 4´, escalas: 0-4 / 0-7 / 0-10 / 0-17 / 0-21 / 0-28 kg/cm²</t>
  </si>
  <si>
    <t>Pressostato diferencial ajustável, caixa à prova de água, unidade sensora em aço inoxidável 316, faixa de operação entre 1,4 a 14 bar, para fluídos corrosivos, DN=1/2´</t>
  </si>
  <si>
    <t>47.12</t>
  </si>
  <si>
    <t>Válvula de gaveta em ferro dúctil com flanges, classe PN-10, DN= 200mm</t>
  </si>
  <si>
    <t>Válvula de gaveta em ferro dúctil com flanges, classe PN-10, DN= 80mm</t>
  </si>
  <si>
    <t>Válvula globo auto-operada hidraulicamente, em ferro dúctil, classe PN-10/16, DN= 50mm</t>
  </si>
  <si>
    <t>Válvula globo auto-operada hidraulicamente, comandada por solenóide, em ferro dúctil, classe PN-10, DN= 50mm</t>
  </si>
  <si>
    <t>Válvula globo auto-operada hidraulicamente, comandada por solenóide, em ferro dúctil, classe PN-10, DN= 100mm</t>
  </si>
  <si>
    <t>Válvula de gaveta em ferro dúctil com flanges, classe PN-10, DN= 300mm</t>
  </si>
  <si>
    <t>Válvula de gaveta em ferro dúctil com flanges, classe PN-10, DN= 100mm</t>
  </si>
  <si>
    <t>Válvula de gaveta em ferro dúctil com flanges, classe PN-10, DN= 150mm</t>
  </si>
  <si>
    <t>Ventosa simples rosqueada em ferro dúctil, classe PN-25, DN= 3/4´</t>
  </si>
  <si>
    <t>Ventosa de tríplice função em ferro dúctil flangeada, classe PN-10/16/25, DN= 50mm</t>
  </si>
  <si>
    <t>47.14</t>
  </si>
  <si>
    <t>Registro regulador de vazão para torneira, misturador e bidê, em ABS com canopla, DN= 1/2´</t>
  </si>
  <si>
    <t>47.20</t>
  </si>
  <si>
    <t>Reparos, conservacoes e complementos - GRUPO 47</t>
  </si>
  <si>
    <t>Filtro ´Y´ em ferro fundido, classe 125 libras para vapor saturado, com extremidades rosqueáveis, DN= 2´</t>
  </si>
  <si>
    <t>Pigtail flexível, revestido com borracha sintética resistente, DN= 7/16´ comprimento até 1,00 m</t>
  </si>
  <si>
    <t>Regulador de primeiro estágio de alta pressão até 2 kgf/cm², vazão de 90 kg GLP/hora</t>
  </si>
  <si>
    <t>Regulador de primeiro estágio de alta pressão até 1,3 kgf/cm², vazão de 50 kg GLP/hora</t>
  </si>
  <si>
    <t>Regulador de segundo estágio para gás, uso industrial, vazão até 12 kg GLP/hora</t>
  </si>
  <si>
    <t>Chave de fluxo de água com retardo para tubulações com diâmetro nominal de 1´ a 6´ - conexão BSP</t>
  </si>
  <si>
    <t>Filtro ´Y´ corpo em bronze, pressão de serviço até 20,7 bar (PN 20), DN= 1 1/2´</t>
  </si>
  <si>
    <t>48</t>
  </si>
  <si>
    <t>48.02</t>
  </si>
  <si>
    <t>Reservatório de fibra de vidro - capacidade de 15.000 litros</t>
  </si>
  <si>
    <t>Reservatório de fibra de vidro - capacidade de 20.000 litros</t>
  </si>
  <si>
    <t>Reservatório em polietileno com tampa de encaixar - capacidade de 2.000 litros</t>
  </si>
  <si>
    <t>Reservatório em polietileno com tampa de encaixar - capacidade de 3.000 litros</t>
  </si>
  <si>
    <t>Reservatório em polietileno com tampa de encaixar - capacidade de 5.000 litros</t>
  </si>
  <si>
    <t>Reservatório em polietileno com tampa de encaixar - capacidade de 10.000 litros</t>
  </si>
  <si>
    <t>Reservatório em polietileno de alta densidade (cisterna) com antioxidante e proteção contra raios ultravioleta (UV) - capacidade de 5.000 litros</t>
  </si>
  <si>
    <t>Reservatório em polietileno de alta densidade (cisterna) com antioxidante e proteção contra raios ultravioleta (UV) - capacidade de 10.000 litros</t>
  </si>
  <si>
    <t>Reservatório em polietileno com tampa de rosca - capacidade de 1.000 litros</t>
  </si>
  <si>
    <t>Reservatório em polietileno com tampa de rosca - capacidade de 500 litros</t>
  </si>
  <si>
    <t>48.03</t>
  </si>
  <si>
    <t>Reservatório metálico cilíndrico horizontal - capacidade de 1.000 litros</t>
  </si>
  <si>
    <t>Reservatório metálico cilíndrico horizontal - capacidade de 3.000 litros</t>
  </si>
  <si>
    <t>Reservatório metálico cilíndrico horizontal - capacidade de 5.000 litros</t>
  </si>
  <si>
    <t>Reservatório metálico cilíndrico horizontal - capacidade de 10.000 litros</t>
  </si>
  <si>
    <t>48.04</t>
  </si>
  <si>
    <t>Reservatório em concreto armado cilíndrico, vertical, bipartido, método construtivo em formas deslizantes, diâmetro interno de 3,50m a 4,00m, altura de 15,00m a 25,00m</t>
  </si>
  <si>
    <t>Reservatório em concreto armado cilíndrico, vertical, bipartido, método construtivo em formas deslizantes, diâmetro interno de 5,5m a 6,00m, altura de 25,00m a 30,00m</t>
  </si>
  <si>
    <t>48.05</t>
  </si>
  <si>
    <t>48.20</t>
  </si>
  <si>
    <t>Reparos, conservacoes e complementos - GRUPO 48</t>
  </si>
  <si>
    <t>49</t>
  </si>
  <si>
    <t>49.01</t>
  </si>
  <si>
    <t>49.03</t>
  </si>
  <si>
    <t>Caixa de gordura premoldada com tampa - capacidade 18 litros</t>
  </si>
  <si>
    <t>Caixa de gordura em PVC com tampa reforçada - capacidade 19 litros</t>
  </si>
  <si>
    <t>49.04</t>
  </si>
  <si>
    <t>49.05</t>
  </si>
  <si>
    <t>Ralo seco em ferro fundido, 100 x 165 x 50 mm, com grelha metálica saída vertical</t>
  </si>
  <si>
    <t>49.06</t>
  </si>
  <si>
    <t>Grelha em alumínio fundido para caixas e canaletas - linha comercial</t>
  </si>
  <si>
    <t>Grelha pré-moldada em concreto, com furos redondos, 79,5 x 24,5 x 8 cm</t>
  </si>
  <si>
    <t>Captador pluvial em aço inoxidável e grelha em alumínio, com mecanismo anti-vórtice, DN= 50 mm</t>
  </si>
  <si>
    <t>Captador pluvial em aço inoxidável e grelha em alumínio, com mecanismo anti-vórtice, DN= 75 mm</t>
  </si>
  <si>
    <t>Tampão em ferro fundido, diâmetro de 600 mm, classe B 125 (ruptura &gt; 125 kN)</t>
  </si>
  <si>
    <t>Tampão em ferro fundido, diâmetro de 600 mm, classe C 250 (ruptura &gt; 250 kN)</t>
  </si>
  <si>
    <t>Tampão em ferro fundido, diâmetro de 600 mm, classe D 400 (ruptura&gt; 400 kN)</t>
  </si>
  <si>
    <t>Tampão em ferro fundido com tampa articulada, de 400 x 600 mm, classe 15 (ruptura &gt; 1500 kg)</t>
  </si>
  <si>
    <t>Tampão em ferro fundido com tampa articulada, de 900 mm, classe D 400 (ruptura &gt; 400kN</t>
  </si>
  <si>
    <t>Grelha com calha e cesto coletor para piso em aço inoxidável, largura de 15 cm</t>
  </si>
  <si>
    <t>Grelha com calha e cesto coletor para piso em aço inoxidável, largura de 20 cm</t>
  </si>
  <si>
    <t>49.08</t>
  </si>
  <si>
    <t>49.11</t>
  </si>
  <si>
    <t>Canaleta com grelha abre-fecha, em alumínio, saída central ou vertical, largura 46mm</t>
  </si>
  <si>
    <t>49.12</t>
  </si>
  <si>
    <t>Poço de visita de 1,60 x 1,60 x 1,60 m - tipo PMSP</t>
  </si>
  <si>
    <t>Chaminé para poço de visita tipo PMSP em alvenaria, diâmetro interno 70 cm - pescoço</t>
  </si>
  <si>
    <t>Poço de visita em alvenaria tipo PMSP - balão</t>
  </si>
  <si>
    <t>49.13</t>
  </si>
  <si>
    <t>Filtro biológico anaeróbio com anéis pré-moldados de concreto diâmetro de 1,40 m - h= 2,00 m</t>
  </si>
  <si>
    <t>Filtro biológico anaeróbio com anéis pré-moldados de concreto diâmetro de 2,00 m - h= 2,00 m</t>
  </si>
  <si>
    <t>Filtro biológico anaeróbio com anéis pré-moldados de concreto diâmetro de 2,40 m - h= 2,00 m</t>
  </si>
  <si>
    <t>Filtro biológico anaeróbio com anéis pré-moldados de concreto diâmetro de 2,84 m - h= 2,50 m</t>
  </si>
  <si>
    <t>49.14</t>
  </si>
  <si>
    <t>Fossa séptica câmara única com anéis pré-moldados em concreto, diâmetro externo de 1,50 m, altura útil de 1,50 m</t>
  </si>
  <si>
    <t>Fossa séptica câmara única com anéis pré-moldados em concreto, diâmetro externo de 2,50 m, altura útil de 2,50 m</t>
  </si>
  <si>
    <t>Fossa séptica câmara única com anéis pré-moldados em concreto, diâmetro externo de 2,50 m, altura útil de 4,00 m</t>
  </si>
  <si>
    <t>SM01 Sumidouro - poço absorvente</t>
  </si>
  <si>
    <t>Tampão pré-moldado de concreto armado para sumidouro com diâmetro externo de 2,00 m</t>
  </si>
  <si>
    <t>49.15</t>
  </si>
  <si>
    <t>Anel e aduela pre-moldados</t>
  </si>
  <si>
    <t>Anel pré-moldado de concreto com diâmetro de 0,60 m</t>
  </si>
  <si>
    <t>Anel pré-moldado de concreto com diâmetro de 0,80 m</t>
  </si>
  <si>
    <t>Anel pré-moldado de concreto com diâmetro de 1,20 m</t>
  </si>
  <si>
    <t>Anel pré-moldado de concreto com diâmetro de 1,50 m</t>
  </si>
  <si>
    <t>Anel pré-moldado de concreto com diâmetro de 1,80 m</t>
  </si>
  <si>
    <t>Anel pré-moldado de concreto com diâmetro de 3,00 m</t>
  </si>
  <si>
    <t>49.16</t>
  </si>
  <si>
    <t>50</t>
  </si>
  <si>
    <t>50.01</t>
  </si>
  <si>
    <t>Abrigo duplo para hidrante/mangueira, com visor e suporte (embutir e externo)</t>
  </si>
  <si>
    <t>Botoeira para acionamento de bomba de incêndio tipo quebra-vidro</t>
  </si>
  <si>
    <t>Abrigo simples com suporte, em aço inoxidável escovado, para mangueira de 1 1/2´, porta em vidro temperado jateado - inclusive mangueira de 30 m (2 x 15 m)</t>
  </si>
  <si>
    <t>Hidrante de coluna com duas saídas, 4´x 2 1/2´ - simples</t>
  </si>
  <si>
    <t>Abrigo de hidrante de 1 1/2´ completo - inclusive mangueira de 30 m (2 x 15 m)</t>
  </si>
  <si>
    <t>Abrigo de hidrante de 2 1/2´ completo - inclusive mangueira de 30 m (2 x 15 m)</t>
  </si>
  <si>
    <t>Abrigo para registro de recalque tipo coluna, completo - inclusive tubulações e válvulas</t>
  </si>
  <si>
    <t>50.02</t>
  </si>
  <si>
    <t>Válvula de governo completa com alarme VGA, corpo em ferro fundido, extremidades flangeadas e DN = 6´</t>
  </si>
  <si>
    <t>50.05</t>
  </si>
  <si>
    <t>Destravador magnético (eletroímã) para porta corta-fogo de 24 Vcc</t>
  </si>
  <si>
    <t>Luminária para unidade centralizada pendente completa com lâmpadas fluorescentes compactas de 9 W</t>
  </si>
  <si>
    <t>Luminária para unidade centralizada de sobrepor completa com lâmpada fluorescente compacta de 15 W</t>
  </si>
  <si>
    <t>Módulo para adaptação de luminária de emergência, autonomia 90 minutos para lâmpada fluorescente de 32 W</t>
  </si>
  <si>
    <t>Central de iluminação de emergência, completa, autonomia 1 hora, para até 240 W</t>
  </si>
  <si>
    <t>Bloco autônomo de iluminação de emergência com autonomia mínima de 1 hora, equipado com 2 lâmpadas de 11 W</t>
  </si>
  <si>
    <t>Central de detecção e alarme de incêndio completa, autonomia de 1 hora para 12 laços, 220 V/12 V</t>
  </si>
  <si>
    <t>Acionador manual quebra-vidro endereçável</t>
  </si>
  <si>
    <t>50.10</t>
  </si>
  <si>
    <t>Extintor sobre rodas de gás carbônico - capacidade de 10 kg</t>
  </si>
  <si>
    <t>Extintor sobre rodas de gás carbônico - capacidade de 25 kg</t>
  </si>
  <si>
    <t>Extintor manual de pó químico seco BC - capacidade de 4 kg</t>
  </si>
  <si>
    <t>Extintor manual de pó químico seco BC - capacidade de 8 kg</t>
  </si>
  <si>
    <t>Extintor manual de pó químico seco 20 BC - capacidade de 12 kg</t>
  </si>
  <si>
    <t>Extintor sobre rodas de pó químico seco BC - capacidade de 20 kg</t>
  </si>
  <si>
    <t>Extintor manual de água pressurizada - capacidade de 10 litros</t>
  </si>
  <si>
    <t>Extintor manual de pó químico seco ABC - capacidade de 4 kg</t>
  </si>
  <si>
    <t>Extintor manual de pó químico seco ABC - capacidade de 6 kg</t>
  </si>
  <si>
    <t>Extintor manual de gás carbônico 5 BC - capacidade de 6 kg</t>
  </si>
  <si>
    <t>50.20</t>
  </si>
  <si>
    <t>Reparos, conservacoes e complementos - GRUPO 50</t>
  </si>
  <si>
    <t>Pintura de extintor de gás carbônico, pó químico seco, ou água pressurizada, com capacidade acima de 12 kg até 20 kg</t>
  </si>
  <si>
    <t>Pintura de extintor de gás carbônico, pó químico seco, ou água pressurizada, com capacidade até 12 kg</t>
  </si>
  <si>
    <t>54</t>
  </si>
  <si>
    <t>54.01</t>
  </si>
  <si>
    <t>Regularização e compactação mecanizada de superfície, sem controle do proctor normal</t>
  </si>
  <si>
    <t>Abertura e preparo de caixa até 40 cm, compactação do subleito mínimo de 95% do PN e transporte até o raio de 1 km</t>
  </si>
  <si>
    <t>Pavimento de concreto rolado (concreto pobre) para base de pavimento rígido</t>
  </si>
  <si>
    <t>Abertura de caixa até 25 cm, inclui escavação, compactação, transporte e preparo do sub-leito</t>
  </si>
  <si>
    <t>54.02</t>
  </si>
  <si>
    <t>Revestimento primário com pedra britada, compactação mínima de 95% do PN</t>
  </si>
  <si>
    <t>54.03</t>
  </si>
  <si>
    <t>Concreto asfáltico usinado a quente - Binder</t>
  </si>
  <si>
    <t>Camada de rolamento em concreto betuminoso usinado quente - CBUQ</t>
  </si>
  <si>
    <t>Restauração de pavimento asfáltico com concreto betuminoso usinado quente - CBUQ</t>
  </si>
  <si>
    <t>Revestimento de pré-misturado a quente</t>
  </si>
  <si>
    <t>Revestimento de pré-misturado a frio</t>
  </si>
  <si>
    <t>54.04</t>
  </si>
  <si>
    <t>Pavimentação em lajota de concreto 35 MPa, espessura 8 cm, tipos: raquete, retangular, sextavado e 16 faces, com rejunte em areia</t>
  </si>
  <si>
    <t>Bloco diagonal em concreto tipo piso drenante para plantio de grama - 50 x 50 x 10 cm</t>
  </si>
  <si>
    <t>Piso em placa de concreto permeável drenante, cor natural - espessura de 6 cm</t>
  </si>
  <si>
    <t>Piso em placa de concreto permeável drenante, cor natural - espessura de 8 cm</t>
  </si>
  <si>
    <t>54.06</t>
  </si>
  <si>
    <t>Guia pré-moldada curva tipo PMSP 100 - fck 25 MPa</t>
  </si>
  <si>
    <t>Guia pré-moldada reta tipo PMSP 100 - fck 25 MPa</t>
  </si>
  <si>
    <t>54.07</t>
  </si>
  <si>
    <t>Piso em ladrilho hidráulico preto, branco e cinza 20 x 20 cm, assentado com argamassa colante industrializada</t>
  </si>
  <si>
    <t>Piso em ladrilho hidráulico várias cores 20 x 20 cm, assentado com argamassa colante industrializada</t>
  </si>
  <si>
    <t>Rejuntamento de piso em ladrilho hidráulico (20 x 20 x 1,8 cm) com argamassa industrializada para rejunte, juntas de 2 mm</t>
  </si>
  <si>
    <t>Rejuntamento de piso em ladrilho hidráulico (30 x 30 x 2,5 cm), com cimento branco, juntas de 2 mm</t>
  </si>
  <si>
    <t>Piso em ladrilho hidráulico tipo rampa várias cores 30 x 30 cm, antiderrapante, assentado com argamassa mista</t>
  </si>
  <si>
    <t>54.20</t>
  </si>
  <si>
    <t>Reparos, conservacoes e complementos - GRUPO 54</t>
  </si>
  <si>
    <t>Bate-roda em concreto pré-moldado</t>
  </si>
  <si>
    <t>Reassentamento de guia pré-moldada reta e/ou curva</t>
  </si>
  <si>
    <t>Reassentamento de pavimentação em lajota de concreto, espessura 6 cm, com rejunte em areia</t>
  </si>
  <si>
    <t>Reassentamento de pavimentação em lajota de concreto, espessura 8 cm, com rejunte em areia</t>
  </si>
  <si>
    <t>Reassentamento de pavimentação em lajota de concreto, espessura 10 cm, com rejunte em areia</t>
  </si>
  <si>
    <t>55</t>
  </si>
  <si>
    <t>55.01</t>
  </si>
  <si>
    <t>Limpeza e lavagem de superfície revestida com material cerâmico ou pastilhas por hidrojateamento com rejuntamento</t>
  </si>
  <si>
    <t>55.02</t>
  </si>
  <si>
    <t>55.10</t>
  </si>
  <si>
    <t>61</t>
  </si>
  <si>
    <t>61.01</t>
  </si>
  <si>
    <t>Elevador para passageiros, uso interno com capacidade mínima de 600 kg para duas paradas, portas unilaterais</t>
  </si>
  <si>
    <t>Elevador para passageiros, uso interno com capacidade mínima de 600 kg para três paradas, portas unilaterais</t>
  </si>
  <si>
    <t>Elevador para passageiros, uso interno com capacidade mínima de 600 kg para três paradas, portas bilaterais</t>
  </si>
  <si>
    <t>Elevador para passageiros, uso interno com capacidade mínima de 600 kg para quatro paradas, portas bilaterais</t>
  </si>
  <si>
    <t>Elevador para passageiros, uso interno com capacidade mínima de 600 kg para quatro paradas, portas unilaterais</t>
  </si>
  <si>
    <t>61.10</t>
  </si>
  <si>
    <t>Resfriadora de líquidos (chiller), com compressor e condensação à ar, capacidade de 120 TR</t>
  </si>
  <si>
    <t>Resfriadora de líquidos (chiller), com compressor e condensação à ar, capacidade de 160 TR</t>
  </si>
  <si>
    <t>Resfriadora de líquidos (chiller), com compressor e condensação à ar, capacidade de 200-210 TR</t>
  </si>
  <si>
    <t>Resfriadora de líquidos (chiller), com compressor e condensação à ar, capacidade de 80 TR</t>
  </si>
  <si>
    <t>Resfriadora de líquidos (chiller), com compressor e condensação à ar, capacidade de 20 TR</t>
  </si>
  <si>
    <t>Tratamento de ar (fan-coil) tipo Air Handling Unit de concepção modular, capacidade de 10 TR</t>
  </si>
  <si>
    <t>Tratamento de ar (fan-Coil) tipo Air Handling Unit de concepção modular, capacidade de 6 TR</t>
  </si>
  <si>
    <t>Tratamento de ar (fan-coil) tipo Air Handling Unit de concepção modular, capacidade de 40 TR</t>
  </si>
  <si>
    <t>Tratamento de ar (fan-coil) tipo Air Handling Unit de concepção modular, capacidade de 50 TR</t>
  </si>
  <si>
    <t>Tratamento de ar compacta fancolete hidrônico tipo piso-teto, vazão de ar nominal 637 m³/h, capacidade de refrigeração 14.000 Btu/h - 1,2 TR</t>
  </si>
  <si>
    <t>Tratamento de ar compacta fancolete hidrônico tipo piso-teto, vazão de ar nominal 1.215 m³/h, capacidade de refrigeração 25.000 Btu/h - 2,1 TR</t>
  </si>
  <si>
    <t>Tratamento de ar compacta fancolete hidrônico tipo piso-teto, vazão de ar nominal 1.758 m³/h, capacidade de refrigeração 36.000 Btu/h - 3,0 TR</t>
  </si>
  <si>
    <t>Tratamento de ar compacta fancolete hidrônico tipo piso-teto, vazão de ar nominal 2.166 m³/h, capacidade de refrigeração 48.000 Btu/h - 4,0 TR</t>
  </si>
  <si>
    <t>Tratamento de ar compacta fancolete hidrônico tipo cassete, capacidade de refrigeração 20.000 Btu/h - 1,6 TR</t>
  </si>
  <si>
    <t>Tratamento de ar compacta fancolete hidrônico tipo cassete, capacidade de refrigeração 25.000 Btu/h - 2,1 TR</t>
  </si>
  <si>
    <t>Tratamento de ar compacta fancolete hidrônico tipo cassete, capacidade de refrigeração 32.000 Btu/h - 2,6 TR</t>
  </si>
  <si>
    <t>Damper corta fogo (DCF) tipo comporta, com elemento fusível e chave fim de curso.</t>
  </si>
  <si>
    <t>Tanque de compensação pressurizado, capacidade (volume mínimo) de 250 litros</t>
  </si>
  <si>
    <t>Difusor de ar de longo alcance tipo Jet-Nozzles, vazão de ar 1.330 m³/h</t>
  </si>
  <si>
    <t>Grelha de insuflação de ar em alumínio anodizado, de dupla deflexão, tamanho: até 0,10 m²</t>
  </si>
  <si>
    <t>Grelha de insuflação de ar em alumínio anodizado, de dupla deflexão, tamanho: acima de 0,10 m² até 0,50 m²</t>
  </si>
  <si>
    <t>Grelha de insuflação de ar em alumínio anodizado, de dupla deflexão, tamanho: acima de 0,50 m² até 1,00 m²</t>
  </si>
  <si>
    <t>61.14</t>
  </si>
  <si>
    <t>Caixa ventiladora com ventilador centrífugo, vazão 4.600 m³/h, pressão 30 mmCA - 220 / 380 V / 60HZ</t>
  </si>
  <si>
    <t>Caixa ventiladora com ventilador centrífugo, vazão 28.000 m³/h, pressão 30 mmCA - 220 / 380 V / 60HZ</t>
  </si>
  <si>
    <t>Caixa ventiladora com ventilador centrífugo, vazão 8.800 m³/h, pressão 35 mmCA - 220/380 V / 60Hz</t>
  </si>
  <si>
    <t>Caixa ventiladora com ventilador centrífugo, vazão 10.000 m³/h, pressão 30 mmCA - 220/380 V / 60Hz</t>
  </si>
  <si>
    <t>Caixa ventiladora com ventilador centrífugo, vazão 1.710 m³/h, pressão 35 mmCA - 220/380 V / 60Hz</t>
  </si>
  <si>
    <t>Caixa ventiladora com ventilador centrífugo, vazão 1.190 m³/h, pressão 37 mmCA - 220/380 V / 60Hz</t>
  </si>
  <si>
    <t>Ventilador centrífugo de dupla aspiração "limite-load", vazão 20.000 m³/h, pressão 50 mmCA - 380/660 V / 60 Hz</t>
  </si>
  <si>
    <t>61.15</t>
  </si>
  <si>
    <t>Controles para Fan-Coil e CAG</t>
  </si>
  <si>
    <t>Fonte de alimentação universal bivolt com saída de 24 V - 1,5 A - 35 W</t>
  </si>
  <si>
    <t>Tomada simples de sobrepor universal 2P+T - 10 A - 250 V</t>
  </si>
  <si>
    <t>Transformador abaixador, entrada 110/220V, saída 24V+24V, corrente secundário 6A</t>
  </si>
  <si>
    <t>Atuador Floating de 40Nm, sinal de controle 3 e 2 pontos, tensão de entrada AC/DC 24V, IP 54</t>
  </si>
  <si>
    <t>Válvula motorizada esfera, com duas vias atuador floating, diâmetro 3/4´ a 1 1/2´</t>
  </si>
  <si>
    <t>Válvula borboleta na configuração wafer motorizada atuador floating diâmetro 3´ a 4´</t>
  </si>
  <si>
    <t>Válvula esfera motorizada de duas vias de atuador proporcional diâmetro 2´ a 2 1/2´</t>
  </si>
  <si>
    <t>Atuador proporcional de 10 Nm, tensão de entrada AC/DC 24 V - IP 54</t>
  </si>
  <si>
    <t>Acoplador a relé 24 VCC/VAC - 1 contato reversível</t>
  </si>
  <si>
    <t>Sensor de temperatura ambiente PT100 - 2 fios</t>
  </si>
  <si>
    <t>Termostato de segurança com temperatura ajustável de 90°C - 110°C</t>
  </si>
  <si>
    <t>Transmissor de pressão compacto, escala de pressão 0 a 10 Bar, sinal de saída 4 - 20 mA</t>
  </si>
  <si>
    <t>Transmissor de temperatura e umidade para dutos, alta precisão, corrente de 0 a 20 mA, alimentação 12Vcc a 30Vcc</t>
  </si>
  <si>
    <t>61.20</t>
  </si>
  <si>
    <t>Reparos, conservacoes e complementos - GRUPO 61</t>
  </si>
  <si>
    <t>62</t>
  </si>
  <si>
    <t>62.04</t>
  </si>
  <si>
    <t>62.20</t>
  </si>
  <si>
    <t>Reparos, conservacoes e complementos - GRUPO 62</t>
  </si>
  <si>
    <t>Coifa em aço inoxidável com filtro e exaustor axial - área até 3,00 m²</t>
  </si>
  <si>
    <t>Coifa em aço inoxidável com filtro e exaustor axial - área de 3,01 até 7,50 m²</t>
  </si>
  <si>
    <t>Coifa em aço inoxidável com filtro e exaustor axial - área de 7,51 até 16,00 m²</t>
  </si>
  <si>
    <t>65</t>
  </si>
  <si>
    <t>65.01</t>
  </si>
  <si>
    <t>65.02</t>
  </si>
  <si>
    <t>66</t>
  </si>
  <si>
    <t>66.02</t>
  </si>
  <si>
    <t>Sistema eletrônico de automatização de portão deslizante, para esforços até 800 kg</t>
  </si>
  <si>
    <t>Sistema eletrônico de automatização de portão deslizante, para esforços maior de 800 kg e até 1400 kg</t>
  </si>
  <si>
    <t>Controlador de acesso com identificação por impressão digital (biometria) e software de gerenciamento</t>
  </si>
  <si>
    <t>66.08</t>
  </si>
  <si>
    <t>Mesa controladora híbrida para até 32 câmeras IPs, com teclado e joystick, compatível com sistema de CFTV, IP ou analógico</t>
  </si>
  <si>
    <t>Ponto de acesso de dados (Access Point), uso interno, compatível com PoE 802.3af</t>
  </si>
  <si>
    <t>Amplificador de linha VHF / UHF com conector de F-50 dB</t>
  </si>
  <si>
    <t>Câmera fixa colorida compacta com domo, para áreas internas e externas - 1,3 MP</t>
  </si>
  <si>
    <t>Câmera fixa colorida tipo bullet, para áreas internas e externas - 1,3 MP</t>
  </si>
  <si>
    <t>Câmera fixa colorida com domo, para áreas internas e externas - 5 MP</t>
  </si>
  <si>
    <t>Estação de monitoramento "WorkStation" para até 3 monitores - memória RAM de 8 GB</t>
  </si>
  <si>
    <t>Estação de monitoramento "WorkStation" para até 3 monitores - memória RAM de 16 GB</t>
  </si>
  <si>
    <t>Unidade gerenciadora digital de vídeo em rede (NVR) de até 16 câmeras IP, armazenamento de 12 TB, 1 interface de rede Gigabit Ethernet e 4 entradas de alarme</t>
  </si>
  <si>
    <t>Unidade gerenciadora digital vídeo em rede (NVR) de até 32 câmeras IP, armazenamento de 48 TB, 2 interface de rede Gigabit Ethernet e 16 entradas de alarme</t>
  </si>
  <si>
    <t>66.20</t>
  </si>
  <si>
    <t>Reparos, conservacoes e complementos - GRUPO 66</t>
  </si>
  <si>
    <t>Switch Gigabit para servidor central com 24 portas frontais e 2 portas SFP, capacidade 10 / 100 / 1000 Mbps</t>
  </si>
  <si>
    <t>67</t>
  </si>
  <si>
    <t>CAPTACAO, ADUCAO E TRATAMENTO DE AGUA E ESGOTO, EQUIPAMENTOS E SISTEMA</t>
  </si>
  <si>
    <t>67.02</t>
  </si>
  <si>
    <t>Grade média em aço carbono, espaçamento de 2 cm com barras chatas de 1´ x 3/8´</t>
  </si>
  <si>
    <t>Comporta em fibra de vidro (stop log) - espessura de 10 mm</t>
  </si>
  <si>
    <t>Sistema de tratamento de águas cinzas e aproveitamento de águas pluviais, para reuso em fins não potáveis, vazão de 2 m³/h</t>
  </si>
  <si>
    <t>Tanque em fibra de vidro (PRFV) com quebra ondas, capacidade de 25.000 l e misturador interno vertical em aço inoxidável</t>
  </si>
  <si>
    <t>68</t>
  </si>
  <si>
    <t>68.01</t>
  </si>
  <si>
    <t>68.02</t>
  </si>
  <si>
    <t>Estrutura tipo M1 - N3</t>
  </si>
  <si>
    <t>Armação secundária tipo 1C - 2R</t>
  </si>
  <si>
    <t>Armação secundária tipo 1C - 3R</t>
  </si>
  <si>
    <t>Armação secundária tipo 2C - 3R</t>
  </si>
  <si>
    <t>Armação secundária tipo 4C - 6R</t>
  </si>
  <si>
    <t>68.20</t>
  </si>
  <si>
    <t>Reparos, conservacoes e complementos - GRUPO 68</t>
  </si>
  <si>
    <t>Braçadeira circular em aço carbono galvanizado, diâmetro nominal de 140 até 300 mm</t>
  </si>
  <si>
    <t>Cruzeta em aço carbono galvanizado perfil ´L´ 75 x 75 x 8 mm, comprimento 2500 mm</t>
  </si>
  <si>
    <t>69</t>
  </si>
  <si>
    <t>TELEFONIA, LOGICA E TRANSMISSAO DE DADOS, EQUIPAMENTOS E SISTEMA</t>
  </si>
  <si>
    <t>69.03</t>
  </si>
  <si>
    <t>Aparelho telefônico multifrequencial, com teclas ´FLASH´, ´HOOK´, ´PAUSE´, ´LND´, ´MODE´</t>
  </si>
  <si>
    <t>Caixa subterrânea de entrada de telefonia, tipo R1 (600 x 350 x 500) mm, padrão TELEBRÁS, com tampa</t>
  </si>
  <si>
    <t>Caixa subterrânea de entrada de telefonia, tipo R2 (1070 x 520 x 500) mm, padrão TELEBRÁS, com tampa</t>
  </si>
  <si>
    <t>Conector RJ-45 fêmea - categoria 6</t>
  </si>
  <si>
    <t>Conector RJ-45 fêmea - categoria 6A</t>
  </si>
  <si>
    <t>Central PABX híbrida de telefonia para 8 linhas tronco e 24 a 32 ramais digital e analógico</t>
  </si>
  <si>
    <t>Central PABX híbrida de telefonia para 8 linhas tronco e 128 ramais digital e analógico</t>
  </si>
  <si>
    <t>Central PABX híbrida de telefonia para 8 linhas tronco e 128 ramais digital e analógico, com recursos PBX Networking</t>
  </si>
  <si>
    <t>69.05</t>
  </si>
  <si>
    <t>69.06</t>
  </si>
  <si>
    <t>Sistema ininterrupto de energia, trifásico on line de 10 kVA (220 V/220 V), com autonomia de 15 minutos</t>
  </si>
  <si>
    <t>Sistema ininterrupto de energia, trifásico on line de 20 kVA (220 V/208 V-108 V), com autonomia 15 minutos</t>
  </si>
  <si>
    <t>Sistema ininterrupto de energia, trifásico on line senoidal de 15 kVA (208 V/110 V), com autonomia de 15 minutos</t>
  </si>
  <si>
    <t>Sistema ininterrupto de energia, monofásico on line senoidal de 5 kVA (220 V/110 V), com autonomia de 15 minutos</t>
  </si>
  <si>
    <t>Sistema ininterrupto de energia, monofásico de 600 VA (127 V/127 V), com autonomia de 10 a 15 minutos</t>
  </si>
  <si>
    <t>Sistema ininterrupto de energia, trifásico on line senoidal de 10 kVA (220 V/110 V), com autonomia de 2 horas</t>
  </si>
  <si>
    <t>Sistema ininterrupto de energia, trifásico on line de 20 kVA (220/127 V), com autonomia de 15 minutos</t>
  </si>
  <si>
    <t>Sistema ininterrupto de energia, trifásico on line de 60 kVA (220/127 V), com autonomia de 15 minutos</t>
  </si>
  <si>
    <t>Sistema ininterrupto de energia, trifásico on line de 80 kVA (220/127 V), com autonomia de 15 minutos</t>
  </si>
  <si>
    <t>Sistema ininterrupto de energia, trifásico on line de 20 kVA (380/220 V), com autonomia de 15 minutos</t>
  </si>
  <si>
    <t>Sistema ininterrupto de energia, trifásico on line senoidal de 5 kVA (220/110 V), com autonomia de 15 minutos</t>
  </si>
  <si>
    <t>Sistema ininterrupto de energia, trifásico on line senoidal de 10 kVA (220/110 V), com autonomia de 10 a 15 minutos</t>
  </si>
  <si>
    <t>Sistema ininterrupto de energia, trifásico on line senoidal de 50 kVA (220/110 V), com autonomia de 15 minutos</t>
  </si>
  <si>
    <t>Sistema ininterrupto de energia, trifásico on line senoidal de 7,5 kVA (220/110 V), com autonomia de 15 minutos</t>
  </si>
  <si>
    <t>Sistema ininterrupto de energia, trifásico on line senoidal de 40 kVA (380/220 V), com autonomia de 15 minutos</t>
  </si>
  <si>
    <t>69.08</t>
  </si>
  <si>
    <t>Distribuidor interno óptico - 1 U para até 24 fibras</t>
  </si>
  <si>
    <t>69.09</t>
  </si>
  <si>
    <t>Patch cords de 1,50 ou 3,00 m - RJ-45 / RJ-45 - categoria 6A</t>
  </si>
  <si>
    <t>Patch panel de 24 portas - categoria 6</t>
  </si>
  <si>
    <t>Voice panel de 50 portas - categoria 3</t>
  </si>
  <si>
    <t>Patch cords de 2,00 ou 3,00 m - RJ-45 / RJ-45 - categoria 6A</t>
  </si>
  <si>
    <t>Transceptor Gigabit SX - LC conectável de formato pequeno (SFP)</t>
  </si>
  <si>
    <t>69.10</t>
  </si>
  <si>
    <t>Amplificador de potência para VHF e CATV-50 dB, frequência 40 a 550 MHz</t>
  </si>
  <si>
    <t>69.20</t>
  </si>
  <si>
    <t>Reparos, conservacoes e complementos - GRUPO 69</t>
  </si>
  <si>
    <t>Fita em aço inoxidável para poste de 0,50 m x 19 mm, com fecho em aço inoxidável</t>
  </si>
  <si>
    <t>Bloco de ligação interna para 10 pares, BLI-10</t>
  </si>
  <si>
    <t>Bloco de ligação com engate rápido para 10 pares, BER-10</t>
  </si>
  <si>
    <t>Calha de aço com 4 tomadas 2P+T - 250 V, com cabo</t>
  </si>
  <si>
    <t>Cordão óptico duplex, multimodo com conector LC/LC - 2,5 m</t>
  </si>
  <si>
    <t>Calha de aço com 8 tomadas 2P+T - 250 V, com cabo</t>
  </si>
  <si>
    <t>Calha de aço com 12 tomadas 2P+T - 250 V, com cabo</t>
  </si>
  <si>
    <t>Painel frontal cego - 19´ x 1 U</t>
  </si>
  <si>
    <t>Painel frontal cego - 19´ x 2 U</t>
  </si>
  <si>
    <t>Divisor interno com 1 entrada e 2 saídas - 75 Ohms</t>
  </si>
  <si>
    <t>Divisor interno com 1 entrada e 4 saídas - 75 Ohms</t>
  </si>
  <si>
    <t>Bloco de distribuição com protetor de surtos, para 10 pares, BTDG-10</t>
  </si>
  <si>
    <t>70</t>
  </si>
  <si>
    <t>70.01</t>
  </si>
  <si>
    <t>70.01.003</t>
  </si>
  <si>
    <t>Faixa elevada para travessia de pedestres em massa asfáltica - lombofaixa</t>
  </si>
  <si>
    <t>70.01.030</t>
  </si>
  <si>
    <t>Ondulação transversal em massa asfáltica - lombada tipo A</t>
  </si>
  <si>
    <t>70.01.031</t>
  </si>
  <si>
    <t>Ondulação transversal em massa alfáltica - lombada tipo B</t>
  </si>
  <si>
    <t>70.02</t>
  </si>
  <si>
    <t>Sinalização horizontal em laminado elastoplástico retrorefletivo e antiderrapante, para faixas</t>
  </si>
  <si>
    <t>Sinalização horizontal em laminado elastoplástico retrorefletivo e antiderrapante, para símbolos e letras</t>
  </si>
  <si>
    <t>Sinalização horizontal em massa termoplástica à quente por aspersão, espessura de 1,5 mm, para faixas</t>
  </si>
  <si>
    <t>Sinalização horizontal em massa termoplástica à quente por extrusão, espessura de 3,0 mm, para faixas</t>
  </si>
  <si>
    <t>Sinalização horizontal em massa termoplástica à quente por extrusão, espessura de 3,0 mm, para legendas</t>
  </si>
  <si>
    <t>70.03</t>
  </si>
  <si>
    <t>Placa para sinalização viária em chapa de aço, totalmente refletiva com película IA/IA - área até 2,0 m²</t>
  </si>
  <si>
    <t>Placa para sinalização viária em chapa de aço, totalmente refletiva com película III/III - área até 2,0 m²</t>
  </si>
  <si>
    <t>Placa para sinalização viária em chapa de alumínio, totalmente refletiva com película IA/IA - área até 2,0 m²</t>
  </si>
  <si>
    <t>Placa para sinalização viária em chapa de alumínio, totalmente refletiva com película III/III - área até 2,0 m²</t>
  </si>
  <si>
    <t>Placa para sinalização viária em chapa de alumínio, totalmente refletiva com película III/III - área maior que 2,0 m²</t>
  </si>
  <si>
    <t>Placa para sinalização viária em alumínio composto, totalmente refletiva com película IA/IA - área até 2,0 m²</t>
  </si>
  <si>
    <t>Placa para sinalização viária em alumínio composto, totalmente refletiva com película III/III - área até 2,0 m²</t>
  </si>
  <si>
    <t>Placa para sinalização viária em alumínio composto, totalmente refletiva com película III/III - área maior que 2,0 m²</t>
  </si>
  <si>
    <t>70.04</t>
  </si>
  <si>
    <t>Coluna simples (P-51), para fixação de placa de orientação</t>
  </si>
  <si>
    <t>Coluna dupla (P-53) para fixação de placa de orientação</t>
  </si>
  <si>
    <t>Coluna (P-57) para fixação de placa de orientação, com braço projetado</t>
  </si>
  <si>
    <t>Braço (P-55) para fixação em poste de concreto</t>
  </si>
  <si>
    <t>70.05</t>
  </si>
  <si>
    <t>70.06</t>
  </si>
  <si>
    <t>97</t>
  </si>
  <si>
    <t>97.02</t>
  </si>
  <si>
    <t>Placa de sinalização em PVC fotoluminescente (150x150mm), com indicação de equipamentos de combate à incêndio e alarme</t>
  </si>
  <si>
    <t>Placa de sinalização em PVC fotoluminescente (240x120mm), com indicação de rota de evacuação e saída de emergência</t>
  </si>
  <si>
    <t>Placa de sinalização em PVC fotoluminescente, com identificação de pavimentos</t>
  </si>
  <si>
    <t>97.03</t>
  </si>
  <si>
    <t>97.05</t>
  </si>
  <si>
    <t>Manta de borracha para sinalização em estacionamento e proteção de coluna e parede, de 1000 x 750 mm e espessura 10 mm</t>
  </si>
  <si>
    <t>Cantoneira de borracha para sinalização em estacionamento e proteção de coluna, de 750 x 100 x 100 mm e espessura 10 mm</t>
  </si>
  <si>
    <t>Colocação de placa em suporte de madeira / metálico - solo</t>
  </si>
  <si>
    <t>98</t>
  </si>
  <si>
    <t>98.02</t>
  </si>
  <si>
    <t xml:space="preserve"> Descrição do Insumo</t>
  </si>
  <si>
    <t>Unidade</t>
  </si>
  <si>
    <t>Custo (R$)</t>
  </si>
  <si>
    <t>A.02.000.070107</t>
  </si>
  <si>
    <t>Impressão colorida em papel sulfite A4</t>
  </si>
  <si>
    <t>A.02.000.070108</t>
  </si>
  <si>
    <t>Encadernação espiral até 100 folhas</t>
  </si>
  <si>
    <t>A.03.000.022111</t>
  </si>
  <si>
    <t>A.04.000.098083</t>
  </si>
  <si>
    <t>A.04.000.098084</t>
  </si>
  <si>
    <t>Locação de conjunto de bombeamento a vácuo para rebaixamento de lençol freático, com até 50 ponteiras e potência até 15HP mínimo 30 dias</t>
  </si>
  <si>
    <t>A.04.000.098085</t>
  </si>
  <si>
    <t>Ponteiras filtrantes até 5m de profundidades - instaladas</t>
  </si>
  <si>
    <t>A.05.000.020299</t>
  </si>
  <si>
    <t>A.05.000.020306</t>
  </si>
  <si>
    <t>A.05.000.020358</t>
  </si>
  <si>
    <t>Remoção de entulho de obra, terra, alvenaria, concreto, argamassa, madeira, papel, plástico, metal, capacidade de 4m³</t>
  </si>
  <si>
    <t>A.05.000.020359</t>
  </si>
  <si>
    <t>Remoção de entulho de obra, material volumoso (mistura de alvenaria, terra, madeira, papel, plástico e metal), capacidade 4 m³</t>
  </si>
  <si>
    <t>A.05.000.020363</t>
  </si>
  <si>
    <t>A.05.000.020998</t>
  </si>
  <si>
    <t>Remoção de entulho de obra, material rejeitado (mistura de vegetação, isopor, manta asfáltica, lã de vidro), capacidade 4 m³</t>
  </si>
  <si>
    <t>A.05.000.020999</t>
  </si>
  <si>
    <t>Remoção de entulho de obra, gesso, dry wall, capacidade 4 m³</t>
  </si>
  <si>
    <t>A.05.000.021093</t>
  </si>
  <si>
    <t>A.05.000.027014</t>
  </si>
  <si>
    <t>Locação máquinas de solda MIG/MAC, modelo TRR 3410 marca Bambozzi, (100% ciclo), para arame sólido/tubular 0,8 até 1,6mm, trifásicos, 220/380/440 V</t>
  </si>
  <si>
    <t>UNDIA</t>
  </si>
  <si>
    <t>A.05.000.047592</t>
  </si>
  <si>
    <t>Gerador a diesel carenado 150/136 kVA, variação de + ou - 5%, 380/220 V ou 220/127 V, 85dB a 1,5m, completo; ref. GMG 150 da Heimer ou equivalente</t>
  </si>
  <si>
    <t>A.05.000.066595</t>
  </si>
  <si>
    <t>Locação de bomba submersível monofásica, diâmetro de 2´ ou 3´, potência de 0,5CV até 3CV</t>
  </si>
  <si>
    <t>A.05.000.070104</t>
  </si>
  <si>
    <t>Computador - Processador Intel Core I5 ou superior, 4 GB RAM, HD 320 GB, Placa de rede 10/100 TX Mbps, Intel Graphics, saídas serial/Paralela/USB e periféricos</t>
  </si>
  <si>
    <t>A.05.000.080110</t>
  </si>
  <si>
    <t>Balancim elétrico tipo plataforma de 3 m de comprimento, para transporte vertical, com cabo passante de 60m, com gancho, clips, sapatilhas, ponta de cabo, etc.</t>
  </si>
  <si>
    <t>A.05.000.080359</t>
  </si>
  <si>
    <t>GPS com receptor L1-L2 / RTK com base</t>
  </si>
  <si>
    <t>A.05.000.080373</t>
  </si>
  <si>
    <t>Plataforma articulada elétrica, autopropelida, com altura aproximada de 12,50m e capacidade para 227kg, ref. Z34/22 DC da Genie ou equivalente</t>
  </si>
  <si>
    <t>A.05.000.080374</t>
  </si>
  <si>
    <t>Plataforma articulada à diesel, autopropelida, com altura aproximada de 20m e capacidade para 227kg, ref. 600 AJ da JLG, Z60/34 RT da Genie ou equivalente</t>
  </si>
  <si>
    <t>A.06.000.027013</t>
  </si>
  <si>
    <t>Gás para soldagem tipo MIG, ref. Coogar 215 ou equivalente</t>
  </si>
  <si>
    <t>A.06.000.044680</t>
  </si>
  <si>
    <t>Óleo mineral para disjuntor e transformador</t>
  </si>
  <si>
    <t>A.06.000.068502</t>
  </si>
  <si>
    <t>Cilindro de aço para gás GLP de 45kg com carga</t>
  </si>
  <si>
    <t>A.06.000.068550</t>
  </si>
  <si>
    <t>Cilindro de aço para gás GLP de 13kg com carga</t>
  </si>
  <si>
    <t>A.07.000.020350</t>
  </si>
  <si>
    <t>A.07.000.020459</t>
  </si>
  <si>
    <t>Taxa de mobilização e desmobilização de equipamentos para execução de levantamento topográfico 100km</t>
  </si>
  <si>
    <t>A.07.000.020476</t>
  </si>
  <si>
    <t>A.07.000.020483</t>
  </si>
  <si>
    <t>Sondagem a percussão, inclusive as peças gráficas e relatórios pertinentes mínimo de 30m</t>
  </si>
  <si>
    <t>A.07.000.020484</t>
  </si>
  <si>
    <t>Sondagem rotativa em solo, inclusive as peças gráficas e relatórios pertinentes mínimo 30m</t>
  </si>
  <si>
    <t>A.07.000.020485</t>
  </si>
  <si>
    <t>Sondagem rotativa em rocha, inclusive as peças gráficas e relatórios pertinentes</t>
  </si>
  <si>
    <t>A.07.000.020486</t>
  </si>
  <si>
    <t>Sondagem a trado, inclusive as peças gráficas e relatórios pertinentes (não considerar os ensaios de solo) mínimo 30m</t>
  </si>
  <si>
    <t>A.07.000.020487</t>
  </si>
  <si>
    <t>Sondagem percussão com a utilização de torquímetro, inclusive peças gráficas e relatórios pertinentes mínimo 30m</t>
  </si>
  <si>
    <t>A.08.000.020108</t>
  </si>
  <si>
    <t>Taxa de mobilização e desmobilização de equipamentos para execução de estaca pré-moldada em concreto</t>
  </si>
  <si>
    <t>A.08.000.020109</t>
  </si>
  <si>
    <t>A.08.000.020110</t>
  </si>
  <si>
    <t>A.08.000.020111</t>
  </si>
  <si>
    <t>A.08.000.020112</t>
  </si>
  <si>
    <t>A.08.000.020117</t>
  </si>
  <si>
    <t>A.08.000.020118</t>
  </si>
  <si>
    <t>A.08.000.020119</t>
  </si>
  <si>
    <t>A.08.000.020129</t>
  </si>
  <si>
    <t>Perfil de ferro soldado ´I´ de 12´</t>
  </si>
  <si>
    <t>A.08.000.020130</t>
  </si>
  <si>
    <t>Abertura de fuste mecanizado diâmetro 50 cm</t>
  </si>
  <si>
    <t>A.08.000.020131</t>
  </si>
  <si>
    <t>Abertura de fuste mecanizado diâmetro 60 cm</t>
  </si>
  <si>
    <t>A.08.000.020132</t>
  </si>
  <si>
    <t>Abertura de fuste mecanizado diâmetro 80 cm</t>
  </si>
  <si>
    <t>A.08.000.020137</t>
  </si>
  <si>
    <t>A.08.000.020138</t>
  </si>
  <si>
    <t>A.08.000.020139</t>
  </si>
  <si>
    <t>A.08.000.020143</t>
  </si>
  <si>
    <t>A.08.000.020144</t>
  </si>
  <si>
    <t>A.08.000.020145</t>
  </si>
  <si>
    <t>A.08.000.020146</t>
  </si>
  <si>
    <t>A.08.000.020147</t>
  </si>
  <si>
    <t>A.08.000.020150</t>
  </si>
  <si>
    <t>A.08.000.020154</t>
  </si>
  <si>
    <t>A.08.000.020161</t>
  </si>
  <si>
    <t>A.08.000.020162</t>
  </si>
  <si>
    <t>A.08.000.020198</t>
  </si>
  <si>
    <t>Estaca pré-moldada cravada para 20t</t>
  </si>
  <si>
    <t>A.08.000.020201</t>
  </si>
  <si>
    <t>Estaca pré-moldada cravada para 30t</t>
  </si>
  <si>
    <t>A.08.000.020203</t>
  </si>
  <si>
    <t>Estaca pré-moldada cravada para 40t</t>
  </si>
  <si>
    <t>A.08.000.020205</t>
  </si>
  <si>
    <t>Estaca pré-moldada cravada para 60t</t>
  </si>
  <si>
    <t>A.08.000.020216</t>
  </si>
  <si>
    <t>A.08.000.020220</t>
  </si>
  <si>
    <t>A.08.000.020251</t>
  </si>
  <si>
    <t>A.08.000.020260</t>
  </si>
  <si>
    <t>Estaca tipo Raiz, diâmetro 10cm para 10t, em solo</t>
  </si>
  <si>
    <t>A.08.000.020261</t>
  </si>
  <si>
    <t>Estaca tipo Raiz, diâmetro 31cm para 100t, em solo</t>
  </si>
  <si>
    <t>A.08.000.020262</t>
  </si>
  <si>
    <t>Estaca tipo Raiz, diâmetro 40cm para 130t, em solo</t>
  </si>
  <si>
    <t>A.08.000.020263</t>
  </si>
  <si>
    <t>Estaca tipo Raiz, diâmetro 12cm para 15t, em solo</t>
  </si>
  <si>
    <t>A.08.000.020265</t>
  </si>
  <si>
    <t>Estaca tipo Raiz, diâmetro 15cm para 25t, em solo</t>
  </si>
  <si>
    <t>A.08.000.020266</t>
  </si>
  <si>
    <t>Estaca tipo Raiz, diâmetro 16cm para 35t, em solo</t>
  </si>
  <si>
    <t>A.08.000.020267</t>
  </si>
  <si>
    <t>Estaca tipo Raiz, diâmetro 20cm para 50t, em solo</t>
  </si>
  <si>
    <t>A.08.000.020268</t>
  </si>
  <si>
    <t>Estaca tipo Raiz, diâmetro 25cm para 80t, em solo</t>
  </si>
  <si>
    <t>A.08.000.020271</t>
  </si>
  <si>
    <t>Estaca tipo Raiz, diâmetro de 45cm, sem armação, em solo</t>
  </si>
  <si>
    <t>A.08.000.020272</t>
  </si>
  <si>
    <t>Estaca tipo Raiz, diâmetro de 31cm, sem armação, em rocha</t>
  </si>
  <si>
    <t>A.08.000.020273</t>
  </si>
  <si>
    <t>Estaca tipo Raiz, diâmetro de 41cm, sem armação, em rocha</t>
  </si>
  <si>
    <t>A.08.000.020274</t>
  </si>
  <si>
    <t>Estaca tipo Raiz, diâmetro de 45cm, sem armação, em rocha</t>
  </si>
  <si>
    <t>A.08.000.020276</t>
  </si>
  <si>
    <t>Injeção de argamassa de cimento e areia em estaca raiz - sem fornecimento de materiais</t>
  </si>
  <si>
    <t>A.08.000.022106</t>
  </si>
  <si>
    <t>A.08.000.022107</t>
  </si>
  <si>
    <t>A.08.000.022108</t>
  </si>
  <si>
    <t>A.08.000.090121</t>
  </si>
  <si>
    <t>Estaca pré-moldada cravada para 50t</t>
  </si>
  <si>
    <t>A.09.000.020393</t>
  </si>
  <si>
    <t>Tubo de aço preto liso calandrado, para revestimento interno de poço profundo, diâmetro de 16" (406,40 mm), espessura de 3/16" (4,75 mm) com solda - fornecimento e aplicação</t>
  </si>
  <si>
    <t>A.09.000.020394</t>
  </si>
  <si>
    <t>Filtro espiralado em aço galvanizado simples (Standard) para poço profundo, diâmetro 6" (152,40 mm)</t>
  </si>
  <si>
    <t>A.09.000.020405</t>
  </si>
  <si>
    <t>A.09.000.020406</t>
  </si>
  <si>
    <t>A.09.000.020408</t>
  </si>
  <si>
    <t>Ensaio de vazão (bombeamento) para poço profundo, com bomba submersa, conforme Norma ABNT NBR 12244</t>
  </si>
  <si>
    <t>A.09.000.020411</t>
  </si>
  <si>
    <t>Filtro em aço galvanizado tipo NOLD para poço profundo, diâmetro 6" (150 mm) - fornecimento e aplicação</t>
  </si>
  <si>
    <t>A.09.000.020413</t>
  </si>
  <si>
    <t>Limpeza e desenvolvimento de poço profundo com ar ou bomba submersível</t>
  </si>
  <si>
    <t>A.09.000.020414</t>
  </si>
  <si>
    <t>Perfuração rotativa para poço profundo em aluvião, arenito ou solos sedimentados em geral, diâmetro de 14" (350 mm)</t>
  </si>
  <si>
    <t>A.09.000.020415</t>
  </si>
  <si>
    <t>Perfuração rotativa para poço profundo em aluvião, arenito ou solos sedimentados em geral, diâmetro de 16" (400 mm)</t>
  </si>
  <si>
    <t>A.09.000.020416</t>
  </si>
  <si>
    <t>Perfuração rotativa para poço profundo em aluvião, arenito ou solos sedimentados em geral, diâmetro de 18" (450 mm)</t>
  </si>
  <si>
    <t>A.09.000.020417</t>
  </si>
  <si>
    <t>Perfuração rotativa para poço profundo em aluvião, arenito ou solos sedimentados em geral, diâmetro de 10" (250 mm)</t>
  </si>
  <si>
    <t>A.09.000.020418</t>
  </si>
  <si>
    <t>Perfuração rotativa para poço profundo em aluvião, arenito ou solos sedimentados em geral, diâmetro de 12" (300 mm)</t>
  </si>
  <si>
    <t>A.09.000.020419</t>
  </si>
  <si>
    <t>Perfuração para poço profundo em rocha alterada (basalto alterado) em geral, diâmetro de 8" (200 mm)</t>
  </si>
  <si>
    <t>A.09.000.020420</t>
  </si>
  <si>
    <t>Perfuração para poço profundo em rocha alterada (basalto alterado) em geral, diâmetro de 10" (250 mm)</t>
  </si>
  <si>
    <t>A.09.000.020421</t>
  </si>
  <si>
    <t>Perfuração para poço profundo em rocha alterada (basalto alterado) em geral, diâmetro de 12" (300 mm)</t>
  </si>
  <si>
    <t>A.09.000.020422</t>
  </si>
  <si>
    <t>A.09.000.020423</t>
  </si>
  <si>
    <t>A.09.000.020424</t>
  </si>
  <si>
    <t>A.09.000.020428</t>
  </si>
  <si>
    <t>A.09.000.020429</t>
  </si>
  <si>
    <t>A.09.000.020430</t>
  </si>
  <si>
    <t>Tubo em chapa de aço 3/16", diâmetro de 12", para revestimento interno de poço profundo - fornecimento e aplicação (tubo sanitário)</t>
  </si>
  <si>
    <t>A.09.000.020431</t>
  </si>
  <si>
    <t>Tubo em chapa de aço 3/16", diâmetro de 14", para revestimento interno de poço profundo - fornecimento e aplicação (tubo sanitário)</t>
  </si>
  <si>
    <t>A.09.000.020432</t>
  </si>
  <si>
    <t>Tubo em chapa de aço 3/16", diâmetro de 16", para revestimento interno de poço profundo - fornecimento e aplicação</t>
  </si>
  <si>
    <t>A.09.000.020433</t>
  </si>
  <si>
    <t>Tubo preto DIN 2440 para revestimento interno de poço profundo, diâmetro de 6" (150 mm) - fornecimento e aplicação</t>
  </si>
  <si>
    <t>A.09.000.020434</t>
  </si>
  <si>
    <t>Tubo preto DIN 2440 para revestimento interno de poço profundo, diâmetro de 8" (200 mm) - fornecimento e aplicação</t>
  </si>
  <si>
    <t>A.09.000.020442</t>
  </si>
  <si>
    <t>Perfuração rotativa para poço profundo em aluvião, arenito ou solos sedimentados em geral, diâmetro de 26" (650 mm)</t>
  </si>
  <si>
    <t>A.09.000.020443</t>
  </si>
  <si>
    <t>A.09.000.020444</t>
  </si>
  <si>
    <t>Perfuração rotativa para poço profundo em aluvião, arenito ou solos sedimentados em geral, diâmetro de 20" (500 mm)</t>
  </si>
  <si>
    <t>A.09.000.020445</t>
  </si>
  <si>
    <t>A.09.000.020447</t>
  </si>
  <si>
    <t>Filtro PVC geomecânico nervurado tipo Standard para poço profundo, diâmetro 6" (150 mm) - fornecimento e aplicação</t>
  </si>
  <si>
    <t>A.09.000.020448</t>
  </si>
  <si>
    <t>Pré-filtro tipo Jacareí (pedrisco arestado tipo 1,5/3,0 mm) - fornecimento e aplicação</t>
  </si>
  <si>
    <t>A.09.000.020449</t>
  </si>
  <si>
    <t>Tubo em PVC geomecânico nervurado tipo Standard, diâmetro 6" (150 mm) - fornecimento e aplicação</t>
  </si>
  <si>
    <t>A.09.000.020452</t>
  </si>
  <si>
    <t>Filtro PVC geomecânico nervurado tipo reforçado para poço profundo, diâmetro 8" (200 mm) - fornecimento e aplicação</t>
  </si>
  <si>
    <t>A.09.000.020453</t>
  </si>
  <si>
    <t>Tubo em PVC geomecânico nervurado tipo reforçado, diâmetro 8" (200 mm) - fornecimento e aplicação</t>
  </si>
  <si>
    <t>A.09.000.020454</t>
  </si>
  <si>
    <t>A.09.000.020473</t>
  </si>
  <si>
    <t>A.09.000.020478</t>
  </si>
  <si>
    <t>A.09.000.020496</t>
  </si>
  <si>
    <t>Perfuração rotativa para poço profundo em aluvião, arenito ou solos sedimentados em geral, diâmetro de 22" (550 mm)</t>
  </si>
  <si>
    <t>A.09.000.020497</t>
  </si>
  <si>
    <t>A.09.000.020500</t>
  </si>
  <si>
    <t>Tubo em chapa de aço 3/16", para revestimento da boca de poço profundo, diâmetro 20" (508 mm) - fornecimento e aplicação</t>
  </si>
  <si>
    <t>A.09.000.020506</t>
  </si>
  <si>
    <t>Licença de perfuração para poço profundo conforme Portaria DAEE nº 1.630 de 30/05/2017  e suas complementares 1.631 a 1.635 e Instrução Técnica DPO nº 10 de 30/05/2017 do DAEE</t>
  </si>
  <si>
    <t>A.09.000.020507</t>
  </si>
  <si>
    <t>Outorga de direito de uso para poço profundo conforme Portaria DAEE nº 1.630 de 30/05/2017 e suas complementares 1.631 a 1.635 e Instrução Técnica DPO nº 10 de 30/05/2017 do DAEE</t>
  </si>
  <si>
    <t>A.09.000.020897</t>
  </si>
  <si>
    <t>Perfuração rotativa para poço profundo em camadas de solos sedimentares, diâmetro de 8.1/2" (215,90 mm)</t>
  </si>
  <si>
    <t>A.09.000.020898</t>
  </si>
  <si>
    <t>Tubo liso em aço galvanizado conforme norma ABNT NBR 5590, espessura de 1/4" (6,35 mm), diâmetro de 6" (152,40 mm), união solda - fornecimento e aplicação</t>
  </si>
  <si>
    <t>A.09.000.020899</t>
  </si>
  <si>
    <t>Filtro espiralado em aço galvanizado tipo reforçado para poço profundo, diâmetro de 6" (152,40 mm) - fornecimento e aplicação</t>
  </si>
  <si>
    <t>A.09.000.020900</t>
  </si>
  <si>
    <t>A.09.000.020901</t>
  </si>
  <si>
    <t>Perfuração roto-pneumática para poço profundo em rocha metassedimentar em geral, diâmetro de 12.1/4" (311,15 mm)</t>
  </si>
  <si>
    <t>A.09.000.020902</t>
  </si>
  <si>
    <t>Tubo de aço preto, com costura (soldado), para revestimento interno de poço profundo, diâmetro de 6" (152,40 mm), espessura de 1/4" (6,35 mm) - fornecimento e aplicação</t>
  </si>
  <si>
    <t>A.09.000.020925</t>
  </si>
  <si>
    <t>Filtro espiralado em aço inoxidável tipo reforçado para poço profundo, diâmetro de 6" (152,40 mm) - fornecimento e aplicação</t>
  </si>
  <si>
    <t>A.09.000.020926</t>
  </si>
  <si>
    <t>Centralizador de coluna para poço profundo, diâmetro de 4´ ou 6´ - fornecimento e aplicação</t>
  </si>
  <si>
    <t>A.09.000.020927</t>
  </si>
  <si>
    <t>Ensaio de vazão escalonado para poço profundo, conforme Norma ABNT NBR 12244</t>
  </si>
  <si>
    <t>A.09.000.020928</t>
  </si>
  <si>
    <t>Ensaio de recuperação de nível para poço profundo, conforme Norma ABNT NBR 12244</t>
  </si>
  <si>
    <t>A.09.000.020929</t>
  </si>
  <si>
    <t>Lacre do poço profundo (tampa), conforme Instrução Técnica DPO nº 10 de 30/05/2017 do DAEE - fornecimento e aplicação</t>
  </si>
  <si>
    <t>A.09.000.020930</t>
  </si>
  <si>
    <t>Parecer técnico junto a CETESB conforme critérios específicos determinados na Instrução Técnica DPO nº 10 de 30/05/2017 do DAEE</t>
  </si>
  <si>
    <t>A.09.000.090378</t>
  </si>
  <si>
    <t>Pré-filtro tipo Pérola (seixos selecionados tipo 1,0/2,0 mm) - fornecimento e aplicação</t>
  </si>
  <si>
    <t>A.09.000.090380</t>
  </si>
  <si>
    <t>Perfilagem elétrica de poço profundo com perfil raio gama</t>
  </si>
  <si>
    <t>A.09.000.090429</t>
  </si>
  <si>
    <t>Perfilagem ótica (filmagem / endoscopia) de poço profundo</t>
  </si>
  <si>
    <t>A.10.000.012114</t>
  </si>
  <si>
    <t>Realimentador automático de 1', ref. fabricação Acqua Save ou equivalente</t>
  </si>
  <si>
    <t>A.10.000.012115</t>
  </si>
  <si>
    <t>Sifão ladrão em polietileno para extravasão, diâmetro de 100mm, ref. fabricação Acqua Save ou equivalente</t>
  </si>
  <si>
    <t>A.10.000.066607</t>
  </si>
  <si>
    <t>Peneira estática em poliéster reforçado de fibra de vidro (PRFV) com tela de aço inoxidável AISI 304, malha de 1,5 mm, vazão de 50 l/s; ref. PE-03 da SanecomFibra ou equivalente</t>
  </si>
  <si>
    <t>A.10.000.092000</t>
  </si>
  <si>
    <t>Análises químicas laboratoriais em amostra de efluente, conforme CONAMA 357 de 2005 - Artigos 10 e 15 (Água Doce - Classe II), exigências CETESB e para tratamento de fósforo e nitrogênio</t>
  </si>
  <si>
    <t>A.10.000.092001</t>
  </si>
  <si>
    <t>Análises químicas laboratoriais em amostra de efluente, conforme CONAMA 357 de 2005 (Água Doce - Classe II)</t>
  </si>
  <si>
    <t>A.10.000.092210</t>
  </si>
  <si>
    <t>Medidor vazão "Parshall" em fibra de vidro, garganta W= 3´ com régua medidora, conforme Norma ASTM D-1941, ref. SanecomFibra, Caldefiber, Werjen ou equivalente</t>
  </si>
  <si>
    <t>A.11.000.020364</t>
  </si>
  <si>
    <t>Locação de escoramento tubular metálico (pontual ou em quadros)</t>
  </si>
  <si>
    <t>KGMES</t>
  </si>
  <si>
    <t>A.11.000.020376</t>
  </si>
  <si>
    <t>Locação de quadros metálicos para plataforma de proteção perimetral, com lateral inclinada de 45°, largura 2,05+0,80m (desenvolvida)</t>
  </si>
  <si>
    <t>A.12.000.021081</t>
  </si>
  <si>
    <t>Container guarita, módulo metálico aço galvanizado 2,00x2,30m ou 2,30x2,30m, vão livre, forro térmico, piso concreto, cimentado, madeira ou material equivalente</t>
  </si>
  <si>
    <t>A.12.000.021097</t>
  </si>
  <si>
    <t>Container alojamento, módulo metálico em aço galvanizado de 6,0x2,3x1,5m, vão livre, piso de concreto, cimentado, madeira ou material equivalente</t>
  </si>
  <si>
    <t>A.12.000.021098</t>
  </si>
  <si>
    <t>Container sanitário, módulo aço galvanizado, 2 vasos sanitários, 2 lavatórios/calha e 2 mictórios/calha, 4 pontos para chuveiro, piso impermeável e antiderrapante</t>
  </si>
  <si>
    <t>A.12.000.021099</t>
  </si>
  <si>
    <t>Container depósito, módulo metálico em aço galvanizado de 6,0x2,3x2,5m, vão livre, piso de concreto, cimentado, madeira ou material equivalente</t>
  </si>
  <si>
    <t>A.12.000.021100</t>
  </si>
  <si>
    <t>Container escritório com WC, em aço galvanizado, piso compensado naval (escritório), 1 vaso sanitário, 1 lavatório, 1 ponto para chuveiro, piso impermeável e antiderrapante (WC)</t>
  </si>
  <si>
    <t>A.13.000.020661</t>
  </si>
  <si>
    <t>Análise físico-química e bacteriológica da água para poço profundo, conforme portaria 2914/2011, anexos I, VII e X do Ministério da Saúde</t>
  </si>
  <si>
    <t>A.14.000.038043</t>
  </si>
  <si>
    <t>Saco de ráfia - capacidade 50 kg - dimensões (60 x 90)cm</t>
  </si>
  <si>
    <t>A.14.000.081900</t>
  </si>
  <si>
    <t>Banheiro químico, modelo Standard, com limpeza 1 vez por semana e descarte conforme exigências da CETESB</t>
  </si>
  <si>
    <t>B.01.000.010101</t>
  </si>
  <si>
    <t>Ajudante geral</t>
  </si>
  <si>
    <t>B.01.000.010106</t>
  </si>
  <si>
    <t>Azulejista</t>
  </si>
  <si>
    <t>B.01.000.010109</t>
  </si>
  <si>
    <t>Esgoteiro/cavoqueiro</t>
  </si>
  <si>
    <t>B.01.000.010111</t>
  </si>
  <si>
    <t>Carpinteiro</t>
  </si>
  <si>
    <t>B.01.000.010112</t>
  </si>
  <si>
    <t>Ajudante de carpinteiro</t>
  </si>
  <si>
    <t>B.01.000.010115</t>
  </si>
  <si>
    <t>Eletricista</t>
  </si>
  <si>
    <t>B.01.000.010116</t>
  </si>
  <si>
    <t>Ajudante eletricista</t>
  </si>
  <si>
    <t>B.01.000.010117</t>
  </si>
  <si>
    <t>Eletrotécnico montador</t>
  </si>
  <si>
    <t>B.01.000.010118</t>
  </si>
  <si>
    <t>Encanador</t>
  </si>
  <si>
    <t>B.01.000.010119</t>
  </si>
  <si>
    <t>Ajudante de encanador</t>
  </si>
  <si>
    <t>B.01.000.010121</t>
  </si>
  <si>
    <t>Ferreiro/armador</t>
  </si>
  <si>
    <t>B.01.000.010122</t>
  </si>
  <si>
    <t>Ajudante de ferreiro</t>
  </si>
  <si>
    <t>B.01.000.010123</t>
  </si>
  <si>
    <t>Gesseiro</t>
  </si>
  <si>
    <t>B.01.000.010124</t>
  </si>
  <si>
    <t>Graniteiro</t>
  </si>
  <si>
    <t>B.01.000.010126</t>
  </si>
  <si>
    <t>Jardineiro</t>
  </si>
  <si>
    <t>B.01.000.010130</t>
  </si>
  <si>
    <t>Marceneiro</t>
  </si>
  <si>
    <t>B.01.000.010139</t>
  </si>
  <si>
    <t>Pedreiro</t>
  </si>
  <si>
    <t>B.01.000.010140</t>
  </si>
  <si>
    <t>Pintor</t>
  </si>
  <si>
    <t>B.01.000.010141</t>
  </si>
  <si>
    <t>Ajudante de pintor</t>
  </si>
  <si>
    <t>B.01.000.010142</t>
  </si>
  <si>
    <t>Poceiro</t>
  </si>
  <si>
    <t>B.01.000.010143</t>
  </si>
  <si>
    <t>Operador</t>
  </si>
  <si>
    <t>B.01.000.010144</t>
  </si>
  <si>
    <t>Serralheiro</t>
  </si>
  <si>
    <t>B.01.000.010145</t>
  </si>
  <si>
    <t>Ajudante serralheiro</t>
  </si>
  <si>
    <t>B.01.000.010146</t>
  </si>
  <si>
    <t>Servente</t>
  </si>
  <si>
    <t>B.01.000.010148</t>
  </si>
  <si>
    <t>Soldador</t>
  </si>
  <si>
    <t>B.01.000.010160</t>
  </si>
  <si>
    <t>Ajudante de topógrafo</t>
  </si>
  <si>
    <t>B.01.000.010185</t>
  </si>
  <si>
    <t>Topografo</t>
  </si>
  <si>
    <t>B.01.000.010186</t>
  </si>
  <si>
    <t>Vidraceiro</t>
  </si>
  <si>
    <t>B.01.000.010187</t>
  </si>
  <si>
    <t>Desenhista</t>
  </si>
  <si>
    <t>B.01.000.010195</t>
  </si>
  <si>
    <t>Ajudante de esgoteiro</t>
  </si>
  <si>
    <t>B.01.000.010197</t>
  </si>
  <si>
    <t>Oficial de eletrificação</t>
  </si>
  <si>
    <t>B.01.000.010198</t>
  </si>
  <si>
    <t>Técnico equipamentos informática</t>
  </si>
  <si>
    <t>B.01.000.010506</t>
  </si>
  <si>
    <t>Montador</t>
  </si>
  <si>
    <t>B.01.000.010507</t>
  </si>
  <si>
    <t>Montador eletromecânico</t>
  </si>
  <si>
    <t>B.01.000.020112</t>
  </si>
  <si>
    <t>Coordenador de projetos</t>
  </si>
  <si>
    <t>B.01.000.020113</t>
  </si>
  <si>
    <t>Arquiteto junior</t>
  </si>
  <si>
    <t>B.01.000.020114</t>
  </si>
  <si>
    <t>Arquiteto senior</t>
  </si>
  <si>
    <t>B.01.000.020115</t>
  </si>
  <si>
    <t>Engenheiro junior de civil</t>
  </si>
  <si>
    <t>B.01.000.020116</t>
  </si>
  <si>
    <t>Engenheiro junior de elétrica</t>
  </si>
  <si>
    <t>B.01.000.020117</t>
  </si>
  <si>
    <t>Engenheiro junior de mecânica</t>
  </si>
  <si>
    <t>B.01.000.020118</t>
  </si>
  <si>
    <t>Engenheiro senior de civil</t>
  </si>
  <si>
    <t>B.01.000.020119</t>
  </si>
  <si>
    <t>Engenheiro senior de elétrica</t>
  </si>
  <si>
    <t>B.01.000.020120</t>
  </si>
  <si>
    <t>Engenheiro senior de mecânica</t>
  </si>
  <si>
    <t>B.01.000.020121</t>
  </si>
  <si>
    <t>Projetista pleno - nível técnico</t>
  </si>
  <si>
    <t>B.01.000.020122</t>
  </si>
  <si>
    <t>Desenhista pleno/cadista</t>
  </si>
  <si>
    <t>B.02.000.020508</t>
  </si>
  <si>
    <t>Cimento CPII-E-32 (sacos de 50 kg)</t>
  </si>
  <si>
    <t>B.02.000.020509</t>
  </si>
  <si>
    <t>Cimento branco comum (sacos de 20 kg)</t>
  </si>
  <si>
    <t>B.02.000.020529</t>
  </si>
  <si>
    <t>Massa (só material) cor marfim, Classic Spray HD da Argamont ou equivalente</t>
  </si>
  <si>
    <t>B.02.000.026680</t>
  </si>
  <si>
    <t>Nitobond EPD Adesivo estrutural à base de resina epoxi de alta viscosidade</t>
  </si>
  <si>
    <t>B.02.000.028016</t>
  </si>
  <si>
    <t>Adesivo de alto desempenho (embalagem em balde de 18 kg)</t>
  </si>
  <si>
    <t>B.02.000.034597</t>
  </si>
  <si>
    <t>Argamassa com resistência química, térmica e vibração, para áreas com altas temperaturas até 300°C, ref. Argamassa Kitchen ou equivalente</t>
  </si>
  <si>
    <t>B.02.000.037043</t>
  </si>
  <si>
    <t>Massa para vidro comum branca e/ou cinza</t>
  </si>
  <si>
    <t>B.02.000.037501</t>
  </si>
  <si>
    <t>Massa plástica para mármore e granito</t>
  </si>
  <si>
    <t>B.02.000.038504</t>
  </si>
  <si>
    <t>Argamassa polimérica do tipo Anchortec Anchormassa S2 da Fosroc, Denvertec 700 da Denver, ou equivalente</t>
  </si>
  <si>
    <t>B.02.000.039024</t>
  </si>
  <si>
    <t>Argamassa polimérica impermeabilizante, referência Sikatop 100, Tec Plus Top da Quartzolit Weber ou equivalente</t>
  </si>
  <si>
    <t>B.02.000.039026</t>
  </si>
  <si>
    <t>Impermeabilização em membrana à base de resina termoplástica e cimentos aditivados com reforço em tela poliéster; ref. Viaplus 5000 da Viapol ou equivalente</t>
  </si>
  <si>
    <t>B.02.000.039027</t>
  </si>
  <si>
    <t>Rejunte flexível cores diversas, para áreas interna e externa, pisos e paredes, juntas de 2 a 10 mm</t>
  </si>
  <si>
    <t>B.02.000.039028</t>
  </si>
  <si>
    <t>Rejunte antiácido bicomponente, à base de resina furânica, para rejuntamento de placas cerâmicas anticorrosivas, ref. comercial Resilit FN da Resinar, rejunte furânico da Gail ou equivalente</t>
  </si>
  <si>
    <t>B.02.000.039031</t>
  </si>
  <si>
    <t>Argamassa colante industrializada para assentamento, uso interno, tipo AC-I, conforme NBR 14081</t>
  </si>
  <si>
    <t>B.02.000.039032</t>
  </si>
  <si>
    <t>Argamassa colante industrializada flexível, para assentamento de placas cerâmicas em áreas internas e externas, tipo AC-II, conforme NBR 14081, ref. comercial Ligamax Gold Extra fabricante Eliane ou equivalente</t>
  </si>
  <si>
    <t>B.02.000.039033</t>
  </si>
  <si>
    <t>Argamassa industrializada colorida, para assentamento e rejuntamento de pastilhas cerâmicas, porcelana/vidro, bloco de vidro, interno e externo, e= 3 a 6 mm</t>
  </si>
  <si>
    <t>B.02.000.039041</t>
  </si>
  <si>
    <t>Rejunte sintético anticorrosivo tricomponente, à base de resina epóxi, para rejuntamento de placas cerâmicas antiácidas de uso industrial, ref. comercial Resilit E da Resinar, Rejunte Epóxi Anticorrosivo da Gail ou equivalente</t>
  </si>
  <si>
    <t>B.02.000.039042</t>
  </si>
  <si>
    <t>Argamassa química bicomponente, alta resistência química, térmicas e vibrações, Argamassa AC-III-E da Gail</t>
  </si>
  <si>
    <t>B.02.000.039043</t>
  </si>
  <si>
    <t>Rejunte anticorrosivo bicomponente, composto de cimentos especiais à base de bauxita, agregados e aditivos químicos não tóxico, resistente a altas temperaturas até 300°C, ref. Rejunte Aluminoso da Gail, Resilit Aluminoso da Resinar ou equivalente</t>
  </si>
  <si>
    <t>B.02.000.039044</t>
  </si>
  <si>
    <t>Argamassa colante industrializada; referência Gail Argamassa Industrial ou equivalente</t>
  </si>
  <si>
    <t>B.02.000.039055</t>
  </si>
  <si>
    <t>Massa para revestimento, ref. Multimassa pronta uso geral da Quartizolit ou equivalente - saco de 20 kg</t>
  </si>
  <si>
    <t>B.02.000.039056</t>
  </si>
  <si>
    <t>Argamassa colante industrializada, resistência química e térmicas, tipo AC-III. Ref. Argamassa Ligamax Gold Performance Branca da Eliane ou equivalente</t>
  </si>
  <si>
    <t>B.02.000.042229</t>
  </si>
  <si>
    <t>Adesivo estrutural bicomponente, à base de epóxi, ref. Cola Compound- Otto Baumgart</t>
  </si>
  <si>
    <t>B.02.000.092014</t>
  </si>
  <si>
    <t>Argamassa graute expansiva; referência Sikagrout 250 da Sika, V-2 Grauth da Vedacit ou equivalente</t>
  </si>
  <si>
    <t>B.02.000.093344</t>
  </si>
  <si>
    <t>Rejunte flexível para porcelanato, aplicada em áreas internas e externas com junta até 3mm, ref. Rejunte Ligamax Gold Total da Eliane ou equivalente</t>
  </si>
  <si>
    <t>B.03.000.020505</t>
  </si>
  <si>
    <t>Cal hidratada (saco de 20 kg)</t>
  </si>
  <si>
    <t>B.03.000.020580</t>
  </si>
  <si>
    <t>Gesso em pó ensacado para revestimento saco de 20 kg</t>
  </si>
  <si>
    <t>B.03.000.038003</t>
  </si>
  <si>
    <t>Cal para pintura (saco de 8 kg)</t>
  </si>
  <si>
    <t>B.04.000.020503</t>
  </si>
  <si>
    <t>Areia média lavada (a granel caçamba fechada)</t>
  </si>
  <si>
    <t>B.04.000.020504</t>
  </si>
  <si>
    <t>Areia grossa</t>
  </si>
  <si>
    <t>B.05.000.020513</t>
  </si>
  <si>
    <t>Pedra britada usinada n° 1 posto obra</t>
  </si>
  <si>
    <t>B.05.000.020514</t>
  </si>
  <si>
    <t>Pedra britada usinada n° 2 posto obra</t>
  </si>
  <si>
    <t>B.05.000.020515</t>
  </si>
  <si>
    <t>Pedra britada usinada n° 4 posto obra</t>
  </si>
  <si>
    <t>B.05.000.020516</t>
  </si>
  <si>
    <t>Brita graduada usinada posto obra</t>
  </si>
  <si>
    <t>B.05.000.020518</t>
  </si>
  <si>
    <t>Pedra britada nº médios 1.2.3 e 4 (a granel)</t>
  </si>
  <si>
    <t>B.05.000.020519</t>
  </si>
  <si>
    <t>Pedra britada usinada n° 3 posto obra</t>
  </si>
  <si>
    <t>B.05.000.020521</t>
  </si>
  <si>
    <t>Pedra de mão (rachão)</t>
  </si>
  <si>
    <t>B.05.000.020522</t>
  </si>
  <si>
    <t>Pedrisco</t>
  </si>
  <si>
    <t>B.05.000.020523</t>
  </si>
  <si>
    <t>Bica corrida posto obra</t>
  </si>
  <si>
    <t>B.05.000.020524</t>
  </si>
  <si>
    <t>Pó de pedra</t>
  </si>
  <si>
    <t>B.06.000.021510</t>
  </si>
  <si>
    <t>Aço CA-25 $MD bitolas</t>
  </si>
  <si>
    <t>B.06.000.021525</t>
  </si>
  <si>
    <t>Aço CA-50-A $MD bitolas</t>
  </si>
  <si>
    <t>B.06.000.021538</t>
  </si>
  <si>
    <t>Aço CA-60-B $MD bitolas</t>
  </si>
  <si>
    <t>B.06.000.021560</t>
  </si>
  <si>
    <t>Tela soldada, diversas bitolas</t>
  </si>
  <si>
    <t>B.06.000.042302</t>
  </si>
  <si>
    <t>Tela em aço soldada nervurada CA-60, Q-61, diâmetro do fio = 3,4mm, espaçamento da malha = 15x15cm - (0,97 kg/m²)</t>
  </si>
  <si>
    <t>B.07.000.024042</t>
  </si>
  <si>
    <t>Disco de corte 7´</t>
  </si>
  <si>
    <t>B.07.000.024090</t>
  </si>
  <si>
    <t>Fita adesiva textura antiderrapante fosforescente/fotoluminescente para pisos, degraus, rampas, corredores/saídas de emergência, etc, cor preta, p/áreas internas/externas, alto tráfego, largura 5 cm, ref. Safety Walk Neon da 3M ou equivalente</t>
  </si>
  <si>
    <t>B.07.000.024091</t>
  </si>
  <si>
    <t>Faixa em policarbonato para sinalização, fotoluminescente amarela, adesivado com dupla face, para degraus, antiderrapante, comprimento 20cm, largura mínima de 3cm, ref. Andaluz ou equivalente</t>
  </si>
  <si>
    <t>B.07.000.024502</t>
  </si>
  <si>
    <t>Argila expandida n° 1 (tipo 2215 - dimensões 22 a 15 mm) - a granel</t>
  </si>
  <si>
    <t>B.07.000.026681</t>
  </si>
  <si>
    <t>Resina epóxi de baixa viscosidade para injeção de fissuras, ref. Anchorbond Injeção da Anchortec, ou equivalente</t>
  </si>
  <si>
    <t>B.07.000.038005</t>
  </si>
  <si>
    <t>Disco de desbaste 7´</t>
  </si>
  <si>
    <t>B.07.000.038098</t>
  </si>
  <si>
    <t>Lona plástica preta</t>
  </si>
  <si>
    <t>B.07.000.049501</t>
  </si>
  <si>
    <t>Fita isolante de 20 m, ref. 3M Scoth 33MR ou equivalente - uso especial</t>
  </si>
  <si>
    <t>B.07.000.049753</t>
  </si>
  <si>
    <t>Luva isolante de borracha, acima de 5 até 10kV</t>
  </si>
  <si>
    <t>B.07.000.049763</t>
  </si>
  <si>
    <t>B.07.000.049764</t>
  </si>
  <si>
    <t>Porta luvas (caixa) em madeira com tampa</t>
  </si>
  <si>
    <t>B.07.000.049767</t>
  </si>
  <si>
    <t>Luva isolante de borracha, acima de 10 até 20kV</t>
  </si>
  <si>
    <t>B.07.000.067021</t>
  </si>
  <si>
    <t>Mangueira plástica flexível 3/4´</t>
  </si>
  <si>
    <t>B.07.000.069552</t>
  </si>
  <si>
    <t>Fita teflon de 18 mm</t>
  </si>
  <si>
    <t>B.07.000.090631</t>
  </si>
  <si>
    <t>Fita adesiva antiderrapante para pisos e degraus, na cor preta, alto tráfego, com largura de 5cm, ref. Safety-WalkMR fabricação 3M ou equivalente</t>
  </si>
  <si>
    <t>B.07.000.090806</t>
  </si>
  <si>
    <t>Escova de aço</t>
  </si>
  <si>
    <t>B.09.000.024005</t>
  </si>
  <si>
    <t>Impermeabilização em argamassa de concreto não estrutural, com consumo de cimento 350 Kg/m³, relação a/c de 0,5 e aditivo hidrófugo impermeabilizante, dosado em central</t>
  </si>
  <si>
    <t>B.09.000.024006</t>
  </si>
  <si>
    <t>Agente de cura química para concreto e argamassa, ref. Quimicret Quimatécnica, Basf Masterkure 201, Curing-Otto Baumgart ou equivalente</t>
  </si>
  <si>
    <t>B.09.000.024069</t>
  </si>
  <si>
    <t>Aditivo hidrófugo de pega normal, ref. Vedacit / Otto Baumgart, Sika 1 / Sika</t>
  </si>
  <si>
    <t>B.09.000.028074</t>
  </si>
  <si>
    <t>Adesivo para poliuretano PA 02</t>
  </si>
  <si>
    <t>bg</t>
  </si>
  <si>
    <t>B.09.000.039023</t>
  </si>
  <si>
    <t>Adesivo/selador à base de emulsão acrílica, ref. Nitobond AR da Anchortec ou Rheomix 104 da BASF ou equivalente</t>
  </si>
  <si>
    <t>B.09.000.039075</t>
  </si>
  <si>
    <t>Cola para chapas melamínicas</t>
  </si>
  <si>
    <t>B.09.000.039076</t>
  </si>
  <si>
    <t>Cola branca específica para piso, tacos madeira</t>
  </si>
  <si>
    <t>B.09.000.069513</t>
  </si>
  <si>
    <t>Adesivo para tubos PVC</t>
  </si>
  <si>
    <t>C.01.000.020235</t>
  </si>
  <si>
    <t>Furo em concreto armado com diâmetro de 1 1/4´</t>
  </si>
  <si>
    <t>C.01.000.020236</t>
  </si>
  <si>
    <t>Furo em concreto armado com diâmetro de 1 1/2´</t>
  </si>
  <si>
    <t>C.01.000.020237</t>
  </si>
  <si>
    <t>Furo em concreto armado com diâmetro de 2 1/4´</t>
  </si>
  <si>
    <t>C.01.000.020256</t>
  </si>
  <si>
    <t>Furação com broca de vídea para até 10mm x 100mm em concreto armado, inclusive colagem da armadura com resina Epoxi (para até 8mm)</t>
  </si>
  <si>
    <t>C.01.000.020257</t>
  </si>
  <si>
    <t>Furação com broca de vídea para 16mm x 150mm em concreto armado, inclusive colagem da armadura com resina Epoxi (para 12,5mm)</t>
  </si>
  <si>
    <t>C.01.000.020258</t>
  </si>
  <si>
    <t>Furação com broca de vídea para 20mm x 150mm em concreto armado, inclusive colagem da armadura com resina Epoxi (para 16mm)</t>
  </si>
  <si>
    <t>C.01.000.020259</t>
  </si>
  <si>
    <t>Furação com broca de vídea para 12,5mm x 200mm em concreto armado, inclusive colagem da armadura com resina Epoxi (para 10mm)</t>
  </si>
  <si>
    <t>C.01.000.020260</t>
  </si>
  <si>
    <t>Furação com broca de vídea para 12,5mm x 100mm em concreto armado, inclusive colagem da armadura com resina Epoxi (para 10mm)</t>
  </si>
  <si>
    <t>C.01.000.020261</t>
  </si>
  <si>
    <t>Furação com broca de vídea para 16mm x 100mm em concreto armado, inclusive colagem da armadura com resina Epoxi (para 12,5mm)</t>
  </si>
  <si>
    <t>C.01.000.020263</t>
  </si>
  <si>
    <t>Furação com broca de vídea para até 10mm x 150mm em concreto armado, inclusive colagem da armadura com resina Epoxi (para até 8mm)</t>
  </si>
  <si>
    <t>C.01.000.020264</t>
  </si>
  <si>
    <t>Furação com broca de vídea para 12,5mm x 150mm em concreto armado, inclusive colagem da armadura com resina Epoxi (para 10mm)</t>
  </si>
  <si>
    <t>C.01.000.020265</t>
  </si>
  <si>
    <t>Furação com broca de vídea para até 10mm x 200mm em concreto armado, inclusive colagem da armadura com resina Epoxi (para 8mm)</t>
  </si>
  <si>
    <t>C.01.000.020266</t>
  </si>
  <si>
    <t>Furação com broca de vídea para 16mm x 200mm em concreto armado, inclusive colagem da armadura com resina Epoxi (para 12,5mm)</t>
  </si>
  <si>
    <t>C.01.000.020267</t>
  </si>
  <si>
    <t>Furação com broca de vídea para 20mm x 200mm em concreto armado, inclusive colagem da armadura com resina Epoxi (para 16mm)</t>
  </si>
  <si>
    <t>C.01.000.020317</t>
  </si>
  <si>
    <t>Locação de forma deslizante, Dint.= 5,50 a 6,00m, mão de obra especializada e direção técnica</t>
  </si>
  <si>
    <t>C.01.000.020318</t>
  </si>
  <si>
    <t>Locação de forma deslizante, Dint.= 3,50 a 4,00m, mão de obra especializada e direção técnica</t>
  </si>
  <si>
    <t>C.01.000.020560</t>
  </si>
  <si>
    <t>Furo em concreto armado com diâmetro de 2 1/2´</t>
  </si>
  <si>
    <t>C.01.000.020592</t>
  </si>
  <si>
    <t>Furo em concreto armado de 1´</t>
  </si>
  <si>
    <t>C.01.000.020593</t>
  </si>
  <si>
    <t>Furo em concreto armado de 3´</t>
  </si>
  <si>
    <t>C.01.000.020594</t>
  </si>
  <si>
    <t>Furo em concreto armado de 5´</t>
  </si>
  <si>
    <t>C.01.000.020692</t>
  </si>
  <si>
    <t>C.01.000.024054</t>
  </si>
  <si>
    <t>Fibra de carbono para reforço estrutural de alta resisência 300 g/m², faixa de resistência a tração de 4.000 à 4900 Mpa; referência comercial Sika, Viapol ou equivalente</t>
  </si>
  <si>
    <t>C.01.000.090095</t>
  </si>
  <si>
    <t>Corte vertical em placa de concreto armado, espessura de 15cm</t>
  </si>
  <si>
    <t>C.01.000.090640</t>
  </si>
  <si>
    <t>Taxa de mobilização e desmobilização de equipamentos para execução de perfuração em concreto, com broca diamantada ou vídea</t>
  </si>
  <si>
    <t>C.01.000.090647</t>
  </si>
  <si>
    <t>Furo em concreto armado de 2´</t>
  </si>
  <si>
    <t>C.01.000.090648</t>
  </si>
  <si>
    <t>Furo em concreto armado de 4´</t>
  </si>
  <si>
    <t>C.01.000.090649</t>
  </si>
  <si>
    <t>Furo em concreto armado de 6´</t>
  </si>
  <si>
    <t>C.01.000.092024</t>
  </si>
  <si>
    <t>Corte de junta dilatação com serra disco diamantado na largura de 3 mm, profundidade de 3 cm, para piso de concreto ou alta resistência 3,0 mm x 3,0 cm</t>
  </si>
  <si>
    <t>C.01.000.098199</t>
  </si>
  <si>
    <t>Mão de obra especializada, equipamento e ferramentas apropriadas para nivelamento de piso em concreto com desempeno de magnésio e acabadora de superfície</t>
  </si>
  <si>
    <t>C.02.000.035614</t>
  </si>
  <si>
    <t>Piso em placa de concreto permeável drenante, cinza natural, de 40x40x6cm, de acordo com a norma NBR 16416:2015; ref. Glasser, Presto, Oterprem, Ecoverde, Drenaltec, Geoblocos ou equivalente</t>
  </si>
  <si>
    <t>C.02.000.035615</t>
  </si>
  <si>
    <t>Piso em placa de concreto permeável drenante, cinza natural, de 40x40x8cm, de acordo com a norma NBR 16416:2015; ref. Glasser, Oterprem, Drenaltec, Geoblocos ou equivalente</t>
  </si>
  <si>
    <t>C.04.000.020530</t>
  </si>
  <si>
    <t>Concreto usinado fck= 15 MPa, slump 5 ± 1cm, brita 1 e 2</t>
  </si>
  <si>
    <t>C.04.000.020535</t>
  </si>
  <si>
    <t>Concreto usinado fck= 20 MPa, slump 5 ± 1cm, brita 1 e 2</t>
  </si>
  <si>
    <t>C.04.000.020536</t>
  </si>
  <si>
    <t>Concreto usinado fck= 25 MPa, slump 5 ± 1cm, slump 1 e 2</t>
  </si>
  <si>
    <t>C.04.000.020542</t>
  </si>
  <si>
    <t>Concreto usinado fck= 35 MPa, slump 5 ± 1cm, brita 1 e 2</t>
  </si>
  <si>
    <t>C.04.000.020544</t>
  </si>
  <si>
    <t>Concreto usinado fck= 30 MPa, slump 5 ± 1cm, brita 1 e 2</t>
  </si>
  <si>
    <t>C.04.000.020546</t>
  </si>
  <si>
    <t>Concreto usinado bombeado fck= 40 MPa, slump 8 ± 1cm, brita 1 e 2</t>
  </si>
  <si>
    <t>C.04.000.020551</t>
  </si>
  <si>
    <t>Concreto usinado fck= 40 MPa, slump 5 ± 1cm, brita 1 e 2</t>
  </si>
  <si>
    <t>C.04.000.020553</t>
  </si>
  <si>
    <t>Concreto usinado bombeado fck= 20 MPa, slump 8 ± 1cm, brita 1 e 2</t>
  </si>
  <si>
    <t>C.04.000.020554</t>
  </si>
  <si>
    <t>Concreto usinado bombeado fck= 25 MPa, slump 8 ± 1cm, brita 1 e 2</t>
  </si>
  <si>
    <t>C.04.000.020556</t>
  </si>
  <si>
    <t>Concreto usinado bombeado fck= 35 MPa, slump 8 ± 1cm, brita 1 e 2</t>
  </si>
  <si>
    <t>C.04.000.020559</t>
  </si>
  <si>
    <t>Concreto usinado bombeado fck= 30 MPa, slump 8 ± 1cm, brita 1 e 2</t>
  </si>
  <si>
    <t>C.04.000.020560</t>
  </si>
  <si>
    <t>Concreto usinado fck= 30 MPa, pedrisco, slump 22cm ± 2cm</t>
  </si>
  <si>
    <t>C.04.000.020562</t>
  </si>
  <si>
    <t>Concreto usinado fck= 25 MPa para perfil extrudado, Slump 0 ± 1</t>
  </si>
  <si>
    <t>C.04.000.020563</t>
  </si>
  <si>
    <t>Concreto usinado 150kg cimento/m³</t>
  </si>
  <si>
    <t>C.04.000.020564</t>
  </si>
  <si>
    <t>Concreto usinado 200kg cimento/m³</t>
  </si>
  <si>
    <t>C.04.000.020565</t>
  </si>
  <si>
    <t>Concreto usinado 300kg cimento/m³</t>
  </si>
  <si>
    <t>C.04.000.020566</t>
  </si>
  <si>
    <t>Taxa para bombeamento de concreto</t>
  </si>
  <si>
    <t>C.04.000.022006</t>
  </si>
  <si>
    <t>Concreto celular, densidade 1200 kg/m³</t>
  </si>
  <si>
    <t>C.05.000.020379</t>
  </si>
  <si>
    <t>Tubo de papelão para forma com diâmetro de 45 cm</t>
  </si>
  <si>
    <t>C.05.000.021235</t>
  </si>
  <si>
    <t>Tubo de papelão para forma com diâmetro de 30 cm</t>
  </si>
  <si>
    <t>C.05.000.021236</t>
  </si>
  <si>
    <t>Tubo de papelão para forma com diâmetro de 50 cm</t>
  </si>
  <si>
    <t>C.05.000.021238</t>
  </si>
  <si>
    <t>Tubo de papelão para forma com diâmetro de 25 cm</t>
  </si>
  <si>
    <t>C.05.000.021239</t>
  </si>
  <si>
    <t>Tubo de papelão para forma com diâmetro de 35 cm</t>
  </si>
  <si>
    <t>C.05.000.021240</t>
  </si>
  <si>
    <t>Tubo de papelão para fôrma com diâmetro de 40 cm</t>
  </si>
  <si>
    <t>C.06.000.022011</t>
  </si>
  <si>
    <t>Laje pré-fabricada unidirecional em viga treliçada/lajota em EPS LT 12 (8 + 4) - SC = 200kgf/m²</t>
  </si>
  <si>
    <t>C.06.000.022012</t>
  </si>
  <si>
    <t>Laje pré-fabricada unidirecional em viga treliçada/lajota em EPS LT 16 (12 + 4) - SC = 300kgf/m²</t>
  </si>
  <si>
    <t>C.06.000.022013</t>
  </si>
  <si>
    <t>Laje pré-fabricada unidirecional em viga treliçada/lajota em EPS LT 20 (16 + 4) - SC = 300kgf/m²</t>
  </si>
  <si>
    <t>C.06.000.022014</t>
  </si>
  <si>
    <t>Laje pré-fabricada unidirecional em viga treliçada/lajota em EPS LT 25 (20 + 5) - SC = 300kgf/m²</t>
  </si>
  <si>
    <t>C.06.000.022015</t>
  </si>
  <si>
    <t>Laje pré-fabricada unidirecional em viga treliçada/lajota em EPS LT 30 (25+ 5) - SC = 300kgf/m²</t>
  </si>
  <si>
    <t>C.06.000.022029</t>
  </si>
  <si>
    <t>Laje pré-fabricada mista vigota treliçada/lajota cerâmica - LT 24 (20+4); sobrecarga 200 kgf/m²</t>
  </si>
  <si>
    <t>C.06.000.022030</t>
  </si>
  <si>
    <t>Laje pré-fabricada mista vigota treliçada/lajota cerâmica - LT 30 (24+6); sobrecarga 200 kgf/m²</t>
  </si>
  <si>
    <t>C.06.000.022032</t>
  </si>
  <si>
    <t>Pré-laje em painel pré-fabricado treliçado, com EPS classe PI, H= 12 cm, sem capeamento; sobrecarga 200 kgf/m²</t>
  </si>
  <si>
    <t>C.06.000.022033</t>
  </si>
  <si>
    <t>Pré-laje em painel pré-fabricado treliçado, com EPS classe PI, H= 25 cm, sem capeamento; sobrecarga 200 kgf/m²</t>
  </si>
  <si>
    <t>C.06.000.022034</t>
  </si>
  <si>
    <t>Pré-laje em painel pré-fabricado treliçado, com EPS classe PI, H= 20 cm, sem capeamento; sobrecarga 200 kgf/m²</t>
  </si>
  <si>
    <t>C.06.000.022035</t>
  </si>
  <si>
    <t>Pré-laje em painel pré-fabricado treliçado, com EPS classe PI, H= 16 cm, sem capeamento; sobrecarga 200 kgf/m²</t>
  </si>
  <si>
    <t>C.06.000.022039</t>
  </si>
  <si>
    <t>Laje pré-fabricada mista vigota protendida/lajota cerâmica - LP 25 (20+5); sobrecarga 200kgf/m²</t>
  </si>
  <si>
    <t>C.06.000.022047</t>
  </si>
  <si>
    <t>Laje pré-fabricada mista vigota treliçada/lajota cerâmica - LT 12 (8+4); sobrecarga 200kgf/m²</t>
  </si>
  <si>
    <t>C.06.000.022048</t>
  </si>
  <si>
    <t>Laje pré-fabricada mista vigota treliçada/lajota cerâmica - LT 16 (12+4); sobrecarga 200 kgf/m²</t>
  </si>
  <si>
    <t>C.06.000.022049</t>
  </si>
  <si>
    <t>Laje pré-fabricada mista vigota treliçada/lajota cerâmica - LT 20 (16+4); sobrecarga 200 kgf/m²</t>
  </si>
  <si>
    <t>C.06.000.022050</t>
  </si>
  <si>
    <t>Laje pré-fabricada mista vigota protendida/lajota cerâmica - LP 12 (8+4); sobrecarga 200kgf/m²</t>
  </si>
  <si>
    <t>C.06.000.022051</t>
  </si>
  <si>
    <t>Laje pré-fabricada mista vigota protendida/lajota cerâmica - LP 16 (12+4); sobrecarga 200kgf/m²</t>
  </si>
  <si>
    <t>C.06.000.022052</t>
  </si>
  <si>
    <t>Laje pré-fabricada mista vigota protendida/lajota cerâmica - LP 20 (16+4); sobrecarga 200kgf/m²</t>
  </si>
  <si>
    <t>C.06.000.022061</t>
  </si>
  <si>
    <t>Pré-laje em painel pré-fabricado treliçado maciço; altura total, H= 12 cm, sobrecarga 200 kgf/m²</t>
  </si>
  <si>
    <t>C.06.000.022065</t>
  </si>
  <si>
    <t>Pré-laje em painel pré-fabricado treliçado maciço; altura total, H= 16 cm; sobrecarga 200 kgf/m²</t>
  </si>
  <si>
    <t>C.06.000.025011</t>
  </si>
  <si>
    <t>Capa para muro e/ou rufo pré-moldado em concreto de 14 x 50 x 18,5 cm, ref. mod. 75C da Neo Rex ou equivalente</t>
  </si>
  <si>
    <t>C.06.000.025012</t>
  </si>
  <si>
    <t>Capa para muro e/ou rufo pré-moldado em concreto de 20 x 50 x 26 cm, ref. mod. 75D da Neo Rex ou equivalente</t>
  </si>
  <si>
    <t>C.06.000.025013</t>
  </si>
  <si>
    <t>Capa para muro e/ou rufo pré-moldado em concreto, com pingadeira, de 24/25x50x29,5cm; ref. 75F da Neo Rex, AD-83 da Facital ou equivalente</t>
  </si>
  <si>
    <t>C.07.000.022510</t>
  </si>
  <si>
    <t>Bloco de concreto de vedação 9 x 19 x 39 cm, classe C (resistência &gt; ou = 3 Mpa)</t>
  </si>
  <si>
    <t>C.07.000.022522</t>
  </si>
  <si>
    <t>Bloco de concreto de vedação 14 x 19 x 39 cm, classe C (resistência &gt; ou = 3 Mpa)</t>
  </si>
  <si>
    <t>C.07.000.022523</t>
  </si>
  <si>
    <t>Bloco de concreto de vedação 19 x 19 x 39 cm, classe C (resistência &gt; ou = 3 Mpa)</t>
  </si>
  <si>
    <t>C.07.000.022537</t>
  </si>
  <si>
    <t>Bloco de concreto estrutural de 14 x 19 x 39 cm, classe B (resistência &gt; ou = 4 Mpa)</t>
  </si>
  <si>
    <t>C.07.000.022538</t>
  </si>
  <si>
    <t>Bloco de concreto estrutural de 19 x 19 x 39 cm, classe B (resistência &gt; ou = 4 Mpa)</t>
  </si>
  <si>
    <t>C.07.000.022539</t>
  </si>
  <si>
    <t>Bloco de concreto estrutural de 14 x 19 x 39 cm, classe A (resistência &gt; ou = 8 Mpa)</t>
  </si>
  <si>
    <t>C.07.000.022540</t>
  </si>
  <si>
    <t>Bloco de concreto estrutural de 19 x 19 x 39 cm, classe A (resistência &gt; ou = 8 Mpa)</t>
  </si>
  <si>
    <t>C.07.000.022577</t>
  </si>
  <si>
    <t>Bloco de concreto para piso drenante de 50 x 50 x 10 cm; ref. Neo-Rex CGD / Facital AD-CGD ou equivalente</t>
  </si>
  <si>
    <t>C.07.000.022579</t>
  </si>
  <si>
    <t>Elemento vazado em concreto, tipo veneziana por sobreposição de peças de 39 x 39 x 10 cm; ref. Neo Rex EV59A ou equivalente</t>
  </si>
  <si>
    <t>C.07.000.023005</t>
  </si>
  <si>
    <t>Grelha pré-moldada em concreto, com furos redondos 79,5 x 24,5 x 8 cm; ref. GRE88R da Neo Rex ou equivalente</t>
  </si>
  <si>
    <t>C.07.000.023016</t>
  </si>
  <si>
    <t>Elemento vazado em concreto, tipo quadriculado de 39 x 39 x 10 cm; ref. Neo-Rex 23A ou equivalente</t>
  </si>
  <si>
    <t>C.07.000.023042</t>
  </si>
  <si>
    <t>Banco em concreto pré-moldado, dimensões 150 x 45 x 45 cm, referência BVP150 da Neo Rex ou equivalente</t>
  </si>
  <si>
    <t>C.07.000.023049</t>
  </si>
  <si>
    <t>Banco em concreto pré-moldado com 1 assento, pés vazados, de 200 x 42 x 47cm, ref. BV200 da Neo Rex ou equivalente</t>
  </si>
  <si>
    <t>C.07.000.023055</t>
  </si>
  <si>
    <t>Banco em concreto pré-moldado, reto, sem encosto, com 3 pés, medindo aproximadamente 300 x 45 x 45 cm; ref. BVA-300 da Neo-Rex ou equivalente</t>
  </si>
  <si>
    <t>C.07.000.027504</t>
  </si>
  <si>
    <t>Mourão de concreto 10x10x300cm, curvo com 8 furos</t>
  </si>
  <si>
    <t>C.07.000.027520</t>
  </si>
  <si>
    <t>Mourão de concreto de 10x10x220cm, reto com furos a cada 20cm</t>
  </si>
  <si>
    <t>C.07.000.027540</t>
  </si>
  <si>
    <t>Mourão de concreto seção min. 10x10x300cm, 12 furos</t>
  </si>
  <si>
    <t>C.07.000.035580</t>
  </si>
  <si>
    <t>Piso de concreto intertravado, cor natural, tipos: raquete, retangular, sextavado e 16 faces, espessura 6 cm, 35 MPa</t>
  </si>
  <si>
    <t>C.07.000.035581</t>
  </si>
  <si>
    <t>Piso de concreto intertravado, tipos: raquete, retangular, sextavado e 16 faces, espessura 8 cm, 35 MPa</t>
  </si>
  <si>
    <t>C.07.000.035583</t>
  </si>
  <si>
    <t>Piso de concreto intertravado, colorido, tipos: raquete, retangular, sextavado e 16 faces, espessura 6 cm, 35 MPa</t>
  </si>
  <si>
    <t>C.09.000.022551</t>
  </si>
  <si>
    <t>Bloco de concreto celular autoclavado com espessura de 10 cm - Classe C25</t>
  </si>
  <si>
    <t>C.09.000.022552</t>
  </si>
  <si>
    <t>Bloco de concreto celular autoclavado com espessura de 12,5 cm - Classe C25</t>
  </si>
  <si>
    <t>C.09.000.022553</t>
  </si>
  <si>
    <t>Bloco de concreto celular autoclavado com espessura de 15 cm - Classe C25</t>
  </si>
  <si>
    <t>C.09.000.022554</t>
  </si>
  <si>
    <t>Bloco de concreto celular autoclavado com espessura de 20 cm - Classe C25</t>
  </si>
  <si>
    <t>C.10.000.028150</t>
  </si>
  <si>
    <t>Guia chapeu para boca de lobo, padrão PMSP</t>
  </si>
  <si>
    <t>C.10.000.028151</t>
  </si>
  <si>
    <t>Tampa de concreto para boca de lobo, padrão PMSP</t>
  </si>
  <si>
    <t>C.10.000.028153</t>
  </si>
  <si>
    <t>Bate-roda pré-fabricado em concreto aparente liso, com chumbador para fixação, cor natural - medidas: (13x17x180cm) ou (13x17x200cm)</t>
  </si>
  <si>
    <t>C.10.000.032022</t>
  </si>
  <si>
    <t>Ladrilho hidráulico várias cores, exceto branco, cinza e preto, de 20x20x1,8cm, ref. fabricação Fulget, Artefatos cimentos Maria Estela Ltda ou Pisos Paulista</t>
  </si>
  <si>
    <t>C.10.000.036514</t>
  </si>
  <si>
    <t>Guia pré-moldada reta/curva, padrão PMSP 100, fck 25MPa</t>
  </si>
  <si>
    <t>C.10.000.036525</t>
  </si>
  <si>
    <t>Guia pré-moldada curva, padrão PMSP 100, fck 25 MPa</t>
  </si>
  <si>
    <t>C.10.000.091167</t>
  </si>
  <si>
    <t>Ladrilho hidráulico nas cores: branco, preto e cinza, de 20x20x1,8cm; ref. fabricação Fulget ou equivalente</t>
  </si>
  <si>
    <t>D.01.000.035569</t>
  </si>
  <si>
    <t>Raspagem/calafetação/cera em piso de madeira - aplicado</t>
  </si>
  <si>
    <t>D.01.000.035577</t>
  </si>
  <si>
    <t>Raspagem, calafetação de verniz a base de água, bi-componente com proteção, acabamento semibrilho; ref. Bona Traffic ou equivalente</t>
  </si>
  <si>
    <t>D.01.000.036007</t>
  </si>
  <si>
    <t>Colocação do soalho, inclusive fornecimento e acessórios para instalação</t>
  </si>
  <si>
    <t>D.02.000.020215</t>
  </si>
  <si>
    <t>Estronca de eucalipto com 10cm de diâmetro sem casca</t>
  </si>
  <si>
    <t>D.02.000.020217</t>
  </si>
  <si>
    <t>Estronca de eucalipto-citriodora (mourão), com diâmetro de 200 a 250 mm - com casca</t>
  </si>
  <si>
    <t>D.02.000.021001</t>
  </si>
  <si>
    <t>Caibro em cambará, cedrinho, eucalipto-citriodora, eucalipto-saligna, garapa, cupiúba, de 5,0 x 6,0cm</t>
  </si>
  <si>
    <t>D.02.000.021005</t>
  </si>
  <si>
    <t>Madeira serrada em cambará, cedrinho, cumaru, eucalipto-citriodora, eucalipto-saligna, garapa, tuari, (viga de 6 x 12cm)</t>
  </si>
  <si>
    <t>D.02.000.021009</t>
  </si>
  <si>
    <t>Pontalete de cedrinho de 75 mm x 75 mm - 3ª construção</t>
  </si>
  <si>
    <t>D.02.000.021014</t>
  </si>
  <si>
    <t>Sarrafo de cedrinho 2,5 x 5 cm</t>
  </si>
  <si>
    <t>D.02.000.021017</t>
  </si>
  <si>
    <t>Sarrafo de cedrinho 2,5 x 10 cm</t>
  </si>
  <si>
    <t>D.02.000.021018</t>
  </si>
  <si>
    <t>Sarrafo de cedrinho bruto - 1´ x 3´</t>
  </si>
  <si>
    <t>D.02.000.021021</t>
  </si>
  <si>
    <t>Tábua cedrinho 25 mm x 300 mm de 3ª</t>
  </si>
  <si>
    <t>D.02.000.021043</t>
  </si>
  <si>
    <t>Madeira de cedrinho - bruto</t>
  </si>
  <si>
    <t>D.02.000.021052</t>
  </si>
  <si>
    <t>Estronca de eucalipto (mourão), com 15cm de diâmetro sem casca</t>
  </si>
  <si>
    <t>D.02.000.021060</t>
  </si>
  <si>
    <t>Ripa em cambará, cedrinho, cupuíba, eucalipto-citriodora, eucalipto-saligna, garapa, itaúba, pinus-elioti, 12 mm x 50 mm</t>
  </si>
  <si>
    <t>D.02.000.021066</t>
  </si>
  <si>
    <t>Sarrafo de cedrinho aparelhado 1 x 2´</t>
  </si>
  <si>
    <t>D.02.000.021070</t>
  </si>
  <si>
    <t>Chapa OSB (Oriented Strand Board), dimensões 122 x 220 x 8 mm</t>
  </si>
  <si>
    <t>D.02.000.021071</t>
  </si>
  <si>
    <t>Chapa OSB (Oriented Strand Board), dimensões 122 x 220 x 10 mm</t>
  </si>
  <si>
    <t>D.02.000.021072</t>
  </si>
  <si>
    <t>Chapa OSB (Oriented Strand Board), dimensões 122 x 220 x 12 mm</t>
  </si>
  <si>
    <t>D.02.000.090166</t>
  </si>
  <si>
    <t>Tábua aparelhada em cambará, cedrinho, cupuíba, eucalipto-citriodora, eucalipto-saligna, garapa, pinus-elioti, itaúba, de 2,5 x 20,0 cm - testeira / tabeira</t>
  </si>
  <si>
    <t>D.02.000.090635</t>
  </si>
  <si>
    <t>Madeira em cambará, cedrinho, eucalipto-citriodora, eucalipto-saligna, garapa, cupiúba, itaúba, de 5 x 20 cm - bruta</t>
  </si>
  <si>
    <t>D.03.000.021030</t>
  </si>
  <si>
    <t>Chapa compensada cola PVA resinada de 6mm (2,20 x 1,10)m</t>
  </si>
  <si>
    <t>D.03.000.021031</t>
  </si>
  <si>
    <t>Chapa compensada cola resinada de 10mm (2,20 x 1,10)m</t>
  </si>
  <si>
    <t>D.03.000.021032</t>
  </si>
  <si>
    <t>Chapa compensada cola PVA resinada de 12mm (2,20 x 1,10)m</t>
  </si>
  <si>
    <t>D.03.000.021033</t>
  </si>
  <si>
    <t>Chapa compensada cola fenólica plastificada de 12mm (2,20 x 1,10)m</t>
  </si>
  <si>
    <t>D.03.000.021034</t>
  </si>
  <si>
    <t>Chapa compensada cola fenólica plastificada de 18mm (2,44 x 1,22)m</t>
  </si>
  <si>
    <t>D.03.000.021036</t>
  </si>
  <si>
    <t>Chapa compensado naval em virola, espessura de 25mm - (2,20 x 1,60)m</t>
  </si>
  <si>
    <t>D.03.000.021085</t>
  </si>
  <si>
    <t>Chapa compensada cola fenólica plastificada de 6mm (2,2 x 1,10)m</t>
  </si>
  <si>
    <t>D.03.000.021095</t>
  </si>
  <si>
    <t>D.04.000.021076</t>
  </si>
  <si>
    <t>Tabua emparelhada em cambará, cedrinho, cupuíba, amesclão, eucalipto-citriodora, eucalipto-saligna, garapa, pinus-elioti, tauari, de 2,50 x 10cm</t>
  </si>
  <si>
    <t>D.04.000.030003</t>
  </si>
  <si>
    <t>Porta lisa de correr suspensa em madeira Curupixá, freijo, com batente e trilho na parte superior</t>
  </si>
  <si>
    <t>D.04.000.030006</t>
  </si>
  <si>
    <t>Caixilho em madeira, tipo veneziana de correr</t>
  </si>
  <si>
    <t>D.04.000.030020</t>
  </si>
  <si>
    <t>Porta lisa de madeira, interna "PIM", para acabamento em pintura, 01 folha, desempenho intermediário para uso coletivo, tráfego regular 50.000 ciclos, padrão dimensional médio, com ferragens, completo - 80 x 210 cm</t>
  </si>
  <si>
    <t>D.04.000.030021</t>
  </si>
  <si>
    <t>Porta lisa de madeira, interna "PIM", para acabamento em pintura, 01 folha, desempenho superior para uso público, tráfego intenso de 100.000 ciclos, padrão dimensional médio/pesado, com ferragens, completo - 80 x 210 cm</t>
  </si>
  <si>
    <t>D.04.000.030022</t>
  </si>
  <si>
    <t>Porta lisa de madeira, interna "PIM", para acabamento em pintura, 01 folha, desempenho superior para uso público, tráfego intenso de 100.000 ciclos, padrão dimensional médio/pesado, com ferragens, completo - 90 x 210 cm</t>
  </si>
  <si>
    <t>D.04.000.030023</t>
  </si>
  <si>
    <t>Porta lisa de madeira, interna, resistente a umidade "PIM RU", para acabamento em pintura, 01 folha, desempenho superior para uso público, tráfego intenso de 100.000 ciclos, padrão dimensional médio/pesado, com ferragens, completo - 80 x 210 cm</t>
  </si>
  <si>
    <t>D.04.000.030024</t>
  </si>
  <si>
    <t>Porta lisa de madeira, interna "PIM RU", acab. revestida/pintura, 01 folha, de 35mm, p/divisória sanitária, desemp. superior, uso público, tráfego intenso 100.000 ciclos, padrão dimensional médio/pesado, c/ferragens, completo, 80 x 210 cm</t>
  </si>
  <si>
    <t>D.04.000.030025</t>
  </si>
  <si>
    <t>Porta lisa de madeira, interna, resistente a umidade "PIM RU", para  pintura, 01 folha, tipo acessível, desempenho superior,  uso público, tráfego intenso 100.000 ciclos, padrão dimensional médio/pesado, com ferragens, completo - 90 x 210 cm</t>
  </si>
  <si>
    <t>D.04.000.030026</t>
  </si>
  <si>
    <t>Porta lisa madeira, interna, resistente a umidade "PIM RU", para pintura, 01 folha, de correr/deslizante, tipo acessível, desempenho superior p/uso público, tráfego intenso 100.000 ciclos, padrão dimensional pesado, ferragem, completo 100x200cm</t>
  </si>
  <si>
    <t>D.04.000.030108</t>
  </si>
  <si>
    <t>Folha de porta lisa em madeira folheada e encabeçada, sob medida</t>
  </si>
  <si>
    <t>D.04.000.030112</t>
  </si>
  <si>
    <t>Folha de porta em madeira sarrafeada com película lisa para verniz 72x210cm</t>
  </si>
  <si>
    <t>D.04.000.030113</t>
  </si>
  <si>
    <t>Folha de porta em madeira sarrafeada com película lisa para verniz 82x210cm</t>
  </si>
  <si>
    <t>D.04.000.030114</t>
  </si>
  <si>
    <t>Folha de porta em madeira sarrafeada com película lisa para verniz 92x210cm</t>
  </si>
  <si>
    <t>D.04.000.030135</t>
  </si>
  <si>
    <t>Batente madeira itauba/garapeira/cedro/angelim 14 x 3,5 cm, vão 52 a 92 x 210 cm</t>
  </si>
  <si>
    <t>D.04.000.030137</t>
  </si>
  <si>
    <t>Batente madeira itauba/garapeira/cedro/angelim 14 x 3,5 cm, vão 122 x 210 cm</t>
  </si>
  <si>
    <t>D.04.000.030150</t>
  </si>
  <si>
    <t>Guarnição cedrinho de 210 x 100 x 1 x 5 cm</t>
  </si>
  <si>
    <t>D.04.000.030205</t>
  </si>
  <si>
    <t>Folha de madeira sarrafeada, revestida nas 2 faces com laminado liso 62x210cm</t>
  </si>
  <si>
    <t>D.04.000.030206</t>
  </si>
  <si>
    <t>Folha de madeira sarrafeada, revestida nas 2 faces com laminado liso 72x210cm</t>
  </si>
  <si>
    <t>D.04.000.030207</t>
  </si>
  <si>
    <t>Folha de madeira sarrafeada, revestida nas 2 faces com laminado liso 82x210cm</t>
  </si>
  <si>
    <t>D.04.000.030208</t>
  </si>
  <si>
    <t>Folha de madeira sarrafeada, revestida nas 2 faces com laminado liso 92x210cm</t>
  </si>
  <si>
    <t>D.04.000.030221</t>
  </si>
  <si>
    <t>Folha de porta lisa em madeira sarrafeada para pintura 62x210cm</t>
  </si>
  <si>
    <t>D.04.000.030222</t>
  </si>
  <si>
    <t>Folha de porta lisa em madeira sarrafeada para pintura 72x210cm</t>
  </si>
  <si>
    <t>D.04.000.030223</t>
  </si>
  <si>
    <t>Folha de porta lisa em madeira sarrafeada para pintura 82x210cm</t>
  </si>
  <si>
    <t>D.04.000.030224</t>
  </si>
  <si>
    <t>Folha de porta lisa em madeira sarrafeada para pintura 92x210cm</t>
  </si>
  <si>
    <t>D.04.000.030225</t>
  </si>
  <si>
    <t>Folha de porta macho/fêmea sem emenda de 72x210cm</t>
  </si>
  <si>
    <t>D.04.000.030226</t>
  </si>
  <si>
    <t>Folha de porta macho/fêmea sem emenda de 82x210cm</t>
  </si>
  <si>
    <t>D.04.000.030227</t>
  </si>
  <si>
    <t>Folha de porta macho/fêmea sem emenda de 92x210cm</t>
  </si>
  <si>
    <t>D.04.000.030228</t>
  </si>
  <si>
    <t>Folha de porta macho/fêmea sem emenda de 62x210cm</t>
  </si>
  <si>
    <t>D.04.000.030274</t>
  </si>
  <si>
    <t>Folha de porta lisa em madeira para pintura 110x210cm</t>
  </si>
  <si>
    <t>D.04.000.030360</t>
  </si>
  <si>
    <t>Chapa de laminado melamínico</t>
  </si>
  <si>
    <t>D.04.000.030366</t>
  </si>
  <si>
    <t>Sarrafo de cedrinho de 10 x 1,5 cm, aparelhada 3ª construção (para acabamento lateral de beiral)</t>
  </si>
  <si>
    <t>D.04.000.030380</t>
  </si>
  <si>
    <t>Faixa/batedor de proteção em tábua de MDF, revestido com laminado melamínico, canto arredondado - 290x15mm</t>
  </si>
  <si>
    <t>D.04.000.034041</t>
  </si>
  <si>
    <t>Tabua aparelhada de pinus macho-fêmea, de 1 x 10 cm - para forro</t>
  </si>
  <si>
    <t>D.04.000.035511</t>
  </si>
  <si>
    <t>Tabua aparelhada em cambará, cedrinho, cupuíba, eucalipto-citriodora, eucalipto-saligna, garapa, pinus-elioti, de 10 x 2 cm - macho/fêmea</t>
  </si>
  <si>
    <t>D.04.000.035551</t>
  </si>
  <si>
    <t>Taco de Ipê fixado com cola 10 x 40cm - material</t>
  </si>
  <si>
    <t>D.04.000.036002</t>
  </si>
  <si>
    <t>Rodapé de madeira ipê/jatobá de 7 x 1,5 cm</t>
  </si>
  <si>
    <t>D.04.000.036006</t>
  </si>
  <si>
    <t>Soalho madeira aparelhada em cumaru, ipê, jatobá, tauari, garapa, angelim-pedra, de 20 x 2 cm</t>
  </si>
  <si>
    <t>D.04.000.036106</t>
  </si>
  <si>
    <t>Cordão meia cana de madeira aparelhada 1 x 1cm, em cumaru, ipê, jatobá, tauari, garapa, angelim-pedra, de 1 x 1cm</t>
  </si>
  <si>
    <t>D.04.000.098078</t>
  </si>
  <si>
    <t>Lousa em laminado melamínico, branco linha comercial</t>
  </si>
  <si>
    <t>D.05.000.023507</t>
  </si>
  <si>
    <t>Divisória cega tipo naval, Divilux 35 Fibraroc Formidur BPplus - instalado</t>
  </si>
  <si>
    <t>D.05.000.023509</t>
  </si>
  <si>
    <t>Divisória para sanitários, painéis em laminado melamínico estrutural, perfis em alumínio, inclusive ferragem</t>
  </si>
  <si>
    <t>D.05.000.023512</t>
  </si>
  <si>
    <t>Divisória painel/vidro/vidro, tipo naval, Divilux 35 MSO, Eucaplac UV instalado</t>
  </si>
  <si>
    <t>D.05.000.023585</t>
  </si>
  <si>
    <t>Divisória Divilux 35 MSO Eucaplac UV cega - instalado</t>
  </si>
  <si>
    <t>D.05.000.024618</t>
  </si>
  <si>
    <t>D.05.000.024619</t>
  </si>
  <si>
    <t>Divisória tipo piso/teto em vidro temperado simples de 6mm, com coluna estrutural em alumínio extrudado</t>
  </si>
  <si>
    <t>D.05.000.024620</t>
  </si>
  <si>
    <t>Divisória tipo piso/teto em vidro temperado duplo de 6mm e micro persianas, com coluna estrutural em alumínio extrudado</t>
  </si>
  <si>
    <t>E.01.000.037530</t>
  </si>
  <si>
    <t>Pintura de acabamento em tinta esmalte sobre estrutura metálica</t>
  </si>
  <si>
    <t>E.01.000.037531</t>
  </si>
  <si>
    <t>Pintura de acabamento em tinta epóxi sobre estrutura metálica</t>
  </si>
  <si>
    <t>E.01.000.037532</t>
  </si>
  <si>
    <t>Tinta PU bi componente para estrutura metálica, cor branca, ref. Sherwin Williams ou equivalente</t>
  </si>
  <si>
    <t>E.01.000.037533</t>
  </si>
  <si>
    <t>Fundo primer epoxi bicomponente, para pintura de ferro, alumínio, aço e galvanizado, ref. Sherwin Williams ou equivalente</t>
  </si>
  <si>
    <t>E.02.000.026760</t>
  </si>
  <si>
    <t>Prego diversas bitolas (referência 18 x 27)</t>
  </si>
  <si>
    <t>E.02.000.027010</t>
  </si>
  <si>
    <t>Arame recozido nº 18 BWG</t>
  </si>
  <si>
    <t>E.02.000.027011</t>
  </si>
  <si>
    <t>Arame tipo MIG, diâmetro de 0,80 a 1,20 mm</t>
  </si>
  <si>
    <t>E.02.000.027018</t>
  </si>
  <si>
    <t>Arame farpado galvanizado fio Nº 16 BWG</t>
  </si>
  <si>
    <t>E.02.000.027025</t>
  </si>
  <si>
    <t>Arame galvanizado nº 16 BWG</t>
  </si>
  <si>
    <t>E.02.000.090264</t>
  </si>
  <si>
    <t>Arame galvanizado nº 14 BWG</t>
  </si>
  <si>
    <t>E.03.000.026504</t>
  </si>
  <si>
    <t>Gancho de 1/4´ com porca e arruela, 550 mm</t>
  </si>
  <si>
    <t>E.03.000.026513</t>
  </si>
  <si>
    <t>Chumbador Fischer Bolt diâmetro = 1/2´ e comprimento = 4´</t>
  </si>
  <si>
    <t>E.03.000.026516</t>
  </si>
  <si>
    <t>Parafuso em latão com cabeça sextavada, com rosca mecânica de 3/8´ x 50mm</t>
  </si>
  <si>
    <t>E.03.000.026548</t>
  </si>
  <si>
    <t>Parafuso cabeça chata com bucha plástica de 8 mm - 5,5 x 50 mm</t>
  </si>
  <si>
    <t>E.03.000.026577</t>
  </si>
  <si>
    <t>Parafuso com rosca soberba 8 x 165mm</t>
  </si>
  <si>
    <t>E.03.000.026651</t>
  </si>
  <si>
    <t>Gaxeta EPDM ref. 1619 da Day Brasil ou equivalente</t>
  </si>
  <si>
    <t>E.03.000.026652</t>
  </si>
  <si>
    <t>Gaxeta EPDM ref. 274 da Day Brasil ou equivalente</t>
  </si>
  <si>
    <t>E.03.000.026653</t>
  </si>
  <si>
    <t>Parafuso auto-atarraxante/auto-brocante em aço médio carbono, com acabamento zincado brando, de 12 x 38 mm - com arruela de vedação</t>
  </si>
  <si>
    <t>E.03.000.026709</t>
  </si>
  <si>
    <t>Grapa ferro para cantoneira 1´ x 1/8´ 1,19 kg/m</t>
  </si>
  <si>
    <t>E.03.000.026726</t>
  </si>
  <si>
    <t>Parafuso com arruela e bucha S8 de 4,8 x 50 mm, tipo panela</t>
  </si>
  <si>
    <t>E.03.000.026733</t>
  </si>
  <si>
    <t>Parafusos niquelados para sanitários</t>
  </si>
  <si>
    <t>E.03.000.026735</t>
  </si>
  <si>
    <t>Conjunto de fixação para lavatório (dois parafusos, duas buchas e quatro arruelas); ref. SP 7 01 da Deca ou equivalente</t>
  </si>
  <si>
    <t>E.03.000.026771</t>
  </si>
  <si>
    <t>Rebites de ferro zincado n° 8, comprimento de 6,10 mm, diâmetro nominal de 3 mm</t>
  </si>
  <si>
    <t>E.03.000.049502</t>
  </si>
  <si>
    <t>Porca quadrada para parafuso M16</t>
  </si>
  <si>
    <t>E.03.000.049534</t>
  </si>
  <si>
    <t>Parafuso cabeça abaulada M16 x 45 mm</t>
  </si>
  <si>
    <t>E.03.000.049535</t>
  </si>
  <si>
    <t>Parafuso cabeça abaulada M10 x 115 mm</t>
  </si>
  <si>
    <t>E.03.000.049539</t>
  </si>
  <si>
    <t>Arruela quadrada de 50 mm com furo de 18 mm</t>
  </si>
  <si>
    <t>E.03.000.049540</t>
  </si>
  <si>
    <t>Arruela quadrada 100 x 100 x 5 mm com furo de 18 mm</t>
  </si>
  <si>
    <t>E.03.000.049550</t>
  </si>
  <si>
    <t>Parafuso cabeça quadrada M16 x 125 mm</t>
  </si>
  <si>
    <t>E.03.000.049551</t>
  </si>
  <si>
    <t>Parafuso cabeça abaulada M16 x 150 mm</t>
  </si>
  <si>
    <t>E.03.000.049552</t>
  </si>
  <si>
    <t>Parafuso cabeça quadrada M16 x 300 mm</t>
  </si>
  <si>
    <t>E.03.000.049553</t>
  </si>
  <si>
    <t>Parafuso rosca dupla M16 x 450 mm</t>
  </si>
  <si>
    <t>E.03.000.069519</t>
  </si>
  <si>
    <t>Conjunto para fixação de tanque</t>
  </si>
  <si>
    <t>E.03.000.069568</t>
  </si>
  <si>
    <t>Parafuso e bucha de 8´ para fixação de louça sanitária</t>
  </si>
  <si>
    <t>E.03.000.090616</t>
  </si>
  <si>
    <t>Parafuso sextavado em aço inoxidável de 1/4" x 1 1/4"; ref. SXRI1/4X1.1/4A2 da Belenus, TEL5329 da Termotécnica ou equivalente</t>
  </si>
  <si>
    <t>E.03.000.090617</t>
  </si>
  <si>
    <t>Arruela lisa em aço inoxidável de 1/4"; ref. 39136202 da Ciser, Inox 1/4" da Aciole, AL3/16A4 da Veppel ou equivalente</t>
  </si>
  <si>
    <t>E.03.000.090618</t>
  </si>
  <si>
    <t>Porca sextavada em aço inoxidável de 1/4";  ref. Inox 1/4" da Ciser, TEL5314 da Termotécnica, Inox 304 1/4" da Walsywa ou equivalente</t>
  </si>
  <si>
    <t>E.04.000.025014</t>
  </si>
  <si>
    <t>Fornecimento e montagem de estrutura metálica em aço USISAC41E / COSARCOR400E / CSNCOR420</t>
  </si>
  <si>
    <t>E.04.000.037502</t>
  </si>
  <si>
    <t>E.04.000.037503</t>
  </si>
  <si>
    <t>E.04.000.037504</t>
  </si>
  <si>
    <t>Tubo metálico metalon, referência 60 x 60 x 3,75mm</t>
  </si>
  <si>
    <t>E.04.000.037532</t>
  </si>
  <si>
    <t>Fornecimento e montagem de estrutura metálica em aço ASTM-A 36, sem pintura</t>
  </si>
  <si>
    <t>E.05.000.026198</t>
  </si>
  <si>
    <t>Chapa perfurada em aço SAE 1020, furos redondos de diâmetro 7,5 mm, área aberta 45%, e espessura de 1/8´, dimensão 2,0 x 1,0 m</t>
  </si>
  <si>
    <t>E.05.000.026615</t>
  </si>
  <si>
    <t>Cantoneira ferro 1´ x 1´ x 1/8´ - 1,19 kg/m</t>
  </si>
  <si>
    <t>E.05.000.026662</t>
  </si>
  <si>
    <t>Chapa de aço ASTM A-36 de 1/4´</t>
  </si>
  <si>
    <t>E.05.000.026678</t>
  </si>
  <si>
    <t>Ferro cantoneira abas iguais em aço carbono, de 1´ x 1´ x 1/8´</t>
  </si>
  <si>
    <t>E.05.000.026682</t>
  </si>
  <si>
    <t>Cantoneira em aço galvanizado de 1´ x 1/8´</t>
  </si>
  <si>
    <t>E.05.000.026702</t>
  </si>
  <si>
    <t>Insert maciço com furo inferior para ancoragem, carga de trabalho 3.000 kg; ref. TS24 da Trejor ou equivalente</t>
  </si>
  <si>
    <t>E.05.000.026703</t>
  </si>
  <si>
    <t>Içador, carga de trabalho 3.000 kg, ref. TP24 fabricação Trejor</t>
  </si>
  <si>
    <t>E.05.000.026704</t>
  </si>
  <si>
    <t>Chapa de ferro Nº 14</t>
  </si>
  <si>
    <t>E.05.000.026707</t>
  </si>
  <si>
    <t>Posicionador, carga de trabalho 3.000 kg, ref. TP24 fabricação Trejor ou equivalente</t>
  </si>
  <si>
    <t>E.06.000.021546</t>
  </si>
  <si>
    <t>Tela galvanizada para fixação de alvenaria, malha de 15x15mm e dimensão 6x50cm</t>
  </si>
  <si>
    <t>E.06.000.021547</t>
  </si>
  <si>
    <t>Tela galvanizada para fixação de alvenaria, malha de 15x15mm e dimensão 7,5x50cm</t>
  </si>
  <si>
    <t>E.06.000.021548</t>
  </si>
  <si>
    <t>Tela galvanizada para fixação de alvenaria, malha de 15x15mm e dimensão 10,5x50cm</t>
  </si>
  <si>
    <t>E.06.000.021549</t>
  </si>
  <si>
    <t>Tela galvanizada para fixação de alvenaria, malha de 15x15mm e dimensão 12x50cm</t>
  </si>
  <si>
    <t>E.06.000.021550</t>
  </si>
  <si>
    <t>Tela galvanizada para fixação de alvenaria, malha de 15x15mm e dimensão 17x50cm</t>
  </si>
  <si>
    <t>E.06.000.021551</t>
  </si>
  <si>
    <t>Pino de aço liso com arruela  1/4" x 27 mm para tela galvanizada para fixação de alvenaria</t>
  </si>
  <si>
    <t>E.06.000.042847</t>
  </si>
  <si>
    <t>Clips de fixação para vergalhão em aço galvanizado diâmetro de 3/8´, ref. TEL 5238 ou equivalente</t>
  </si>
  <si>
    <t>E.06.000.065001</t>
  </si>
  <si>
    <t>Reservatório metálico cilíndrico horizontal, capacidade de 1.000 litros</t>
  </si>
  <si>
    <t>E.06.000.065041</t>
  </si>
  <si>
    <t>Reservatório metálico cilíndrico horizontal, capacidade de 10.000 litros</t>
  </si>
  <si>
    <t>E.06.000.065042</t>
  </si>
  <si>
    <t>Reservatório metálico cilíndrico horizontal, capacidade de 5.000 litros</t>
  </si>
  <si>
    <t>E.06.000.065056</t>
  </si>
  <si>
    <t>Reservatório metálico cilíndrico horizontal, capacidade de 3.000 litros</t>
  </si>
  <si>
    <t>E.07.000.020121</t>
  </si>
  <si>
    <t>Trilho em alumínio simples</t>
  </si>
  <si>
    <t>E.07.000.020122</t>
  </si>
  <si>
    <t>Perfil retangular em alumínio de 50x25x2mm</t>
  </si>
  <si>
    <t>E.07.000.020127</t>
  </si>
  <si>
    <t>Perfil em alumínio anodizado natural, perfil qualquer</t>
  </si>
  <si>
    <t>E.07.000.026650</t>
  </si>
  <si>
    <t>Cantoneira em alumínio antiderrapante, dimensões 50 x 30 mm; referência comercial Artesana ou equivalente</t>
  </si>
  <si>
    <t>E.07.000.026661</t>
  </si>
  <si>
    <t>Chapa lisa em alumínio 2000 x 1000 x 3 mm (16,20 kg/pc)</t>
  </si>
  <si>
    <t>E.07.000.026667</t>
  </si>
  <si>
    <t>Cantoneira sextavada em alumínio para placa cerâmica, acabamento natural ref. Canto metal A3 ou equivalente</t>
  </si>
  <si>
    <t>E.07.000.027632</t>
  </si>
  <si>
    <t>Gradil em alumínio natural com portão central de 2 folhas de 80cm cada - sob medida</t>
  </si>
  <si>
    <t>E.07.000.033503</t>
  </si>
  <si>
    <t>Cantoneira em alumínio ´Y´ para massa, espessura de 1,5mm, ref. R-78da Pin-Can, M-1 da Canto Metal ou equivalente</t>
  </si>
  <si>
    <t>E.07.000.090592</t>
  </si>
  <si>
    <t>Cinta de alumínio, diâmetro de 1/2´</t>
  </si>
  <si>
    <t>E.07.000.093837</t>
  </si>
  <si>
    <t>Fita porosa de 25mm x 25 m</t>
  </si>
  <si>
    <t>E.08.000.021080</t>
  </si>
  <si>
    <t>Perfil em alumínio anodizado tipo U, abas iguais, de 9,53x9,53x1,58mm</t>
  </si>
  <si>
    <t>E.08.000.023605</t>
  </si>
  <si>
    <t>Forro modular metálico em aluzink 625x625mm, em placas de alumínio Tile Tegular perfurado</t>
  </si>
  <si>
    <t>E.08.000.025044</t>
  </si>
  <si>
    <t>Brise metálico curvo e móvel termoacustico, em chapa lisa de alumínio pré-pintada, preenchido com poliuretano expandido injetado, largura 335 mm, ref. Asa de avião da Refax, BSM335 da Sul Metal ou equivalente</t>
  </si>
  <si>
    <t>E.08.000.025053</t>
  </si>
  <si>
    <t>Brise metálico curvo e móvel em chapa microperfurada de alumínio pré-pintada, ref. AS288 Retrátil da Refax, SM A300 da Sul Metais ou equivalente</t>
  </si>
  <si>
    <t>E.08.000.025059</t>
  </si>
  <si>
    <t>Brise metálico em Alumínio, espessura 0,5 mm, com aletas de 20 cm, estrutura auxiliar, ref. AB200 da Refax, BSM-A200 da Sul Metais ou equivalente</t>
  </si>
  <si>
    <t>E.08.000.026215</t>
  </si>
  <si>
    <t>Revestimento tipo ACM com acabamento em PVDF e espessura de 4 mm - instalado</t>
  </si>
  <si>
    <t>E.08.000.026216</t>
  </si>
  <si>
    <t>Revestimento tipo ACM com acabamento em PVDF e espessura de 4 mm, na cor verde - instalado</t>
  </si>
  <si>
    <t>E.08.000.030901</t>
  </si>
  <si>
    <t>Barra de proteção para lavatório tipo U, para pessoas com mobilidade reduzida, em tubo de alumínio com pintura de epóxi, medidas: 63x51cm ou 54x40cm</t>
  </si>
  <si>
    <t>E.08.000.090569</t>
  </si>
  <si>
    <t>Folha em alumínio corrugado 015 revestido em papel kraft</t>
  </si>
  <si>
    <t>E.09.000.045602</t>
  </si>
  <si>
    <t>Caixa de derivação, embutida ou externa, 2x30x40 / 2x40x40 / 2x30x60mm, para rodapé duplo</t>
  </si>
  <si>
    <t>E.09.000.090147</t>
  </si>
  <si>
    <t>Parafuso com arruela em aço galvanizado, para flange S16/80</t>
  </si>
  <si>
    <t>E.09.000.090150</t>
  </si>
  <si>
    <t>Parafuso com porca e arruela em aço galvanizado S20/90</t>
  </si>
  <si>
    <t>E.10.000.020343</t>
  </si>
  <si>
    <t>Tela galvanizada fio 24 BWG, malha hexagonal de 1/2´</t>
  </si>
  <si>
    <t>E.10.000.027017</t>
  </si>
  <si>
    <t>Gabião tipo caixa em tela metálica, revestido com galvanização com liga zinco/alumínio, malha hexagonal torção dupla 8x10cm, fio diâmetro 2,7mm, altura de 0,5m, independente do formato, conforme NBR 8964, ref. Maccaferri, Comep, Diprotec ou equivalente</t>
  </si>
  <si>
    <t>E.10.000.027018</t>
  </si>
  <si>
    <t>Gabião tipo caixa em tela metálica, revestido com galvanização com liga zinco/alumínio, malha hexagonal torção dupla 8x10cm, fio diâmetro 2,7mm, altura de 1,0m, independente do formato, conforme NBR 8964; ref. Maccaferri, Comep, Diprotec ou equivalente</t>
  </si>
  <si>
    <t>E.10.000.027511</t>
  </si>
  <si>
    <t>Tela de aço galvanizado, fio 10 BWG,  malha 2´ tipo alambrado</t>
  </si>
  <si>
    <t>E.10.000.027518</t>
  </si>
  <si>
    <t>Tela de aço galvanizado, fio 12BWG, malha 2´ tipo alambrado</t>
  </si>
  <si>
    <t>E.10.000.027521</t>
  </si>
  <si>
    <t>Tela em arame galvanizado, malha 2´, fio 22BWG, tipo galinheiro</t>
  </si>
  <si>
    <t>E.10.000.027526</t>
  </si>
  <si>
    <t>Tela ondulada de arame galvanizado, fio 10B WG, malha 1´ artística</t>
  </si>
  <si>
    <t>E.10.000.027529</t>
  </si>
  <si>
    <t>Tela de alambrado em arame galvanizado, fio 16BWG, malha 1´</t>
  </si>
  <si>
    <t>E.10.000.049565</t>
  </si>
  <si>
    <t>Cordoalha para estai de aço galvanizado 7 fios, diâmetro 3/8´ tipo SM, galvanização eletrolítica</t>
  </si>
  <si>
    <t>E.10.000.049575</t>
  </si>
  <si>
    <t>Esticador para cabo de aço 5/16´ (8 mm) com terminal gancho-olhal</t>
  </si>
  <si>
    <t>E.10.000.090472</t>
  </si>
  <si>
    <t>Cabo de aço galvanizado com alma de aço, diâmetro 5/16´ (7,94mm)</t>
  </si>
  <si>
    <t>E.10.000.090476</t>
  </si>
  <si>
    <t>Cabo de aço galvanizado com alma de aço, diâmetro 3/16´ (4,76mm)</t>
  </si>
  <si>
    <t>E.10.000.090477</t>
  </si>
  <si>
    <t>Cordoalha de aço galvanizado, diâmetro de 1/4´ (6,35mm), tipo HS, galvanização à fogo, classe A com 7 fios</t>
  </si>
  <si>
    <t>E.10.000.092774</t>
  </si>
  <si>
    <t>Cabo de aço galvanizado com alma de aço, diâmetro 3/8´ (9,52mm)</t>
  </si>
  <si>
    <t>E.18.000.020159</t>
  </si>
  <si>
    <t>Barra de apoio lateral para lavatório, para pessoas com mobilidade reduzida, em tubo de aço inoxidável de 1.1/4´, comprimento 25 a 30 cm</t>
  </si>
  <si>
    <t>E.18.000.027519</t>
  </si>
  <si>
    <t>Barreira de proteção perimetral em aço inoxidável, AISI 430, dupla (clipada) instalado com 8 espiras, ref. Iron Wall, Master proteção, Incotela ou equivalente</t>
  </si>
  <si>
    <t>E.18.000.027523</t>
  </si>
  <si>
    <t>Colocação de Ouriço, simples ou dupla, com 8 espiras - instalado</t>
  </si>
  <si>
    <t>E.18.000.030900</t>
  </si>
  <si>
    <t>Barra de apoio em aço inoxidável AISI 304, diâmetro de 32 mm (1 1/4´), espessura 1,5 mm e comprimento 40 cm</t>
  </si>
  <si>
    <t>E.18.000.031010</t>
  </si>
  <si>
    <t>Barra de apoio, para pessoas com mobilidade reduzida, em tubo de aço inoxidável 1 1/2´, L= 500mm</t>
  </si>
  <si>
    <t>E.18.000.031011</t>
  </si>
  <si>
    <t>Barra de apoio, para pessoas com mobilidade reduzida, em tubo de aço inoxidável 1 1/2´, L= 800mm</t>
  </si>
  <si>
    <t>E.18.000.031013</t>
  </si>
  <si>
    <t>Barra de apoio, para pessoas com mobilidade reduzida, em tubo de aço inoxidável 1 1/2´, L= 800x800mm</t>
  </si>
  <si>
    <t>E.18.000.031109</t>
  </si>
  <si>
    <t>Corrimão em tubo redondo de aço inoxidável AISI 304 liga 18,8, diâmetro nominal de 1 1/2" (38,1mm), espessura de 1,5mm, acabamento escovado, sem arestas vivas, conforme NBR 9050, NBR 9077 E NBR 14718</t>
  </si>
  <si>
    <t>E.18.000.031932</t>
  </si>
  <si>
    <t>Corrimão duplo em tubo de aço inoxidável com diâmetro de 1 1/2´ e montantes com diâmetro de 2´, acabamento aço inox 304 escovado, fixado com flange e canopla</t>
  </si>
  <si>
    <t>E.18.000.031933</t>
  </si>
  <si>
    <t>Corrimão em tubo de aço inoxidável, diâmetro 1 1/2´ e montantes com diâmetro de 2´, acabamento em aço inox 304 escovado, fixado com flange e canopla</t>
  </si>
  <si>
    <t>E.18.000.036519</t>
  </si>
  <si>
    <t>Revestimento em aço inoxidável AISI304, liga18,8 em chapa 20 com espessura de 1mm, acabamento escovado - colocado</t>
  </si>
  <si>
    <t>E.18.000.039079</t>
  </si>
  <si>
    <t>Placa comemorativa em aço inoxidável escovado, medidas aproximadas de 50cm de largura e 70cm de altura, texto+desenho+parafuos</t>
  </si>
  <si>
    <t>E.18.000.050496</t>
  </si>
  <si>
    <t>Mesa lateral em aço inoxidável com prateleira inferior, de 2100 x 700 x 850mm</t>
  </si>
  <si>
    <t>E.18.000.063554</t>
  </si>
  <si>
    <t>Abrigo simples em aço inoxidável escovado AISI-304/316, com suporte para mangueira 1 1/2", porta em vidro temperado, 60x90x17cm, ref. Firex, Gilfire, Rwinox ou equivalente</t>
  </si>
  <si>
    <t>E.18.000.067524</t>
  </si>
  <si>
    <t>Captor pluvial equipado com mecanismo anti-vórtice, corpo em aço inoxidável, grelha em alumínio, DN= 50 mm; ref. linha EPAMS da Saint Gobain ou equivalente</t>
  </si>
  <si>
    <t>E.18.000.067525</t>
  </si>
  <si>
    <t>Captor pluvial equipado com mecanismo anti-vórtice, corpo em aço inoxidável, grelha em alumínio, DN= 75 mm; ref. linha SMU EPAMS da Saint Gobain ou equivalente</t>
  </si>
  <si>
    <t>E.19.000.025645</t>
  </si>
  <si>
    <t>Telha ondulada translúcida em polipropileno, 244x110cm, espessura 1,10mm, ref. 177 Esaf, Atco ou equivalente</t>
  </si>
  <si>
    <t>E.20.000.025640</t>
  </si>
  <si>
    <t>Brise metálico curvo/móvel termoacústico, chapa lisa aluzinc pré-pintada, injeção poliuretano expandido, ref. Termobrise Luxalon 335 da Hunter Douglas, Asa de avião da Refax, BSM335 da Sul Metais ou equivalente</t>
  </si>
  <si>
    <t>E.20.000.091554</t>
  </si>
  <si>
    <t>Brise metálico fixo em chapa lisa de Aluzinc pré-pintada, espessura de 0,6 mm, seção "U" dimensão 200x75mm, ref. Aerobrise 200 da Hunter Douglas, AB 200 da Refax, BSM-A200 da Sul Metais ou equivalente</t>
  </si>
  <si>
    <t>F.03.000.020572</t>
  </si>
  <si>
    <t>Concreto asfáltico usinado à quente tipo CBUQ, faixa Dersa (faixa 4 ou 5) posto obra</t>
  </si>
  <si>
    <t>F.03.000.020573</t>
  </si>
  <si>
    <t>Binder fechado, fornecimento posto obra</t>
  </si>
  <si>
    <t>F.03.000.024023</t>
  </si>
  <si>
    <t>Manta asfáltica plastomérica com armadura filme de poliéster tipo III, espessura 4mm, face exposta em geotêxtil, Premium Geotêxtil da Viapol ou equivalente</t>
  </si>
  <si>
    <t>F.03.000.024031</t>
  </si>
  <si>
    <t>Papel betumado KRAFT</t>
  </si>
  <si>
    <t>F.03.000.024034</t>
  </si>
  <si>
    <t>Asfalto oxidado tipo II (NBR9910), ref. Denver asfalto OX ou 084 da Petrox ou equivalente</t>
  </si>
  <si>
    <t>F.03.000.024078</t>
  </si>
  <si>
    <t>Impermeabilização flexível à base polímeros acrílicos; ref. Denvercril Super / Igolflex / Vedapren / Viaflex branco ou equivalente</t>
  </si>
  <si>
    <t>F.03.000.024081</t>
  </si>
  <si>
    <t>Membrana de asfalto modificado com elastômeros cor preta, ref. Vedapren / Otto Baumgart, Denverpren SBS / Denver, Igolflex Preto / Sika ou equivalente</t>
  </si>
  <si>
    <t>F.03.000.024109</t>
  </si>
  <si>
    <t>Manta asfáltica com armadura filme de poliéster, tipo III-B, espessura de 3 mm, ref. Denvermanta III-B Denver Global, Torodin III-B Viapol, Premium Poliéster III-B Viapol ou equivalente</t>
  </si>
  <si>
    <t>F.03.000.024110</t>
  </si>
  <si>
    <t>Manta asfáltica com armadura filme de poliéster, tipo III-B, espessura de 4 mm, ref. Denvermanta III-B Denver Global, Torodin III-B Viapol, Premium Poliéster III-B Viapol ou equivalente</t>
  </si>
  <si>
    <t>F.03.000.024111</t>
  </si>
  <si>
    <t>Manta asfáltica tipo III-B, esp. 3mm, face exposta em geotêxtil, ref. Denvermanta Geotêxtil III-B -Denver Global, Torodin Geotêxtil III-B e Premium III-B Viapol ou equivalente</t>
  </si>
  <si>
    <t>F.03.000.024534</t>
  </si>
  <si>
    <t>Isolamento térmico em espuma elastomérica, espessura de 9 a 12 mm, para tubulação água quente e refrigeração, diâmetro de 1/4´ (cobre)</t>
  </si>
  <si>
    <t>F.03.000.024535</t>
  </si>
  <si>
    <t>Isolamento térmico em espuma elastomérica, espessura de 9 a 12 mm, para tubulação água quente e refrigeração, diâmetro de 5/8´ (cobre) ou 1/4´ (ferro)</t>
  </si>
  <si>
    <t>F.03.000.024549</t>
  </si>
  <si>
    <t>Manta elastomérica para tubulação de água quente e refrigeração, espessura de 19 a 26 mm</t>
  </si>
  <si>
    <t>F.03.000.024550</t>
  </si>
  <si>
    <t>Isolamento térmico em espuma elastomérica, espessura de 19 a 26 mm, para tubulação de água quente e refrigeração, diâmetro de 3/8" (cobre) e 1/8" (ferro)</t>
  </si>
  <si>
    <t>F.03.000.024551</t>
  </si>
  <si>
    <t>Isolamento térmico em espuma elastomérica, espessura de 19 a 26 mm, para tubulação de água quente e refrigeração, diâmetro de 3/4" (cobre) e 3/8" (ferro)</t>
  </si>
  <si>
    <t>F.03.000.024702</t>
  </si>
  <si>
    <t>Asfalto betuminoso (CAP 85/100= CAP 7)(CAP 50/60= CAP 20)</t>
  </si>
  <si>
    <t>F.03.000.024704</t>
  </si>
  <si>
    <t>Emulsão RR-1-C</t>
  </si>
  <si>
    <t>F.03.000.024705</t>
  </si>
  <si>
    <t>Asfalto diluído CM-30</t>
  </si>
  <si>
    <t>F.03.000.039005</t>
  </si>
  <si>
    <t>Pintura impermeabilizante com asfalto oxidado e solventes orgânicos, ref. Viabit/Viapol, Neutrol/Otto Baumgart/IGOL55 Sika, ou equivalente</t>
  </si>
  <si>
    <t>F.04.000.025523</t>
  </si>
  <si>
    <t>Cumeeira para telha de poliester reforçado com fibra de vidro (PRFV), perfil trapezoidal 49 ou kalheta; ref. Coberfibras, Cersan, Fibratel Telhas, Doplast ou equivalente</t>
  </si>
  <si>
    <t>F.04.000.025549</t>
  </si>
  <si>
    <t>Domo em acrílico fixado com perfil de alumínio, de 1,05 x 1,05 m ref. Alumecril, Domoplast ou equivalente - instalado</t>
  </si>
  <si>
    <t>F.04.000.025550</t>
  </si>
  <si>
    <t>Chapa em policarbonato alveolar bronze de 6 x 1050 x 6000 mm</t>
  </si>
  <si>
    <t>F.04.000.025600</t>
  </si>
  <si>
    <t>Chapa em policarbonato compacto, cor fumê/bronze, espessura de 6mm</t>
  </si>
  <si>
    <t>F.04.000.025601</t>
  </si>
  <si>
    <t>Chapa em policarbonato compacto, cor cristal, espessura de 6mm</t>
  </si>
  <si>
    <t>F.04.000.025602</t>
  </si>
  <si>
    <t>Chapa em policarbonato compacto, cor cristal, espessura de 10mm</t>
  </si>
  <si>
    <t>F.04.000.025608</t>
  </si>
  <si>
    <t>Telha de poliester reforçado com fibra de vidro (PRFV), perfil trapezoidal 49 ou kalheta, com espessura de 1,5mm; ref. Coberfibras, Cersan, Fibratel Telhas, Doplast ou equivalente</t>
  </si>
  <si>
    <t>F.04.000.025638</t>
  </si>
  <si>
    <t>Chapa em policarbonato alveolar bronze de 10 x 2100 x 6000 mm</t>
  </si>
  <si>
    <t>F.04.000.025642</t>
  </si>
  <si>
    <t>Chapa em policarbonato alveolar translúcido de 10 x 2100 x 6000 mm</t>
  </si>
  <si>
    <t>F.04.000.026505</t>
  </si>
  <si>
    <t>Calço plástico para telha ondulada, 18 mm</t>
  </si>
  <si>
    <t>F.04.000.026506</t>
  </si>
  <si>
    <t>Calço plástico para telha trapezoidal, 38 mm</t>
  </si>
  <si>
    <t>F.04.000.090497</t>
  </si>
  <si>
    <t>Chapa em policarbonato alveolar de 6mm</t>
  </si>
  <si>
    <t>F.07.000.022013</t>
  </si>
  <si>
    <t>Poliestireno expandido densidade 9 a 10 kg/m³ - P1 para enchimento</t>
  </si>
  <si>
    <t>F.07.000.022016</t>
  </si>
  <si>
    <t>EPS (poliestireno expandido) tipo 5F com densidade de 22,5 kg/m³, antichamas (tipo F), resistência a compressão de 104 KPa, deformação de 10%, em blocos</t>
  </si>
  <si>
    <t>F.07.000.024075</t>
  </si>
  <si>
    <t>Manta de lã de vidro e/ou lã de rocha de 2´</t>
  </si>
  <si>
    <t>F.07.000.024507</t>
  </si>
  <si>
    <t>Poliestireno expandido P-III (isopor), espessura de 10mm</t>
  </si>
  <si>
    <t>F.07.000.024513</t>
  </si>
  <si>
    <t>Poliestireno expandido P-III (isopor), espessura de 20mm</t>
  </si>
  <si>
    <t>F.07.000.024536</t>
  </si>
  <si>
    <t>Isolamento térmico em espuma elastomérica, espessura de 9 a 12 mm, para tubulação água quente e refrigeração, diâmetro de 1/2´ (cobre)</t>
  </si>
  <si>
    <t>F.07.000.024537</t>
  </si>
  <si>
    <t>Isolamento térmico em espuma elastomérica, espessura de 9 a 12 mm, para tubulação água quente e refrigeração, diâmetro de 1´ (cobre)</t>
  </si>
  <si>
    <t>F.07.000.024538</t>
  </si>
  <si>
    <t>Isolamento térmico em espuma elastomérica, espessura de 19 a 26 mm, para tubulação água quente e refrigeração, diâmetro de 7/8´ (cobre) / 1/2´ (ferro)</t>
  </si>
  <si>
    <t>F.07.000.024539</t>
  </si>
  <si>
    <t>Isolamento térmico em espuma elastomérica, espessura de 19 a 26 mm, para tubulação água quente e refrigeração, diâmetro de 1 1/8´ (cobre) / 3/4´ (ferro)</t>
  </si>
  <si>
    <t>F.07.000.024540</t>
  </si>
  <si>
    <t>Isolamento térmico em espuma elastomérica, espessura de 19 a 26 mm, para tubulação água quente e refrigeração, diâmetro de 1 3/8´ (cobre) ou 1´ (ferro)</t>
  </si>
  <si>
    <t>F.07.000.024541</t>
  </si>
  <si>
    <t>Isolamento térmico em espuma elastomérica, espessura de 19 a 26 mm, para tubulação água quente e refrigeração, diâmetro de 1 5/8´ (cobre) ou 1 1/4´ (ferro)</t>
  </si>
  <si>
    <t>F.07.000.024542</t>
  </si>
  <si>
    <t>Isolamento térmico em espuma elastomérica, espessura de 19 a 26 mm, para tubulação água quente e refrigeração, diâmetro de 1 1/2´ (ferro)</t>
  </si>
  <si>
    <t>F.07.000.024543</t>
  </si>
  <si>
    <t>Isolamento térmico em espuma elastomérica, espessura de 19 a 26 mm, para tubulação água quente e refrigeração, diâmetro de 2´ (ferro)</t>
  </si>
  <si>
    <t>F.07.000.024544</t>
  </si>
  <si>
    <t>Isolamento térmico em espuma elastomérica, espessura de 19 a 26 mm, para tubulação água quente e refrigeração, diâmetro de 2 1/2´ (ferro)</t>
  </si>
  <si>
    <t>F.07.000.024545</t>
  </si>
  <si>
    <t>Isolamento térmico em espuma elastomérica, espessura de 19 a 26 mm, para tubulação água quente e refrigeração, diâmetro de 3 1/2´ (cobre) / 3´ (ferro)</t>
  </si>
  <si>
    <t>F.07.000.024546</t>
  </si>
  <si>
    <t>Isolamento térmico em espuma elastomérica, espessura de 19 a 26 mm, para tubulação água quente e refrigeração, diâmetro de 4´ (ferro)</t>
  </si>
  <si>
    <t>F.07.000.024547</t>
  </si>
  <si>
    <t>Isolamento térmico em espuma elastomérica, espessura de 19 a 26 mm, para tubulação água quente e refrigeração, diâmetro de 5´ (ferro)</t>
  </si>
  <si>
    <t>F.07.000.024548</t>
  </si>
  <si>
    <t>Isolamento térmico em espuma elastomérica, espessura de 19 a 26 mm, para tubulação água quente e refrigeração, diâmetro de 6´ (ferro)</t>
  </si>
  <si>
    <t>F.07.000.024551</t>
  </si>
  <si>
    <t>Manta em fibra cerâmica aluminizada, espessura de 38 mm, densidade 96 kg/m³, comprimento de fibra (médio) 100mm, para isolamento térmico de duto de pressurização</t>
  </si>
  <si>
    <t>F.07.000.024571</t>
  </si>
  <si>
    <t>Manta de lã de vidro e/ou lã de rocha de 1´</t>
  </si>
  <si>
    <t>F.08.000.020301</t>
  </si>
  <si>
    <t>Placa neoprene fretado para apoio-Dm³</t>
  </si>
  <si>
    <t>F.08.000.024103</t>
  </si>
  <si>
    <t>Mastique silicone Silix 567; referência comercial Rhodia / Dow Corning 790 ou equivalente</t>
  </si>
  <si>
    <t>F.08.000.028059</t>
  </si>
  <si>
    <t>Perfil de acabamento com borracha termoplástica vulcanizada de embutir, para junta dilatação piso-piso, fixação em perfis de alumínio, ref. GFTW100V/GFT100x2" da CS Brasil ou equivalente</t>
  </si>
  <si>
    <t>F.08.000.028060</t>
  </si>
  <si>
    <t>Perfil de acabamento com borracha santoprene de embutir, para junta de dilatação, piso-parede, fixação em perfis de alumínio, ref. Cosimo Cataldo ou equivalente</t>
  </si>
  <si>
    <t>F.08.000.028061</t>
  </si>
  <si>
    <t>Perfil de acabamento com borracha santoprene de embutir, para junta dilatação parede-parede ou forro-forro, fixação em perfis de alumínio, ref. Cosimo Cataldo ou equivalente</t>
  </si>
  <si>
    <t>F.08.000.028062</t>
  </si>
  <si>
    <t>Perfil de acabamento com borracha santoprene de embutir, para junta dilatação parede-parede ou forro-forro-canto, fixação em perfis de alumínio, ref. Cosimo Cataldo ou equivalente</t>
  </si>
  <si>
    <t>F.08.000.028065</t>
  </si>
  <si>
    <t>Mastique elástico poliuretano para juntas; referência comercial Vedaflex da Otto Baumgart, Sikaflex 1A da Sika ou equivalente</t>
  </si>
  <si>
    <t>F.08.000.033572</t>
  </si>
  <si>
    <t>Friso para junta de dilatação em revestimento granito lavado tipo Fulget</t>
  </si>
  <si>
    <t>F.08.000.036004</t>
  </si>
  <si>
    <t>Junta estrutural, UT10VMA Uniontech / JJ1015M Jeene</t>
  </si>
  <si>
    <t>F.08.000.036005</t>
  </si>
  <si>
    <t>Junta estrutural, UT20VMA Uniontech / JJ2027M Jeene</t>
  </si>
  <si>
    <t>F.08.000.036018</t>
  </si>
  <si>
    <t>Junta UT25OAE Uniontech / JJ2540VV Jeene, labios poliméricos</t>
  </si>
  <si>
    <t>F.08.000.036019</t>
  </si>
  <si>
    <t>Junta UT35OAE Uniontech / JJ3550VV Jeene, labios poliméricos</t>
  </si>
  <si>
    <t>F.08.000.036025</t>
  </si>
  <si>
    <t>Perfilado termoplast. PVC, Vedacit O-12/Sika O-12</t>
  </si>
  <si>
    <t>F.08.000.036027</t>
  </si>
  <si>
    <t>Perfilado termoplast. PVC, Vedacit O-22/Sika O-22</t>
  </si>
  <si>
    <t>F.08.000.036063</t>
  </si>
  <si>
    <t>Juntas latão 3/4´x 1/8´</t>
  </si>
  <si>
    <t>F.08.000.062026</t>
  </si>
  <si>
    <t>Guia de polietileno Tarucel, diâmetro de 15 mm</t>
  </si>
  <si>
    <t>F.09.000.024029</t>
  </si>
  <si>
    <t>Manta geotêxtil com resistência à tração longitudinal de 31kN/m e transversal de 27kN/m, ref. linha Bidim RT ou equivalente</t>
  </si>
  <si>
    <t>F.09.000.024049</t>
  </si>
  <si>
    <t>Manta geotêxtil com resistência à tração longitudinal de 16kN/m e transversal de 14kN/m, ref. linha Bidim RT ou equivalente</t>
  </si>
  <si>
    <t>F.09.000.024080</t>
  </si>
  <si>
    <t>Manta geotêxtil com resistência à tração longitudinal de 10kN/m e transversal de 9kN/m, ref. linha Bidim RT ou equivalente</t>
  </si>
  <si>
    <t>F.09.000.092628</t>
  </si>
  <si>
    <t>Tela de juta (aniagem)</t>
  </si>
  <si>
    <t>F.10.000.023573</t>
  </si>
  <si>
    <t>Forro termoacústico em lã de vidro com acabamento plástico; e= 20 mm, densidade 60 kg/m³, com estrutura de sustentação colocado; ref. Forrovid K-60 ou equivalente</t>
  </si>
  <si>
    <t>F.10.000.024058</t>
  </si>
  <si>
    <t>Lâmina refletiva revestida 2 faces em alumínio, dupla malha de reforço resina termoplástica, alta densidade, laminação c/filme entre camadas, cl. A, norma ABNT NBR15567, espes. 0,20mm; ref. Duralfoil Multi 2 de Gib do Brasil ou equivalente</t>
  </si>
  <si>
    <t>F.10.000.024520</t>
  </si>
  <si>
    <t>Espuma flexível poliuretano poliéter, auto extinguível, superfície em cunhas anecóicas ou ondulado, natural grafite, e=50mm, densidade 28 até 35kg/m³; ref. Sonique Wave 50/10 Vibrasom, Sinus PLus da Isopur ou equivalente</t>
  </si>
  <si>
    <t>F.11.000.025601</t>
  </si>
  <si>
    <t>Telha em fibra vegetal, ondulada de 3mm; ref. Onduline, Fibroflex ou equivalente</t>
  </si>
  <si>
    <t>F.11.000.025602</t>
  </si>
  <si>
    <t>Cumeeira em fibra vegetal, lisa de 3mm; ref. Onduline, Fibroflex ou equivalente</t>
  </si>
  <si>
    <t>F.12.000.024008</t>
  </si>
  <si>
    <t>Fita autoadesiva em poliester de 5 cm, para trincas, ref. Fitafix ou equivalente</t>
  </si>
  <si>
    <t>F.12.000.024026</t>
  </si>
  <si>
    <t>Selante endurecedor à base de polímeros siliconados, ref. Otto baugart, Masterkure HD 200WB da Basf ou equivalente</t>
  </si>
  <si>
    <t>F.12.000.024102</t>
  </si>
  <si>
    <t>Geomembrana em polietileno PEAD, lisa em ambas as faces com espessura de 1 mm</t>
  </si>
  <si>
    <t>F.12.000.028008</t>
  </si>
  <si>
    <t>Desmoldante para formas</t>
  </si>
  <si>
    <t>F.12.000.028069</t>
  </si>
  <si>
    <t>Selante elástico de alto desempenho à base de poliuretano para uso geral, ref. Nitoseal PU30 da Fosroc, Sikaflex-Construction ou equivalente</t>
  </si>
  <si>
    <t>F.12.000.028075</t>
  </si>
  <si>
    <t>Cola de contato para espuma elastomérica, isolamento térmico (uso adesivo industrial), ref. Armaflex 520 ou equivalente</t>
  </si>
  <si>
    <t>F.12.000.091473</t>
  </si>
  <si>
    <t>Serviço soldagem geomembrana alta densidade PEAD</t>
  </si>
  <si>
    <t>F.13.000.025534</t>
  </si>
  <si>
    <t>Telha ondulada em CRFS (2,13x1,10m) de 8mm</t>
  </si>
  <si>
    <t>F.13.000.025535</t>
  </si>
  <si>
    <t>Cumeeira universal CRFS 0,06, (1,10), perfil ondulado</t>
  </si>
  <si>
    <t>F.13.000.025538</t>
  </si>
  <si>
    <t>Telha tipo Kalheta 44cm CRFS (3,0 x 0,472m)</t>
  </si>
  <si>
    <t>F.13.000.025539</t>
  </si>
  <si>
    <t>Rufo em CRFS 0,08, Tod.1,10m, perfil ondulado</t>
  </si>
  <si>
    <t>F.13.000.025542</t>
  </si>
  <si>
    <t>Cumeeira normal em CRFS, perfil ondulado (1,10m)</t>
  </si>
  <si>
    <t>F.13.000.025545</t>
  </si>
  <si>
    <t>Telha ondulada em CRFS (2,13x1,10m) de 6mm</t>
  </si>
  <si>
    <t>F.13.000.025551</t>
  </si>
  <si>
    <t>Cumeeira normal em CRFS, perfil Kalheta 44 (0,608m)</t>
  </si>
  <si>
    <t>F.13.000.025552</t>
  </si>
  <si>
    <t>Telha modulada (onda 50) em CRFS (2,30 x 0,605m)</t>
  </si>
  <si>
    <t>F.13.000.025555</t>
  </si>
  <si>
    <t>Cumeeira normal em CRFS, perfil modulada/onda 50(0,6m)</t>
  </si>
  <si>
    <t>F.13.000.025564</t>
  </si>
  <si>
    <t>Espigão normal CRFS perfil modulada/onda 50(1,22m)</t>
  </si>
  <si>
    <t>F.13.000.026001</t>
  </si>
  <si>
    <t>Espigão universal em CRFS perfil ondulado (1,80m)</t>
  </si>
  <si>
    <t>F.14.000.025516</t>
  </si>
  <si>
    <t>Telha em chapa de aço zincado, pré-pintado, perfil trapezoidal, espessura de 0,50mm, ref.: LR-40 da Perfilor, LR 40 da Eucatex, MBP 40 da MBP ou equivalente</t>
  </si>
  <si>
    <t>F.14.000.025529</t>
  </si>
  <si>
    <t>Cumeeira em chapa de aço zincado, pré-pintada, perfil trapezoidal, espessura de 0,50mm; ref. LR-40 da Perfilor, MBP-40 da MBP, Eucatex ou equivalente</t>
  </si>
  <si>
    <t>F.14.000.025531</t>
  </si>
  <si>
    <t>Cumeeira em de aço zincado, pré-pintada, perfil ondulado, espessura de 0,50mm; ref. LR-17 da Perfilor, MBP17,5 da MBP, Eucatex ou equivalente</t>
  </si>
  <si>
    <t>F.14.000.025532</t>
  </si>
  <si>
    <t>Telha em chapa de aço zincado, grau "B", 260g/m2, perfil trapezoidal, esp.0,80 mm, h=120 mm, autoportante; ref. A120 da Eucatex ou equivalente</t>
  </si>
  <si>
    <t>F.14.000.025563</t>
  </si>
  <si>
    <t>Telha sanduíche chapa de aço zincado, perfil trapezoidal, pré-pintada, esp. 0,50 mm, miolo poliestireno expandido classe F2, espessura de 30 mm; ref. MBP / Eucatex ou equivalente</t>
  </si>
  <si>
    <t>F.14.000.025576</t>
  </si>
  <si>
    <t>Telha em chapa de aço zincado, pré-pintada, perfil trapezoidal, espessura de 0,80 mm; ref. LR-100N da Perfilor, MBP 100 da MBP ou equivalente</t>
  </si>
  <si>
    <t>F.14.000.025580</t>
  </si>
  <si>
    <t>Telha em chapa de aço zincado, pré-pintada, perfil ondulado, espessura de 0,50mm; ref. LR-17 da Pefilor, L17,5 da Eucatex, MBP 17,5 da MBP ou equivalente</t>
  </si>
  <si>
    <t>F.14.000.025581</t>
  </si>
  <si>
    <t>Telha em chapa de aço zincado, pré-pintada, perfil ondulado, espessura de 0.8mm; ref. LR-17 Calandrada da Perfilor, RT 17 calandrada da MBP ou equivalente</t>
  </si>
  <si>
    <t>F.14.000.068001</t>
  </si>
  <si>
    <t>Calha em chapa galvanizada 26 desenvolvimento 0,33 m</t>
  </si>
  <si>
    <t>F.14.000.068002</t>
  </si>
  <si>
    <t>Calha em chapa galvanizada 26 desenvolvimento 0,50 m</t>
  </si>
  <si>
    <t>F.14.000.068025</t>
  </si>
  <si>
    <t>Calha em chapa galvanizada 24 desenvolvimento 0,33 m</t>
  </si>
  <si>
    <t>F.14.000.068026</t>
  </si>
  <si>
    <t>Calha em chapa galvanizada 24 desenvolvimento 0,50 m</t>
  </si>
  <si>
    <t>F.14.000.068027</t>
  </si>
  <si>
    <t>Calha em chapa galvanizada 24 desenvolvimento 1,00 m</t>
  </si>
  <si>
    <t>F.14.000.092046</t>
  </si>
  <si>
    <t>Telha sanduíche chapa de aço zincado pré-pintada, perfil trapezoidal, h= 25mm para face inferior e superior, esp. 0,50 mm, miolo lã de rocha FRS 32 de 50 mm, para montar; ref. MBP ou equivalente</t>
  </si>
  <si>
    <t>F.14.000.092047</t>
  </si>
  <si>
    <t>Telha sanduíche chapa de aço zincado pré pintada, perfil trapezoidal, h= 40mm para face inferior e superior, esp. 0,50 mm, miolo poliuretano injetado 30 kg/m3 de 30 mm, montada</t>
  </si>
  <si>
    <t>G.01.000.022500</t>
  </si>
  <si>
    <t>Elemento vazado em cerâmica, tipo quadriculado de 18x18x7cm</t>
  </si>
  <si>
    <t>G.01.000.022514</t>
  </si>
  <si>
    <t>Tijolo especial maciço para alvenaria a vista</t>
  </si>
  <si>
    <t>G.01.000.022515</t>
  </si>
  <si>
    <t>Tijolo comum maciço</t>
  </si>
  <si>
    <t>G.01.000.022516</t>
  </si>
  <si>
    <t>Tijolo cerâmico furado "baianinho" de 10 x 19 x 19 cm</t>
  </si>
  <si>
    <t>G.01.000.022536</t>
  </si>
  <si>
    <t>Tijolo laminado 5,5 x 11 x 23,5 cm</t>
  </si>
  <si>
    <t>G.01.000.022541</t>
  </si>
  <si>
    <t>Bloco cerâmico para vedação 9 x 19 x 39 cm, uso revestido</t>
  </si>
  <si>
    <t>G.01.000.022542</t>
  </si>
  <si>
    <t>Bloco cerâmico para vedação 14 x 19 x 39 cm</t>
  </si>
  <si>
    <t>G.01.000.022543</t>
  </si>
  <si>
    <t>Bloco cerâmico para vedação 19 x 19 x 39 cm, uso revestido</t>
  </si>
  <si>
    <t>G.01.000.022544</t>
  </si>
  <si>
    <t>Bloco cerâmico estrutural 14 x 19 x 39 cm, uso revestido</t>
  </si>
  <si>
    <t>G.01.000.022545</t>
  </si>
  <si>
    <t>Bloco cerâmico estrutural 19 x 19 x 39 cm, uso revestido</t>
  </si>
  <si>
    <t>G.01.000.025501</t>
  </si>
  <si>
    <t>G.01.000.025508</t>
  </si>
  <si>
    <t>G.01.000.025533</t>
  </si>
  <si>
    <t>G.01.000.025536</t>
  </si>
  <si>
    <t>G.01.000.025537</t>
  </si>
  <si>
    <t>Cumeeira para telhas tipo universal</t>
  </si>
  <si>
    <t>G.01.000.025639</t>
  </si>
  <si>
    <t>Final de espigão de barro - (terminal de cumeeira)</t>
  </si>
  <si>
    <t>G.01.000.026042</t>
  </si>
  <si>
    <t>Telhas cerâmica, tipo colonial paulista (capa e canal)</t>
  </si>
  <si>
    <t>G.02.000.022584</t>
  </si>
  <si>
    <t>Pastilha de porcelana, esmaltada ou natural, para uso em paredes e fachadas internas/externas, formato 2,5x5 cm, diversas cores, ref. linha Decoração e Design da Jatobá, linha Cerâmica Atlas ou equivalente</t>
  </si>
  <si>
    <t>G.02.000.022585</t>
  </si>
  <si>
    <t>Placa cerâmica extrudada para uso vertical (paredes e fachadas), com garras cônicas, espessura entre 9 e 10 mm, ref. linha Natural da Gail, linha Piscina e Cor e linha Industrial Premium da Cerâmica São Luiz ou equivalente</t>
  </si>
  <si>
    <t>G.02.000.023000</t>
  </si>
  <si>
    <t>Ladrilho hidráulico antiderrapante, tipo rampa, várias cores, de 30x30cm; ref. Ivaí, Mosaico Amazonas ou equivalente</t>
  </si>
  <si>
    <t>G.02.000.023001</t>
  </si>
  <si>
    <t>Porcelanato esmaltado tipo antiderrapante, com acabamento retificado, indicado para áreas externas, grupo de absorção BIa; referência comercial Eliane, Itagres, Elizabeth, Cecrisa ou equivalente</t>
  </si>
  <si>
    <t>G.02.000.023003</t>
  </si>
  <si>
    <t>Porcelanato esmaltado polido, com acabamento retificado, indicado para áreas internas e ambientes com tráfego médio, grupo de absorção BIa; referência comercial Eliane, Cecrisa-Portinari ou equivalente</t>
  </si>
  <si>
    <t>G.02.000.023005</t>
  </si>
  <si>
    <t>Placa cerâmica esmaltada para parede ou fachada, de 7,5x7,5cm, monocromática; ref. Guaíba OBD da Atlas, Prisma branco da Portobello ou equivalente</t>
  </si>
  <si>
    <t>G.02.000.023006</t>
  </si>
  <si>
    <t>Placa cerâmica esmaltada para parede ou fachada, de 10x10 cm, monocromática, diversas cores; ref. linha esmaltado ou brilhante da Tecnogres, Ibérica White da Strufaldi ou equivalente</t>
  </si>
  <si>
    <t>G.02.000.023007</t>
  </si>
  <si>
    <t>Placa cerâmica esmaltada para parede, ambientes internos, tipo monoporosa; ref. linha Diamante da Eliane, branco acetinado da Artens ou equivalente</t>
  </si>
  <si>
    <t>G.02.000.023008</t>
  </si>
  <si>
    <t>Placa cerâmica esmaltada para parede, de 15x15cm, tipo monocolor, diversas cores; ref. White/azul da Geral, bold cobalto/branco da Pierini ou equivalente</t>
  </si>
  <si>
    <t>G.02.000.023009</t>
  </si>
  <si>
    <t>Placa cerâmica esmaltada para parede, de 20x20cm, tipo monocolor, diversas cores, borda bold, grupo BIIa; ref. Branco liso/Quarter da Pierini, Eliane ou equivalente</t>
  </si>
  <si>
    <t>G.02.000.023017</t>
  </si>
  <si>
    <t>Placa cerâmica extrudada resistente a altas temperaturas, para pisos indústrias e cozinhas profissionais, alta resistência química e mecânica, espessura mínima 13 mm; ref. Gail, Cerâmica São Luiz ou equivalente</t>
  </si>
  <si>
    <t>G.02.000.023018</t>
  </si>
  <si>
    <t>Rodapé em placa cerâmica extrudada, resistente a altas temperaturas, para pisos industriais e cozinhas profissionais, alta resistência química e mecânica, altura de 10 cm; ref. Gail, Cerâmica São Luiz ou equivalente</t>
  </si>
  <si>
    <t>G.02.000.032009</t>
  </si>
  <si>
    <t>Ladrilho hidráulico para portadores de deficiência física/visual 25x25x2,5cm; ref. Mosaicos Amazonas, Pisos Paulista, Mosaicos Bernardi ou equivalente</t>
  </si>
  <si>
    <t>G.02.000.032012</t>
  </si>
  <si>
    <t>Ladrilho hidráulico para portadores de deficiência física/visual de 30x30cm, espessura de 2,5/3,0cm, diversas cores; ref. Tátil cônico da Paulista, Mosaicos Amazonas, Pisos Paulista, Mosaicos Bernardi ou equivalente</t>
  </si>
  <si>
    <t>G.02.000.034499</t>
  </si>
  <si>
    <t>Placa cerâmica extrudada para piso industrial, de alta resistência química e mecânica, nas dimensões 300 x 300 x 9 mm; referência Gail ou equivalente</t>
  </si>
  <si>
    <t>G.02.000.034523</t>
  </si>
  <si>
    <t>Placa cerâmica esmaltada antiderrapante, área interna com saída para o exterior, grupo de absorção BIIa, classe de abrasão PEI-5, resistência química A; ref. Biancogres, Incepa, Elizabeth ou equivalente</t>
  </si>
  <si>
    <t>G.02.000.034525</t>
  </si>
  <si>
    <t>Placa cerâmica esmaltada para área interna, grupo de absorção BIIb, classe de abrasão PEI-5, resistência química B; ref. Neve/Malta/Bariloche da Formigres, Rotocolor da Angra, Navona da Savane ou equivalente</t>
  </si>
  <si>
    <t>G.02.000.034532</t>
  </si>
  <si>
    <t>Placa cerâmica esmaltada tipo rústica para área interna com saída para o exterior, grupo de absorção BIIb, classe de abrasão PEI-5, resistência química B; ref. Enduro/HD/Tróia da Fornigres, Daros da Porto Ferreira ou equivalente</t>
  </si>
  <si>
    <t>G.02.000.034534</t>
  </si>
  <si>
    <t>Pastilha de porcelana, esmaltada ou natural, para uso em paredes e fachadas internas/externas, formato 5x5 cm, diversas cores, ref. comercial linha Piscina da Jatobá, linhas Revenda e Engenharia da Atlas ou equivalente</t>
  </si>
  <si>
    <t>G.02.000.034535</t>
  </si>
  <si>
    <t>Pastilha de porcelana, esmaltada ou natural, para uso em paredes e fachadas internas/externas, formato 2,5x2,5 cm, diversas cores, ref. comercial linhas Piscina e Mediterranée da Jatobá, linha Revenda da Atlas ou equivalente</t>
  </si>
  <si>
    <t>G.02.000.034536</t>
  </si>
  <si>
    <t>Placa cerâmica extrudada para piso industrial, de alta resistência química e mecânica, com espessura de 9 a 10 mm; ref. Gail, Cerâmica São Luiz ou equivalente</t>
  </si>
  <si>
    <t>G.02.000.034537</t>
  </si>
  <si>
    <t>Placa cerâmica extrudada para piso industrial, de alta resistência química e mecânica, com espessura de 13 a 14 mm; ref. Gail, Cerâmica São Luiz ou equivalente</t>
  </si>
  <si>
    <t>G.02.000.034538</t>
  </si>
  <si>
    <t>Rodapé em placa cerâmica extrudada para piso industrial, de alta resistência química e mecânica, com altura de 10 cm, topo boleado; ref. Gail, Cerâmica São Luiz ou equivalente</t>
  </si>
  <si>
    <t>G.02.000.034545</t>
  </si>
  <si>
    <t>Placa cerâmica esmaltada PEI-4 para área interna com saída para o exterior, grupo de absorção BIIb; ref. Classic Avelã da Savane, Chamonix da Incesa, Artens, Geral ou equivalente</t>
  </si>
  <si>
    <t>G.02.000.034583</t>
  </si>
  <si>
    <t>Porcelanato técnico não esmaltado tipo antiderrapante, com acabamento retificado, resistente ao escorregamento, indicado para ambientes externos, grupo de absorção BIa, ref. comercial Eliane, Elizabeth, Portinari ou equivalente</t>
  </si>
  <si>
    <t>G.02.000.034585</t>
  </si>
  <si>
    <t>Porcelanato esmaltado tipo acetinado, indicado para áreas internas e ambientes com acesso ao exterior, com acabamento tradicional, grupo de absorção BIa; ref. comercial Eliane, Elizabeth, Cecrisa-Portinari ou equivalente</t>
  </si>
  <si>
    <t>G.02.000.034590</t>
  </si>
  <si>
    <t>Porcelanato técnico natural, com acabamento retificado, indicado para áreas internas e ambientes com acesso ao exterior, grupo de absorção BIa; ref. Eliane, Incepa ou equivalente</t>
  </si>
  <si>
    <t>G.02.000.034592</t>
  </si>
  <si>
    <t>Porcelanato técnico polido, indicado para ambientes internos e de médio tráfego, grupo de absorção BIa; referência comercial Eliane, Incepa, Cecrisa-Portinari ou equivalente</t>
  </si>
  <si>
    <t>H.01.000.021198</t>
  </si>
  <si>
    <t>H.01.000.021199</t>
  </si>
  <si>
    <t>H.01.000.021229</t>
  </si>
  <si>
    <t>Porta corta-fogo classe P.120 de 80 x 210 cm, chapa de aço, com uma folha de abrir, completa, sem barra antipânico</t>
  </si>
  <si>
    <t>H.01.000.021234</t>
  </si>
  <si>
    <t>Porta corta-fogo classe P.90, em aço galvanizada, com barra antipânico numa face e maçaneta na outra, completa; ref. Authentic ou equivalente</t>
  </si>
  <si>
    <t>H.01.000.021403</t>
  </si>
  <si>
    <t>Porta corta-fogo classe P.120 de 90 x 210 cm, chapa de aço, com uma folha de abrir, completa, sem barra anti-pânico</t>
  </si>
  <si>
    <t>H.01.000.031213</t>
  </si>
  <si>
    <t>Porta corta-fogo classe P.90 de 90 x 210 cm, completa, com maçaneta tipo alavanca e batentes (NBR 11742)</t>
  </si>
  <si>
    <t>H.01.000.031233</t>
  </si>
  <si>
    <t>Porta corta-fogo classe P.90 de 100 x 210 cm, completa, com maçaneta tipo alavanca e batentes (NBR 11742)</t>
  </si>
  <si>
    <t>H.01.000.031674</t>
  </si>
  <si>
    <t>Barra antipânico de sobrepor, com maçaneta e chave, com travamento horizontal, para porta em vidro de 1 folha</t>
  </si>
  <si>
    <t>H.01.000.031919</t>
  </si>
  <si>
    <t>Barra antipânico de sobrepor, com maçaneta e chave, com travamento vertical, para porta em vidro de 2 folhas</t>
  </si>
  <si>
    <t>H.02.000.030107</t>
  </si>
  <si>
    <t>Folha de porta veneziana maciça sob medida</t>
  </si>
  <si>
    <t>H.02.000.065547</t>
  </si>
  <si>
    <t>Armário sob medida compensado, revestido folheado madeira (mogno, freijó, imbuia, marfim, cerejeira) dobradiça em aço, puxadores, trinco com chave profundidade até 50cm</t>
  </si>
  <si>
    <t>H.02.000.065548</t>
  </si>
  <si>
    <t>Armário sob medida compensado, revestido laminado melamínico texturizado, várias cores (post forming) dobradiça em aço, puxadores, trinco com chave, profundidade até 50 cm</t>
  </si>
  <si>
    <t>H.02.000.090738</t>
  </si>
  <si>
    <t>Folha de porta em madeira para receber vidro, com montantes em imbuia</t>
  </si>
  <si>
    <t>H.02.000.090741</t>
  </si>
  <si>
    <t>Caixilho de madeira maxim-ar</t>
  </si>
  <si>
    <t>H.02.000.090797</t>
  </si>
  <si>
    <t>Instalação de visor (vidro branco de 3mm) de 20x30cm, em porta de madeira colocado</t>
  </si>
  <si>
    <t>H.02.000.090798</t>
  </si>
  <si>
    <t>Prateleira sob medida em compensado, revestido nas 2 faces com laminado fenólico melamínico, e= 20 mm, L= 45 cm, C= 1,20 m - instalado</t>
  </si>
  <si>
    <t>H.02.000.090801</t>
  </si>
  <si>
    <t>Armário tipo prateleira revestido em laminado fenólico melamínico, espessura 20mm - instalado</t>
  </si>
  <si>
    <t>H.02.000.090802</t>
  </si>
  <si>
    <t>Tampo compensado, espessura de 25 mm, largura de 60 cm, revestimento na face superior em laminado fenólico melamínico - instalado</t>
  </si>
  <si>
    <t>H.02.000.090916</t>
  </si>
  <si>
    <t>Armário/gabinete embutido em MDF sob medida, revestido em laminado melamínico, com portas, prateleiras e ferragens - instalado</t>
  </si>
  <si>
    <t>H.03.000.026208</t>
  </si>
  <si>
    <t>Chapa perfurada em aço SAE 1020, furos redondos de diâmetro 25mm, área aberta de 57%, espessura 1/4´ - inclusive sondagem</t>
  </si>
  <si>
    <t>H.03.000.027541</t>
  </si>
  <si>
    <t>Portão tipo basculante com contrapeso, em chapa metálica 14 calandrada, estruturado com perfis metálicos, uma folha, de 3,30 x 7,20 m, completo, sem motor</t>
  </si>
  <si>
    <t>H.03.000.027618</t>
  </si>
  <si>
    <t>Porta de ferro acústica, espessura de 80mm, batente tripla vedação 185mm, com fechadura e maçaneta, pintura eletrostática cor a definir</t>
  </si>
  <si>
    <t>H.03.000.030355</t>
  </si>
  <si>
    <t>Porta veneziana completa para abrigo em chapa</t>
  </si>
  <si>
    <t>H.03.000.031045</t>
  </si>
  <si>
    <t>Porta ferro de abrir para receber vidro, sob medida</t>
  </si>
  <si>
    <t>H.03.000.031126</t>
  </si>
  <si>
    <t>Fechamento em chapa perfurada de 1,2mm, furos quadrados 4x4mm, com requadro cantoneira em aço carbono, sob medida</t>
  </si>
  <si>
    <t>H.03.000.031205</t>
  </si>
  <si>
    <t>Veneziana de ferro com folhas fixas e de correr sem grade, com 6 folhas; referência comercial JVB 62.51.301-2/62.51.304-7 Belfort da Sasazaki ou equivalente - linha comercial</t>
  </si>
  <si>
    <t>H.03.000.031206</t>
  </si>
  <si>
    <t>Porta de ferro veneziana de abrir 217 x 87 cm, 1 folha, ref. Belfort da Sasazaki ou equivalente - linha comercial</t>
  </si>
  <si>
    <t>H.03.000.031222</t>
  </si>
  <si>
    <t>Porta em chapa n° 14 com batente</t>
  </si>
  <si>
    <t>H.03.000.031225</t>
  </si>
  <si>
    <t>Porta/portão correr em chapa cega dupla, sobmedida</t>
  </si>
  <si>
    <t>H.03.000.031241</t>
  </si>
  <si>
    <t>Caixilho de correr em chapa de ferro dobrado, com subdivisão, sob medida</t>
  </si>
  <si>
    <t>H.03.000.031244</t>
  </si>
  <si>
    <t>Caixilho em ferro, tipo basculante, perfil em ´T´ e ´L´ com espessura de 1/8´, sob medida</t>
  </si>
  <si>
    <t>H.03.000.031245</t>
  </si>
  <si>
    <t>Caixilho em perfis de chapa dobrada, com espessura de 1/8´, baguetes em chapa de aço 14, para fixação de vidros, sob medida</t>
  </si>
  <si>
    <t>H.03.000.031262</t>
  </si>
  <si>
    <t>Porta ferro de abrir para receber vidro, parte inferior chapeada sob medida</t>
  </si>
  <si>
    <t>H.03.000.031266</t>
  </si>
  <si>
    <t>H.03.000.031273</t>
  </si>
  <si>
    <t>Fechamento em chapa metálica expandida EXP-12D com requadro em cantoneira</t>
  </si>
  <si>
    <t>H.03.000.031274</t>
  </si>
  <si>
    <t>Grade de proteção em barra chata soldada 1 1/2´x1/4´, com requadro em chapa dobrada</t>
  </si>
  <si>
    <t>H.03.000.031275</t>
  </si>
  <si>
    <t>Portinhola de correr em chapa de aço 1/4´, para "passa pacote", completa</t>
  </si>
  <si>
    <t>H.03.000.031276</t>
  </si>
  <si>
    <t>Portinhola de abrir, dupla, em chapa de aço 10, para "passa pacote", completa sob medida</t>
  </si>
  <si>
    <t>H.03.000.031284</t>
  </si>
  <si>
    <t>Grade média em aço carbono com espaçamento de 2cm, com barra chata 1´ x 3/8´</t>
  </si>
  <si>
    <t>H.03.000.031296</t>
  </si>
  <si>
    <t>Portão tipo gradil 1 ou 2 folhas, com ou sem bandeira, sob medida</t>
  </si>
  <si>
    <t>H.03.000.031627</t>
  </si>
  <si>
    <t>Porta de abrir em chapa dupla 14 com visor, batente envolvente, completa</t>
  </si>
  <si>
    <t>H.03.000.067564</t>
  </si>
  <si>
    <t>Grelha arvoreira em ferro fundido nodular</t>
  </si>
  <si>
    <t>H.03.000.068037</t>
  </si>
  <si>
    <t>Fechamento em chapa de aço 14 MSG perfurada com diâmetro de 12,7 mm, com requadro em chapa dobrada</t>
  </si>
  <si>
    <t>H.03.000.090241</t>
  </si>
  <si>
    <t>Caixilho em ferro com ventilação permanente, perfil de ferro tipo ´T´ de 1´ x 1/8´ - sob medida</t>
  </si>
  <si>
    <t>H.03.000.090904</t>
  </si>
  <si>
    <t>Caixilho em ferro veneziana em perfis ´L´ e ´T´ com espessura de 1/8´ - sob medida</t>
  </si>
  <si>
    <t>H.03.000.090910</t>
  </si>
  <si>
    <t>Tela de proteção de aço, malha ondulada artística de 1´, fio 10 com requadro em perfil ´L´ de 1´ x 1´ x 1/8´ - (3,40 x 1,30 m)</t>
  </si>
  <si>
    <t>H.04.000.026223</t>
  </si>
  <si>
    <t>Portão de abrir 2 folhas, com tela ondulada galvanizada, malha 2´ e fio 10BWG, cantoneira 5/8x1/8, esquadro tubular de 100x50mm, aço SAE 1008/1010 galvanizado</t>
  </si>
  <si>
    <t>H.04.000.026229</t>
  </si>
  <si>
    <t>Porta de enrolar automatizada, em chapa aço galvanizado 20 perfil articulada raiada, meia cana com micro perfurações, tipo transvision, inclusive coluna</t>
  </si>
  <si>
    <t>H.04.000.026233</t>
  </si>
  <si>
    <t>Guarda-corpo em tubo de aço galvanizado, diâmetro de 1 1/2´ para receber vidro</t>
  </si>
  <si>
    <t>H.04.000.026666</t>
  </si>
  <si>
    <t>Tampa em chapa xadrez galvanizada a fogo antiderrapante, espessura 1/4´ 50kg/m² com cantoneira 1´ x 1´ x 1/8´</t>
  </si>
  <si>
    <t>H.04.000.027501</t>
  </si>
  <si>
    <t>Alambrado em tela de aço galvanizado malha 2´, com montantes metálicos</t>
  </si>
  <si>
    <t>H.04.000.027517</t>
  </si>
  <si>
    <t>Alambrado de segurança em aço galvanizado malha 1´, fio 12BWG, com montantes verticais aço carbono SAE 1008/1010 e arame farpado, completo</t>
  </si>
  <si>
    <t>H.04.000.027524</t>
  </si>
  <si>
    <t>Caixilho fixo em tela galvanizada, revestida com poliamida, malha 10mm</t>
  </si>
  <si>
    <t>H.04.000.027530</t>
  </si>
  <si>
    <t>Alambrado em tela de aço galvanizado malha 2´, montantes metálicos extremo superior duplo e arame farpado, acima de 4m de altura, instalado, ref. São Luiz ou Alambre</t>
  </si>
  <si>
    <t>H.04.000.031006</t>
  </si>
  <si>
    <t>Corrimão tubular em aço galvanizado, diâmetro de 1 1/2´</t>
  </si>
  <si>
    <t>H.04.000.031007</t>
  </si>
  <si>
    <t>Corrimão tubular em aço galvanizado, diâmetro de 2´</t>
  </si>
  <si>
    <t>H.04.000.031030</t>
  </si>
  <si>
    <t>Porta de enrolar manual em chapa de aço galvanizado 22 perfil articulada raiada, meia cana cega ou vazada</t>
  </si>
  <si>
    <t>H.04.000.031111</t>
  </si>
  <si>
    <t>Mão de obra especializada para instalação de veneziana industrial em aço galvanizado com aletas em resina reforçada de fibra de vidro</t>
  </si>
  <si>
    <t>H.04.000.031224</t>
  </si>
  <si>
    <t>Porta/portão correr tela ondulada em aço galvanizado sobmedida</t>
  </si>
  <si>
    <t>H.04.000.031249</t>
  </si>
  <si>
    <t>Porta em ferro galvanizado de correr, para vidro 2 folhas, completa sob medida</t>
  </si>
  <si>
    <t>H.04.000.031269</t>
  </si>
  <si>
    <t>Caixilho fixo em tela de aço galvanizada, tipo ondulada com malha 1/2´, fio 12, com requadro cantoneira de aço carbono, sob medida</t>
  </si>
  <si>
    <t>H.04.000.031270</t>
  </si>
  <si>
    <t>Caixilho removível em tela de aço galvanizada, tipo ondulada com malha 1´, fio 12, com requadro tubular de aço carbono de 2´, sob medida</t>
  </si>
  <si>
    <t>H.04.000.031272</t>
  </si>
  <si>
    <t>Porta de abrir em tela de aço galvanizado, ondulada de 1´ fio 12, sob medida</t>
  </si>
  <si>
    <t>H.04.000.031282</t>
  </si>
  <si>
    <t>Caixilho para vidro á prova de bala em aço SAE1010/1020</t>
  </si>
  <si>
    <t>H.04.000.031312</t>
  </si>
  <si>
    <t>Batente em chapa 16 dobrada e zincada</t>
  </si>
  <si>
    <t>H.04.000.031352</t>
  </si>
  <si>
    <t>Guarda-corpo em tubo de aço galvanizado, diâmetro de 1 1/2´ com tela ondulada artística</t>
  </si>
  <si>
    <t>H.04.000.031374</t>
  </si>
  <si>
    <t>Escada marinheiro galvanizada com guarda-corpo</t>
  </si>
  <si>
    <t>H.04.000.031375</t>
  </si>
  <si>
    <t>Escada marinheiro galvanizada</t>
  </si>
  <si>
    <t>H.04.000.031390</t>
  </si>
  <si>
    <t>Tampa para alçapão em chapa de aço galvanizada de 14, com porta cadeado</t>
  </si>
  <si>
    <t>H.04.000.031395</t>
  </si>
  <si>
    <t>Portão 2 folhas tubular diâmetro 3´, com tela em aço galvanizado 2´, altura acima 3,0m, completo; ref. São Luiz, Alambre e Pruden Art ou equivalente</t>
  </si>
  <si>
    <t>H.04.000.031616</t>
  </si>
  <si>
    <t>Portão pivotante/abrir aço galvanizado de 65x132mm, pintura eletrostática, 1 folha, medida 2200x1000mm, dimensão 100x2100mm, incluso Pilares</t>
  </si>
  <si>
    <t>H.04.000.031617</t>
  </si>
  <si>
    <t>Portão pivotante/abrir aço galvanizado de 65x132mm, pintura eletrostática, 2 folhas, medida 2200x3600mm, dimensão 1600x2100mm, incluso requadro e pilares</t>
  </si>
  <si>
    <t>H.04.000.031618</t>
  </si>
  <si>
    <t>Gradil em aço galvanizado eletrofundido de 1718x1650mm e pintura eletrostática, 65x132mm e barra portante 25x2mm</t>
  </si>
  <si>
    <t>H.04.000.031619</t>
  </si>
  <si>
    <t>Montante para gradil em aço galvanizado eletrofundido, pintura eletrostática, chato, dimensões 2120 x 76 x 8 mm</t>
  </si>
  <si>
    <t>H.04.000.031621</t>
  </si>
  <si>
    <t>Portão deslizante/correr em aço galvanizado de 65x132mm, pintura eletrostática, inclusive requadros e pilares, dimensão 1600x2100mm</t>
  </si>
  <si>
    <t>H.04.000.031633</t>
  </si>
  <si>
    <t>Porta de enrolar em chapa de aço galvanizado, perfil meia-cana Tansvizion de 22, automatizada, com controle remoto, pintura eletrostática - instalada</t>
  </si>
  <si>
    <t>H.04.000.091169</t>
  </si>
  <si>
    <t>Portão 1 ou 2 folhas tubular com tela de arame galvanizado, completo até 2,50m</t>
  </si>
  <si>
    <t>H.04.000.091170</t>
  </si>
  <si>
    <t>Alambrado de segurança em aço galvanizado malha 2´, fio 10, com montantes verticais em tubos de aço carbono SAE 1008/1010 e arame farpado completo</t>
  </si>
  <si>
    <t>H.04.000.091532</t>
  </si>
  <si>
    <t>Portão com 2 folhas, tubular em tela de aço galvanizado, para alambrado, com altura acima de 2,50m</t>
  </si>
  <si>
    <t>H.04.000.091533</t>
  </si>
  <si>
    <t>Alambrado de segurança em aço galvanizado malha 2´, com montantes verticais em tubos de aço carbono SAE 1008/1010 e arame farpado, acima de 4,00 m de altura</t>
  </si>
  <si>
    <t>H.04.000.092647</t>
  </si>
  <si>
    <t>Grade para forro eletrofundida em aço carbono galvanizado 1008/1010 malha 25x100mm, barra 25x2mm; ref. Metalgrade ou equivalente</t>
  </si>
  <si>
    <t>H.04.000.092773</t>
  </si>
  <si>
    <t>Grade para piso eletrofundida em aço carbono galvanizado a fogo antiderrapante de 30 x 100 mm, barra chata 4 x 2 mm e redonda com diâmetro de 5 mm</t>
  </si>
  <si>
    <t>H.05.000.027629</t>
  </si>
  <si>
    <t>Caixilho em alumínio anodizado natural fixo, linha Cittá da Alcoa ou equivalente</t>
  </si>
  <si>
    <t>H.05.000.027630</t>
  </si>
  <si>
    <t>Caixilho em alumínio anodizado natural maxim-ar, linha Cittá da Alcoa ou equivalente</t>
  </si>
  <si>
    <t>H.05.000.027631</t>
  </si>
  <si>
    <t>Caixilho em alumínio anodizado natural para pele de vidro, linha Cittá da Alcoa ou equivalente</t>
  </si>
  <si>
    <t>H.05.000.027635</t>
  </si>
  <si>
    <t>Caixilho fixo em alumínio anodizado, nas cores bronze/preto, linha 30 - sem vidro</t>
  </si>
  <si>
    <t>H.05.000.027636</t>
  </si>
  <si>
    <t>Caixilho basculante em alumínio anodizado, nas cores bronze/preto, linha 30 - sem vidro</t>
  </si>
  <si>
    <t>H.05.000.027637</t>
  </si>
  <si>
    <t>Caixilho maxim-ar em alumínio anodizado, nas cores bronze/preto, linha 30 - sem vidro</t>
  </si>
  <si>
    <t>H.05.000.027638</t>
  </si>
  <si>
    <t>Caixilho de correr em alumínio anodizado, nas cores bronze/preto, linha 30 - sem vidro</t>
  </si>
  <si>
    <t>H.05.000.027639</t>
  </si>
  <si>
    <t>Porta de abrir em alumínio anodizado, nas cores bronze/preto, linha 30 - sem vidro</t>
  </si>
  <si>
    <t>H.05.000.027640</t>
  </si>
  <si>
    <t>Porta de correr em alumínio anodizado, nas cores bronze/preto, linha 30 - sem vidro</t>
  </si>
  <si>
    <t>H.05.000.027641</t>
  </si>
  <si>
    <t>Porta de abrir tipo veneziana em alumínio anodizado, nas cores bronze/preto, linha 30 - sem vidro</t>
  </si>
  <si>
    <t>H.05.000.027642</t>
  </si>
  <si>
    <t>Portinhola de correr em alumínio anodizado linha 30, tipo veneziana, nas cores bronze/preto</t>
  </si>
  <si>
    <t>H.05.000.027644</t>
  </si>
  <si>
    <t>Porta de abrir em alumínio com pintura eletrostática branca, sob medida, instalada - SEM VIDRO</t>
  </si>
  <si>
    <t>H.05.000.027645</t>
  </si>
  <si>
    <t>Porta de abrir em alumínio tipo lambri branco, sob medida - sem vidro, ref. comercial project MGM ou equivalente</t>
  </si>
  <si>
    <t>H.05.000.027646</t>
  </si>
  <si>
    <t>Porta de correr em alumínio tipo lambri branco, trilho na parte superior, sob medida</t>
  </si>
  <si>
    <t>H.05.000.030403</t>
  </si>
  <si>
    <t>Caixilho fixo em alumínio com pintura eletrostática branca, sob medida, instalado - sem vidros</t>
  </si>
  <si>
    <t>H.05.000.030415</t>
  </si>
  <si>
    <t>Caixilho fixo tipo veneziana em alumínio anodizado branco, linha 25 - sob medida</t>
  </si>
  <si>
    <t>H.05.000.031002</t>
  </si>
  <si>
    <t>Caixilho em alumínio anodizado fosco L 25 de correr, sob medida</t>
  </si>
  <si>
    <t>H.05.000.031015</t>
  </si>
  <si>
    <t>Barra de proteção tipo U, para pessoas com mobilidade reduzida, em tubo de alumínio, L= 250 x 250mm, acabamento com pintura epóxi, conforme NBR9050</t>
  </si>
  <si>
    <t>H.05.000.031101</t>
  </si>
  <si>
    <t>Caixilho em alumínio tipo basculante com vidro, linha comercial</t>
  </si>
  <si>
    <t>H.05.000.031102</t>
  </si>
  <si>
    <t>Caixilho em alumínio tipo maxim-ar com vidro, linha comercial</t>
  </si>
  <si>
    <t>H.05.000.031103</t>
  </si>
  <si>
    <t>Caixilho em alumínio tipo correr com vidro, linha comercial</t>
  </si>
  <si>
    <t>H.05.000.031104</t>
  </si>
  <si>
    <t>H.05.000.031105</t>
  </si>
  <si>
    <t>Porta entrada de abrir em alumínio anodizado natural, com divisão horizontal com vidro e veneziana - linha 25 comercial</t>
  </si>
  <si>
    <t>H.05.000.031107</t>
  </si>
  <si>
    <t>Porta veneziana abrir em alumínio, linha comercial</t>
  </si>
  <si>
    <t>H.05.000.031108</t>
  </si>
  <si>
    <t>Portinhola tipo veneziana alumínio, linha comercial</t>
  </si>
  <si>
    <t>H.05.000.031109</t>
  </si>
  <si>
    <t>Veneziana industrial em alumínio com aletas em fiber-glass, ref. Comovent ou equivalente</t>
  </si>
  <si>
    <t>H.05.000.031120</t>
  </si>
  <si>
    <t>Porta em alumínio anodizado fosco L 30, tipo veneziana de giro, completa com batente e ferragem, sob medida com referência 90 cm x 185 cm</t>
  </si>
  <si>
    <t>H.05.000.031127</t>
  </si>
  <si>
    <t>Porta de entrada em alumínio anodizado fosco L 30 de correr, completa com batente e ferragem, sob medida</t>
  </si>
  <si>
    <t>H.05.000.031128</t>
  </si>
  <si>
    <t>Porta de entrada em alumínio anodizado fosco L 30, 01 folha de giro, completa com batente e ferragem, sob medida</t>
  </si>
  <si>
    <t>H.05.000.031153</t>
  </si>
  <si>
    <t>Caixilho em alumínio anodizado fosco L 25 basculante, sob medida</t>
  </si>
  <si>
    <t>H.05.000.031154</t>
  </si>
  <si>
    <t>Caixilho guilhotina em alumínio anodizado natural, sob medida, instalado - sem vidros</t>
  </si>
  <si>
    <t>H.05.000.031155</t>
  </si>
  <si>
    <t>Caixilho em alumínio anodizado fosco L 25 fixo, sob medida</t>
  </si>
  <si>
    <t>H.05.000.031156</t>
  </si>
  <si>
    <t>Caixilho em alumínio anodizado fosco L 25 maxim-ar, sob medida</t>
  </si>
  <si>
    <t>H.05.000.032419</t>
  </si>
  <si>
    <t>Porta de correr em alumínio com veneziana e vidro liso, linha 25, cor branca, folhas móveis, vidro liso; ref. linha 25 Magnum da Atlântica Esquadrias, linha 25 Premium da Lux Esquadrias, linha 25 da AJ Esquadrias ou equivalente - linha comercial</t>
  </si>
  <si>
    <t>H.05.000.032421</t>
  </si>
  <si>
    <t>Porta veneziana de abrir em alumínio, cor branca, com pintura eletrostática a pó; ref. Sasazaki, Ebel, Brimak ou equivalente, linha comercial</t>
  </si>
  <si>
    <t>H.05.000.032422</t>
  </si>
  <si>
    <t>Caixilho em alumínio tipo maxim-ar com vidro liso ou mini boreal, cor branco; ref. Sasazaki, Ebel, Gravia, Atlântica ou equivalente, linha comercial</t>
  </si>
  <si>
    <t>H.05.000.032426</t>
  </si>
  <si>
    <t>Caixilho em alumínio tipo basculante com vidro mini boreal, cor branco; referência comercial Sasazaki, Gravia, Atlantica ou equivalente - linha comercial</t>
  </si>
  <si>
    <t>H.05.000.032427</t>
  </si>
  <si>
    <t>Caixilho em alumínio de correr com vidro, cor branco; referência comercial Sasazaki, Ebel, Brimak, Atlantica ou equivalente - linha comercial</t>
  </si>
  <si>
    <t>H.05.000.032437</t>
  </si>
  <si>
    <t>Caixilho em alumínio basculante, com pintura eletrostática branca, sob medida</t>
  </si>
  <si>
    <t>H.05.000.032439</t>
  </si>
  <si>
    <t>Caixilho em alumínio maxim-ar com pintura eletrostática, cor branco, sob medida</t>
  </si>
  <si>
    <t>H.05.000.067522</t>
  </si>
  <si>
    <t>Grelha em alumínio fundido com requadro, 20x100 / 20x50cm, ref. Vila Rica ou equivalente</t>
  </si>
  <si>
    <t>H.05.000.067526</t>
  </si>
  <si>
    <t>Canaleta com grelha em alumínio, largura de 80 mm, ref. SP80 linha Sekapiso da Sekapiso, Aminox ou equivalente</t>
  </si>
  <si>
    <t>H.05.000.067536</t>
  </si>
  <si>
    <t>Canaleta com grelha em alumínio, largura de 46 mm, saída central, vertical ou horizontal, para tubo de 40 mm ou 50 mm; ref. SP46 linha Sekabox da Sekapiso, Aminox ou equivalente</t>
  </si>
  <si>
    <t>H.05.000.067537</t>
  </si>
  <si>
    <t>Canaleta com grelha removível em alumínio, saída central ou vertical, de 46 x 52 mm, grelha abre e fecha de 46 x 1000 mm; ref. SP46 linha Abreseka da Sekapiso, Aminox ou equivalente</t>
  </si>
  <si>
    <t>H.05.000.090632</t>
  </si>
  <si>
    <t>Caixilho em alumínio anodizado fosco L 25, tipo veneziana, sob medida</t>
  </si>
  <si>
    <t>H.05.000.090633</t>
  </si>
  <si>
    <t>Portinhola em alumínio anodizado fosco L 16, tipo veneziana de giro para abrigo, completa, com batente e ferragens, sob medida</t>
  </si>
  <si>
    <t>H.05.000.090686</t>
  </si>
  <si>
    <t>Barra de apoio reta, para pessoas com mobilidade reduzida, em tubo de alumínio, L= 800mm, com flanges, acabamento pintura epóxi, conforme norma NBR 9050</t>
  </si>
  <si>
    <t>H.05.000.090687</t>
  </si>
  <si>
    <t>Barra de apoio em ângulo 90°, para pessoas com mobilidade reduzida, em tubo de alumínio, L= 800x800mm, acabamento com pintura epóxi, conforme norma NBR9050</t>
  </si>
  <si>
    <t>H.06.000.031110</t>
  </si>
  <si>
    <t>Veneziana industrial em aço galvanizado com aletas em resina reforçada de fibra de vidro</t>
  </si>
  <si>
    <t>H.06.000.031640</t>
  </si>
  <si>
    <t>Caixilho de correr com requadro em PVC, 2 folhas móveis, vidro-simples e liso de 3 a 4mm, persiana manual integrada; ref. Brimak, Eurosystem, Belle Acoustique, Marframe ou equivalente</t>
  </si>
  <si>
    <t>H.06.000.037103</t>
  </si>
  <si>
    <t>Placa de poliester insaturado com fibra vidro de 3 mm</t>
  </si>
  <si>
    <t>H.07.000.037004</t>
  </si>
  <si>
    <t>Vidro temperado serigrafado Sreen de 8 mm incolor - material</t>
  </si>
  <si>
    <t>H.07.000.037005</t>
  </si>
  <si>
    <t>Vidro liso laminado jateado de 6 mm - material</t>
  </si>
  <si>
    <t>H.07.000.037008</t>
  </si>
  <si>
    <t>Vidro liso laminado incolor de 10 mm - material</t>
  </si>
  <si>
    <t>H.07.000.037011</t>
  </si>
  <si>
    <t>Espelho comum com espessura de 3mm, com moldura em perfil de alumínio de 1cm, fundo em chapa compensada com 3 mm de espessura</t>
  </si>
  <si>
    <t>H.07.000.037013</t>
  </si>
  <si>
    <t>Vidro liso laminado colorido de 10 mm - material</t>
  </si>
  <si>
    <t>H.07.000.037026</t>
  </si>
  <si>
    <t>Espelho em vidro cristal liso, espessura de 4 mm, sobre superfície plana, peças aproximadamente 0,5 a 4,12 m²</t>
  </si>
  <si>
    <t>H.07.000.037028</t>
  </si>
  <si>
    <t>Vidro liso laminado colorido de 8 mm - material</t>
  </si>
  <si>
    <t>H.07.000.037033</t>
  </si>
  <si>
    <t>Vidro multilaminado de alta segurança (blindado) em policarbonato, com certificação Retex; ref. NIJ III da Fanavid ou equivalente - material</t>
  </si>
  <si>
    <t>H.07.000.037040</t>
  </si>
  <si>
    <t>Vidro liso laminado, com filme polivinil butiral (PVB), incolor de 8 mm - material</t>
  </si>
  <si>
    <t>H.07.000.037042</t>
  </si>
  <si>
    <t>Vidro fantasia de 3/4 mm - material</t>
  </si>
  <si>
    <t>H.07.000.037047</t>
  </si>
  <si>
    <t>Vidro liso incolor laminado e temperado, espessura de 16 mm (8+8); ref. Personal ou equivalente - material</t>
  </si>
  <si>
    <t>H.07.000.037048</t>
  </si>
  <si>
    <t>Vidro temperado neutro verde de 10 mm - material</t>
  </si>
  <si>
    <t>H.07.000.037049</t>
  </si>
  <si>
    <t>Vidro laminado temperado neutro verde, composto por vidro temperado neutro verde 6 mm, camada de PVB e vidro temperado incolor 6 mm - material</t>
  </si>
  <si>
    <t>H.07.000.037073</t>
  </si>
  <si>
    <t>Vidros float monolíticos de aparência verde, com espessura de 6 mm - material</t>
  </si>
  <si>
    <t>H.07.000.037074</t>
  </si>
  <si>
    <t>Vidro liso laminado incolor de 6 mm - material</t>
  </si>
  <si>
    <t>H.07.000.037079</t>
  </si>
  <si>
    <t>Vidro liso laminado colorido de 6 mm - material</t>
  </si>
  <si>
    <t>H.07.000.037080</t>
  </si>
  <si>
    <t>Vidro liso laminado leitoso de 6 mm - material</t>
  </si>
  <si>
    <t>H.07.000.037081</t>
  </si>
  <si>
    <t>Vidro liso transparente de 3 mm - material</t>
  </si>
  <si>
    <t>H.07.000.037082</t>
  </si>
  <si>
    <t>Vidro liso transparente de 4 mm - material</t>
  </si>
  <si>
    <t>H.07.000.037083</t>
  </si>
  <si>
    <t>Vidro liso transparente de 5 mm - material</t>
  </si>
  <si>
    <t>H.07.000.037084</t>
  </si>
  <si>
    <t>Vidro liso transparente de 6 mm - material</t>
  </si>
  <si>
    <t>H.07.000.037086</t>
  </si>
  <si>
    <t>Vidro temperado cinza ou bronze 6 mm - material</t>
  </si>
  <si>
    <t>H.07.000.037087</t>
  </si>
  <si>
    <t>Vidro temperado cinza ou bronze 8 mm - material</t>
  </si>
  <si>
    <t>H.07.000.037088</t>
  </si>
  <si>
    <t>Vidro temperado incolor 10 mm - material</t>
  </si>
  <si>
    <t>H.07.000.037089</t>
  </si>
  <si>
    <t>Vidro temperado incolor 6 mm - material</t>
  </si>
  <si>
    <t>H.07.000.037090</t>
  </si>
  <si>
    <t>Vidro temperado incolor 8 mm - material</t>
  </si>
  <si>
    <t>H.07.000.037095</t>
  </si>
  <si>
    <t>Vidro temperado cinza ou bronze 10 mm - material</t>
  </si>
  <si>
    <t>H.07.000.037098</t>
  </si>
  <si>
    <t>Vidro laminado temperado incolor de 8mm - material</t>
  </si>
  <si>
    <t>H.07.000.037099</t>
  </si>
  <si>
    <t>Vidro multilaminado de alta segurança, com proteção balística de nível III, com espessura final de 51 a 70 mm, com certificação Retex; ref. Inovaglass, Blindare, Grupo Fort ou equivalente - instalado</t>
  </si>
  <si>
    <t>H.07.000.037100</t>
  </si>
  <si>
    <t>Vidro laminado temperado jateado de 8mm - material</t>
  </si>
  <si>
    <t>H.08.000.010001</t>
  </si>
  <si>
    <t>Veda porta/veda fresta para portas 90 cm com escova em alumínio branco, parafusado, ref. comercial Reisam ou equivalente</t>
  </si>
  <si>
    <t>H.08.000.031218</t>
  </si>
  <si>
    <t>Fechadura tipo alavanca com chave para porta corta-fogo, cilindro para acionamento com chave; ref. PHT05 da Dorma, 5122 Sobrano, 09.164-065-PPT La Fonte ou equivalente</t>
  </si>
  <si>
    <t>H.08.000.031221</t>
  </si>
  <si>
    <t>Barra antipânico para porta, de sobrepor de um lado da folha e do outro lado cega</t>
  </si>
  <si>
    <t>H.08.000.031223</t>
  </si>
  <si>
    <t>Barra antipânico de sobrepor de um lado da folha da porta e do outro lado maçaneta, tipo alavanca, com acionamento livre</t>
  </si>
  <si>
    <t>H.08.000.031614</t>
  </si>
  <si>
    <t>Porta cadeado zincado, ref. 81114 89mm ZI da Aliança ou equivalente</t>
  </si>
  <si>
    <t>H.08.000.031637</t>
  </si>
  <si>
    <t>Maçaneta tipo alavanca e cilindro para acionamento com chave, acabamento na cor prata</t>
  </si>
  <si>
    <t>H.08.000.031641</t>
  </si>
  <si>
    <t>Pivô superior lateral, para porta em vidro temperado, ref. SM-1001 fabricação Dorma ou equivalente</t>
  </si>
  <si>
    <t>H.08.000.031642</t>
  </si>
  <si>
    <t>Mancal inferior com rolamento, para porta em vidro temperado, ref. SM 1002 fabricação Dorma, 1013 Santa Marina ou equivalente</t>
  </si>
  <si>
    <t>H.08.000.031644</t>
  </si>
  <si>
    <t>Dobradiça vai-vem de 3" com mola em latão cromado, ref. 355/3 da Page, União Mundial, Vonder ou equivalente</t>
  </si>
  <si>
    <t>H.08.000.031645</t>
  </si>
  <si>
    <t>Dobradiça em latão cromado de 3 1/2" x 3", ref. La Fonte Dob 90 3 1/2" x 3" LT S/P CR, Arouca 346, 3500 da União Mundial ou equivalente</t>
  </si>
  <si>
    <t>H.08.000.031646</t>
  </si>
  <si>
    <t>Dobradiça inferior para vidro temperado, ref. SM1010 fabricação Dorma, 1103 Santa Marina ou equivalente</t>
  </si>
  <si>
    <t>H.08.000.031647</t>
  </si>
  <si>
    <t>Dobradiça superior para vidro temperado; referência comercial 1101S Santa Marina, Dorma ou equivalente</t>
  </si>
  <si>
    <t>H.08.000.031650</t>
  </si>
  <si>
    <t>Fechadura de centro com cilindro, para porta externa em vidro temperado, ref. SM 1050-E linha Glas da Dorma ou equivalente</t>
  </si>
  <si>
    <t>H.08.000.031653</t>
  </si>
  <si>
    <t>Suporte duplo para vidro temperado fixado em alvenaria, ref. SM1092 fabricação Dorma, 1306 Santa Marina ou equivalente</t>
  </si>
  <si>
    <t>H.08.000.031656</t>
  </si>
  <si>
    <t>Contra fechadura de centro, para porta de vidro temperado; ref. SM1051/S1051E1 linha Glas da Dorma ou equivalente</t>
  </si>
  <si>
    <t>H.08.000.031658</t>
  </si>
  <si>
    <t>Puxador duplo para porta de madeira, alumínio ou vidro, ref. Dorma Manet de 350mm da Dorma ou equivalente</t>
  </si>
  <si>
    <t>H.08.000.031672</t>
  </si>
  <si>
    <t>Trinco para piso, ref. SM1060 da Dorma, 3240 da Glasspeças, 1519 da Santa Marina ou equivalente</t>
  </si>
  <si>
    <t>H.08.000.031679</t>
  </si>
  <si>
    <t>Roldana RO65 Plus, para porta de correr de 60kg - 15mm</t>
  </si>
  <si>
    <t>H.08.000.031687</t>
  </si>
  <si>
    <t>Fecho de embutir de alavanca, com 20 cm, em latão cromado; ref. 1011 / 20 FC da Arouca ou equivalente</t>
  </si>
  <si>
    <t>H.08.000.031688</t>
  </si>
  <si>
    <t>Fecho tipo ´unho´ de 10 cm em latão cromado de embutir</t>
  </si>
  <si>
    <t>H.08.000.031697</t>
  </si>
  <si>
    <t>Visor tipo olho mágico com ângulo de visualização de 200°; ref. Vonder ou equivalente</t>
  </si>
  <si>
    <t>H.08.000.031698</t>
  </si>
  <si>
    <t>Ferragem adicional para porta de divisória, vão simples colocado</t>
  </si>
  <si>
    <t>H.08.000.031699</t>
  </si>
  <si>
    <t>Ferragem adicional para porta de divisória, vão duplo colocado</t>
  </si>
  <si>
    <t>H.08.000.031701</t>
  </si>
  <si>
    <t>Dobradiça de aço cromado de 3 1/2", para portas de até 21 kg, ref. União Mundial ou equivalente - (embalagem com 3 dobradiças)</t>
  </si>
  <si>
    <t>H.08.000.031712</t>
  </si>
  <si>
    <t>Puxador duplo tubular em aço inoxidável, com duas fixações, dimensões 300mm entre furos, ref. Dorma ou equivalente</t>
  </si>
  <si>
    <t>H.08.000.031715</t>
  </si>
  <si>
    <t>Ferragem completa para porta de box de WC tipo livre/ocupado; ref. 1515/136 Arouca, 719 AZ CR La Fonte, 801 AZ CR 35mm Lockwell ou equivalente</t>
  </si>
  <si>
    <t>H.08.000.031718</t>
  </si>
  <si>
    <t>Cadeado alta segurança 16 pinos, ref. CRT 70 mm da Papaiz ou equivalente</t>
  </si>
  <si>
    <t>H.08.000.031719</t>
  </si>
  <si>
    <t>Cadeado com haste de aço, 35/36 mm, ref. CR35 da Papaiz, E35 da Pado ou equivalente</t>
  </si>
  <si>
    <t>H.08.000.031722</t>
  </si>
  <si>
    <t>Cadeado com haste de aço, 60 mm, ref. CR60 da Papaiz, E60 da Pado ou equivalente</t>
  </si>
  <si>
    <t>H.08.000.031723</t>
  </si>
  <si>
    <t>Cadeado com haste de aço, 25/27 mm, ref. CR25 da Papaiz, E27 da Pado ou equivalente</t>
  </si>
  <si>
    <t>H.08.000.031726</t>
  </si>
  <si>
    <t>Mola de piso para porta com largura até 1,10m e esforço até 120kg, ref. BTS 75 V fabricação Dorma ou equivalente</t>
  </si>
  <si>
    <t>H.08.000.031728</t>
  </si>
  <si>
    <t>Cadeado com haste de aço, 50 mm, ref. CR50 da Papaiz; E50 da Pado ou equivalente</t>
  </si>
  <si>
    <t>H.08.000.031734</t>
  </si>
  <si>
    <t>Dobradiça em latão cromado reforçada com anéis de 3 1/2" x 3", ref. La Fonte Dob 85 3 1/2" x 3" LT S/P CR, 3635 da União Mundial ou equivalente</t>
  </si>
  <si>
    <t>H.08.000.031740</t>
  </si>
  <si>
    <t>Dobradiça em aço inoxidável escovado com anéis, de 3" x 2 1/2", para portas de até 25 kg, ref. Dobradiça 395 da La Fonte ou equivalente</t>
  </si>
  <si>
    <t>H.08.000.031764</t>
  </si>
  <si>
    <t>Equipamento automatizador de portas deslizantes para folha dupla, ref. ES200 EASY da Dorma ou equivalente</t>
  </si>
  <si>
    <t>H.08.000.031765</t>
  </si>
  <si>
    <t>Equipamento automatizador telescópico unilateral de portas deslizantes para folha dupla, ref. ES 200 T da Dorma ou equivalente</t>
  </si>
  <si>
    <t>H.08.000.035003</t>
  </si>
  <si>
    <t>Fechadura completa com maçaneta tipo alavanca, para porta externa de 1 folha; ref. 725.01/40CR da Pado, Papaiz ou equivalente</t>
  </si>
  <si>
    <t>H.08.000.035004</t>
  </si>
  <si>
    <t>Ferragem completa com maçaneta tipo alavanca, com miolo tipo gorges, para porta interna com 1 folha; referência 721/01 CR da Pado, 402526/40 da Arouca ou equivalente</t>
  </si>
  <si>
    <t>H.08.000.035009</t>
  </si>
  <si>
    <t>Fechadura eletroímã para capacidade de atraque de 150kgf</t>
  </si>
  <si>
    <t>H.08.000.035010</t>
  </si>
  <si>
    <t>Fechadura elétrica de sobrepor e fonte, para portas ou portões de metal ou madeira, ref. C-90 dupla da HDL; fonte com botão, ref. TRA-400 da HDL, ou equivalente</t>
  </si>
  <si>
    <t>H.08.000.035011</t>
  </si>
  <si>
    <t>Mola aérea para porta com esforço acima de 50kg até 60kg, ref. MA 200 potência 3 fabricação Dorma, linha 770 POT2 fabricação Disafe ou equivalente</t>
  </si>
  <si>
    <t>H.08.000.035012</t>
  </si>
  <si>
    <t>Mola aérea para porta com esforço acima de 60kg até 80kg, ref. MA 200 potência 4 fabricação Dorma, linha 770POT2 fabricação Disafe ou equivalente</t>
  </si>
  <si>
    <t>H.08.000.035013</t>
  </si>
  <si>
    <t>Mola aérea hidráulica com calha deslizante, para porta com largura até 1,60mm, com esforço de 81 até 250kg, ref. TS 93B / TS 93 System da Dorma, linha 6825 fabricação Disafe ou equivalente</t>
  </si>
  <si>
    <t>H.08.000.035019</t>
  </si>
  <si>
    <t>Fechadura com maçaneta tipo alavanca em aço inoxidável e rozeta, ref. Victória Ecoinox 882 IXE externa da Pado ou equivalente</t>
  </si>
  <si>
    <t>H.09.000.031168</t>
  </si>
  <si>
    <t>Porta de segurança de correr suspensa em grade com aço SAE 1045, com brete superior, diâmetro de 1´, completa, sem têmpera e revenimento</t>
  </si>
  <si>
    <t>H.09.000.031181</t>
  </si>
  <si>
    <t>Brete para instalação lateral em porta chapa/grade de segurança</t>
  </si>
  <si>
    <t>H.09.000.031253</t>
  </si>
  <si>
    <t>Grade de segurança em aço SAE 1045, diâmetro de 1´, com têmpera e revenimento</t>
  </si>
  <si>
    <t>H.09.000.031254</t>
  </si>
  <si>
    <t>Grade de segurança para janela em aço SAE 1045, diâmetro 1´, com têmpera e revenimento</t>
  </si>
  <si>
    <t>H.09.000.031255</t>
  </si>
  <si>
    <t>Porta de segurança de abrir em grade aço SAE 1045, diâmetro de 1´, completa - com têmpera e revenimento</t>
  </si>
  <si>
    <t>H.09.000.031256</t>
  </si>
  <si>
    <t>Porta de segurança de abrir grade em aço SAE 1045 chapeada, diâmetro de 1´, completa, com têmpera e revenimento</t>
  </si>
  <si>
    <t>H.09.000.031257</t>
  </si>
  <si>
    <t>Porta de segurança especial de abrir com grade em aço SAE 1045, diâmetro de 1´, completa, com têmpera e revenimento</t>
  </si>
  <si>
    <t>H.09.000.031258</t>
  </si>
  <si>
    <t>Portão de abrir para muralha em aço SAE 1045 chapeada, diâmetro de 1´, completa - com têmpera e revenimento</t>
  </si>
  <si>
    <t>H.09.000.031260</t>
  </si>
  <si>
    <t>Grade de segurança em aço SAE 1045 chapeada, diâmetro de 1´, com têmpera e revenimento</t>
  </si>
  <si>
    <t>H.09.000.031329</t>
  </si>
  <si>
    <t>H.09.000.031341</t>
  </si>
  <si>
    <t>Ferrolho de segurança de 1,20 m, DN= 1´, para adaptação em portas de celas, embutido em caixa externamente</t>
  </si>
  <si>
    <t>H.09.000.031361</t>
  </si>
  <si>
    <t>Grade de segurança em aço SAE 1045, diâmetro de 1´ - sem têmpera e revenimento - instalado</t>
  </si>
  <si>
    <t>H.09.000.031362</t>
  </si>
  <si>
    <t>Grade de segurança para janela em aço SAE 1045, diâmetro 1´ - sem têmpera e revenimento - instalado</t>
  </si>
  <si>
    <t>H.09.000.031363</t>
  </si>
  <si>
    <t>Porta de segurança de abrir em grade aço SAE 1045, diâmetro de 1´, sem completa - sem têmpera e revenimento</t>
  </si>
  <si>
    <t>H.09.000.031364</t>
  </si>
  <si>
    <t>Porta de segurança de abrir grade em aço SAE 1045 chapeada, diâmetro de 1´, completa - sem têmpera e revenimento</t>
  </si>
  <si>
    <t>H.09.000.031368</t>
  </si>
  <si>
    <t>Porta de segurança especial de abrir com grade em aço SAE 1045, diâmetro de 1´, completa - sem têmpera e revenimento</t>
  </si>
  <si>
    <t>H.09.000.031369</t>
  </si>
  <si>
    <t>Portão de abrir para muralha em aço SAE 1045 chapeada, diâmetro de 1´, completa - sem têmpera e revenimento</t>
  </si>
  <si>
    <t>H.09.000.031370</t>
  </si>
  <si>
    <t>Grade de segurança em aço SAE 1045 chapeada, diâmetro de 1´ - sem têmpera e revenimento - instalado</t>
  </si>
  <si>
    <t>H.09.000.031613</t>
  </si>
  <si>
    <t>Ferrolho de segurança de 7/8´ para adaptação em portas de celas, com porta cadeado e suporte de fixação</t>
  </si>
  <si>
    <t>H.09.000.031622</t>
  </si>
  <si>
    <t>Caixilho de segurança em aço SAE 1010/1020 tipo fixo e de correr (0,70x0,80m), para receber vidro, com bandeira tipo veneziana (0,375x0,80m)</t>
  </si>
  <si>
    <t>H.09.000.031623</t>
  </si>
  <si>
    <t>Guichê de segurança em grade com aço SAE 1045, diâmetro de 1´, com têmpera e revenimento</t>
  </si>
  <si>
    <t>H.09.000.031625</t>
  </si>
  <si>
    <t>Guichê de segurança em grade com aço SAE 1045, diâmetro de 1´, sem têmpera e revenimento</t>
  </si>
  <si>
    <t>H.09.000.031626</t>
  </si>
  <si>
    <t>H.09.000.031628</t>
  </si>
  <si>
    <t>Porta de segurança de correr em grade de aço SAE 1045, com brete lateral, diâmetro de 1´, completa, com têmpera e revenimento</t>
  </si>
  <si>
    <t>H.09.000.031629</t>
  </si>
  <si>
    <t>Porta de segurança de correr suspensa em grade de aço SAE 1045, chapeada, diâmetro de 1´, completa, com têmpera e revenimento</t>
  </si>
  <si>
    <t>H.09.000.031631</t>
  </si>
  <si>
    <t>Porta de segurança de correr/deslizante, em grade com aço SAE 1045, diâmetro de 1´, completa, sem têmpera e revenimento</t>
  </si>
  <si>
    <t>H.09.000.031907</t>
  </si>
  <si>
    <t>Porta de segurança de correr suspensa em grade em aço SAE 1045, chapeada, diâmetro de 1´, com brete vertical, completa - sem têmpera e revenimento</t>
  </si>
  <si>
    <t>H.12.000.031610</t>
  </si>
  <si>
    <t>Dobradiça tipo gonzo em aço SAE 1045, diâmetro de 1 1/2´ com abas de 2´ x 3/8´ instalada</t>
  </si>
  <si>
    <t>H.13.000.069501</t>
  </si>
  <si>
    <t>Solda 50/50</t>
  </si>
  <si>
    <t>H.13.000.069502</t>
  </si>
  <si>
    <t>Pasta para soldar</t>
  </si>
  <si>
    <t>H.13.000.069565</t>
  </si>
  <si>
    <t>Solda eletrolítica tipo Smaw-AWS 6013 eletrodos esp. 2,5/3,25/4,0mm, ref. ESAB, LINCOLN e WELD</t>
  </si>
  <si>
    <t>I.01.000.025057</t>
  </si>
  <si>
    <t>Painel Wall com miolo de madeira contraplacado por lâminas de madeira e externamente por chapas em CRFS, para piso, ref. Eternit ou equivalente</t>
  </si>
  <si>
    <t>I.01.000.030105</t>
  </si>
  <si>
    <t>Porta em laminado melamínico estrutural Alcoplac, TS-10 (fórmica maciça) - 62 x 180cm, com dobradiça e fechadura</t>
  </si>
  <si>
    <t>I.05.000.021057</t>
  </si>
  <si>
    <t>Placa cimentícia impermeabilizada com espessura de 12mm, placa de 1,20 x 2,40m; ref. Brasilit ou equivalente</t>
  </si>
  <si>
    <t>I.05.000.021080</t>
  </si>
  <si>
    <t>Placa cimentícia em CRFS impermeabilizada, espessura 6 mm, dimensões 1,20 x 2,00m, ref. Eternit, Brasilit ou equivalente</t>
  </si>
  <si>
    <t>I.06.000.022566</t>
  </si>
  <si>
    <t>Veneziana de vidro tipo ´CAPELINHA´ 20 x 10 x 10 cm</t>
  </si>
  <si>
    <t>I.06.000.022567</t>
  </si>
  <si>
    <t>Veneziana de vidro ´IBRAVIR´ 20 x 20 x 6 cm</t>
  </si>
  <si>
    <t>I.06.000.025561</t>
  </si>
  <si>
    <t>Telha de vidro tipo ´FRANCESA´</t>
  </si>
  <si>
    <t>I.06.000.025562</t>
  </si>
  <si>
    <t>Telha de vidro tipo ´PAULISTA´</t>
  </si>
  <si>
    <t>J.01.000.038012</t>
  </si>
  <si>
    <t>Lixa para ferro e metais Norton N° 80, ou equivalente</t>
  </si>
  <si>
    <t>J.01.000.038013</t>
  </si>
  <si>
    <t>Lixa de pano folha para ferro, GR. 100, ref. Norton, ou 3 M, ou equivalente</t>
  </si>
  <si>
    <t>J.01.000.038014</t>
  </si>
  <si>
    <t>Lixa massa/madeira uso geral Norton, Alcar ou equivalente (médias)</t>
  </si>
  <si>
    <t>J.01.000.038040</t>
  </si>
  <si>
    <t>Lixa d´água, ref. Norton n° 80, Aquaflex ou equivalente</t>
  </si>
  <si>
    <t>J.02.000.024007</t>
  </si>
  <si>
    <t>Emulsão acrílica para vedação de trincas, ref. Selatrinca Suvinil ou  equivalente</t>
  </si>
  <si>
    <t>J.02.000.024028</t>
  </si>
  <si>
    <t>Hidrorepelente a base de silano-siloxano oligomérico disperso em solvente; ref. Silicone da Sika, Acquella Original da Otto Baumgart, Fuseprotec Silicone da Viapol ou equivalente</t>
  </si>
  <si>
    <t>J.02.000.024030</t>
  </si>
  <si>
    <t>Hidrorepelente a base de silano-siloxano oligomérico disperso em água, ref. Acqua da Denver, Repele água da Quartzolit ou equivalente</t>
  </si>
  <si>
    <t>J.02.000.024047</t>
  </si>
  <si>
    <t>Líquido imunizante para madeira pentox (Montana), Penetrol Cupim (Otto Baungart)</t>
  </si>
  <si>
    <t>J.02.000.024076</t>
  </si>
  <si>
    <t>Resina 100% acrílica plastificante, Hiper 409 da NS Brasil ou equivalente</t>
  </si>
  <si>
    <t>J.02.000.024147</t>
  </si>
  <si>
    <t>Resina acrílica para piso granilite</t>
  </si>
  <si>
    <t>J.02.000.024148</t>
  </si>
  <si>
    <t>Resina epóxi para piso granilite</t>
  </si>
  <si>
    <t>J.02.000.028056</t>
  </si>
  <si>
    <t>Tinta esmalte sintético alto brilho, grafite metálico, para estrutura metálica, ref. Suvinil, Luxens, Maza ou equivalente</t>
  </si>
  <si>
    <t>J.02.000.028057</t>
  </si>
  <si>
    <t>Selador para tinta epóxi</t>
  </si>
  <si>
    <t>J.02.000.028058</t>
  </si>
  <si>
    <t>Tinta esmalte Premium, base água, brilhante/acetinado, várias cores, pintura interna/externa, ref. Coralit Zero da Coral, Futura Premium, Suvinil Premium, Metalatex Eco, Sherwin Williams, ou equivalente</t>
  </si>
  <si>
    <t>J.02.000.037501</t>
  </si>
  <si>
    <t>Primer base epóxi cromato de zinco 2 demãos; referência comercial Vedacit Pro Anticorrosivo ZN ou equivalente</t>
  </si>
  <si>
    <t>J.02.000.037503</t>
  </si>
  <si>
    <t>Revestimento texturizado acrílico com microagregado, uso interno/externo em várias corres; ref. Permalit Textura Domus da Ibratin ou equivalente</t>
  </si>
  <si>
    <t>J.02.000.037505</t>
  </si>
  <si>
    <t>Textura acrílica sem agregados minerais, cor branca, ref. Texturatto liso ou clássico da Suvinil ou equivalente, para uso interno ou externo</t>
  </si>
  <si>
    <t>J.02.000.037506</t>
  </si>
  <si>
    <t>Tinta base borracha clorada, ref. Anklor TR da Tintas Ancora, Globaltrafic 611 da Global Tintas, Perfortrafic código 25020 da Tintas Perfortex ou equivalente</t>
  </si>
  <si>
    <t>J.02.000.037508</t>
  </si>
  <si>
    <t>Resina epóxi com alcatrão de hulha, ref. Denvercoat Epóxi Alcatrão da Denver, Compound Coal Tar Epóxi, Duropoxy alcatrão especial ou equivalente</t>
  </si>
  <si>
    <t>J.02.000.037510</t>
  </si>
  <si>
    <t>Massa corrida de base acrílica; ref. Massa Acrílica (Suvinil/Glasurit), Massa FC (Fusecolor), Massa Especial para fachada (Retinco) ou equivalente</t>
  </si>
  <si>
    <t>J.02.000.037513</t>
  </si>
  <si>
    <t>Tinta latex, acabamento fosco aveludado, ref. coral 3 em 1 da Coral, rende e cobre muito da Suvinil ou equivalente</t>
  </si>
  <si>
    <t>J.02.000.037517</t>
  </si>
  <si>
    <t>Tinta acrílica para pisos, ref. Novacor Piso Liso-amarelo (Globo/Novacor), Suvinil Poliesportiva da Glasurit, Metalatex Acrílico com Quartzo da Sherwin Williams ou equivalente</t>
  </si>
  <si>
    <t>J.02.000.037518</t>
  </si>
  <si>
    <t>Selador para tinta acrílica Coral, Suvinil ou equivalente</t>
  </si>
  <si>
    <t>J.02.000.037528</t>
  </si>
  <si>
    <t>Tinta acrílica para sinalização visual de pisos, com acabamento fosco, várias cores, ref. Interlight da Indutil ou equivalente</t>
  </si>
  <si>
    <t>J.02.000.037539</t>
  </si>
  <si>
    <t>Verniz fungicida Stain, para madeiras; ref. Osmocolor Montana / Verniz Satin Suvinil ou equivalente</t>
  </si>
  <si>
    <t>J.02.000.037542</t>
  </si>
  <si>
    <t>Tinta 100% acrílica acabamento fosco acetinado, Coral, Suvinil 100% Acrílico (Glasurit), Sherwin Willian, Metalatex (Fusecolor) ou equivalente</t>
  </si>
  <si>
    <t>J.02.000.037545</t>
  </si>
  <si>
    <t>Tinta-base epoxi</t>
  </si>
  <si>
    <t>J.02.000.037548</t>
  </si>
  <si>
    <t>Verniz incolor antipichação, ref. Graffitiguard da Anchortec, Antgraf Eco verniz da Ant Graf ou equivalente</t>
  </si>
  <si>
    <t>J.02.000.037549</t>
  </si>
  <si>
    <t>Microesferas de vidro Extra Premix (tipo I-B); ref. Vimaster ou equivalente</t>
  </si>
  <si>
    <t>J.02.000.037602</t>
  </si>
  <si>
    <t>Proteção passiva contra incêndio com tinta intumescente, com tempo requerido de resistência ao fogo TRRF = 60 min - aplicação em painéis de gesso acartonado</t>
  </si>
  <si>
    <t>J.02.000.037603</t>
  </si>
  <si>
    <t>Proteção passiva contra incêndio com tinta intumescente, com tempo requerido de resistência ao fogo TRRF = 120 min - aplicação em painéis de gesso acartonado</t>
  </si>
  <si>
    <t>J.02.000.037605</t>
  </si>
  <si>
    <t>Tinta intumescente para aplicação em estrutura metálica; ref. Brasifire da Brasilux, Maza, Firecoat da Polidura, Renner ou equivalente</t>
  </si>
  <si>
    <t>J.02.000.038000</t>
  </si>
  <si>
    <t>Fundo preparador base água, para madeira e metais; ref. Fundo preparador Coralit Balance da Coral, Metalatex Eco fundo antiferrugem da Sherwin Williams, Fundo preparador da Suvinil ou equivalente</t>
  </si>
  <si>
    <t>J.02.000.038001</t>
  </si>
  <si>
    <t>Diluente aguarrás mineral; ref. Suvinil, Luksnova, Coral ou equivalente</t>
  </si>
  <si>
    <t>J.02.000.038006</t>
  </si>
  <si>
    <t>Fundo sintético branco para superfície galvanizada, alumínio; ref. Coral fundo para galvanização ou equivalente</t>
  </si>
  <si>
    <t>J.02.000.038007</t>
  </si>
  <si>
    <t>Tinta latex PVA anti-mofo; ref. Coralmur da Coral, Premium ou equivalente</t>
  </si>
  <si>
    <t>J.02.000.038008</t>
  </si>
  <si>
    <t>Tinta latex acrílica antimofo; ref. Metalatex antimofo (Sherwin Williams) ou equivalente</t>
  </si>
  <si>
    <t>J.02.000.038017</t>
  </si>
  <si>
    <t>Massa corrida PVA; ref. Massa Corrida Suvinil, Massa Corrida Coral, Metalatex da Sherwin Willians ou equivalente</t>
  </si>
  <si>
    <t>J.02.000.038028</t>
  </si>
  <si>
    <t>Zarcão, ref. Zarcoral fabricação Coral - Zarcão Internacional ou equivalente</t>
  </si>
  <si>
    <t>J.02.000.038029</t>
  </si>
  <si>
    <t>Removedor de tinta, ref. Pintoff da Coral ou equivalente</t>
  </si>
  <si>
    <t>J.02.000.038034</t>
  </si>
  <si>
    <t>Tinta a óleo acabamento liso brilhante, ref. Óleo Coral (Coral), Suvinil Tinta Óleo (Glasurit)  ou equivalente</t>
  </si>
  <si>
    <t>J.02.000.038038</t>
  </si>
  <si>
    <t>Pigmento para argamassa tipo Pó Xadrez, ref. amarelo Novacor, Globo ou equivalente</t>
  </si>
  <si>
    <t>J.02.000.038050</t>
  </si>
  <si>
    <t>Verniz comum a base de poliuretano; referência comercial Verniz SW Marítimo brilhante (Sherwin Willians), Suvinil Verniz Copal (Glasurit), Sparlak Copal (Akzo/Ypiranga) ou equivalente</t>
  </si>
  <si>
    <t>J.02.000.038052</t>
  </si>
  <si>
    <t>Verniz acrílico base água, ref. Denverniz Acqua (Denver), Durocryl A (Wolf Hacker), Nitoprimer AW (Fosroc) ou equivalente</t>
  </si>
  <si>
    <t>J.02.000.038054</t>
  </si>
  <si>
    <t>Verniz acrílico base solvente, Dekguard BS/FS, (Fosroc), Durocryl S (Wolf Hacker), Denverniz SB/SF (Denver) ou equivalente</t>
  </si>
  <si>
    <t>J.02.000.038058</t>
  </si>
  <si>
    <t>Impermeabilizante acrílico, ref. Suviflex ou equivalente</t>
  </si>
  <si>
    <t>J.02.000.038060</t>
  </si>
  <si>
    <t>Thinner, ref. Natrielli ou equivalente</t>
  </si>
  <si>
    <t>J.02.000.038061</t>
  </si>
  <si>
    <t>Líquido de fundo (fundo preparador)</t>
  </si>
  <si>
    <t>J.02.000.090805</t>
  </si>
  <si>
    <t>Tinta esmalte especial para lousa, cor verde, acabamento fosco, ref. Coralit Esmalte Sintético (Coral), Suvinil Esmalte Sintético, ou equivalente</t>
  </si>
  <si>
    <t>K.01.000.023500</t>
  </si>
  <si>
    <t>Divisória em granilite frontal, maciça ou revestida, e= 4,0cm - instalado</t>
  </si>
  <si>
    <t>K.01.000.023501</t>
  </si>
  <si>
    <t>Divisória em granilite maciça ou revestida, e= 3,0cm instalado</t>
  </si>
  <si>
    <t>K.01.000.033001</t>
  </si>
  <si>
    <t>Estucamento e polimento piso/patamar em granilite</t>
  </si>
  <si>
    <t>K.01.000.033002</t>
  </si>
  <si>
    <t>Estucamento e polimento degrau (piso e espelho) em granilite</t>
  </si>
  <si>
    <t>K.01.000.033004</t>
  </si>
  <si>
    <t>Estucamento e polimento de rodapé em granilite</t>
  </si>
  <si>
    <t>K.01.000.033011</t>
  </si>
  <si>
    <t>Soleira em granilite cinza ou verde, polido com espessura mínima de 8mm fornecimento e aplicação média</t>
  </si>
  <si>
    <t>K.01.000.033015</t>
  </si>
  <si>
    <t>Piso em granilite cinza ou verde, polido, espessura mínimo de 8mm fornecimento e aplicação média</t>
  </si>
  <si>
    <t>K.01.000.033017</t>
  </si>
  <si>
    <t>Soleira para piso alta resistência (&gt;40MPa), moldado no local, tráfego médio (8mm) ou pesado (12mm), largura até 30cm aplicado média</t>
  </si>
  <si>
    <t>K.01.000.035031</t>
  </si>
  <si>
    <t>Degrau em granilite, cinza ou verde, polido, com espessura mínima de 8mm fornecimento e aplicação média</t>
  </si>
  <si>
    <t>K.01.000.035531</t>
  </si>
  <si>
    <t>Placa granilite de 3 cm</t>
  </si>
  <si>
    <t>K.01.000.035534</t>
  </si>
  <si>
    <t>Piso alta resistência (&gt;40MPa), moldado no local, tráfego pesado com espessura de 12mm aplicado</t>
  </si>
  <si>
    <t>K.01.000.035535</t>
  </si>
  <si>
    <t>Degrau para piso alta resistência (&gt;40 MPa), moldado no local, tráfego médio, espessura de 8 mm aplicado</t>
  </si>
  <si>
    <t>K.01.000.035536</t>
  </si>
  <si>
    <t>Degrau para piso alta resistência (&gt;40 MPa), moldado no local, tráfego médio, espessura de 12 mm aplicado</t>
  </si>
  <si>
    <t>K.01.000.036042</t>
  </si>
  <si>
    <t>Rodapé em granilite tipo meia cana, cor cinza ou verde, polido, até 10cm fornecimento e aplicação média</t>
  </si>
  <si>
    <t>K.01.000.036140</t>
  </si>
  <si>
    <t>Rodapé para piso alta resistência (&gt;40MPa), moldado no local, tráfego médio (8mm) ou tráfego pesado (12mm) aplicado média</t>
  </si>
  <si>
    <t>K.01.000.036512</t>
  </si>
  <si>
    <t>Polimento piso fundido no local alta resistência</t>
  </si>
  <si>
    <t>K.02.000.023504</t>
  </si>
  <si>
    <t>Divisória placa granito cinza andorinha; dimensões 1,0x2,0 m, com espessura de 3 cm; colocado (fixada piso e parede)</t>
  </si>
  <si>
    <t>K.02.000.023555</t>
  </si>
  <si>
    <t>Divisória em mármore branco, dimensões 1,0x2,0 m; com espessura de 3 cm, colocado (fixada piso e parede)</t>
  </si>
  <si>
    <t>K.02.000.032502</t>
  </si>
  <si>
    <t>Tampo (com frontão) em granito, com espessura de 2 cm, com furo para 1 cuba simples, nas cores Andorinha, cinza Corumbá, Santa Cecília, verde Ubatuba, acabamento polido</t>
  </si>
  <si>
    <t>K.02.000.032503</t>
  </si>
  <si>
    <t>Revestimento em granito em placas de 40 x 40 cm, com espessura de 2 cm, nas cores cinza Andorinha, cinza Corumbá, Santa Cecília, verde Ubatuba ou branco Dallas, acabamento polido - material</t>
  </si>
  <si>
    <t>K.02.000.032504</t>
  </si>
  <si>
    <t>Degrau e espelho em granito (piso 30 cm e espelho 20 cm), com espessura de 2 cm, nas cores cinza Andorinha, cinza Corumbá, Santa Cecília, verde Ubatuba ou branco Dallas, acabamento polido - material</t>
  </si>
  <si>
    <t>K.02.000.032508</t>
  </si>
  <si>
    <t>Peitoril e/ou soleira em granito, com espessura de 2 cm e largura de 20 cm, nas cores cinza Andorinha, cinza Corumbá, Santa Cecília, verde Ubatuba ou branco Dallas, acabamento polido - material</t>
  </si>
  <si>
    <t>K.02.000.032509</t>
  </si>
  <si>
    <t>Peitoril e/ou soleira em granito, com espessura de 2 cm e largura de 21 até 30 cm, nas cores cinza Andorinha, cinza Corumbá, Santa Cecília, verde Ubatuba ou branco Dallas, acabamento polido - material</t>
  </si>
  <si>
    <t>K.02.000.032516</t>
  </si>
  <si>
    <t>Rodapé em granito, espessura de 2 cm e altura de 7 cm, nas cores cinza Andorinha, cinza Corumbá, Santa Cecília, verde Ubatuba ou branco Dallas, acabamento polido - material</t>
  </si>
  <si>
    <t>K.02.000.032517</t>
  </si>
  <si>
    <t>Rodapé em granito, espessura de 2 cm e altura entre 7,1 a 10 cm, nas cores cinza Andorinha, cinza Corumbá, Santa Cecília, verde Ubatuba ou branco Dallas, acabamento polido - material</t>
  </si>
  <si>
    <t>K.02.000.033012</t>
  </si>
  <si>
    <t>Piso em granilite, placas pré-moldadas de 40 x 40 cm, inclusive assentamento, polimento, enceramento e rejunte</t>
  </si>
  <si>
    <t>K.02.000.033570</t>
  </si>
  <si>
    <t>Revestimento em granito lavado tipo Fulget tradicional ou natural em faixas até 40 cm; ref. Fulget da Grani Torre ou equivalente</t>
  </si>
  <si>
    <t>K.02.000.033571</t>
  </si>
  <si>
    <t>Revestimento em granito lavado tipo Fulget tradicional ou natural em panos, ref. Fulget da Grani Torre ou equivalente</t>
  </si>
  <si>
    <t>K.02.000.035033</t>
  </si>
  <si>
    <t>Degrau em mármore travertino nacional com espessura de 2 cm, piso 30 cm e espelho 20 cm</t>
  </si>
  <si>
    <t>K.02.000.035036</t>
  </si>
  <si>
    <t>Degrau e espelho em mármore branco com espessura de 2 cm, piso 30 cm e espelho 20 cm</t>
  </si>
  <si>
    <t>K.02.000.035072</t>
  </si>
  <si>
    <t>Mármore travertino nacional com espessura de 2 cm</t>
  </si>
  <si>
    <t>K.02.000.035073</t>
  </si>
  <si>
    <t>Mármore branco com espessura de 3 cm</t>
  </si>
  <si>
    <t>K.02.000.035075</t>
  </si>
  <si>
    <t>Mármore travertino nacional com espessura de 3 cm</t>
  </si>
  <si>
    <t>K.02.000.035076</t>
  </si>
  <si>
    <t>Mármore branco com espessura de 2 cm</t>
  </si>
  <si>
    <t>K.02.000.065652</t>
  </si>
  <si>
    <t>Tampo (com frontão) para pia em mármore Espírito Santo; com espessura de 3 cm; dimensão de 0,60x1,50; furo para 1 cuba simples colocado</t>
  </si>
  <si>
    <t>K.03.000.032508</t>
  </si>
  <si>
    <t>Peitoril e/ou soleira em pedra ardósia na cor verde, com espessura de 2 cm e largura até 20 cm.</t>
  </si>
  <si>
    <t>K.03.000.032517</t>
  </si>
  <si>
    <t>Ardósia verde de 40 x 40cm e espessura de 1,50cm</t>
  </si>
  <si>
    <t>K.03.000.032519</t>
  </si>
  <si>
    <t>Rodapé em ardósia verde com altura de 7 cm</t>
  </si>
  <si>
    <t>K.03.000.035017</t>
  </si>
  <si>
    <t>Arenito comum para revestimento</t>
  </si>
  <si>
    <t>K.03.000.035055</t>
  </si>
  <si>
    <t>Pedra em mosaico português 2 cores colocado</t>
  </si>
  <si>
    <t>K.03.000.035060</t>
  </si>
  <si>
    <t>Pedra miracema de 11,5 x 23 cm, com espessura de 10 a 15 mm</t>
  </si>
  <si>
    <t>K.03.000.035061</t>
  </si>
  <si>
    <t>Pedra mineira comum irregular (chapa) para revestimento</t>
  </si>
  <si>
    <t>K.03.000.036138</t>
  </si>
  <si>
    <t>Rodapé em pedra mineira simples com altura de 10 cm</t>
  </si>
  <si>
    <t>K.03.000.036505</t>
  </si>
  <si>
    <t>Paralelepípedo só material</t>
  </si>
  <si>
    <t>L.01.000.023105</t>
  </si>
  <si>
    <t>Forro em fibra mineral em placas acústicas removíveis, NRC 0.70 / SRA 0.65-0.80 / CAC 30a 31dB; ref. Brillianto ou New Sandila da Owa ou equivalente</t>
  </si>
  <si>
    <t>L.01.000.023531</t>
  </si>
  <si>
    <t>Divisória em placas de gesso acartonado, resistência ao fogo 30 minutos, espessura 73/48mm - 1ST 12,5 + 1ST 12,5</t>
  </si>
  <si>
    <t>L.01.000.023533</t>
  </si>
  <si>
    <t>Divisória em placas de gesso acartonado, resistência ao fogo 30 minutos, espessura 73/48mm - 1ST 12,5 + 1ST 12,5 - com lã mineral</t>
  </si>
  <si>
    <t>L.01.000.023534</t>
  </si>
  <si>
    <t>Divisória em placas de gesso acartonado, resistência ao fogo 30 minutos, espessura 100/70mm - 1ST 15 + 1ST 15 - com lã mineral</t>
  </si>
  <si>
    <t>L.01.000.023535</t>
  </si>
  <si>
    <t>Divisória em placas de gesso acartonado, resistência ao fogo 30 minutos, espessura 100/70mm - 1ST 15 + 1ST 15</t>
  </si>
  <si>
    <t>L.01.000.023560</t>
  </si>
  <si>
    <t>Divisória em placas de gesso acartonado, resistência ao fogo 30 minutos, espessura 100/70mm - 1RU 15 + 1RU 15</t>
  </si>
  <si>
    <t>L.01.000.023564</t>
  </si>
  <si>
    <t>Divisória em placas duplas de gesso acartonado, resistência ao fogo 60 minutos, espessura 120/70mm - 2ST 12,5 + 2ST 12,5 - com lã mineral</t>
  </si>
  <si>
    <t>L.01.000.023587</t>
  </si>
  <si>
    <t>Divisória em placas de gesso acartonado, resistência ao fogo 60 minutos, espessura 120/90mm - 1RF 15 + 1RF 15 - com lã mineral</t>
  </si>
  <si>
    <t>L.01.000.023606</t>
  </si>
  <si>
    <t>Forro em painéis de gesso acartonado removível, acabamento liso com película rígida de PVC, placas 625x1250mm, espessura de 9,5mm; ref. Gyprex liso Placo ou equivalente - instalado</t>
  </si>
  <si>
    <t>L.01.000.023630</t>
  </si>
  <si>
    <t>Divisória em placas duplas de gesso acartonado, resistência ao fogo 120 minutos, espessura 130/70mm - 2RF 15 + 2RF 15</t>
  </si>
  <si>
    <t>L.01.000.023631</t>
  </si>
  <si>
    <t>Divisória em placas duplas de gesso acartonado, resistência ao fogo 60 minutos, espessura 120/70mm - 2ST 12,5 + 2RU 12,5</t>
  </si>
  <si>
    <t>L.01.000.023632</t>
  </si>
  <si>
    <t>Divisória em placas duplas de gesso acartonado, resistência ao fogo 60 minutos, espessura 120/70mm - 2RU 12,5 + 2RU 12,5</t>
  </si>
  <si>
    <t>L.01.000.023633</t>
  </si>
  <si>
    <t>Divisória em placas duplas de gesso acartonado, resistência ao fogo 60 minutos, espessura 98/48mm - 2ST 12,5 + 2ST 12,5 - com lã mineral</t>
  </si>
  <si>
    <t>L.01.000.023634</t>
  </si>
  <si>
    <t>Divisória em placas duplas de gesso acartonado, resistência ao fogo 60 minutos, espessura 98/48mm - 2RU 12,5 + 2RU 12,5 - com lã mineral</t>
  </si>
  <si>
    <t>L.01.000.023635</t>
  </si>
  <si>
    <t>Divisória em placas duplas de gesso acartonado, resistência ao fogo 60 minutos, espessura 98/48mm - 2ST 12,5 + 2RU 12,5 - com lã mineral</t>
  </si>
  <si>
    <t>L.01.000.034019</t>
  </si>
  <si>
    <t>Moldura gesso simples, espessura até 6,0cm, instalada</t>
  </si>
  <si>
    <t>L.01.000.034021</t>
  </si>
  <si>
    <t>Forro em painel de gesso acartonado, tipo standard, espessura 12,5mm, estrutura em aço galvanizado; ref. Gypsum FGE, Placostil F530 ou equivalente</t>
  </si>
  <si>
    <t>L.01.000.034024</t>
  </si>
  <si>
    <t>Forro em placa de gesso liso, fixado e estruturado</t>
  </si>
  <si>
    <t>L.02.000.023653</t>
  </si>
  <si>
    <t>Forro de gesso removível com película rígida de PVC de 625 x 625mm; ref. Gyprex Clean Sonex da Saint Gobain ou equivalente</t>
  </si>
  <si>
    <t>M.02.000.036114</t>
  </si>
  <si>
    <t>M.02.000.036115</t>
  </si>
  <si>
    <t>Fornecimento e instalação de piso elevado tipo telescópico em chapa de aço, sem revestimento</t>
  </si>
  <si>
    <t>M.02.000.036118</t>
  </si>
  <si>
    <t>Piso elevado de concreto, placas 60x60cm, em sistema de apoio, pedestais em PVC, resistência 7 KN/m², espes. aproximada 4cm, altura 15cm, antiderrapante; ref. C40-600-PV Concreto linha Sílica da Dacapo, Piso Concrestiell ou equivalente - instalado</t>
  </si>
  <si>
    <t>M.02.000.036140</t>
  </si>
  <si>
    <t>Piso epóxi multilayer 4mm, acabamento semi brilhante com característica antiderrapante; ref. Miaki, Ecosytem Multilayer, Concrecor E250 ou equivalente, executado</t>
  </si>
  <si>
    <t>M.02.000.036143</t>
  </si>
  <si>
    <t>Rodapé abaulado, com argamassa epoxi, altura entre 5 a 10cm</t>
  </si>
  <si>
    <t>M.02.000.036144</t>
  </si>
  <si>
    <t>M.03.000.020450</t>
  </si>
  <si>
    <t>Limpeza fossa séptica</t>
  </si>
  <si>
    <t>M.04.000.022593</t>
  </si>
  <si>
    <t>Piso podotátil alerta / direcional em borracha - espessura 5 mm de relevo, dimensões (250 x 250) mm</t>
  </si>
  <si>
    <t>M.04.000.023609</t>
  </si>
  <si>
    <t>Forro em fibra mineral acústico removível, em placas de 625 x 1250 mm, com atenuação sonora mínima de 28 dB, coeficiente de absorção sonora (NRC) de 0,85; ref. Forro Thermatex Thermofon da AMF, Humancare da OWA ou equivalente - instalado</t>
  </si>
  <si>
    <t>M.04.000.023650</t>
  </si>
  <si>
    <t>Forro metálico removível tipo colmeia, paineis de 625 x 625 mm, modulação das células de 125 x 125 mm, ref. CELL T15 da Hunter Douglas ou equivalente</t>
  </si>
  <si>
    <t>M.04.000.024096</t>
  </si>
  <si>
    <t>Placa para sinalização tátil em braile (início ou final), para corrimão, com o verso auto-aderente, conforme NBR 9050-2015</t>
  </si>
  <si>
    <t>M.04.000.024097</t>
  </si>
  <si>
    <t>Placa para sinalização tátil em braile (pavimento), para corrimão, com o verso auto-aderente, conforme NBR 9050-2015</t>
  </si>
  <si>
    <t>M.04.000.024108</t>
  </si>
  <si>
    <t>Anel de borracha para sinalização tátil, para corrimão, com diâmetro de 4,5 cm</t>
  </si>
  <si>
    <t>M.04.000.024522</t>
  </si>
  <si>
    <t>Isolamento térmico em polietileno expandido para tubulação água quente e refrigeração, espessura de 5mm, diâmetro de 15mm, ref. Elumaflex, Polipex</t>
  </si>
  <si>
    <t>M.04.000.024523</t>
  </si>
  <si>
    <t>Isolamento térmico em polietileno expandido para tubulação água quente e refrigeração, espessura de 5mm, diâmetro de 22mm, ref. Elumaflex, Polipex</t>
  </si>
  <si>
    <t>M.04.000.024524</t>
  </si>
  <si>
    <t>Isolamento térmico em polietileno expandido para tubulação água quente e refrigeração, espessura de 5mm, diâmetro de 28mm, ref. Elumaflex, Polipex</t>
  </si>
  <si>
    <t>M.04.000.024525</t>
  </si>
  <si>
    <t>Isolamento térmico em polietileno expandido para tubulação água quente e refrigeração, espessura de 10mm, diâmetro de 35mm, ref. Elumaflex, Polipex</t>
  </si>
  <si>
    <t>M.04.000.024526</t>
  </si>
  <si>
    <t>Isolamento térmico em polietileno expandido para tubulação água quente e refrigeração, espessura de 10mm, diâmetro de 42mm, ref. Elumaflex, Polipex</t>
  </si>
  <si>
    <t>M.04.000.024527</t>
  </si>
  <si>
    <t>Isolamento térmico em polietileno expandido para tubulação água quente e refrigeração, espessura de 10mm, diâmetro de 54mm, ref. Elumaflex, Polipex</t>
  </si>
  <si>
    <t>M.04.000.024618</t>
  </si>
  <si>
    <t>Placa acústica em espuma semirrígida na cor cinza, com uma camada de manta HD, espessura de 50mm e dimensões 500x500mm, ref. Sonex Illtec Bloc 50/35 da OWA ou equivalente</t>
  </si>
  <si>
    <t>M.04.000.024621</t>
  </si>
  <si>
    <t>Placa acústica incombustível em espuma semirrígida na cor cinza, com superfície em cunhas anecóicas - instalado</t>
  </si>
  <si>
    <t>M.04.000.030368</t>
  </si>
  <si>
    <t>Cantoneira de sobrepor em PVC, dimensões (40x40x2,8)mm - 90º - referência TEC-029 da Tecnoperfil ou equivalente</t>
  </si>
  <si>
    <t>M.04.000.030375</t>
  </si>
  <si>
    <t>Canto externo de acabamento em PVC, perfil de 1,0 x 3,0 cm, ref. TEC 183 da Tecnoperfil ou equivalente - barra de 2,70 m</t>
  </si>
  <si>
    <t>M.04.000.030376</t>
  </si>
  <si>
    <t>Corrimão, bate-maca ou protetor de parede em PVC, com altura de 131mm, barras de 4,0m, nas azul ou marfim, ref. TEC 026 da Tecnoperfil ou equivalente</t>
  </si>
  <si>
    <t>M.04.000.030377</t>
  </si>
  <si>
    <t>Protetor de parede ou bate-maca em PVC flexível, com altura de 150mm, nas amarelo, branco ou preto, rolo de 25m, ref. TEC 913 da Tecnoperfil ou equivalente</t>
  </si>
  <si>
    <t>M.04.000.030378</t>
  </si>
  <si>
    <t>Bate-maca ou protetor curvo de parede em PVC, com altura de 200mm, nas cores branco, bege azul escuro, barra de 4m, ref. TEC 198 da Tecnoperfil ou equivalente</t>
  </si>
  <si>
    <t>M.04.000.030379</t>
  </si>
  <si>
    <t>Bate-maca ou protetor de parede em PVC, com altura de 200mm, barra de 4m, ref. TEC 200 da Tecnoperfil ou equivalente</t>
  </si>
  <si>
    <t>M.04.000.030380</t>
  </si>
  <si>
    <t>Faixa protetora em vinil de alto impacto para paredes, altura de 400mm, várias cores, com tratamento antibacteriano, antifungo, antimofo, retardante de chama e resistente a impacto, ref. Cosimo Cataldo, Enterprises Arquitetura ou equivalente</t>
  </si>
  <si>
    <t>M.04.000.030382</t>
  </si>
  <si>
    <t>Cantoneira autoadesiva em vinil de alto impacto, aba 2cm a 3,8cm, espessura 2mm, ângulo 90º, cor branca; ref. Enterprises Arquitetura, Cosimo Cataldo ou equivalente</t>
  </si>
  <si>
    <t>M.04.000.032533</t>
  </si>
  <si>
    <t>Rodapé em poliestireno com altura de 7 cm, cor branca, linha Primer/BR, ref. 451 RP/BR da Revitech, 451 RP/BR da Santa Luzia ou equivalente</t>
  </si>
  <si>
    <t>M.04.000.033508</t>
  </si>
  <si>
    <t>Piso de borracha sintética preta, ref. Daud ou equivalente colado</t>
  </si>
  <si>
    <t>M.04.000.033510</t>
  </si>
  <si>
    <t>Rodapé de borracha sintética preta, altura até 7 cm, ref. Le Corp, Daud ou equivalente colado</t>
  </si>
  <si>
    <t>M.04.000.033511</t>
  </si>
  <si>
    <t>Degrau (piso e espelho) de borracha sintética preta de 4 mm, ref. Le Corp, Daud ou equivalente - colado</t>
  </si>
  <si>
    <t>M.04.000.033516</t>
  </si>
  <si>
    <t>Grama sintética decorativa, com altura da grama: 20 a 32 mm, fio, polietileno (PE); ref. Playgrama, Hatcarpet, SLC ou equivalente - instalada</t>
  </si>
  <si>
    <t>M.04.000.033526</t>
  </si>
  <si>
    <t>Rodapé em poliestireno de sobrepor, altura de 8 cm; ref. linha Blend da Tarkett ou equivalente</t>
  </si>
  <si>
    <t>M.04.000.033529</t>
  </si>
  <si>
    <t>Piso vinílico autoportante com espessura de 4 mm, com impermeabilização acrílica, em placas de 609,6 x 609,6mm; ref. linha Square, coleção Set da Tarket ou equivalente</t>
  </si>
  <si>
    <t>M.04.000.033534</t>
  </si>
  <si>
    <t>Piso vinílico autoportante acústico com e=4,5 mm, classe III A; ref. linha Square Acoustic da Tarkett ou equivalente</t>
  </si>
  <si>
    <t>M.04.000.033535</t>
  </si>
  <si>
    <t>Rodapé flexível em resinas de PVC de 5cm, espessura de 2mm, curvo/plano; ref. Tarkett ou equivalente</t>
  </si>
  <si>
    <t>M.04.000.033536</t>
  </si>
  <si>
    <t>Rodapé flexível em resinas de PVC de 7,5cm, espessura de 2mm, curvo/plano; ref. Tarkett ou equivalente</t>
  </si>
  <si>
    <t>M.04.000.033537</t>
  </si>
  <si>
    <t>Rodapé hospitalar flexível em resinas de PVC de 7,5cm, espessura de 2mm, nível/sobrepor; ref. Tarkett ou equivalente</t>
  </si>
  <si>
    <t>M.04.000.033539</t>
  </si>
  <si>
    <t>Testeira flexível em resinas de PVC para arremate de degrau, espessura de 2,0 mm; ref. Tarkett ou equivalente</t>
  </si>
  <si>
    <t>M.04.000.033540</t>
  </si>
  <si>
    <t>Revestimento vinílico em placas de 30 x 30 cm, classe II A, com e= 2,0 mm; ref. Paviflex Natural da Tarkett ou equivalente</t>
  </si>
  <si>
    <t>M.04.000.033541</t>
  </si>
  <si>
    <t>Revestimento vinílico em placas de 30 x 30 cm, classe II A, com e= 3,2 mm; ref. Paviflex Natural da Tarkett ou equivalente</t>
  </si>
  <si>
    <t>M.04.000.033542</t>
  </si>
  <si>
    <t>Piso vinílico em manta heterogênea com e= 2mm; ref. Decode Warm Medium Grey, Ligth Grey da Tarkett ou equivalente</t>
  </si>
  <si>
    <t>M.04.000.033543</t>
  </si>
  <si>
    <t>Piso vinílico flexível em manta homogênea com e= 2mm, classe II A; ref. linha IQ Optima da Tarkett ou equivalente</t>
  </si>
  <si>
    <t>M.04.000.033544</t>
  </si>
  <si>
    <t>Piso vinílico flexível em régua heterogênea com e= 3mm, classe II A; ref. linha Ambienta da Tarkett ou equivalente</t>
  </si>
  <si>
    <t>M.04.000.033545</t>
  </si>
  <si>
    <t>Piso vinílico antiestático, espessura de 5 mm, classe II A; ref. linha Hercules Olimpo da Belgotex, Beaulieu ou equivalente</t>
  </si>
  <si>
    <t>M.04.000.034017</t>
  </si>
  <si>
    <t>Forro modular removível em PVC, em placas de 618 x 1243mm, espessura 10 mm, montado com estrutura de sustentação; ref. Vipal, Plasbil, Precon ou equivalente</t>
  </si>
  <si>
    <t>M.04.000.034020</t>
  </si>
  <si>
    <t>Placas em lã de vidro microperfurado, revestida em PVC tipo Forrovid, para reparos em forro existente</t>
  </si>
  <si>
    <t>M.04.000.034027</t>
  </si>
  <si>
    <t>Forro em lâmina PVC, frisada, largura 100/200mm (média); com estrutura de sustentação colocado; ref. Tigre, Multiplast, Petrol, Medabil, Anflo ou equivalente</t>
  </si>
  <si>
    <t>M.04.000.034035</t>
  </si>
  <si>
    <t>Forro em painel de fibra mineral NRC 0.50 - CAC 35, acabamento em pintura vinílica, 625x1250mm, com estrutura de sustentação; ref. Armstrong Ceilings Encore ou equivalmente</t>
  </si>
  <si>
    <t>M.04.000.035525</t>
  </si>
  <si>
    <t>Carpete tráfego intenso, comercial, bouclê, filamento nylon, altura de 6,0mm, ref. Astral Beaulieu, Chronos 22 oz Shaw ou equivalente - colocado</t>
  </si>
  <si>
    <t>M.04.000.035526</t>
  </si>
  <si>
    <t>Carpete tráfego moderado, comercial, bouclê, filamento polipropileno, com altura de 5,4 a 8mm; ref. Essex Beauliex, Champion Inybra, Project  Meller ou equivalente - colocado</t>
  </si>
  <si>
    <t>M.04.000.035531</t>
  </si>
  <si>
    <t>Revestimento vinílico com espessura total de 2mm, em manta 2m, uso comercial pesado 23/34/43, reação ao fogo II-A, resistência antiderrapante, resistência à abrasão EM ISO 10581 - tipo I, tratamento anti-bacteriano incorporado, tratamento superfície "PUR</t>
  </si>
  <si>
    <t>M.04.000.035583</t>
  </si>
  <si>
    <t>Piso de borracha para sinalização tátil de alerta/direcional colorido em placas 25 x 25 cm, espessura 5,0 mm, ref. Daud, Andaluz, ou equivalente</t>
  </si>
  <si>
    <t>M.04.000.036047</t>
  </si>
  <si>
    <t>Rodapé de cordão em poliamida (nylon) ou em polipropileno - colocado</t>
  </si>
  <si>
    <t>M.04.000.036135</t>
  </si>
  <si>
    <t>Revestimento laminado melamínico dissipativo texturizado ou liso, e=2mm, placa 60x60cm, várias cores, ref. Formipiso ou equivalente instalado</t>
  </si>
  <si>
    <t>M.04.000.065082</t>
  </si>
  <si>
    <t>Reservatório em polietileno de alta densidade (cisterna), antioxidante e proteção anti UV, capacidade de 5.000 litros, com acessórios, ref. Acqualimp ou equivalente</t>
  </si>
  <si>
    <t>M.04.000.065083</t>
  </si>
  <si>
    <t>Reservatório em polietileno de alta densidade (cisterna), antioxidante e proteção anti UV, capacidade de 10.000 litros, com acessório; ref. Acqualimp, Amanco ou equivalente</t>
  </si>
  <si>
    <t>M.04.000.092626</t>
  </si>
  <si>
    <t>Plástico bolha, diâmetro de 1,00 a 2,00 cm - rolo de (1,00 x 100 ou 1,30 x 100) metros, ref. Syroplat ou equivalente</t>
  </si>
  <si>
    <t>M.04.000.092845</t>
  </si>
  <si>
    <t>Película de controle solar refletiva para vidros, na cor prata, referência Window Film Silver 35 da 3M ou equivalente - instalado</t>
  </si>
  <si>
    <t>N.01.000.038507</t>
  </si>
  <si>
    <t>Grama tipo batatais em placas (caminhão cap.400m²)</t>
  </si>
  <si>
    <t>N.01.000.038508</t>
  </si>
  <si>
    <t>Forração Hera Inglesa, min. 18 mudas/m² - h= 0,15m</t>
  </si>
  <si>
    <t>N.01.000.038510</t>
  </si>
  <si>
    <t>Terra vegetal orgânica adubada</t>
  </si>
  <si>
    <t>N.01.000.038511</t>
  </si>
  <si>
    <t>N.01.000.038513</t>
  </si>
  <si>
    <t>Grama tipo Esmeralda em placas</t>
  </si>
  <si>
    <t>N.01.000.038516</t>
  </si>
  <si>
    <t>Arbusto alamanda h= 0,60 a 0,80 m</t>
  </si>
  <si>
    <t>N.01.000.038605</t>
  </si>
  <si>
    <t>Árvore ornamental tipo Ipê Amarelo - h= 2,00m</t>
  </si>
  <si>
    <t>N.01.000.038610</t>
  </si>
  <si>
    <t>Grama tipo São Carlos em placas</t>
  </si>
  <si>
    <t>N.01.000.038613</t>
  </si>
  <si>
    <t>Árvore ornamental tipo Areca Bambu - h= 2,00m</t>
  </si>
  <si>
    <t>N.01.000.038621</t>
  </si>
  <si>
    <t>Arbusto Curculigo h= 0,60 a 0,80 m</t>
  </si>
  <si>
    <t>N.01.000.038624</t>
  </si>
  <si>
    <t>Árvore ornamental tipo Manacá-da-serra - h= 2,00m</t>
  </si>
  <si>
    <t>N.01.000.038628</t>
  </si>
  <si>
    <t>Árvore ornamental tipo Pata de Vaca - h= 2,00m</t>
  </si>
  <si>
    <t>N.01.000.038632</t>
  </si>
  <si>
    <t>Forração Lírio Amarelo, min.18 mudas/m² - h= 0,50m</t>
  </si>
  <si>
    <t>N.01.000.038639</t>
  </si>
  <si>
    <t>N.01.000.038642</t>
  </si>
  <si>
    <t>Arbusto Azaléia - h= 0,60 a 0,80 m</t>
  </si>
  <si>
    <t>N.01.000.038648</t>
  </si>
  <si>
    <t>Forração com clorofito, mínimo 20 mudas/m² - h= 0,15m</t>
  </si>
  <si>
    <t>N.01.000.038712</t>
  </si>
  <si>
    <t>Árvore tipo Aroeira salsa (Shinus molle) - h= 2,00m</t>
  </si>
  <si>
    <t>N.01.000.039154</t>
  </si>
  <si>
    <t>Árvore do tipo Coqueiro Jerivá (Syagrus romanzoffiana) - h= 4,00m</t>
  </si>
  <si>
    <t>N.01.000.039164</t>
  </si>
  <si>
    <t>Árvore do tipo Falso barbatimão (Cassia leptophylla) - h= 2,00m</t>
  </si>
  <si>
    <t>N.02.000.091652</t>
  </si>
  <si>
    <t>Mini centro de atividades em madeira rústica, ref. Mundo Mágico ou equivalente</t>
  </si>
  <si>
    <t>N.02.000.091653</t>
  </si>
  <si>
    <t>Balanço duplo em madeira rústica, ref. Mundo Mágico ou equivalente</t>
  </si>
  <si>
    <t>N.02.000.091654</t>
  </si>
  <si>
    <t>Gangorra dupla em madeira rústica, ref. Mundo Mágico ou equivalente</t>
  </si>
  <si>
    <t>N.02.000.091656</t>
  </si>
  <si>
    <t>Gira-gira em ferro com assento de madeira (8 lugares), ref. Mundo Mágico ou equivalente</t>
  </si>
  <si>
    <t>N.03.000.050471</t>
  </si>
  <si>
    <t>Assento (banco) articulado para banho, em liga de alumínio com pintura epóxi, de 700 x 450 mm, conforme norma NBR9050</t>
  </si>
  <si>
    <t>N.03.000.050494</t>
  </si>
  <si>
    <t>Banco de madeira tipos cavalinho ou tamanduá, com réguas em madeira envernizada de 1,60m e pés em ferro fundido pintado</t>
  </si>
  <si>
    <t>N.03.000.065537</t>
  </si>
  <si>
    <t>Tanque simples em granito sintético, ref. T60 Marsinty</t>
  </si>
  <si>
    <t>N.03.000.065539</t>
  </si>
  <si>
    <t>Armário plástico para lavatório embutir/sobrepor; referência modelo A43 fabricação Astra ou equivalente</t>
  </si>
  <si>
    <t>N.03.000.094235</t>
  </si>
  <si>
    <t>Superfície sólido mineral para bancadas, saias e frontões, não poroso e homogêneo composto de resina acrílica e minerais naturais; ref. Corian da Dupont ou equivalente</t>
  </si>
  <si>
    <t>N.04.000.020300</t>
  </si>
  <si>
    <t>Placa de sinalização em PVC fotoluminescente (200x200mmx2mm), com indicação de equipamentos de alarme, detecção e extinção de incêndio, ref. E001.01B da ADVcomm, E2 da Net Placa, 17388 da TAG Sinalização ou equivalente</t>
  </si>
  <si>
    <t>N.04.000.020301</t>
  </si>
  <si>
    <t>Placa de sinalização em PVC fotoluminescente (150x150x2mm), com indicação de equipamentos de combate à incêndio; ref. E005.01A da ADVcomm, E5 da Perfect Vision, E7MH da Net Placa ou equivalente</t>
  </si>
  <si>
    <t>N.04.000.020302</t>
  </si>
  <si>
    <t>Placa de sinalização em PVC fotoluminescente (240x120x2mm), indicação de rota de evacuação e saída de emergência; ref. S2 da Net Placa, 3670 da TAG Sinalização, S2 da Perfect Vision ou equivalente</t>
  </si>
  <si>
    <t>N.04.000.020303</t>
  </si>
  <si>
    <t>Placa de sinalização em PVC fotoluminescente (145x145x2mm) /  (200x100x2mm), com identificação de pavimentos, ref. S017.01 da ADVcomm, 6076 da Tag Sinalização, S17 da Net Placa ou equivalente</t>
  </si>
  <si>
    <t>N.04.000.020304</t>
  </si>
  <si>
    <t>Placa de sinalização em PVC, com indicação de alerta, (150x200x2mm); ref. A00511C da ADVcomm, 590 da TAG Sinalização, A1 da Perfect Vision ou equivalente</t>
  </si>
  <si>
    <t>N.04.000.020305</t>
  </si>
  <si>
    <t>Placa de sinalização em PVC, com indicação de proibição normativa, (150x200x2mm); ref. P00111C da ADVcomm, 639 da TAG Sinalização, P4 da Net Placa ou equivalente</t>
  </si>
  <si>
    <t>N.04.000.020357</t>
  </si>
  <si>
    <t>Placa para identificação da obra, em chapa de aço n° 18, galvanizado com tratamento anticorrosivo padrão</t>
  </si>
  <si>
    <t>N.04.000.020359</t>
  </si>
  <si>
    <t>Placa de sinalização tátill em poliestireno "PS", na cor cinza claro e alto relevo em braile preto, nas dimensões de 80x50x3mm, para sinalização de pavimentos, conforme Norma NBR 9050</t>
  </si>
  <si>
    <t>N.04.000.037601</t>
  </si>
  <si>
    <t>Matriz símbolo PSAI, poliestireno alto impacto, para vaga de estacionamento de pessoas com mobilidade reduzida, de acordo com a norma  NBR 9050</t>
  </si>
  <si>
    <t>N.04.000.039071</t>
  </si>
  <si>
    <t>Placa de identificação em PVC, com texto em vinil e espessura de 2mm</t>
  </si>
  <si>
    <t>N.04.000.039085</t>
  </si>
  <si>
    <t>Placa com sinalização indicativa de 7 x 25 cm, em acrílico cristal ou colorido, com espessura de 2 mm, com texto em vinílico adesivo</t>
  </si>
  <si>
    <t>N.04.000.039112</t>
  </si>
  <si>
    <t>N.04.000.039114</t>
  </si>
  <si>
    <t>Banner em lona com impressão digitalmente, com bainha reforçada e ilhoses</t>
  </si>
  <si>
    <t>N.04.000.039115</t>
  </si>
  <si>
    <t>Requadro em metalon para banner em lona impresso</t>
  </si>
  <si>
    <t>N.04.000.091435</t>
  </si>
  <si>
    <t>Pictograma autoadesivo em policarbonato resistente para piso, de 80 cm x 120 cm, para área de resgate; ref. referência comercial Andaluz Acessibilidade, Escolha Certa, Advann Comunicação, Digimetta, Efeito Publicidade ou equivalente</t>
  </si>
  <si>
    <t>N.05.000.036710</t>
  </si>
  <si>
    <t>Aro duplo de aço basquete</t>
  </si>
  <si>
    <t>N.05.000.036711</t>
  </si>
  <si>
    <t>Cesto para basquete em malha de náilon, fio 2</t>
  </si>
  <si>
    <t>N.05.000.036719</t>
  </si>
  <si>
    <t>Trave oficial para futebol de salão completa</t>
  </si>
  <si>
    <t>N.05.000.036720</t>
  </si>
  <si>
    <t>Rede para futebol de salão, em náilon, fio 2</t>
  </si>
  <si>
    <t>N.06.000.050297</t>
  </si>
  <si>
    <t>N.06.000.050298</t>
  </si>
  <si>
    <t>N.06.000.050299</t>
  </si>
  <si>
    <t>N.07.000.000001</t>
  </si>
  <si>
    <t>Tacha refletiva de plástico/resina tipo I monodirecional conforme NBR 14636, ref. comercial ICD vias, LMC tintas, Sinalmax ou equivalente</t>
  </si>
  <si>
    <t>N.07.000.000002</t>
  </si>
  <si>
    <t>Tacha refletiva de plástico/resina tipo II monodirecional conforme NBR 14636, ref. comercial ICD vias, LMC tintas, Sinalmax ou equivalente</t>
  </si>
  <si>
    <t>N.07.000.000003</t>
  </si>
  <si>
    <t>Tacha refletiva de plástico/resina tipo I bidirecional conforme NBR 14636, ref. comercial ICD vias, LMC tintas, Sinalmax ou equivalente</t>
  </si>
  <si>
    <t>N.07.000.000004</t>
  </si>
  <si>
    <t>Tacha refletiva de plástico/resina tipo II bidirecional conforme NBR 14636, ref. comercial ICD vias, LMC tintas, Sinalmax ou equivalente</t>
  </si>
  <si>
    <t>N.07.000.000005</t>
  </si>
  <si>
    <t>Tacha refletiva de vidro temperado conforme NBR 15766, ref. comercial Prismatic ou equivalente</t>
  </si>
  <si>
    <t>N.07.000.000006</t>
  </si>
  <si>
    <t>Tachão refletivo de plástico/resina tipo I monodirecional conforme NBR 15576, ref. comercial ICD vias, LMC tintas, Sinalmax ou equivalente</t>
  </si>
  <si>
    <t>N.07.000.000007</t>
  </si>
  <si>
    <t>Tachão refletivo de plástico/resina tipo I bidirecional conforme NBR 15576, ref. comercial ICD vias, LMC tintas, Sinalmax ou equivalente</t>
  </si>
  <si>
    <t>N.07.000.000008</t>
  </si>
  <si>
    <t>Segregador refletivo de plástico/resina (bate rodas), ref. comercial ICD vias, LMC tintas, Sinalmax ou equivalente</t>
  </si>
  <si>
    <t>N.07.000.000009</t>
  </si>
  <si>
    <t>Abraçadeira em aço galvanizado com parafusos e porcas para placas de sinalização</t>
  </si>
  <si>
    <t>N.07.000.000010</t>
  </si>
  <si>
    <t>Placa regulamentação, advertência, educativa, orientação turística/serviços, ch.aço tipo NB 1010/1020, e= 1,25 mm, bitola 18, ou e= 1,50 mm, bitola 16 - ABNT NBR 11904, área até 2,0 m², refletiva com película IA/IA - ABNT NBR 14644</t>
  </si>
  <si>
    <t>N.07.000.000011</t>
  </si>
  <si>
    <t xml:space="preserve">Placa de regulamentação, advertência, educativa, de orientação turística e de serviços, ch. aço tipo NB 1010/1020, e= 1,25 mm, bitola 18, ou e= 1,50 mm, bitola 16 - ABNT NBR 11904, área até 2,0 m², refletiva com película III/III - </t>
  </si>
  <si>
    <t>N.07.000.000012</t>
  </si>
  <si>
    <t>Placa de regulamentação, advertência, educativa, de orientação turística e de serviços, ch. alumínio liga 5052, tempera H-34, e= 2,0 mm, área até 2,0 m², totalmente refletiva com película IA/IA - ABNT NBR 14644</t>
  </si>
  <si>
    <t>N.07.000.000013</t>
  </si>
  <si>
    <t>Placa de regulamentação, advertência, educativa, de orientação turística e de serviços, em chapa de alumínio liga 5052, tempera H-34, esp. 2,0 mm, área até 2,0 m², totalmente refletiva com película III/III - ABNT NBR 14644</t>
  </si>
  <si>
    <t>N.07.000.000014</t>
  </si>
  <si>
    <t>Placa de regulamentação, advertência, educativa, de orientação turística e de serviços, em chapa de alumínio liga 5052, tempera H-34, esp. 2,0 mm, área maior que 2,0 m², modulada, totalmente refletiva com película III/III - ABNT NBR 14644</t>
  </si>
  <si>
    <t>N.07.000.000015</t>
  </si>
  <si>
    <t>Placa de regulamentação, advertência, educativa, de orientação turística e de serviços, em ACM - alumínio composto - ABNT-NBR-16179, área até 2,0 m², totalmente refletiva com película IA/IA - ABNT NBR 14644</t>
  </si>
  <si>
    <t>N.07.000.000016</t>
  </si>
  <si>
    <t>Placa de regulamentação, advertência, educativa, de orientação turística e de serviços, em ACM - alumínio composto - ABNT-NBR-16179, área até 2,0 m², totalmente refletiva com película III/III - ABNT NBR 14644</t>
  </si>
  <si>
    <t>N.07.000.000017</t>
  </si>
  <si>
    <t>Placa de regulamentação, advertência, educativa, de orientação turística e de serviços, em ACM - alumínio composto - ABNT-NBR-16179, área maior que 2,0 m², modulada, totalmente refletiva com película III/III - ABNT NBR 14644</t>
  </si>
  <si>
    <t>N.07.000.000018</t>
  </si>
  <si>
    <t>Execução de sinalização horizontal com aplicação tinta a base de resina acrílica emulsionada em água, ABNT NBR 13699</t>
  </si>
  <si>
    <t>N.07.000.000019</t>
  </si>
  <si>
    <t>Execução de sinalização horizontal com aplicação de massa termoplástica à quente pelo método de extrusão na espessura de 3,0 mm, para faixas, ABNT NBR 13132 e NBR 15402</t>
  </si>
  <si>
    <t>N.07.000.000020</t>
  </si>
  <si>
    <t>Execução de sinalização horizontal com aplicação de massa termoplástica à quente pelo método de extrusão na espessura de 3,0 mm, para legendas, ABNT NBR 13132  e NBR 15402</t>
  </si>
  <si>
    <t>N.07.000.000021</t>
  </si>
  <si>
    <t>Execução de sinalização horizontal com aplicação de massa termoplástica à quente pelo método de aspersão, na espessura de 1,5 mm, para faixas, ABNT NBR 13159 e NBR 15402</t>
  </si>
  <si>
    <t>N.07.000.000022</t>
  </si>
  <si>
    <t>Execução de sinalização horizontal com aplicação de laminado elastoplástico retrorefletivo e antiderrapante pré formado em diversas cores para símbolos e letras, ABNT NBR 15741</t>
  </si>
  <si>
    <t>N.07.000.000023</t>
  </si>
  <si>
    <t>Execução de sinalização horizontal com aplicação de termoplástico de alto relevo, ABNT NBR 15543</t>
  </si>
  <si>
    <t>N.07.000.000024</t>
  </si>
  <si>
    <t>Execução de sinalização horizontal com aplicação de plástico a frio manual a base de resinas metacrílicas reativas para faixas, ABNT NBR 15870</t>
  </si>
  <si>
    <t>N.07.000.000025</t>
  </si>
  <si>
    <t>Remoção de sinalização horizontal existente pelo processo manual ou mecânico, ABNT NBR 15405</t>
  </si>
  <si>
    <t>N.07.000.000026</t>
  </si>
  <si>
    <t>O.01.000.067503</t>
  </si>
  <si>
    <t>Caixa de gordura em PVC, com tampa, cesto de limpeza, 2 entradas de 75mm, 1 entrada de 50mm, 1 saída de 100mm, completo; ref. Tigre ou equivalente - capacidade de 19 litros</t>
  </si>
  <si>
    <t>O.01.000.960000</t>
  </si>
  <si>
    <t>Caixa de gordura em concreto com tampa, modelo G1 (para 1 pia), volume 18 litros; ref. Concrebox ou equivamente</t>
  </si>
  <si>
    <t>O.02.000.062501</t>
  </si>
  <si>
    <t>Tubo de PVC rígido soldável marrom, DN= 20mm (1/2´)</t>
  </si>
  <si>
    <t>O.02.000.062502</t>
  </si>
  <si>
    <t>Tubo de PVC rígido soldável marrom, DN= 25mm (3/4´)</t>
  </si>
  <si>
    <t>O.02.000.062503</t>
  </si>
  <si>
    <t>Tubo de PVC rígido soldável marrom, DN= 32mm (1´)</t>
  </si>
  <si>
    <t>O.02.000.062504</t>
  </si>
  <si>
    <t>Tubo de PVC rígido soldável marrom, DN= 40mm (1 1/4´)</t>
  </si>
  <si>
    <t>O.02.000.062505</t>
  </si>
  <si>
    <t>Tubo de PVC rígido soldável marrom, DN= 50mm (1 1/2´)</t>
  </si>
  <si>
    <t>O.02.000.062506</t>
  </si>
  <si>
    <t>Tubo de PVC rígido soldável marrom, DN= 60mm (2´)</t>
  </si>
  <si>
    <t>O.02.000.062507</t>
  </si>
  <si>
    <t>Tubo de PVC rígido soldável marrom, DN= 75mm (2 1/2´)</t>
  </si>
  <si>
    <t>O.02.000.062508</t>
  </si>
  <si>
    <t>Tubo de PVC rígido soldável marrom, DN= 85mm (3´)</t>
  </si>
  <si>
    <t>O.02.000.062509</t>
  </si>
  <si>
    <t>Tubo de PVC rígido soldável marrom, DN= 110mm (4´)</t>
  </si>
  <si>
    <t>O.02.000.062512</t>
  </si>
  <si>
    <t>Tubo de PVC rígido DEFoFo, DN= 200mm (DE= 222mm), ref. Vinilfer ou equivalente</t>
  </si>
  <si>
    <t>O.02.000.062513</t>
  </si>
  <si>
    <t>Tubo de PVC rígido DEFoFo, DN= 250mm (DE= 274mm), ref. Vinilfer ou equivalente</t>
  </si>
  <si>
    <t>O.02.000.062514</t>
  </si>
  <si>
    <t>Tubo de PVC rígido DEFoFo, DN= 300mm (DE= 326mm), ref. Vinilfer ou equivalente</t>
  </si>
  <si>
    <t>O.02.000.062515</t>
  </si>
  <si>
    <t>Tubo de PVC rígido tipo Coletor Esgoto, DN= 400 mm, junta elástica</t>
  </si>
  <si>
    <t>O.02.000.062530</t>
  </si>
  <si>
    <t>Tubo de PVC rígido branco, pontas lisas, soldável, série normal, DN 40mm</t>
  </si>
  <si>
    <t>O.02.000.062531</t>
  </si>
  <si>
    <t>Tubo de PVC rígido branco PxB com virola, linha esgoto série normal, DN= 50mm</t>
  </si>
  <si>
    <t>O.02.000.062532</t>
  </si>
  <si>
    <t>Tubo de PVC rígido branco PxB com virola, linha esgoto série normal, DN= 75mm</t>
  </si>
  <si>
    <t>O.02.000.062533</t>
  </si>
  <si>
    <t>Tubo de PVC rígido branco PxB com virola, linha esgoto série normal, DN= 100mm</t>
  </si>
  <si>
    <t>O.02.000.062534</t>
  </si>
  <si>
    <t>Tubo de PVC para esgoto 150mm</t>
  </si>
  <si>
    <t>O.02.000.062549</t>
  </si>
  <si>
    <t>Tubo descarga em PVC de 1 1/2´ longo</t>
  </si>
  <si>
    <t>O.02.000.062554</t>
  </si>
  <si>
    <t>Tubo de PVC rígido, pontas lisas, soldável, linha esgoto série reforçada ´R´, DN= 40mm</t>
  </si>
  <si>
    <t>O.02.000.062558</t>
  </si>
  <si>
    <t>Tubo de PVC rígido PxB com virola, linha esgoto série reforçada ´R´, DN= 50mm</t>
  </si>
  <si>
    <t>O.02.000.062560</t>
  </si>
  <si>
    <t>Tubo de PVC rígido PxB com virola, linha esgoto série reforçada ´R´, DN= 75mm</t>
  </si>
  <si>
    <t>O.02.000.062561</t>
  </si>
  <si>
    <t>Tubo de PVC rígido PxB com virola, linha esgoto série reforçada ´R´, DN= 100mm</t>
  </si>
  <si>
    <t>O.02.000.062562</t>
  </si>
  <si>
    <t>Tubo de PVC rígido PxB com virola, linha esgoto série reforçada ´R´, DN= 150mm</t>
  </si>
  <si>
    <t>O.02.000.062570</t>
  </si>
  <si>
    <t>Tubo de PVC rígido PBA, classe 15, DN= 50mm</t>
  </si>
  <si>
    <t>O.02.000.062571</t>
  </si>
  <si>
    <t>Tubo de PVC rígido PBA, classe 15, DN= 75mm</t>
  </si>
  <si>
    <t>O.02.000.062572</t>
  </si>
  <si>
    <t>Tubo de PVC rígido PBA, classe 15, DN= 100mm</t>
  </si>
  <si>
    <t>O.02.000.062581</t>
  </si>
  <si>
    <t>Tubo de PVC rígido tipo Coletor Esgoto, DN= 100mm</t>
  </si>
  <si>
    <t>O.02.000.062583</t>
  </si>
  <si>
    <t>Tubo de PVC rígido tipo Coletor Esgoto, DN= 150mm</t>
  </si>
  <si>
    <t>O.02.000.062584</t>
  </si>
  <si>
    <t>Tubo de PVC rígido tipo Coletor Esgoto, DN= 200mm</t>
  </si>
  <si>
    <t>O.02.000.062585</t>
  </si>
  <si>
    <t>Tubo de PVC rígido tipo Coletor Esgoto, DN= 250mm</t>
  </si>
  <si>
    <t>O.02.000.062586</t>
  </si>
  <si>
    <t>Tubo de PVC rígido tipo Coletor Esgoto, DN= 300mm</t>
  </si>
  <si>
    <t>O.02.000.062591</t>
  </si>
  <si>
    <t>Caixa de areia em PVC de 100 mm, ref. Tigre ou equivalente</t>
  </si>
  <si>
    <t>O.02.000.063513</t>
  </si>
  <si>
    <t>Registro de pressão PVC soldável DN= 25mm (3/4´)</t>
  </si>
  <si>
    <t>O.02.000.064510</t>
  </si>
  <si>
    <t>Sifão de PVC rígido tipo copo 1´ x 1 1/2´, com tubo de ligação ajustável; ref. Akros 43.003-2 ou equivalente</t>
  </si>
  <si>
    <t>O.02.000.065572</t>
  </si>
  <si>
    <t>Válvula para lavatório em PVC- ref. Astra ou equivalente</t>
  </si>
  <si>
    <t>O.02.000.067501</t>
  </si>
  <si>
    <t>Caixa sifonada em PVC rígido de 150 x 150 x 50 mm</t>
  </si>
  <si>
    <t>O.02.000.067509</t>
  </si>
  <si>
    <t>Caixa sifonada em PVC rígido de 250 x 230 x 75 mm, com tampa cega</t>
  </si>
  <si>
    <t>O.02.000.067510</t>
  </si>
  <si>
    <t>Ralo seco em PVC rígido de 100 x 40 mm</t>
  </si>
  <si>
    <t>O.02.000.067512</t>
  </si>
  <si>
    <t>Caixa sifonada em PVC rígido de 100 x 150 x 50 mm</t>
  </si>
  <si>
    <t>O.02.000.067514</t>
  </si>
  <si>
    <t>Caixa sifonada em PVC rígido de 250 x 172 x 50 mm, com tampa cega</t>
  </si>
  <si>
    <t>O.02.000.067527</t>
  </si>
  <si>
    <t>Caixa sifonada em PVC rígido de 100 x 100 x 50 mm</t>
  </si>
  <si>
    <t>O.02.000.069514</t>
  </si>
  <si>
    <t>Solução limpadora para PVC</t>
  </si>
  <si>
    <t>O.02.000.069520</t>
  </si>
  <si>
    <t>Condutor circular em PVC 88mm, ref. Aquapluv-AP da Tigre ou equivalente</t>
  </si>
  <si>
    <t>O.02.000.069521</t>
  </si>
  <si>
    <t>Calha em PVC de 125mm, inclusive emenda e suporte, ref. Aquapluv AP da Tigre</t>
  </si>
  <si>
    <t>O.02.000.090596</t>
  </si>
  <si>
    <t>Tubo de PVC rígido DEFoFo, DN= 150mm (DE= 170mm), ref. Vinilfer</t>
  </si>
  <si>
    <t>O.02.000.090600</t>
  </si>
  <si>
    <t>Bengala em PVC rígido para o ramal de entrada, diâmetro de 32 mm, padrão Eletropaulo; ref. Coflex ou equivalente</t>
  </si>
  <si>
    <t>O.02.000.090637</t>
  </si>
  <si>
    <t>Tubo de PVC rígido DEFoFo, DN= 100mm (DE= 118mm), ref. Vinilfer</t>
  </si>
  <si>
    <t>O.02.000.090829</t>
  </si>
  <si>
    <t>Caixa sifonada em PVC rígido de 150 x 185 x 75 mm, ref. Tigre</t>
  </si>
  <si>
    <t>O.03.000.061340</t>
  </si>
  <si>
    <t>Tubo em polietileno de alta densidade PEAD PE 100 SDR17, DE 160 mm, PN-10, soldado</t>
  </si>
  <si>
    <t>O.03.000.061341</t>
  </si>
  <si>
    <t>Tubo em polietileno de alta densidade PEAD PE 100 SDR17, DE 200 mm, PN-10, soldado</t>
  </si>
  <si>
    <t>O.03.000.061342</t>
  </si>
  <si>
    <t>Tubo em polietileno de alta densidade PEAD PE 100 SDR17, DE 225 mm, PN-10, soldado</t>
  </si>
  <si>
    <t>O.03.000.062681</t>
  </si>
  <si>
    <t>Duto corrugado para dreno tipo Kananet, DN= 3´</t>
  </si>
  <si>
    <t>O.03.000.062682</t>
  </si>
  <si>
    <t>Duto corrugado para dreno tipo Kananet, DN= 4´</t>
  </si>
  <si>
    <t>O.03.000.062683</t>
  </si>
  <si>
    <t>Duto corrugado para dreno tipo Kananet, DN= 2 1/2´</t>
  </si>
  <si>
    <t>O.03.000.062684</t>
  </si>
  <si>
    <t>Duto corrugado para dreno tipo Kananet, DN= 6´</t>
  </si>
  <si>
    <t>O.03.000.062686</t>
  </si>
  <si>
    <t>Duto corrugado para dreno tipo Kananet, DN= 8´</t>
  </si>
  <si>
    <t>O.03.000.062690</t>
  </si>
  <si>
    <t>Tubo em polietileno de alta densidade corrugado para drenagem, ponta/bolsa/anel de vedação, SN4, DN/DI = 250 mm, ref. KNTS da Kanaflex, Tigre ADS ou equivalente</t>
  </si>
  <si>
    <t>O.03.000.062691</t>
  </si>
  <si>
    <t>Tubo em polietileno de alta densidade corrugado para drenagem, ponta/bolsa/anel de vedação, SN4, DN/DI = 300 mm, ref. KNTS da Kanaflex, Tigre ADS ou equivalente</t>
  </si>
  <si>
    <t>O.03.000.062692</t>
  </si>
  <si>
    <t>Tubo em polietileno de alta densidade corrugado para drenagem, ponta/bolsa/anel de vedação, SN4, DN/DI = 400 mm, ref. KNTS da Kanaflex, Tigre ADS ou equivalente</t>
  </si>
  <si>
    <t>O.03.000.062693</t>
  </si>
  <si>
    <t>Tubo em polietileno de alta densidade corrugado para drenagem, ponta/bolsa/anel de vedação, SN4, DN/DI = 500 mm, ref. KNTS da Kanaflex, Tigre ADS ou equivalente</t>
  </si>
  <si>
    <t>O.03.000.062694</t>
  </si>
  <si>
    <t>Tubo em polietileno de alta densidade corrugado para drenagem, ponta/bolsa/anel de vedação, SN4, DN/DI = 600 mm, ref. KNTS da Kanaflex, Tigre ADS ou equivalente</t>
  </si>
  <si>
    <t>O.03.000.062695</t>
  </si>
  <si>
    <t>Tubo em polietileno de alta densidade corrugado para drenagem, ponta/bolsa/anel de vedação, SN4, DN/DI = 800 mm, ref. KNTS da Kanaflex, Tigre ADS ou equivalente</t>
  </si>
  <si>
    <t>O.03.000.062696</t>
  </si>
  <si>
    <t>Tubo em polietileno de alta densidade corrugado para drenagem, ponta/bolsa/anel de vedação, SN4, DN/DI = 1000 mm, ref. KNTS da Kanaflex, Tigre ADS ou equivalente</t>
  </si>
  <si>
    <t>O.03.000.062697</t>
  </si>
  <si>
    <t>Tubo em polietileno de alta densidade corrugado para drenagem, ponta/bolsa/anel de vedação, SN4, DN/DI = 1200 mm, ref. KNTS da Kanaflex, Tigre ADS ou equivalente</t>
  </si>
  <si>
    <t>O.04.000.020472</t>
  </si>
  <si>
    <t>Tubo em aço carbono preto sem costura, SCH 40 DN= 6´</t>
  </si>
  <si>
    <t>O.04.000.021101</t>
  </si>
  <si>
    <t>Tubo de aço carbono preto sem costura, SCH 40 DN= 3´</t>
  </si>
  <si>
    <t>O.04.000.021102</t>
  </si>
  <si>
    <t>Tubo de aço carbono preto sem costura, SCH 40 DN= 8´</t>
  </si>
  <si>
    <t>O.04.000.021105</t>
  </si>
  <si>
    <t>Tubo em aço carbono preto sem costura SCH 40 DN= 1 1/2´</t>
  </si>
  <si>
    <t>O.04.000.021106</t>
  </si>
  <si>
    <t>Tubo de aço carbono preto sem costura SCH 40 DN= 2 1/2´</t>
  </si>
  <si>
    <t>O.04.000.021107</t>
  </si>
  <si>
    <t>Tubo de aço carbono preto sem costura SCH 40 DN= 4´</t>
  </si>
  <si>
    <t>O.04.000.021126</t>
  </si>
  <si>
    <t>Tubo de aço carbono preto sem costura SCH 40 DN= 5´</t>
  </si>
  <si>
    <t>O.04.000.021127</t>
  </si>
  <si>
    <t>Tubo de aço carbono preto sem costura SCH 40 DN= 2´</t>
  </si>
  <si>
    <t>O.04.000.021128</t>
  </si>
  <si>
    <t>Tubo de aço carbono preto sem costura SCH 40 DN= 1 1/4´</t>
  </si>
  <si>
    <t>O.04.000.021129</t>
  </si>
  <si>
    <t>Tubo de aço carbono preto sem costura SCH-40 DN= 1´</t>
  </si>
  <si>
    <t>O.04.000.021134</t>
  </si>
  <si>
    <t>Tubo de aço carbono preto sem costura, SCH 40 DN= 3 1/2´</t>
  </si>
  <si>
    <t>O.04.000.021308</t>
  </si>
  <si>
    <t>Tubo de aço carbono preto com costura, SCH 40 DN= 10´</t>
  </si>
  <si>
    <t>O.04.000.021309</t>
  </si>
  <si>
    <t>Tubo de aço carbono preto com costura, SCH 40 DN= 12´</t>
  </si>
  <si>
    <t>O.04.000.064079</t>
  </si>
  <si>
    <t>Válvula esfera passagem plena, extremidades rosqueáveis, corpo aço carbono fundido, esfera aço inoxidável, DN= 1.1/4´, classe 150lbs para vapor, 600lbs para água, óleo e gás</t>
  </si>
  <si>
    <t>O.04.000.064080</t>
  </si>
  <si>
    <t>Válvula esfera passagem plena, extremidades rosqueáveis, corpo em aço carbono fundido, esfera em aço inoxidável, DN= 1/2´, classe 150lbs para vapor, 600lbs para água, óleo e gás</t>
  </si>
  <si>
    <t>O.04.000.064081</t>
  </si>
  <si>
    <t>Válvula esfera passagem plena, extremidades rosqueáveis, corpo aço carbono fundido, esfera aço inoxidável, DN= 3/4´, classe 150lbs para vapor, 600lbs para água, óleo e gás</t>
  </si>
  <si>
    <t>O.04.000.064082</t>
  </si>
  <si>
    <t>Válvula esfera passagem plena, extremidades rosqueáveis, corpo aço carbono fundido, esfera aço inoxidável, DN= 1´, classe 150lbs para vapor, 600lbs para água, óleo e gás</t>
  </si>
  <si>
    <t>O.04.000.064096</t>
  </si>
  <si>
    <t>Válvula globo em aço carbono forjado, extremidades rosqueáveis; haste, disco, anel e junta em aço inoxidável, DN= 3/4', classe 800lbs para vapor; 2000lbs para água óleo e gás</t>
  </si>
  <si>
    <t>O.04.000.064097</t>
  </si>
  <si>
    <t>Válvula globo em aço carbono forjado, extremidades rosqueáveis; haste, disco, anel e junta em aço inoxidável, DN= 1', classe 800lbs para vapor; 200lbs para água óleo e gás</t>
  </si>
  <si>
    <t>O.04.000.064098</t>
  </si>
  <si>
    <t>Válvula globo em aço carbono forjado, extremidades rosqueáveis; haste, disco, anel e junta em aço inoxidável, DN=1 1/2', classe 800lbs para vapor; 200lbs para água óleo e gás</t>
  </si>
  <si>
    <t>O.04.000.064099</t>
  </si>
  <si>
    <t>Válvula globo em aço carbono forjado, extremidades rosqueáveis; haste, disco, anel e junta em aço inoxidável, DN= 2', classe 800lbs para vapor; 200lbs para água óleo e gás</t>
  </si>
  <si>
    <t>O.04.000.064164</t>
  </si>
  <si>
    <t>Chave de fluxo tipo palheta, para líquidos, com conexão tipo macho diâmetro 1´, ref. AT2011 da Contech ou equivalente</t>
  </si>
  <si>
    <t>O.04.000.064608</t>
  </si>
  <si>
    <t>Chave de fluxo de água com retardo eletrônico de 0 a 100 segundos, para tubulações com diâmetros de 1" a 6", funcionamento por palheta, conexão BSP</t>
  </si>
  <si>
    <t>O.04.000.068502</t>
  </si>
  <si>
    <t>CAP (tampão) em aço SCH 80, diâmetro de 3/4" soldável para tamponamento de tubulação</t>
  </si>
  <si>
    <t>O.04.000.068508</t>
  </si>
  <si>
    <t>Válvula de esfera monobloco em aço carbono, diâmetro de 1/2", com passagem plena e rosca BSP</t>
  </si>
  <si>
    <t>O.04.000.068509</t>
  </si>
  <si>
    <t>Tê em aço SCH 80, diâmetro de 1/2", soldável</t>
  </si>
  <si>
    <t>O.04.000.068541</t>
  </si>
  <si>
    <t>Manômetro em aço carbono, com mostrador de 4´, escalas: 0-4 , 0-7 / 0-10 / 0-17 / 0-21 / 0-28 kg/cm²</t>
  </si>
  <si>
    <t>O.04.000.068542</t>
  </si>
  <si>
    <t>Filtro Y em aço carbono, classe 150 libras, diâmetro nominal 4', conexões flangeadas 150, tela 1,2mm em aço inoxidável, referência 34C da Spirax Sarco ou equivalente</t>
  </si>
  <si>
    <t>O.04.000.092866</t>
  </si>
  <si>
    <t>Curva 90° em ferro fundido com flange, classe PN-10, DN= 50mm</t>
  </si>
  <si>
    <t>O.05.000.026519</t>
  </si>
  <si>
    <t>Ventosa em ferro dúctil, simples rosqueada, classe PN-25, DN= 3/4´</t>
  </si>
  <si>
    <t>O.05.000.026520</t>
  </si>
  <si>
    <t>Ventosa em ferro dúctil , tríplice função, flangeada, classe PN-10, DN= 50mm</t>
  </si>
  <si>
    <t>O.05.000.036504</t>
  </si>
  <si>
    <t>Tampão em ferro fundido, com tampa articulada, diâmetro de 900mm, classe D400; referência Afer, Alea, JM, EBF ou equivalente</t>
  </si>
  <si>
    <t>O.05.000.036507</t>
  </si>
  <si>
    <t>Tampão em ferro dúctil de Ø 600mm, classe 125 (ruptura &gt;125 kN), conforme NBR 10160/2005</t>
  </si>
  <si>
    <t>O.05.000.036508</t>
  </si>
  <si>
    <t>Tampão em ferro dúctil de Ø 600mm, classe 250 (ruptura &gt;250 kN), conforme NBR 10160/2005</t>
  </si>
  <si>
    <t>O.05.000.036521</t>
  </si>
  <si>
    <t>Tampão em ferro dúctil de Ø 600mm, classe 400 (ruptura &gt;400 kN), conforme NBR 10160/2005</t>
  </si>
  <si>
    <t>O.05.000.036522</t>
  </si>
  <si>
    <t>Tampão ferro dúctil de 400 x 400 mm, classe 125 (ruptura &gt; 125 kN), conforme NBR 10160/2005</t>
  </si>
  <si>
    <t>O.05.000.036524</t>
  </si>
  <si>
    <t>Tampão ferro dúctil de 500 x 500 mm, classe 125 (ruptura &gt; 125 kN), para tráfego leve, conforme NBR 10160/2005</t>
  </si>
  <si>
    <t>O.05.000.036527</t>
  </si>
  <si>
    <t>Tampão ferro dúctil de 600 x 600 mm, classe 125 (ruptura &gt; 125 kN), para tráfego leve, conforme NBR 10160/2005</t>
  </si>
  <si>
    <t>O.05.000.043699</t>
  </si>
  <si>
    <t>Punho de manobra de alavanca retrátil sem bloqueio kirk, com articulador de acionamento e biela; ref. GV-A03D+GV-A02+biela da Senner, NP9022+NP9108-NP9112 da American Fuse, PR+AR+TD100 da Dreyffus Pel ou equivalente</t>
  </si>
  <si>
    <t>O.05.000.061004</t>
  </si>
  <si>
    <t>Tubo em ferro fundido de 150mm, para esgoto, ref. PB SME linha predial da Saint-gobain ou equivalente</t>
  </si>
  <si>
    <t>O.05.000.061015</t>
  </si>
  <si>
    <t>Tubo em ferro fundido com PxP, TCLA, DN= 100mm sem juntas e conexões, ref. Barbara ou equivalente</t>
  </si>
  <si>
    <t>O.05.000.061016</t>
  </si>
  <si>
    <t>Tubo em ferro fundido com PxP, TCLA, DN= 200mm, sem juntas e conexões, ref. Barbara ou equivalente</t>
  </si>
  <si>
    <t>O.05.000.061017</t>
  </si>
  <si>
    <t>Flange avulso em ferro fundido classe PN-10, DN= 100mm, ref. Barbara ou equivalente</t>
  </si>
  <si>
    <t>O.05.000.061018</t>
  </si>
  <si>
    <t>Flange avulso em ferro fundido classe PN-10, DN= 200mm, ref. Barbara ou equivalente</t>
  </si>
  <si>
    <t>O.05.000.061019</t>
  </si>
  <si>
    <t>Curva de 90° em ferro fundido com flanges, classe PN-10, DN= 100mm</t>
  </si>
  <si>
    <t>O.05.000.061020</t>
  </si>
  <si>
    <t>Tubo em ferro fundido de 150mm, classe k-7 JGS, ref. Barbara ou equivalente</t>
  </si>
  <si>
    <t>O.05.000.061021</t>
  </si>
  <si>
    <t>Tubo em ferro fundido de 200mm, classe k-7 JGS, ref. Barbara ou equivalente</t>
  </si>
  <si>
    <t>O.05.000.061022</t>
  </si>
  <si>
    <t>Tubo em ferro fundido de 250mm, classe k-7 JGS, ref. Barbara ou equivalente</t>
  </si>
  <si>
    <t>O.05.000.061023</t>
  </si>
  <si>
    <t>Tubo em ferro fundido de 350mm, classe k-7 JGS, ref. Barbara ou equivalente</t>
  </si>
  <si>
    <t>O.05.000.061026</t>
  </si>
  <si>
    <t>Tubo em ferro fundido com PxP, TCLA, DN= 80mm sem juntas e conexões, ref. Barbará ou equivalente</t>
  </si>
  <si>
    <t>O.05.000.061027</t>
  </si>
  <si>
    <t>Tubo em ferro fundido com PxP, TCLA, DN= 150mm sem juntas e conexões, ref. Barbará ou equivalente</t>
  </si>
  <si>
    <t>O.05.000.061028</t>
  </si>
  <si>
    <t>Tubo em ferro fundido com PxP, TCLA, DN= 250mm sem juntas e conexões, ref. Barbará ou equivalente</t>
  </si>
  <si>
    <t>O.05.000.061030</t>
  </si>
  <si>
    <t>Tubo em ferro fundido com PxP, TCLA, DN= 300mm sem juntas e conexões, ref. Barbará ou equivalente</t>
  </si>
  <si>
    <t>O.05.000.061033</t>
  </si>
  <si>
    <t>Flange avulso em ferro fundido classe PN-10, DN= 80mm, ref. Barbara ou equivalente</t>
  </si>
  <si>
    <t>O.05.000.061034</t>
  </si>
  <si>
    <t>Flange avulso em ferro fundido classe PN-10, DN= 150mm, ref. Barbará ou equivalente</t>
  </si>
  <si>
    <t>O.05.000.061035</t>
  </si>
  <si>
    <t>Flange avulso em ferro fundido classe PN-10, DN= 250mm, ref. Barbará ou equivalente</t>
  </si>
  <si>
    <t>O.05.000.061036</t>
  </si>
  <si>
    <t>Flange avulso em ferro fundido classe PN-10, DN= 300mm, ref. Barbará ou equivalente</t>
  </si>
  <si>
    <t>O.05.000.061041</t>
  </si>
  <si>
    <t>Tubo em ferro fundido de 200mm, classe k-9 JGS, ref. Barbará ou equivalente</t>
  </si>
  <si>
    <t>O.05.000.061048</t>
  </si>
  <si>
    <t>Curva de 90° em ferro fundido com flanges, classe PN-10, DN= 80mm</t>
  </si>
  <si>
    <t>O.05.000.061049</t>
  </si>
  <si>
    <t>Curva de 90° em ferro fundido com flanges, classe PN-10, DN= 150mm</t>
  </si>
  <si>
    <t>O.05.000.061073</t>
  </si>
  <si>
    <t>Te em ferro fundido com flanges, classe PN-10, DN= 80mm com derivação 80x80mm, ref. Barbará ou equivalente</t>
  </si>
  <si>
    <t>O.05.000.061074</t>
  </si>
  <si>
    <t>Te em ferro fundido com flanges, classe PN-10, DN= 100mm com derivação 100x80mm, ref. Barbará ou equivalente</t>
  </si>
  <si>
    <t>O.05.000.061076</t>
  </si>
  <si>
    <t>Te em ferro fundido com flanges, classe PN-10, DN= 150mm com derivação 150x150mm, ref. Barbará ou equivalente</t>
  </si>
  <si>
    <t>O.05.000.061101</t>
  </si>
  <si>
    <t>Tubo em ferro fundido de 150mm, classe k-9 JGS, ref. Barbará ou equivalente</t>
  </si>
  <si>
    <t>O.05.000.061102</t>
  </si>
  <si>
    <t>Tubo em ferro fundido de 300mm, classe k-9 JGS, ref. Barbará ou equivalente</t>
  </si>
  <si>
    <t>O.05.000.061107</t>
  </si>
  <si>
    <t>Tubo em ferro fundido de 300mm, classe k-7 JGS, ref. Barbará ou equivalente</t>
  </si>
  <si>
    <t>O.05.000.061108</t>
  </si>
  <si>
    <t>Tubo em ferro fundido de 100mm, classe K-9 JGS, ref. Barbará ou equivalente</t>
  </si>
  <si>
    <t>O.05.000.061109</t>
  </si>
  <si>
    <t>Tubo em ferro fundido de 80mm, classe k-9 JGS, ref. Barbará ou equivalente</t>
  </si>
  <si>
    <t>O.05.000.061110</t>
  </si>
  <si>
    <t>Tubo em ferro fundido de 250mm, classe k-9 JGS, ref. Barbará ou equivalente</t>
  </si>
  <si>
    <t>O.05.000.061111</t>
  </si>
  <si>
    <t>Tubo em ferro fundido de 350mm, classe k-9 JGS, ref. Barbará ou equivalente</t>
  </si>
  <si>
    <t>O.05.000.061117</t>
  </si>
  <si>
    <t>Tubo em ferro fundido de 100 mm, predial para esgoto e pluvial, ref. TPSMU 300237 da Saint Gobain ou equivalente</t>
  </si>
  <si>
    <t>O.05.000.061118</t>
  </si>
  <si>
    <t>Tubo em ferro fundido de 150 mm, predial para esgoto e pluvial, ref. TPSMU 300332 da Saint Gobain ou equivalente</t>
  </si>
  <si>
    <t>O.05.000.061119</t>
  </si>
  <si>
    <t>Junta rapid de união em aço inoxidável com parafuso, para tubo em ferro fundido, DN= 100 mm; ref. JR SMUI 300497 da Saint Gobain ou equivalente</t>
  </si>
  <si>
    <t>O.05.000.061120</t>
  </si>
  <si>
    <t>Junta rapid de união em aço inoxidável com parafuso, para tubo em ferro fundido, DN= 150 mm; ref. JR SMUI 300505 da Saint Gobain ou equivalente</t>
  </si>
  <si>
    <t>O.05.000.061121</t>
  </si>
  <si>
    <t>Conjunto de ancoragem para tubo em ferro fundido predial SMU, DN= 100 mm, ref. CASMU 300071 da Saint Gobain ou equivalente</t>
  </si>
  <si>
    <t>O.05.000.061122</t>
  </si>
  <si>
    <t>Tubo em ferro fundido de 50 mm, predial para esgoto e pluvial, ref. TPSMU 300128 da Saint Gobain ou equivalente</t>
  </si>
  <si>
    <t>O.05.000.061123</t>
  </si>
  <si>
    <t>Tubo em ferro fundido de 75 mm, predial para esgoto e pluvial, ref. TPSMU 300172 da Saint Gobain ou equivalente</t>
  </si>
  <si>
    <t>O.05.000.061124</t>
  </si>
  <si>
    <t>Tubo em ferro fundido de 200 mm, predial para esgoto e pluvial, ref. TPSMU 300374 da Saint Gobain ou equivalente</t>
  </si>
  <si>
    <t>O.05.000.061125</t>
  </si>
  <si>
    <t>Junta rapid de união em aço inoxidável com parafuso, para tubo em ferro fundido, DN= 50 mm; ref. JR SMUI 300489 da Saint Gobain ou equivalente</t>
  </si>
  <si>
    <t>O.05.000.061126</t>
  </si>
  <si>
    <t>Junta rapid de união em aço inoxidável com parafuso, para tubo em ferro fundido, DN= 75 mm; ref. JR SMUI 300493 da Saint Gobain ou equivalente</t>
  </si>
  <si>
    <t>O.05.000.061127</t>
  </si>
  <si>
    <t>Junta rapid de união em aço inoxidável com parafuso, para tubo em ferro fundido, DN= 200 mm; ref. JR SMUI 300509 da Saint Gobain ou equivalente</t>
  </si>
  <si>
    <t>O.05.000.061128</t>
  </si>
  <si>
    <t>Conjunto de ancoragem para tubo em ferro fundido predial SMU, DN= 50 mm, ref. CASMU 300065 da Saint Gobain ou equivalente</t>
  </si>
  <si>
    <t>O.05.000.061129</t>
  </si>
  <si>
    <t>Conjunto de ancoragem para tubo em ferro fundido predial SMU, DN= 75 mm, ref. CASMU 300068 da Saint Gobain ou equivalente</t>
  </si>
  <si>
    <t>O.05.000.061130</t>
  </si>
  <si>
    <t>Conjunto de ancoragem para tubo em ferro fundido predial SMU, DN= 150 mm, ref. CASMU 300076 da Saint Gobain ou equivalente</t>
  </si>
  <si>
    <t>O.05.000.061131</t>
  </si>
  <si>
    <t>Conjunto de ancoragem para tubo em ferro fundido predial SMU, DN= 200 mm, ref. CASMU 300080 da Saint Gobain ou equivalente</t>
  </si>
  <si>
    <t>O.05.000.061133</t>
  </si>
  <si>
    <t>Joelho 45° em ferro fundido, linha predial tradicional, DN= 50 mm, ref. J45SBB 315912 Saint-Gobain ou equivalente</t>
  </si>
  <si>
    <t>O.05.000.061134</t>
  </si>
  <si>
    <t>Joelho 45° em ferro fundido, linha predial tradicional, DN= 75 mm  ref. J45SBB 315913 Saint-Gobain ou equivalente</t>
  </si>
  <si>
    <t>O.05.000.061135</t>
  </si>
  <si>
    <t>Joelho 45° em ferro fundido, linha predial tradicional, DN= 100 mm  ref. J45SBB 315914 Saint-Gobain ou equivalente</t>
  </si>
  <si>
    <t>O.05.000.061136</t>
  </si>
  <si>
    <t>Joelho 45° em ferro fundido, linha predial tradicional, DN= 150 mm, ref. J45SBB 315915 Saint-Gobain ou equivalente</t>
  </si>
  <si>
    <t>O.05.000.061137</t>
  </si>
  <si>
    <t>Joelho 87° 30' em ferro fundido, linha predial tradicional, DN= 50 mm, ref. J87SBB 315916 Saint-Gobain ou equivalente</t>
  </si>
  <si>
    <t>O.05.000.061138</t>
  </si>
  <si>
    <t>Joelho 87° 30' em ferro fundido, linha predial tradicional, DN= 75 mm, ref. J87SBB 315919 Saint-Gobain ou equivalente</t>
  </si>
  <si>
    <t>O.05.000.061139</t>
  </si>
  <si>
    <t>Joelho 87° 30' em ferro fundido, linha predial tradicional, DN= 100 mm, ref. J87SBB 315920 Saint-Gobain ou equivalente</t>
  </si>
  <si>
    <t>O.05.000.061140</t>
  </si>
  <si>
    <t>Joelho 87° 30' em ferro fundido, linha predial tradicional, DN= 150 mm, ref. J87SBB 315921 Saint-Gobain ou equivalente</t>
  </si>
  <si>
    <t>O.05.000.061141</t>
  </si>
  <si>
    <t>Luva bolsa/bolsa em ferro fundido, linha predial tradicional, DN= 50 mm, ref. LBBSBB 315937 Saint-Gobain ou equivalente</t>
  </si>
  <si>
    <t>O.05.000.061142</t>
  </si>
  <si>
    <t>Luva bolsa/bolsa em ferro fundido, linha predial tradicional, DN= 75 mm, ref. LBBSBB 315938 Saint-Gobain ou equivalente</t>
  </si>
  <si>
    <t>O.05.000.061143</t>
  </si>
  <si>
    <t>Luva bolsa/bolsa em ferro fundido, linha predial tradicional, DN= 100 mm, ref. LBBSBB 315939 Saint-Gobain ou equivalente</t>
  </si>
  <si>
    <t>O.05.000.061144</t>
  </si>
  <si>
    <t>Luva bolsa/bolsa em ferro fundido, linha predial tradicional, DN= 150 mm, ref. LBBSBB 315940 Saint-Gobain ou equivalente</t>
  </si>
  <si>
    <t>O.05.000.061145</t>
  </si>
  <si>
    <t>Placa cega em ferro fundido, linha predial tradicional, DN= 75 mm, ref. PCSBB 315942 Saint-Gobain ou equivalente</t>
  </si>
  <si>
    <t>O.05.000.061146</t>
  </si>
  <si>
    <t>Placa cega em ferro fundido, linha predial tradicional, DN= 100 mm, ref. PCSBB 315943 Saint-Gobain ou equivalente</t>
  </si>
  <si>
    <t>O.05.000.061147</t>
  </si>
  <si>
    <t>Junção 45° em ferro fundido, linha predial tradicional, DN= 50x50 mm  ref. YSBB 315923 Saint-Gobain ou equivalente</t>
  </si>
  <si>
    <t>O.05.000.061148</t>
  </si>
  <si>
    <t>Junção 45° em ferro fundido, linha predial tradicional, DN= 75x50 mm  ref. YSBB 315924 Saint-Gobain ou equivalente</t>
  </si>
  <si>
    <t>O.05.000.061149</t>
  </si>
  <si>
    <t>Junção 45° em ferro fundido, linha predial tradicional, DN= 75x75 mm  ref. YSBB 315925 Saint-Gobain ou equivalente</t>
  </si>
  <si>
    <t>O.05.000.061150</t>
  </si>
  <si>
    <t>Junção 45° em ferro fundido, linha predial tradicional, DN= 100x50 mm  ref. YSBB 315926 Saint-Gobain ou equivalente</t>
  </si>
  <si>
    <t>O.05.000.061151</t>
  </si>
  <si>
    <t>Junção 45° em ferro fundido, linha predial tradicional, DN= 100x75 mm  ref. YSBB 315927 Saint-Gobain ou equivalente</t>
  </si>
  <si>
    <t>O.05.000.061152</t>
  </si>
  <si>
    <t>Junção 45° em ferro fundido, linha predial tradicional, DN= 100x100 mm  ref. YSBB 315928 Saint-Gobain ou equivalente</t>
  </si>
  <si>
    <t>O.05.000.061153</t>
  </si>
  <si>
    <t>Junção 45° em ferro fundido, linha predial tradicional, DN= 150x100 mm  ref. YSBB 315930 Saint-Gobain ou equivalente</t>
  </si>
  <si>
    <t>O.05.000.061154</t>
  </si>
  <si>
    <t>Junção dupla 45° em ferro fundido, linha predial tradicional, DN= 100 mm  ref. YDSBB 315932 Saint-Gobain ou equivalente</t>
  </si>
  <si>
    <t>O.05.000.061155</t>
  </si>
  <si>
    <t>Te sanitário 87° 30' em ferro fundido, linha predial tradicional, DN= 50x50 mm, ref. TS87SBB 315953 Saint-Gobain ou equivalente</t>
  </si>
  <si>
    <t>O.05.000.061156</t>
  </si>
  <si>
    <t>Te sanitário 87° 30' em ferro fundido, linha predial tradicional, DN= 75x50 mm, ref. TS87SBB 315954 Saint-Gobain ou equivalente</t>
  </si>
  <si>
    <t>O.05.000.061157</t>
  </si>
  <si>
    <t>Te sanitário 87° 30' em ferro fundido, linha predial tradicional, DN= 75x75 mm, ref. TS87SBB 315955 Saint-Gobain ou equivalente</t>
  </si>
  <si>
    <t>O.05.000.061158</t>
  </si>
  <si>
    <t>Te sanitário 87° 30' em ferro fundido, linha predial tradicional, DN= 100x50 mm, ref. TS87SBB 315956 Saint-Gobain ou equivalente</t>
  </si>
  <si>
    <t>O.05.000.061159</t>
  </si>
  <si>
    <t>Te sanitário 87° 30' em ferro fundido, linha predial tradicional, DN= 100x75 mm, ref. TS87SBB 315957 Saint-Gobain ou equivalente</t>
  </si>
  <si>
    <t>O.05.000.061160</t>
  </si>
  <si>
    <t>Te sanitário 87° 30' em ferro fundido, linha predial tradicional, DN= 100x100 mm, ref. TS87SBB 315958 Saint-Gobain ou equivalente</t>
  </si>
  <si>
    <t>O.05.000.061161</t>
  </si>
  <si>
    <t>Bucha de redução em ferro fundido, linha predial tradicional, DN= 75x50 mm, ref. BRSBB 315906 Saint-Gobain ou equivalente</t>
  </si>
  <si>
    <t>O.05.000.061162</t>
  </si>
  <si>
    <t>Bucha de redução em ferro fundido, linha predial tradicional, DN= 100x75 mm, ref. BRSBB 315907 Saint-Gobain ou equivalente</t>
  </si>
  <si>
    <t>O.05.000.061163</t>
  </si>
  <si>
    <t>Bucha de redução em ferro fundido, linha predial tradicional, DN= 150x100 mm, ref. BRSBB 315908 Saint-Gobain ou equivalente</t>
  </si>
  <si>
    <t>O.05.000.061164</t>
  </si>
  <si>
    <t>Joelho 87° em ferro fundido, linha predial SMU, DN= 100 mm, ref. J88SMU 300246 Saint-Gobain ou equivalente</t>
  </si>
  <si>
    <t>O.05.000.061165</t>
  </si>
  <si>
    <t>Joelho 87° em ferro fundido, linha predial SMU, DN= 150 mm, ref. J88SMU 300338 Saint-Gobain ou equivalente</t>
  </si>
  <si>
    <t>O.05.000.061166</t>
  </si>
  <si>
    <t>Junção 45° em ferro fundido, linha predial SMU, DN= 50x50 mm  ref. YSMU 300169 Saint-Gobain ou equivalente</t>
  </si>
  <si>
    <t>O.05.000.061167</t>
  </si>
  <si>
    <t>Junção 45° em ferro fundido, linha predial SMU, DN= 75x50 mm  ref. YSMU 300195 Saint-Gobain ou equivalente</t>
  </si>
  <si>
    <t>O.05.000.061168</t>
  </si>
  <si>
    <t>Junção 45° em ferro fundido, linha predial SMU, DN= 100x75 mm  ref. YSMU 300268 Saint-Gobain ou equivalente</t>
  </si>
  <si>
    <t>O.05.000.061169</t>
  </si>
  <si>
    <t>Junção 45º em ferro fundido, predial SMU, DN = 100 x 100 mm, ref. YSMU 300298 da Saint Gobain ou equivalente</t>
  </si>
  <si>
    <t>O.05.000.061170</t>
  </si>
  <si>
    <t>Junção 45º em ferro fundido, predial SMU, DN = 150 x 150 mm, ref. YSMU 300370 da Saint Gobain ou equivalente</t>
  </si>
  <si>
    <t>O.05.000.061172</t>
  </si>
  <si>
    <t>Joelho 45° em ferro fundido, linha predial SMU, DN= 125 mm ref. J45SMU 300312 da Saint Gobain ou equivalente</t>
  </si>
  <si>
    <t>O.05.000.061173</t>
  </si>
  <si>
    <t>Joelho 45º em ferro fundido, predial SMU, DN=150mm, ref. J45SMU 300340 da Saint Gobain ou equivalente</t>
  </si>
  <si>
    <t>O.05.000.061174</t>
  </si>
  <si>
    <t>Tê de visita em ferro fundido linha predial SMU, DN= 125 mm, ref. TVSMU 300322 da Saint Gobain ou equivalente</t>
  </si>
  <si>
    <t>O.05.000.061175</t>
  </si>
  <si>
    <t>Conjunto de ancoragem para tubo em ferro fundido predial SMU, DN= 125 mm, ref. CASMU 300073 da Saint Gobain ou equivalente</t>
  </si>
  <si>
    <t>O.05.000.061176</t>
  </si>
  <si>
    <t>Junta rapid de união aço inox, linha predial SMU, DN= 125mm e anel de vedação nitrílico ou EPDM, ref. JRSMUI da Saint Gobain ou equivalente</t>
  </si>
  <si>
    <t>O.05.000.061177</t>
  </si>
  <si>
    <t>Abraçadeira dentada para travamento em aço inoxidável com parafuso aço zincado para tubo ferro fundido predial ADSMU DN 125mm da Saint Gobain ou equivalente</t>
  </si>
  <si>
    <t>O.05.000.061178</t>
  </si>
  <si>
    <t>Abraçadeira dentada para travamento em aço inoxidável para tubo de ferro fundido predial ADSMU 300005 - DN = 150 mm</t>
  </si>
  <si>
    <t>O.05.000.061179</t>
  </si>
  <si>
    <t>Redução excêntrica em ferro fundido, predial SMU, DN = 125 x 100 mm, ref. RESMU 300286 da Saint Gobain ou equivalente</t>
  </si>
  <si>
    <t>O.05.000.061180</t>
  </si>
  <si>
    <t>Redução excêntrica em ferro fundido, predial SMU, DN = 150 x 75 mm, ref. RESMU 300219 da Saint Gobain ou equivalente</t>
  </si>
  <si>
    <t>O.05.000.061181</t>
  </si>
  <si>
    <t>Redução excêntrica em ferro fundido, predial SMU, DN = 150 x 125 mm, ref. RESMU 300324 da Saint Gobain ou equivalente</t>
  </si>
  <si>
    <t>O.05.000.061182</t>
  </si>
  <si>
    <t>Redução excêntrica em ferro fundido, predial SMU, DN = 200 x 125 mm, ref. RESMU 300326 da Saint Gobain ou equivalente</t>
  </si>
  <si>
    <t>O.05.000.061183</t>
  </si>
  <si>
    <t>Tubo em ferro fundido com ponta e ponta, predial SMU - esgoto e pluvial - DN= 125 mm, ref. TPSMU 300306 da Saint Gobain ou equivalente</t>
  </si>
  <si>
    <t>O.05.000.061184</t>
  </si>
  <si>
    <t>Redução excêntrica em ferro fundido, predial SMU, DN = 200 x 150 mm, ref. RESMU 300362 da Saint Gobain ou equivalente</t>
  </si>
  <si>
    <t>O.05.000.061185</t>
  </si>
  <si>
    <t>Flange avulso em ferro fundido classe PN-10, DN= 50mm, ref. Barbara ou equivalente</t>
  </si>
  <si>
    <t>O.05.000.061186</t>
  </si>
  <si>
    <t>Joelho 88° em ferro fundido, linha predial SMU, DN= 200 mm, ref. J88SMU 300380 Saint-Gobain ou equivalente</t>
  </si>
  <si>
    <t>O.05.000.061187</t>
  </si>
  <si>
    <t>Junção 45° em ferro fundido, linha predial YSMU, DN= 125x100 mm  ref. YSMU 300319 Saint-Gobain ou equivalente</t>
  </si>
  <si>
    <t>O.05.000.061188</t>
  </si>
  <si>
    <t>Joelho 45° em ferro fundido, linha predial SMU, DN= 200 mm  ref. J45SMU 300382 da Saint Gobain ou equivalente</t>
  </si>
  <si>
    <t>O.05.000.061189</t>
  </si>
  <si>
    <t>Junção 45° em ferro fundido, linha predial YSMU, DN= 150x100 mm  ref. YSMU 300350 Saint-Gobain ou equivalente</t>
  </si>
  <si>
    <t>O.05.000.061190</t>
  </si>
  <si>
    <t>Tampão simples em ferro fundido, predial SMU, DN = 150mm, ref. TPS SMU 300336 da Saint Gobain ou equivalente</t>
  </si>
  <si>
    <t>O.05.000.061192</t>
  </si>
  <si>
    <t>Tampão simples em ferro fundido, predial SMU, DN = 200 mm, ref. TPSSMU MU20B1SC da Saint Gobain ou equivalente</t>
  </si>
  <si>
    <t>O.05.000.061195</t>
  </si>
  <si>
    <t>Redução excêntrica em ferro fundido, predial (RE SMU) DN= 125 x 75 mm, ref. J88SMU 300216 Saint-Gobain ou equivalente</t>
  </si>
  <si>
    <t>O.05.000.061196</t>
  </si>
  <si>
    <t>Junção 45° em ferro fundido, linha predial YSMU, DN= 200x100 mm  ref. YSMU 300388 Saint-Gobain ou equivalente</t>
  </si>
  <si>
    <t>O.05.000.061197</t>
  </si>
  <si>
    <t>Junção 45° em ferro fundido, linha predial YSMU, DN= 200x200 mm  ref. YSMU 300409 Saint-Gobain ou equivalente</t>
  </si>
  <si>
    <t>O.05.000.061198</t>
  </si>
  <si>
    <t>Tê de visita em ferro fundido linha predial SMU, DN= 150 mm, ref. TVSMU 300358 da Saint Gobain ou equivalente</t>
  </si>
  <si>
    <t>O.05.000.061199</t>
  </si>
  <si>
    <t>Tê de visita em ferro fundido linha predial SMU, DN= 200 mm, ref. TVSMU 300398 da Saint Gobain ou equivalente</t>
  </si>
  <si>
    <t>O.05.000.061401</t>
  </si>
  <si>
    <t>Redução em ferro fundido concêntrica com flange, classe PN-10, DN= 100 x 80 mm, ref. Barbara ou equivalente</t>
  </si>
  <si>
    <t>O.05.000.061402</t>
  </si>
  <si>
    <t>Redução em ferro fundido concêntrica com flange, classe PN-10, DN= 150 x 80 mm, ref. Barbará ou equivalente</t>
  </si>
  <si>
    <t>O.05.000.061403</t>
  </si>
  <si>
    <t>Redução em ferro fundido concêntrica com flange, classe PN-10, DN= 200 x 150 mm, ref. Barbará ou equivalente</t>
  </si>
  <si>
    <t>O.05.000.061404</t>
  </si>
  <si>
    <t>Redução em ferro fundido concêntrica com flange, classe PN-10, DN= 250 x 200 mm, ref. Barbará ou equivalente</t>
  </si>
  <si>
    <t>O.05.000.062010</t>
  </si>
  <si>
    <t>Redução em ferro fundido excêntrica com flange, classe PN-10, DN= 100 x 80 mm, ref. Barbara ou equivalente</t>
  </si>
  <si>
    <t>O.05.000.062011</t>
  </si>
  <si>
    <t>Redução em ferro fundido excêntrica com flange, classe PN-10, DN= 150 x 80 mm, ref. Barbará ou equivalente</t>
  </si>
  <si>
    <t>O.05.000.062012</t>
  </si>
  <si>
    <t>Redução em ferro fundido excêntrica com flange, classe PN-10, DN= 200 x 150 mm, ref. Barbará ou equivalente</t>
  </si>
  <si>
    <t>O.05.000.062013</t>
  </si>
  <si>
    <t>Redução em ferro fundido excêntrica com flange, classe PN-10, DN= 250 x 200 mm, ref. Barbará ou equivalente</t>
  </si>
  <si>
    <t>O.05.000.062027</t>
  </si>
  <si>
    <t>Redução concêntrica em ferro fundido com flange, classe PN-10, DN= 80x50mm</t>
  </si>
  <si>
    <t>O.05.000.062400</t>
  </si>
  <si>
    <t>Joelho 45° em ferro fundido, SMU (J45SMU) DN= 50 mm</t>
  </si>
  <si>
    <t>O.05.000.062401</t>
  </si>
  <si>
    <t>Joelho 45° em ferro fundido, SMU (J45SMU) DN= 75 mm</t>
  </si>
  <si>
    <t>O.05.000.062402</t>
  </si>
  <si>
    <t>Joelho 45° em ferro fundido, SMU (J45SMU) DN= 100 mm</t>
  </si>
  <si>
    <t>O.05.000.062403</t>
  </si>
  <si>
    <t>Redução excêntrica em ferro fundido, predial (RE SMU) DN= 75 x 50 mm</t>
  </si>
  <si>
    <t>O.05.000.062404</t>
  </si>
  <si>
    <t>Redução excêntrica em ferro fundido, predial (RE SMU) DN= 100 x 75 mm</t>
  </si>
  <si>
    <t>O.05.000.062405</t>
  </si>
  <si>
    <t>Joelho 88° em ferro fundido SMU (J88 SMU) DN= 50 mm</t>
  </si>
  <si>
    <t>O.05.000.062406</t>
  </si>
  <si>
    <t>Junção 45° em ferro fundido SMU (Y SMU) DN= 75 x 75 mm</t>
  </si>
  <si>
    <t>O.05.000.062407</t>
  </si>
  <si>
    <t>Te de visita em ferro fundido SMU (TV SMU) DN= 75 mm</t>
  </si>
  <si>
    <t>O.05.000.062408</t>
  </si>
  <si>
    <t>Abraçadeira dentada para travamento em ferro fundido, predial SMU DN= 50 mm</t>
  </si>
  <si>
    <t>O.05.000.062409</t>
  </si>
  <si>
    <t>Redução excêntrica em ferro fundido, linha predial SMU, DN= 150 x 100 mm, ref. RESMU 300288 da Saint-Gobain ou equivalente</t>
  </si>
  <si>
    <t>O.05.000.062410</t>
  </si>
  <si>
    <t>Joelho 88° em ferro fundido SMU (J88 SMU) - DN= 75 mm</t>
  </si>
  <si>
    <t>O.05.000.062411</t>
  </si>
  <si>
    <t>Tê de visita em ferro fundido linha predial SMU, DN= 100 mm, ref. TVSMU 300276 da Saint-Gobain ou equivalente</t>
  </si>
  <si>
    <t>O.05.000.062412</t>
  </si>
  <si>
    <t>Abraçadeira dentada para travamento, linha predial SMU, DN= 75 mm, ref. AD SMU da Saint-Gobain ou equivalente</t>
  </si>
  <si>
    <t>O.05.000.062413</t>
  </si>
  <si>
    <t>Abraçadeira dentada para travamento, linha predial SMU, DN= 100 mm, ref. AD SMU da Saint-Gobain ou equivalente</t>
  </si>
  <si>
    <t>O.05.000.062414</t>
  </si>
  <si>
    <t>Tubo em ferro fundido com ponta e ponta, predial SMU - esgoto e pluvial - DN= 250 mm, ref. TPSMU 300411 da Saint Gobain ou equivalente</t>
  </si>
  <si>
    <t>O.05.000.062415</t>
  </si>
  <si>
    <t>Redução excêntrica em ferro fundido, predial (RE SMU) DN= 250 x 200 mm, ref. J88SMU 300402 Saint-Gobain ou equivalente</t>
  </si>
  <si>
    <t>O.05.000.062416</t>
  </si>
  <si>
    <t>Junta CV de união em aço inoxidável, DN= 250mm "JCVSMUI", para linha predial SMU, ref. ZA91J25A da Saint Cobain ou equivalente</t>
  </si>
  <si>
    <t>O.05.000.063501</t>
  </si>
  <si>
    <t>Válvula de gaveta em ferro fundido, haste ascendente com flange, classe 125 lb, DN= 2´</t>
  </si>
  <si>
    <t>O.05.000.063502</t>
  </si>
  <si>
    <t>Válvula de retenção em ferro fundido, nodular ASTM A-536 Gr. 65-45-12, tipo portinhola dupla e vedação em Buna-N, DN= 6´</t>
  </si>
  <si>
    <t>O.05.000.063503</t>
  </si>
  <si>
    <t>O.05.000.063504</t>
  </si>
  <si>
    <t>O.05.000.063505</t>
  </si>
  <si>
    <t>Hidrômetro tipo Woltmann em ferro fundido de 100mm (4´), flangeado inclusive acessórios de fixação</t>
  </si>
  <si>
    <t>O.05.000.063516</t>
  </si>
  <si>
    <t>Hidrômetro tipo Woltmann em ferro fundido de 50mm (2´), flangeado inclusive acessórios de fixação</t>
  </si>
  <si>
    <t>O.05.000.063517</t>
  </si>
  <si>
    <t>Filtro tipo cesto, corpo em ferro fundido para hidrômetro de 50mm (2´), flangeado</t>
  </si>
  <si>
    <t>O.05.000.064007</t>
  </si>
  <si>
    <t>Válvula de gaveta em ferro fundido com bolsa, DN= 150mm, acionamento com volante</t>
  </si>
  <si>
    <t>O.05.000.064008</t>
  </si>
  <si>
    <t>Válvula de gaveta em ferro fundido com bolsa, DN= 200mm, acionamento com volante</t>
  </si>
  <si>
    <t>O.05.000.064009</t>
  </si>
  <si>
    <t>Válvula de retenção em ferro fundido, tipo portinhola simples e vedação em Buna-N, DN= 4´</t>
  </si>
  <si>
    <t>O.05.000.064012</t>
  </si>
  <si>
    <t>Válvula de retenção em ferro fundido, nodular ASTM A-536 Gr. 65-45-12, tipo portinhola dupla e vedação em Buna-N, DN= 4´</t>
  </si>
  <si>
    <t>O.05.000.064026</t>
  </si>
  <si>
    <t>Válvula de retenção em pé com crivo, flangeada, em ferro fundido, DN= 6´</t>
  </si>
  <si>
    <t>O.05.000.064049</t>
  </si>
  <si>
    <t>Válvula de gaveta em ferro dúctil com flange, classe PN-10, DN= 200 mm, com corpo curto e volante, ref. Barbará ou equivalente</t>
  </si>
  <si>
    <t>O.05.000.064052</t>
  </si>
  <si>
    <t>Válvula de segurança em ferro fundido rosqueada, com pressão de ajuste de 6,1 até 10 kg/cm², DN= 3/4´; ref. SV 17 da Spirax Sarco ou equivalente</t>
  </si>
  <si>
    <t>O.05.000.064053</t>
  </si>
  <si>
    <t>Válvula de segurança em ferro fundido rosqueada, com pressão de ajuste de 0,40 até 0,75 kg/cm², DN= 2´; ref. SV 17 da Spirax Sarco ou equivalente</t>
  </si>
  <si>
    <t>O.05.000.064126</t>
  </si>
  <si>
    <t>Válvula automática em ferro dúctil, controle de nível máxima, DN= 50 mm, classe PN 10; ref. VA-121-F da Bermad e flane da Valloy ou equivalente</t>
  </si>
  <si>
    <t>O.05.000.064127</t>
  </si>
  <si>
    <t>Válvula automática em ferro dúctil, controle de nível máxima com solenoide, DN= 50mm, classe PN 10, ref. VA145 FE da Bermad, com flane da Vallay, ou equivalente</t>
  </si>
  <si>
    <t>O.05.000.064128</t>
  </si>
  <si>
    <t>Válvula automática em ferro dúctil, controle de nível máxima com solenoide, DN= 100mm, classe PN 10, ref. VA145 FE da Bermad, com flante da Valloy, ou equivalente</t>
  </si>
  <si>
    <t>O.05.000.064129</t>
  </si>
  <si>
    <t>O.05.000.064132</t>
  </si>
  <si>
    <t>Válvula de gaveta em ferro dúctil com flange, classe PN-10, DN= 300 mm, com corpo curto e volante, ref. Barbará ou equivalente</t>
  </si>
  <si>
    <t>O.05.000.064133</t>
  </si>
  <si>
    <t>Válvula de gaveta em ferro dúctil com flange, classe PN-10, DN= 100 mm, com corpo curto e volante, ref. Barbará ou equivalente</t>
  </si>
  <si>
    <t>O.05.000.064134</t>
  </si>
  <si>
    <t>Válvula de gaveta em ferro dúctil com flange, classe PN-10, DN= 150 mm, com corpo curto e volante, ref. Barbará ou equivalente</t>
  </si>
  <si>
    <t>O.05.000.064175</t>
  </si>
  <si>
    <t>O.05.000.064198</t>
  </si>
  <si>
    <t>Válvula esfera em aço carbono fundido, passagem plena, extremidades rosqueáveis, classe 300lbs para vapor saturado VMR Spirax Sarc - DN 2´, ou equivalente</t>
  </si>
  <si>
    <t>O.05.000.064204</t>
  </si>
  <si>
    <t>Válvula de governo (retenção e alarme) completa, corpo em ferro fundido, extremidades flangeadas, classe 125 lbs, DN=4´</t>
  </si>
  <si>
    <t>O.05.000.064205</t>
  </si>
  <si>
    <t>Válvula de gaveta, corpo em ferro fundido, extremidades flangeadas, haste ascendente, classe 125lbs, DN=4´</t>
  </si>
  <si>
    <t>O.05.000.064206</t>
  </si>
  <si>
    <t>Válvula de gaveta, corpo em ferro fundido, extremidades flangeadas, haste ascendente, classe 125lbs, DN=6´</t>
  </si>
  <si>
    <t>O.05.000.064207</t>
  </si>
  <si>
    <t>Válvula de retenção vertical, corpo em ferro fundido, extremidades flangeadas, classe 125lbs, DN=4´</t>
  </si>
  <si>
    <t>O.05.000.064213</t>
  </si>
  <si>
    <t>Válvula dupla em latão cromado, para bancada de laboratório, uso em GLP, bico para mangueira, de 1/4´ a 1/2´, ref. PV120 Pecinox, JV109 Juval, ou equivalente</t>
  </si>
  <si>
    <t>O.05.000.064214</t>
  </si>
  <si>
    <t>Válvula latão cromado, para cuba de laboratório, bico arejado/escalonado e nuca alta giratória, para mangueira, ref. PV-140 Pecinox, JV203 Juval, ou equivalente</t>
  </si>
  <si>
    <t>O.05.000.066226</t>
  </si>
  <si>
    <t>Conjunto motor-bomba (centrífuga), potência 50cv, monoestágio, Hman= 61 a 81 mca, Q= 170 a 80 m³/h, ref. modelo Norm Bloc TH-65-200 Thebe, ou equivalente</t>
  </si>
  <si>
    <t>O.05.000.067502</t>
  </si>
  <si>
    <t>Ralo seco em ferro fundido de 100 x 165 x 50 mm</t>
  </si>
  <si>
    <t>O.05.000.067517</t>
  </si>
  <si>
    <t>Grelha com malha quadriculada e requadro, em ferro fundido nodular de 50 x 100 x 4,5 cm</t>
  </si>
  <si>
    <t>O.05.000.067521</t>
  </si>
  <si>
    <t>Ralo sifonado em ferro fundido de 150 x 240 x 75 mm</t>
  </si>
  <si>
    <t>O.05.000.067535</t>
  </si>
  <si>
    <t>Plug em ferro fundido para ralo de 2´</t>
  </si>
  <si>
    <t>O.05.000.067543</t>
  </si>
  <si>
    <t>Grelha em ferro fundido com requadro de 30 x 100 cm - 20 kg/m</t>
  </si>
  <si>
    <t>O.05.000.067548</t>
  </si>
  <si>
    <t>Grelha metálica de 150 x 150 mm, para caixa sifonada ou ralo, ref. Metal Vila ou equivalente</t>
  </si>
  <si>
    <t>O.05.000.067549</t>
  </si>
  <si>
    <t>Grelha metálica de 100 x 100 mm, para caixa sifonada ou ralo, ref. Metal Vila ou equivalente</t>
  </si>
  <si>
    <t>O.05.000.068510</t>
  </si>
  <si>
    <t>Pig tail ou chicote flexível revestimento em borracha sintética resistente, DN= 7/16´ x 1,00 m</t>
  </si>
  <si>
    <t>O.05.000.068533</t>
  </si>
  <si>
    <t>Filtro ´Y´ ferro fundido, rosca, 125 lbs vapor, 2´; ref. Spirax Sarco ou equivalente</t>
  </si>
  <si>
    <t>O.05.000.069512</t>
  </si>
  <si>
    <t>Registro automático de entrada (RAU) em ferro dúctil com flange tipo ABNT ou ISO, classe PN-10, DN= 3´, haste em aço inoxidável AISI410</t>
  </si>
  <si>
    <t>O.05.000.090133</t>
  </si>
  <si>
    <t>Tampão ferro fundido com tampa articulada, de 400 x 600 mm, classe 15 (ruptura &gt; 1500 kg); ref. TA-40AR da Afer, TF-40 da Fuminas ou equivalente</t>
  </si>
  <si>
    <t>O.05.000.090427</t>
  </si>
  <si>
    <t>O.05.000.090496</t>
  </si>
  <si>
    <t>O.05.000.091139</t>
  </si>
  <si>
    <t>O.05.000.091171</t>
  </si>
  <si>
    <t>O.05.000.092863</t>
  </si>
  <si>
    <t>Válvula de gaveta em ferro dúctil com flange, classe PN-10, DN= 80 mm, com corpo curto e volante, ref. Barbará ou equivalente</t>
  </si>
  <si>
    <t>O.06.000.060501</t>
  </si>
  <si>
    <t>Tubo galvanizado, DN= 1/2´ DIN 2440 classe média</t>
  </si>
  <si>
    <t>O.06.000.060502</t>
  </si>
  <si>
    <t>Tubo galvanizado, DN= 3/4´ DIN 2440 classe média</t>
  </si>
  <si>
    <t>O.06.000.060503</t>
  </si>
  <si>
    <t>Tubo galvanizado, DN= 1´ DIN 2440 classe média</t>
  </si>
  <si>
    <t>O.06.000.060504</t>
  </si>
  <si>
    <t>Tubo galvanizado, DN= 1 1/4´ DIN 2440 classe média</t>
  </si>
  <si>
    <t>O.06.000.060505</t>
  </si>
  <si>
    <t>Tubo galvanizado, DN= 1 1/2´ DIN 2440 classe média</t>
  </si>
  <si>
    <t>O.06.000.060506</t>
  </si>
  <si>
    <t>Tubo galvanizado, DN= 2´ DIN 2440 classe média</t>
  </si>
  <si>
    <t>O.06.000.060507</t>
  </si>
  <si>
    <t>Tubo galvanizado, DN= 2 1/2´ DIN 2440 classe média</t>
  </si>
  <si>
    <t>O.06.000.060508</t>
  </si>
  <si>
    <t>Tubo galvanizado, DN= 3´ DIN 2440 classe média</t>
  </si>
  <si>
    <t>O.06.000.060509</t>
  </si>
  <si>
    <t>Tubo galvanizado, DN= 4´ DIN 2440 classe média</t>
  </si>
  <si>
    <t>O.06.000.060511</t>
  </si>
  <si>
    <t>Tubo galvanizado, DN= 6´ DIN 2440 classe média</t>
  </si>
  <si>
    <t>O.06.000.060702</t>
  </si>
  <si>
    <t>Tubo em aço galvanizado 2´ SCH 40, sem costura</t>
  </si>
  <si>
    <t>O.06.000.060705</t>
  </si>
  <si>
    <t>Tubo em aço galvanizado 1 1/2´ SCH 40, sem costura</t>
  </si>
  <si>
    <t>O.06.000.060750</t>
  </si>
  <si>
    <t>Tubo em aço galvanizado 1/2´ SCH 80, sem costura</t>
  </si>
  <si>
    <t>O.06.000.060751</t>
  </si>
  <si>
    <t>Tubo em aço galvanizado 3/4´ SCH 80, sem costura</t>
  </si>
  <si>
    <t>O.06.000.060801</t>
  </si>
  <si>
    <t>Tubo em aço galvanizado 4´ SCH 40, sem costura</t>
  </si>
  <si>
    <t>O.06.000.060802</t>
  </si>
  <si>
    <t>Tubo em aço galvanizado 3/4´ SCH 40, sem costura</t>
  </si>
  <si>
    <t>O.06.000.060803</t>
  </si>
  <si>
    <t>Tubo em aço galvanizado 1´ SCH 40, sem costura</t>
  </si>
  <si>
    <t>O.06.000.060804</t>
  </si>
  <si>
    <t>Tubo em aço galvanizado 1 1/4´ SCH 40, sem costura</t>
  </si>
  <si>
    <t>O.06.000.060805</t>
  </si>
  <si>
    <t>Tubo em aço galvanizado 2 1/2´ SCH 40, sem costura</t>
  </si>
  <si>
    <t>O.06.000.060806</t>
  </si>
  <si>
    <t>Tubo em aço galvanizado 3´ SCH 40, sem costura</t>
  </si>
  <si>
    <t>O.06.000.060808</t>
  </si>
  <si>
    <t>Tubo em aço galvanizado 1/2´ SCH 40, sem costura</t>
  </si>
  <si>
    <t>O.06.000.060809</t>
  </si>
  <si>
    <t>Tubo em aço galvanizado 6´ SCH 40, sem costura</t>
  </si>
  <si>
    <t>O.07.000.061330</t>
  </si>
  <si>
    <t>Válvula de esfera monobloco em latão fundido/forjado, passagem plena, acionamento com alavanca, DN= 4"</t>
  </si>
  <si>
    <t>O.07.000.063530</t>
  </si>
  <si>
    <t>Registro regulador de vazão para chuveiros e duchas 1/2´; ref. 00142206 da Docol linha Docolmatic ou equivalente</t>
  </si>
  <si>
    <t>O.07.000.063531</t>
  </si>
  <si>
    <t>Registro de pressão amarelo 3/4´, sem canopla; ref. Deca ou equivalente</t>
  </si>
  <si>
    <t>O.07.000.063532</t>
  </si>
  <si>
    <t>Registro de pressão cromado com canopla 1/2´</t>
  </si>
  <si>
    <t>O.07.000.063533</t>
  </si>
  <si>
    <t>Registro de pressão cromado com canopla 3/4´; ref. 4416202+canopla 4900.C39 Deca, 1416 e acabamento BE Forusi ou equivalente</t>
  </si>
  <si>
    <t>O.07.000.063535</t>
  </si>
  <si>
    <t>Registro regulador de vazão para torneiras, misturadores, bidês e outros de 1/2´ cromado; ref. 13010006 Docol linha Docolmatic ou equivalente</t>
  </si>
  <si>
    <t>O.07.000.063545</t>
  </si>
  <si>
    <t>Registro de gaveta cromado com canopla 1/2´</t>
  </si>
  <si>
    <t>O.07.000.063546</t>
  </si>
  <si>
    <t>Registro de gaveta cromado com canopla 3/4´</t>
  </si>
  <si>
    <t>O.07.000.063547</t>
  </si>
  <si>
    <t>Registro de gaveta cromado com canopla 1´</t>
  </si>
  <si>
    <t>O.07.000.063548</t>
  </si>
  <si>
    <t>Registro de gaveta cromado com canopla 1 1/4´</t>
  </si>
  <si>
    <t>O.07.000.063549</t>
  </si>
  <si>
    <t>Registro de gaveta cromado com canopla 1 1/2´</t>
  </si>
  <si>
    <t>O.07.000.063560</t>
  </si>
  <si>
    <t>Registro de gaveta amarelo 1/2´</t>
  </si>
  <si>
    <t>O.07.000.063561</t>
  </si>
  <si>
    <t>Registro de gaveta amarelo de 3/4´</t>
  </si>
  <si>
    <t>O.07.000.063562</t>
  </si>
  <si>
    <t>Registro de gaveta amarelo 1´</t>
  </si>
  <si>
    <t>O.07.000.063563</t>
  </si>
  <si>
    <t>Registro de gaveta amarelo 1 1/4´</t>
  </si>
  <si>
    <t>O.07.000.063564</t>
  </si>
  <si>
    <t>Registro de gaveta amarelo 1 1/2´</t>
  </si>
  <si>
    <t>O.07.000.063565</t>
  </si>
  <si>
    <t>Registro de gaveta amarelo 2´</t>
  </si>
  <si>
    <t>O.07.000.063566</t>
  </si>
  <si>
    <t>Registro de gaveta amarelo 2 1/2´</t>
  </si>
  <si>
    <t>O.07.000.063567</t>
  </si>
  <si>
    <t>Registro de gaveta amarelo 3´</t>
  </si>
  <si>
    <t>O.07.000.063569</t>
  </si>
  <si>
    <t>Registro de gaveta amarelo de 4´</t>
  </si>
  <si>
    <t>O.07.000.064006</t>
  </si>
  <si>
    <t>Válvula de esfera monobloco em latão fundido/forjado, passagem plena, acionamento com alavanca, DN=1/2"</t>
  </si>
  <si>
    <t>O.07.000.068503</t>
  </si>
  <si>
    <t>Luva de redução de 3/4´x 1/2´ para entrada de gás em latão</t>
  </si>
  <si>
    <t>O.07.000.068505</t>
  </si>
  <si>
    <t>Pigtail para manômetro em latão (rabo de porco), DN 1/2´</t>
  </si>
  <si>
    <t>O.07.000.068512</t>
  </si>
  <si>
    <t>Regulador de primeiro estágio, tipo alta pressão até 1,3 kgf/cm², vazão de 50 kg GLP/hora; ref. 76510/2 fabricação Alianca ou equivalente</t>
  </si>
  <si>
    <t>O.07.000.068516</t>
  </si>
  <si>
    <t>Bico escalonado para gás 3/8´ em latão</t>
  </si>
  <si>
    <t>O.07.000.090509</t>
  </si>
  <si>
    <t>Válvula de esfera monobloco em latão fundido/forjado, passagem plena, acionamento com alavanca, DN= 3/4"</t>
  </si>
  <si>
    <t>O.07.000.090510</t>
  </si>
  <si>
    <t>Válvula de esfera monobloco em latão fundido/forjado, passagem plena, acionamento com alavanca, DN= 1"</t>
  </si>
  <si>
    <t>O.07.000.090513</t>
  </si>
  <si>
    <t>Válvula de esfera monobloco em latão fundido, passagem plena, acionamento com alavanca, DN= 1.1/4´</t>
  </si>
  <si>
    <t>O.07.000.090518</t>
  </si>
  <si>
    <t>Válvula de esfera monobloco em latão fundido/forjado, passagem plena, acionamento com alavanca, DN= 2"</t>
  </si>
  <si>
    <t>O.08.000.061342</t>
  </si>
  <si>
    <t>O.08.000.061343</t>
  </si>
  <si>
    <t>O.08.000.063001</t>
  </si>
  <si>
    <t>Tubo de cobre flexível para sistema de ar condicionado, espessura 1/32" - diâmetro 3/16" (0,090 kg/m)</t>
  </si>
  <si>
    <t>O.08.000.063002</t>
  </si>
  <si>
    <t>Tubo de cobre flexível para sistema de ar condicionado, espessura 1/32" - diâmetro 1/4" (0,133 kg/m)</t>
  </si>
  <si>
    <t>O.08.000.063003</t>
  </si>
  <si>
    <t>Tubo de cobre flexível para sistema de ar condicionado, espessura 1/32" - diâmetro 5/16" (0,160 kg/m)</t>
  </si>
  <si>
    <t>O.08.000.063004</t>
  </si>
  <si>
    <t>Tubo de cobre flexível para sistema de ar condicionado, espessura 1/32" - diâmetro 3/8" (0,200 kg/m)</t>
  </si>
  <si>
    <t>O.08.000.063005</t>
  </si>
  <si>
    <t>Tubo de cobre flexível para sistema de ar condicionado, espessura 1/32" - diâmetro 1/2" (0,280 kg/m)</t>
  </si>
  <si>
    <t>O.08.000.063006</t>
  </si>
  <si>
    <t>Tubo de cobre flexível para sistema de ar condicionado, espessura 1/32" - diâmetro 5/8" (0,346 kg/m)</t>
  </si>
  <si>
    <t>O.08.000.063007</t>
  </si>
  <si>
    <t>Tubo de cobre flexível para sistema de ar condicionado, espessura 1/32" - diâmetro 3/4" (0,426 kg/m)</t>
  </si>
  <si>
    <t>O.08.000.063010</t>
  </si>
  <si>
    <t>Tubo de cobre sem costura, rígido, espessura 1/16", diâmetro 3/8" (0,353 kg/m)</t>
  </si>
  <si>
    <t>O.08.000.063011</t>
  </si>
  <si>
    <t>Tubo de cobre sem costura, rígido, espessura 1/16", diâmetro 1/2" (0,494 kg/m)</t>
  </si>
  <si>
    <t>O.08.000.063012</t>
  </si>
  <si>
    <t>Tubo de cobre sem costura, rígido, espessura 1/16", diâmetro 5/8" (0,635 kg/m)</t>
  </si>
  <si>
    <t>O.08.000.063013</t>
  </si>
  <si>
    <t>Tubo de cobre sem costura, rígido, espessura 1/16", diâmetro 3/4" (0,776 kg/m)</t>
  </si>
  <si>
    <t>O.08.000.063014</t>
  </si>
  <si>
    <t>Tubo de cobre sem costura, rígido, espessura 1/16", diâmetro 7/8" (0,918 kg/m)</t>
  </si>
  <si>
    <t>O.08.000.063015</t>
  </si>
  <si>
    <t>Tubo de cobre sem costura, rígido, espessura 1/16", diâmetro 1" (1,060 kg/m)</t>
  </si>
  <si>
    <t>O.08.000.063016</t>
  </si>
  <si>
    <t>Tubo de cobre sem costura, rígido, espessura 1/16", diâmetro 1 1/8" (1,200 kg/m)</t>
  </si>
  <si>
    <t>O.08.000.063017</t>
  </si>
  <si>
    <t>Tubo de cobre sem costura, rígido, espessura 1/16", diâmetro 1 1/4" (1,340 kg/m)</t>
  </si>
  <si>
    <t>O.08.000.063018</t>
  </si>
  <si>
    <t>Tubo de cobre sem costura, rígido, espessura 1/16", diâmetro 1 3/8" (1,480 kg/m)</t>
  </si>
  <si>
    <t>O.08.000.063019</t>
  </si>
  <si>
    <t>Tubo de cobre sem costura, rígido, espessura 1/16", diâmetro 1 1/2" (1,620 kg/m)</t>
  </si>
  <si>
    <t>O.08.000.063020</t>
  </si>
  <si>
    <t>Tubo de cobre sem costura, rígido, espessura 1/16", diâmetro 1 5/8" (1,760 kg/m)</t>
  </si>
  <si>
    <t>O.08.000.063040</t>
  </si>
  <si>
    <t>Tubo de cobre classe A, DN= 35mm (1 1/4´)</t>
  </si>
  <si>
    <t>O.08.000.063041</t>
  </si>
  <si>
    <t>Tubo de cobre classe A, DN= 42mm (1 1/2´)</t>
  </si>
  <si>
    <t>O.08.000.063042</t>
  </si>
  <si>
    <t>Tubo de cobre classe A, DN= 54mm (2´)</t>
  </si>
  <si>
    <t>O.08.000.063043</t>
  </si>
  <si>
    <t>Tubo de cobre classe A, DN= 66mm (2 1/2´)</t>
  </si>
  <si>
    <t>O.08.000.063044</t>
  </si>
  <si>
    <t>Tubo de cobre classe A, DN= 79mm (3´)</t>
  </si>
  <si>
    <t>O.08.000.063045</t>
  </si>
  <si>
    <t>Tubo de cobre classe A, DN= 104mm (4´)</t>
  </si>
  <si>
    <t>O.08.000.063046</t>
  </si>
  <si>
    <t>Tubo de cobre classe A, DN= 15mm (1/2´)</t>
  </si>
  <si>
    <t>O.08.000.063047</t>
  </si>
  <si>
    <t>Tubo de cobre classe A, DN= 22mm (3/4´)</t>
  </si>
  <si>
    <t>O.08.000.063048</t>
  </si>
  <si>
    <t>Tubo de cobre classe A, DN= 28mm (1´)</t>
  </si>
  <si>
    <t>O.08.000.063049</t>
  </si>
  <si>
    <t>Tubo de cobre classe E, DN= 22mm (3/4´)</t>
  </si>
  <si>
    <t>O.08.000.063050</t>
  </si>
  <si>
    <t>Tubo de cobre classe E, DN= 28mm (1´)</t>
  </si>
  <si>
    <t>O.08.000.063051</t>
  </si>
  <si>
    <t>Tubo de cobre classe E, DN= 35mm (1 1/4´)</t>
  </si>
  <si>
    <t>O.08.000.063052</t>
  </si>
  <si>
    <t>Tubo de cobre classe E, DN= 42mm (1 1/2´)</t>
  </si>
  <si>
    <t>O.08.000.063053</t>
  </si>
  <si>
    <t>Tubo de cobre classe E, DN= 54mm (2´)</t>
  </si>
  <si>
    <t>O.08.000.063054</t>
  </si>
  <si>
    <t>Tubo de cobre classe E, DN= 66mm (2 1/2´)</t>
  </si>
  <si>
    <t>O.08.000.069515</t>
  </si>
  <si>
    <t>Torneira de boia em cobre de 3/4´</t>
  </si>
  <si>
    <t>O.08.000.069516</t>
  </si>
  <si>
    <t>Torneira de boia em cobre de 1´</t>
  </si>
  <si>
    <t>O.08.000.069517</t>
  </si>
  <si>
    <t>Torneira de boia em cobre de 1 1/2´</t>
  </si>
  <si>
    <t>O.08.000.069518</t>
  </si>
  <si>
    <t>Torneira de boia em cobre de 2´</t>
  </si>
  <si>
    <t>O.08.000.069522</t>
  </si>
  <si>
    <t>Torneira de boia em cobre de 1 1/4´</t>
  </si>
  <si>
    <t>O.08.000.069523</t>
  </si>
  <si>
    <t>Torneira de boia em cobre de 2 1/2´</t>
  </si>
  <si>
    <t>O.09.000.063500</t>
  </si>
  <si>
    <t>Válvula de gaveta em bronze com haste ascendente e extremidades rosqueáveis, classe 150 libras para vapor saturado e 300 libras para água, óleo e gás, DN= 4´</t>
  </si>
  <si>
    <t>O.09.000.063503</t>
  </si>
  <si>
    <t>Válvula de gaveta em bronze com haste não ascendente e extremidades rosqueáveis, classe 150lbs para vapor saturado e classe 300lbs para água, óleo e gás, DN= 4´</t>
  </si>
  <si>
    <t>O.09.000.063504</t>
  </si>
  <si>
    <t>Válvula de gaveta em bronze com haste não ascendente e extremidades rosqueáveis, classe 150lbs para vapor saturado e classe 300lbs para água, óleo e gás, DN= 2´</t>
  </si>
  <si>
    <t>O.09.000.063507</t>
  </si>
  <si>
    <t>Válvula de gaveta em bronze com haste não ascendente e extremidades rosqueáveis, classe 125 libras, para vapor saturado e 200 libras para água, óleo e gás, DN= 3/4´</t>
  </si>
  <si>
    <t>O.09.000.063541</t>
  </si>
  <si>
    <t>Válvula de gaveta em bronze com haste não ascendente e extremidades rosqueáveis, classe 125 libras, para vapor e classe 200 libras, para água, óleo e gás, DN= 1´</t>
  </si>
  <si>
    <t>O.09.000.063542</t>
  </si>
  <si>
    <t>Válvula de gaveta em bronze com haste não ascendente e extremidades rosqueáveis, classe 125 libras, para vapor e classe 200 libras, para água, óleo e gás, DN= 1 1/2´</t>
  </si>
  <si>
    <t>O.09.000.063543</t>
  </si>
  <si>
    <t>Válvula de gaveta em bronze com haste não ascendente e extremidades rosqueáveis, classe 125 libras, para vapor e classe 200 libras, para água, óleo e gás, DN= 2 1/2´</t>
  </si>
  <si>
    <t>O.09.000.063544</t>
  </si>
  <si>
    <t>Válvula de gaveta em bronze com haste não ascendente e extremidades rosqueáveis, classe 125 libras, para vapor e classe 200 libras, para água, óleo e gás, DN= 3´</t>
  </si>
  <si>
    <t>O.09.000.063551</t>
  </si>
  <si>
    <t>Hidrômetro em bronze, diâmetro 25 mm (1), vazão máxima de trabalho de 10 m³/h</t>
  </si>
  <si>
    <t>O.09.000.063552</t>
  </si>
  <si>
    <t>Hidrômetro em bronze, diâmetro 40 mm (1 1/2)</t>
  </si>
  <si>
    <t>O.09.000.064001</t>
  </si>
  <si>
    <t>Válvula de gaveta em bronze com haste não ascendente e extremidades rosqueáveis, classe 125 libras para vapor e classe 200 libras, para água, óleo e gás, DN= 6´</t>
  </si>
  <si>
    <t>O.09.000.064005</t>
  </si>
  <si>
    <t>Válvula de gaveta em bronze com haste não ascendente e extremidades rosqueáveis, classe 125 libras para vapor e classe 200 libras para água, óleo e gás, DN= 2´</t>
  </si>
  <si>
    <t>O.09.000.064009</t>
  </si>
  <si>
    <t>Válvula de gaveta em bronze com haste não ascendente e extremidades rosqueáveis, classe 125 libras, para vapor e classe 200 libras, para água, óleo e gás, DN= 1 1/4´</t>
  </si>
  <si>
    <t>O.09.000.064016</t>
  </si>
  <si>
    <t>Válvula de retenção horizontal em bronze 3/4´</t>
  </si>
  <si>
    <t>O.09.000.064017</t>
  </si>
  <si>
    <t>Válvula de retenção horizontal em bronze 1´</t>
  </si>
  <si>
    <t>O.09.000.064018</t>
  </si>
  <si>
    <t>Válvula de retenção horizontal em bronze 1 1/4´</t>
  </si>
  <si>
    <t>O.09.000.064019</t>
  </si>
  <si>
    <t>Válvula de retenção horizontal em bronze 1 1/2´</t>
  </si>
  <si>
    <t>O.09.000.064020</t>
  </si>
  <si>
    <t>Válvula de retenção horizontal em bronze 2´</t>
  </si>
  <si>
    <t>O.09.000.064021</t>
  </si>
  <si>
    <t>Válvula de retenção horizontal em bronze 2 1/2´</t>
  </si>
  <si>
    <t>O.09.000.064022</t>
  </si>
  <si>
    <t>Válvula de retenção horizontal em bronze 3´</t>
  </si>
  <si>
    <t>O.09.000.064023</t>
  </si>
  <si>
    <t>Válvula de retenção horizontal em bronze 4´</t>
  </si>
  <si>
    <t>O.09.000.064025</t>
  </si>
  <si>
    <t>Válvula globo em bronze com extremidades roscáveis, classe 150lbs para vapor saturado e classe 300lbs para água, óleo e gás, DN= 3/4´</t>
  </si>
  <si>
    <t>O.09.000.064027</t>
  </si>
  <si>
    <t>Válvula retenção pé com crivo em bronze, DN= 1´</t>
  </si>
  <si>
    <t>O.09.000.064028</t>
  </si>
  <si>
    <t>Válvula retenção pé com crivo em bronze, DN= 1 1/4´</t>
  </si>
  <si>
    <t>O.09.000.064029</t>
  </si>
  <si>
    <t>Válvula retenção pé com crivo em bronze, DN= 1 1/2´</t>
  </si>
  <si>
    <t>O.09.000.064030</t>
  </si>
  <si>
    <t>Válvula retenção pé com crivo em bronze, DN= 2´</t>
  </si>
  <si>
    <t>O.09.000.064031</t>
  </si>
  <si>
    <t>Válvula retenção pé com crivo em bronze, DN= 2 1/2´</t>
  </si>
  <si>
    <t>O.09.000.064032</t>
  </si>
  <si>
    <t>Válvula retenção pé com crivo em bronze, DN= 3´</t>
  </si>
  <si>
    <t>O.09.000.064033</t>
  </si>
  <si>
    <t>Válvula globo em bronze com extremidades roscáveis, classe 150lbs para vapor saturado, classe 300lbs para água, óleo e gás, DN= 1´</t>
  </si>
  <si>
    <t>O.09.000.064034</t>
  </si>
  <si>
    <t>Válvula retenção pé com crivo em bronze, DN= 4´</t>
  </si>
  <si>
    <t>O.09.000.064037</t>
  </si>
  <si>
    <t>Válvula globo em bronze com extremidades roscáveis, classe 150lbs para vapor saturado, classe 300lbs para água, óleo e gás, DN= 1 1/2´</t>
  </si>
  <si>
    <t>O.09.000.064038</t>
  </si>
  <si>
    <t>Válvula globo em bronze com extremidades roscáveis, classe 150lbs para vapor saturado, classe 300lbs para água, óleo e gás, DN= 2´</t>
  </si>
  <si>
    <t>O.09.000.064048</t>
  </si>
  <si>
    <t>Válvula globo em bronze com extremidades roscáveis, classe 150lbs para vapor saturado, 300lbs para água, óleo e gás, DN= 2 1/2´</t>
  </si>
  <si>
    <t>O.09.000.064050</t>
  </si>
  <si>
    <t>Válvula globo em bronze com extremidades roscáveis, classe 125lb para vapor saturado, classe 200 libras para água, óleo e gás, DN= 2´</t>
  </si>
  <si>
    <t>O.09.000.064051</t>
  </si>
  <si>
    <t>Válvula globo em bronze com extremidades roscáveis, classe 150lbs para vapor saturado, classe 300lbs para água, óleo e gás, D= 4´</t>
  </si>
  <si>
    <t>O.09.000.064061</t>
  </si>
  <si>
    <t>Válvula de retenção vertical em bronze 1´</t>
  </si>
  <si>
    <t>O.09.000.064062</t>
  </si>
  <si>
    <t>Válvula de retenção vertical em bronze 1 1/4´</t>
  </si>
  <si>
    <t>O.09.000.064063</t>
  </si>
  <si>
    <t>Válvula de retenção vertical em bronze 1 1/2´</t>
  </si>
  <si>
    <t>O.09.000.064064</t>
  </si>
  <si>
    <t>Válvula de retenção vertical em bronze 2´</t>
  </si>
  <si>
    <t>O.09.000.064065</t>
  </si>
  <si>
    <t>Válvula de retenção vertical em bronze 2 1/2´</t>
  </si>
  <si>
    <t>O.09.000.064066</t>
  </si>
  <si>
    <t>Válvula de retenção vertical em bronze 3´</t>
  </si>
  <si>
    <t>O.09.000.064068</t>
  </si>
  <si>
    <t>Válvula de retenção vertical em bronze de 4´ - com flange</t>
  </si>
  <si>
    <t>O.09.000.064172</t>
  </si>
  <si>
    <t>Válvula globo em bronze com extremidades roscáveis, classe 150lbs para vapor saturado, classe 300lbs para água, óleo e gás, D= 3´</t>
  </si>
  <si>
    <t>O.09.000.064187</t>
  </si>
  <si>
    <t>Válvula de gaveta, corpo em bronze, extremidades roscáveis, haste fixa, classe 150 libras, DN=1/2´</t>
  </si>
  <si>
    <t>O.09.000.064188</t>
  </si>
  <si>
    <t>Válvula de gaveta, corpo em bronze, extremidades roscáveis, haste fixa, classe 150 libras, DN=3/4´</t>
  </si>
  <si>
    <t>O.09.000.064189</t>
  </si>
  <si>
    <t>Válvula de gaveta, corpo em bronze, extremidades roscáveis, haste fixa, classe 150 libras, DN=1´</t>
  </si>
  <si>
    <t>O.09.000.064190</t>
  </si>
  <si>
    <t>Válvula de gaveta, corpo em bronze, extremidades roscáveis, haste fixa, classe 150 libras, DN=1 1/4´</t>
  </si>
  <si>
    <t>O.09.000.064191</t>
  </si>
  <si>
    <t>Válvula globo, corpo em bronze,extremidades roscáveis, haste ascendente, classe 150 libras, DN=1/2´</t>
  </si>
  <si>
    <t>O.09.000.064192</t>
  </si>
  <si>
    <t>Válvula globo, corpo em bronze,extremidades roscáveis, haste ascendente, classe 150 libras, DN=1 1/4´</t>
  </si>
  <si>
    <t>O.09.000.064193</t>
  </si>
  <si>
    <t>Filtro Y, corpo em aço carbono, tela removível em aço inox, classe 150 libras, DN=1/2´</t>
  </si>
  <si>
    <t>O.09.000.064194</t>
  </si>
  <si>
    <t>Filtro Y, corpo em aço carbono, tela removível em aço inox, classe 150 libras, DN=3,4´</t>
  </si>
  <si>
    <t>O.09.000.064195</t>
  </si>
  <si>
    <t>Filtro Y, corpo em aço carbono, tela removível em aço inox, classe 150 libras, DN=1´</t>
  </si>
  <si>
    <t>O.09.000.064196</t>
  </si>
  <si>
    <t>Filtro Y, corpo em aço carbono, tela removível em aço inox, classe 150 libras, DN=1 1/4´</t>
  </si>
  <si>
    <t>O.09.000.064202</t>
  </si>
  <si>
    <t>Válvula automática redutora de pressão, de ação direta, corpo em bronze, extremidades roscadas, para água, ar, óleo e gás, PE=200psi e PS=20 à 90psi, DN=11/4´</t>
  </si>
  <si>
    <t>O.09.000.064203</t>
  </si>
  <si>
    <t>Válvula automática de redução de pressão, de ação direta, corpo em bronze, extremidades roscadas, para água, ar, óleo e gás, PE=200psi e PS=20 à 90psi, DN=2´</t>
  </si>
  <si>
    <t>O.09.000.064215</t>
  </si>
  <si>
    <t>Válvula de gaveta em bronze com fecho rápido sem acabamento, DN= 1 1/2´</t>
  </si>
  <si>
    <t>O.09.000.068531</t>
  </si>
  <si>
    <t>Filtro tipo ´Y´ corpo em bronze, tela (filtro) em aço inoxidável, extremidades roscáveis, para gás, DN= 2´</t>
  </si>
  <si>
    <t>O.09.000.090132</t>
  </si>
  <si>
    <t>Válvula globo angular de 45° em bronze ou latão, classe de pressão mínima 14kgf/cm², para recalque de rede de incêndio, DN= 2 1/2´; ref. Buckaspiero ou equivalente</t>
  </si>
  <si>
    <t>O.09.000.092041</t>
  </si>
  <si>
    <t>Válvula de gaveta em bronze com haste ascendente e extremidades rosqueáveis, classe 150lbs para vapor saturado, classe 300lbs para água, óleo e gás, DN= 1/2´</t>
  </si>
  <si>
    <t>O.10.000.065502</t>
  </si>
  <si>
    <t>Bacia sifonada de louça branca 6 litros; ref. linha Sabará ou Diamantina da Icasa, linha Ravena da Deca, ou equivalente</t>
  </si>
  <si>
    <t>O.10.000.065506</t>
  </si>
  <si>
    <t>Bacia turca de louça branca, 6 litros com sifão, linha Institucional da Celite ou equivalente</t>
  </si>
  <si>
    <t>O.10.000.065508</t>
  </si>
  <si>
    <t>Lavatório de louça, branco, com coluna de 46x56cm; referência comercial lL-7 + lC7 da Icasa ou equivalente</t>
  </si>
  <si>
    <t>O.10.000.065509</t>
  </si>
  <si>
    <t>Lavatório de louça, sem coluna de 46 x 36 cm; ref. Icasa, Sabará, Deca Ravena</t>
  </si>
  <si>
    <t>O.10.000.065514</t>
  </si>
  <si>
    <t>Papeleira de louça de embutir, 15x15cm / 18x18cm, inclusive rolete de plástico, ref. Celite, Hervy, Deca ou equivalente</t>
  </si>
  <si>
    <t>O.10.000.065516</t>
  </si>
  <si>
    <t>Meia saboneteira de louça de embutir 7,5x15cm / 10,5x17,5cm, ref. Deca, Celite, Hervy ou equivalente</t>
  </si>
  <si>
    <t>O.10.000.065518</t>
  </si>
  <si>
    <t>Saboneteira de louça de embutir 15x15cm / 18x18cm, ref. Deca, Celite, Hervy ou equivalente</t>
  </si>
  <si>
    <t>O.10.000.065522</t>
  </si>
  <si>
    <t>Bacia sifonada de louça com saída horizontal, linha Ravena da Deca, ou equivalente</t>
  </si>
  <si>
    <t>O.10.000.065528</t>
  </si>
  <si>
    <t>Tanque de louça com coluna de 18 a 20 litros, ref. Celite, Icasa, Incepa ou equivalente</t>
  </si>
  <si>
    <t>O.10.000.065534</t>
  </si>
  <si>
    <t>Lavatório pequeno e coluna suspensa; ref. Vogue Plus ou equivalente</t>
  </si>
  <si>
    <t>O.10.000.065538</t>
  </si>
  <si>
    <t>Mictório auto sifonado de louça, branco, ref. Icasa, Celite ou equivalente</t>
  </si>
  <si>
    <t>O.10.000.065544</t>
  </si>
  <si>
    <t>Cuba de louça de embutir redonda, de 36cm, branca, ref. Icasa, Deca ou equivalente</t>
  </si>
  <si>
    <t>O.10.000.065555</t>
  </si>
  <si>
    <t>Bacia louça branca 6 litros, com caixa descarga acoplada, linha Ravena da Deca, linha Diamantina, Azálea da Celite, ou equivalente</t>
  </si>
  <si>
    <t>O.10.000.065556</t>
  </si>
  <si>
    <t>Cuba de louça de embutir oval, 40x30cm, ref. Deca L 59 ou equivalente</t>
  </si>
  <si>
    <t>O.10.000.065559</t>
  </si>
  <si>
    <t>Lavatório de louça com coluna suspensa; referência comercial Celite, Icasa, Incepa ou equivalente</t>
  </si>
  <si>
    <t>O.10.000.065564</t>
  </si>
  <si>
    <t>Lavatório de louça para canto sem coluna para pessoa com mobilidade reduzida, ref. L76 Coleção Master da Deca ou equivalente</t>
  </si>
  <si>
    <t>O.10.000.065570</t>
  </si>
  <si>
    <t>Tanque louça branca com coluna, 30 litros; ref. Celite, Icasa, Incepa ou equivalente</t>
  </si>
  <si>
    <t>O.10.000.065671</t>
  </si>
  <si>
    <t>Bacia para pessoas com mobilidade reduzida, linha tradicional, cor branco gelo, ref. linha Vogue Plus Conforto P.510 ou equivalente</t>
  </si>
  <si>
    <t>O.10.000.065672</t>
  </si>
  <si>
    <t>Tanque de louça sem coluna, médio, capacidade 30 litros, ref. TQ.02, branco da Deca ou equivalente</t>
  </si>
  <si>
    <t>O.10.000.066152</t>
  </si>
  <si>
    <t>Lavatório de louça para canto de 300 x 300 x 300 mm, branco gelo, ref. L 101 linha Izi da Deca ou equivalente</t>
  </si>
  <si>
    <t>O.10.000.090733</t>
  </si>
  <si>
    <t>Bacia sifonafa com caixa de descarga acoplada de louça branca - infantil, referência Icasa, Celite ou equivalente</t>
  </si>
  <si>
    <t>O.11.000.021000</t>
  </si>
  <si>
    <t>Misturador termostato com acabamento cromado, para chuveiros e duchas, com dois volantes, trava de segurança a 38°C, ref. Decaterm 2430 C034 da Deca ou equivalente</t>
  </si>
  <si>
    <t>O.11.000.031636</t>
  </si>
  <si>
    <t>Arejador com articulador em ABS cromado, completo, para torneira padrão, referência Blukit ou equivalente</t>
  </si>
  <si>
    <t>O.11.000.047507</t>
  </si>
  <si>
    <t>Torneira elétrica, bica alta e móvel, com arejador articulável - 220V; ref. 220V de 5.400W da Fame, 220V Slim Multitemperaturas 5.500 W da Hydra ou equivalente</t>
  </si>
  <si>
    <t>O.11.000.063536</t>
  </si>
  <si>
    <t>Válvula para água fria ou pré-misturada 3/4´ baixa e alta pressão, acabamento Chrome; ref. linha Pressmatic 17120306 (baixa), 17120206 (alta) da Docol ou equivalente</t>
  </si>
  <si>
    <t>O.11.000.063537</t>
  </si>
  <si>
    <t>Registro regulador de vazão para torneira, misturador, bidê e outros 1/2´ plástico ABS; ref. 13030023 da Docol ou equivalente</t>
  </si>
  <si>
    <t>O.11.000.064004</t>
  </si>
  <si>
    <t>Válvula de escoamento cromada de 1 1/2', ref. 1606C da Deca ou equivalente</t>
  </si>
  <si>
    <t>O.11.000.064010</t>
  </si>
  <si>
    <t>Válvula de descarga com registro próprio e duplo acionamento limitador de fluxo de 1 1/2, ref. Hydra Max Duo 2545C; Docol DV Salvágua, ou equivalente</t>
  </si>
  <si>
    <t>O.11.000.064011</t>
  </si>
  <si>
    <t>Válvula de descarga com registro de 1 1/2´, ref. Hidramax 2550 da Deca / Docol / Flux 3650 Fabrimar ou equivalente</t>
  </si>
  <si>
    <t>O.11.000.064036</t>
  </si>
  <si>
    <t>Válvula de descarga com registro de 1 1/4´, ref. Hidramax 2550 da Deca, Docol, Flux 3650 da Fabrimar ou equivalente</t>
  </si>
  <si>
    <t>O.11.000.064044</t>
  </si>
  <si>
    <t>Válvula de metal cromado para lavatório com acabamento cromado de 1´, ref. VVL216 da Esteves; 1602C da Deca ou equivalente</t>
  </si>
  <si>
    <t>O.11.000.064045</t>
  </si>
  <si>
    <t>Válvula cromada para pia, tipo americana de 3 1/2" com cesta, sem unho, referência 1623 da Kimetais, Forusi, Esteves ou equivalente</t>
  </si>
  <si>
    <t>O.11.000.064056</t>
  </si>
  <si>
    <t>Válvula para mictório antivandalismo, sistema hidromecânico, DN= 3/4´; ref. linha Presmatic antivandalismo da Docol ou equivalente</t>
  </si>
  <si>
    <t>O.11.000.064057</t>
  </si>
  <si>
    <t>Válvula de descarga externa tipo alavanca de 1 1/4´; ref. Silent Flux 3500 da Fabrimar ou equivalente</t>
  </si>
  <si>
    <t>O.11.000.064138</t>
  </si>
  <si>
    <t>Válvula com acionamento hidromecânico para piso, ref. 17012100 linha Pematic Piso da Docal ou equivalente</t>
  </si>
  <si>
    <t>O.11.000.064503</t>
  </si>
  <si>
    <t>Sifão metálico cromado 1´ x 1 1/2´, com tubo de ligação ajustável; ref. Fabrimar, Esteves, ou equivalente</t>
  </si>
  <si>
    <t>O.11.000.064513</t>
  </si>
  <si>
    <t>Sifão metálico cromado 1 1/2´ x  2´, com tubo de ligação; ref. Fabrimar, Oriente ou equivalente</t>
  </si>
  <si>
    <t>O.11.000.065568</t>
  </si>
  <si>
    <t>Chuveiro com jato regulável de metal acabamento cromado; ref. comercial Fabrimar, Tigre ou equivalente</t>
  </si>
  <si>
    <t>O.11.000.065571</t>
  </si>
  <si>
    <t>Chuveiro simples em PVC, diâmetro de 5", com registro e tubo de ligação acoplados em PVC; referência 2320/2321 da Herc, 1614 Luconi ou equivalente</t>
  </si>
  <si>
    <t>O.11.000.065579</t>
  </si>
  <si>
    <t>Válvula de descarga com registro próprio e duplo acionamento limitador de fluxo de 1 1/4´; ref. Hydra Max Duo 2545C; Docol DV Salvágua ou equivalente</t>
  </si>
  <si>
    <t>O.11.000.066000</t>
  </si>
  <si>
    <t>Torneira de mesa com bica móvel, acionamento por meio de alavanca, acabamento metal cromado; ref. 21.031/21.060 da Proflux, 2195/2169 da Hidrofix, 4014 da TFC ou equivalente</t>
  </si>
  <si>
    <t>O.11.000.066001</t>
  </si>
  <si>
    <t>Torneira curta amarela de 3/4´ para jardim, ref. Chaveta 1128A da Metais Poly ou equivalente</t>
  </si>
  <si>
    <t>O.11.000.066002</t>
  </si>
  <si>
    <t>Torneira curta amarela de 1/2´ para jardim, ref. Chaveta 1128A da Metais Poly ou equivalente</t>
  </si>
  <si>
    <t>O.11.000.066007</t>
  </si>
  <si>
    <t>Válvula de descarga antivandalismo DN= 1 1/2´; ref. Docol / Hidra MaxPública ou equivalente</t>
  </si>
  <si>
    <t>O.11.000.066008</t>
  </si>
  <si>
    <t>Válvula de mictório vazão automática 3/4´, ref. Docol ou equivalente</t>
  </si>
  <si>
    <t>O.11.000.066010</t>
  </si>
  <si>
    <t>Torneira curta cromada de 3/4´ para jardim, ref. Chaveta 1128C da Metais Poly, Linha C23 da Forusi ou equivalente</t>
  </si>
  <si>
    <t>O.11.000.066012</t>
  </si>
  <si>
    <t>Torneira amarela de 3/4´ para tanque, curta (aprox. 10 cm), sem rosca</t>
  </si>
  <si>
    <t>O.11.000.066015</t>
  </si>
  <si>
    <t>Torneira curta cromada de 1/2´ para tanque; ref. Chaveta 1126C da Metais Poly, linha C23 da Forusi ou equivalente</t>
  </si>
  <si>
    <t>O.11.000.066016</t>
  </si>
  <si>
    <t>Torneira curta cromada de 3/4´ para tanque; ref. Chaveta 1126C da Metais Poly, linha C23 da Forusi ou equivalente</t>
  </si>
  <si>
    <t>O.11.000.066018</t>
  </si>
  <si>
    <t>Torneira longa de 1/2´ ou 3/4´ para pia com arejador; ref. Spagna, 2159 C24 da Metais Poly, linha C23 da Forusi ou equivalente</t>
  </si>
  <si>
    <t>O.11.000.066020</t>
  </si>
  <si>
    <t>Chuveiro simples em PVC, diâmetro de 10 cm, com braço acoplado, ref. Ducha 4 - linha Plena Duchas da Tigre ou equivalente</t>
  </si>
  <si>
    <t>O.11.000.066023</t>
  </si>
  <si>
    <t>Ducha higiênica manual cromada, ref. linha activa cromada C40 da Deca ou equivalente</t>
  </si>
  <si>
    <t>O.11.000.066024</t>
  </si>
  <si>
    <t>Torneira de parede (de metal) para pia com bica móvel, arejador, de 1/2´ ou 3/4´; ref. 3159 linha Belle Époque CR da Forusi ou equivalente</t>
  </si>
  <si>
    <t>O.11.000.066025</t>
  </si>
  <si>
    <t>Torneira clínica profissional, parede ou mesa tipo alavanca, fabricada em metal cromado com bico arejador</t>
  </si>
  <si>
    <t>O.11.000.066028</t>
  </si>
  <si>
    <t>Torneira misturador clínica de mesa com arejador articulado, acionamento cotovelo; ref. Certiva, Solucenter, Proflux  ou equivalente</t>
  </si>
  <si>
    <t>O.11.000.066037</t>
  </si>
  <si>
    <t>Torneira de parede antivandalismo de 3/4´ de alta/baixa pressão, acabamento cromado, ref. Chrome da Docol de 135 mm, Biopress da Fabrimar ou equivalente</t>
  </si>
  <si>
    <t>O.11.000.066038</t>
  </si>
  <si>
    <t>Chuveiro com válvula e acionamento antivandalismo de 3/4´ (válvula + chuveiro); ref. Pressmatic ou equivalente</t>
  </si>
  <si>
    <t>O.11.000.066039</t>
  </si>
  <si>
    <t>Ducha cromada simples, água fria, sem desviador; ref. Fria Fitt 7000 F16 Fortti Cromada da Lorenzetti ou equivalente</t>
  </si>
  <si>
    <t>O.11.000.066040</t>
  </si>
  <si>
    <t>Chuveiro elétrico 4 estações de 6.500W/220V com resistência blindada, ref. Ducha e estações da Hydra ou equivalente</t>
  </si>
  <si>
    <t>O.11.000.066050</t>
  </si>
  <si>
    <t>Misturador de parede para pia com bica móvel, com acabamento cromado, ref. linha Prata C50 da Forusi, 1258 da Fabrimar ou equivalente</t>
  </si>
  <si>
    <t>O.11.000.066051</t>
  </si>
  <si>
    <t>Aparelho misturador de mesa para pia com bica móvel, acabamento cromado. Referência Misturador Max 1256-C34 da Deca ou equivalente</t>
  </si>
  <si>
    <t>O.11.000.066059</t>
  </si>
  <si>
    <t>Torneira de mesa (de metal) com bica móvel e arejador, de 1/2´ ou 3/4´, ref. Docol/00111506 ou equivalente</t>
  </si>
  <si>
    <t>O.11.000.066063</t>
  </si>
  <si>
    <t>Torneira de acionamento restrito em latão cromado, registro 1/2' com adaptador para 3/4', ref. comercial 20000806 da Docol ou equivalente</t>
  </si>
  <si>
    <t>O.11.000.066064</t>
  </si>
  <si>
    <t>Torneira de parede para lavatório acionamento hidromecânico latão fundido cromado, DN 1/2´/3/4´ cod.17160706, Presmatic 120 da Docol, equivalente</t>
  </si>
  <si>
    <t>O.11.000.066066</t>
  </si>
  <si>
    <t>Torneira de parede para tanque em plástico (ABS e/ou polipropileno), DN 1/2´ ou 3/4´, 10 cm, sem rosca, ref. 1126 Herc ou equivalente</t>
  </si>
  <si>
    <t>O.11.000.066067</t>
  </si>
  <si>
    <t>Torneira de parede para tanque em plástico (ABS e/ou polipropileno), DN 1/2´ ou 3/4´, 15 cm, sem rosca, ref. 1158 Herc ou equivalente</t>
  </si>
  <si>
    <t>O.11.000.066072</t>
  </si>
  <si>
    <t>Torneira de mesa para lavatório, acionamento hidromecânico com alavanca, registro integrado regulador de vazão, latão cromado, ref. linha DocolMatc 185106 da Docol</t>
  </si>
  <si>
    <t>O.11.000.066091</t>
  </si>
  <si>
    <t>Torneira de mesa automática em metal cromado de 1/2", medidas aproximadas: distância horizontal 110 a 125mm, altura vertical 90 a 120mm, ref.Single, Robust ou Prime da LuxSanit, 1193 ou 1194 da Oliveira, Pressmatic da Docol ou equivalente</t>
  </si>
  <si>
    <t>O.11.000.066097</t>
  </si>
  <si>
    <t>Chuveiro elétrico comum com acabamento em plástico e braço, 220 V / 5500 W, ref. Bello Banho / Maxi Ducha da Lorenzetti ou equivalente</t>
  </si>
  <si>
    <t>O.11.000.066104</t>
  </si>
  <si>
    <t>Chuveiro lava olhos, acionamento manual através de haste triangular e placa empurre, com pintura epóxi; ref. CL001 KITINOX da Avlis Válvulas ou equivalente</t>
  </si>
  <si>
    <t>O.11.000.066106</t>
  </si>
  <si>
    <t>Torneira para lavatório em plástico, bitola de 1/2´</t>
  </si>
  <si>
    <t>O.11.000.066108</t>
  </si>
  <si>
    <t>Chuveiro com comando eletrônico de temperaturas, com tubo de ligação acoplado e haste,  6.800W até 7.900W - 220 V, resistência blindada, aprovado Inmetro/Procel</t>
  </si>
  <si>
    <t>O.11.000.066109</t>
  </si>
  <si>
    <t>Ducha com comando eletrônico de temperatura, com ou sem haste de comando, de 6.800W até 7.900W - 220 V, regulagem de inclinação, aprovado Inmetro/Procel, ref. comercial Top Jet Eletrônica da Lorenzetti ou equivalente</t>
  </si>
  <si>
    <t>O.11.000.068506</t>
  </si>
  <si>
    <t>Regulador de pressão, estágio único 12 kg/h; ref. 76511 fabricação Aliança</t>
  </si>
  <si>
    <t>O.11.000.068511</t>
  </si>
  <si>
    <t>Regulador de alta pressão, vazão 9 kg; ref. 76510/3 fabricação Aliança</t>
  </si>
  <si>
    <t>O.11.000.068513</t>
  </si>
  <si>
    <t>Regulador para gás, industrial vazão 12 kg/h, 2º estágio; ref. 76511/1 fabricação Aliança</t>
  </si>
  <si>
    <t>O.11.000.068515</t>
  </si>
  <si>
    <t>Válvula e mangueira para gás domiciliar de 3/8´</t>
  </si>
  <si>
    <t>O.11.000.069556</t>
  </si>
  <si>
    <t>Botão para válvula descarga</t>
  </si>
  <si>
    <t>O.11.000.069558</t>
  </si>
  <si>
    <t>Canopla para válvula de descarga, ref. Hidramax 2550 da Deca, Docol, Flux 3650 Fabrimar ou equivalente</t>
  </si>
  <si>
    <t>O.11.000.069562</t>
  </si>
  <si>
    <t>Acabamento cromado para registro de pressão ou de gaveta, ref. linha Spot da Deca ou equivalente</t>
  </si>
  <si>
    <t>O.11.000.092035</t>
  </si>
  <si>
    <t>Dispenser tipo toalheiro metálico esmaltado para bobina de 25cm x 50m, sem alavanca, ref. 1855 da Ideal, Aurimar 86 da Guarani ou equivalente</t>
  </si>
  <si>
    <t>O.11.000.092038</t>
  </si>
  <si>
    <t>Cabide cromado para banheiro simples; ref. Remma plus RP08, Versailles 08v, Requint 108RSK, 2060.C01 da Deca, 2312 standard da Jackwal, Lorenzetti, Plus da Sicmol ou equivalente</t>
  </si>
  <si>
    <t>O.12.000.061029</t>
  </si>
  <si>
    <t>Arruela de borracha para flange, diâmetro 200mm</t>
  </si>
  <si>
    <t>O.12.000.061039</t>
  </si>
  <si>
    <t>Arruela de borracha para flange, diâmetro 80mm</t>
  </si>
  <si>
    <t>O.12.000.061042</t>
  </si>
  <si>
    <t>Arruela de borracha para flange, diâmetro 150mm</t>
  </si>
  <si>
    <t>O.12.000.061043</t>
  </si>
  <si>
    <t>Arruela de borracha para flange, diâmetro 250mm</t>
  </si>
  <si>
    <t>O.12.000.061044</t>
  </si>
  <si>
    <t>Arruela de borracha para flange, diâmetro 300mm</t>
  </si>
  <si>
    <t>O.12.000.061100</t>
  </si>
  <si>
    <t>Anel de borracha EPDM de 50 mm (2´), para tubulação em ferro fundido, ref. AFLEX Saint Gobain</t>
  </si>
  <si>
    <t>O.12.000.061115</t>
  </si>
  <si>
    <t>Anel de borracha EPDM de 75 mm (3´), para tubulação em ferro fundido, ref. AFLEX Saint Gobain</t>
  </si>
  <si>
    <t>O.12.000.061116</t>
  </si>
  <si>
    <t>Anel de borracha EPDM de 100 mm (4´), para tubulação em ferro fundido, ref. AFLEX Saint Gobain</t>
  </si>
  <si>
    <t>O.12.000.062671</t>
  </si>
  <si>
    <t>Anel borracha para tubo PVC 50mm (2´)</t>
  </si>
  <si>
    <t>O.12.000.062672</t>
  </si>
  <si>
    <t>Anel borracha para tubo PVC 75mm (3´)</t>
  </si>
  <si>
    <t>O.12.000.062673</t>
  </si>
  <si>
    <t>Anel borracha para tubo PVC 100mm (4´)</t>
  </si>
  <si>
    <t>O.12.000.062674</t>
  </si>
  <si>
    <t>Anel borracha para tubo PVC 150mm (6´)</t>
  </si>
  <si>
    <t>O.12.000.063510</t>
  </si>
  <si>
    <t>Arruela de borracha para flange, diâmetro 50mm</t>
  </si>
  <si>
    <t>O.12.000.064109</t>
  </si>
  <si>
    <t>Filtro de pressão em ABS para 360 l/h, ref. Cuno / Aqualar APL230 AP200LE</t>
  </si>
  <si>
    <t>O.12.000.064504</t>
  </si>
  <si>
    <t>Sifão sanfonado universal de 1´ x 40mm e 50mm, ref. SSU e SSU40 da Astra</t>
  </si>
  <si>
    <t>O.12.000.064505</t>
  </si>
  <si>
    <t>Sifão de plástico rígido, tipo copo de 1 1/4´ x 2´, com tubo de ligação ajustável</t>
  </si>
  <si>
    <t>O.12.000.065023</t>
  </si>
  <si>
    <t>Caixa de descarga, capacidade 9 litros em plástico, de sobrepor com engate flexível e acessórios</t>
  </si>
  <si>
    <t>O.12.000.065055</t>
  </si>
  <si>
    <t>Caixa de descarga, volume regulável 6 a 9 litros, de embutir, com engate flexível, acionamento por botão acabamento cromado, ref. 9000C Montreal da Montana, 2500 CX.MC.AF da Deca ou equivalente</t>
  </si>
  <si>
    <t>O.12.000.065513</t>
  </si>
  <si>
    <t>Saboneteira em ABS, tipo dispenser, para refil de 800ml, ref. Columbus SG 4000 ou equivalente</t>
  </si>
  <si>
    <t>O.12.000.065543</t>
  </si>
  <si>
    <t>Lavatório em polipropileno de 36x26cm, ref. Astra ou equivalente</t>
  </si>
  <si>
    <t>O.12.000.065595</t>
  </si>
  <si>
    <t>Secador de mãos em ABS, fluxo de ar 70 l/s, resistência 1350 W, tensão de 220 V, ref. CR-108B da Brakey ou equivalente</t>
  </si>
  <si>
    <t>O.12.000.066013</t>
  </si>
  <si>
    <t>Tubo de ligação cromado com canopla de 1 1/2´ x 25 cm, ajustável, ref. VLL418 da Esteves ou equivalente</t>
  </si>
  <si>
    <t>O.12.000.066028</t>
  </si>
  <si>
    <t>Ligação (engate) flexível metálico de 1/2´x 30cm</t>
  </si>
  <si>
    <t>O.12.000.066029</t>
  </si>
  <si>
    <t>Engate flexível de PVC DN= 1/2´x 40 cm</t>
  </si>
  <si>
    <t>O.12.000.066053</t>
  </si>
  <si>
    <t>Tubo de ligação com canopla para sanitários</t>
  </si>
  <si>
    <t>O.12.000.066068</t>
  </si>
  <si>
    <t>Tubo de ligação em cobre acabamento cromado para mictório DN= 1/2´, comprimento 20 ou 30cm, ref. VLC 454 ou VLC 456 Esteves</t>
  </si>
  <si>
    <t>O.12.000.066105</t>
  </si>
  <si>
    <t>Desviador para ducha e chuveiro, com mangueira de 2,20m de comprimento;  ref. 8010 da Lorenzetti ou equivalente</t>
  </si>
  <si>
    <t>O.12.000.066166</t>
  </si>
  <si>
    <t>Assento sanitário universal branco para bacia sifonada infantil, referência Tupan, Astra ou equivalente</t>
  </si>
  <si>
    <t>O.12.000.067076</t>
  </si>
  <si>
    <t>Botoeira para acionamento de bomba de incêndio tipo quebra-vidro, com botão liga e desliga, em chapa de plástico na cor vermelha, com um martelo</t>
  </si>
  <si>
    <t>O.12.000.069503</t>
  </si>
  <si>
    <t>Bolsa de borracha para bacia sifonada</t>
  </si>
  <si>
    <t>O.12.000.069527</t>
  </si>
  <si>
    <t>Lubrificante para anel de neoprene</t>
  </si>
  <si>
    <t>O.12.000.069547</t>
  </si>
  <si>
    <t>Reparo para válvula hidra</t>
  </si>
  <si>
    <t>O.12.000.069550</t>
  </si>
  <si>
    <t>Tampa plástica para bacia sanitária</t>
  </si>
  <si>
    <t>O.12.000.069555</t>
  </si>
  <si>
    <t>Anel borracha expansão para ligação em bacia sifonada, 100 mm (4´)</t>
  </si>
  <si>
    <t>O.12.000.070960</t>
  </si>
  <si>
    <t>Manta de borracha de 100x75cm, espessura 10mm, cor preto e amarelo, alta resistência a atritos, para sinalização em estacionamento e proteção de coluna e parede</t>
  </si>
  <si>
    <t>O.12.000.070961</t>
  </si>
  <si>
    <t>Cantoneira de borracha de 75x10x10cm, espessura 10mm, cor preto e amarelo, alta resistência a atritos, para sinalização em estacionamento e proteção de coluna</t>
  </si>
  <si>
    <t>O.12.000.090146</t>
  </si>
  <si>
    <t>Arruela de borracha para flange, diâmetro 100mm</t>
  </si>
  <si>
    <t>O.12.000.090901</t>
  </si>
  <si>
    <t>Conjunto de 4 lixeiras em plástico com tampa basculante, para coleta seletiva, com suporte para chão em aço galvanizado, capacidade de 50 litros cada cesto, ref. Natural Limp, Lixlimp, Plasbox ou equivalente</t>
  </si>
  <si>
    <t>O.12.000.092034</t>
  </si>
  <si>
    <t>Dispenser toalheiro em ABS e policarbonato para bobina de 20cm x 200m com alavanca. Ref. Jofel, Exaccta, Alwin ou equivalente</t>
  </si>
  <si>
    <t>O.12.000.092036</t>
  </si>
  <si>
    <t>Dispenser papel higiênico em ABS para rolão 300/600m, com visor. Ref. Unik JSN, Trilha ou equivalente</t>
  </si>
  <si>
    <t>O.12.000.092309</t>
  </si>
  <si>
    <t>Toalheiro plástico em ABS branco tipo dispenser para papel</t>
  </si>
  <si>
    <t>O.13.000.060101</t>
  </si>
  <si>
    <t>Tubo de concreto (PS-1) DN= 300mm</t>
  </si>
  <si>
    <t>O.13.000.060102</t>
  </si>
  <si>
    <t>Tubo de concreto (PS-1) DN= 400mm</t>
  </si>
  <si>
    <t>O.13.000.060110</t>
  </si>
  <si>
    <t>Tubo de concreto (PS-2) DN= 300mm</t>
  </si>
  <si>
    <t>O.13.000.060111</t>
  </si>
  <si>
    <t>Tubo de concreto (PS-2) DN= 400mm</t>
  </si>
  <si>
    <t>O.13.000.060112</t>
  </si>
  <si>
    <t>Tubo de concreto (PS-2) DN= 500mm</t>
  </si>
  <si>
    <t>O.13.000.060113</t>
  </si>
  <si>
    <t>Tubo de concreto (PA-2) DN= 700mm</t>
  </si>
  <si>
    <t>O.13.000.060114</t>
  </si>
  <si>
    <t>Tubo de concreto (PA-2) DN= 300mm</t>
  </si>
  <si>
    <t>O.13.000.060115</t>
  </si>
  <si>
    <t>Tubo de concreto (PA-2) DN= 900mm</t>
  </si>
  <si>
    <t>O.13.000.060131</t>
  </si>
  <si>
    <t>Tubo de concreto (PA-1) DN= 300mm</t>
  </si>
  <si>
    <t>O.13.000.060132</t>
  </si>
  <si>
    <t>Tubo de concreto (PA-1) DN= 400mm</t>
  </si>
  <si>
    <t>O.13.000.060140</t>
  </si>
  <si>
    <t>Tubo de concreto (PA-1) DN= 600mm</t>
  </si>
  <si>
    <t>O.13.000.060141</t>
  </si>
  <si>
    <t>Tubo de concreto (PA-1) DN= 800mm</t>
  </si>
  <si>
    <t>O.13.000.060144</t>
  </si>
  <si>
    <t>Tubo de concreto (PA-2) DN= 400mm</t>
  </si>
  <si>
    <t>O.13.000.060145</t>
  </si>
  <si>
    <t>Tubo de concreto (PA-2) DN= 600mm</t>
  </si>
  <si>
    <t>O.13.000.060146</t>
  </si>
  <si>
    <t>Tubo de concreto (PA-2) DN= 800mm</t>
  </si>
  <si>
    <t>O.13.000.060147</t>
  </si>
  <si>
    <t>Tubo de concreto (PA-2) DN= 1000mm</t>
  </si>
  <si>
    <t>O.13.000.060149</t>
  </si>
  <si>
    <t>Tubo de concreto (PA-3) DN= 400mm</t>
  </si>
  <si>
    <t>O.13.000.060150</t>
  </si>
  <si>
    <t>Tubo de concreto (PA-3) DN= 600mm</t>
  </si>
  <si>
    <t>O.13.000.060151</t>
  </si>
  <si>
    <t>Tubo de concreto (PA-3) DN= 800mm</t>
  </si>
  <si>
    <t>O.13.000.060152</t>
  </si>
  <si>
    <t>Tubo de concreto (PA-3) DN= 1000mm</t>
  </si>
  <si>
    <t>O.13.000.060203</t>
  </si>
  <si>
    <t>Anel pré-moldado em concreto, diâmetro externo de 2,50 m, h= 0,50 m</t>
  </si>
  <si>
    <t>O.13.000.060204</t>
  </si>
  <si>
    <t>Tubo de concreto (PA-1) DN= 1000mm</t>
  </si>
  <si>
    <t>O.13.000.060206</t>
  </si>
  <si>
    <t>Tubo de concreto (PA-1) DN= 1200mm</t>
  </si>
  <si>
    <t>O.13.000.060207</t>
  </si>
  <si>
    <t>Anel pré-moldado em concreto, diâmetro externo de 1,20 m, h= 0,50 m</t>
  </si>
  <si>
    <t>O.13.000.060208</t>
  </si>
  <si>
    <t>Anel pré-moldado em concreto, diâmetro externo de 1,50 m, h= 0,50 m</t>
  </si>
  <si>
    <t>O.13.000.060209</t>
  </si>
  <si>
    <t>Anel pré-moldado em concreto, diâmetro externo de 1,80 m, h= 0,50 m</t>
  </si>
  <si>
    <t>O.13.000.060210</t>
  </si>
  <si>
    <t>Anel pré-moldado em concreto, diâmetro externo de 2,50 m, h= 0,50 m, com cortina</t>
  </si>
  <si>
    <t>O.13.000.060213</t>
  </si>
  <si>
    <t>Tubo de concreto (PA-2) DN= 500mm</t>
  </si>
  <si>
    <t>O.13.000.060215</t>
  </si>
  <si>
    <t>Anel pré-moldado em concreto, diâmetro externo de 0,60 m, h= 0,50 m</t>
  </si>
  <si>
    <t>O.13.000.060219</t>
  </si>
  <si>
    <t>Meia cana de concreto DN= 200mm</t>
  </si>
  <si>
    <t>O.13.000.060220</t>
  </si>
  <si>
    <t>Tampa pré moldada de concreto, diâmetro externo de 1,50m com 1 abertura de inspeção (para fossa séptica)</t>
  </si>
  <si>
    <t>O.13.000.060232</t>
  </si>
  <si>
    <t>Tubo de concreto (EA-3) DN= 400mm esgoto sanitário</t>
  </si>
  <si>
    <t>O.13.000.060233</t>
  </si>
  <si>
    <t>Tubo de concreto (EA-3) DN= 500mm esgoto sanitário</t>
  </si>
  <si>
    <t>O.13.000.060234</t>
  </si>
  <si>
    <t>Tubo de concreto (EA-3) DN= 600mm esgoto sanitário</t>
  </si>
  <si>
    <t>O.13.000.060235</t>
  </si>
  <si>
    <t>Tubo de concreto (EA-3) DN= 700mm esgoto sanitário</t>
  </si>
  <si>
    <t>O.13.000.060236</t>
  </si>
  <si>
    <t>Tubo de concreto (EA-3) DN= 800mm esgoto sanitário</t>
  </si>
  <si>
    <t>O.13.000.060237</t>
  </si>
  <si>
    <t>Tubo de concreto (EA-3) DN= 900mm esgoto sanitário</t>
  </si>
  <si>
    <t>O.13.000.060238</t>
  </si>
  <si>
    <t>Tubo de concreto (EA-3) DN= 1000mm esgoto sanitário</t>
  </si>
  <si>
    <t>O.13.000.060239</t>
  </si>
  <si>
    <t>Tubo de concreto (EA-3) DN= 1200mm esgoto sanitário</t>
  </si>
  <si>
    <t>O.13.000.060240</t>
  </si>
  <si>
    <t>Meia cana de concreto DN= 300mm</t>
  </si>
  <si>
    <t>O.13.000.060241</t>
  </si>
  <si>
    <t>Meia cana de concreto DN= 400mm</t>
  </si>
  <si>
    <t>O.13.000.060243</t>
  </si>
  <si>
    <t>Meia cana de concreto DN= 600mm</t>
  </si>
  <si>
    <t>O.13.000.060246</t>
  </si>
  <si>
    <t>Tampa pré moldada de concreto, diâmetro externo de 2,50m, com 2 aberturas de inspeção (para fossa séptica)</t>
  </si>
  <si>
    <t>O.13.000.060250</t>
  </si>
  <si>
    <t>Tampão pré moldado de concreto armado, diâmetro externo de 2,00 m, com 1 inspeção 0,60 cm se necessário (para sumidouro)</t>
  </si>
  <si>
    <t>O.13.000.060251</t>
  </si>
  <si>
    <t>Anel pré moldado em concreto armado, liso ou perfurado, diâmetro externo de 2,0 m, h= 0,50 m</t>
  </si>
  <si>
    <t>O.13.000.091172</t>
  </si>
  <si>
    <t>Anel pré moldado em concreto, diâmetro externo de 3,00 m, h= 0,50 m</t>
  </si>
  <si>
    <t>O.13.000.091262</t>
  </si>
  <si>
    <t>Tubo de concreto (PA-2) DN= 1500mm</t>
  </si>
  <si>
    <t>O.15.000.062636</t>
  </si>
  <si>
    <t>Purificador de pressão elétrico, chapa eletrozincado e tampo em aço inoxidável 304 escovado e ralo sifonado, capac. de água gelada 2,75 L/h; sistema duplo de filtração integrado com filtros Pré C+3 e C+5; ref. PDF 100 da IBBL ou equivalente</t>
  </si>
  <si>
    <t>O.15.000.062637</t>
  </si>
  <si>
    <t>Purificador de pressão elétrico, chapa eletrozincado, tampo aço inoxidável 304 escovado e ralo sifonado, c/2 torneiras, capac. de água gelada 7,2 L/h; sistema duplo de filtração integrado c/filtros Pré C+3 e C+5; ref. PDF 300-2T IBBL ou equivalente</t>
  </si>
  <si>
    <t>O.15.000.062638</t>
  </si>
  <si>
    <t>Purificador de pressão elétrico em chapa eletrozincado e tampo em aço inoxidável 304, com 2 torneiras em latão cromado, capacidade de refrigeração de 2 l/h - simples; ref. Puripress 40 da IBBL, BRX40 da Begel ou equivalente</t>
  </si>
  <si>
    <t>O.15.000.062639</t>
  </si>
  <si>
    <t>Purificador de pressão elétrico em chapa eletrozincado, tampo em aço inoxidável 304, com 3 torneiras de pressão em latão cromado, capacidade de refrigeração 2 l/h - conjugado; ref. Puripress 40C da IBBL, CJ40 da Begel ou equivalente</t>
  </si>
  <si>
    <t>O.15.000.064071</t>
  </si>
  <si>
    <t>Purgador termodinâmico com filtro incorporado, em aço inoxidável forjado, pressão de 0,25 a 42kg/cm², temperatura até 425°C, DN= 1/2´</t>
  </si>
  <si>
    <t>O.15.000.065503</t>
  </si>
  <si>
    <t>Cuba em aço inoxidável dupla de 1020x400x250mm, AISI 304, liga 18,8 e chapa 22</t>
  </si>
  <si>
    <t>O.15.000.065521</t>
  </si>
  <si>
    <t>Tanque em aço inoxidável, 60 x 60 x 30 / 64 x 53 x 28 cm</t>
  </si>
  <si>
    <t>O.15.000.065565</t>
  </si>
  <si>
    <t>Mictório coletivo em aço inoxidável AISI 304, liga 18,8, bitola 20, desenvolvimento 750 mm</t>
  </si>
  <si>
    <t>O.15.000.065603</t>
  </si>
  <si>
    <t>Cuba em aço inoxidável simples de 500x400x200mm, AISI 304, liga 18,8 e chapa 22</t>
  </si>
  <si>
    <t>O.15.000.065605</t>
  </si>
  <si>
    <t>Cuba em aço inoxidável simples de 465x300x140mm, AISI 304, liga 18,8 e chapa 22</t>
  </si>
  <si>
    <t>O.15.000.065606</t>
  </si>
  <si>
    <t>Cuba em aço inoxidável simples de 400x340x140mm, AISI 304, liga 18,8 e chapa 22</t>
  </si>
  <si>
    <t>O.15.000.065607</t>
  </si>
  <si>
    <t>Cuba em aço inoxidável dupla de 835x340x140mm, AISI 304, liga 18,8 e chapa 22</t>
  </si>
  <si>
    <t>O.15.000.065608</t>
  </si>
  <si>
    <t>Cuba em aço inoxidável simples de 560x330x140mm, AISI 304, liga 18,8 e chapa 22</t>
  </si>
  <si>
    <t>O.15.000.065609</t>
  </si>
  <si>
    <t>Cuba em aço inoxidável dupla de 715x400x140mm, AISI 304, liga 18,8 e chapa 22</t>
  </si>
  <si>
    <t>O.15.000.065611</t>
  </si>
  <si>
    <t>Cuba em aço inoxidável simples de 600x500x350mm, AISI 304, liga 18,8 e chapa 20</t>
  </si>
  <si>
    <t>O.15.000.065616</t>
  </si>
  <si>
    <t>Cuba em aço inoxidável simples de 1100x600x400mm, AISI-304, liga 18,8 e chapa 20</t>
  </si>
  <si>
    <t>O.15.000.065617</t>
  </si>
  <si>
    <t>Mesa em aço inoxidável, largura de 700 mm</t>
  </si>
  <si>
    <t>O.15.000.065619</t>
  </si>
  <si>
    <t>Cuba em aço inoxidável simples de 500x400x250mm, AISI 304, liga 18,8 e chapa 22, acabamento alto brilhante; ref.314 da Strake, Projinox ou equivalente</t>
  </si>
  <si>
    <t>O.15.000.065620</t>
  </si>
  <si>
    <t>Cuba em aço inoxidável simples de 500x400x300mm, AISI 304, liga 18,8 e chapa 22</t>
  </si>
  <si>
    <t>O.15.000.065622</t>
  </si>
  <si>
    <t>Cuba em aço inoxidável simples de 700x600x450mm, AISI 304, liga 18,8 e chapa 22</t>
  </si>
  <si>
    <t>O.15.000.065666</t>
  </si>
  <si>
    <t>Cuba de aço inoxidável simples de 500 x 400 x 400mm</t>
  </si>
  <si>
    <t>O.15.000.065670</t>
  </si>
  <si>
    <t>Tanque tipo cuba em aço inoxidável AISI 304, liga 18.8, de 1400 x 900 x 500 mm, acabamento polido, espessura de 1,2 a 1,5mm</t>
  </si>
  <si>
    <t>O.15.000.065785</t>
  </si>
  <si>
    <t>Cuba redonda em aço inoxidável AISI 304, de 300x140mm; ref. linha BL-30 Perfecta da Tramontina ou equivalente</t>
  </si>
  <si>
    <t>O.15.000.067555</t>
  </si>
  <si>
    <t>Grelha com calha e cesto coletor para piso, em aço inoxidável com 15cm de largura</t>
  </si>
  <si>
    <t>O.15.000.067556</t>
  </si>
  <si>
    <t>Grelha com calha e cesto coletor para piso, em aço inoxidável com 20cm de largura</t>
  </si>
  <si>
    <t>O.15.000.090259</t>
  </si>
  <si>
    <t>Lavatório/bebedouro coletivo de aço inoxidável AISI 304 chapa 20 (1,0mm) - (200 x 80) cm</t>
  </si>
  <si>
    <t>O.15.000.090556</t>
  </si>
  <si>
    <t>Cesto em chapa de aço inoxidável de 28 x 40 x 20 cm, espessura de 1,5 mm, com furo 1/2´</t>
  </si>
  <si>
    <t>O.15.000.094216</t>
  </si>
  <si>
    <t>Tanque duplo com pés tubulares em aço inoxidável com válvula americana de 3 1/2´ - 1600x700x850mm</t>
  </si>
  <si>
    <t>O.16.000.030539</t>
  </si>
  <si>
    <t>Acionador manual tipo quebra vidro endereçável, ref. Ascael ou equivalente</t>
  </si>
  <si>
    <t>O.16.000.063526</t>
  </si>
  <si>
    <t>Abrigo duplo para hidrante/mangueira, de 120x90x30cm, visor em vidro com a inscrição ´INCÊNDIO´ em ambas as portas e suportes para mangueiras</t>
  </si>
  <si>
    <t>O.16.000.063527</t>
  </si>
  <si>
    <t>Coluna hidrante T4´ x 2 1/2´, alt. 1,0m SCH40 com flange</t>
  </si>
  <si>
    <t>O.16.000.063528</t>
  </si>
  <si>
    <t>Tampão de engate rápido em latão, Storz de 2 1/2´</t>
  </si>
  <si>
    <t>O.16.000.063529</t>
  </si>
  <si>
    <t>Tampão de engate rápido em latão, Storz de 1 1/2´</t>
  </si>
  <si>
    <t>O.16.000.063555</t>
  </si>
  <si>
    <t>Chave tipo Storz dupla em latão de alta densidade e resistência, de Ø 1 1/2´ ou 2 1/2´</t>
  </si>
  <si>
    <t>O.16.000.064217</t>
  </si>
  <si>
    <t>Válvula de governo e alarme VGA, completa DN= 6´ - extremidade flangeada</t>
  </si>
  <si>
    <t>O.16.000.067001</t>
  </si>
  <si>
    <t>AH-02/03 abrigo hidrante 60x90x17 cm, com visor de vidro, inclusive ferragens e trinco</t>
  </si>
  <si>
    <t>O.16.000.067009</t>
  </si>
  <si>
    <t>Adaptador de engate rápido em latão 2 1/2´ x 1 1/2´</t>
  </si>
  <si>
    <t>O.16.000.067010</t>
  </si>
  <si>
    <t>Extintor manual de pó químico seco BC, capacidade de 4 kg com carga</t>
  </si>
  <si>
    <t>O.16.000.067011</t>
  </si>
  <si>
    <t>Extintor manual de água pressurizada capacidade de 10 litros</t>
  </si>
  <si>
    <t>O.16.000.067013</t>
  </si>
  <si>
    <t>Extintor manual sobre rodas de gás carbônico, capacidade de 10 kg com carga</t>
  </si>
  <si>
    <t>O.16.000.067015</t>
  </si>
  <si>
    <t>Extintor manual de pó químico seco BC, capacidade de 8 kg com carga</t>
  </si>
  <si>
    <t>O.16.000.067017</t>
  </si>
  <si>
    <t>Extintor manual de pó químico seco 20 BC, capacidade de 12 kg com carga</t>
  </si>
  <si>
    <t>O.16.000.067018</t>
  </si>
  <si>
    <t>Extintor sobre rodas de pó químico seco 30/40BC - capacidade de 20 kg; ref. 417 da Zeus do Brasil, Firex, MP-20 da Bucka, Munhoz, KB-P20BCK95 da Kidde ou equivalente</t>
  </si>
  <si>
    <t>O.16.000.067022</t>
  </si>
  <si>
    <t>Mangueira com adaptador 1 1/2" x 15m, com reforço têxtil em fios sintéticos de alta tenacidade, conforme norma ABNT-NBR 11861</t>
  </si>
  <si>
    <t>O.16.000.067023</t>
  </si>
  <si>
    <t>Mangueira com união de engate rápido, diâmetro 1.1/2", com reforço têxtil em fios sintéticos de alta tenacidade, conforme norma ABNT-NBR 11861</t>
  </si>
  <si>
    <t>O.16.000.067024</t>
  </si>
  <si>
    <t>Mangueira com união de engate rápido, diâmetro 2.1/2", com reforço têxtil em fios sintéticos de alta tenacidade, conforme norma ABNT-NBR 11861</t>
  </si>
  <si>
    <t>O.16.000.067026</t>
  </si>
  <si>
    <t>Mangueira com adaptador 2 1/2" x 15m, com reforço têxtil em fios sintéticos de alta tenacidade, conforme norma ABNT-NBR 11861</t>
  </si>
  <si>
    <t>O.16.000.067027</t>
  </si>
  <si>
    <t>Adaptador de engate rápido em latão 2 1/2´ x 2 1/2´</t>
  </si>
  <si>
    <t>O.16.000.067031</t>
  </si>
  <si>
    <t>Esguicho em latão polido com engate rápido, jato regulável, DN= 1 1/2´ (38 mm), ref. Tata, Chama, Kasti, Aerotex extintores, Mecânica Reunida ou equivalente</t>
  </si>
  <si>
    <t>O.16.000.067042</t>
  </si>
  <si>
    <t>O.16.000.067043</t>
  </si>
  <si>
    <t>O.16.000.067044</t>
  </si>
  <si>
    <t>O.16.000.067047</t>
  </si>
  <si>
    <t>Teste hidrostático e pintura de extintor CO2/PQS/H2O, acima 12kg até 20kg</t>
  </si>
  <si>
    <t>O.16.000.067048</t>
  </si>
  <si>
    <t>Teste hidrostático e pintura de extintor CO2/PQS/H2O até 12kg</t>
  </si>
  <si>
    <t>O.16.000.067055</t>
  </si>
  <si>
    <t>Esguicho em latão polido com engate rápido, jato regulável de 2 1/2´</t>
  </si>
  <si>
    <t>O.16.000.067067</t>
  </si>
  <si>
    <t>Extintor sobre rodas de gás carbônico - capacidade de 25 kg com carga</t>
  </si>
  <si>
    <t>O.16.000.067071</t>
  </si>
  <si>
    <t>Extintor manual de pó químico classes ABC, capacidade de 4 kg, ref. 1-A NBR 9443 e 10-B NBR 9444 com carga</t>
  </si>
  <si>
    <t>O.16.000.067072</t>
  </si>
  <si>
    <t>Extintor manual de pó químico seco classes ABC, capacidade de 6 kg, ref. 2-A NBR 9443 e 20-B NBR 9444 com carga</t>
  </si>
  <si>
    <t>O.16.000.067078</t>
  </si>
  <si>
    <t>Bico sprinkler tipo upright, spray e CMDA, acabamento cromado, para tubulação 1/2", com rompimento da ampola a 68°C certificações ABNT, FM e ULbr</t>
  </si>
  <si>
    <t>O.16.000.067079</t>
  </si>
  <si>
    <t>Extintor manual de gás carbônico de 06 kg, capacidade extintora 5BC</t>
  </si>
  <si>
    <t>O.16.000.067303</t>
  </si>
  <si>
    <t>Suporte de piso para extintor em fibra de vidro cor vermelha; referência comercial n° 13 da Gilfire, Comercial Fire, Evolumix, Metalcasty, Brinox, Protege ou equivalente</t>
  </si>
  <si>
    <t>O.16.000.067304</t>
  </si>
  <si>
    <t>Suporte de piso para extintor base redonda em aço inoxidável, ref. n° 10 da Gilfire, modelo Torre da Protexfire, Comercial Fire, Evolumix, Metalcasty, Brinox, Protege ou equivalente</t>
  </si>
  <si>
    <t>O.16.000.090629</t>
  </si>
  <si>
    <t>Acionador manual tipo quebra vidro em caixa plástica, ref. AC-01FCS da Maximus, ou  AM-1 / AM-2 ou AM-1/PT da Renglan ou equivalente</t>
  </si>
  <si>
    <t>O.16.000.091292</t>
  </si>
  <si>
    <t>Bico sprinkler tipo pendente, spray e CMDA, acabamento cromado, para tubulação 1/2", com rompimento da ampola a 68°C; certificações ABNT, FM e ULbr</t>
  </si>
  <si>
    <t>O.17.000.042431</t>
  </si>
  <si>
    <t>Pressostato diferencial ajustável mecânico, montagem inferior diâmetro 1/2" e/ou 1/4", faixa de operação até 16 bar; ref. modelo UT16 da Zurich, série UT16 da Waaree Instruments, WLF-5516 da Warme ou equivalente</t>
  </si>
  <si>
    <t>O.17.000.042479</t>
  </si>
  <si>
    <t>Termômetro bimetálico mostrador tipo relógio circular, com diâmetro de 4´, escala de 0°C até 100°C; referência HTA-100-100 Hygro-Therm ou equivalente</t>
  </si>
  <si>
    <t>O.17.000.047501</t>
  </si>
  <si>
    <t>Aquecedor a gás vertical/horizontal 300 l, revestimento interno em aço inoxidável AISI 304, isolamento em lã de vidro, ref. modelo GV 300 da Etna ou equivalente</t>
  </si>
  <si>
    <t>O.17.000.047524</t>
  </si>
  <si>
    <t>Aquecedor a gás vertical/horizontal 500 l, revestimento interno em aço inoxidável AISI 304, revestimento externo em aço carbono pintado, isolamento em lã de vidro; ref. modelo GL-500 da Etna ou equivalente</t>
  </si>
  <si>
    <t>O.17.000.047526</t>
  </si>
  <si>
    <t>Conjunto misturador para até 16 duchas, com 02 aquecedores REU304UBRS de 35,5L/min., 2 válvulas, 1 bomba, 1 quadro comando, ref. SME-2 Rinnai ou equivalente</t>
  </si>
  <si>
    <t>O.17.000.047527</t>
  </si>
  <si>
    <t>Conjunto misturador para até 24 duchas, com 03 aquecedores REU304UBRS de 35,5L/min., 4 válvulas, 1 bomba, 1 quadro comando, ref. SME-3 Rinnai ou equivalente</t>
  </si>
  <si>
    <t>O.17.000.047588</t>
  </si>
  <si>
    <t>Conjunto misturador para até 08 duchas, com 01 aquecedor REU304UBRS de 35,5L/min., 1 válvulas, 1 bomba, 1 quadro comando, ref. SME-1 Rinnai ou equivalente</t>
  </si>
  <si>
    <t>O.17.000.047606</t>
  </si>
  <si>
    <t>Coletor solar de alumínio com área coletora de 1,60m²; ref. Soletrol Max 1,60m² ou equivalente</t>
  </si>
  <si>
    <t>O.17.000.047607</t>
  </si>
  <si>
    <t>Coletor solar de alumínio com área coletora de 2,00m²; ref. Soletrol Max 2,00m² ou equivalente</t>
  </si>
  <si>
    <t>O.17.000.047608</t>
  </si>
  <si>
    <t>Controlador diferencial de temperatura para sistema de aquecimento solar, ref. Anasol ou equivalente</t>
  </si>
  <si>
    <t>O.17.000.047609</t>
  </si>
  <si>
    <t>Bomba de circulação para aquecimento solar, ref. GP 100C da Inova ou equivalente</t>
  </si>
  <si>
    <t>O.17.000.047613</t>
  </si>
  <si>
    <t>Reservatório térmico horizontal em aço inoxidável AISI 304, capacidade de 500 litros, ref. Max Inox da Soletrol ou equivalente</t>
  </si>
  <si>
    <t>O.17.000.064177</t>
  </si>
  <si>
    <t>Pressostato diferencial ajustável, caixa à prova de água, unidade sensora em aço inoxidável 316, faixa de operação entre 1,4 a 14 bar, para fluídos corrosivos, conexão diâmetro 1/2´ NPT; ref. a unidade interruptora PA11B e unidade sensora RG10A44BX - TPL</t>
  </si>
  <si>
    <t>O.17.000.090732</t>
  </si>
  <si>
    <t>Aquecedor de passagem elétrico individual 4T, baixa pressão, 5000 W / 127 V ou 6400 W / 220 V; ref. AQ249-1 (124V) ou AQ249-2 (220V) da Cardal ou equivalente</t>
  </si>
  <si>
    <t>O.18.000.065001</t>
  </si>
  <si>
    <t>Reservatório em polietileno, com tampa de rosca, capacidade de 1.000 litros, ref. Acqualimp, Fortlev, Tigre ou equivalente</t>
  </si>
  <si>
    <t>O.18.000.065002</t>
  </si>
  <si>
    <t>Reservatório em polietileno, com tampa de rosca, capacidade de 500 litros, ref. Acqualimp, Fortlev, Tigre ou equivalente</t>
  </si>
  <si>
    <t>O.18.000.065003</t>
  </si>
  <si>
    <t>Reservatório em poliester reforçado de fibra vidro, capacidade de 15.000 litros</t>
  </si>
  <si>
    <t>O.18.000.065008</t>
  </si>
  <si>
    <t>Reservatório em poliester reforçado de fibra vidro, capacidade de 1.000 litros</t>
  </si>
  <si>
    <t>O.18.000.065053</t>
  </si>
  <si>
    <t>Reservatório em polietileno com tampa de encaixar, capacidade de 2.000 litros, ref. comercial Fortlev, Tigre ou equivalente</t>
  </si>
  <si>
    <t>O.18.000.065054</t>
  </si>
  <si>
    <t>Reservatório em polietileno com tampa de encaixar, capacidade de 3.000 litros, ref. comercial Fortlev, Tigre ou equivalente</t>
  </si>
  <si>
    <t>O.18.000.065055</t>
  </si>
  <si>
    <t>Reservatório em polietileno com tampa de encaixar com sistema de travamento da tampa, capacidade de 5.000 litros, ref. comercial Fortlev, Tigre ou equivalente</t>
  </si>
  <si>
    <t>O.18.000.065056</t>
  </si>
  <si>
    <t>Reservatório em polietileno com tampa de encaixar, capacidade de 10.000 litros, ref. comercial Fortlev ou equivalente</t>
  </si>
  <si>
    <t>O.18.000.065086</t>
  </si>
  <si>
    <t>Reservatório em poliester reforçado de fibra vidro, capacidade de 20.000 litros; ref. Makrocaixa, Bakof Tec, Caixa Forte ou equivalente</t>
  </si>
  <si>
    <t>O.18.000.065110</t>
  </si>
  <si>
    <t>Tanque em poliéster reforçado de fibra vidro (PRFV) com quebra ondas, capacidade de 25.000 l e misturador interno vertical em aço inoxidável, trifásico, potência mínima de 2 cv</t>
  </si>
  <si>
    <t>O.18.000.065111</t>
  </si>
  <si>
    <t>Sistema de tratamento de efluente por reator anaeróbio (UASB) e Filtro aeróbio (FAS), para obras de segurança com vazão máxima horária 12 l/s</t>
  </si>
  <si>
    <t>O.18.000.092351</t>
  </si>
  <si>
    <t>Chapa em poliester reforçado com fibra de vidro PRFV (stop log) de 0,45 x 0,50 m, com espessura de 10 mm; ref. Sigma, Inccer, Sanecomfibra ou equivalente</t>
  </si>
  <si>
    <t>O.25.000.000001</t>
  </si>
  <si>
    <t>Tubo de esgoto em polipropileno de alta resistência - PP, DN= 40mm, preto, com união deslizante, com guarnição elastomérica de duplo lábio, ref. Duratop da Tecnofluidos ou equivalente</t>
  </si>
  <si>
    <t>O.25.000.000002</t>
  </si>
  <si>
    <t>Tubo de esgoto em polipropileno de alta resistência - PP, DN= 50mm, preto, com união deslizante, com guarnição elastomérica de duplo lábio, ref. Duratop da Tecnofluidos ou equivalente</t>
  </si>
  <si>
    <t>O.25.000.000003</t>
  </si>
  <si>
    <t>Tubo de esgoto em polipropileno de alta resistência - PP, DN= 63mm, preto, com união deslizante, com guarnição elastomérica de duplo lábio, ref. Duratop da Tecnofluidos ou equivalente</t>
  </si>
  <si>
    <t>O.25.000.000004</t>
  </si>
  <si>
    <t>Tubo de esgoto em polipropileno de alta resistência - PP, DN= 110mm, preto, com união deslizante, com guarnição elastomérica de duplo lábio, ref. Duratop da Tecnofluidos ou equivalente</t>
  </si>
  <si>
    <t>O.25.000.000020</t>
  </si>
  <si>
    <t>Joelho 45° em polipropileno de alta resistência - PP, preto, tipo PB, DN= 40mm, ref. Duratop da Tecnofluidos ou equivalente</t>
  </si>
  <si>
    <t>O.25.000.000021</t>
  </si>
  <si>
    <t>Joelho 45° em polipropileno de alta resistência - PP, preto, tipo PB, DN= 50mm, ref. Duratop da Tecnofluidos ou equivalente</t>
  </si>
  <si>
    <t>O.25.000.000022</t>
  </si>
  <si>
    <t>Joelho 45° em polipropileno de alta resistência - PP, preto, tipo PB, DN= 63mm, ref. Duratop da Tecnofluidos ou equivalente</t>
  </si>
  <si>
    <t>O.25.000.000023</t>
  </si>
  <si>
    <t>Joelho 45° em polipropileno de alta resistência - PP, preto, tipo PB, DN= 110mm, ref. Duratop da Tecnofluidos ou equivalente</t>
  </si>
  <si>
    <t>O.25.000.000047</t>
  </si>
  <si>
    <t>Joelho 87°30' em polipropileno de alta resistência - PP, preto, tipo PB, DN= 40mm, ref. Duratop da Tecnofluidos ou equivalente</t>
  </si>
  <si>
    <t>O.25.000.000048</t>
  </si>
  <si>
    <t>Joelho 87°30' em polipropileno de alta resistência - PP, preto, tipo PB, DN= 50mm, ref. Duratop da Tecnofluidos ou equivalente</t>
  </si>
  <si>
    <t>O.25.000.000049</t>
  </si>
  <si>
    <t>Joelho 87°30' em polipropileno de alta resistência - PP, preto, tipo PB, DN= 63mm, ref. Duratop da Tecnofluidos ou equivalente</t>
  </si>
  <si>
    <t>O.25.000.000074</t>
  </si>
  <si>
    <t>Joelho 87°30' em polipropileno de alta resistência - PP, preto, tipo PB, DN= 110mm, com base de apoio, ref. Duratop da Tecnofluidos ou equivalente</t>
  </si>
  <si>
    <t>O.25.000.000102</t>
  </si>
  <si>
    <t>Luva Dupla em polipropileno de alta resistência - PP, preto, DN= 40mm, ref. Duratop da Tecnofluidos ou equivalente</t>
  </si>
  <si>
    <t>O.25.000.000103</t>
  </si>
  <si>
    <t>Luva Dupla em polipropileno de alta resistência - PP, preto, DN= 50mm, ref. Duratop da Tecnofluidos ou equivalente</t>
  </si>
  <si>
    <t>O.25.000.000104</t>
  </si>
  <si>
    <t>Luva Dupla em polipropileno de alta resistência - PP, preto, DN= 63mm, ref. Duratop da Tecnofluidos ou equivalente</t>
  </si>
  <si>
    <t>O.25.000.000105</t>
  </si>
  <si>
    <t>Luva Dupla em polipropileno de alta resistência - PP, preto, DN= 110mm, ref. Duratop da Tecnofluidos ou equivalente</t>
  </si>
  <si>
    <t>O.25.000.000116</t>
  </si>
  <si>
    <t>Luva de Redução em polipropileno de alta resistência - PP, preto, tipo PB, DN= 50x40mm, ref. Duratop da Tecnofluidos ou equivalente</t>
  </si>
  <si>
    <t>O.25.000.000117</t>
  </si>
  <si>
    <t>Luva de Redução em polipropileno de alta resistência - PP, preto, tipo PB, DN= 63x50mm, ref. Duratop da Tecnofluidos ou equivalente</t>
  </si>
  <si>
    <t>O.25.000.000118</t>
  </si>
  <si>
    <t>Luva de Redução em polipropileno de alta resistência - PP, preto, tipo PB, DN= 110x63mm, ref. Duratop da Tecnofluidos ou equivalente</t>
  </si>
  <si>
    <t>O.25.000.000130</t>
  </si>
  <si>
    <t>Tê 87°30' simples em polipropileno de alta resistência, preto, tipo PB, DN= 50x50mm</t>
  </si>
  <si>
    <t>O.25.000.000131</t>
  </si>
  <si>
    <t>Tê 87°30' simples em polipropileno de alta resistência, preto, tipo PB, DN= 63x63mm</t>
  </si>
  <si>
    <t>O.25.000.000132</t>
  </si>
  <si>
    <t>Tê 87°30' simples em polipropileno de alta resistência, preto, tipo PB, DN= 110x110mm</t>
  </si>
  <si>
    <t>O.25.000.000137</t>
  </si>
  <si>
    <t>Tê 87°30' simples em polipropileno de alta resistência, preto, de redução, tipo PB, DN= 110x63mm</t>
  </si>
  <si>
    <t>O.25.000.000149</t>
  </si>
  <si>
    <t>Junção 45° simples em polipropileno de alta resistência, preto, tipo PB, DN= 50x50mm</t>
  </si>
  <si>
    <t>O.25.000.000150</t>
  </si>
  <si>
    <t>Junção 45° simples em polipropileno de alta resistência, preto, tipo PB, DN= 63x63mm</t>
  </si>
  <si>
    <t>O.25.000.000151</t>
  </si>
  <si>
    <t>Junção 45° simples em polipropileno de alta resistência, preto, tipo PB, DN= 110x110mm</t>
  </si>
  <si>
    <t>O.25.000.000159</t>
  </si>
  <si>
    <t>Junção 45° simples de redução, em polipropileno de alta resistência, preto, tipo PB, DN= 63x50mm</t>
  </si>
  <si>
    <t>O.25.000.000160</t>
  </si>
  <si>
    <t>Junção 45° simples de redução, em polipropileno de alta resistência, preto, tipo PB, DN= 110x50mm</t>
  </si>
  <si>
    <t>O.25.000.000161</t>
  </si>
  <si>
    <t>Junção 45° simples de redução, em polipropileno de alta resistência, preto, tipo PB, DN= 110x63mm</t>
  </si>
  <si>
    <t>O.25.000.000168</t>
  </si>
  <si>
    <t>Porta marco para grelha de 12x12 cm, em prolipropileno de alta resistência, preto</t>
  </si>
  <si>
    <t>O.25.000.000170</t>
  </si>
  <si>
    <t>O.25.000.000186</t>
  </si>
  <si>
    <t>Caixa sifonada de piso, DN 125, 1 saída de 63mm, em polipropileno de alta resistência preto</t>
  </si>
  <si>
    <t>O.25.000.000189</t>
  </si>
  <si>
    <t>Curva 87°30' em propileno de alta resistência, preto, tipo PB, DN= 110mm</t>
  </si>
  <si>
    <t>O.25.000.000197</t>
  </si>
  <si>
    <t>Prolongamento para caixa sifonada em propileno de alta resistência, preto, DN= 125mm</t>
  </si>
  <si>
    <t>O.25.000.000201</t>
  </si>
  <si>
    <t>Tampa tê de inspeção oval, em polipropileno de alta resistência preto (PxB) - DN 110mm</t>
  </si>
  <si>
    <t>O.25.000.000206</t>
  </si>
  <si>
    <t>Tampão de esgoto em polipropileno de alta resistência, preto (PxB) - DN 63mm</t>
  </si>
  <si>
    <t>O.25.000.000207</t>
  </si>
  <si>
    <t>Tampão de esgoto em polipropileno de alta resistência, preto (PxB) - DN 110mm</t>
  </si>
  <si>
    <t>O.25.000.000213</t>
  </si>
  <si>
    <t>Tê de inspeção 87°30' em polipropileno de alta resistência preto (PxB) - DN 110mm</t>
  </si>
  <si>
    <t>P.01.000.030501</t>
  </si>
  <si>
    <t>Monitor LCD e/ou LED de 21,5", resolução máxima 1920x1080@60Hz, pixel pitch: 0,24795x0,24795mm, sinal vídeo analógico / digital; ref. AOC ou equivalente</t>
  </si>
  <si>
    <t>P.01.000.034016</t>
  </si>
  <si>
    <t>P.02.000.042501</t>
  </si>
  <si>
    <t>Eletroduto de PVC rígido roscável de 20mm (1/2´)</t>
  </si>
  <si>
    <t>P.02.000.042502</t>
  </si>
  <si>
    <t>Eletroduto de PVC rígido roscável de 25mm (3/4´)</t>
  </si>
  <si>
    <t>P.02.000.042503</t>
  </si>
  <si>
    <t>Eletroduto de PVC rígido roscável de 32mm (1´)</t>
  </si>
  <si>
    <t>P.02.000.042504</t>
  </si>
  <si>
    <t>Eletroduto de PVC rígido roscável de 38mm (1 1/4´)</t>
  </si>
  <si>
    <t>P.02.000.042505</t>
  </si>
  <si>
    <t>Eletroduto de PVC rígido roscável de 50mm (1 1/2´)</t>
  </si>
  <si>
    <t>P.02.000.042506</t>
  </si>
  <si>
    <t>Eletroduto de PVC rígido roscável de 60mm (2´)</t>
  </si>
  <si>
    <t>P.02.000.042507</t>
  </si>
  <si>
    <t>Eletroduto de PVC rígido roscável de 75mm (2 1/2´)</t>
  </si>
  <si>
    <t>P.02.000.042508</t>
  </si>
  <si>
    <t>Eletroduto de PVC rígido roscável de 85mm (3´)</t>
  </si>
  <si>
    <t>P.02.000.042509</t>
  </si>
  <si>
    <t>Eletroduto de PVC rígido roscável de 110mm (4´)</t>
  </si>
  <si>
    <t>P.02.000.042511</t>
  </si>
  <si>
    <t>Eletroduto de PVC corrugado flexível leve amarelo, DE= 20mm</t>
  </si>
  <si>
    <t>P.02.000.042512</t>
  </si>
  <si>
    <t>Eletroduto de PVC corrugado flexível leve amarelo, DE= 25mm</t>
  </si>
  <si>
    <t>P.02.000.042513</t>
  </si>
  <si>
    <t>Eletroduto de PVC corrugado flexível leve amarelo, DE= 32mm</t>
  </si>
  <si>
    <t>P.02.000.042515</t>
  </si>
  <si>
    <t>Eletroduto de PVC corrugado flexível reforçado cinza, DE= 25mm</t>
  </si>
  <si>
    <t>P.02.000.042516</t>
  </si>
  <si>
    <t>Eletroduto de PVC corrugado flexível reforçado cinza, DE= 32mm</t>
  </si>
  <si>
    <t>P.02.000.045668</t>
  </si>
  <si>
    <t>Base com tampa em PVC para canaleta aparente de 4 vias, auto extinguível, na cor branca, 85 x 35 mm; ref. 1122-05/06-BR da Parcus ou equivalente</t>
  </si>
  <si>
    <t>P.02.000.045669</t>
  </si>
  <si>
    <t>Base com duas tampas curvas em PVC para canaleta aparente de 4 vias, auto extinguível, na cor branca, 120 x 35 mm; ref. 1122-04/02-BR da Parcus ou equivalente</t>
  </si>
  <si>
    <t>P.02.000.045670</t>
  </si>
  <si>
    <t>Base com duas tampas curvas em PVC para canaleta aparente de 3 vias, auto extinguível, na cor branca, 120 x 60 mm; ref. 1122-20/24-BR da Parcus ou equivalente</t>
  </si>
  <si>
    <t>P.02.000.045671</t>
  </si>
  <si>
    <t>Suporte de tomada RJ em PVC 60x35x150mm, com 03 furos 14.7x19.3mm, para canaleta aparente; ref. 1126-12-BR da Parcus ou equivalente</t>
  </si>
  <si>
    <t>P.02.000.045672</t>
  </si>
  <si>
    <t>Suporte de tomada RJ em PVC 85x35x150mm, com 03 furos 14.7x19.3mm, para canaleta aparente; ref. 1126-33-BR da Parcus ou equivalente</t>
  </si>
  <si>
    <t>P.02.000.045673</t>
  </si>
  <si>
    <t>Suporte de tomada RJ em PVC 60x60x150mm, com 03 furos 14.7x19.3mm, para canaleta aparente; ref. 1126-88-BR da Parcus ou equivalente</t>
  </si>
  <si>
    <t>P.02.000.045678</t>
  </si>
  <si>
    <t>Tomada simples de  sobrepor modelo universal 2P+T 10A 250V</t>
  </si>
  <si>
    <t>P.02.000.090792</t>
  </si>
  <si>
    <t>Canaleta em PVC na cor branca, de 20x12mm, sistema X, referência 30802x fabricação Pial Legrand ou equivalente</t>
  </si>
  <si>
    <t>P.03.000.042621</t>
  </si>
  <si>
    <t>Duto corrugado tipo Kanalex-KL, DN= 30mm</t>
  </si>
  <si>
    <t>P.03.000.042622</t>
  </si>
  <si>
    <t>Duto corrugado tipo Kanalex-KL, DN= 50mm</t>
  </si>
  <si>
    <t>P.03.000.042623</t>
  </si>
  <si>
    <t>Duto corrugado tipo Kanalex-KL, DN= 75mm</t>
  </si>
  <si>
    <t>P.03.000.042624</t>
  </si>
  <si>
    <t>Duto corrugado tipo Kanalex-KL, DN= 100mm</t>
  </si>
  <si>
    <t>P.03.000.042625</t>
  </si>
  <si>
    <t>Duto corrugado tipo Kanalex-KL, DN= 125mm</t>
  </si>
  <si>
    <t>P.03.000.042626</t>
  </si>
  <si>
    <t>Duto corrugado tipo Kanalex-KL, DN= 150mm</t>
  </si>
  <si>
    <t>P.03.000.042627</t>
  </si>
  <si>
    <t>Duto corrugado tipo Kanalex-KL, DN= 40mm</t>
  </si>
  <si>
    <t>P.04.000.040119</t>
  </si>
  <si>
    <t>Poste telecônico reto em aço galvanizado a fogo, altura de 4 m, com base, chumbadores, porcas e arruelas</t>
  </si>
  <si>
    <t>P.04.000.040123</t>
  </si>
  <si>
    <t>Poste telecônico em aço SAE 1010/1020 galvanizado a fogo, com espera para uma luminária, altura de 3 m</t>
  </si>
  <si>
    <t>P.04.000.040128</t>
  </si>
  <si>
    <t>Poste telecônico curvo em aço SAE 1010/1020 galvanizado a fogo, altura de 8 m</t>
  </si>
  <si>
    <t>P.04.000.041334</t>
  </si>
  <si>
    <t>P.04.000.042081</t>
  </si>
  <si>
    <t>Tirante/vergalhão aço rosca total de 5/16´</t>
  </si>
  <si>
    <t>P.04.000.042082</t>
  </si>
  <si>
    <t>Vergalhão liso de aço galvanizado a fogo RE-BAR 3/8´; ref. TEL 760 da Termotécnica, PRT-680 da Paratec, PK-1251 da Paraklin ou equivalente</t>
  </si>
  <si>
    <t>P.04.000.042105</t>
  </si>
  <si>
    <t>P.04.000.042107</t>
  </si>
  <si>
    <t>Eletroduto com costura galvanizado eletroliticamente, DN = 2 1/2´ - NBR13057</t>
  </si>
  <si>
    <t>P.04.000.042114</t>
  </si>
  <si>
    <t>Eletroduto com costura galvanizado por imersão a quente, DN = 3/4´- NBR6323</t>
  </si>
  <si>
    <t>P.04.000.042115</t>
  </si>
  <si>
    <t>Eletroduto com costura galvanizado por imersão a quente, DN = 1´ - NBR6323</t>
  </si>
  <si>
    <t>P.04.000.042116</t>
  </si>
  <si>
    <t>Eletroduto com costura galvanizado por imersão a quente, DN = 1 1/4´ - NBR6323</t>
  </si>
  <si>
    <t>P.04.000.042117</t>
  </si>
  <si>
    <t>Eletroduto com costura galvanizado por imersão a quente, DN = 1 1/2´ - NBR6323</t>
  </si>
  <si>
    <t>P.04.000.042118</t>
  </si>
  <si>
    <t>Eletroduto com costura galvanizado por imersão a quente, DN = 2´ - NBR6323</t>
  </si>
  <si>
    <t>P.04.000.042119</t>
  </si>
  <si>
    <t>Eletroduto com costura galvanizado por imersão a quente, DN = 2 1/2´ - NBR6323</t>
  </si>
  <si>
    <t>P.04.000.042120</t>
  </si>
  <si>
    <t>Eletroduto com costura galvanizado por imersão a quente, DN = 3´ - NBR6323</t>
  </si>
  <si>
    <t>P.04.000.042121</t>
  </si>
  <si>
    <t>Eletroduto com costura galvanizado por imersão a quente, DN = 4´ - NBR6323</t>
  </si>
  <si>
    <t>P.04.000.042122</t>
  </si>
  <si>
    <t>Eletroduto galvanizado por imersão a quente, DN = 1/2´ - NBR5598</t>
  </si>
  <si>
    <t>P.04.000.042123</t>
  </si>
  <si>
    <t>Eletroduto galvanizado por imersão a quente, DN = 3/4´ - NBR5598</t>
  </si>
  <si>
    <t>P.04.000.042124</t>
  </si>
  <si>
    <t>Eletroduto galvanizado por imersão a quente, DN = 1´ - NBR5598</t>
  </si>
  <si>
    <t>P.04.000.042125</t>
  </si>
  <si>
    <t>Eletroduto galvanizado por imersão a quente, DN = 1 1/4´ - NBR5598</t>
  </si>
  <si>
    <t>P.04.000.042126</t>
  </si>
  <si>
    <t>Eletroduto galvanizado por imersão a quente, DN = 1 1/2´ - NBR5598</t>
  </si>
  <si>
    <t>P.04.000.042127</t>
  </si>
  <si>
    <t>Eletroduto galvanizado por imersão a quente, DN = 2´ - NBR5598</t>
  </si>
  <si>
    <t>P.04.000.042128</t>
  </si>
  <si>
    <t>Eletroduto galvanizado por imersão a quente, DN = 2 1/2´ - NBR5598</t>
  </si>
  <si>
    <t>P.04.000.042129</t>
  </si>
  <si>
    <t>Eletroduto galvanizado por imersão a quente, DN = 3´ - NBR5598</t>
  </si>
  <si>
    <t>P.04.000.042130</t>
  </si>
  <si>
    <t>Eletroduto galvanizado por imersão a quente, DN = 4´ - NBR5598</t>
  </si>
  <si>
    <t>P.04.000.042171</t>
  </si>
  <si>
    <t>Eletroduto com costura galvanizado eletroliticamente, DN = 3/4´ - NBR13057</t>
  </si>
  <si>
    <t>P.04.000.042172</t>
  </si>
  <si>
    <t>Eletroduto com costura galvanizado eletroliticamente, DN = 1´ - NBR13057</t>
  </si>
  <si>
    <t>P.04.000.042173</t>
  </si>
  <si>
    <t>Eletroduto com costura galvanizado eletroliticamente, DN = 1 1/4´ - NBR13057</t>
  </si>
  <si>
    <t>P.04.000.042174</t>
  </si>
  <si>
    <t>Eletroduto com costura galvanizado eletroliticamente, DN = 4´ - NBR13057</t>
  </si>
  <si>
    <t>P.04.000.042175</t>
  </si>
  <si>
    <t>Eletroduto com costura galvanizado eletroliticamente, DN = 2´ - NBR13057</t>
  </si>
  <si>
    <t>P.04.000.042177</t>
  </si>
  <si>
    <t>Eletroduto com costura galvanizado eletroliticamente, DN = 3´ - NBR13057</t>
  </si>
  <si>
    <t>P.04.000.042221</t>
  </si>
  <si>
    <t>Luva de redução galvanizado de 2´ x 3/4´ - para-raio tipo Franklin</t>
  </si>
  <si>
    <t>P.04.000.042222</t>
  </si>
  <si>
    <t>P.04.000.042289</t>
  </si>
  <si>
    <t>Sapata externa com 4 furos em aço zincado, de 38x38mm; ref. Atilux, Perfil Lider ou equivalente</t>
  </si>
  <si>
    <t>P.04.000.042290</t>
  </si>
  <si>
    <t>Perfilado perfurado 38 x 38 mm em chapa 14 pré-zincada</t>
  </si>
  <si>
    <t>P.04.000.042291</t>
  </si>
  <si>
    <t>Saída final de 3/4´ para perfilado</t>
  </si>
  <si>
    <t>P.04.000.042293</t>
  </si>
  <si>
    <t>Saída superior de 3/4´ para perfilado</t>
  </si>
  <si>
    <t>P.04.000.042301</t>
  </si>
  <si>
    <t>Tirante/vergalhão aço rosca total de 3/8´</t>
  </si>
  <si>
    <t>P.04.000.045015</t>
  </si>
  <si>
    <t>Suporte de tomada em chapa pré-zincada a fogo, para fixação de caixa com 2, 3 ou 4 vias</t>
  </si>
  <si>
    <t>P.04.000.045069</t>
  </si>
  <si>
    <t>Curva horizontal dupla 90°, interna ou externa, tampa pintura eletrostática, 2x30x40 / 2x40x40 / 2x30x60mm, ref. 3143/3140PT Real Perfil ou equivalente</t>
  </si>
  <si>
    <t>P.04.000.045072</t>
  </si>
  <si>
    <t>Curva vertical tripla de 90°, interna/externa, e tampa pintura eletrostática, 3x30x40 / 3x40x40 3x30x60mm, ref. 3126/3129PT Real Perfil ou equivalente</t>
  </si>
  <si>
    <t>P.04.000.045571</t>
  </si>
  <si>
    <t>Terminal de fechamento ou mata junta com pintura eletrostática para rodapé triplo, 3x30x40 / 3x40x40 / 3x30x60mm, referência 3138PT Real Perfil ou equivalente</t>
  </si>
  <si>
    <t>P.04.000.046029</t>
  </si>
  <si>
    <t>Cruzeta reforçada em ferro galvanizado para fixação de 4 projetores, externa; ref. TC 714/R Tropico ou equivalente</t>
  </si>
  <si>
    <t>P.04.000.046055</t>
  </si>
  <si>
    <t>Cruzeta reforçada em ferro galvanizado para fixação de 2 projetores, externa</t>
  </si>
  <si>
    <t>P.04.000.048553</t>
  </si>
  <si>
    <t>Braçadeiras aço galvanizado para tubo de 1´ a 4´</t>
  </si>
  <si>
    <t>P.04.000.049470</t>
  </si>
  <si>
    <t>Perfilado perfurado 38 x 76 mm em chapa 14 pré-zincada</t>
  </si>
  <si>
    <t>P.04.000.049471</t>
  </si>
  <si>
    <t>Perfilado liso 38 x 38 mm em chapa pré-zincada</t>
  </si>
  <si>
    <t>P.04.000.049472</t>
  </si>
  <si>
    <t>Tampa pressão para perfilado perfurado de 38 x 38 mm em chapa pré-zincada</t>
  </si>
  <si>
    <t>P.04.000.049511</t>
  </si>
  <si>
    <t>Mão francesa plana de 32x5x619mm</t>
  </si>
  <si>
    <t>P.04.000.049512</t>
  </si>
  <si>
    <t>Mão francesa de 1/4´ x 32 x 700 mm</t>
  </si>
  <si>
    <t>P.04.000.049513</t>
  </si>
  <si>
    <t>Mão francesa perfilada de 5x38x38x993mm</t>
  </si>
  <si>
    <t>P.04.000.049671</t>
  </si>
  <si>
    <t>Niple cônico galvanizado a fogo de 2 1/2´</t>
  </si>
  <si>
    <t>P.04.000.062038</t>
  </si>
  <si>
    <t>Eletrocalha lisa galvanizada a fogo, 50x50mm</t>
  </si>
  <si>
    <t>P.04.000.062039</t>
  </si>
  <si>
    <t>Eletrocalha lisa galvanizada a fogo, 100x50mm</t>
  </si>
  <si>
    <t>P.04.000.062040</t>
  </si>
  <si>
    <t>Eletrocalha lisa galvanizada a fogo, 150x50mm</t>
  </si>
  <si>
    <t>P.04.000.062041</t>
  </si>
  <si>
    <t>Eletrocalha lisa galvanizada a fogo, 200x50mm</t>
  </si>
  <si>
    <t>P.04.000.062042</t>
  </si>
  <si>
    <t>Eletrocalha lisa galvanizada a fogo, 250x50mm</t>
  </si>
  <si>
    <t>P.04.000.062055</t>
  </si>
  <si>
    <t>Eletrocalha lisa galvanizada a fogo, 100x100mm</t>
  </si>
  <si>
    <t>P.04.000.062056</t>
  </si>
  <si>
    <t>Eletrocalha lisa galvanizada a fogo, 150x100mm</t>
  </si>
  <si>
    <t>P.04.000.062057</t>
  </si>
  <si>
    <t>Eletrocalha lisa galvanizada a fogo, 200x100mm</t>
  </si>
  <si>
    <t>P.04.000.062058</t>
  </si>
  <si>
    <t>Eletrocalha lisa galvanizada a fogo, 250x100mm</t>
  </si>
  <si>
    <t>P.04.000.062059</t>
  </si>
  <si>
    <t>Eletrocalha lisa galvanizada a fogo, 300x100mm</t>
  </si>
  <si>
    <t>P.04.000.062060</t>
  </si>
  <si>
    <t>Eletrocalha lisa galvanizada a fogo, 400x100mm</t>
  </si>
  <si>
    <t>P.04.000.062115</t>
  </si>
  <si>
    <t>Eletrocalha perfurada galvanizada a fogo, 100x50mm</t>
  </si>
  <si>
    <t>P.04.000.062116</t>
  </si>
  <si>
    <t>Eletrocalha perfurada galvanizada a fogo, 150x50mm</t>
  </si>
  <si>
    <t>P.04.000.062117</t>
  </si>
  <si>
    <t>Eletrocalha perfurada galvanizada a fogo, 200x50mm</t>
  </si>
  <si>
    <t>P.04.000.062118</t>
  </si>
  <si>
    <t>Eletrocalha perfurada galvanizada a fogo, 250x50mm</t>
  </si>
  <si>
    <t>P.04.000.062132</t>
  </si>
  <si>
    <t>Eletrocalha perfurada galvanizada a fogo, 150x100mm</t>
  </si>
  <si>
    <t>P.04.000.062133</t>
  </si>
  <si>
    <t>Eletrocalha perfurada galvanizada a fogo, 200x100mm</t>
  </si>
  <si>
    <t>P.04.000.062134</t>
  </si>
  <si>
    <t>Eletrocalha perfurada galvanizada a fogo, 250x100mm</t>
  </si>
  <si>
    <t>P.04.000.062135</t>
  </si>
  <si>
    <t>Eletrocalha perfurada galvanizada a fogo, 300x100mm</t>
  </si>
  <si>
    <t>P.04.000.062136</t>
  </si>
  <si>
    <t>Eletrocalha perfurada galvanizada a fogo, 400x100mm</t>
  </si>
  <si>
    <t>P.04.000.062170</t>
  </si>
  <si>
    <t>Tampa encaixe para eletrocalha galvanizada a fogo, L= 50mm</t>
  </si>
  <si>
    <t>P.04.000.062171</t>
  </si>
  <si>
    <t>Tampa encaixe para eletrocalha galvanizada a fogo, L= 100mm</t>
  </si>
  <si>
    <t>P.04.000.062172</t>
  </si>
  <si>
    <t>Tampa encaixe para eletrocalha galvanizada a fogo, L= 150mm</t>
  </si>
  <si>
    <t>P.04.000.062173</t>
  </si>
  <si>
    <t>Tampa encaixe para eletrocalha galvanizada a fogo, L= 200mm</t>
  </si>
  <si>
    <t>P.04.000.062174</t>
  </si>
  <si>
    <t>Tampa encaixe para eletrocalha galvanizada a fogo, L= 250mm</t>
  </si>
  <si>
    <t>P.04.000.062175</t>
  </si>
  <si>
    <t>Tampa encaixe para eletrocalha galvanizada a fogo, L= 300mm</t>
  </si>
  <si>
    <t>P.04.000.062176</t>
  </si>
  <si>
    <t>Tampa encaixe para eletrocalha galvanizada a fogo, L= 400mm</t>
  </si>
  <si>
    <t>P.04.000.062187</t>
  </si>
  <si>
    <t>Suporte para eletrocalha galvanizado a fogo, 50x50mm</t>
  </si>
  <si>
    <t>P.04.000.062188</t>
  </si>
  <si>
    <t>Suporte para eletrocalha galvanizado a fogo, 100x50mm</t>
  </si>
  <si>
    <t>P.04.000.062189</t>
  </si>
  <si>
    <t>Suporte para eletrocalha galvanizado a fogo, 150x50mm</t>
  </si>
  <si>
    <t>P.04.000.062190</t>
  </si>
  <si>
    <t>Suporte para eletrocalha galvanizado a fogo, 200x50mm</t>
  </si>
  <si>
    <t>P.04.000.062191</t>
  </si>
  <si>
    <t>Suporte para eletrocalha galvanizado a fogo, 250x50mm</t>
  </si>
  <si>
    <t>P.04.000.062192</t>
  </si>
  <si>
    <t>Suporte para eletrocalha galvanizado a fogo, 300x50mm</t>
  </si>
  <si>
    <t>P.04.000.062196</t>
  </si>
  <si>
    <t>Suporte para eletrocalha galvanizada a fogo, 100x100mm</t>
  </si>
  <si>
    <t>P.04.000.062197</t>
  </si>
  <si>
    <t>Suporte para eletrocalha galvanizada a fogo, 150x100mm</t>
  </si>
  <si>
    <t>P.04.000.062198</t>
  </si>
  <si>
    <t>Suporte para eletrocalha galvanizada a fogo, 200x100mm</t>
  </si>
  <si>
    <t>P.04.000.062199</t>
  </si>
  <si>
    <t>Suporte para eletrocalha galvanizada a fogo, 250x100mm</t>
  </si>
  <si>
    <t>P.04.000.062201</t>
  </si>
  <si>
    <t>Suporte para eletrocalha galvanizada a fogo, 300x100mm</t>
  </si>
  <si>
    <t>P.04.000.062202</t>
  </si>
  <si>
    <t>Suporte para eletrocalha galvanizada a fogo, 400x100mm</t>
  </si>
  <si>
    <t>P.04.000.062205</t>
  </si>
  <si>
    <t>Mão francesa simples, galvanizada a fogo, L= 200mm</t>
  </si>
  <si>
    <t>P.04.000.062206</t>
  </si>
  <si>
    <t>Mão francesa simples, galvanizada a fogo, L= 300mm</t>
  </si>
  <si>
    <t>P.04.000.062207</t>
  </si>
  <si>
    <t>Mão francesa simples, galvanizada a fogo, L= 400mm</t>
  </si>
  <si>
    <t>P.04.000.062208</t>
  </si>
  <si>
    <t>Mão francesa simples, galvanizada a fogo, L= 500mm</t>
  </si>
  <si>
    <t>P.04.000.062210</t>
  </si>
  <si>
    <t>Mão francesa dupla, galvanizada a fogo, L= 300mm</t>
  </si>
  <si>
    <t>P.04.000.062211</t>
  </si>
  <si>
    <t>Mão francesa dupla, galvanizada a fogo, L= 400mm</t>
  </si>
  <si>
    <t>P.04.000.062212</t>
  </si>
  <si>
    <t>Mão francesa dupla, galvanizada a fogo, L= 500mm</t>
  </si>
  <si>
    <t>P.04.000.062229</t>
  </si>
  <si>
    <t>Rodapé técnico duplo com tampa pintura eletrostática, 2x30x40 / 2x40x40 / 2x30x60mm</t>
  </si>
  <si>
    <t>P.04.000.062230</t>
  </si>
  <si>
    <t>Curva vertical dupla de 90°, interna ou externa, e tampa pintura eletrostática, 2x30x40 / 2x40x40 / 2x30x60mm, ref. 3128PT Real Perfil ou equivalente</t>
  </si>
  <si>
    <t>P.04.000.062231</t>
  </si>
  <si>
    <t>Terminal de fechamento ou mata junta com pintura eletrostática, para rodapé duplo, 2x30x40 / 2x40x40 / 2x30x60mm, ref. 3137PT Real Perfil ou equivalente</t>
  </si>
  <si>
    <t>P.04.000.062251</t>
  </si>
  <si>
    <t>Saída lateral de eletrocalha para eletroduto de 1´</t>
  </si>
  <si>
    <t>P.04.000.062801</t>
  </si>
  <si>
    <t>Rodapé técnico triplo com tampa e pintura eletrostática de 3x30x40 / 3x40x40 / 3x30x60mm, ref. 3109PT Real Perfil ou equivalente</t>
  </si>
  <si>
    <t>P.04.000.062803</t>
  </si>
  <si>
    <t>Curva horizontal tripla 90°, interna/externa, tampa e pintura eletrostática de 3x30x40 / 3x40x40 / 3x30x60mm, ref. 3144/3141PT Real Perfil ou equivalente</t>
  </si>
  <si>
    <t>P.04.000.062805</t>
  </si>
  <si>
    <t>Tê triplo de 90° horizontal ou vertical, tampa com pintura eletrostática de 3x30x40 / 3x40x40 / 3x30x60mm, ref. 3135/3132PT Real Perfil ou equivalente</t>
  </si>
  <si>
    <t>P.04.000.062806</t>
  </si>
  <si>
    <t>Caixa para tomada de energia, RJ, sobressalente, interruptor ou espelho de 3x30x40 / 3x40x40 / 3x30x60mm, ref. 3114PT Real Perfil ou equivalente</t>
  </si>
  <si>
    <t>P.04.000.065641</t>
  </si>
  <si>
    <t>Leito para cabos, tipo pesado, em aço galvanizado a fogo, de 300 x 100 mm, ref. Mopa ou equivalente</t>
  </si>
  <si>
    <t>P.04.000.065643</t>
  </si>
  <si>
    <t>Leito para cabos, tipo pesado, em aço galvanizado a fogo, de 800 x 100 mm, ref. 156-0800 Mopa ou equivalente</t>
  </si>
  <si>
    <t>P.04.000.065644</t>
  </si>
  <si>
    <t>Leito para cabos, tipo pesado, em aço galvanizado a fogo, de 500 x 100 mm, ref. 156-0500-Z Mopa ou equivalente</t>
  </si>
  <si>
    <t>P.04.000.065649</t>
  </si>
  <si>
    <t>Leito para cabos, tipo pesado, em aço galvanizado a fogo, de 400 x 100 mm, ref. 156-0400-F da Mopa ou equivalente</t>
  </si>
  <si>
    <t>P.04.000.065650</t>
  </si>
  <si>
    <t>Leito para cabos, tipo pesado, em aço galvanizado a fogo, de 600 x 100 mm, ref. 156-0600-F da Mopa ou equivalente</t>
  </si>
  <si>
    <t>P.04.000.090407</t>
  </si>
  <si>
    <t>Terminal para vergalhão diâmetro 3/8´</t>
  </si>
  <si>
    <t>P.04.000.090614</t>
  </si>
  <si>
    <t>Caixa de passagem pré-zincado a frio, com tampa quadrada 4 x 25 x 70 mm, para duto de piso</t>
  </si>
  <si>
    <t>P.04.000.090728</t>
  </si>
  <si>
    <t>Poste telecônico em aço SAE 1010/1020 galvanizado a fogo, com espera para duas luminárias, altura de 3 m</t>
  </si>
  <si>
    <t>P.04.000.091215</t>
  </si>
  <si>
    <t>Duto modulado, pré-zincado, com luvas deslocadas 3 x 25 x 70 mm</t>
  </si>
  <si>
    <t>P.04.000.091216</t>
  </si>
  <si>
    <t>Duto liso pré-zincado a fogo/galvanizado de 2 x 25 x 70 mm, ref. Mopa ou equivalente</t>
  </si>
  <si>
    <t>P.04.000.091217</t>
  </si>
  <si>
    <t>Tirante/vergalhão aço rosca total de 1/4´</t>
  </si>
  <si>
    <t>P.04.000.091220</t>
  </si>
  <si>
    <t>Saída lateral simples de 3/4" para perfilado, referência VL 2/3.00.00.33PZ da Valeman, Real Perfil ou equivalente</t>
  </si>
  <si>
    <t>P.04.000.091361</t>
  </si>
  <si>
    <t>Poste telecônico reto em aço SAE 1010/1020 galvanizado a fogo, altura de 10 m</t>
  </si>
  <si>
    <t>P.04.000.091362</t>
  </si>
  <si>
    <t>Poste telecônico reto em aço SAE 1010/1020 galvanizado a fogo, altura de 8 m</t>
  </si>
  <si>
    <t>P.04.000.092151</t>
  </si>
  <si>
    <t>Cruzeta em aço carbono galvanizado, perfil ´L´, dimensões 8 x 75 x 2500 mm, ref. 400238 Romagnole ou equivalente</t>
  </si>
  <si>
    <t>P.04.000.092157</t>
  </si>
  <si>
    <t>Eletroduto metálico flexível de 3/4´, ref. Sealtubo da SPTF</t>
  </si>
  <si>
    <t>P.04.000.092158</t>
  </si>
  <si>
    <t>Eletroduto metálico flexível de 1´, ref. Sealtubo da SPTF</t>
  </si>
  <si>
    <t>P.04.000.092160</t>
  </si>
  <si>
    <t>Eletroduto metálico flexível de 2´, ref. Sealtubo da SPTF</t>
  </si>
  <si>
    <t>P.04.000.092172</t>
  </si>
  <si>
    <t>Poste telecônico reto em aço SAE 1010/1020 galvanizado a fogo, altura de 6 m</t>
  </si>
  <si>
    <t>P.04.000.092173</t>
  </si>
  <si>
    <t>Coluna (P-57) para fixação de placa de orientação, com braço projetado de 3" x 3,15 m e coluna de 4" x 5,25 m x 3,75 mm, para placas com área até 2 m²</t>
  </si>
  <si>
    <t>P.04.000.092174</t>
  </si>
  <si>
    <t>Coluna simples (P-51) para fixação de placa de orientação, de 4" x 5 m x 3,75 mm</t>
  </si>
  <si>
    <t>P.04.000.092175</t>
  </si>
  <si>
    <t>Coluna dupla (P-53) para fixação de placa de orientação, de 4" x 5 m x 3,75 mm</t>
  </si>
  <si>
    <t>P.04.000.092176</t>
  </si>
  <si>
    <t>Coluna simples (PP), de 2 1/2" x 3,6 m</t>
  </si>
  <si>
    <t>P.04.000.092177</t>
  </si>
  <si>
    <t>Braço (P-55) para fixação em poste de concreto, de 3" x 2,7 m x 3,75 mm</t>
  </si>
  <si>
    <t>P.04.000.092178</t>
  </si>
  <si>
    <t>Grupo focal para pedestre com lâmpada LED, em policarbonato, com suportes de fixação e contador regressivo no verde, completo</t>
  </si>
  <si>
    <t>P.04.000.092179</t>
  </si>
  <si>
    <t>Grupo focal veicular com lâmpada LED, em policarbonato, com anteparo e suportes de fixação, completo</t>
  </si>
  <si>
    <t>P.05.000.092162</t>
  </si>
  <si>
    <t>Terminal em latão zincado macho fixo, 3/4´ ref. CMZL da SPTF ou equivalente</t>
  </si>
  <si>
    <t>P.05.000.092163</t>
  </si>
  <si>
    <t>Terminal em latão zincado macho fixo, 1´ ref. CMZL da SPTF ou equivalente</t>
  </si>
  <si>
    <t>P.05.000.092165</t>
  </si>
  <si>
    <t>Terminal em latão zincado macho fixo, 2´ ref. CMZL da SPTF ou equivalente</t>
  </si>
  <si>
    <t>P.05.000.092167</t>
  </si>
  <si>
    <t>Terminal em latão zincado macho giratório 3/4´ ref. CMZGL da SPTF ou equivalente</t>
  </si>
  <si>
    <t>P.05.000.092168</t>
  </si>
  <si>
    <t>Terminal em latão zincado macho giratório 1´ ref. CMZGL da SPTF ou equivalente</t>
  </si>
  <si>
    <t>P.05.000.092170</t>
  </si>
  <si>
    <t>Terminal em latão zincado macho giratório 2´ ref. CMZGL da SPTF ou equivalente</t>
  </si>
  <si>
    <t>P.07.000.042247</t>
  </si>
  <si>
    <t>P.07.000.045033</t>
  </si>
  <si>
    <t>Caixa tomada em poliamida para piso elevado com 4 alojamentos elétricos, até 8 alojamentos para telefonia e dados; ref. SPE-2702R da Sperone, CCT215E/CQT215E da Arcoplan ou equivalente</t>
  </si>
  <si>
    <t>P.07.000.045056</t>
  </si>
  <si>
    <t>Condulete de 4´, corpo e tampa em alumínio injetado ou fundido, com saídas laterais em vários modelos, com ou sem rosca; ref. Daisa, Conduletzel da Wetzel ou equivalente</t>
  </si>
  <si>
    <t>P.07.000.045057</t>
  </si>
  <si>
    <t>Condulete de 1´, corpo e tampa em alumínio injetado ou fundido, com saídas laterais em vários modelos, com ou sem rosca; ref. Daisa, Conduletzel da Wetzel ou equivalente</t>
  </si>
  <si>
    <t>P.07.000.045059</t>
  </si>
  <si>
    <t>Condulete de 1 1/2´, corpo e tampa em alumínio injetado ou fundido, com saídas laterais em vários modelos, com ou sem rosca; ref. Daisa, Conduletzel da Wetzel ou equivalente</t>
  </si>
  <si>
    <t>P.07.000.045060</t>
  </si>
  <si>
    <t>Condulete de 2´, corpo e tampa em alumínio injetado ou fundido, com saídas laterais em vários modelos, com ou sem rosca; ref. Daisa, Conduletzel da Wetzel ou equivalente</t>
  </si>
  <si>
    <t>P.07.000.045061</t>
  </si>
  <si>
    <t>Condulete de 2 1/2´, corpo e tampa em alumínio injetado ou fundido, com saídas laterais em vários modelos, com ou sem rosca; ref. Daisa, Conduletzel da Wetzel ou equivalente</t>
  </si>
  <si>
    <t>P.07.000.045062</t>
  </si>
  <si>
    <t>Condulete de 3´, corpo e tampa em alumínio injetado ou fundido, com saídas laterais em vários modelos, com ou sem rosca; ref. Conduletzel da Wetzel ou equivalente</t>
  </si>
  <si>
    <t>P.07.000.045074</t>
  </si>
  <si>
    <t>Caixa de passagem em alumínio fundido, à prova de tempo e tampa, de 100x100mm, profundidade mínima 60mm, ref. CDT10 da Daisa, Cemar ou equivalente</t>
  </si>
  <si>
    <t>P.07.000.045075</t>
  </si>
  <si>
    <t>Caixa de passagem em alumínio fundido, à prova de tempo e tampa, de 200x200mm, profundidade mínima 100mm, ref. CDT20 da Daisa, Cemar ou equivalente</t>
  </si>
  <si>
    <t>P.07.000.045076</t>
  </si>
  <si>
    <t>Caixa de passagem em alumínio fundido, à prova de tempo e tampa, de 300x300mm, profundidade mínima 120mm, ref. CDT30 da Daisa, Cemar ou equivalente</t>
  </si>
  <si>
    <t>P.07.000.045105</t>
  </si>
  <si>
    <t>Caixa em alumínio fundido a prova de tempo, umidade, gases, vapores e pó, tampa plana, de 200x200x200mm, ref. ER12 P/15 Telbra, CX/R12P-15 Conex, ou equivalente</t>
  </si>
  <si>
    <t>P.07.000.045151</t>
  </si>
  <si>
    <t>Condulete de 3/4", corpo e tampa em alumínio injetado ou fundido, vários modelos; ref. 56200/082 / 56104/042 / 56114/006 Tramontina, LR / LB 3/4" / LLSR-15 Wetzel ou equivalente</t>
  </si>
  <si>
    <t>P.07.000.045154</t>
  </si>
  <si>
    <t>Condulete de 1 1/4´, corpo e tampa em alumínio injetado ou fundido, com saídas laterais em vários modelos, com ou sem rosca; ref. Daisa, Conduletzel da Wetzel ou equivalente</t>
  </si>
  <si>
    <t>P.07.000.049585</t>
  </si>
  <si>
    <t>P.07.000.049586</t>
  </si>
  <si>
    <t>Pino para isolador rígido</t>
  </si>
  <si>
    <t>P.07.000.049662</t>
  </si>
  <si>
    <t>P.07.000.049663</t>
  </si>
  <si>
    <t>P.07.000.049664</t>
  </si>
  <si>
    <t>P.07.000.049667</t>
  </si>
  <si>
    <t>P.07.000.090724</t>
  </si>
  <si>
    <t>Caixa em alumínio fundido à prova de tempo, umidade, gases, vapores e pó, tampa plana, de 150x150x150mm, ref. ER12P/8 Telbra, CX/R12 P-8 Conex, ou equivalente</t>
  </si>
  <si>
    <t>P.07.000.090860</t>
  </si>
  <si>
    <t>Caixa em alumínio fundido à prova de tempo, umidade, gases, vapores e pó, com tampa plana, de 445 x 350 x 220 mm, ref. TMR/45GR da Telbra ou equivalente</t>
  </si>
  <si>
    <t>P.07.000.090886</t>
  </si>
  <si>
    <t>Caixa em alumínio fundido à prova de tempo, umidade, gases, vapores e pó, tampa plana, de 240x240x150mm, ref. ER12 P/22 Telbra, CX/R12P-22 Conex, ou equivalente</t>
  </si>
  <si>
    <t>P.07.000.091211</t>
  </si>
  <si>
    <t>Caixa de derivação pré-zincado a frio/galvanização eletrolítica, de 12 x 25 x 70 mm com cruzadora</t>
  </si>
  <si>
    <t>P.07.000.091214</t>
  </si>
  <si>
    <t>Caixa de derivação pré-zincado a frio/galvanização eletrolítica, de 16 x 25 x 70 mm com cruzadora</t>
  </si>
  <si>
    <t>P.07.000.091368</t>
  </si>
  <si>
    <t>Tampa para caixa R2 padrão Telebras</t>
  </si>
  <si>
    <t>P.07.000.091396</t>
  </si>
  <si>
    <t>Tampa para caixa R1 padrão Telebras</t>
  </si>
  <si>
    <t>P.07.000.092150</t>
  </si>
  <si>
    <t>Conector prensa-cabo 3/4´ em alumínio, ref. PC15-C12/C20 da Wetzel ou equivalente</t>
  </si>
  <si>
    <t>P.08.000.043012</t>
  </si>
  <si>
    <t>Cabo de cobre flexível de 1,5 mm², isolamento 750V - isolação PVC 70°C</t>
  </si>
  <si>
    <t>P.08.000.043014</t>
  </si>
  <si>
    <t>Cabo cobre nu tempera mole classe 2, de 10mm²</t>
  </si>
  <si>
    <t>P.08.000.043025</t>
  </si>
  <si>
    <t>Cabo de cobre flexível de 2,5 mm², isolamento 750V - isolação PVC 70°C</t>
  </si>
  <si>
    <t>P.08.000.043026</t>
  </si>
  <si>
    <t>Cabo de cobre flexível de 4 mm², isolamento 750V - isolação PVC 70°C</t>
  </si>
  <si>
    <t>P.08.000.043027</t>
  </si>
  <si>
    <t>Cabo de cobre flexível de 6 mm², isolamento 750V - isolação PVC 70°C</t>
  </si>
  <si>
    <t>P.08.000.043032</t>
  </si>
  <si>
    <t>Cabo de cobre flexível de 1,5 mm², isolamento 750V - isolação LSHF/A 70°C - baixa emissão de fumaça e gases</t>
  </si>
  <si>
    <t>P.08.000.043033</t>
  </si>
  <si>
    <t>Cabo de cobre flexível de 2,5 mm², isolamento 750V - isolação LSHF/A 70°C - baixa emissão de fumaça e gases</t>
  </si>
  <si>
    <t>P.08.000.043034</t>
  </si>
  <si>
    <t>Cabo de cobre flexível de 4 mm², isolamento 750V - isolação LSHF/A 70°C - baixa emissão de fumaça e gases</t>
  </si>
  <si>
    <t>P.08.000.043035</t>
  </si>
  <si>
    <t>Cabo de cobre flexível de 6 mm², isolamento 750V - isolação LSHF/A 70°C - baixa emissão de fumaça e gases</t>
  </si>
  <si>
    <t>P.08.000.043036</t>
  </si>
  <si>
    <t>Cabo de cobre flexível de 10 mm², isolamento 750V - isolação LSHF/A 70°C - baixa emissão de fumaça e gases</t>
  </si>
  <si>
    <t>P.08.000.043037</t>
  </si>
  <si>
    <t>Cabo de cobre unipolar, média tensão 35 mm², encordoamento classe 2, isolamento 15/25 kV, EPR 105 - NBR 7286, ref. CB Epronax Slim 105 Induscabos ou equivalente</t>
  </si>
  <si>
    <t>P.08.000.043038</t>
  </si>
  <si>
    <t>Cabo cobre nu tempera mole classe 2, de 16mm²</t>
  </si>
  <si>
    <t>P.08.000.043039</t>
  </si>
  <si>
    <t>Cabo de cobre unipolar, média tensão 50 mm², encordoamento classe 2, isolamento 15/25 kV, EPR 105 - NBR 7286, ref. CB Epronax Slim 105 Induscabos ou equivalente</t>
  </si>
  <si>
    <t>P.08.000.043040</t>
  </si>
  <si>
    <t>Cabo cobre nu tempera mole classe 2, de 25mm²</t>
  </si>
  <si>
    <t>P.08.000.043041</t>
  </si>
  <si>
    <t>Cabo cobre nu tempera mole classe 2, de 35mm²</t>
  </si>
  <si>
    <t>P.08.000.043043</t>
  </si>
  <si>
    <t>Cabo de cobre flexível de 3 x 1,5 mm², isolamento 0,6/1kV - isolação HEPR 90°C</t>
  </si>
  <si>
    <t>P.08.000.043044</t>
  </si>
  <si>
    <t>Cabo de cobre flexível de 3 x 2,5 mm², isolamento 0,6/1kV - isolação HEPR 90°C</t>
  </si>
  <si>
    <t>P.08.000.043047</t>
  </si>
  <si>
    <t>Cabo de cobre flexível de 3 x 10 mm², isolamento 0,6/1kV - isolação HEPR 90°C</t>
  </si>
  <si>
    <t>P.08.000.043050</t>
  </si>
  <si>
    <t>Cabo cobre flexível 1,5 mm², isolamento 0,6/1 kV - isolação HEPR 90°C, têmpera mole, classe 5, baixa emissão fumaça, ref. Cabos Afumex Prysmian; Atexsil Sil; ToxFree Conduspar ou equivalente</t>
  </si>
  <si>
    <t>P.08.000.043051</t>
  </si>
  <si>
    <t>Cabo cobre flexível 2,5 mm², isolamento 0,6/1 kV - isolação HEPR 90°C, têmpera mole, classe 5, baixa emissão fumaça, ref. Cabos Afumex Prysmian; Atexsil Sil; ToxFree Conduspar ou equivalente</t>
  </si>
  <si>
    <t>P.08.000.043052</t>
  </si>
  <si>
    <t>Cabo cobre flexível 4 mm², isolamento 0,6/1 kV - isolação HEPR 90°C, têmpera mole, classe 5, baixa emissão fumaça, ref. Cabos Afumex Prysmian; Atexsil Sil; ToxFree Conduspar ou equivalente</t>
  </si>
  <si>
    <t>P.08.000.043053</t>
  </si>
  <si>
    <t>Cabo cobre flexível 6 mm², isolamento 0,6/1 kV - isolação HEPR 90°C, têmpera mole, classe 5, baixa emissão fumaça, ref. Cabos Afumex Prysmian; Atexsil Sil; ToxFree Conduspar ou equivalente</t>
  </si>
  <si>
    <t>P.08.000.043054</t>
  </si>
  <si>
    <t>Cabo cobre flexível 10 mm², isolamento 0,6/1 kV - isolação HEPR 90°C, têmpera mole, classe 5, baixa emissão fumaça, ref. Cabos Afumex Prysmian; Atexsil Sil; ToxFree Conduspar ou equivalente</t>
  </si>
  <si>
    <t>P.08.000.043055</t>
  </si>
  <si>
    <t>Cabo cobre flexível 16 mm², isolamento 0,6/1 kV - isolação HEPR 90°C, têmpera mole, classe 5, baixa emissão fumaça, ref. Cabos Afumex Prysmian; Atexsil Sil; ToxFree Conduspar ou equivalente</t>
  </si>
  <si>
    <t>P.08.000.043056</t>
  </si>
  <si>
    <t>Cabo cobre flexível 25 mm², isolamento 0,6/1 kV - isolação HEPR 90°C, têmpera mole, classe 5, baixa emissão fumaça, ref. Cabos Afumex Prysmian; Atexsil Sil; ToxFree Conduspar ou equivalente</t>
  </si>
  <si>
    <t>P.08.000.043057</t>
  </si>
  <si>
    <t>Cabo cobre flexível 35 mm², isolamento 0,6/1 kV - isolação HEPR 90°C, têmpera mole, classe 5, baixa emissão fumaça, ref. Cabos Afumex Prysmian; Atexsil Sil; ToxFree Conduspar ou equivalente</t>
  </si>
  <si>
    <t>P.08.000.043058</t>
  </si>
  <si>
    <t>Cabo cobre flexível 50 mm², isolamento 0,6/1 kV - isolação HEPR 90°C, têmpera mole, classe 5, baixa emissão fumaça, ref. Cabos Afumex Prysmian; Atexsil Sil; ToxFree Conduspar ou equivalente</t>
  </si>
  <si>
    <t>P.08.000.043059</t>
  </si>
  <si>
    <t>Cabo cobre flexível 70 mm², isolamento 0,6/1 kV - isolação HEPR 90°C, têmpera mole, classe 5, baixa emissão fumaça, ref. Cabos Afumex Prysmian; Atexsil Sil; ToxFree Conduspar ou equivalente</t>
  </si>
  <si>
    <t>P.08.000.043060</t>
  </si>
  <si>
    <t>Cabo cobre flexível 95 mm², isolamento 0,6/1 kV - isolação HEPR 90°C, têmpera mole, classe 5, baixa emissão fumaça, ref. Cabos Afumex Prysmian; Atexsil Sil; ToxFree Conduspar ou equivalente</t>
  </si>
  <si>
    <t>P.08.000.043061</t>
  </si>
  <si>
    <t>Cabo cobre flexível 120 mm², isolamento 0,6/1 kV - isolação HEPR 90°C, têmpera mole, classe 5, baixa emissão fumaça, ref. Cabos Afumex Prysmian; Atexsil Sil; ToxFree Conduspar ou equivalente</t>
  </si>
  <si>
    <t>P.08.000.043062</t>
  </si>
  <si>
    <t>Cabo cobre flexível 150 mm², isolamento 0,6/1 kV - isolação HEPR 90°C, têmpera mole, classe 5, baixa emissão fumaça, ref. Cabos Afumex Prysmian; Atexsil Sil; ToxFree Conduspar ou equivalente</t>
  </si>
  <si>
    <t>P.08.000.043063</t>
  </si>
  <si>
    <t>Cabo cobre flexível 185 mm², isolamento 0,6/1 kV - isolação HEPR 90°C, têmpera mole, classe 5, baixa emissão fumaça, ref. Cabos Afumex Prysmian; Atexsil Sil; ToxFree Conduspar ou equivalente</t>
  </si>
  <si>
    <t>P.08.000.043064</t>
  </si>
  <si>
    <t>Cabo cobre flexível 240 mm², isolamento 0,6/1 kV - isolação HEPR 90°C, têmpera mole, classe 5, baixa emissão fumaça, ref. Cabos Afumex Prysmian; Atexsil Sil; ToxFree Conduspar ou equivalente</t>
  </si>
  <si>
    <t>P.08.000.043079</t>
  </si>
  <si>
    <t>P.08.000.043080</t>
  </si>
  <si>
    <t>P.08.000.043081</t>
  </si>
  <si>
    <t>P.08.000.043082</t>
  </si>
  <si>
    <t>P.08.000.043084</t>
  </si>
  <si>
    <t>P.08.000.043085</t>
  </si>
  <si>
    <t>P.08.000.043086</t>
  </si>
  <si>
    <t>P.08.000.043087</t>
  </si>
  <si>
    <t>P.08.000.043088</t>
  </si>
  <si>
    <t>P.08.000.043089</t>
  </si>
  <si>
    <t>P.08.000.043090</t>
  </si>
  <si>
    <t>P.08.000.043091</t>
  </si>
  <si>
    <t>P.08.000.043092</t>
  </si>
  <si>
    <t>P.08.000.043093</t>
  </si>
  <si>
    <t>P.08.000.043094</t>
  </si>
  <si>
    <t>Cabo de cobre flexível de 150 mm², isolamento 0,6/1kV - isolação HEPR 90°C</t>
  </si>
  <si>
    <t>P.08.000.043102</t>
  </si>
  <si>
    <t>Cabo de cobre 25 mm², tensão de isolamento 8,7/15kV, isolação EPR 90°C</t>
  </si>
  <si>
    <t>P.08.000.043103</t>
  </si>
  <si>
    <t>Cabo de cobre 35 mm², tensão de isolamento 8,7/15kV, isolação EPR 90°C</t>
  </si>
  <si>
    <t>P.08.000.043112</t>
  </si>
  <si>
    <t>Cabo cobre 3 x 35 mm², tensão de isolamento 8,7/15 kV, isolação EPR 90°C</t>
  </si>
  <si>
    <t>P.08.000.043155</t>
  </si>
  <si>
    <t>Cabo cobre isolamento PVC 70°C, isolam 0.6/1kV, 1,5mm²</t>
  </si>
  <si>
    <t>P.08.000.043156</t>
  </si>
  <si>
    <t>Cabo cobre isolamento PVC 70°C, isolam 0.6/1kV, 2,5mm²</t>
  </si>
  <si>
    <t>P.08.000.043157</t>
  </si>
  <si>
    <t>Cabo cobre isolamento PVC 70°C, isolam 0.6/1kV, 4mm²</t>
  </si>
  <si>
    <t>P.08.000.043158</t>
  </si>
  <si>
    <t>Cabo cobre isolamento PVC 70°C, isolam 0.6/1kV, 6mm²</t>
  </si>
  <si>
    <t>P.08.000.043159</t>
  </si>
  <si>
    <t>Cabo cobre isolamento PVC 70°C, isolam 0.6/1kV, 10mm²</t>
  </si>
  <si>
    <t>P.08.000.043201</t>
  </si>
  <si>
    <t>Cabo de cobre flexível de 2 x 2,5 mm², isolamento 0,6/1kV - isolação HEPR 90°C</t>
  </si>
  <si>
    <t>P.08.000.043206</t>
  </si>
  <si>
    <t>Cabo de cobre flexível de 3 x 25 mm², isolamento 0,6/1kV - isolação HEPR 90°C</t>
  </si>
  <si>
    <t>P.08.000.043207</t>
  </si>
  <si>
    <t>Cabo de cobre flexível de 3 x 35 mm², isolamento 0,6/1kV - isolação HEPR 90°C</t>
  </si>
  <si>
    <t>P.08.000.043212</t>
  </si>
  <si>
    <t>Cabo de cobre flexível de 4 x 10 mm², isolamento 0,6/1kV - isolação HEPR 90°C</t>
  </si>
  <si>
    <t>P.08.000.043223</t>
  </si>
  <si>
    <t>Cabo de cobre flexível de 3 x 1,5 mm², isolamento 500V - isolação PP 70° C, baixa emissão de fumaça, gases tóxicos e corrosivos; ref. Silflex PP 500V da Sil, Flexicom da Cobrecom ou equivalente</t>
  </si>
  <si>
    <t>P.08.000.043224</t>
  </si>
  <si>
    <t>Cabo de cobre flexível de 3 x 2,5 mm², isolamento 500V - isolação PP 70° C, baixa emissão de fumaça, gases tóxicos e corrosivos; ref. Silflex PP 500V da Sil, Flexicom da Cobrecom ou equivalente</t>
  </si>
  <si>
    <t>P.08.000.043225</t>
  </si>
  <si>
    <t>Cabo de cobre flexível de 3 x 4 mm², isolamento 500V - isolação PP 70°C, baixa emissão de fumaça, gases tóxicos e corrosivos; ref. Silflex PP 500V da Sil, Flexicom da Cobrecom ou equivalente</t>
  </si>
  <si>
    <t>P.08.000.043226</t>
  </si>
  <si>
    <t>Cabo de cobre flexível de 3 x 6 mm², isolamento 500V - isolação PP 70°C, baixa emissão de fumaça, gases tóxicos e corrosivos; ref. Silflex PP 500V da Sil, Flexicom da Cobrecom ou equivalente</t>
  </si>
  <si>
    <t>P.08.000.043230</t>
  </si>
  <si>
    <t>Cabo de cobre flexível de 4 x 4 mm², isolamento 500V - isolação PP 70°C, baixa emissão de fumaça, gases tóxicos e corrosivos; ref. Silflex PP 500V da Sil, Flexicom da Cobrecom ou equivalente</t>
  </si>
  <si>
    <t>P.08.000.043231</t>
  </si>
  <si>
    <t>Cabo de cobre flexível de 4 x 6 mm², isolamento 500V - isolação PP 70°C, baixa emissão de fumaça, gases tóxicos e corrosivos; ref. Silflex PP 500V da Sil, Flexicom da Cobrecom ou equivalente</t>
  </si>
  <si>
    <t>P.08.000.050102</t>
  </si>
  <si>
    <t>Cabo cobre nu tempera mole classe 2, de 50mm²</t>
  </si>
  <si>
    <t>P.08.000.050126</t>
  </si>
  <si>
    <t>Cabo de cobre flexível de 10 mm², isolamento 750V - isolação PVC 70°C</t>
  </si>
  <si>
    <t>P.08.000.050187</t>
  </si>
  <si>
    <t>Cabo media tensão em cobre com isolação em EPR 90°C, DN=50mm², tensão 8,7/15 kV, referência Conduspar, Disnacon, IPCE ou equivalente</t>
  </si>
  <si>
    <t>P.08.000.050190</t>
  </si>
  <si>
    <t>Cabo de cobre 120 mm², tensão de isolamento 8,7/15kV, isolação EPR 90°C</t>
  </si>
  <si>
    <t>P.08.000.090408</t>
  </si>
  <si>
    <t>Vergalhão de cobre eletrolítico diâmetro 3/8´</t>
  </si>
  <si>
    <t>P.08.000.090430</t>
  </si>
  <si>
    <t>Cabo cobre nu tempera mole classe 2, de 95mm²</t>
  </si>
  <si>
    <t>P.08.000.090432</t>
  </si>
  <si>
    <t>Cabo cobre nu tempera mole classe 2, de 185mm²</t>
  </si>
  <si>
    <t>P.08.000.090487</t>
  </si>
  <si>
    <t>Cabo cobre nu tempera mole classe 2, de 70mm²</t>
  </si>
  <si>
    <t>P.08.000.090853</t>
  </si>
  <si>
    <t>Cabo cobre flexível ´PP´ de 4x2,5mm², classe 5 de encordoamento, isolamento 450/750V -  isolação PVC 70°C</t>
  </si>
  <si>
    <t>P.08.000.091045</t>
  </si>
  <si>
    <t>Cabo coaxial tipo RG11, malha com mínimo 60% de proteção</t>
  </si>
  <si>
    <t>P.09.000.046344</t>
  </si>
  <si>
    <t>Trilho eletrificado com 1 circuito alimentação em alumínio, para instalação spots, pintura na cor branco, ref. TRA Altrac mono da Altena</t>
  </si>
  <si>
    <t>P.09.000.050002</t>
  </si>
  <si>
    <t>Cabo de alumínio nu com alma de aço CAA</t>
  </si>
  <si>
    <t>P.09.000.050003</t>
  </si>
  <si>
    <t>Cabo de alumínio nu sem alma de aço CA</t>
  </si>
  <si>
    <t>P.10.000.030519</t>
  </si>
  <si>
    <t>Voice panel 50 portas categoria 3, com sistema de fixação por parafuso ou encaixe, ref. Furukawa, ou Sollan ou equivalente</t>
  </si>
  <si>
    <t>P.10.000.042523</t>
  </si>
  <si>
    <t>Cordão óptico duplex multimodo com conector LC/LC 2,5 m</t>
  </si>
  <si>
    <t>P.10.000.042525</t>
  </si>
  <si>
    <t>Cabo óptico multimodo, 4 fibras uso interno/externo, diâmetro núcleo 50/125 µm, ref. CFOT.MM50-EO COG da Metrocable ou equivalente</t>
  </si>
  <si>
    <t>P.10.000.042542</t>
  </si>
  <si>
    <t>Cabo óptico multimodo, 6 fibras uso interno/externo, diâmetro núcleo 50/125 µm, ref. CFOT.MM-EO-06 da Furukawa ou equivalente</t>
  </si>
  <si>
    <t>P.10.000.042543</t>
  </si>
  <si>
    <t>Cabo óptico multimodo, núcleo geleado, 4 fibras uso externo, diâmetro núcleo 50/125 µm, ref. CFOA.MMASU080-S-04 da Furukawa ou equivalente</t>
  </si>
  <si>
    <t>P.10.000.042544</t>
  </si>
  <si>
    <t>Cabo óptico multimodo, núcleo geleado, 6 fibras uso externo, diâmetro núcleo 50/125 µm, ref. CFOA.MMASU080-S-06 da Furukawa ou equivalente</t>
  </si>
  <si>
    <t>P.10.000.050015</t>
  </si>
  <si>
    <t>Cabo para rede 23 AWG, com 4 pares, categoria 6A, ref. CM CZ 305M Furukawa, ou equivalente</t>
  </si>
  <si>
    <t>P.10.000.050016</t>
  </si>
  <si>
    <t>Conector RJ-45, fêmea, categoria 6A, ref. BR ROHS da Furukawa, ou equivalente</t>
  </si>
  <si>
    <t>P.10.000.050017</t>
  </si>
  <si>
    <t>Patch cords F/UTP de 2,0 a 3,0 m, RJ-45 / RJ-45 categoria 6A, ref. CM T568A/B fabricação Furukawa ou equivalente</t>
  </si>
  <si>
    <t>P.10.000.050020</t>
  </si>
  <si>
    <t>Cabo telefônico CTP-APL-G-50, com 10 pares de 0,50mm, em cobre nu, isolação em polietileno ou polipropileno, capa externa tipo APL, de acordo com especificação TELEBRÁS; ref. Furukawa, Pirelli ou equivalente</t>
  </si>
  <si>
    <t>P.10.000.050021</t>
  </si>
  <si>
    <t>Cabo telefônico CTP-APL-G-50, com 20 pares de 0,50mm, em cobre nu, isolação em polietileno ou polipropileno, capa externa tipo APL, de acordo com especificação TELEBRÁS; ref. Furukawa, Pirelli ou equivalente</t>
  </si>
  <si>
    <t>P.10.000.050023</t>
  </si>
  <si>
    <t>Cabo telefônico CTP-APL-G-50, com 50 pares de 0,50mm, em cobre nu,  isolação em polietileno ou polipropileno, capa externa tipo APL, de acordo com especificação TELEBRÁS; ref. Furukawa, Pirelli ou equivalente</t>
  </si>
  <si>
    <t>P.10.000.050026</t>
  </si>
  <si>
    <t>Cabo telefônico CTP-APL, com 10 pares de 0,65mm, em cobre nu, isolação em polietileno ou polipropileno, capa externa tipo APL, de acordo com especificação TELEBRÁS; ref. Furukawa, Pirelli ou equivalente</t>
  </si>
  <si>
    <t>P.10.000.050027</t>
  </si>
  <si>
    <t>Cabo telefônico CTP-APL, com 20 pares de 0,65mm, em cobre nu, isolação em polietileno ou polipropileno, capa externa tipo APL, de acordo com especificação TELEBRÁS; ref. Furukawa ou equivalente</t>
  </si>
  <si>
    <t>P.10.000.050033</t>
  </si>
  <si>
    <t>Cabo para rede 24 AWG, com 4 pares, categoria 6; ref. 23400174 da Sohoplus da Furukawa ou equivalente</t>
  </si>
  <si>
    <t>P.10.000.050034</t>
  </si>
  <si>
    <t>Patch cords de 1,50 ou 3,00 m RJ-45 / RJ-45, ref. 50495 fabricação Policom ou equivalente</t>
  </si>
  <si>
    <t>P.10.000.050035</t>
  </si>
  <si>
    <t>Patch panel 24 portas, categoria 6, ref. 50493 fabricação Policom ou equivalente</t>
  </si>
  <si>
    <t>P.10.000.090417</t>
  </si>
  <si>
    <t>Cabo telefônico tipo CTP-APL-SN, com 10 pares de 0,50mm, em cobre estanhado, isolação em polietileno ou polipropileno, capa externa tipo APL, de acordo com especificação TELEBRÁS; ref. Furukawa, Pirelli ou equivalente</t>
  </si>
  <si>
    <t>P.10.000.090418</t>
  </si>
  <si>
    <t>Cabo telefônico tipo CI, com 10 pares de 0,50mm, em cobre eletrolítico estanhado, isolação em poliolefina não propagante à chama, capa externa em cloreto de polivinila PVC, de acordo com especificação TELEBRÁS; ref. Furukawa, Pirelli ou equivalente</t>
  </si>
  <si>
    <t>P.10.000.090419</t>
  </si>
  <si>
    <t>Cabo telefônico tipo CI, com 20 pares de 0,50mm, em cobre eletrolítico estanhado, isolação em poliolefina não propagante à chama, capa externa em cloreto de polivinila PVC, de acordo com especificação TELEBRÁS; ref. Furukawa, Pirelli ou equivalente</t>
  </si>
  <si>
    <t>P.10.000.090707</t>
  </si>
  <si>
    <t>Cabo telefônico tipo CI, com 50 pares de 0,50mm, em cobre eletrolítico estanhado, isolação em poliolefina não propagante à chama, capa externa em cloreto de polivinila PVC, de acordo com especificação TELEBRÁS; ref. Furukawa, Pirelli ou equivalente</t>
  </si>
  <si>
    <t>P.10.000.090897</t>
  </si>
  <si>
    <t>Cabo óptico de terminação, 2 fibras, uso interno/externo, diâmetro do núcleo 50/125 µm, ref. CFOT-X-MF Furukawa ou equivalente</t>
  </si>
  <si>
    <t>P.10.000.091015</t>
  </si>
  <si>
    <t>Cabo coaxial tipo RG 59, D= 0,60 mm, blindagem com fio de cobre nu 95%, ref. KMP, ou IFE-EWG ou equivalente</t>
  </si>
  <si>
    <t>P.10.000.091027</t>
  </si>
  <si>
    <t>Cabo coaxial tipo RGC-59, diâmetro nominal de 0,82 mm, ref. KMP / Furukawa / IFE-EWG ou equivalente</t>
  </si>
  <si>
    <t>P.10.000.091237</t>
  </si>
  <si>
    <t>Cabo telefônico tipo CI, com 01 par de 0,40mm, em cobre eletrolítico estanhado, isolação em poliolefina não propagante à chama, capa externa em cloreto de polivinila PVC, de acordo com especificação TELEBRÁS; ref. GP Cabos, Loja Matel ou equivalente</t>
  </si>
  <si>
    <t>P.10.000.091239</t>
  </si>
  <si>
    <t>Fio telefônico interno tipo FI 60, 1 par de 0,60mm de diâmetro, em cobre eletrolítico estanhado, isolação em cloredo de polivinila PVC, de acordo com especificação Telebrás</t>
  </si>
  <si>
    <t>P.10.000.091377</t>
  </si>
  <si>
    <t>Fio telefônico externo tipo FE-160, com diâmetro nominal de 1,60mm, isolação em polietileno (PE), de acordo com especificação Telebrás</t>
  </si>
  <si>
    <t>P.10.000.091379</t>
  </si>
  <si>
    <t>Cabo telefônico CTP-APL, com 20 pares de 0,50mm, isolação em polietileno ou polipropileno, capa externa tipo APL, de acordo com especificação TELEBRÁS; ref. Furukawa, Pirelli ou equivalente</t>
  </si>
  <si>
    <t>P.10.000.091381</t>
  </si>
  <si>
    <t>Cabo telefônico CTP-APL, com 50 pares de 0,50mm, em cobre nu, isolação em polietileno ou polipropileno, capa externa tipo APL, de acordo com especificação TELEBRÁS; ref. Furukawa, Pirelli ou equivalente</t>
  </si>
  <si>
    <t>P.10.000.091382</t>
  </si>
  <si>
    <t>Cabo telefônico CTP-APL, com 100 pares de 0,50mm, em cobre nu, isolação em polietileno ou polipropileno, capa externa tipo APL, de acordo com especificação TELEBRÁS; ref. Furukawa, Pirelli ou equivalente</t>
  </si>
  <si>
    <t>P.10.000.091598</t>
  </si>
  <si>
    <t>Cabo torcido flexível de 2 x 2,5 mm², isolamento em PVC antichama; ref. CABCORD0111 da Dacota, cordão Flex torcido 300 V da Nambei, Cordão flexível torcido da Megatron ou equivalente</t>
  </si>
  <si>
    <t>P.10.000.092781</t>
  </si>
  <si>
    <t>Cabo telefônico CCE-APL, com 4 pares de 0,50mm, em cobre nu, isolação em polietileno ou polipropileno, capa externa tipo APL, de acordo com especificação TELEBRÁS; ref. GP Cabos ou equivalente</t>
  </si>
  <si>
    <t>P.10.000.092950</t>
  </si>
  <si>
    <t>Cabo telefônico CTP-APL, com 50 pares de 0,65mm, em cobre nu, isolação em polietileno ou polipropileno, capa externa tipo APL, de acordo com especificação TELEBRÁS; ref. Furukawa, Pirelli ou equivalente</t>
  </si>
  <si>
    <t>P.11.000.032005</t>
  </si>
  <si>
    <t>Filtro de areia com vazão de 16,9 m³/h e carga de areia filtrante; ref. DFR-30 da Dancor ou equivalente</t>
  </si>
  <si>
    <t>P.11.000.032311</t>
  </si>
  <si>
    <t>Bomba de remoção de condensados para condicionadores de ar, tipo Split, janela ou Hi Wall até 24.000 BTs</t>
  </si>
  <si>
    <t>P.11.000.042428</t>
  </si>
  <si>
    <t>Motor-bomba centrífuga, potencia 5cv, Hman= 24 a 33 mca, Q= 41,6 a 35,2 m³/h, ref. 5DM 1 1/2T da Jacuzzi ou equivalente</t>
  </si>
  <si>
    <t>P.11.000.047516</t>
  </si>
  <si>
    <t>Gerador a diesel 250/228 kVA, variação de + ou - 5%, 380/220 V ou 220/127 V, completo; ref. C200 D6 da Cummins ou equivalente</t>
  </si>
  <si>
    <t>P.11.000.047517</t>
  </si>
  <si>
    <t>Gerador a diesel 350/320 kVA, variação de + ou - 10%, 380/220 V ou 220/127 V, completo; ref. C300 D6 da Cummins ou equivalente</t>
  </si>
  <si>
    <t>P.11.000.047518</t>
  </si>
  <si>
    <t>Gerador a diesel 88/80 kVA, variação de + ou - 10%, 380/220 V ou 220/127 V, completo; ref. P70 da Nilmariz ou equivalente</t>
  </si>
  <si>
    <t>P.11.000.047519</t>
  </si>
  <si>
    <t>Gerador a diesel 165/150 kVA, variação de + ou - 5%, 380/220 V ou 220/127 V, completo; ref. GEP165 da Sotreq ou equivalente</t>
  </si>
  <si>
    <t>P.11.000.047522</t>
  </si>
  <si>
    <t>Gerador a diesel 180/168 kVA, variação de + ou - 5%, 380/220 V ou 220/127 V, completo; ref. MX180MWAB da Maxitrust ou equivalente</t>
  </si>
  <si>
    <t>P.11.000.047582</t>
  </si>
  <si>
    <t>Gerador a diesel 563/513 kVA, variação de + ou - 10%, 380/220 V ou 220/127 V, completo; ref. MX550SWAB da Maxitrust ou equivalente</t>
  </si>
  <si>
    <t>P.11.000.047594</t>
  </si>
  <si>
    <t>Gerador a diesel carenado 460/434 kVA, variação de + ou - 10%, 380/220 V ou 220/127 V, 85dB a 1,5m, completo; ref. MX460SWSL da Maxitrust ou equivalente</t>
  </si>
  <si>
    <t>P.11.000.047601</t>
  </si>
  <si>
    <t>Gerador a diesel 460/434 kVA, variação de + ou - 10%, 380/220 V ou 220/127 V, completo; ref. MX460SWAB da Maxitrust ou equivalente</t>
  </si>
  <si>
    <t>P.11.000.066172</t>
  </si>
  <si>
    <t>Conjunto motor-bomba (centrífuga), monoestágio, potência 40cv, trifásico, Hman= 45 a 75 MCA, Q= 120 a 75 m³/h , referência RL-26B da empresa THEBE ou equivalente</t>
  </si>
  <si>
    <t>P.11.000.066201</t>
  </si>
  <si>
    <t>Conjunto motor-bomba (centrífuga), potência 7,5cv multiestágio, Hman= 30 a 80 mca, Q= 21,6 a 12,0 m³/h; ref. 75 MC3-T da Jacuzzi ou equivalente</t>
  </si>
  <si>
    <t>P.11.000.066202</t>
  </si>
  <si>
    <t>Conjunto motor-bomba (centrifuga), potência 5cv multiestágio, Hman= 25 a 50 mca, Q= 21,0 a 13,3 m³/h; ref. 5MC2-T Jacuzzi ou equivalente</t>
  </si>
  <si>
    <t>P.11.000.066526</t>
  </si>
  <si>
    <t>Motor-bomba centrífuga, potência 30cv, monoestágio, Hman= 20 a 50 mca, Q= 197 a 112 m³/h, ref. CY-16 da Darka ou equivalente</t>
  </si>
  <si>
    <t>P.11.000.066539</t>
  </si>
  <si>
    <t>Conjunto motor-bomba submersível vertical trifásica, para esgoto, Q= 40 m³/h, Hman= 40 mca, diâmetro de sólidos até 50mm, ref DS-122/4 da Darka ou equivalente</t>
  </si>
  <si>
    <t>P.11.000.066543</t>
  </si>
  <si>
    <t>Motor-bomba centrífuga, potência 15cv, ref.CX 13-15cv da Darka ou equivalente</t>
  </si>
  <si>
    <t>P.11.000.066544</t>
  </si>
  <si>
    <t>Motor-bomba centrífuga, ref. CD-6 Darka / 2DH 1 1/2T da Jacuzzi ou equivalente</t>
  </si>
  <si>
    <t>P.11.000.066545</t>
  </si>
  <si>
    <t>Motor-bomba centrífuga, potência 60cv, ref. Meganorm 50/250 da KSB ou equivalente</t>
  </si>
  <si>
    <t>P.11.000.066546</t>
  </si>
  <si>
    <t>Motor-bomba submersível, potência 4cv; ref. UNI-1000T da ABS ou equivalente</t>
  </si>
  <si>
    <t>P.11.000.066567</t>
  </si>
  <si>
    <t>Motor-bomba de 6´/20HP, Q= 20 a 34m³/h, Hm= 152 a 88mca</t>
  </si>
  <si>
    <t>P.11.000.066571</t>
  </si>
  <si>
    <t>Motor-bomba de 6´/12,5HP, Q= 20 a 34m³/h, Hm= 92,5 a 53mca</t>
  </si>
  <si>
    <t>P.11.000.066575</t>
  </si>
  <si>
    <t>Motor-bomba de 6´/6HP, Q= 10 a 20m³/h, Hm= 80 a 48mca</t>
  </si>
  <si>
    <t>P.11.000.066576</t>
  </si>
  <si>
    <t>Motor-bomba de 6´/8HP, Q= 10 a 20m³/h, Hm= 108 a 64,5mca</t>
  </si>
  <si>
    <t>P.11.000.066580</t>
  </si>
  <si>
    <t>Motor-bomba de 6´/20HP, Q= 10 a 20m³/h, Hm= 274 a 170mca</t>
  </si>
  <si>
    <t>P.11.000.066581</t>
  </si>
  <si>
    <t>Motor-bomba de 6´/8HP, Q= 20 a 34m³/h, Hm= 56,5 a 32mca</t>
  </si>
  <si>
    <t>P.11.000.066585</t>
  </si>
  <si>
    <t>Motor-bomba submersível, potência 1,5cv; ref. KSB KRT Drainer 1500T ou equivalente</t>
  </si>
  <si>
    <t>P.11.000.066587</t>
  </si>
  <si>
    <t>Motor-bomba submersível, potência 5cv; ref. KSB KRT F80-200/190/34XG ou equivalente</t>
  </si>
  <si>
    <t>P.11.000.066588</t>
  </si>
  <si>
    <t>Motor-bomba submersível, potência 10cv; ref. KSB/KRT K100-251/74XG ou equivalente</t>
  </si>
  <si>
    <t>P.11.000.066590</t>
  </si>
  <si>
    <t>Motor-bomba submersível para esgoto, potência 3cv, ref. 851T SBS/EG 1000-F SPV ou equivalente</t>
  </si>
  <si>
    <t>P.11.000.066602</t>
  </si>
  <si>
    <t>Conjunto motor-bomba (centrífuga), trifásico, 220/380V, potência 0,5cv - 60Hz, Hman= 10 a 20mca, Q= 7,5 a 1,5m³/h, ref. XD-2 da Grundfos, RD-2 da Rudc ou equivalente</t>
  </si>
  <si>
    <t>P.11.000.066622</t>
  </si>
  <si>
    <t>Conjunto motor-bomba (centrífuga), potência 0,5cv monoestágio, trifásica, Hman= 21 a 9 mca, Q= 2 a 8,3 m³/h; ref. nxdp2 da Mark Grundfos, Rudc ou equivalente</t>
  </si>
  <si>
    <t>P.11.000.066623</t>
  </si>
  <si>
    <t>Conjunto motor-bomba (centrífuga), potência 30cv monoestágio, trifásica, Hman= 70 a 94 mca, Q= 34,8 a 61,7 m³/h, ref. BC-23R-1 1/2´ da Scheneider ou equivalente</t>
  </si>
  <si>
    <t>P.11.000.066624</t>
  </si>
  <si>
    <t>Conjunto motor-bomba (centrífuga), potência 20cv monoestágio, trifásica, Hman= 62 a 90 mca, Q= 21,1 a 43,8 m³/h, ref. RL-20B da Thebe ou equivalente</t>
  </si>
  <si>
    <t>P.11.000.066625</t>
  </si>
  <si>
    <t>Conjunto motor-bomba (centrífuga) monoestágio rosqueada trifásica, motor de 1cv, 220/380 V, sucção e recalque de 1´, ref. NXDP4 da Mark Grundfos ou equivalente</t>
  </si>
  <si>
    <t>P.11.000.066626</t>
  </si>
  <si>
    <t>Conjunto motor-bomba (centrífuga), potência 1 cv multiestágio, trifásica, Hman= 70 a 115 mca, Q= 1,0 a 1,6 m³/h, ref. BT4-0510E12 da Schneider ou equivalente</t>
  </si>
  <si>
    <t>P.11.000.066627</t>
  </si>
  <si>
    <t>Conjunto motor-bomba (centrífuga), potência 1 cv multiestágio, trifásica, Hman= 15 a 30 mca, Q=6,5 a 4,2m³/h, ref. ME 1210 da Schneider ou equivalente</t>
  </si>
  <si>
    <t>P.11.000.090203</t>
  </si>
  <si>
    <t>Conjunto motor-bomba centrífuga, potência 20cv; ref. 20 GC2-T da Jacuzzi ou equivalente</t>
  </si>
  <si>
    <t>P.11.000.090211</t>
  </si>
  <si>
    <t>Conjunto motor-bomba centrífuga, monoestágio, potência 10cv, ref.10GB2-T da Jacuzzi ou equivalente</t>
  </si>
  <si>
    <t>P.11.000.090212</t>
  </si>
  <si>
    <t>Conjunto motor-bomba centrífuga, potência 1,5cv, ref.15MA2-T da Jacuzzi ou equivalente</t>
  </si>
  <si>
    <t>P.11.000.090215</t>
  </si>
  <si>
    <t>Conjunto motor-bomba centrífuga, potência 3cv, ref. 3MA3T da Jacuzzi ou equivalente</t>
  </si>
  <si>
    <t>P.11.000.090216</t>
  </si>
  <si>
    <t>Conjunto motor-bomba centrífuga, potência 5cv, ref. 5DM2-T Jacuzzi ou equivalente</t>
  </si>
  <si>
    <t>P.11.000.090217</t>
  </si>
  <si>
    <t>Conjunto motor-bomba submersível para esgoto, ref. ROB 400T-SI (SESI 10D) ABS ou equivalente</t>
  </si>
  <si>
    <t>P.11.000.090218</t>
  </si>
  <si>
    <t>Conjunto motor-bomba submersível para esgoto, ref. ROB 8OOT-SI (SJSI 20D) ABS ou equivalente</t>
  </si>
  <si>
    <t>P.11.000.092025</t>
  </si>
  <si>
    <t>Conjunto motor-bomba submersível, ref.UNI 300T-SI da ABS ou equivalente</t>
  </si>
  <si>
    <t>P.11.000.092026</t>
  </si>
  <si>
    <t>Conjunto motor-bomba submersível, ref.UNI 500T-SI da ABS ou equivalente</t>
  </si>
  <si>
    <t>P.11.000.092027</t>
  </si>
  <si>
    <t>Conjunto motor-bomba centrífuga, potência 3/4cv; ref. 7DH1-T da Jacuzzi ou equivalente</t>
  </si>
  <si>
    <t>P.11.000.092048</t>
  </si>
  <si>
    <t>Conjunto motor-bomba centrífuga, potência 3cv, ref. 3MB2T da Jacuzzi ou equivalente</t>
  </si>
  <si>
    <t>P.11.000.092213</t>
  </si>
  <si>
    <t>Gerador a diesel 55/50 kVA, variação de + ou - 10%, 380/220 V ou 220/127 V, completo; ref. 12W6I0 da Nilmariz ou equivalente</t>
  </si>
  <si>
    <t>P.12.000.034083</t>
  </si>
  <si>
    <t>Transformador abaixador, entrada 110/220 V, saída 24 V + 24 V, corrente secundário 6A; ref. TF 24/6 da Hayama, 24+24 6A da Líder, 00891 da Unitel, Trafo EL-6 da Fácil transformadores ou equivalente</t>
  </si>
  <si>
    <t>P.12.000.041001</t>
  </si>
  <si>
    <t>Transformador de potência trifásico de 225kVA classe 15kV, a óleo</t>
  </si>
  <si>
    <t>P.12.000.041005</t>
  </si>
  <si>
    <t>Transformador de potência monofásico de 1000VA classe 15kV, a seco com fusíveis</t>
  </si>
  <si>
    <t>P.12.000.041008</t>
  </si>
  <si>
    <t>Transformador de potência monofásico de 2000VA classe 15kV, a seco com fusíveis</t>
  </si>
  <si>
    <t>P.12.000.041010</t>
  </si>
  <si>
    <t>P.12.000.041011</t>
  </si>
  <si>
    <t>Transformador de potência monofásico de 500VA classe 15kV, a seco, sem fusíveis</t>
  </si>
  <si>
    <t>P.12.000.041012</t>
  </si>
  <si>
    <t>Transformador de corrente 800-5 A janela; ref. DP88-800/5 da Sibratec, MES-100 da JNG, RH-90 da Renz, METSECT5DA080 da Schneider ou equivalente</t>
  </si>
  <si>
    <t>P.12.000.041015</t>
  </si>
  <si>
    <t>Transformador de potência trifásico de 150kVA classe 15, a óleo</t>
  </si>
  <si>
    <t>P.12.000.041016</t>
  </si>
  <si>
    <t>Transformador de corrente 200-5A até 600-5A janela; ref. RH-78 da Renz, MES-60 da JNG ou equivalente</t>
  </si>
  <si>
    <t>P.12.000.041017</t>
  </si>
  <si>
    <t>Transformador de corrente 1000-5A até 1500-5A janela; ref. RH-90 da Renz, SN157-0003554 da Soltran, 4NC5232-2FE21 da Siemens ou equivalente</t>
  </si>
  <si>
    <t>P.12.000.041021</t>
  </si>
  <si>
    <t>Transformador de potência trifásico de 75kVA classe 15kV, a óleo</t>
  </si>
  <si>
    <t>P.12.000.041024</t>
  </si>
  <si>
    <t>Transformador de comando de 200 VA, tensão primária 440/380V e tensão secundária 220/127V; ref. 4AM70180AB420EB0 da Siemens ou equivalente</t>
  </si>
  <si>
    <t>P.12.000.041025</t>
  </si>
  <si>
    <t>Transformador de potência trifásico de 300kVA classe 15kV, a óleo</t>
  </si>
  <si>
    <t>P.12.000.041026</t>
  </si>
  <si>
    <t>Transformador de potência trifásico de 112,5kVA classe 15kV, a óleo</t>
  </si>
  <si>
    <t>P.12.000.041035</t>
  </si>
  <si>
    <t>Transformador de corrente 50-5A até 150-5 A janela; ref. ST-30, ST-42 da Sassi, METSECT5CC015 da Schneider, RH-78 da Renz ou equivalente</t>
  </si>
  <si>
    <t>P.12.000.041038</t>
  </si>
  <si>
    <t>Transformador de potência trifásico de 500kVA, a seco com cabine</t>
  </si>
  <si>
    <t>P.12.000.041039</t>
  </si>
  <si>
    <t>Transformador de potência trifásico de 30 kVA, classe 1,2KV, impregnado em resina epoxi, a seco com cabine</t>
  </si>
  <si>
    <t>P.12.000.041046</t>
  </si>
  <si>
    <t>Transformador de potência trifásico de 750kVA, classe 15kV, a óleo</t>
  </si>
  <si>
    <t>P.12.000.041063</t>
  </si>
  <si>
    <t>Transformador de potência trifásico de 750 kVA, classe 15 kV, IP33, 220V/127V, a seco</t>
  </si>
  <si>
    <t>P.12.000.041064</t>
  </si>
  <si>
    <t>P.12.000.041068</t>
  </si>
  <si>
    <t>P.12.000.041072</t>
  </si>
  <si>
    <t>Transformador de potência trifásico de 500 kVA, classe 15kV-1,2kV, a óleo mineral, tipo pedestal (pad-mouted), (+6 TDC+6 Plug); referência comercial Contrafo ou equivalente</t>
  </si>
  <si>
    <t>P.12.000.041080</t>
  </si>
  <si>
    <t>Transformador trifásico a seco de 112,5 kVA, encapsulado em resina epóxi sob vácuo - 380/220V ou 220/127V</t>
  </si>
  <si>
    <t>P.12.000.041081</t>
  </si>
  <si>
    <t>Transformador trifásico a seco de 150 kVA/15kV, encapsulado resina epóxi sob vácuo, 220/127V-60Hz, tensão prim.13,8/13,2/12,6kV, lig. seg. estrela com neutro</t>
  </si>
  <si>
    <t>P.12.000.041612</t>
  </si>
  <si>
    <t>P.12.000.044670</t>
  </si>
  <si>
    <t>Bobina mínima para disjuntor óleo</t>
  </si>
  <si>
    <t>P.12.000.049753</t>
  </si>
  <si>
    <t>Supressor de surto monofásico, In 4 a 11 kA, Imax. de surto de 12 até 15 kA, ref. 722.B.010.127 / 220 fabricação Clamper, DPS15275 fabricação Steck ou equivalente</t>
  </si>
  <si>
    <t>P.12.000.049754</t>
  </si>
  <si>
    <t>Supressor de surto monofásico, In 20 KA, Imax. de surto de 50 até 80 KA; ref. Spw275-60 da Weg, VCl-Slim 60KA da Clamper, LK385 da Lukma ou equivalente</t>
  </si>
  <si>
    <t>P.12.000.049760</t>
  </si>
  <si>
    <t>Tapete de borracha isolante elétrico de 1000x1000mm e espessura mínima de 4 mm na cor preto ou cinza, classe IV, para isolamento de tensão até 40 kV - com laudo</t>
  </si>
  <si>
    <t>P.12.000.049762</t>
  </si>
  <si>
    <t>Dispositivo de proteção contra surto, classe 1, suportabilidade &lt;= 4 kV, 1 polo; F+N, F+T ou F/PEN, 240V/415V, TN-C, TN-S, TT e IT, curva de ensaio: 10/350µs; Iimp= 60 kA; ref. 6012 da Clamper, 810399SG da Embrastec ou equivalente</t>
  </si>
  <si>
    <t>P.12.000.049763</t>
  </si>
  <si>
    <t>Dispositivo de proteção contra surto, classe 1, tipo cartuchos (plug in), 4 polos, 3F+N, 240V/415V, curva de ensaio 10/350µs, Iimp: 75 kA (25 kA por fase); ref. 5SD7 414-1 da Siemens ou equivalente</t>
  </si>
  <si>
    <t>P.12.000.049764</t>
  </si>
  <si>
    <t>Dispositivo de proteção contra surto, classe 3, suportabilidade &lt;= 1,5 kV, 1 polo; F+N / F+F, 230V/264V; TN-S, curva de ensaio: 8/20µs, Imax: 3 kA; ref. 5SD7 432-1 da Siemens ou equivalente</t>
  </si>
  <si>
    <t>P.12.000.049765</t>
  </si>
  <si>
    <t>Dispositivo de proteção contra surto, classe 2, tipo cartuchos substituíveis (plug in), nível de proteção menor que 2,5 kV, 4 polos; 3F+N, 240V/415V, configuração de aterramento: TN-S, curva de ensaio: 8/20µs, In/Imax: 20kA/40kA; ref. 5SD7 464-1 da Sieme</t>
  </si>
  <si>
    <t>P.12.000.090126</t>
  </si>
  <si>
    <t>Capacitor de potência trifásico de 10kVAr, para 220V, frequência de 60Hz, com suporte de fixação</t>
  </si>
  <si>
    <t>P.12.000.092019</t>
  </si>
  <si>
    <t>Transformador de potência trifásico de 1000kVA classe 15kV, a seco com cabine</t>
  </si>
  <si>
    <t>P.12.000.092146</t>
  </si>
  <si>
    <t>Transformador de potência trifásico de 5 kVA a seco, encapsulado a vácuo em resina epóxi autoextinguível, com cabine em chapa de aço grau de proteção IP-23, uso abrigado, 380/220V ou 220/127V, frequência 60Hz, ref. SP Trafo, MVA ou equivalente</t>
  </si>
  <si>
    <t>P.12.000.092147</t>
  </si>
  <si>
    <t>Transformador de potência trifásico de 7,5 kVA a seco, encapsulado a vácuo em resina epóxi autoextinguível, com cabine em chapa de aço grau de proteção IP-23, uso abrigado, 380/220V ou 220/127V, frequência 60Hz, ref. SP Trafo, MVA ou equivalente</t>
  </si>
  <si>
    <t>P.13.000.030521</t>
  </si>
  <si>
    <t>Calha de aço com 4 tomadas 2P+T 250 V, com cabo até 2,5 mm tipo filtro de linha</t>
  </si>
  <si>
    <t>P.13.000.030526</t>
  </si>
  <si>
    <t>Régua com 8 tomadas 2P+T 250 V, com cabo tipo filtro de linha</t>
  </si>
  <si>
    <t>P.13.000.030527</t>
  </si>
  <si>
    <t>Régua com 12 tomadas 2P+T 250 V, com cabo tipo filtro de linha</t>
  </si>
  <si>
    <t>P.13.000.036121</t>
  </si>
  <si>
    <t>Suporte e variador de luminosidade rotativo até 1000W 127/220V, com placa, na cor branca ou marfim, ref. Linha Siena da Alumbra</t>
  </si>
  <si>
    <t>P.13.000.042203</t>
  </si>
  <si>
    <t>Tomada para telefone 4P padrão Telebras, com placa</t>
  </si>
  <si>
    <t>P.13.000.042284</t>
  </si>
  <si>
    <t>Botão de comando duplo sem sinalização</t>
  </si>
  <si>
    <t>P.13.000.042285</t>
  </si>
  <si>
    <t>Placa com ou sem furo, em poliestireno de 4´x 2´, ref. modelo Silentoque da Pial ou equivalente</t>
  </si>
  <si>
    <t>P.13.000.042286</t>
  </si>
  <si>
    <t>Placa de 4´x 4´</t>
  </si>
  <si>
    <t>P.13.000.042289</t>
  </si>
  <si>
    <t>Botoeira comando liga-desliga sem sinalizador, ref. 3SB06 01-7BG Siemens ou equivalente</t>
  </si>
  <si>
    <t>P.13.000.042290</t>
  </si>
  <si>
    <t>Placa suporte (tampa) 4´x 2´ para áreas úmidas, grau de proteção IP55; ref. Schneider Electric, Scame ou equivalente</t>
  </si>
  <si>
    <t>P.13.000.042351</t>
  </si>
  <si>
    <t>Tomada para TV, tipo pino Jack, com placa, ref. linha Trii da Tramontina, Simon, Pial Legrand, ou equivalente</t>
  </si>
  <si>
    <t>P.13.000.042354</t>
  </si>
  <si>
    <t>Cigarra de embutir 50/60HZ até 127V, ref. PIAL 1140</t>
  </si>
  <si>
    <t>P.13.000.042461</t>
  </si>
  <si>
    <t>Botoeira tipo cogumelo (bloco de contato+flange+frontal), com retenção, trava, gira para soltar (1NF), para quadro/painel; ref. CEW-Begm-0100000 da Weg, Lay5-BS54 da JNG, Metaltex, Margirius ou equivalente</t>
  </si>
  <si>
    <t>P.13.000.042470</t>
  </si>
  <si>
    <t>Botoeira convencional para pedestre, ref. comercial Contransin, Portal sinalização ou equivalente</t>
  </si>
  <si>
    <t>P.13.000.042471</t>
  </si>
  <si>
    <t>Botoeira sonora para deficientes visuais, padrão Contran. Res. 704-2017, ref. comercial Contransin, Interativa soluções ou equivalente</t>
  </si>
  <si>
    <t>P.13.000.042540</t>
  </si>
  <si>
    <t>Tomada blindada VHF/UHF, CATV e FM, (divisor de sinais), frequência 5Mhz a 1 GHz, ref. WT/275 TV/FM da Wadt, Force Line, Conecte, Multi, TMS ou equivalente</t>
  </si>
  <si>
    <t>P.13.000.045001</t>
  </si>
  <si>
    <t>Caixa de passagem em chapa 18, com tampa parafusada, 10 x 10 x 8 cm</t>
  </si>
  <si>
    <t>P.13.000.045002</t>
  </si>
  <si>
    <t>Caixa de passagem em chapa 18, com tampa parafusada, 15 x 15 x 8 cm</t>
  </si>
  <si>
    <t>P.13.000.045003</t>
  </si>
  <si>
    <t>Caixa de passagem em chapa 18, com tampa parafusada, 20 x 20 x 10 cm</t>
  </si>
  <si>
    <t>P.13.000.045005</t>
  </si>
  <si>
    <t>Caixa de passagem em chapa 18, com tampa parafusada, 30 x 30 x 12 cm</t>
  </si>
  <si>
    <t>P.13.000.045006</t>
  </si>
  <si>
    <t>P.13.000.045007</t>
  </si>
  <si>
    <t>Caixa de passagem em chapa 18, com tampa parafusada, 40 x 40 x 15 cm</t>
  </si>
  <si>
    <t>P.13.000.045008</t>
  </si>
  <si>
    <t>P.13.000.045009</t>
  </si>
  <si>
    <t>Caixa de passagem em chapa 18, com tampa parafusada, 50 x 50 x 15 cm</t>
  </si>
  <si>
    <t>P.13.000.045012</t>
  </si>
  <si>
    <t>Caixa de tomada pré-zincado a fogo/galvanizado e tampa basculante, 2 x (25 x 70 mm), ref. 145-01R da Mopa</t>
  </si>
  <si>
    <t>P.13.000.045013</t>
  </si>
  <si>
    <t>Caixa de tomada pré-zincado a fogo/galvanizado e tampa basculante, 3 x (25 x 70 mm), ref. 145-02R da Mopa</t>
  </si>
  <si>
    <t>P.13.000.045014</t>
  </si>
  <si>
    <t>Caixa de tomada pré-zincado a fogo/galvanizado e tampa basculante com rebaixo, 4 x (25 x 70 mm), ref. VL 4.38.4 da Valeman ou equivalente</t>
  </si>
  <si>
    <t>P.13.000.045021</t>
  </si>
  <si>
    <t>Caixa em PVC octogonal de 4´x 4´</t>
  </si>
  <si>
    <t>P.13.000.045028</t>
  </si>
  <si>
    <t>Tomada para telefone, tipo RJ11(2 fios); ref.09996 Pial</t>
  </si>
  <si>
    <t>P.13.000.045046</t>
  </si>
  <si>
    <t>Caixa de tomada 4" x 4" em alumínio para piso, com saída de 3/4" ou 1", ref. Tramontina, Stamplac, Olivo ou equivalente</t>
  </si>
  <si>
    <t>P.13.000.045047</t>
  </si>
  <si>
    <t>Anel de regulagem 4" x 4" em alumínio para tomada de piso, ref. Tramontina, Stamplac, Olivo ou equivalente</t>
  </si>
  <si>
    <t>P.13.000.045049</t>
  </si>
  <si>
    <t>Placa/espelho em latão escovado 4´ x 4´, para 02 tomadas 2P+T</t>
  </si>
  <si>
    <t>P.13.000.045050</t>
  </si>
  <si>
    <t>Placa/espelho em latão escovado 4´ x 4´, para 01 tomada 2P+T</t>
  </si>
  <si>
    <t>P.13.000.045064</t>
  </si>
  <si>
    <t>Caixa de passagem para condicionamento de ar tipo Split de 39 x 22 x 6 cm, com saída de dreno único na vertical, sem tampa, ref. CPP-00-5U, Poloar ou equivalente</t>
  </si>
  <si>
    <t>P.13.000.045135</t>
  </si>
  <si>
    <t>Caixa de ferro chapa 20, estampada, de 4´ x 2´</t>
  </si>
  <si>
    <t>P.13.000.045136</t>
  </si>
  <si>
    <t>Caixa de ferro chapa 20, estampada octogonal, de 3´ x 3´</t>
  </si>
  <si>
    <t>P.13.000.045137</t>
  </si>
  <si>
    <t>Caixa de ferro chapa 20, estampada, de 4´ x 4´</t>
  </si>
  <si>
    <t>P.13.000.045140</t>
  </si>
  <si>
    <t>Caixa de ferro chapa 20, estampada octogonal FM, de 4´ x 4´</t>
  </si>
  <si>
    <t>P.13.000.045501</t>
  </si>
  <si>
    <t>Interruptor com 1 tecla (simples), com placa</t>
  </si>
  <si>
    <t>P.13.000.045502</t>
  </si>
  <si>
    <t>Interruptor com 1 tecla (paralelo), com placa</t>
  </si>
  <si>
    <t>P.13.000.045503</t>
  </si>
  <si>
    <t>Interruptor bipolar tecla dupla (simples), com placa</t>
  </si>
  <si>
    <t>P.13.000.045504</t>
  </si>
  <si>
    <t>Interruptor com 1 tecla dupla paralela e placa, ref. mod. 2108 da Pial ou equivalente</t>
  </si>
  <si>
    <t>P.13.000.045506</t>
  </si>
  <si>
    <t>Interruptor com 2 teclas (simples), com placa</t>
  </si>
  <si>
    <t>P.13.000.045507</t>
  </si>
  <si>
    <t>Interruptor com 2 teclas (simples/paralelo), placa</t>
  </si>
  <si>
    <t>P.13.000.045509</t>
  </si>
  <si>
    <t>Interruptor com 2 teclas (paralelo), com placa</t>
  </si>
  <si>
    <t>P.13.000.045512</t>
  </si>
  <si>
    <t>Interruptor com 3 teclas (simples), com placa</t>
  </si>
  <si>
    <t>P.13.000.045513</t>
  </si>
  <si>
    <t>Interruptor 3 teclas (2 simples / 1 paralelo), com placa</t>
  </si>
  <si>
    <t>P.13.000.045514</t>
  </si>
  <si>
    <t>Interruptor 3 teclas (1 simples / 2 paralelos), com placa</t>
  </si>
  <si>
    <t>P.13.000.045559</t>
  </si>
  <si>
    <t>Caixa para tomada de energia, RJ, sobressalente, interruptor, espelho para rodapé duplo, 2x30x40 / 2x40x40 / 2x30x60mm, ref. 3112PT Real Perfil ou equivalente</t>
  </si>
  <si>
    <t>P.13.000.045564</t>
  </si>
  <si>
    <t>Pulsador 2A-250V para minuteria (lâmpada gravada) com placa, ref. 1103 da Pial Legrand ou equivalente</t>
  </si>
  <si>
    <t>P.13.000.045566</t>
  </si>
  <si>
    <t>Chave de nível tipo boia pendular (pera), com contato micro switch 10A / 250Vca, com cabo em PVC ou neoprene até 15 metros, ref. LC-100 da Incontrol, série 140-PP-15 da Nivetec ou equivalente</t>
  </si>
  <si>
    <t>P.13.000.045570</t>
  </si>
  <si>
    <t>Tomada 2P+T, 16A de sobrepor, 380/440V, ref. SN-3009 IP 44 da Steck + plugue; ref. SN-3079 IP 44 da Steck</t>
  </si>
  <si>
    <t>P.13.000.045572</t>
  </si>
  <si>
    <t>Tomada 2P+T, 10A - 250V, completa; ref. 054343 da Pial Legrand ou equivalente</t>
  </si>
  <si>
    <t>P.13.000.045573</t>
  </si>
  <si>
    <t>Tomada 2P+T, 20A - 250V, completa; ref. 054344 da Pial Legrand ou equivalente</t>
  </si>
  <si>
    <t>P.13.000.045574</t>
  </si>
  <si>
    <t>Conjunto 02 tomadas 2P+T 10A, completa; ref. 054345 da Pial Legrand ou equivalente</t>
  </si>
  <si>
    <t>P.13.000.045575</t>
  </si>
  <si>
    <t>Conjunto 01 interruptor simples e 01 tomada 2P+T 10A, completa - ref. 054346 da Pial Legrand ou equivalente</t>
  </si>
  <si>
    <t>P.13.000.045576</t>
  </si>
  <si>
    <t>Conjunto 02 interruptores simples e 01 tomada 2P+T 10A, completa - ref. 054348 da Pial Legrand ou equivalente</t>
  </si>
  <si>
    <t>P.13.000.045614</t>
  </si>
  <si>
    <t>Tomada industrial 3P+T, de 32A para 220/240V, com carcaça, prensa cabos, aliviador de tensão e tampa trava; ref. S-4209 Steck ou equivalente</t>
  </si>
  <si>
    <t>P.13.000.050036</t>
  </si>
  <si>
    <t>Conector RJ-45, fêmea, categoria 6, ref. 50491 fabricação Policom, 6150 47 Pial Plus fabricação Legrand, ou equivalente</t>
  </si>
  <si>
    <t>P.13.000.062809</t>
  </si>
  <si>
    <t>Tomada de energia quadrada com rabicho, cor preta ou vermelha de 10 A, 250V, ref. VL 4.50.5.12/2PQ ou 4.50.5.12/2VQ da Valemam ou equivalente</t>
  </si>
  <si>
    <t>P.13.000.062816</t>
  </si>
  <si>
    <t>Poste condutor metálico com pintura eletrostática, para distribuição com suporte para tomadas elétrica e RJ, altura de 3 m; ref. MAX PC.3000 da Maxtil, LF1300 da Lifer, VL 8.01 da Valeman, ME 8.01 da Hoffman ou equivalente</t>
  </si>
  <si>
    <t>P.13.000.067507</t>
  </si>
  <si>
    <t>Plugue 2P+T de 10A 250V, ref. 615801 / 615811 / 615821 da Pial ou equivalente</t>
  </si>
  <si>
    <t>P.13.000.067508</t>
  </si>
  <si>
    <t>Plugue prolongador 2P+T 10 A 250 V, NBR 14136, ref. 615804 / 615814 / 615824 da Pial ou equivalente</t>
  </si>
  <si>
    <t>P.13.000.090396</t>
  </si>
  <si>
    <t>Botão sinalizador frontal, ref.3SB30 da Siemens ou equivalente</t>
  </si>
  <si>
    <t>P.13.000.091223</t>
  </si>
  <si>
    <t>Módulo de tomada universal 2P+T de 10A - 250V, sistema X, para canaleta/perfilado, com encaixe rápido e tampa; ref. Tramontina, Fame, Pial Legrand ou equivalente</t>
  </si>
  <si>
    <t>P.13.000.091231</t>
  </si>
  <si>
    <t>Tomada industrial 3P+T de 63A, para 220/240V, ref. S-4549 fabricação Steck ou equivalente</t>
  </si>
  <si>
    <t>P.14.000.046003</t>
  </si>
  <si>
    <t>Lâmpada halógena Palito, base R7s bilateral 300W 110/220V, compr. 118mm; ref. 91750/91436 QuartzLine GE, ref. Haloline 64703/64701 Osram</t>
  </si>
  <si>
    <t>P.14.000.046507</t>
  </si>
  <si>
    <t>Lâmpada fluorescente tubular comum 16W, base Bipino, bilateral; ref. TLDRS16W-CO-25 da Philips ou equivalente</t>
  </si>
  <si>
    <t>P.14.000.046508</t>
  </si>
  <si>
    <t>Lâmpada fluorescente compacta sem reator integrado, base G24d-2 18W-2U duplo; ref. D18W/21-827 da Duluz, 840 da Osram, PL-C/2P18W/827 ou 840 da Philips ou equivalente</t>
  </si>
  <si>
    <t>P.14.000.046510</t>
  </si>
  <si>
    <t>Lâmpada fluorescente tubular comum 20W, base Bipino bilateral; ref. L20 LDE Osram, TLTRS20W-ELD-25 Philips ou equivalente</t>
  </si>
  <si>
    <t>P.14.000.046511</t>
  </si>
  <si>
    <t>Lâmpada fluorescente tubular comum 40W, base Bipino bilateral; ref. Universal 85858 GE, L40LDE Osram, TLTRS40W-ELD-25 Philips ou equivalente</t>
  </si>
  <si>
    <t>P.14.000.046512</t>
  </si>
  <si>
    <t>Lâmpada fluorescente tubular comum 15W, base bipino, Bilateral; ref. Convencional 29534 GE, L15-LD Osram, TLD15W-ELD-25 Philips ou equivalente</t>
  </si>
  <si>
    <t>P.14.000.046514</t>
  </si>
  <si>
    <t>Lâmpada fluorescente compacta longa sem reator interado, base 2G11 36W-1U-longa, simples; ref. L36W/21 da Dulux, 830 ou 31/840 da Osram ou equivalente</t>
  </si>
  <si>
    <t>P.14.000.046518</t>
  </si>
  <si>
    <t>Lâmpada de vapor metálico tubular base G12 de 70W; referência comercial CDM-T 70 da Philips ou equivalente</t>
  </si>
  <si>
    <t>P.14.000.046519</t>
  </si>
  <si>
    <t>Lâmpada vapor metálico tubular base G12 de 150W; ref. HCI-T 150 da Osram, CDM-T 150 da Philips ou equivalente</t>
  </si>
  <si>
    <t>P.14.000.046522</t>
  </si>
  <si>
    <t>Lâmpada fluorescente compacta eletrônica, reator integrado, base E-27, 25W-3U, triplo 110/220V; referência comercial G35097 ou G38026 da Ozli do Brasil ou equivalente</t>
  </si>
  <si>
    <t>P.14.000.046524</t>
  </si>
  <si>
    <t>Lâmpada incandescente halógena refletora PAR20, base E27 de 50W - 220V; ref. Halopar 20 64832 Osram ou equivalente</t>
  </si>
  <si>
    <t>P.14.000.046535</t>
  </si>
  <si>
    <t>Lâmpada halógena com refletor dicroico de 50 W 12 V, ref. Decostar 51 Titan 60° GU5.3 da Osram ou equivalente</t>
  </si>
  <si>
    <t>P.14.000.046540</t>
  </si>
  <si>
    <t>Lâmpada fluorescente tubular, base bipino bilateral de 28 W, ref. T5 HE Lumilux, 28W/840 da Osram, TL5 Essential 28W/8401SL Philips, ou equivalente</t>
  </si>
  <si>
    <t>P.14.000.046547</t>
  </si>
  <si>
    <t>Lâmpada fluorescente tubular com camada trifósforo, base bipino bilateral, de 32 W; ref. TLDRS32W-S84 da Philips ou equivalente</t>
  </si>
  <si>
    <t>P.14.000.046604</t>
  </si>
  <si>
    <t>Lâmpada LED tubular HO-T8, base G13, 36 a 40W, 3400 a 4000 Lm, cor 4000 a 6500K, vida útil mínimo 25.000 horas; referência comercial T8-LED-G13-40-150-65-3C da Glight ou equivalente</t>
  </si>
  <si>
    <t>P.14.000.046614</t>
  </si>
  <si>
    <t>Lâmpada LED 13,5W, base E-27, cor branca quente ou fria, bivolt, temperatura 3.000K ou 6500K, fluxo luminoso mínimo de 1400lm</t>
  </si>
  <si>
    <t>P.14.000.046621</t>
  </si>
  <si>
    <t>Lâmpada fluorescente compacta sem reator integrado, base G24q-3 26W-2U duplo, ref. Dulux D/E 26W/827 ou 840 da Osram ou equivalente</t>
  </si>
  <si>
    <t>P.14.000.046622</t>
  </si>
  <si>
    <t>Lâmpada LED tubular T8, base G13 de 9 a 10W, 900 até 1050 Im, cor 4000 a 6500K, vida útil mínimo 25.000 horas, garantia mínima de 3 anos pelo fabricante, ref. Essential LEDtube 600mm 9W da Philips, Tubo LED T8 10W/4000 600 mm da Osram ou equivalente</t>
  </si>
  <si>
    <t>P.14.000.046623</t>
  </si>
  <si>
    <t>Lâmpada LED tubular T8, base G13 - 18 a 20W, 1850 até 2000 lm, cor 4000 a 6500K, vida útil mín. 25.000 horas; ref. Essential LEDtube 1200mm 18W 840/865 Philips, Tubo LED T8 - 20W/4000/5000/6500 1200mm da Osram ou equivalente</t>
  </si>
  <si>
    <t>P.14.000.090586</t>
  </si>
  <si>
    <t>Lâmpada fluorescente tubular comum 32W, base Bipino bilateral; ref.12028 GE, F032/CW-640 Osram, TLDRS32W-CO25 Philips ou equivalente</t>
  </si>
  <si>
    <t>P.14.000.091202</t>
  </si>
  <si>
    <t>Lâmpada fluorescente compacta sem reator integrado,base G-23 9W-1U simples, ref. BIAXS9W da GE, Dulux, S9W/41 da Osram ou equivalente</t>
  </si>
  <si>
    <t>P.14.000.091203</t>
  </si>
  <si>
    <t>Lâmpada fluorescente compacta sem reator integrado, base G-24D-3 26W-2U duplo; ref. D26 W / 41-827 da Dulux, 840 da Osram, PL-C / 2 P26 W / 827 ou 840 da Philips ou equivalente</t>
  </si>
  <si>
    <t>P.14.000.092180</t>
  </si>
  <si>
    <t>Lâmpada fluorescente compacta eletrônica, reator integrado, base E27, 15W 3U triplo 110/220V; ref. Triple BIAX eletrônica GE, Dulux Energy Saver Osram, G28101-110W ou G28831-220W da Ozli do Brasil ou equivalente</t>
  </si>
  <si>
    <t>P.14.000.092181</t>
  </si>
  <si>
    <t>Lâmpada fluorescente compacta eletrônica com reator integrado, base E27; 20W-3U triplo 110/220V; ref. Triple BIAX eletrônica da GE, DULUX Energy Saver da Osram ou equivalente</t>
  </si>
  <si>
    <t>P.14.000.092182</t>
  </si>
  <si>
    <t>Lâmpada fluorescente compacta eletrônica, reator integrado, base E27; 23W-3U, 110/220V; ref. Universal da Philips ou equivalente</t>
  </si>
  <si>
    <t>P.14.000.092185</t>
  </si>
  <si>
    <t>Lâmpada vapor metálico tubular, base RX7s bilateral 70W; ref. HQI-TS 70 da Osram, MHN-TD70 da Philips ou equivalente</t>
  </si>
  <si>
    <t>P.15.000.031401</t>
  </si>
  <si>
    <t>Luminária LED embutir tipo balizador 3W, bivolt, para caixa de 4x2, pintura epóxi branco/preto, corpo alumínio injetado, difusor translúcido, 2700K a 3000K; ref. St1314 da Starlumen, BALI42 da Ames ou equivalente</t>
  </si>
  <si>
    <t>P.15.000.031407</t>
  </si>
  <si>
    <t>Luminária blindada tipo arandela, com suporte articulado, globo em vidro liso incolor e grade de proteção, para lâmpada LED; ref. Tramontina ou equivalente</t>
  </si>
  <si>
    <t>P.15.000.031434</t>
  </si>
  <si>
    <t>Luminária LED redonda de sobrepor, potência de 17 a 19W, fluxo luminoso de 1900 a 2000 lm, temperatura cor 4000K, com difusor recuado translucido, ref. AL 0350 da Ajalumi, ARM99-83 C da ARM, EF72-S2000840 da Lumicenter, PL 644/LED20W TL da Prolumi ou equ</t>
  </si>
  <si>
    <t>P.15.000.031435</t>
  </si>
  <si>
    <t>Projetor LED, potência 30W, IP65, 6500K, bivolt; ref. RSPM-30WBF da Iluminim; RSPM-30WBF, 438718 da Brilia ou equivalente</t>
  </si>
  <si>
    <t>P.15.000.031437</t>
  </si>
  <si>
    <t>Projetor LED verde retangular, foco orientável, fixação em parede ou piso, bivolt, a prova d´água IP65, ângulo de abertura 120°, fluxo luminoso 400 lm, potência de 7,5 W; ref. Ecoforce ou equivalente</t>
  </si>
  <si>
    <t>P.15.000.034006</t>
  </si>
  <si>
    <t>Luminária hermética sobrepor para lampada LED ou Fluorescente de 2x28 W, bivolt, corpo em ABS e difusor em policarbonato, IP65, ref. Osram, Ayla ou equivalente</t>
  </si>
  <si>
    <t>P.15.000.034084</t>
  </si>
  <si>
    <t>Luminária quadrada de sobrepor, difusor translucido, para 4 lâmpadas fluorescentes tubulares 14/16/18W, ref. FSA-36 da Lumalux, L40S416B da AMES, 750416 LC da ARM, PL 289/42 TL da Prolumi, CHT10-S416ACL da Lumicenter, AL 7760 da Ajalumi ou equivalente</t>
  </si>
  <si>
    <t>P.15.000.034101</t>
  </si>
  <si>
    <t>Luminária industrial pendente tipo calha aberta instalação em perfilado com gancho I-45 para 1/2 lâmpadas fluorescentes 14W, ref. CR216RF da AMES, 681214 BC da ARM, FAN04-S214 da Lumicenter, PL 204/214 da Prolumi ou equivalente</t>
  </si>
  <si>
    <t>P.15.000.034102</t>
  </si>
  <si>
    <t>Luminária industrial pendente tipo calha aberta instalação em perfilado com gancho I-45 para 1 ou 2 lâmpadas fluorescentes 28/54W, ref. CR232RF da AMES, 681228 BC  da ARM, FAN04-S228 da Lumicenter, PL 204/228 da Prolumi ou equivalente</t>
  </si>
  <si>
    <t>P.15.000.034104</t>
  </si>
  <si>
    <t>Luminária retangular de sobrepor tipo calha aberta com refletor e aletas parabólicas para 2 lâmpadas fluorescentes 28/54W; ref. DBL 3391 2x28W da Light Tool, LS 503 da Intral, FAA06-S228 da Lumicenter, 720228BC da ARM ou equivalente</t>
  </si>
  <si>
    <t>P.15.000.034106</t>
  </si>
  <si>
    <t>Luminária retangular de embutir tipo calha aberta com refletor em alumínio de alto brilho para 2 lâmpadas fluorescentes 28/54W, ref. CE228RF da AMES, 130228 BC da ARM, FAN06-E228 da Lumicenter, PL 381/228 da Prolumi ou equivalente</t>
  </si>
  <si>
    <t>P.15.000.034109</t>
  </si>
  <si>
    <t>Luminária triangular de sobrepor tipo arandela para 1 lâmpada fluorescente compacta de 15/20/23W, ref. AI-03 da Lumalux, ART225 da AMES, ARM99-510 C da ARM, PL 727/126 da Prolumi, AL 2001 da Ajalumi ou equivalente</t>
  </si>
  <si>
    <t>P.15.000.034118</t>
  </si>
  <si>
    <t>Luminária LED retangular, sobrepor, de 38 a 41W, 3690 a 4800 lm, 220V, temper. cor 4000K, difusor translúcido, AL 0756 Ajalumi, SM-755/2LED LC ARM, FSA-72 Lumalux, PL PL 389/2LED19 ON TL Prolumi, LHT42-S4000840 Lumicenter ou equivalente</t>
  </si>
  <si>
    <t>P.15.000.034120</t>
  </si>
  <si>
    <t>Luminária LED redonda, embutir, 9 a 12W, fluxo luminoso 800 a 1060 lm, 220V, temperatura cor 4000K, difusor translúcido, ref.  AL 0185 da Ajalumi, ARM-702/1 LED da ARM, EF70-E0850840 da Lumicenter, PL 616/LED15W TL da Prolumi ou equivalente</t>
  </si>
  <si>
    <t>P.15.000.034123</t>
  </si>
  <si>
    <t>Luminária LED redonta de embutir tipo balizador, para piso, potência 6W, 300lm / 360 lm, temperatura de cor 2700K/3000K, bivolt; ref. comercial: LM615 da Luminatti, ESL6 da Ames ou equivalente</t>
  </si>
  <si>
    <t>P.15.000.034124</t>
  </si>
  <si>
    <t>Luminária para travessia de pedestres leds , com relés e braço articulado, ref. DI-955/01.034.CET25, relê MP-3263, braço DTVS-BA-TB-3212.1 da Repume ou equivalente</t>
  </si>
  <si>
    <t>P.15.000.034127</t>
  </si>
  <si>
    <t>Luminária LED retangular para poste, 14.160 a 17475 lm, IRC&gt;=70, temperatura cor 5000K/6000K, eficiência 118lm/W, IP&gt;=66, ref. FLED 120-SS06 da Fortlight, LEX01-S3M750 da Lumicenter, SL DURA-115 da Ledstar-Unicoba, GL216 da Glight ou equivalente</t>
  </si>
  <si>
    <t>P.15.000.034128</t>
  </si>
  <si>
    <t>Luminária LED retangular para parede/piso de 11.838 a 12.150lm, IRC&gt;=70, temperatura cor 5000/6000 K, IP&gt;=66, eficiência 135lm/W, potência 86W/120W; ref. FLED 100-RR25 da Fortlight, LEX11-S3M750 da Lumicenter, CLF-MP100 da Conexled ou equivalente</t>
  </si>
  <si>
    <t>P.15.000.034129</t>
  </si>
  <si>
    <t>Luminária LED retangular para poste, 6250lm a 6674lm, eficiência mín.113 lm/W, IRC&gt;=70, temperatura cor 5000/6500 K, IP&gt;=54, ref. CLU-M60 da Conexled, TK SL-50 da Ledstar, GL216 50 da Glight ou equivalente</t>
  </si>
  <si>
    <t>P.15.000.034131</t>
  </si>
  <si>
    <t>Luminária LED retangular para poste, eficiência minima 14.083 lm, eficiência min.135 lm/W, potência 104W; ref. CLP-A100U da Conexled ou equivalente</t>
  </si>
  <si>
    <t>P.15.000.034133</t>
  </si>
  <si>
    <t>Luminária retangular tipo arandela externa, (axlxp) 40x13x8cm, com difusor em polietileno ou vidro leitoso, com dois soquetes E27, diversas cores</t>
  </si>
  <si>
    <t>P.15.000.034134</t>
  </si>
  <si>
    <t>Luminária LED retangular para poste, eficiência minima 27.624 lm, eficiência min. 135 lm/W, potência 204W; ref. CLP-A200U da Conexled ou equivalente</t>
  </si>
  <si>
    <t>P.15.000.034200</t>
  </si>
  <si>
    <t>Luminária LED solar integrada para poste, com suporte para fixação; ref. linha Sahy CLS-UF80 da Conexled, Atlas All in One 80W da Fotovolt,  EIF-80W da Lightsolar ou equivalente</t>
  </si>
  <si>
    <t>P.15.000.045618</t>
  </si>
  <si>
    <t>Módulo tomada RJ-45 1 posto, referência Alumbra linha Belise ou equivalente</t>
  </si>
  <si>
    <t>P.15.000.046012</t>
  </si>
  <si>
    <t>Luminária quadrada de embutir tipo calha aberta com aletas planas para 2 lâmpadas fluorescentes compactas de 18/26W, ref. EDQ-46 da Lumalux, RE227AL da AMES, 1202E27 BC da ARM, PF90-E226 da Lumicenter, PL 688/226 da Prolumi ou equivalente</t>
  </si>
  <si>
    <t>P.15.000.046028</t>
  </si>
  <si>
    <t>Projetor retangular fechado, com alojamento para reator, para lâmpada vapor metálico ou de sódio de 150 a 400 W, ref. Tropico TPE3170 ou equivalente</t>
  </si>
  <si>
    <t>P.15.000.046030</t>
  </si>
  <si>
    <t>Braço em tubo de ferro galvanizado a fogo, de 1´ x 1,00m, para fixação de uma luminária externa; ref. Trópico ou equivalente</t>
  </si>
  <si>
    <t>P.15.000.046031</t>
  </si>
  <si>
    <t>Luminária redonda de embutir com difusor recuado para 1 ou 2 lâmpadas fluorescentes compactas de 15/18/20/23/26W; ref. EDR-45 da Lumalux, YEE410 da AMES, ARM99-ML539 C da ARM, PL 613/226 da Prolumi, AL 1761 da Ajalumi ou equivalente</t>
  </si>
  <si>
    <t>P.15.000.046046</t>
  </si>
  <si>
    <t>Projetor retangular fechado com aletas, para lâmpada vapor metálico 1000/2000 W, vapor sódio 1000 W; ref. TPE 3260/20 da Trópico ou equivalente</t>
  </si>
  <si>
    <t>P.15.000.046047</t>
  </si>
  <si>
    <t>Projetor retangular fechado, ref. Projeto F5096</t>
  </si>
  <si>
    <t>P.15.000.046048</t>
  </si>
  <si>
    <t>Projetor retangular fechado para lâmpadas vapor metálico e vapor de sódio 250/400W</t>
  </si>
  <si>
    <t>P.15.000.046049</t>
  </si>
  <si>
    <t>Projetor cônico fechado, para lâmpadas v. metálico e v. sódio 250/400W, mista 250/500W, ref.TPE320/4 Tropico, DI-295 Repume ou equivalente</t>
  </si>
  <si>
    <t>P.15.000.046050</t>
  </si>
  <si>
    <t>Projetor LED modular de 150 a 200W, eficiência minima de 125 l/W, ref. CLF-MP200C da Conexled, HRS-200 da H2xtech, RFL180-B502-002 da LED ou equivalente</t>
  </si>
  <si>
    <t>P.15.000.046064</t>
  </si>
  <si>
    <t>Luminária retangular de sobrepor tipo calha aberta para 2 lâmpadas fluorescentes tubulares de 32W, ref. CN10-S232 da Lumicenter ou equivalente</t>
  </si>
  <si>
    <t>P.15.000.046068</t>
  </si>
  <si>
    <t>Luminária retangular de sobrepor tipo calha aberta para 4 lâmpadas fluorescentes tubulares de 32W, ref. CN10-S432 da Lumicenter ou equivalente</t>
  </si>
  <si>
    <t>P.15.000.046071</t>
  </si>
  <si>
    <t>Luminária retangular de sobrepor tipo calha aberta com refletor em alumínio de alto brilho para 2 lâmpadas fluorescentes 32/36W, ref. CS232RF da AMES, CAN03-S232 da Lumicenter, PL 228/24 da Prolumi ou equivalente</t>
  </si>
  <si>
    <t>P.15.000.046093</t>
  </si>
  <si>
    <t>Luminária decorativa tipo poste balizador, com altura aproximada de 500mm a 600mm; ref. E210M da Ames Iluminação, 532 FM Lustres, ST222V da Starlumen, Ecoforce ou equivalente</t>
  </si>
  <si>
    <t>P.15.000.046106</t>
  </si>
  <si>
    <t>Luminária fechada retangular tipo pétala pequena, com alojamento para reator, ref. DP-2198-01, DP-2198-02 da Projeto ou equivalente</t>
  </si>
  <si>
    <t>P.15.000.046107</t>
  </si>
  <si>
    <t>Luminária fechada retangular tipo pétala grande, com alojamento para reator, ref. DP-2305-01 da Projeto</t>
  </si>
  <si>
    <t>P.15.000.046109</t>
  </si>
  <si>
    <t>Plafon de plástico e/ou PVC, para acabamento de ponto de luz, com soquete E-27, ref. PF1 ou PF2 da Wetzel</t>
  </si>
  <si>
    <t>P.15.000.046175</t>
  </si>
  <si>
    <t>Luminária quadrada de embutir tipo calha aberta refletor e aleta parabólicas em alumínio para 4 lâmpadas fluorescentes 14/16/18W, ref. CE416AL-N da AMES, 101416 BC da ARM, CAA1-E416 da Lumicenter, PL 375/42 da Prolumi ou equivalente</t>
  </si>
  <si>
    <t>P.15.000.046177</t>
  </si>
  <si>
    <t>Luminária de embutir redonda com foco orientável e acessórios antiofuscante, para 1 lâmpada dicroica de 50 W, base GZ-10; ref. linha face plana IL0073-GZ Interlight ou equivalente</t>
  </si>
  <si>
    <t>P.15.000.046347</t>
  </si>
  <si>
    <t>Luminária redonda de embutir com refletor em alumínio para 2 lâmpadas fluorescentes compactas duplas de 18/26W, ref. EDR-30 da Lumalux, YE410 da AMES, ARM99-702 C da ARM , PL 613/226 da Prolumi, AL 1501 da Ajalumi ou equivalente</t>
  </si>
  <si>
    <t>P.15.000.046348</t>
  </si>
  <si>
    <t>Luminária retangular de embutir assimétrica para 1 lâmpada fluorescente tubular de 14W, ref. FEA-62 da Lumalux, LE32WLL da AMES, 136114 BC da ARM, FAN03-E114 da Lumicenter, PL 381/114 ASS da Prolumi ou equivalente</t>
  </si>
  <si>
    <t>P.15.000.046349</t>
  </si>
  <si>
    <t>Luminária redonda de sobrepor ou pendente com difusor para facho concentrado para 1 lâmpada vapor metálico elipsoidal de 250 / 400W; ref. LI2020C da AMES, PL 421 20" da Prolumi ou equivalente</t>
  </si>
  <si>
    <t>P.15.000.046351</t>
  </si>
  <si>
    <t>Luminária retangular de embutir tipo calha aberta com refletor assimétrico em alumínio para 2 lâmpadas fluorescentes 28/54W, ref. FEA-62 da Lumalux, 136228 BC da ARM, PL 381/228 ASS da Prolumi, FAN03-E228 da Lumicenter ou equivalente</t>
  </si>
  <si>
    <t>P.15.000.046568</t>
  </si>
  <si>
    <t>Luminária redonda de sobrepor com difusor em vidro temperado jateado para 1 ou 2 lâmpadas fluorescentes compactas de 18/26W; ref. PFD-03 da Lumalux, YE510G da AMES, ARM99-2018 C da ARM, PL 644/226 da Prolumi, AL 3001/G da Ajalumi ou equivalente</t>
  </si>
  <si>
    <t>P.15.000.046585</t>
  </si>
  <si>
    <t>Luminária industrial pendente refletor prismático sem alojamento para reator, lâmpadas sódio/metálico/mista 150/250/400W, ref. DI-850 e DI-855 da Repume</t>
  </si>
  <si>
    <t>P.15.000.049559</t>
  </si>
  <si>
    <t>Laço lateral duplo para cabo 4 15kV</t>
  </si>
  <si>
    <t>P.15.000.049560</t>
  </si>
  <si>
    <t>Laço pre-formado de topo para cabo CA 4 AWG</t>
  </si>
  <si>
    <t>P.15.000.090205</t>
  </si>
  <si>
    <t>Luminária LED quadrada, sobrepor, de 15 a 24W fluxo lum. 1363 a 1800 lm, 220V, temper. de cor 4000 K, difusor prismático transparente; ref. 400-24/1 LED da ARM, EF75-S2000840, difusor leitoso Lumicenter, PL 289/LED18W TL Prolumi ou equivalente</t>
  </si>
  <si>
    <t>P.15.000.090331</t>
  </si>
  <si>
    <t>Luminária blindada retangular embutir para lâmpadas vapor sódio 70W, PLE 18/26W; referência comercial Shomei SBL 630/2, Telbra EY 31-2, Repume DI-140/A ou equivalente</t>
  </si>
  <si>
    <t>P.15.000.091173</t>
  </si>
  <si>
    <t>Luminária blindada oval de sobrepor em alumínio fundido ou arandela, para lâmpada fluorescente compacta</t>
  </si>
  <si>
    <t>P.15.000.091242</t>
  </si>
  <si>
    <t>Luminária blindada de sobrepor ou pendente para 1 lâmpada fluorescente 32/36/40 W, ref. HT 01S132 da Lumicenter ou equivalente</t>
  </si>
  <si>
    <t>P.15.000.091243</t>
  </si>
  <si>
    <t>Luminária blindada de sobrepor ou pendente para 2 lâmpadas fluorescentes 32/36/40 W, ref. HT01S232 da Lumicenter ou equivalente</t>
  </si>
  <si>
    <t>P.15.000.091298</t>
  </si>
  <si>
    <t>Luminária retangular de embutir tipo calha fechada com difusor plano em acrílico para 2 lâmpadas fluorescentes de 28/32/36/54W; ref. CE232DL-N da AMES, 152228 LC da ARM, FHT07-E228 da Lumicenter, PL 389/24 TL da Prolumi ou equivalente</t>
  </si>
  <si>
    <t>P.15.000.091336</t>
  </si>
  <si>
    <t>Luminária retangular de sobrepor tipo calha fechada difusor em acrílico translúcido p/2 lâmpadas fluorescentes 28/32/36/54W, ref. L40S232B AMES, 750228 LC da ARM, FHT05-S228 Lumicenter, PL 289/24 TL Prolumi, AL 7551.2FT28 Ajalumi ou equivalente</t>
  </si>
  <si>
    <t>P.15.000.092173</t>
  </si>
  <si>
    <t>Luminária pública fechada pétala pequena em alumínio fundido, refrator lente em vidro temperado, ref. DI-1031V da Repume, LX-17/3 da Lumel ou equivalente</t>
  </si>
  <si>
    <t>P.15.000.092174</t>
  </si>
  <si>
    <t>Suporte tubular de fixação em poste para 1 luminária tipo pétala; ref. TPC 105/1-0° da Trópico, DTS-1-60 da Repume, SUP-1 da AMES, RCA Lâmpadas, SB-1 Reto da Induspar ou equivalente</t>
  </si>
  <si>
    <t>P.15.000.092175</t>
  </si>
  <si>
    <t>Suporte tubular de fixação em poste para 2 luminárias tipo pétala; ref. TPC 105/2-180° da Trópico, DTS-2-60 da Repume, SUP-02 da AMES, RCA lâmpadas, SB-2 Angular da Induspar ou equivalente</t>
  </si>
  <si>
    <t>P.16.000.067001</t>
  </si>
  <si>
    <t>Bloco autônomo de iluminação de emergência LED, autonomia de 3 horas, equipado com 2 faróis, fluxo luminoso 2.000 até 3.000 lúmens; ref. FAE-LED216 da KBR, Bloco de 3000 lumens da Segurimax ou equivalente</t>
  </si>
  <si>
    <t>P.16.000.067014</t>
  </si>
  <si>
    <t>Bloco autônomo de iluminação emergência, autonomia mínima 1 hora, completo, 2 lâmpadas 11W, ref. Fluxoon 2x11 Aureon, F-2x11W Gevi Gamma ou equivalente</t>
  </si>
  <si>
    <t>P.16.000.091001</t>
  </si>
  <si>
    <t>Módulo para adaptação de luminária de emergência, autonomia 90 minutos para lâmpada fluorescente de 32W</t>
  </si>
  <si>
    <t>P.16.000.091030</t>
  </si>
  <si>
    <t>Central de detecção e alarme de incêndio, autonomia de 1 hora para 12 laços, 220V/12V</t>
  </si>
  <si>
    <t>P.16.000.091342</t>
  </si>
  <si>
    <t>Central para iluminação de emergência, completa (incluso 9 baterias de 150A - 1h30min), de 5000 a 7500 W, ref. UNILAMP USE 110/7000 Unitron ou equivalente</t>
  </si>
  <si>
    <t>P.16.000.091343</t>
  </si>
  <si>
    <t>Luminária para unidade centralizada pendente, completa, com duas lâmpadas fluorescentes compactas 9W, ref. PL 9W, LFA-18D/2F da Aureon ou equivalente</t>
  </si>
  <si>
    <t>P.16.000.091345</t>
  </si>
  <si>
    <t>Luminária para unidade centralizada de sobrepor, completa, com lâmpada fluorescente de 15W, PL 15W,  ref. G45 da Gevi gamma ou equivalente</t>
  </si>
  <si>
    <t>P.16.000.091551</t>
  </si>
  <si>
    <t>Central de iluminação de emergência com autonomia de 1 hora até 240W, ref. BF/42 da unilamp, ILU300P/12V da Gevi Gamma, CIE 12/360 da Aureon ou equivalente</t>
  </si>
  <si>
    <t>P.17.000.030001</t>
  </si>
  <si>
    <t>Unidade gerenciadora digital de vídeo em rede (NVR) de até 8 câmeras IP em Full HD a 30FPS, armazenamento de 6 TB, 1 interface de rede Fast Ethernet; ref. NVD 1008 P da Intelbras ou equivalente</t>
  </si>
  <si>
    <t>P.17.000.030003</t>
  </si>
  <si>
    <t>Unidade gerenciadora digital de vídeo em rede (NVR) de até 16 câmeras IP em Full HD a 30FPS, armazen. de 12 TB, 1 interface de rede Gigabit Ethernet e 4 entradas de alarme; ref. NVD 3016 P da Intelbras ou equivalente</t>
  </si>
  <si>
    <t>P.17.000.030005</t>
  </si>
  <si>
    <t>Unidade gerenciadora digital de vídeo em rede (NVR) de até 32 câmeras IP em Full HD a 30FPS, para armazenamento de 48 TB, 2 interface de rede Gigabit Ethernet e 16 entradas de alarme; referência NVD 7032 da Intelbras ou equivalente</t>
  </si>
  <si>
    <t>P.17.000.030502</t>
  </si>
  <si>
    <t>Fonte de alimentação chaveada universal (bivolt), com saída de 24V 1,5A 35W; reerência comercial LRS-35-24 da Mean Well, I20667 Metaltex ou equivalente</t>
  </si>
  <si>
    <t>P.17.000.030515</t>
  </si>
  <si>
    <t>P.17.000.030518</t>
  </si>
  <si>
    <t>P.17.000.030520</t>
  </si>
  <si>
    <t>Rack fechado, ventilado padrão metálico, 19 x 20 Us x 470 mm, ref. Carthom´s</t>
  </si>
  <si>
    <t>P.17.000.030522</t>
  </si>
  <si>
    <t>P.17.000.030523</t>
  </si>
  <si>
    <t>P.17.000.030524</t>
  </si>
  <si>
    <t>Bandeja fixa para rack, 19" x 800 mm</t>
  </si>
  <si>
    <t>P.17.000.030525</t>
  </si>
  <si>
    <t>P.17.000.030531</t>
  </si>
  <si>
    <t>P.17.000.030537</t>
  </si>
  <si>
    <t>Detector ou sensor de gás liquefeito (GLP), gás natural (GN) ou derivados de metano, endereçável; ref. Gevi gamma, AFDG2E da Abafire, AGD da Contech, IL022 da Aerot, MGC1000 da Minipa ou equivalente</t>
  </si>
  <si>
    <t>P.17.000.030538</t>
  </si>
  <si>
    <t>P.17.000.030550</t>
  </si>
  <si>
    <t>Alarme hidráulico com gongo, cobertura e corpo em alumínio fundido ASTM-B-209, pintado na cor vermelha; ref. Reliablel, Skop ou equivalente</t>
  </si>
  <si>
    <t>P.17.000.030555</t>
  </si>
  <si>
    <t>Módulo isolador, módulo endereçador para audiovisual; ref. LSC-ISO da Global Fire, IRC485T03 da Tecnohold, IDL 520 da Intelbras, MIC-E 02251 da Ilumac ou equivalente</t>
  </si>
  <si>
    <t>P.17.000.030562</t>
  </si>
  <si>
    <t>Câmera fixa colorida compacta, resolução 1/3 Megapixels, tipo mini com lente varifocal, para áreas internas e externas; ref. VIP S3120 IP mini Bullet 1.3MP da Intelbras, IP GSIP1300TVP Bullet da Giga ou equivalente</t>
  </si>
  <si>
    <t>P.17.000.030563</t>
  </si>
  <si>
    <t>Câmera Dome IP HD 1.3MP, para áreas internas e externas, função WDR, com lente varifocal, possui função SIP (vídeo chamadas); ref. IP Dome HD VIP E4220Z da Intelbras, GV EDR2100-0F da Geovision ou equivalente</t>
  </si>
  <si>
    <t>P.17.000.030575</t>
  </si>
  <si>
    <t>Câmera fixa com domo e suporte de fixação, sensor de imagem CMOS, função WDR e IP 66; ref. NDI-50022-V3 da Bosch ou equivalente</t>
  </si>
  <si>
    <t>P.17.000.030578</t>
  </si>
  <si>
    <t>Switch Gigabit para servidor central com 24 portas PoE frontais e 2 portas SFP, capacidade de 10 / 100 / 1000 MBPS; ref. WS-C2960X-24PD-L da Cisco, N2024P da Dell, JL255A 2930F da HP Aruba ou equivalente</t>
  </si>
  <si>
    <t>P.17.000.030580</t>
  </si>
  <si>
    <t>P.17.000.030581</t>
  </si>
  <si>
    <t>Bandeja deslizante para Rack de 19" padrão, com profundidade de 770 mm</t>
  </si>
  <si>
    <t>P.17.000.030583</t>
  </si>
  <si>
    <t>Estação de trabalho "WorkStation" para central de monitoramento com até 3 monitores, memória RAM de 8 GB; referência T3620 MT da empresa Dell ou equivalente</t>
  </si>
  <si>
    <t>P.17.000.030586</t>
  </si>
  <si>
    <t>Mesa controladora híbrida para até 32 câmeras IPs com teclado e joystick, compatível com sistema de CFTV, IP ou analógico; ref. modelo VTN-2000 da Intelbras ou equivalente</t>
  </si>
  <si>
    <t>P.17.000.030587</t>
  </si>
  <si>
    <t>Estação de monitoramento "WorkStation" para até 3 monitores, memória RAM de 16 GB DDR4, Placa de vídeo 5 GB DD5; ref. Z4 da marca HP ou equivalente</t>
  </si>
  <si>
    <t>P.17.000.030600</t>
  </si>
  <si>
    <t>Central de pabx híbrida de telefonia para 8 linhas tronco e 128 ramais (digital e analógico), recurso PBX-Networking, ref. KX-TDE600 IP Panasonic ou equivalente</t>
  </si>
  <si>
    <t>P.17.000.030601</t>
  </si>
  <si>
    <t>Central de pabx híbrida de telefonia para 8 linhas tronco+128 ramais (digital e analógico); ref. Impacta 220 Intelbras, Impacta 300 Intelbras ou equivalente</t>
  </si>
  <si>
    <t>P.17.000.030603</t>
  </si>
  <si>
    <t>Central de pabx para 2 linhas e 8 ramais; ref. Conecta + da Intelbras, incluso o kit de mais 1 placa de 4 ramais e 1 placa Disa de atendimento automático</t>
  </si>
  <si>
    <t>P.17.000.030700</t>
  </si>
  <si>
    <t>Sinalizador audiovisual endereçável com LEDs pulsantes do tipo flash, ref. SAV-E da Firemac, VALKYRIE A da Global Fire ou equivalente</t>
  </si>
  <si>
    <t>P.17.000.030701</t>
  </si>
  <si>
    <t>P.17.000.030702</t>
  </si>
  <si>
    <t>Repetidor de Sinal I/I e V/I</t>
  </si>
  <si>
    <t>P.17.000.030703</t>
  </si>
  <si>
    <t>Sensor de temperatura ambiente PT100 2 fios</t>
  </si>
  <si>
    <t>P.17.000.030704</t>
  </si>
  <si>
    <t>P.17.000.030705</t>
  </si>
  <si>
    <t>Controlador lógico programável 16 entradas/16 saídas</t>
  </si>
  <si>
    <t>P.17.000.030706</t>
  </si>
  <si>
    <t>P.17.000.030707</t>
  </si>
  <si>
    <t>Módulo de expansão para 8 de entradas e saídas digitais</t>
  </si>
  <si>
    <t>P.17.000.030708</t>
  </si>
  <si>
    <t>Módulos de expansão para 4 canais de saídas analógicas</t>
  </si>
  <si>
    <t>P.17.000.030710</t>
  </si>
  <si>
    <t>Termostato de segurança 90-110C, ref. BT-TRL-90110 da Slic Equipamentos, LS1 da Actua Controls ou equivalente</t>
  </si>
  <si>
    <t>P.17.000.030711</t>
  </si>
  <si>
    <t>Transmissor de pressão compacto, escala de pressão de 0 A 10 BAR, sinal de saída de 4 - 20 MA; ref. MBS1700 da Danfos, PX119 da Omega, RTP-420 da Rücken ou equivalente</t>
  </si>
  <si>
    <t>P.17.000.030712</t>
  </si>
  <si>
    <t>Transmissor de temperatura/umidade para dutos 3% 4-20 mA, ref. RHP-3D11 da Slic equipamentos, ou equivalente</t>
  </si>
  <si>
    <t>P.17.000.030715</t>
  </si>
  <si>
    <t>Termostato para aquecimento ou refrigeração com programação horária, referência comercial Full Gauge ou equivalente</t>
  </si>
  <si>
    <t>P.17.000.030716</t>
  </si>
  <si>
    <t>Poço Termométrico em alumínio com haste de 30mm e rosca 1/2" npt, ref. Comercial: Full Gauge ou equivalente</t>
  </si>
  <si>
    <t>P.17.000.031477</t>
  </si>
  <si>
    <t>Ponto de acesso de dados (Acess Point), para acesso em rede local sem fio, ref. com.: EAP245-AC1750-V1 da TP-Link, WAP150 da Cisco, DAP-2610 da D-Link ou equivalente</t>
  </si>
  <si>
    <t>P.17.000.031489</t>
  </si>
  <si>
    <t>Central de pabx híbrida de telefonia para 8 linhas tronco e 24 a 32 ramais (digital e analógico); ref. Intelbras Impacta 40 /68i, Panasonic KXTES 32 ou equivalente</t>
  </si>
  <si>
    <t>P.17.000.031490</t>
  </si>
  <si>
    <t>Switch Gigabit 24 portas 10/100/1000 Base TX Layer 2 mínimo com porta de saída em fibra</t>
  </si>
  <si>
    <t>P.17.000.031495</t>
  </si>
  <si>
    <t>Video porteiro eletrônico colorido com um interfone; referência comercial HDL 90.02.01.033, 90.02.01.700 ou equivalente</t>
  </si>
  <si>
    <t>P.17.000.035701</t>
  </si>
  <si>
    <t>Porteiro eletrônico com 1 interfone, ref. Amelco AM-M100</t>
  </si>
  <si>
    <t>P.17.000.035705</t>
  </si>
  <si>
    <t>Sistema eletrônico de automatização de portão deslizante, para esforço maior de 800kg e até 1400 kg, mono 220 V, com 3 controles de acesso; ref. DZ IND 1500 / EURUS 2000 da PPA ou equivalente - instalado</t>
  </si>
  <si>
    <t>P.17.000.035713</t>
  </si>
  <si>
    <t>Sistema eletrônico de automatização de portão deslizante, para esforços até 800 kg, mono 220 V, com 2 controles de acesso; ref. DZ4 DK 1/3hp da Rossi ou equivalente - instalado</t>
  </si>
  <si>
    <t>P.17.000.037603</t>
  </si>
  <si>
    <t>Sistema de alarme PNE com indicador audiovisual, com fio, com etiquetas informativas em alumínio com impressão UV e adesivos, resistente às intempéries conforme NBR 9050/2015, para pessoas com mobilidade reduzida ou cadeirante</t>
  </si>
  <si>
    <t>P.17.000.037604</t>
  </si>
  <si>
    <t>Sistema de alarme PNE com indicador audiovisual, sem fio (Wireless), com etiquetas informativas em alumínio com impressão UV e adesivos, resistente às intempéries conforme NBR 9050/2015, para pessoas com mobilidade reduzida ou cadeirante</t>
  </si>
  <si>
    <t>P.17.000.041097</t>
  </si>
  <si>
    <t>Inversor de frequência, com potência de 50 CV, 220 volts, referência Weg ou equivalente</t>
  </si>
  <si>
    <t>P.17.000.041098</t>
  </si>
  <si>
    <t>Inversor de frequência, com potência de 25 a 30 CV, referência Weg ou equivalente</t>
  </si>
  <si>
    <t>P.17.000.041119</t>
  </si>
  <si>
    <t>Dispositivo de partida ´Soft Starter´ para motor 220 V, trifásico de 40cv, ref. SSW070130T5SZ da Weg ou equivalente</t>
  </si>
  <si>
    <t>P.17.000.041120</t>
  </si>
  <si>
    <t>Dispositivo Soft Starter para motor 15 cv, trifásico 220 V, ref. SSW070045T5SZ da Weg ou equivalente</t>
  </si>
  <si>
    <t>P.17.000.041121</t>
  </si>
  <si>
    <t>Dispositivo Soft Starter para motor 25 cv, trifásico 220 V, ref. SSW070085T5SZ da Weg ou equivalente</t>
  </si>
  <si>
    <t>P.17.000.042200</t>
  </si>
  <si>
    <t>Inversor de frequência para variação de velocidade em motores, potência de 0,25 a 20 cv; ref. CFW500D31P0T4DB20 da Weg ou equivalente</t>
  </si>
  <si>
    <t>P.17.000.042462</t>
  </si>
  <si>
    <t>Alarme sonoro bitonal de 220V, para painel de comando; ref. 104/220 B Cutler Hammer ou equivalente</t>
  </si>
  <si>
    <t>P.17.000.042521</t>
  </si>
  <si>
    <t>Detector óptico de fumaça endereçável, com base de fixação, ref. BH-300 da Kidde, Protege ou equivalente</t>
  </si>
  <si>
    <t>P.17.000.042522</t>
  </si>
  <si>
    <t>Distribuidor interno óptico para 1 U 24 fibras (DIO) B48, para montagem em rack 19"/ 23"</t>
  </si>
  <si>
    <t>P.17.000.042523</t>
  </si>
  <si>
    <t>Adaptador, modelo MM (62,5) SC-SPC, MM (62,5) LC-SPC ou MM (62,5) ST-ST-SPC ou equivalente, para distribuidor interno óptico 24 fibras (DIO) B48</t>
  </si>
  <si>
    <t>P.17.000.042527</t>
  </si>
  <si>
    <t>Protetor de surto para bloco de distribuição, referência MPDG Slim RG / MPDG Slim RS da Bargoa, MP-R-CC (G) da Clamper ou equivalente</t>
  </si>
  <si>
    <t>P.17.000.042538</t>
  </si>
  <si>
    <t>Divisor interno com 1 entrada e 2 saídas 75 Ohms, ref. WDI/275 Wadt ou equivalente</t>
  </si>
  <si>
    <t>P.17.000.042539</t>
  </si>
  <si>
    <t>Divisor interno com 1 entrada e 4 saídas 75 Ohms, ref. WDI/475 Wadt ou equivalente</t>
  </si>
  <si>
    <t>P.17.000.042541</t>
  </si>
  <si>
    <t>Amplificador de potência, 50 dB, para VHF e CATV, frequência 40 a 550 MHz, ref. WCATV Wadt ou equivalente</t>
  </si>
  <si>
    <t>P.17.000.042546</t>
  </si>
  <si>
    <t>Bloco de distribuição com protetor de surtos para 10 pares; referência comercial BTDG NA/BTDG NF, circuito aberto/fechado da Bargoa ou equivalente</t>
  </si>
  <si>
    <t>P.17.000.042561</t>
  </si>
  <si>
    <t>Antena parabólica multiponto e receptor analógico, ref. Antena Elsys, Century, ou equivalente; Receptor Petit Etrs39, Nano Box Vr Century ou equivalente; com controle remoto</t>
  </si>
  <si>
    <t>P.17.000.042562</t>
  </si>
  <si>
    <t>Filtro passivo e misturador de sinais VHF / UHF / CATV, ref. PQMB-2300B da Proeletronic ou equivalente</t>
  </si>
  <si>
    <t>P.17.000.042563</t>
  </si>
  <si>
    <t>Modulador de canais modelo ágil, ref. PQMO-2600G2 da Proeletronic ou equivalente</t>
  </si>
  <si>
    <t>P.17.000.042566</t>
  </si>
  <si>
    <t>Amplificador transistorizado de linha VHF (50 a 220 MHz, 50 dB) ou UHF (470 a 800 MHz, 48 dB), nível de saída 1, 4 e 8 canais, conectores de saída F-fêmea - 110/220V</t>
  </si>
  <si>
    <t>P.17.000.046322</t>
  </si>
  <si>
    <t>Sensor de presença infravermelho passivo e microondas sem fio, alcance 12m, frequência 433,92Mhz, cobertura 90°; ref. Intelbras IVP2000 SR ou equivalente</t>
  </si>
  <si>
    <t>P.17.000.050018</t>
  </si>
  <si>
    <t>Transceptor Gigabit SX conectável de formato pequeno (SFP); ref. MGBSX1 da Cisco ou equivalente</t>
  </si>
  <si>
    <t>P.17.000.050162</t>
  </si>
  <si>
    <t>Sistema ininterrupto de energia monofásico no break, de 5 a 7,5 kVA (110 / 120 V), autonomia 15 minutos</t>
  </si>
  <si>
    <t>P.17.000.050167</t>
  </si>
  <si>
    <t>Sistema ininterrupto de energia monofásico de 2 kVA (127 / 127 V), autonomia 40 minutos</t>
  </si>
  <si>
    <t>P.17.000.050178</t>
  </si>
  <si>
    <t>Sistema ininterrupto de energia trifásico de 10 kVA (220 / 220 V), autonomia 15 minutos</t>
  </si>
  <si>
    <t>P.17.000.050179</t>
  </si>
  <si>
    <t>Sistema ininterrupto de energia trifásico de 20 kVA (220 / 208 / 108 V), autonomia 15 minutos</t>
  </si>
  <si>
    <t>P.17.000.050181</t>
  </si>
  <si>
    <t>Sistema ininterrupto de energia trifásico on line, de 15 kVA (208 / 110 V), autonomia 15 minutos</t>
  </si>
  <si>
    <t>P.17.000.050183</t>
  </si>
  <si>
    <t>Sistema ininterrupto de energia monofásico on line, de 5 kVA (220 / 110 V), com autonomia 15 minutos</t>
  </si>
  <si>
    <t>P.17.000.050186</t>
  </si>
  <si>
    <t>Sistema ininterrupto de energia, monofásico no break, de 600 VA (127 / 127 V, com autonomia de 10 a 15 minutos</t>
  </si>
  <si>
    <t>P.17.000.050192</t>
  </si>
  <si>
    <t>Sistema ininterrupto de energia trifásico de 10 kVA (220 / 110 V), autonomia 2 horas</t>
  </si>
  <si>
    <t>P.17.000.050208</t>
  </si>
  <si>
    <t>Estabilizador eletrônico de tensão, trifásico, com potência de 40 kVA (220/110V)</t>
  </si>
  <si>
    <t>P.17.000.050214</t>
  </si>
  <si>
    <t>Sistema ininterrupto de energia trifásico on line, de 20 kVA (220/127V), automação 15 minutos</t>
  </si>
  <si>
    <t>P.17.000.050215</t>
  </si>
  <si>
    <t>Sistema ininterrupto de energia trifásico on line, de 60 kVA (220/127V), automação 15 minutos</t>
  </si>
  <si>
    <t>P.17.000.050218</t>
  </si>
  <si>
    <t>Sistema ininterrupto de energia trifásico on line, de 80 kVA (220/127V), automação 15 minutos</t>
  </si>
  <si>
    <t>P.17.000.050220</t>
  </si>
  <si>
    <t>Sistema ininterrupto de energia, trifásico de 20 kVA, no break, entrada 380 V e saída 220 V, com autonomia de 15 minutos</t>
  </si>
  <si>
    <t>P.17.000.050224</t>
  </si>
  <si>
    <t>Sistema ininterrupto de energia on line senoidal, de 50 kVA (220/110 V), com automação de 15 minutos</t>
  </si>
  <si>
    <t>P.17.000.050225</t>
  </si>
  <si>
    <t>Sistema ininterrupto de energia, trifásico on line senoidal, de 5 kVA (220/110 V), com automação de 15 minutos</t>
  </si>
  <si>
    <t>P.17.000.050226</t>
  </si>
  <si>
    <t>Sistema ininterrupto de energia, trifásico on line senoidal, de 10 kVA (220/110 V), com autonomia de 15 minutos</t>
  </si>
  <si>
    <t>P.17.000.050231</t>
  </si>
  <si>
    <t>Sistema ininterrupto de energia, trifásico on line senoidal, de 7,5 kVA (220/110 V), com autonomia de 15 minutos</t>
  </si>
  <si>
    <t>P.17.000.050257</t>
  </si>
  <si>
    <t>Sistema ininterrupto de energia trifásico on line senoidal, de 40kVA, 380V/220V, com autonomia de 15 minutos; ref. Conception da CM Comandos Lineares, Sigma da Beta Eletronic, Energy Master, Oneupsti, Processtec ou equivalente</t>
  </si>
  <si>
    <t>P.17.000.067301</t>
  </si>
  <si>
    <t>Bloco de ligação com engate rápido para 10 pares com suporte BER-10</t>
  </si>
  <si>
    <t>P.17.000.090534</t>
  </si>
  <si>
    <t>Destravador magnético eletroímã (sem fonte), para porta corta-fogo de 24 Vcc, ref. Gevi gamma ou equivalente</t>
  </si>
  <si>
    <t>P.17.000.090899</t>
  </si>
  <si>
    <t>P.17.000.091007</t>
  </si>
  <si>
    <t>Detector termovelocimétrico com base endereçável; ref. Johnson Controls, Fire &amp; Security, Aerotex Extintores ou equivalente</t>
  </si>
  <si>
    <t>P.17.000.091009</t>
  </si>
  <si>
    <t>Sirene audiovisual tipo endereçável, potência de 90 a 110db, tensão até 24Vcc, corrente 100mA, leds alto brilho; ref. VRE-SVF da Verin, Strobe 99dB da Siemens ou equivalente</t>
  </si>
  <si>
    <t>P.17.000.091031</t>
  </si>
  <si>
    <t>Sirene tipo corneta com potência nominal de 12V, potência sonora entre 115dB a 120dB, potência elétrica de 15 a 20W; ref. NA/12V da Aureon, GLK, DNI ou equivalente</t>
  </si>
  <si>
    <t>P.17.000.091404</t>
  </si>
  <si>
    <t>Aparelho telefônico multifrequencial, analógico, teclas: FLASH, HOOK, PAUSE, LND e MODE, controle discagem em pulso e tom, controle de volume em 3 níveis</t>
  </si>
  <si>
    <t>P.17.000.091560</t>
  </si>
  <si>
    <t>Sirene eletrônica em caixa metálica de 12 / 24 Volts</t>
  </si>
  <si>
    <t>P.17.000.091621</t>
  </si>
  <si>
    <t>Cancela automática com gabinete aço e barreira em alumínio de 3,50 até 4,00 m; ref. Gatter Peccinin, Barrier da PPA, Prime DC da Garen, Max Peccinin, Brasso jetflex da PPA ou equivalente</t>
  </si>
  <si>
    <t>P.17.000.092197</t>
  </si>
  <si>
    <t>Estabilizador eletrônico de tensão monofásico com potência, 5 kVA</t>
  </si>
  <si>
    <t>P.17.000.092199</t>
  </si>
  <si>
    <t>Estabilizador eletrônico de tensão monofásico com potência, 10 kVA</t>
  </si>
  <si>
    <t>P.17.000.092292</t>
  </si>
  <si>
    <t>Controlador de acesso com identificação por impressão digital (biometria) e software de gerencimento; ref. SS 411E da Intelbras, iDAccess da Controlid ou equivalente</t>
  </si>
  <si>
    <t>P.17.000.092764</t>
  </si>
  <si>
    <t>Central alarme microprocessada para até 125 zonas, ref. FP-01 da Gevi Gamma ou equivalente</t>
  </si>
  <si>
    <t>P.17.000.092765</t>
  </si>
  <si>
    <t>Repetidora sinais do painel sinóptico para central</t>
  </si>
  <si>
    <t>P.17.000.092771</t>
  </si>
  <si>
    <t>Detector microprocessado metais tipo portal; ref. MAGXXI linha 300 / 3P da Magnetec; DMP-01/MP da Priel ou equivalente</t>
  </si>
  <si>
    <t>P.18.000.042520</t>
  </si>
  <si>
    <t>Painel frontal cego de 19´ x 1 U; ref. Itcomtech/20, Furukawa, Garra ou equivalente</t>
  </si>
  <si>
    <t>P.18.000.042526</t>
  </si>
  <si>
    <t>Painel frontal cego de 19´ x 2 U; ref. Itcomtech/20, Furukawa, Garra ou equivalente</t>
  </si>
  <si>
    <t>P.18.000.045100</t>
  </si>
  <si>
    <t>Caixa base lateral tipo ´N´ (1300x400x250mm), ref. Phaynell, JSA ou equivalente</t>
  </si>
  <si>
    <t>P.18.000.045101</t>
  </si>
  <si>
    <t>Caixa de medição tipo ´M´ externa de (900x1200x270)mm, padrão Eletropaulo</t>
  </si>
  <si>
    <t>P.18.000.045102</t>
  </si>
  <si>
    <t>Caixa para seccionadora tipo ´T´, (900x600x250)mm, padrão Eletropaulo</t>
  </si>
  <si>
    <t>P.18.000.045103</t>
  </si>
  <si>
    <t>Caixa de medição tipo II, (300 x 560 x 200)mm, padrão concessionárias</t>
  </si>
  <si>
    <t>P.18.000.045106</t>
  </si>
  <si>
    <t>Caixa de medição externa tipo ´N´ (1300x1200x270)mm, padrão Eletropaulo</t>
  </si>
  <si>
    <t>P.18.000.045108</t>
  </si>
  <si>
    <t>Caixa de proteção para TC, em chapa 14, (1000x750x300) mm, padrão CPFL</t>
  </si>
  <si>
    <t>P.18.000.045109</t>
  </si>
  <si>
    <t>Caixa de medição externa tipo ´L´ (900x600x270)mm, padrão Eletropaulo</t>
  </si>
  <si>
    <t>P.18.000.045110</t>
  </si>
  <si>
    <t>Caixa de medição ´A1´para cabine primária (1000x1000x300)mm, padrão Eletropaulo</t>
  </si>
  <si>
    <t>P.18.000.045111</t>
  </si>
  <si>
    <t>Caixa de proteção dos bornes do medidor, em chapa 18, (300x250x90) mm padrão CPFL</t>
  </si>
  <si>
    <t>P.18.000.045116</t>
  </si>
  <si>
    <t>Caixa de entrada tipo ´E´ de (560x350x210)mm, ref. BN, Olipe, ou equivalente - padrão Eletropaulo</t>
  </si>
  <si>
    <t>P.18.000.045121</t>
  </si>
  <si>
    <t>Caixa de medição polifásica tipo III, (500x600x200)mm, padrão concessionárias</t>
  </si>
  <si>
    <t>P.18.000.049566</t>
  </si>
  <si>
    <t>Suporte para transformação em poste/estaleiro</t>
  </si>
  <si>
    <t>P.18.000.050127</t>
  </si>
  <si>
    <t>Quadro Telebras de embutir em chapa de (200 x 200 x 120) mm, com fundo de madeira, ref. Olipe, Lintermani ou equivalente</t>
  </si>
  <si>
    <t>P.18.000.050128</t>
  </si>
  <si>
    <t>Quadro Telebras de embutir em chapa de (400 x 400 x 120) mm, com fundo de madeira, ref. Olipe, Lintermani ou equivalente</t>
  </si>
  <si>
    <t>P.18.000.050129</t>
  </si>
  <si>
    <t>Quadro Telebras de embutir em chapa de (600 x 600 x 120) mm, com fundo de madeira, ref. Olipe, Lintermani ou equivalente</t>
  </si>
  <si>
    <t>P.18.000.050130</t>
  </si>
  <si>
    <t>Quadro Telebras de embutir em chapa de (800 x 800 x 120) mm, com fundo de madeira, ref. Olipe, Lintermani ou equivalente</t>
  </si>
  <si>
    <t>P.18.000.050131</t>
  </si>
  <si>
    <t>Quadro Telebras de embutir em chapa de (120 x 120 x 120) mm, com fundo de madeira, ref. Olipe, Lintermani ou equivalente</t>
  </si>
  <si>
    <t>P.18.000.050132</t>
  </si>
  <si>
    <t>Quadro Telebras de sobrepor em chapa de (200 x 200 x 120) mm, com fundo de madeira, ref. Olipe, Lintermani ou equivalente</t>
  </si>
  <si>
    <t>P.18.000.050133</t>
  </si>
  <si>
    <t>Quadro Telebras de sobrepor em chapa de (400 x 400 x 120) mm, com fundo de madeira, ref. Olipe, Lintermani ou equivalente</t>
  </si>
  <si>
    <t>P.18.000.050134</t>
  </si>
  <si>
    <t>Quadro Telebras de sobrepor ema chapa de (600 x 600 x 120) mm, com fundo de madeira, ref. Olipe, Lintermani ou equivalente</t>
  </si>
  <si>
    <t>P.18.000.050135</t>
  </si>
  <si>
    <t>Quadro Telebras de sobrepor em chapa de (800 x 800 x 120) mm, com fundo de madeira, ref. Olipe, Lintermani ou equivalente</t>
  </si>
  <si>
    <t>P.18.000.050269</t>
  </si>
  <si>
    <t>Cubículo de média tensão para uso ao tempo IP-53 (mínimo), classe 24kV para 300kVA, padrão CPFL, Piratininga, Elektro, Eletropaulo, etc.; ref. Beghim, ABB, VR Painéis, Gimi ou equivalente</t>
  </si>
  <si>
    <t>P.18.000.050271</t>
  </si>
  <si>
    <t>Quadro de embutir em chapa de aço, para disjuntores 16 DIN / 12 Bolt-on de 150 A, QDETG-U II, ref. 904501 da Cemar ou equivalente</t>
  </si>
  <si>
    <t>P.18.000.050272</t>
  </si>
  <si>
    <t>Quadro de embutir em chapa de aço, para disjuntores 24 DIN / 18 Bolt-on de 150 A, QDETG-U II, ref. 904502 da Cemar ou equivalente</t>
  </si>
  <si>
    <t>P.18.000.050273</t>
  </si>
  <si>
    <t>Quadro de embutir em chapa de aço, para disjuntores 34 DIN / 24 Bolt-on de 150 A, QDETG-U II, ref. 904503 da Cemar ou equivalente</t>
  </si>
  <si>
    <t>P.18.000.050274</t>
  </si>
  <si>
    <t>Quadro de embutir em chapa de aço, para disjuntores 44 DIN / 32 Bolt-on de 150 A, QDETG-U II, ref. 904504 da Cemar ou equivalente</t>
  </si>
  <si>
    <t>P.18.000.050275</t>
  </si>
  <si>
    <t>Quadro de embutir em chapa de aço, para disjuntores 56 DIN / 40 Bolt-on de 225 A, QDETG-U II, ref. 904505 da Cemar ou equivalente</t>
  </si>
  <si>
    <t>P.18.000.050276</t>
  </si>
  <si>
    <t>Quadro de embutir em chapa de aço, para disjuntores 70 DIN / 50 Bolt-on de 225 A, QDETG-U II, ref. 904506 da Cemar ou equivalente</t>
  </si>
  <si>
    <t>P.18.000.050277</t>
  </si>
  <si>
    <t>Quadro de sobrepor em chapa de aço, para disjuntores 16 DIN / 12 Bolt-on de 150 A, QDSTG-U II, ref. 904507 da Cemar ou equivalente</t>
  </si>
  <si>
    <t>P.18.000.050278</t>
  </si>
  <si>
    <t>Quadro de sobrepor em chapa de aço, para disjuntores 24 DIN / 18 Bolt-on de 150 A, QDSTG-U II, ref. 904508 da Cemar ou equivalente</t>
  </si>
  <si>
    <t>P.18.000.050279</t>
  </si>
  <si>
    <t>Quadro de sobrepor em chapa de aço, para disjuntores 34 DIN / 24 Bolt-on de 150 A, QDSTG-U II, ref. 904509 da Cemar ou equivalente</t>
  </si>
  <si>
    <t>P.18.000.050280</t>
  </si>
  <si>
    <t>Quadro de sobrepor em chapa de aço, para disjuntores 44 DIN / 32 Bolt-on de 150 A, QDSTG-U II, ref. 904510 da Cemar ou equivalente</t>
  </si>
  <si>
    <t>P.18.000.050281</t>
  </si>
  <si>
    <t>Quadro de sobrepor em chapa de aço, para disjuntores 56 DIN / 40 Bolt-on de 225 A, QDSTG-U II, ref. 904511 da Cemar ou equivalente</t>
  </si>
  <si>
    <t>P.18.000.050282</t>
  </si>
  <si>
    <t>Quadro de sobrepor em chapa de aço, para disjuntores 70 DIN / 50 Bolt-on de 225 A, QDSTG-U II, ref. 904512 da Cemar ou equivalente</t>
  </si>
  <si>
    <t>P.18.000.050287</t>
  </si>
  <si>
    <t>Cubículo de média tensão para uso ao tempo IP-53 (mínimo), classe 17,5kV e 300kVA, padrão CPFL, Piratininga, Elektro, Eletropaulo, etc.; referência comercial Beghim, ABB, VR Painéis, Gimi ou equivalente</t>
  </si>
  <si>
    <t>P.18.000.091179</t>
  </si>
  <si>
    <t>Painel autoportante/modular em chapa de aço, com proteção mínima IP-54, sem componentes; referência comercial Taunus, Press Mat ou equivalente</t>
  </si>
  <si>
    <t>P.18.000.091704</t>
  </si>
  <si>
    <t>Placa de montagem para quadros em geral, em chapa de aço carbono, espessura 2,25mm, acabamento pintura eletrostática; ref. Painel Mix, Painel.ind.br ou equivalnete</t>
  </si>
  <si>
    <t>P.18.000.092638</t>
  </si>
  <si>
    <t>Banco de medição para transformadores, TP/TC, Eletropaulo e Cesp</t>
  </si>
  <si>
    <t>P.18.000.092639</t>
  </si>
  <si>
    <t>Suporte para fixação lateral em cabine primária para TP´s 80 x 35 x 42 cm, em ferro cantoneira L: 1 1/2´ x esp. 1/8´</t>
  </si>
  <si>
    <t>P.19.000.024014</t>
  </si>
  <si>
    <t>Conector grampo cabo/haste de 3/4´</t>
  </si>
  <si>
    <t>P.19.000.040501</t>
  </si>
  <si>
    <t>Isolador tipo castanha de 85x90mm</t>
  </si>
  <si>
    <t>P.19.000.040516</t>
  </si>
  <si>
    <t>Grampo ´C´ de Ø 3/8´ e balancim grande para perfilado, ref. BF-078+BF-081 Bandeirantes, RP 2033+RP 2034 Real Perfil ou equivalente</t>
  </si>
  <si>
    <t>P.19.000.040517</t>
  </si>
  <si>
    <t>Gancho longo em chapa de aço zincado, para fixação de luminárias; ref. Perfilaço, TWT ou equivalente</t>
  </si>
  <si>
    <t>P.19.000.042219</t>
  </si>
  <si>
    <t>Captor tipo FRANKLIN, Hmin.= 300mm, 4 ou mais pontas,1 descida, cromado, ref. PRT-101 Paratec, PK-0003 Paraklin, TEL-020 Termotécnica ou equivalente</t>
  </si>
  <si>
    <t>P.19.000.042220</t>
  </si>
  <si>
    <t>Captor tipo FRANKLIN, Hmin.= 300mm, 4 ou mais pontas, 2 descidas, cromado, ref. PRT-102 Paratec, PK-0004 Paraklin, TEL-022 Termotécnica ou equivalente</t>
  </si>
  <si>
    <t>P.19.000.042223</t>
  </si>
  <si>
    <t>Isolador galvanizado reforçado para fixação a 90°</t>
  </si>
  <si>
    <t>P.19.000.042224</t>
  </si>
  <si>
    <t>Isolador galvanizado simples, chapa de encosto</t>
  </si>
  <si>
    <t>P.19.000.042225</t>
  </si>
  <si>
    <t>Isolador galvanizado simples reforçado, chapa de encosto</t>
  </si>
  <si>
    <t>P.19.000.042226</t>
  </si>
  <si>
    <t>Isolador galvanizado simples com calha para telha ondulada</t>
  </si>
  <si>
    <t>P.19.000.042227</t>
  </si>
  <si>
    <t>Isolador galvanizado simples reforçado com calha para telha ondulada</t>
  </si>
  <si>
    <t>P.19.000.042231</t>
  </si>
  <si>
    <t>Isolador galvanizado simples para mastro 2´, com 1 descida</t>
  </si>
  <si>
    <t>P.19.000.042232</t>
  </si>
  <si>
    <t>Isolador galvanizado simples para mastro 2´, com 2 descidas</t>
  </si>
  <si>
    <t>P.19.000.042233</t>
  </si>
  <si>
    <t>Isolador galvanizado reforçado para mastro 2´, com 1 descida</t>
  </si>
  <si>
    <t>P.19.000.042234</t>
  </si>
  <si>
    <t>Isolador galvanizado reforçado para mastro 2´, com 2 descida</t>
  </si>
  <si>
    <t>P.19.000.042235</t>
  </si>
  <si>
    <t>Abraçadeira de contraventagem para mastro de 2´</t>
  </si>
  <si>
    <t>P.19.000.042236</t>
  </si>
  <si>
    <t>Apoio para mastro em aço galvanizado de 2´</t>
  </si>
  <si>
    <t>P.19.000.042237</t>
  </si>
  <si>
    <t>Base para mastro em aço galvanizado de 2´, ref. PK 0505 da Paraklim ou equivalente</t>
  </si>
  <si>
    <t>P.19.000.042238</t>
  </si>
  <si>
    <t>Contraventagem com cabo para mastro de 2´</t>
  </si>
  <si>
    <t>P.19.000.042240</t>
  </si>
  <si>
    <t>Mastro simples galvanizado de 2´, altura de 3 a 5 m, Inclusive luva de redução, ref. 703 Paraklin ou equivalente</t>
  </si>
  <si>
    <t>P.19.000.042241</t>
  </si>
  <si>
    <t>Suporte porta bandeira simples para mastro de 2´</t>
  </si>
  <si>
    <t>P.19.000.042242</t>
  </si>
  <si>
    <t>Suporte reforçado para porta bandeira de 2´</t>
  </si>
  <si>
    <t>P.19.000.042243</t>
  </si>
  <si>
    <t>Abraçadeira para fixação do aparelho sinalizador para mastro de diâmetro 2´</t>
  </si>
  <si>
    <t>P.19.000.042248</t>
  </si>
  <si>
    <t>Conector de emenda em latão para cabo até 50mm², com 4 parafusos</t>
  </si>
  <si>
    <t>P.19.000.042249</t>
  </si>
  <si>
    <t>Conector tipo olhal reforçado cabo/haste de 3/4", em latão forjado natural; ref. PK 0105 Paraklin, PRT-909 Paratec, 662401 Magnet, DR-098 Raycon, PG-0105 Paragam, TH-34-R Intelli, TTC006-1 Conimel ou equivalente</t>
  </si>
  <si>
    <t>P.19.000.042250</t>
  </si>
  <si>
    <t>Conector tipo olhal reforçado cabo/haste de 5/8", em latão forjado natural; ref. PK-0104 Paraklin, PRT-908 Paratec, 662301 Magnet, DR-097 Raycon, PG-0104 Paragam, Th-58-R Intelli, TTC004-1 Conimel ou equivalente</t>
  </si>
  <si>
    <t>P.19.000.042252</t>
  </si>
  <si>
    <t>Haste de aterramento de 5/8"x2,4 m, em aço SAE1010/1020, trefilado e revestido de cobre eletrolítico; ref. PK0065 da Paraklin, TEL5824 da Termotécnica ou equivalente</t>
  </si>
  <si>
    <t>P.19.000.042253</t>
  </si>
  <si>
    <t>Mastro para sinalizador de obstáculo de 1,50m x 3/4´</t>
  </si>
  <si>
    <t>P.19.000.042254</t>
  </si>
  <si>
    <t>Suporte para tubo de proteção com grapa de encosto 2´</t>
  </si>
  <si>
    <t>P.19.000.042255</t>
  </si>
  <si>
    <t>Suporte para tubo de proteção com grapa para chumbar 2´</t>
  </si>
  <si>
    <t>P.19.000.042257</t>
  </si>
  <si>
    <t>Tampa para caixa de inspeção cilíndrica em aço galvanizado</t>
  </si>
  <si>
    <t>P.19.000.042380</t>
  </si>
  <si>
    <t>Abraçadeira para cabo modelo MB-4 da 3M Scotch para fixação de cabo elétrico de potência, isolado de tensão até 35 KV</t>
  </si>
  <si>
    <t>P.19.000.042433</t>
  </si>
  <si>
    <t>Haste de aterramento de 3/4"x3 m, em aço SAE1010/1020, trefilado e revestido de cobre eletrolítico; ref. 6757 da Magnet, PK0068 da Paraklin ou equivalente</t>
  </si>
  <si>
    <t>P.19.000.042474</t>
  </si>
  <si>
    <t>Isolador galvanizado uso geral, 20 cm, PK-0195 da Paraklin,TEL-210 ou equivalente</t>
  </si>
  <si>
    <t>P.19.000.042476</t>
  </si>
  <si>
    <t>Caixa de inspeção do terra cilíndrica em PVC rígido, diâmetro de 300 mm, h= 400 mm</t>
  </si>
  <si>
    <t>P.19.000.042477</t>
  </si>
  <si>
    <t>Caixa de inspeção do terra cilíndrica em PVC rígido, diâmetro de 300 mm, h= 250 mm</t>
  </si>
  <si>
    <t>P.19.000.042478</t>
  </si>
  <si>
    <t>Caixa de inspeção do terra cilíndrica em PVC rígido, diâmetro de 300 mm, h= 600 mm</t>
  </si>
  <si>
    <t>P.19.000.043502</t>
  </si>
  <si>
    <t>Armação secundária para 1 estribo</t>
  </si>
  <si>
    <t>P.19.000.043503</t>
  </si>
  <si>
    <t>Armação secundária para 2 estribos</t>
  </si>
  <si>
    <t>P.19.000.043504</t>
  </si>
  <si>
    <t>Isolador tipo disco para 15kV</t>
  </si>
  <si>
    <t>P.19.000.043505</t>
  </si>
  <si>
    <t>Isolador tipo roldana baixa tensão de 76 x 79 mm</t>
  </si>
  <si>
    <t>P.19.000.044301</t>
  </si>
  <si>
    <t>Barra condutora chata em cobre de 3/4´ x 3/16´; ref. TEL 780 Termotécnica ou equivalente</t>
  </si>
  <si>
    <t>P.19.000.044304</t>
  </si>
  <si>
    <t>Caixa de equalização com barra cobre 6mm, embutir, chapa de aço com pintura esmaltada, de 400x400mm e tampa, uso interno, ref. Tel-900 Termotécnica ou equivalente</t>
  </si>
  <si>
    <t>P.19.000.044305</t>
  </si>
  <si>
    <t>Caixa de equalização com barra cobre 6mm, embutir, chapa de aço com pintura esmaltada, de 200x200mm e tampa, uso interno, ref. Tel-901 Termotécnica ou equivalente</t>
  </si>
  <si>
    <t>P.19.000.044306</t>
  </si>
  <si>
    <t>Fixador componente A+B; ref. FGG 01 da Gelcam ou equivalente</t>
  </si>
  <si>
    <t>P.19.000.044307</t>
  </si>
  <si>
    <t>Suporte para fixação de terminal aéreo e ou cabo de cobre; ref. SGG01 da Gelcam ou equivalente</t>
  </si>
  <si>
    <t>P.19.000.044308</t>
  </si>
  <si>
    <t>Terminal aéreo em barra de cobre circular maciço, diâmetro de 1/4´ x 300; ref. TAG da Gelcam ou equivalente</t>
  </si>
  <si>
    <t>P.19.000.044309</t>
  </si>
  <si>
    <t>Presilha em latão para cabos de 16 até 50 mm²; ref. Termotécnica ou equivalente</t>
  </si>
  <si>
    <t>P.19.000.044310</t>
  </si>
  <si>
    <t>Presilha em latão para cabos acima 50 até 120 mm²; ref. Termotécnica ou equivalente</t>
  </si>
  <si>
    <t>P.19.000.044311</t>
  </si>
  <si>
    <t>Suporte para fixação de terminal aéreo e ou cabo de cobre nu; ref. SGG02/SGG03 da Gelcam ou equivalente</t>
  </si>
  <si>
    <t>P.19.000.044314</t>
  </si>
  <si>
    <t>Suporte para fixação de fita de alumínio 7/8" x 1/8" e/ou cabo de cobre nu, com base ondulada; ref. SGG 03 (longitudinal) da Gelcam ou equivalente</t>
  </si>
  <si>
    <t>P.19.000.044315</t>
  </si>
  <si>
    <t>Suporte para fixação de fita de alumínio 7/8" x 1/8", com base plana; ref. SGG 04/F da Gelcam ou equivalente</t>
  </si>
  <si>
    <t>P.19.000.044320</t>
  </si>
  <si>
    <t>Cordoalha flexível "jumpers" de 25 X 300 mm, com 4 furos de 11 mm; ref. Barbanera, Raycon, TEL5703 da Termotécnica ou equivalente</t>
  </si>
  <si>
    <t>P.19.000.044321</t>
  </si>
  <si>
    <t>Terminal estanhado com 1 furo e 1 compressão - 16 mm², ref. TEC 5116 Termotécnica, Paraklin ou equivalente</t>
  </si>
  <si>
    <t>P.19.000.044322</t>
  </si>
  <si>
    <t>Terminal estanhado com 1 furo e 1 compressão - 35 mm², ref. TEC 5135 Termotécnica, Paraklin ou equivalente</t>
  </si>
  <si>
    <t>P.19.000.044323</t>
  </si>
  <si>
    <t>Terminal estanhado com 1 furo e 1 compressão - 50 mm², ref. TEC 5150 Termotécnica, Paraklin ou equivalente</t>
  </si>
  <si>
    <t>P.19.000.044326</t>
  </si>
  <si>
    <t>Terminal estanhado com 2 furos e 1 compressão - 50 mm², ref. TEC 5175 Termotécnica, Paraklin ou equivalente</t>
  </si>
  <si>
    <t>P.19.000.044327</t>
  </si>
  <si>
    <t>Conector tipo "X" fundido em bronze para aterramento de tela, para cabo 16 - 50mm², ref. TEL 6945 da Termotécnica ou equivalente</t>
  </si>
  <si>
    <t>P.19.000.044328</t>
  </si>
  <si>
    <t>Malha fechada pré-fabricada em fio de cobre de 16mm e mesch 30 x 30cm para aterramento, ref. MPT-16 da Fastweld ou equivalente</t>
  </si>
  <si>
    <t>P.19.000.044330</t>
  </si>
  <si>
    <t>Tela equipotencial em aço inoxidável, largura 200 mm, espessura 1,4mm, ref. TEL 758KV Belinox, Termotécnica ou equivalente</t>
  </si>
  <si>
    <t>P.19.000.044331</t>
  </si>
  <si>
    <t>Cordoalha flexível "jumpers" de 25 X 235 mm, com 4 furos de 11 mm; ref. Barbanera, Raycon, TEL5702 da Termotécnica ou equivalente</t>
  </si>
  <si>
    <t>P.19.000.048002</t>
  </si>
  <si>
    <t>Barra condutora chata em alumínio de 7/8´ x 1/8´ x 3 m; ref. TEL 771 da Termotécnica ou equivalente</t>
  </si>
  <si>
    <t>P.19.000.048007</t>
  </si>
  <si>
    <t>Barra condutora chata em alumínio de 3/4´ x 1/4´ x 3 m; ref. TEL 770 da Termotécnica ou equivalente</t>
  </si>
  <si>
    <t>P.19.000.048040</t>
  </si>
  <si>
    <t>Isolador suporte pedestal de epóxi e/ou porcelana com guia barra 25kV, completo - uso interno</t>
  </si>
  <si>
    <t>P.19.000.048071</t>
  </si>
  <si>
    <t>Kit solda com cartucho para solda exotérmica n. 25 a 45</t>
  </si>
  <si>
    <t>P.19.000.048072</t>
  </si>
  <si>
    <t>Kit solda com cartucho para solda exotérmica nº 65 a 115</t>
  </si>
  <si>
    <t>P.19.000.048073</t>
  </si>
  <si>
    <t>Kit solda com cartucho para solda exotérmica nº 150 a 250</t>
  </si>
  <si>
    <t>P.19.000.048074</t>
  </si>
  <si>
    <t>Alicate para solda exotérmica; referência U-L160 da Unisolda ou equivalente</t>
  </si>
  <si>
    <t>P.19.000.048075</t>
  </si>
  <si>
    <t>Alicate para solda exotérmica; referência U-S84 da Unisolda ou equivalente</t>
  </si>
  <si>
    <t>P.19.000.048080</t>
  </si>
  <si>
    <t>Molde para solda exotérmica conexão cabo-cabo horizontal em X, bitola do cabo de 16-16mm² a 35-35mm²; referência UXA da Unisolda ou equivalente</t>
  </si>
  <si>
    <t>P.19.000.048081</t>
  </si>
  <si>
    <t>Molde para solda exotérmica conexão cabo-cabo horizontal em X, bitola do cabo de 50-25mm² a 95-50mm²; referência UXA da Unisolda ou equivalente</t>
  </si>
  <si>
    <t>P.19.000.048084</t>
  </si>
  <si>
    <t>Molde para solda exotérmica conexão cabo-cabo horizontal em X sobreposto, bitola do cabo de 35-35mm² a 50-35mm²; referência UXB da Unisolda ou equivalente</t>
  </si>
  <si>
    <t>P.19.000.048085</t>
  </si>
  <si>
    <t>Molde para solda exotérmica conexão cabo-cabo horizontal em X sobreposto, bitola do cabo de 50-50mm² a 95-50mm²; referência UXB da Unisolda ou equivalente</t>
  </si>
  <si>
    <t>P.19.000.048087</t>
  </si>
  <si>
    <t>Molde para solda exotérmica conexão cabo-cabo horizontal em T, bitola do cabo 16-16mm² a 50-35mm², 70-35mm² e 95-35mm², ref. UTA da Unisolda ou equivalente</t>
  </si>
  <si>
    <t>P.19.000.048088</t>
  </si>
  <si>
    <t>Molde para solda exotérmica conexão cabo-cabo horizontal em T, bitola do cabo de 50-50mm² a 95-50mm²; referência UTA da Unisolda ou equivalente</t>
  </si>
  <si>
    <t>P.19.000.048089</t>
  </si>
  <si>
    <t>Molde para solda exotérmica conexão cabo-cabo horizontal reto, bitola do cabo de 16mm² a 70mm²; referência USS da Unisolda ou equivalente</t>
  </si>
  <si>
    <t>P.19.000.048091</t>
  </si>
  <si>
    <t>Molde para solda exotérmica conexão cabo-haste em X sobreposto, bitola do cabo de 35mm² a 50mm² para haste de 5/8 e 3/4; ref. UGXB da Unisolda ou equivalente</t>
  </si>
  <si>
    <t>P.19.000.048093</t>
  </si>
  <si>
    <t>Molde para solda exotérmica conexão cabo-haste em T, bitola do cabo de 35mm² para haste de 5/8 e 3/4; referência UGTA da Unisolda ou equivalente</t>
  </si>
  <si>
    <t>P.19.000.048094</t>
  </si>
  <si>
    <t>Molde para solda exotérmica conexão cabo-haste em T, bitola do cabo de 50mm² a 95mm² para haste de 5/8 e 3/4; referência UGTA da Unisolda ou equivalente</t>
  </si>
  <si>
    <t>P.19.000.048095</t>
  </si>
  <si>
    <t>Molde para solda exotérmica conexão cabo-haste na lateral, bitola do cabo de 25mm² a 70mm² para haste de 5/8 e 3/4; referência UGY da Unisolda ou equivalente</t>
  </si>
  <si>
    <t>P.19.000.048096</t>
  </si>
  <si>
    <t>Molde para solda exotérmica conexão cabo-haste no topo, bitola do cabo de 25mm² a 35mm² para haste de 5/8; referência UGT da Unisolda ou equivalente</t>
  </si>
  <si>
    <t>P.19.000.048097</t>
  </si>
  <si>
    <t>Molde para solda exotérmica conexão cabo-haste no topo, bitola do cabo de 50mm² a 95mm² para haste de 5/8 e 3/4; referência UGT da Unisolda ou equivalente</t>
  </si>
  <si>
    <t>P.19.000.048098</t>
  </si>
  <si>
    <t>Molde para solda exotérmica conexão cabo-ferro de construção com cabo paralelo, bitola do cabo 35mm² para haste 5/8 e 3/4; ref. URR da Unisolda ou equivalente</t>
  </si>
  <si>
    <t>P.19.000.048099</t>
  </si>
  <si>
    <t>Molde para solda exotérmica conexão cabo-ferro construção com cabo paralelo, bitola cabo 50mm² a 70mm² para haste 5/8 e 3/4; ref. URR da Unisolda ou equivalente</t>
  </si>
  <si>
    <t>P.19.000.048100</t>
  </si>
  <si>
    <t>Molde para solda exotérmica conexão cabo-ferro construção com cabo X sobreposto, bitola cabo de 35mm² a 70mm² para haste 5/8; ref. URC Unisolda ou equivalente</t>
  </si>
  <si>
    <t>P.19.000.048101</t>
  </si>
  <si>
    <t>Molde para solda exotérmica conexão cabo-ferro construção com cabo X sobreposto, bitola cabo 35mm² a 70mm² para haste 3/8; ref. URC da Unisolda ou equivalente</t>
  </si>
  <si>
    <t>P.19.000.048102</t>
  </si>
  <si>
    <t>Molde para solda exotérmica conexão cabo-terminal com duas fixações, bitola do cabo de 25mm² a 50mm² para terminal 3x25; ref. ULAB2 da Unisolda ou equivalente</t>
  </si>
  <si>
    <t>P.19.000.048103</t>
  </si>
  <si>
    <t>Molde para solda exotérmica conexão cabo-superfície de aço, bitola do cabo de 16mm² a 35mm²; referência UHC da Unisolda ou equivalente</t>
  </si>
  <si>
    <t>P.19.000.048104</t>
  </si>
  <si>
    <t>Molde para solda exotérmica conexão cabo-superfície de aço, bitola do cabo de 50mm² a 95mm²; referência UHC da Unisolda ou equivalente</t>
  </si>
  <si>
    <t>P.19.000.048105</t>
  </si>
  <si>
    <t>Cruzeta de aço galvanizado a fogo, tipo 'U' de 2400mm, para fixação de muflas ou para-raios</t>
  </si>
  <si>
    <t>P.19.000.048530</t>
  </si>
  <si>
    <t>Braçadeira circular de 290 mm, em aço carbono galvanizado a fogo para poste</t>
  </si>
  <si>
    <t>P.19.000.049505</t>
  </si>
  <si>
    <t>Alca pré-formada dupla de distribuição CA-CAA 2,0 a 4,0</t>
  </si>
  <si>
    <t>P.19.000.049506</t>
  </si>
  <si>
    <t>Captor terminal aéreo horizontal 3/8´ x 250mm, com 1 furo, galvanizado a fogo sem bandeirinha, ref. TEL 044 da Termotécnica ou equivalente</t>
  </si>
  <si>
    <t>P.19.000.049507</t>
  </si>
  <si>
    <t>Isolador rígido de pino Hi-Top, para 15 kV</t>
  </si>
  <si>
    <t>P.19.000.049517</t>
  </si>
  <si>
    <t>Olhal para parafuso M16 (5/8´)</t>
  </si>
  <si>
    <t>P.19.000.049533</t>
  </si>
  <si>
    <t>Gancho suspensão com olhal</t>
  </si>
  <si>
    <t>P.19.000.049561</t>
  </si>
  <si>
    <t>Alca pré-formada de distribuição estai para cabo de aço 4´ CA-CAA</t>
  </si>
  <si>
    <t>P.19.000.049562</t>
  </si>
  <si>
    <t>Manilha sapatilha de ferro</t>
  </si>
  <si>
    <t>P.19.000.049567</t>
  </si>
  <si>
    <t>Chapa para estai 8 x 76 x 60 x 70 mm 45°</t>
  </si>
  <si>
    <t>P.19.000.049568</t>
  </si>
  <si>
    <t>Sapatilha para cabo de aço de 3/8´</t>
  </si>
  <si>
    <t>P.19.000.049569</t>
  </si>
  <si>
    <t>Alca pré-formada estai para cabo de aço 3/8´</t>
  </si>
  <si>
    <t>P.19.000.070864</t>
  </si>
  <si>
    <t>Captor tipo terminal aéreo, h = 300 mm, em alumínio, ref. Tagal da Gelcam, PK 1989 da Paraklin ou equivalente</t>
  </si>
  <si>
    <t>P.19.000.090405</t>
  </si>
  <si>
    <t>P.19.000.090406</t>
  </si>
  <si>
    <t>Prensa vergalhão ´T´ diâmetro 3/8´ (derivação)</t>
  </si>
  <si>
    <t>P.19.000.090409</t>
  </si>
  <si>
    <t>Isolador suporte pedestal de epóxi e/ou porcelana com guia barra 15kV, completo - uso interno</t>
  </si>
  <si>
    <t>P.19.000.090544</t>
  </si>
  <si>
    <t>Isolador em epoxi 1kV para barramento de 50mm</t>
  </si>
  <si>
    <t>P.19.000.091371</t>
  </si>
  <si>
    <t>Haste de aterramento de 5/8"x3 m, em aço SAE1010/1020, trefilado e revestido de cobre eletrolítico; ref. PK0066 da Paraklin, TEL5830 da Termotécnica ou equivalente</t>
  </si>
  <si>
    <t>P.19.000.091389</t>
  </si>
  <si>
    <t>P.19.000.091390</t>
  </si>
  <si>
    <t>P.19.000.092009</t>
  </si>
  <si>
    <t>Captor terminal aéreo h= 600mm, diâmetro de 3/8´ galvanizado a fogo; ref. PRT-152A/156A/160A/164A Paratec, PK-0034/0083/0097/0177 Paraklin, TEL-040/050/051/052 Termotécnica ou equivalente</t>
  </si>
  <si>
    <t>P.19.000.092010</t>
  </si>
  <si>
    <t>Sinalizador obstáculo simples sem fotocélula PK-0149</t>
  </si>
  <si>
    <t>P.19.000.092011</t>
  </si>
  <si>
    <t>Sinalizador obstáculo duplo sem fotocélula PK-0150</t>
  </si>
  <si>
    <t>P.19.000.092012</t>
  </si>
  <si>
    <t>Sinalizador de obstáculo duplo com célula fotoelétrica, ref. PK-0107 da Paraklin ou equivalente</t>
  </si>
  <si>
    <t>P.19.000.092013</t>
  </si>
  <si>
    <t>Sinalizador obstáculo simples com célula fotoelétrica; ref. PK 0106 da Paraklin ou equivalente</t>
  </si>
  <si>
    <t>P.19.000.092152</t>
  </si>
  <si>
    <t>Para-raios de distribuição, classe 12 kV / 10 kA, encapsulado com polímero; ref. PBP-1210 Balestro ou equivalente</t>
  </si>
  <si>
    <t>P.19.000.092153</t>
  </si>
  <si>
    <t>Para-raios de distribuição, classe 12 kV / 5 kA, encapsulado com polímero; ref. PBP-1205 Balestro ou equivalente</t>
  </si>
  <si>
    <t>P.19.000.092154</t>
  </si>
  <si>
    <t>Para-raios de distribuição, classe 15 kV / 5 kA, encapsulado com polímero; ref. PBP-1505 Balestro ou equivalente</t>
  </si>
  <si>
    <t>P.19.000.092155</t>
  </si>
  <si>
    <t>Para-raios de distribuição, classe 15 kV / 10 kA, encapsulado com polímero; ref. PBP-1510 Balestro ou equivalente</t>
  </si>
  <si>
    <t>P.19.000.092265</t>
  </si>
  <si>
    <t>Sinalizador visual de advertência, entrada/saída de garagem sequencial duplo, com base fixação, placa de sinalização; referência comercial RT-23P Rontan, EG-30 da Seton ou equivalente</t>
  </si>
  <si>
    <t>P.19.000.092266</t>
  </si>
  <si>
    <t>Sinalizador audiovisual de advertência LED, bivolt, entrada/saída de garagem sequencial duplo, com base fixação, placa de sinalização; referência comercial RT23PA Rontan, EG-30 Sonic ou equivalente</t>
  </si>
  <si>
    <t>P.20.000.043252</t>
  </si>
  <si>
    <t>Sistema de barramento blindado de 100 a 2000 A, trifásico, barra de aluminio, composto por: calha condutora trifásica com neutro 100%, igual ou superior a 630 V (Ui), para uso interno; ref. Megabarre, Beghin, Helzin ou equivalente</t>
  </si>
  <si>
    <t>P.21.000.040002</t>
  </si>
  <si>
    <t>Poste concreto armado circular, H= 11m p/400kgf</t>
  </si>
  <si>
    <t>P.21.000.040003</t>
  </si>
  <si>
    <t>Poste concreto armado circular, H= 11m p/600kgf</t>
  </si>
  <si>
    <t>P.21.000.040004</t>
  </si>
  <si>
    <t>Poste concreto armado circular, H= 10m p/400kgf</t>
  </si>
  <si>
    <t>P.21.000.040005</t>
  </si>
  <si>
    <t>Poste concreto armado circular, H= 12m p/200kgf</t>
  </si>
  <si>
    <t>P.21.000.040006</t>
  </si>
  <si>
    <t>Poste concreto armado circular, H= 9m p/200kgf</t>
  </si>
  <si>
    <t>P.21.000.040010</t>
  </si>
  <si>
    <t>Poste concreto armado circular, H= 12m p/400kgf</t>
  </si>
  <si>
    <t>P.21.000.040011</t>
  </si>
  <si>
    <t>Poste concreto armado circular, H= 12m p/600kgf</t>
  </si>
  <si>
    <t>P.21.000.040012</t>
  </si>
  <si>
    <t>Poste concreto armado circular, H= 12m p/1000kgf</t>
  </si>
  <si>
    <t>P.21.000.042347</t>
  </si>
  <si>
    <t>Poste concreto armado circular, H= 7,00m p/200kgf</t>
  </si>
  <si>
    <t>P.21.000.042349</t>
  </si>
  <si>
    <t>Poste concreto armado circular, H= 10m p/200kgf</t>
  </si>
  <si>
    <t>P.21.000.049570</t>
  </si>
  <si>
    <t>Pedra de concreto para estaiamento, ref. ND.01.46.01/1 Elektro</t>
  </si>
  <si>
    <t>P.23.000.042218</t>
  </si>
  <si>
    <t>Barra de neutro com parafuso isolantes (capacidade de 4 a 12 fios)</t>
  </si>
  <si>
    <t>P.23.000.043131</t>
  </si>
  <si>
    <t>Cabo de cobre flexível de 2x1,5mm², encordoamento com isolação termoplástico PVC/E 105°C, classe 4, tensão de isolamento 600V, para sistema de detecção incêndio</t>
  </si>
  <si>
    <t>P.23.000.043132</t>
  </si>
  <si>
    <t>Cabo de cobre flexível de 3x1,5mm², encordoamento com isolação termoplástico PVC/E 105°C, classe 4, tensão de isolamento 600V, para sistema de detecção incêndio</t>
  </si>
  <si>
    <t>P.23.000.043133</t>
  </si>
  <si>
    <t>Cabo de cobre flexível de 2x2,5mm², encordoamento com isolação termoplástico PVC/E 105°C, classe 4, tensão de isolamento 600V, para sistema de detecção incêndio</t>
  </si>
  <si>
    <t>P.23.000.043252</t>
  </si>
  <si>
    <t>Sistema de barramento blindado de 100 a 2000 A, trifásico, barra de cobre, composto por: calha condutora trifásica com neutro 100%, igual ou superior a 630 V (Ui), para uso interno; ref. Beghin, Helzin ou equivalente</t>
  </si>
  <si>
    <t>P.23.000.043661</t>
  </si>
  <si>
    <t>Barra de contato para chave seccionadora tipo NH3-600A</t>
  </si>
  <si>
    <t>P.23.000.049627</t>
  </si>
  <si>
    <t>Barramento de cobre nu (qualquer bitola)</t>
  </si>
  <si>
    <t>P.24.000.045045</t>
  </si>
  <si>
    <t>Condulete em PVC para 5 e/ou 6 entradas de 1´, ref. linha Top da Tigre, Daisa ou equivalente</t>
  </si>
  <si>
    <t>P.24.000.045047</t>
  </si>
  <si>
    <t>Tampa tomada redonda para condulete em PVC de 1´, ref. linha Top da Tigre, Daisa ou equivalente</t>
  </si>
  <si>
    <t>P.25.000.024009</t>
  </si>
  <si>
    <t>Fita anticorrosiva 50mm; ref. 50 Scotchrap, Torofita ou equivalente</t>
  </si>
  <si>
    <t>rolo</t>
  </si>
  <si>
    <t>P.25.000.024010</t>
  </si>
  <si>
    <t>Fita anticorrosiva 100 mm; ref. 50 Scotchrap, Torofita ou equivalente</t>
  </si>
  <si>
    <t>P.25.000.025010</t>
  </si>
  <si>
    <t>P.25.000.042591</t>
  </si>
  <si>
    <t>Caixa de emenda ventilada em polipropileno, para até 200 pares; ref. CEANS SS da Corning ou equivalente</t>
  </si>
  <si>
    <t>P.25.000.091386</t>
  </si>
  <si>
    <t>Arame de espinar em aço inoxidável, nu (1,14 mm), para TV a cabo</t>
  </si>
  <si>
    <t>P.25.000.091392</t>
  </si>
  <si>
    <t>Fita em aço inoxidável para poste tubular; comprimento de 0,50 m, largura de 19 mm</t>
  </si>
  <si>
    <t>P.25.000.091393</t>
  </si>
  <si>
    <t>Fecho em aço inoxidável para fita de 19 mm</t>
  </si>
  <si>
    <t>P.26.000.042408</t>
  </si>
  <si>
    <t>Régua de bornes para 9 polos, 600V/50A</t>
  </si>
  <si>
    <t>P.26.000.044005</t>
  </si>
  <si>
    <t>Disjuntor a seco aberto trifásico, 600V de 800A, 50/60Hz, ref. DM/800FM, Beghim ou equivalente</t>
  </si>
  <si>
    <t>P.26.000.044006</t>
  </si>
  <si>
    <t>Disjuntor fixo PVO trifásico 17,5kV, acionamento manual, de 630A x 350 MVA, 50/60 Hz e acessórios, ref. PL15kV da Beghim ou equivalente</t>
  </si>
  <si>
    <t>P.26.000.044007</t>
  </si>
  <si>
    <t>Disjuntor em caixa moldada, termomagnético, tripolar, 1250A, Vn= 690V, 50/60Hz, faixa de ajuste de 800 até 1250A, ref. DWA1600S-1250-3 da Weg ou equivalente</t>
  </si>
  <si>
    <t>P.26.000.044008</t>
  </si>
  <si>
    <t>Disjuntor em caixa moldada, termomagnético tripolar. 1600A,Vn= 690V, 50/60Hz, faixa de ajuste de 1000 até 1600A; ref. DWA1600S-1600-3 da Weg ou equivalente</t>
  </si>
  <si>
    <t>P.26.000.044025</t>
  </si>
  <si>
    <t>Disjuntor fixo PVO 15kV, 630x350MVA, com carrinho, bobinas, chave contato 3NA+3NF, relé PX17104, relé capacitivo, relé supervisor e TC´s</t>
  </si>
  <si>
    <t>P.26.000.044029</t>
  </si>
  <si>
    <t>Disjuntor fixo a vácuo de 15 a 17,5kV, equipado com motorização de fechamento, com rele de proteção</t>
  </si>
  <si>
    <t>P.26.000.044032</t>
  </si>
  <si>
    <t>Dispositivo e/ou interruptor diferencial residual de 125 A x 30 mA - 4 polos - 380 V, ref. fabricação Siemens, Schneider ou equivalente</t>
  </si>
  <si>
    <t>P.26.000.044036</t>
  </si>
  <si>
    <t>Disjuntor em caixa moldada, termomagnético tripolar, 2000 A, Vn= 1200 V, 50/60 Hz, faixa de ajuste de 1600 até 2000 A</t>
  </si>
  <si>
    <t>P.26.000.044037</t>
  </si>
  <si>
    <t>Disjuntor em caixa moldada, termomagnético tripolar, 2500 A, Vn= 1200 V, 50/60 Hz, faixa de ajuste de 2000 até 2500 A</t>
  </si>
  <si>
    <t>P.26.000.044039</t>
  </si>
  <si>
    <t>Disjuntor em caixa aberta tripolar extraível, 500V de 3200A, ref. ABW32 da Weg ou equivalente</t>
  </si>
  <si>
    <t>P.26.000.044041</t>
  </si>
  <si>
    <t>Disjuntor em caixa aberta tripolar extraível, 500V de 4000A, ref. ABW40 da Weg ou equivalente</t>
  </si>
  <si>
    <t>P.26.000.044045</t>
  </si>
  <si>
    <t>Disjuntor caixa aberta tripolar extraível, acionamento motorizado 220/240V, bloco contato 4NF+4NA, 500V de 6300A, ref. 3WL Siemens, EMAX da ABB, Masterpact NW Schneider ou equivalente</t>
  </si>
  <si>
    <t>P.26.000.044055</t>
  </si>
  <si>
    <t>Disjuntor em caixa moldada tripolar de 480 V, de 10A até 60 V, ref. Det 134010/134025/134030/134040/134050 e 134060 da GE, DS da Soprano, SD da Steck ou equivalente</t>
  </si>
  <si>
    <t>P.26.000.044056</t>
  </si>
  <si>
    <t>Disjuntor em caixa moldada tripolar de 480 V, de 70A até 150 V, ref. Det 134070/134080/134090/1340100/134125 e 134150 da GE ou equivalente</t>
  </si>
  <si>
    <t>P.26.000.044057</t>
  </si>
  <si>
    <t>Disjuntor em caixa moldada tripolar termomagnético fixo de 415 V, de 175 A até 250 A, ref. THQD 34175/34200/34225 e 34250 da GE ou equivalente</t>
  </si>
  <si>
    <t>P.26.000.044065</t>
  </si>
  <si>
    <t>Disjuntor bipolar 10A até 50A - 480Vca - em caixa moldada, referência linha TED 124010 a TED 124050 da GE ou equivalente</t>
  </si>
  <si>
    <t>P.26.000.044066</t>
  </si>
  <si>
    <t>Disjuntor bipolar 150A - 600Vca - em caixa moldada, referência linha TED 126150 da GE ou equivalente</t>
  </si>
  <si>
    <t>P.26.000.044602</t>
  </si>
  <si>
    <t>Dispositivo diferencial residual de 25 A x 30 mA, 2 polos, ref. 5SM1 312-0 MB da Siemens ou equivalente</t>
  </si>
  <si>
    <t>P.26.000.044603</t>
  </si>
  <si>
    <t>Dispositivo diferencial residual de 40 A x 30 mA, 2 polos, ref. 5SM1 314-0 MB Siemens ou equivalente</t>
  </si>
  <si>
    <t>P.26.000.044605</t>
  </si>
  <si>
    <t>Dispositivo diferencial residual de 80 A x 30 mA, 4 polos, ref. PBA 480/030 da GE, 5SM1-347-0 da Siemens ou equivalente</t>
  </si>
  <si>
    <t>P.26.000.044606</t>
  </si>
  <si>
    <t>Dispositivo diferencial residual de 100 A x 30 mA, 4 polos, ref. BPC 4100/030 da GE, 30-100-4 da Weg, SDR-049031 da Steck ou equivalente</t>
  </si>
  <si>
    <t>P.26.000.044611</t>
  </si>
  <si>
    <t>Dispositivo referencial residual de 25A x 30mA - 4 polos; ref. WRx12530mA da Cutler Hammer, 5SV5  342-0MB da Siemens, SDR 425-30 da Steck ou equivalente</t>
  </si>
  <si>
    <t>P.26.000.044612</t>
  </si>
  <si>
    <t>Disjuntor termomagnético tripolar, 630 A, Vn= 690, 50/60 Hz, In= 440 até 630 A, ref. DWA800H-630-3 da Weg ou equivalente</t>
  </si>
  <si>
    <t>P.26.000.044613</t>
  </si>
  <si>
    <t>Disjuntor termomagnético, unipolar 127/220V, corrente de 10 até 30A, conforme selo de conformidade do INMETRO da Pial Legrand, Eletromar / Cuttler Hammer, Soprano, Lorenzetti, ABB ou equivalente</t>
  </si>
  <si>
    <t>P.26.000.044614</t>
  </si>
  <si>
    <t>Disjuntor termomagnético, unipolar 127/220V, corrente de 35 até 50A, conforme selo de conformidade do INMETRO da Pial Legrand, Eletromar / Cuttler Hammer, Soprano, Lorenzetti, ABB ou equivalente</t>
  </si>
  <si>
    <t>P.26.000.044616</t>
  </si>
  <si>
    <t>Disjuntor termomagnético, bipolar 220/380V, corrente de 10 até 50A, conforme selo de conformidade do INMETRO da Pial Legrand, Eletromar / Cuttler Hammer, Soprano, Lorenzetti, ABB ou equivalente</t>
  </si>
  <si>
    <t>P.26.000.044617</t>
  </si>
  <si>
    <t>Disjuntor termomagnético, bipolar 220/380V, corrente de 60 até 100A, conforme selo de conformidade do INMETRO para os modelos de 60  A da Pial Legrand, Eletromar / Cuttler Hammer, Soprano, Lorenzetti, ABB ou equivalente</t>
  </si>
  <si>
    <t>P.26.000.044618</t>
  </si>
  <si>
    <t>Disjuntor termomagnético, tripolar 220/380V, corrente de 10 até 50A, conforme selo de conformidade do INMETRO da Pial Legrand, Eletromar / Cuttler Hammer, Soprano, Lorenzetti, ABB ou equivalente</t>
  </si>
  <si>
    <t>P.26.000.044619</t>
  </si>
  <si>
    <t>Disjuntor termomagnético, tripolar 220/380V, corrente de 60 até 100A, conforme selo de conformidade do INMETRO para os modelos de 60 A da Pial Legrand, Eletromar / Cuttler Hammer, Soprano, Lorenzetti, ABB ou equivalente</t>
  </si>
  <si>
    <t>P.26.000.044624</t>
  </si>
  <si>
    <t>Disjuntor série universal, em caixa moldada, térmico e magnético fixos, bipolar 480V, corrente de 60 até 100A; ref. Gi 20/21 da Eletromar/Cutler Hammer ou equivalente</t>
  </si>
  <si>
    <t>P.26.000.044625</t>
  </si>
  <si>
    <t>Disjuntor série universal, em caixa moldada, térmico e magnético fixos, bipolar 480/600V, corrente de 125A; ref. Gi 21 da Eletromar/Cutler Hammer ou equivalente</t>
  </si>
  <si>
    <t>P.26.000.044627</t>
  </si>
  <si>
    <t>Disjuntor série universal, em caixa moldada, térmico fixo e magnético ajustável, tripolar 600V, corrente de 300 até 400A; ref. DWB400N320-3DA da WEG, DAM1-630S-400A da JNG, 1SDA054437R1BR da ABB ou equivalente</t>
  </si>
  <si>
    <t>P.26.000.044628</t>
  </si>
  <si>
    <t>Disjuntor série universal, caixa moldada, térmico fixo e magnético ajustável, tripolar 600V, corrente 500 até 630A; ref. DCM630S3-500A/DCM630S3-600A Metaltex, DAM1-630S-500A JNG, DWB800S500-3DA WEG, FM6-SD630-630 BHS, 1SDA054396R1BR da ABB ou equivalente</t>
  </si>
  <si>
    <t>P.26.000.044629</t>
  </si>
  <si>
    <t>Disjuntor série universal, caixa moldada, térmico fixo e magnético ajustável, tripolar 600V, corrente de 700 até 800A; ref. Li 37/38 da  Eletromar/Cutler Hammer ou equivalente</t>
  </si>
  <si>
    <t>P.26.000.044631</t>
  </si>
  <si>
    <t>Mini-disjuntor termomagnético, bipolar 220/380V, corrente de 10 até 32A</t>
  </si>
  <si>
    <t>P.26.000.044632</t>
  </si>
  <si>
    <t>Mini-disjuntor termomagnético, bipolar 220/380V, corrente de 40 até 50A</t>
  </si>
  <si>
    <t>P.26.000.044633</t>
  </si>
  <si>
    <t>Mini-disjuntor termomagnético, bipolar 220/380V, corrente de 63A</t>
  </si>
  <si>
    <t>P.26.000.044634</t>
  </si>
  <si>
    <t>Mini-disjuntor termomagnético, bipolar 400V, corrente de 80A até 100A; ref. 5SP4 191-7 Siemens, SDD-2C100 Steck, 9350 Alumbra ou equivalente</t>
  </si>
  <si>
    <t>P.26.000.044635</t>
  </si>
  <si>
    <t>Mini-disjuntor termomagnético, tripolar 220/380V, corrente de 10 até 32A</t>
  </si>
  <si>
    <t>P.26.000.044636</t>
  </si>
  <si>
    <t>Mini-disjuntor termomagnético, tripolar 220/380V, corrente de 40 até 50A</t>
  </si>
  <si>
    <t>P.26.000.044637</t>
  </si>
  <si>
    <t>Mini-disjuntor termomagnético, tripolar 220/380 V, corrente de 63 A, ref. Pial Legrand, Eletromar/Cuttler Hammer, ABB, GE ou  equivalente</t>
  </si>
  <si>
    <t>P.26.000.044638</t>
  </si>
  <si>
    <t>Mini-disjuntor termomagnético, tripolar 400V, corrente de 80 até 125A</t>
  </si>
  <si>
    <t>P.26.000.044639</t>
  </si>
  <si>
    <t>Mini-disjuntor termomagnético, unipolar 127/220V, corrente de 10 até 32A</t>
  </si>
  <si>
    <t>P.26.000.044640</t>
  </si>
  <si>
    <t>Mini-disjuntor termomagnético, unipolar 127/220V, 40 até 50A</t>
  </si>
  <si>
    <t>P.26.000.090541</t>
  </si>
  <si>
    <t>Dispositivo diferencial residual de 40 A x 30 mA, 4 polos, GE V/304-044031, Siemens 5SM1 344-0 ou equivalente</t>
  </si>
  <si>
    <t>P.26.000.090542</t>
  </si>
  <si>
    <t>Dispositivo diferencial residual de 63 A x 30 mA, 4 polos industrial, ref. V/304-046031 da GE, 5SM1 346-0 da Siemens ou equivalente</t>
  </si>
  <si>
    <t>P.26.000.092804</t>
  </si>
  <si>
    <t>Dispositivo diferencial residual de 25A x 300mA 4 polos, ref. 5SM1642-0 da Siemens ou equivalente</t>
  </si>
  <si>
    <t>P.27.000.042258</t>
  </si>
  <si>
    <t>Fusível NH 00 6A a 125A</t>
  </si>
  <si>
    <t>P.27.000.042259</t>
  </si>
  <si>
    <t>Fusível NH 1 36A a 250A</t>
  </si>
  <si>
    <t>P.27.000.042260</t>
  </si>
  <si>
    <t>Fusível NH 2 224A a 400A</t>
  </si>
  <si>
    <t>P.27.000.042261</t>
  </si>
  <si>
    <t>Fusível NH 3 400A a 630A</t>
  </si>
  <si>
    <t>P.27.000.042308</t>
  </si>
  <si>
    <t>Base tripolar para fusível de 15kV</t>
  </si>
  <si>
    <t>P.27.000.042309</t>
  </si>
  <si>
    <t>Base unipolar para fusível de 15kV</t>
  </si>
  <si>
    <t>P.27.000.042310</t>
  </si>
  <si>
    <t>Fusível HH 15KV de 2.5A a 50A</t>
  </si>
  <si>
    <t>P.27.000.042311</t>
  </si>
  <si>
    <t>Fusível HH 15KV de 60 a 100A</t>
  </si>
  <si>
    <t>P.27.000.042432</t>
  </si>
  <si>
    <t>Vara para manobra em fibra de vidro, diâmetro de 38mm, elementos separados, para tensão até 36 kV</t>
  </si>
  <si>
    <t>P.27.000.043536</t>
  </si>
  <si>
    <t>Chave comutadora seletora com 3 polos e 3 posições para 25 A, ref. CA20-A270.600-ER ou equivalente</t>
  </si>
  <si>
    <t>P.27.000.043538</t>
  </si>
  <si>
    <t>Chave comutadora seletora com 1 polo e 3 posições para 25 A, ref. CA20B-A730.600-E ou equivalente</t>
  </si>
  <si>
    <t>P.27.000.043541</t>
  </si>
  <si>
    <t>Chave comutadora, reversão sob carga, tetrapolar, sem porta fusível para 100 A, ref. SS32-100/4 da Holec ou equivalente</t>
  </si>
  <si>
    <t>P.27.000.043652</t>
  </si>
  <si>
    <t>Chave fusível base ´C´ para 25kV/100A, com capacidade de ruptura até 6,3kA, com fusível</t>
  </si>
  <si>
    <t>P.27.000.043653</t>
  </si>
  <si>
    <t>Chave seccionadora tripolar seca para 400 A - 15 kV - com prolongador, ref. INB-V da Inebrasa, SAN-15-400 da Moran ou equivalente</t>
  </si>
  <si>
    <t>P.27.000.043654</t>
  </si>
  <si>
    <t>Chave seccionadora tripolar seca para 600 / 630 A - 15 kV - com prolongador, ref. INB-V da Inebrasa, SAN-15-630 da Moran ou equivalente</t>
  </si>
  <si>
    <t>P.27.000.043656</t>
  </si>
  <si>
    <t>Chave fusível base ´C´ para 15kV/100A, com capacidade de ruptura até 10kA, com fusível</t>
  </si>
  <si>
    <t>P.27.000.043657</t>
  </si>
  <si>
    <t>Chave fusível base ´C´ para 15kV/200A, com capacidade de ruptura até 10kA, com fusível</t>
  </si>
  <si>
    <t>P.27.000.043663</t>
  </si>
  <si>
    <t>Chave seccionadora sob carga, tripolar, acionamento rotativo, com prolongador e porta fusível até NH-00-125, sem fusível</t>
  </si>
  <si>
    <t>P.27.000.043664</t>
  </si>
  <si>
    <t>Chave seccionadora sob carga, tripolar, acionamento rotativo, com prolongador e porta fusível até NH-00-160, sem fusível</t>
  </si>
  <si>
    <t>P.27.000.043665</t>
  </si>
  <si>
    <t>Chave seccionadora sob carga, tripolar, acionamento rotativo, com prolongador e porta fusível até NH-1-250, sem fusível</t>
  </si>
  <si>
    <t>P.27.000.043666</t>
  </si>
  <si>
    <t>Chave seccionadora sob carga, tripolar, acionamento rotativo, com prolongador e porta fusível até NH-2-400, sem fusível</t>
  </si>
  <si>
    <t>P.27.000.043667</t>
  </si>
  <si>
    <t>Chave seccionadora sob carga, tripolar, acionamento rotativo, com prolongador e porta fusível até NH-3-630, sem fusível</t>
  </si>
  <si>
    <t>P.27.000.043668</t>
  </si>
  <si>
    <t>Chave seccionadora sob carga, tripolar, acionamento tipo punho com porta fusível até NH-00-160, sem fusível</t>
  </si>
  <si>
    <t>P.27.000.043669</t>
  </si>
  <si>
    <t>Chave seccionadora sob carga, tripolar, acionamento tipo punho com porta fusível até NH-1-250, sem fusível</t>
  </si>
  <si>
    <t>P.27.000.043670</t>
  </si>
  <si>
    <t>Chave seccionadora sob carga, tripolar, acionamento tipo punho com porta fusível até NH-2-400, sem fusível</t>
  </si>
  <si>
    <t>P.27.000.043671</t>
  </si>
  <si>
    <t>Chave seccionadora sob carga, tripolar, acionamento tipo punho com porta fusível até NH-3-630, sem fusível, referência 3NP1163-1DA10 da Siemens, SP 630 da Holec ou equivalente</t>
  </si>
  <si>
    <t>P.27.000.043672</t>
  </si>
  <si>
    <t>Chave comutadora, reversão sob carga, tripolar, sem porta fusível para 400A</t>
  </si>
  <si>
    <t>P.27.000.043673</t>
  </si>
  <si>
    <t>Chave comutadora, reversão sob carga, tripolar, sem porta fusível para 600/630A</t>
  </si>
  <si>
    <t>P.27.000.043674</t>
  </si>
  <si>
    <t>Chave comutadora, reversão sob carga, tripolar, sem porta fusível para 1000A</t>
  </si>
  <si>
    <t>P.27.000.043676</t>
  </si>
  <si>
    <t>Chave seccionadora sob carga, tripolar, acionamento rotativo, com prolongador, sem porta fusível, de 1250A</t>
  </si>
  <si>
    <t>P.27.000.043677</t>
  </si>
  <si>
    <t>Chave seccionadora sob carga, tripolar, acionamento rotativo, com prolongador, sem porta fusível, de 1000A</t>
  </si>
  <si>
    <t>P.27.000.043678</t>
  </si>
  <si>
    <t>Chave seccionadora sob carga, tripolar, acionamento rotativo, com prolongador, sem porta fusível, de 630A</t>
  </si>
  <si>
    <t>P.27.000.043679</t>
  </si>
  <si>
    <t>Chave seccionadora sob carga, tripolar, acionamento rotativo, com prolongador, sem porta fusível, de 400A</t>
  </si>
  <si>
    <t>P.27.000.043680</t>
  </si>
  <si>
    <t>Chave seccionadora sob carga, tripolar, acionamento rotativo, com prolongador, sem porta fusível, de 250A</t>
  </si>
  <si>
    <t>P.27.000.043681</t>
  </si>
  <si>
    <t>Chave seccionadora sob carga, tripolar, acionamento rotativo, com prolongador, sem porta fusível, de 160A</t>
  </si>
  <si>
    <t>P.27.000.043691</t>
  </si>
  <si>
    <t>Chave seccionadora tripolar sob carga para 400 A / 15 kV - com prolongador, ref. Inebrasa, SANR-15-400 da Moran ou equivalente</t>
  </si>
  <si>
    <t>P.27.000.043694</t>
  </si>
  <si>
    <t>Chave seccionadora tripolar sob carga para 400 A / 25 kV - com prolongador, ref. Inebrasa, SANR-25-400 da Moran ou equivalente</t>
  </si>
  <si>
    <t>P.27.000.044001</t>
  </si>
  <si>
    <t>Base fusíveis Diazed completa até 25A</t>
  </si>
  <si>
    <t>P.27.000.044002</t>
  </si>
  <si>
    <t>Base fusíveis Diazed completa para 63A</t>
  </si>
  <si>
    <t>P.27.000.044050</t>
  </si>
  <si>
    <t>Base tipo NH completa para 125A</t>
  </si>
  <si>
    <t>P.27.000.044051</t>
  </si>
  <si>
    <t>Base tipo NH completa para 250A</t>
  </si>
  <si>
    <t>P.27.000.044052</t>
  </si>
  <si>
    <t>Base tipo NH completa para 400A</t>
  </si>
  <si>
    <t>P.27.000.044053</t>
  </si>
  <si>
    <t>Chave comutadora tetrapolar, reversão sob carga, sem porta-fusível, 630, A 690V, tensão de isolamento 1000V, ref. BB32-630/4 (back to back) da Holec</t>
  </si>
  <si>
    <t>P.27.000.044101</t>
  </si>
  <si>
    <t>Fusível Diazed rap/ret 35A a 63A</t>
  </si>
  <si>
    <t>P.27.000.044102</t>
  </si>
  <si>
    <t>Fusível Diazed retardado 2A a 25A, referência modelo 2A 500V 5SB2 11 da Siemens, 20A 500VCA FDW-20S / 25A 500VCA FDW-25S Web ou equivalente</t>
  </si>
  <si>
    <t>P.27.000.090322</t>
  </si>
  <si>
    <t>Chave seccionadora tripolar, abertura sob carga seca para 160A/690V; ref. RIW160-3 H da WEG, S32-160/3 da Holec, N160 da THS ou equivalente</t>
  </si>
  <si>
    <t>P.27.000.090384</t>
  </si>
  <si>
    <t>Chave comutadora seletora com 1 polo e 2 posições para 25 A, ref. CA20-A220.600-EG ou equivalente</t>
  </si>
  <si>
    <t>P.27.000.090387</t>
  </si>
  <si>
    <t>Comutador voltímetro, 3 fases, 3 fios 10 A, ref. 5TW0 020-1 da Siemens ou equivalente</t>
  </si>
  <si>
    <t>P.27.000.090388</t>
  </si>
  <si>
    <t>Comutador amperímetro de 10 A, ref. 5TW 020-1 da Siemens ou equivalente</t>
  </si>
  <si>
    <t>P.27.000.090449</t>
  </si>
  <si>
    <t>Chave de boia normalmente fechada, ref. Masterflux, CB2002 Mar Girius Revers ou equivalente</t>
  </si>
  <si>
    <t>P.27.000.090450</t>
  </si>
  <si>
    <t>Chave comutadora seletora com 1 polo e 3 posições para 63 A, ref. 5TW3063-1 Siemens ou equivalente</t>
  </si>
  <si>
    <t>P.27.000.090456</t>
  </si>
  <si>
    <t>Amperímetro em ferro móvel 96x96mm, para ligação em transformador de corrente, escala fixa TC 0 A/50 A até 0 A/2,0 kA; ref. 2CNM515423R2000 da ABB, 7kM15515424Z1500 da Siemens ou equivalente</t>
  </si>
  <si>
    <t>P.27.000.090468</t>
  </si>
  <si>
    <t>Fusível de vidro para TP 0,5 A / 15 kV; ref. V14X160KT da Deckfuse, LD14mm da Rehtom ou equivalente</t>
  </si>
  <si>
    <t>P.27.000.091349</t>
  </si>
  <si>
    <t>Voltímetro ferro móvel de 96x96mm, escalas variáveis; ref. FM96 da Renz, FQ0207 600V da MultInst ou equivalente</t>
  </si>
  <si>
    <t>P.28.000.046542</t>
  </si>
  <si>
    <t>Reator eletrônico de alto fator de potência com partida instantânea para duas lâmpadas fluorescentes tubulares, TL-5, base bipino bilateral, 2 x 28 W - 220 V</t>
  </si>
  <si>
    <t>P.28.000.049715</t>
  </si>
  <si>
    <t>Reator eletromagnético de alto fator de potência com capacitor e ignitor, para lâmpada vapor de sódio 150W / 220V</t>
  </si>
  <si>
    <t>P.28.000.049716</t>
  </si>
  <si>
    <t>Reator eletromagnético de alto fator de potência com capacitor e ignitor, para lâmpada vapor de sódio 250W / 220V</t>
  </si>
  <si>
    <t>P.28.000.049717</t>
  </si>
  <si>
    <t>Reator eletromagnético de alto fator de potência com capacitor e ignitor, para lâmpada vapor de sódio 400W / 220V</t>
  </si>
  <si>
    <t>P.28.000.049718</t>
  </si>
  <si>
    <t>Reator eletromagnético de alto fator de potência com capacitor e ignitor, para lâmpada vapor de sódio 1000W / 220V</t>
  </si>
  <si>
    <t>P.28.000.049719</t>
  </si>
  <si>
    <t>Reator eletromagnético de alto fator de potência com capacitor e ignitor, para lâmpada vapor metálico 70W / 220V</t>
  </si>
  <si>
    <t>P.28.000.049720</t>
  </si>
  <si>
    <t>Reator eletromagnético de alto fator de potência com capacitor e ignitor, para lâmpada vapor metálico 150W / 220V</t>
  </si>
  <si>
    <t>P.28.000.049721</t>
  </si>
  <si>
    <t>Reator eletromagnético de alto fator de potência com capacitor e ignitor, para lâmpada vapor metálico 250W / 220V</t>
  </si>
  <si>
    <t>P.28.000.049722</t>
  </si>
  <si>
    <t>Reator eletromagnético de alto fator de potência com capacitor e ignitor, para lâmpada vapor metálico 400W / 220V</t>
  </si>
  <si>
    <t>P.28.000.049734</t>
  </si>
  <si>
    <t>Reator eletrônico com partida instantânea de alto fator de potência (AFP), para lâmpada fluorescente tubular ´HO´, base bipino bilateral, 2x110W / 220V</t>
  </si>
  <si>
    <t>P.28.000.049735</t>
  </si>
  <si>
    <t>Reator eletrônico com partida instantânea de alto fator de potência (AFP), para lâmpada fluorescente tubular, base bipino bilateral, 2x16W / 127-220V</t>
  </si>
  <si>
    <t>P.28.000.049743</t>
  </si>
  <si>
    <t>Reator eletrônico com partida instantânea de alto fator de potência (AFP), para lâmpada fluorescente tubular, base bipino bilateral, 2x32W / 127-220V</t>
  </si>
  <si>
    <t>P.28.000.049769</t>
  </si>
  <si>
    <t>Reator eletrônico com partida instantânea de alto fator de potência (AFP), para lâmpada fluorescente compacta´2U´, 1x26W / 127-220 V</t>
  </si>
  <si>
    <t>P.28.000.049771</t>
  </si>
  <si>
    <t>Reator eletrônico com partida instantânea de alto fator de potência (AFP), para lâmpada fluorescente compacta´2U´, 2x26W / 127-220 V</t>
  </si>
  <si>
    <t>P.28.000.092320</t>
  </si>
  <si>
    <t>Transformador eletrônico para lâmpada halógena dicroica de 50 W / 220 V; ref. Xelux, Trancil, Taschibra ou equivalente</t>
  </si>
  <si>
    <t>P.29.000.042163</t>
  </si>
  <si>
    <t>Rele de corrente Ajustável de 0 a 200A</t>
  </si>
  <si>
    <t>P.29.000.042164</t>
  </si>
  <si>
    <t>Relé de tempo eletrônico de 3 - 30seg 220V 50/60Hz</t>
  </si>
  <si>
    <t>P.29.000.042273</t>
  </si>
  <si>
    <t>Relé de sobrecarga bimetálico, faixa de ajuste de 9 a 12 A, tamanho S00, ref. Siemens 3R11 16-1KBOR, ou equivalente</t>
  </si>
  <si>
    <t>P.29.000.042275</t>
  </si>
  <si>
    <t>Relé de tempo eletrônico 0.6-6seg. 220V 50/60HZ</t>
  </si>
  <si>
    <t>P.29.000.042277</t>
  </si>
  <si>
    <t>Contator de potência 9 A - 2NA + 2NF; ref. LC1D09M7+LADN11 da Schneider, CWM9-22-30D23 da Weg ou equivalente</t>
  </si>
  <si>
    <t>P.29.000.042278</t>
  </si>
  <si>
    <t>Contator de potência 12 A - 2NA + 2NF; ref. Siemens ou equivalente</t>
  </si>
  <si>
    <t>P.29.000.042279</t>
  </si>
  <si>
    <t>Contator de potência 16 A - 2NA + 2NF; ref. Siemens ou equivalente</t>
  </si>
  <si>
    <t>P.29.000.042280</t>
  </si>
  <si>
    <t>Contator de potência 22 A / 25 A - 2NA + 2NF; ref. Siemens ou equivalente</t>
  </si>
  <si>
    <t>P.29.000.042281</t>
  </si>
  <si>
    <t>Contator de potência 32 A - 2NA + 2NF; ref. Siemens ou equivalente</t>
  </si>
  <si>
    <t>P.29.000.042282</t>
  </si>
  <si>
    <t>Contator de potência 38 / 40 A - 2NA + 2NF; ref. Siemens ou equivalente</t>
  </si>
  <si>
    <t>P.29.000.042408</t>
  </si>
  <si>
    <t>Contator de potência de 65A - 2NA + 2NF, ref. modelo 3RT1044-1AN10+3RH1921-1HA22 da Siemens ou equivalente</t>
  </si>
  <si>
    <t>P.29.000.042409</t>
  </si>
  <si>
    <t>Relé bimetálico de sobrecarga para acoplamento direto com faixas de ajuste de 0,4/0,63A até 16/25A, ref. 3UA52 da Siemens ou equivalente</t>
  </si>
  <si>
    <t>P.29.000.042411</t>
  </si>
  <si>
    <t>Contator de potência 12 A - 1NA + 1NF, referência comercial 3RT1024-1AN20+3RH1921-1EA11 da Siemens ou equivalente</t>
  </si>
  <si>
    <t>P.29.000.042412</t>
  </si>
  <si>
    <t>Relé bimetálico de sobrecarga acoplamento direto com faixa de ajuste 20 até 63A</t>
  </si>
  <si>
    <t>P.29.000.042413</t>
  </si>
  <si>
    <t>Relé supervisor trifásico contra falta de fase e inversão de fase, ref. UNSX da Ward / PST da Pextron ou equivalente</t>
  </si>
  <si>
    <t>P.29.000.042423</t>
  </si>
  <si>
    <t>Relé de tempo eletrônico, com cíclico com escala de tempo fixa de 15 minutos, 110/220V - 50/60 Hz; ref. Dte-1 da Digimec ou equivalente</t>
  </si>
  <si>
    <t>P.29.000.042425</t>
  </si>
  <si>
    <t>Minicontator auxiliar 4 NA para 220 V, corrente alternada, ref. 3RH1140-1AN10 da Siemens ou equivalente</t>
  </si>
  <si>
    <t>P.29.000.042426</t>
  </si>
  <si>
    <t>Contator auxiliar 2NA + 2NF para tensão até 240 V, corrente alternada, ref. 3RH1122-1AN10 da Siemens ou equivalente</t>
  </si>
  <si>
    <t>P.29.000.042427</t>
  </si>
  <si>
    <t>Contator auxiliar 4NA + 4NF, ref. 3TH4244 Siemens ou equivalente</t>
  </si>
  <si>
    <t>P.29.000.042456</t>
  </si>
  <si>
    <t>Relé de sobrecarga eletrônico de 55 A até 250 A, ref. 3RB21 63-4GC2 da Siemens ou equivalente</t>
  </si>
  <si>
    <t>P.29.000.042458</t>
  </si>
  <si>
    <t>Contator de potência 110 A - 2NA + 2NF, ref. 3RT1054-1AP36 da Siemens ou equivalente</t>
  </si>
  <si>
    <t>P.29.000.042480</t>
  </si>
  <si>
    <t>Relé de impulso bipolar, 16 A, 250 V CA, ref. Finder ou equivalente</t>
  </si>
  <si>
    <t>P.29.000.042587</t>
  </si>
  <si>
    <t>Contator de potência, corrente nominal 220 A - 2NA + 2NF, tensão variável 24 V a 440 V, 50/60Hz, ref. 3RT1064-6AP36 da Siemens ou equivalente</t>
  </si>
  <si>
    <t>P.29.000.042900</t>
  </si>
  <si>
    <t>Contator de potência 50A, 2NA + 2NF; referência 3RT2036-1AN20n + 3RH2911-1HA11 da Siemens ou equivalente</t>
  </si>
  <si>
    <t>P.29.000.042901</t>
  </si>
  <si>
    <t>Contator de potência 150 A, 2NA + 2NF, ref. 3RT1055-6AP36 da Siemens ou equivalente</t>
  </si>
  <si>
    <t>P.29.000.090337</t>
  </si>
  <si>
    <t>Relé fotoelétrico 50/60Hz 110/220V, com suporte 1200VA</t>
  </si>
  <si>
    <t>P.30.000.034000</t>
  </si>
  <si>
    <t>Cabo coaxial RGC-06, 75ohms, com condutor em aço cobreado e blindagem em trança de cobre 60% e cobertura em capa PVC antichama, ref. KMP, RFS ou equivalente</t>
  </si>
  <si>
    <t>P.30.000.034009</t>
  </si>
  <si>
    <t>Cabo coaxial tipo RG 6, malha mínima 90%, capa polietileno antichama preto/branco, ref. Eldtec, Cableteck, Commscope ou equivalente</t>
  </si>
  <si>
    <t>P.30.000.040530</t>
  </si>
  <si>
    <t>Terminal modular unipolar externo, ref. 5633K da 3M até 70mm²/15kV</t>
  </si>
  <si>
    <t>P.30.000.040531</t>
  </si>
  <si>
    <t>Terminal modular unipolar interno, ref. 5623K da 3M até 70mm²/15kV</t>
  </si>
  <si>
    <t>P.30.000.042207</t>
  </si>
  <si>
    <t>Conector Split-Bolt para cabo de 25mm², em latão, simples</t>
  </si>
  <si>
    <t>P.30.000.042208</t>
  </si>
  <si>
    <t>Conector Split-Bolt para cabo de 35mm², em latão, simples</t>
  </si>
  <si>
    <t>P.30.000.042209</t>
  </si>
  <si>
    <t>Conector Split-Bolt para cabo de 50mm², em latão, simples</t>
  </si>
  <si>
    <t>P.30.000.042211</t>
  </si>
  <si>
    <t>Conector Split-Bolt para cabo de 25mm², em latão, com rabicho</t>
  </si>
  <si>
    <t>P.30.000.042212</t>
  </si>
  <si>
    <t>Conector Split-Bolt para cabo de 35mm², em latão, com rabicho</t>
  </si>
  <si>
    <t>P.30.000.042213</t>
  </si>
  <si>
    <t>Conector Split-Bolt para cabo de 50mm², em latão, com rabicho</t>
  </si>
  <si>
    <t>P.30.000.042251</t>
  </si>
  <si>
    <t>Esticador para cabo de cobre, latão</t>
  </si>
  <si>
    <t>P.30.000.042454</t>
  </si>
  <si>
    <t>Terminal de compressão para cabo 2,5mm²</t>
  </si>
  <si>
    <t>P.30.000.049424</t>
  </si>
  <si>
    <t>Receptáculo porcelana com parafuso rosca E-27</t>
  </si>
  <si>
    <t>P.30.000.049430</t>
  </si>
  <si>
    <t>Terminal de pressão para cabo 6 até 10mm² (8AWG)</t>
  </si>
  <si>
    <t>P.30.000.049431</t>
  </si>
  <si>
    <t>Terminal de pressão para cabo 25mm² (4AWG)</t>
  </si>
  <si>
    <t>P.30.000.049432</t>
  </si>
  <si>
    <t>Terminal de pressão para cabo 50mm² (1/0AWG)</t>
  </si>
  <si>
    <t>P.30.000.049434</t>
  </si>
  <si>
    <t>Terminal de pressão para cabo 70mm² (3/0AWG)</t>
  </si>
  <si>
    <t>P.30.000.049435</t>
  </si>
  <si>
    <t>Terminal de pressão para cabo 95mm² (4/0AWG)</t>
  </si>
  <si>
    <t>P.30.000.049437</t>
  </si>
  <si>
    <t>Terminal de pressão/compressão para cabo 185mm² (400MCM)</t>
  </si>
  <si>
    <t>P.30.000.049510</t>
  </si>
  <si>
    <t>Conector em latão estanhado (mini gar) para terminais aéreos, com porca e arruela galvanizado a fogo, para cabo 16 a 50mm², TEL 583 da Termotécnica ou equivalente</t>
  </si>
  <si>
    <t>P.30.000.049531</t>
  </si>
  <si>
    <t>Conector com rabicho, porca 3/8", rosca, em latão natural, para cabo 16 até 35mm²; ref. TEL 625 Termomecânica, PK-0152 Paraklin, PRT-919 Paratec, 602500 Magnet, DR-216/DR-219 Raycon, PG-0070 Áraga, PFR-35R Intelli, PFR-015 Conimel ou equivalente</t>
  </si>
  <si>
    <t>P.30.000.049541</t>
  </si>
  <si>
    <t>Terminal de pressão/compressão para cabo 120mm² (250MCM)</t>
  </si>
  <si>
    <t>P.30.000.049542</t>
  </si>
  <si>
    <t>Terminal de pressão/compressão para cabo 240mm² (500MCM)</t>
  </si>
  <si>
    <t>P.30.000.049582</t>
  </si>
  <si>
    <t>Terminal de pressão para cabo 16mm² (6AWG)</t>
  </si>
  <si>
    <t>P.30.000.067008</t>
  </si>
  <si>
    <t>Bloco ligação interna 10 pares com canaleta BLI-10</t>
  </si>
  <si>
    <t>P.30.000.090458</t>
  </si>
  <si>
    <t>Terminal de pressão para cabo 35mm²</t>
  </si>
  <si>
    <t>P.30.000.090763</t>
  </si>
  <si>
    <t>Terminal de pressão para cabo 150mm²</t>
  </si>
  <si>
    <t>P.30.000.091016</t>
  </si>
  <si>
    <t>Conector terminal tipo BNC para cabo coaxial RG59</t>
  </si>
  <si>
    <t>P.30.000.091017</t>
  </si>
  <si>
    <t>P.31.000.049508</t>
  </si>
  <si>
    <t>Cruzeta em madeira de 90 x 112,5 x 2000mm</t>
  </si>
  <si>
    <t>P.31.000.049509</t>
  </si>
  <si>
    <t>Cruzeta em madeira de 2400mm</t>
  </si>
  <si>
    <t>P.31.000.049514</t>
  </si>
  <si>
    <t>Q.01.000.029063</t>
  </si>
  <si>
    <t>Elevador hidráulico de uso restrito a pessoas com mobilidade reduzida com 03 paradas - uso interno em alvenaria</t>
  </si>
  <si>
    <t>Q.01.000.029067</t>
  </si>
  <si>
    <t>Elevador hidráulico de uso restrito a pessoas com mobilidade reduzida com 02 paradas - uso interno em alvenaria</t>
  </si>
  <si>
    <t>Q.01.000.029068</t>
  </si>
  <si>
    <t>Plataforma para elevação até 2,00 m nas dimensões (900 x 1400) mm - percurso até 1,00 m de altura</t>
  </si>
  <si>
    <t>Q.01.000.029069</t>
  </si>
  <si>
    <t>Plataforma para elevação até 2,00 m nas dimensões (900 x 1400) mm - percurso superior a 1,00 m de altura</t>
  </si>
  <si>
    <t>Q.01.000.031441</t>
  </si>
  <si>
    <t>Ar condicionado a frio, tipo split parede, capacidade de 12.000 BTU/h, com controle remoto, ref. Samsung, Carrier, LG, Consul ou equivalente</t>
  </si>
  <si>
    <t>Q.01.000.032300</t>
  </si>
  <si>
    <t>Ar condicionado a frio, tipo split parede, capacidade de 18.000 BTU/h, com controle remoto, ref. Samsung, Carrier, LG, Consul ou equivalente</t>
  </si>
  <si>
    <t>Q.01.000.032302</t>
  </si>
  <si>
    <t>Ar condicionado a frio, tipo split cassete, capacidade de 18.000 BTU/h, com controle remoto, ref. Samsung, Carrier, LG, Consul ou equivalente</t>
  </si>
  <si>
    <t>Q.01.000.032322</t>
  </si>
  <si>
    <t>Ventilador centrífugo de dupla aspiração "limite-load" vazão 20.000 m³/h, pressão 50 mmCA - 380/660 V / 60 Hz, ref. CLD 560 da Projelmec ou equivalente</t>
  </si>
  <si>
    <t>Q.01.000.047537</t>
  </si>
  <si>
    <t>Insuflador de ar compacto para renovação de ar em ambientes, com filtros classe G4 (branco) + filtro classe M5 (azul) vazão máxima 54 m³/h ou com 2 filtros classe G4 vazão máxima 93 m³/h, conforme Lei 13.589/2018; ref. Splitvent Sicflux ou equivalente</t>
  </si>
  <si>
    <t>Q.01.000.047538</t>
  </si>
  <si>
    <t>Exaustor elétrico doméstico para banheiro, estrutura em plástico, potência 13 a 20W, vazão nominal livre 150 a 190m³/h, ref. B12 Plus da Cata, Silent 200cz da Soler &amp; Palau, Ventokit 150 da Westaflex, Inline-190 da Sicflux ou equivalente</t>
  </si>
  <si>
    <t>Q.01.000.091400</t>
  </si>
  <si>
    <t>Ar condicionado a frio, tipo split parede, capacidade de 30.000 BTU/h, com controle remoto, ref. Samsung, Carrier, LG, Consul ou equivalente</t>
  </si>
  <si>
    <t>Q.01.000.091550</t>
  </si>
  <si>
    <t>Ar condicionado a frio, tipo split parede, capacidade de 24.000 BTU/h, com controle remoto, ref. Samsung, Carrier, LG, Consul ou equivalente</t>
  </si>
  <si>
    <t>Q.01.000.091675</t>
  </si>
  <si>
    <t>Ar condicionado a frio, tipo split cassete, capacidade de 24.000 BTU/h, com controle remoto, ref. Samsung, Carrier, LG, Consul ou equivalente</t>
  </si>
  <si>
    <t>Q.01.000.091676</t>
  </si>
  <si>
    <t>Ar condicionado a frio, tipo split cassete, capacidade de 36.000 BTU/h, com controle remoto, ref. Samsung, Carrier, LG, Consul ou equivalente</t>
  </si>
  <si>
    <t>Q.01.000.091678</t>
  </si>
  <si>
    <t>Ar condicionado a frio, tipo split piso teto, capacidade de 24.000 BTU/h, com controle remoto, ref. Samsung, Carrier, LG, Consul ou equivalente</t>
  </si>
  <si>
    <t>Q.01.000.091679</t>
  </si>
  <si>
    <t>Ar condicionado a frio, tipo split piso teto, capacidade de 36.000 BTU/h, com controle remoto, ref. Samsung, Carrier, LG, Consul ou equivalente</t>
  </si>
  <si>
    <t>Q.01.000.098098</t>
  </si>
  <si>
    <t>Ar condicionado a frio, tipo split piso teto, capacidade de 48.000 BTU/h, com controle remoto; ref. Hitachi, Elgin, Carrier ou equivalente</t>
  </si>
  <si>
    <t>Q.01.000.098201</t>
  </si>
  <si>
    <t>Cortina de ar com duas velocidades, para vão 1,20 m, ref. Springer, Elgin ou equivalente</t>
  </si>
  <si>
    <t>Q.01.000.098203</t>
  </si>
  <si>
    <t>Cortina de ar com duas velocidades, para vão 1,50 m, ref. Springer, Elgin ou equivalente</t>
  </si>
  <si>
    <t>Q.02.000.024314</t>
  </si>
  <si>
    <t>Q.02.000.091438</t>
  </si>
  <si>
    <t>Q.03.000.020669</t>
  </si>
  <si>
    <t>Sistema de tratamento de águas cinzas e aproveitamento de águas pluviais para reuso em fins não potáveis, vazão 2m³/h; ref. Acquaciclus ou equivalente</t>
  </si>
  <si>
    <t>Q.04.000.031001</t>
  </si>
  <si>
    <t>Unidade Condensadora VRF para sistema de ar condicionado, capacidade até 6 TR</t>
  </si>
  <si>
    <t>Q.04.000.031002</t>
  </si>
  <si>
    <t>Unidade Condensadora VRF para sistema de ar condicionado, capacidade de 8 TR a 10 TR</t>
  </si>
  <si>
    <t>Q.04.000.031003</t>
  </si>
  <si>
    <t>Unidade Condensadora VRF para sistema de ar condicionado, capacidade de 11 TR a 13 TR</t>
  </si>
  <si>
    <t>Q.04.000.031004</t>
  </si>
  <si>
    <t>Unidade Condensadora VRF para sistema de ar condicionado, capacidade de 14 TR a 16 TR</t>
  </si>
  <si>
    <t>Q.04.000.031006</t>
  </si>
  <si>
    <t>Resfriador de líquidos chiller refrigerado a ar (condensação a ar) controlado por microprocessador, com compressor tipo Scroll, capacidade de  80 TR, ref. Aquasnap modelo 30RBA  da Carrier ou equivalente</t>
  </si>
  <si>
    <t>Q.04.000.031016</t>
  </si>
  <si>
    <t>Resfriadora de líquidos (chiller), com compressor e condensação a ar, capacidade de 20 TR</t>
  </si>
  <si>
    <t>Q.04.000.031017</t>
  </si>
  <si>
    <t>Resfriador de líquidos chiller refrigerado a ar (condensação a ar) controlado por microprocessador, com compressor tipo Scroll, capacidade de 160 TR, ref. Aquasnap 30RB-A 170-446 da Carrier ou equivalente - instalado</t>
  </si>
  <si>
    <t>Q.04.000.031020</t>
  </si>
  <si>
    <t>Unidade Evaporadora VRF para sistema de ar condicionado, tipo hiwall, capacidade de 1 TR</t>
  </si>
  <si>
    <t>Q.04.000.031021</t>
  </si>
  <si>
    <t>Unidade Evaporadora VRF para sistema de ar condicionado, tipo hiwall, capacidade de 2 TR</t>
  </si>
  <si>
    <t>Q.04.000.031022</t>
  </si>
  <si>
    <t>Unidade Evaporadora VRF para sistema de ar condicionado, tipo hiwall, capacidade de 3 TR</t>
  </si>
  <si>
    <t>Q.04.000.031030</t>
  </si>
  <si>
    <t>Unidade Evaporadora VRF para sistema de ar condicionado, tipo piso teto, capacidade de 1 TR</t>
  </si>
  <si>
    <t>Q.04.000.031031</t>
  </si>
  <si>
    <t>Unidade Evaporadora VRF para sistema de ar condicionado, tipo piso teto, capacidade de 2 TR</t>
  </si>
  <si>
    <t>Q.04.000.031032</t>
  </si>
  <si>
    <t>Unidade Evaporadora VRF para sistema de ar condicionado, tipo piso teto, capacidade de 3 TR</t>
  </si>
  <si>
    <t>Q.04.000.031033</t>
  </si>
  <si>
    <t>Unidade Evaporadora VRF para sistema de ar condicionado, tipo piso teto, capacidade de 4 TR</t>
  </si>
  <si>
    <t>Q.04.000.031040</t>
  </si>
  <si>
    <t>Unidade Evaporadora VRF para sistema de ar condicionado, tipo cassete, capacidade de 1 TR</t>
  </si>
  <si>
    <t>Q.04.000.031041</t>
  </si>
  <si>
    <t>Unidade Evaporadora VRF para sistema de ar condicionado, tipo cassete, capacidade de 2 TR</t>
  </si>
  <si>
    <t>Q.04.000.031042</t>
  </si>
  <si>
    <t>Unidade Evaporadora VRF para sistema de ar condicionado, tipo cassete, capacidade de 3 TR</t>
  </si>
  <si>
    <t>Q.04.000.031043</t>
  </si>
  <si>
    <t>Unidade Evaporadora VRF para sistema de ar condicionado, tipo cassete, capacidade de 4 TR</t>
  </si>
  <si>
    <t>Q.04.000.031301</t>
  </si>
  <si>
    <t>Caixa ventiladora com ventilador centrífugo 10.000 m³/h, pressão 30mmca - 220 / 380 V / 60HZ; ref. Sirocco ou equivalente</t>
  </si>
  <si>
    <t>Q.04.000.031400</t>
  </si>
  <si>
    <t>Duto flexível em alumínio, seção circular, isolado termicamente com lã de vidro de 25 mm; ref. Isodec RT 10 cm (4") Multivac ou equivalente</t>
  </si>
  <si>
    <t>Q.04.000.031401</t>
  </si>
  <si>
    <t>Duto flexível em alumínio, seção circular, isolado termicamente com lã de vidro de 25 mm; ref. Isodec RT 15 cm (6") Multivac ou equivalente</t>
  </si>
  <si>
    <t>Q.04.000.031402</t>
  </si>
  <si>
    <t>Duto flexível em alumínio, seção circular, isolado termicamente com lã de vidro de 25 mm; ref. Isodec RT 20 cm (8") Multivac ou equivalente</t>
  </si>
  <si>
    <t>Q.04.000.031404</t>
  </si>
  <si>
    <t>Damper Corta Fogo tipo comporta, formato circular ou retangular, com elemento fusível e chave fim de curso, referência comercial série FKA-TI-BR-120 fabricante TROX ou equivalente</t>
  </si>
  <si>
    <t>Q.04.000.031408</t>
  </si>
  <si>
    <t>Difusor de jato de ar orientável, de longo alcance, tipo Jet-Nozzles, formato redondo, para insuflamento de ar, em alumínio pintado com esmalte sintético, vazão de ar 1.330 m³/h, ref. DUE-S de 400 da Trox ou equivalente</t>
  </si>
  <si>
    <t>Q.04.000.031409</t>
  </si>
  <si>
    <t>Damper de regulagem manual, modelo RG-B; tamanho: 0,10 m² a 0,14 m²; referência comercial: Trox, Difus-ar ou equivalente</t>
  </si>
  <si>
    <t>Q.04.000.031410</t>
  </si>
  <si>
    <t>Tanque de expansão, capacidade (volume mínimo) de 250 litros, completo, para compensação da dilatação térmica da água no sistema de ar condicionado central, ref. modelo Statico 250 l da Imi-Hydronic, TAP-250 V da Schneider ou equivalente</t>
  </si>
  <si>
    <t>Q.04.000.031415</t>
  </si>
  <si>
    <t>Registro de regulagem de vazão de ar, tipo OB, confeccionado em chapa galvanizada pintada com esmalte sintético, medindo 40 x 5 cm, ref. RG fabricante Trox ou equivalente</t>
  </si>
  <si>
    <t>Q.04.000.031416</t>
  </si>
  <si>
    <t>Damper de regulagem manual, modelo RG-B; tamanho: 0,15 m² a 0,20 m²; ref. Trox, Difus-ar ou equivalente</t>
  </si>
  <si>
    <t>Q.04.000.031417</t>
  </si>
  <si>
    <t>Difusor de insuflação de ar, tipo direcional, medindo 30 x 30 cm, ref. DQ-32 da Trox ou equivalente</t>
  </si>
  <si>
    <t>Q.04.000.031418</t>
  </si>
  <si>
    <t>Damper de regulagem manual, modelo RG-B; tamanho: 0,21 m² a 0,40 m²; ref. Trox, Difus-ar ou equivalente</t>
  </si>
  <si>
    <t>Q.04.000.031419</t>
  </si>
  <si>
    <t>Difusor de insuflação de ar, tipo direcional, medindo 45 x 15 cm, ref. DI-RG-32 da Trox ou equivalente</t>
  </si>
  <si>
    <t>Q.04.000.031425</t>
  </si>
  <si>
    <t>Difusor para insuflamento de ar com plenum, modelo ADLK-S-AG, tamanhos 2,3,4,e 5; ref. Trox ou equivalente</t>
  </si>
  <si>
    <t>Q.04.000.031426</t>
  </si>
  <si>
    <t>Difusor para insuflamento de ar com plenum, modelo ALS-DS com 2 aberturas, tamanho 200 cm; ref. Trox ou equivalente</t>
  </si>
  <si>
    <t>Q.04.000.031427</t>
  </si>
  <si>
    <t>Difusor de plástico, modelo DVK-R, diâmetro 15 cm; ref. Multivac ou equivalente</t>
  </si>
  <si>
    <t>Q.04.000.031428</t>
  </si>
  <si>
    <t>Difusor de plástico, modelo DVK-R, diâmetro 20 cm; ref. Multivac ou equivalente</t>
  </si>
  <si>
    <t>Q.04.000.031429</t>
  </si>
  <si>
    <t>Grelha de retorno/exaustão com registro, modelo AR-AG; tamanho: 0,03 m² a 0,06 m²</t>
  </si>
  <si>
    <t>Q.04.000.031430</t>
  </si>
  <si>
    <t>Grelha de retorno/exaustão com registro, modelo AR-AG; tamanho: 0,07 m² a 0,13 m²</t>
  </si>
  <si>
    <t>Q.04.000.031431</t>
  </si>
  <si>
    <t>Grelha de retorno/exaustão com registro, modelo AR-AG; tamanho: 0,14 m² a 0,19 m²</t>
  </si>
  <si>
    <t>Q.04.000.031432</t>
  </si>
  <si>
    <t>Grelha de retorno/exaustão com registro, modelo AR-AG; tamanho: 0,20 m² a 0,40 m²</t>
  </si>
  <si>
    <t>Q.04.000.031433</t>
  </si>
  <si>
    <t>Grelha de retorno/exaustão com registro, modelo AR-AG; tamanho: 0,41 m² a 0,65 m²</t>
  </si>
  <si>
    <t>Q.04.000.031434</t>
  </si>
  <si>
    <t>Grelha de porta, modelo AGS-T; tamanho: 0,03 m² a 0,06 m²</t>
  </si>
  <si>
    <t>Q.04.000.031435</t>
  </si>
  <si>
    <t>Grelha de porta, modelo AGS-T; tamanho: 0,07 m² a 0,13 m²</t>
  </si>
  <si>
    <t>Q.04.000.031436</t>
  </si>
  <si>
    <t>Grelha de porta, modelo AGS-T; tamanho: 0,14 m² a 0,30 m²</t>
  </si>
  <si>
    <t>Q.04.000.031440</t>
  </si>
  <si>
    <t>Grelha de insuflação ou retorno, dupla deflexão e registro, lâminas convergentes, aletas verticais ajustáveis individualmente, em alumínio anodizado, tamanho: acima de 0,5 até 1,0 m²; ref. mod. VAT-DG da Trox ou equivalente</t>
  </si>
  <si>
    <t>Q.04.000.031441</t>
  </si>
  <si>
    <t>Grelha de insuflação ou retorno, dupla deflexão e registro, lâminas convergentes, aletas verticais ajustáveis individualmente, em alumínio anodizado, tamanho: acima de 0,1 até 0,5 m²; ref. mod. VAT-DG da Trox ou equivalente</t>
  </si>
  <si>
    <t>Q.04.000.031442</t>
  </si>
  <si>
    <t>Grelha de insuflação ou retorno, dupla deflexão e registro, lâminas convergentes, aletas verticais ajustáveis individualmente, em alumínio anodizado, tamanho: até 0,1 m²; ref. mod. VAT-DG da Trox ou equivalente</t>
  </si>
  <si>
    <t>Q.04.000.031443</t>
  </si>
  <si>
    <t>Painel rígido em lã de vidro, alta densidade, dimensões 2,70x1,20m, espessura de 25mm, revestidos face externa FSK (Foil Scrim Kraft aluminizado) e face interna tecido de vidro preto; ref. Climaver Acustic da Isover ou equivalente</t>
  </si>
  <si>
    <t>Q.04.000.032307</t>
  </si>
  <si>
    <t>Caixa ventiladora tipo compacta em estrutura e painéis em aço galvanizado, contendo ventilador centrífugo de dupla aspiração e motor elétrico para acionamento, vazão de 4.600 m³/hora e pressão estática de 30 mmca</t>
  </si>
  <si>
    <t>Q.04.000.032309</t>
  </si>
  <si>
    <t>Caixa ventiladora tipo compacta em estrutura e painéis em aço galvanizado, contendo ventilador centrífugo de dupla aspiração e motor elétrico para acionamento, vazão de 28.000 m³/h e pressão estática de 30 mmca</t>
  </si>
  <si>
    <t>Q.04.000.032311</t>
  </si>
  <si>
    <t>Resfriadora de líquidos, compressor Screw/parafuso (chiller), condensação à ar, capacidade 120 TR, compacto, com tubulações, fiações e controles internos, 380V/60Hz, ref. 30 RB-A Carrier, R407C série SAZ mod. RCU120SAZ4A7P Chiller Hitachi ou equivalente</t>
  </si>
  <si>
    <t>Q.04.000.032314</t>
  </si>
  <si>
    <t>Caixa ventiladora com ventilador centrífugo 8.800 m³/h e motor 2,2 kW - tensão 220/380V/60Hz, pressão 35 mmCA</t>
  </si>
  <si>
    <t>Q.04.000.032316</t>
  </si>
  <si>
    <t>Caixa ventiladora com ventilador centrífugo 1.710 m³/h e motor 0,37 kW - tensão 220/380V/60Hz, pressão 35 mmCA</t>
  </si>
  <si>
    <t>Q.04.000.032317</t>
  </si>
  <si>
    <t>Caixa ventiladora com ventilador centrífugo 1.190 m³/h e tensão 220/380V/60Hz, pressão 37 mmCA; ref. GV-SVDL 155 da Motovent ou equivalente</t>
  </si>
  <si>
    <t>Q.04.000.032319</t>
  </si>
  <si>
    <t>Resfriadora de líquidos com compressor Screw/parafuso (chiller), condensação à ar, capac. 200-210 TR, compacto, c/tubulações, fiações e controles internos, 380V/60Hz; ref. 30 RB-A Carrier, R407C série SAZ mod. RCU210SAZ4A7P chiller Hitachi ou equivalente</t>
  </si>
  <si>
    <t>Q.04.000.032321</t>
  </si>
  <si>
    <t>Tratamento de ar compacta fancolete hidrônico tipo cassette, com ventiladores centrífugos de dupla aspiração e motor elétrico, estrutura e painéis de plástico de alta resistência, refrigeração 20.000 Btu/h - 1,6 TR, ref. 40HK-20 Carrier ou equivalente</t>
  </si>
  <si>
    <t>Q.04.000.032323</t>
  </si>
  <si>
    <t>Tratamento de ar compacta fancolete hidrônico tipo cassette, com ventiladores centrífugos de dupla aspiração e motor elétrico, estrutura e painéis de plástico de alta resistência, refrigeração 25.000 Btu/h - 2,1 TR, ref. 40HK-25 Carrier ou equivalente</t>
  </si>
  <si>
    <t>Q.04.000.032324</t>
  </si>
  <si>
    <t>Tratamento de ar compacta fancolete hidrônico tipo cassette, com ventiladores centrífugos de dupla aspiração e motor elétrico, estrutura e painéis de plástico de alta resistência, refrigeração 32.000 Btu/h - 2,6 TR, ref. 40HK-32 Carrier ou equivalente</t>
  </si>
  <si>
    <t>Q.04.000.032325</t>
  </si>
  <si>
    <t>Tratamento ar compacta fancolete hidrônico, piso-teto, serpentina, filtros ar, ventiladores/motores elétricos, revest. isolamento térmico/acústico, vazão 637m³/h, refrig 14.000Btu/h - 1,2TR 220V/1Ph/60Hz; ref. 42LS14 Carrier ou equivalente</t>
  </si>
  <si>
    <t>Q.04.000.032327</t>
  </si>
  <si>
    <t>Tratamento ar compacta fancolete hidrônico, piso-teto, serpentina, filtros ar, ventiladores/motores elétricos, revest. isolamento térmico/acústico, vazão 1.215m³/h, refrig. 25.000Btu/h, 2,1TR 220V/1Ph/60Hz; ref. Carrier ou equivalente</t>
  </si>
  <si>
    <t>Q.04.000.032329</t>
  </si>
  <si>
    <t>Tratamento ar compacta fancolete hidrônico, piso-teto, serpentina, filtros ar, ventiladores/motores elétricos, revest. isolamento térmico/acústico, vazão 1.758m³/h, refrigeração 36.000Btu/h, 3TR 220V/1Ph/60Hz; ref. Carrier ou equivalente</t>
  </si>
  <si>
    <t>Q.04.000.032331</t>
  </si>
  <si>
    <t>Tratamento ar compacta fancolete hidrônico, piso-teto, serpentina, filtros ar, ventiladores/motores elétricos, revest. isolamento térmico/acústico, vazão 2.166m³/h, refrig 48.000Btu/h-4TR 220V/1Ph/60Hz; ref. Carrier, Hitachi ou equivalente</t>
  </si>
  <si>
    <t>Q.04.000.032333</t>
  </si>
  <si>
    <t>Tratamento de ar fan-coil tipo Air Handling Unit de concepção modular, capacidade de 10 TR, ref. TKM-227 10TR - 50mmca Trox, modelo YE/10 fabricante York ou equivalente</t>
  </si>
  <si>
    <t>Q.04.000.032335</t>
  </si>
  <si>
    <t>Tratamento de ar fan-coil tipo Air Handling Unit de concepção modular, capacidade de 40 TR, ref. TKM-227 40TR - 50mmca Trox, modelo YE/40 fabricante York ou equivalente</t>
  </si>
  <si>
    <t>Q.04.000.032337</t>
  </si>
  <si>
    <t>Tratamento de ar fan-coil tipo Air Handling Unit de concepção modular, capacidade de 50 TR, ref. TKM-227 50TR - 50mmca Trox, modelo TCA-LQ-50/8ROWS Hitachi ou equivalente</t>
  </si>
  <si>
    <t>Q.04.000.032340</t>
  </si>
  <si>
    <t>Unidades de Tratamento de ar (fan-coil) - 4.000 m³/h - 6TR, pressão estática externa 50mmCA; ref. Carrier, Trox, Constarco ou equivalente</t>
  </si>
  <si>
    <t>Q.04.000.032344</t>
  </si>
  <si>
    <t>Válvula de balanceamento diâmetro 1 " a 2-1/2"</t>
  </si>
  <si>
    <t>Q.04.000.032345</t>
  </si>
  <si>
    <t>Válvula borboleta na configuração wafer motorizada atuador floating diâmetro 3'' a 4"</t>
  </si>
  <si>
    <t>Q.04.000.032346</t>
  </si>
  <si>
    <t>Q.04.000.032347</t>
  </si>
  <si>
    <t>Válvula motorizada de esfera, com duas vias atuador floating; diâmetro de 1 1/2" a 3/4"; ref. EMO-85M-24+S6064 da Actua Controls, CN7510A2001+VB02 1/2"' e 3/4"' da Honeywell,  B239+ARB24-3 da Belimo ou equivalente</t>
  </si>
  <si>
    <t>Q.04.000.032348</t>
  </si>
  <si>
    <t>Válvula duas vias on/off retorno elétrico, diâmetro 1/2" a 3/4"; ref. ACTBV80S-215/ACTBV80S-220 da Actua ou equivalente</t>
  </si>
  <si>
    <t>Q.04.000.032349</t>
  </si>
  <si>
    <t>Válvula esfera motorizada de duas vias de atuador proporcional diâmetro 2" a 2 1/2"</t>
  </si>
  <si>
    <t>Q.04.000.032350</t>
  </si>
  <si>
    <t>Atuador proporcional de 10 Nm, tensão de entrada AC/DC 24 V, IP 54</t>
  </si>
  <si>
    <t>Q.04.000.032351</t>
  </si>
  <si>
    <t>Válvula esfera duas vias flangeada Ø3''</t>
  </si>
  <si>
    <t>Q.04.000.032357</t>
  </si>
  <si>
    <t>Veneziana com tela, anodizado natural, com filtro G4 e furos; referência comercial modelo AWG fabricantes Trox, Difus-ar ou equivalente</t>
  </si>
  <si>
    <t>Q.04.000.032358</t>
  </si>
  <si>
    <t>Veneziana com tela, modelo AWG; referência comercial: Trox ou equivalente</t>
  </si>
  <si>
    <t>Q.04.000.032359</t>
  </si>
  <si>
    <t>Veneziana com tela, modelo AWG, tamanho 38,5x33 cm; referência comercial: Trox, Difus-ar ou equivalente</t>
  </si>
  <si>
    <t>Q.04.000.032360</t>
  </si>
  <si>
    <t>Veneziana com tela, modelo AWG, tamanho 78,5x33 cm; referência comercial: Trox, Difus-ar ou equivalente</t>
  </si>
  <si>
    <t>R.02.000.038018</t>
  </si>
  <si>
    <t>Óleo de linhaça</t>
  </si>
  <si>
    <t>R.02.000.039013</t>
  </si>
  <si>
    <t>Ácido muriático</t>
  </si>
  <si>
    <t>R.03.000.020338</t>
  </si>
  <si>
    <t>Tela tipo mosquiteira removível em fibra de vidro revestida em pvc, perfil alumínio, borracha EPDM, Kit fixação com 4 cantoneiras, travas e parafusos com buchas</t>
  </si>
  <si>
    <t>R.03.000.020341</t>
  </si>
  <si>
    <t>Tela em poliéster, malha 2 x 2 mm, gramatura mínima de 36g/m², estruturante para impermeabilização a frio</t>
  </si>
  <si>
    <t>R.03.000.020342</t>
  </si>
  <si>
    <t>Tela em polietileno, malha hexagonal de 1/2´, gramatura mínima de 205g/m², ref. Pinteiro 5110P ou 5111P da Nortene, ou equivalente</t>
  </si>
  <si>
    <t>R.03.000.027502</t>
  </si>
  <si>
    <t>Tela em polietileno (nylon), malha 10x10cm - fio com espessura de 2 mm, instalada</t>
  </si>
  <si>
    <t>S.01.000.020910</t>
  </si>
  <si>
    <t>Marco de concreto tronco pirâmide, padrão INCRA</t>
  </si>
  <si>
    <t>S.01.000.031559</t>
  </si>
  <si>
    <t>S.01.000.038760</t>
  </si>
  <si>
    <t>S.01.000.080102</t>
  </si>
  <si>
    <t>Caminhão com irrigadeira e autobomba, capacidade mínima de 6.000 litros - COND.D</t>
  </si>
  <si>
    <t>S.01.000.080105</t>
  </si>
  <si>
    <t>Vassoura mecânica - rebocada mecanicamente</t>
  </si>
  <si>
    <t>S.01.000.080119</t>
  </si>
  <si>
    <t>Trator com pneus industrial, agrícola com peso de 5 T</t>
  </si>
  <si>
    <t>S.01.000.080125</t>
  </si>
  <si>
    <t>Betoneira reversível com carregador, capacidade de 320 litros, acionamento do motor combustão interna (diesel e gasolina) ou motor elétrico Alfa 320</t>
  </si>
  <si>
    <t>S.01.000.080129</t>
  </si>
  <si>
    <t>Compressor de ar XA 125 MWD - COND. D</t>
  </si>
  <si>
    <t>S.01.000.080149</t>
  </si>
  <si>
    <t>Vibroacabadora de asfalto sobre esteiras, capacidade 400 ton/hora</t>
  </si>
  <si>
    <t>S.01.000.080157</t>
  </si>
  <si>
    <t>Rompedor Pneumático ATLAS COPCO TEX 32 PS</t>
  </si>
  <si>
    <t>S.01.000.080178</t>
  </si>
  <si>
    <t>Rolo compactador vibratório de um cilindro/PN 7T</t>
  </si>
  <si>
    <t>S.01.000.080258</t>
  </si>
  <si>
    <t>Caminhão carroceria em madeira, capacidade até 8 toneladas</t>
  </si>
  <si>
    <t>S.01.000.080266</t>
  </si>
  <si>
    <t>Pá-carregadeira retroescavadeira / carregadeira, capacidade de 0,77m³ - COND. D</t>
  </si>
  <si>
    <t>S.01.000.080271</t>
  </si>
  <si>
    <t>Escavadeira hidráulica sobre pneus 0,25m³</t>
  </si>
  <si>
    <t>S.01.000.080272</t>
  </si>
  <si>
    <t>Escavadeira hidráulica sobre esteira 100 HP (74 kW)</t>
  </si>
  <si>
    <t>S.01.000.080303</t>
  </si>
  <si>
    <t>Trator sobre esteira com lamina/Ripper 2,28m³</t>
  </si>
  <si>
    <t>S.01.000.080308</t>
  </si>
  <si>
    <t>Caminhão basculante caçamba minério, capacidade de 8,0m³ - COND.D</t>
  </si>
  <si>
    <t>S.01.000.080311</t>
  </si>
  <si>
    <t>Caminhão basculante diesel com capacidade de 5 m³ - COND. D</t>
  </si>
  <si>
    <t>S.01.000.080312</t>
  </si>
  <si>
    <t>Caminhão espargidor, capacidade de 6.000 litros - COND.D</t>
  </si>
  <si>
    <t>S.01.000.080330</t>
  </si>
  <si>
    <t>Rolo compactador vibratório com pé de carneiro em aço, potência 121 a 127HP (90 a 93 kW), ref. CA25PD DYNAPAC</t>
  </si>
  <si>
    <t>S.01.000.080332</t>
  </si>
  <si>
    <t>Motoniveladora com escarificador potência 140HP (104kW), ref. CAT 120H da CATERPILLAR</t>
  </si>
  <si>
    <t>S.01.000.080334</t>
  </si>
  <si>
    <t>Placa vibratória impacto de 1.700 kg, com motor diesel, ou gasolina, ou elétrico, ref. Placa Vibratoria Dynapac CM13 da Flygt do Brasil ou equivalente</t>
  </si>
  <si>
    <t>S.01.000.080337</t>
  </si>
  <si>
    <t>Rolo compactador autopropelido, vibratório em aço, cilindros lisos em tandem, potência 80 HP (59 kW); ref. CC21 Dynapac 6 toneladas</t>
  </si>
  <si>
    <t>S.01.000.080338</t>
  </si>
  <si>
    <t>Rolo compactador de pneus para asfalto, capacidade 27 toneladas</t>
  </si>
  <si>
    <t>S.01.000.080342</t>
  </si>
  <si>
    <t>Trator de esteira lâmina reta/riper - 328HP, CATEPILLAR-D8R PS328 ou equivalente</t>
  </si>
  <si>
    <t>S.01.000.080344</t>
  </si>
  <si>
    <t>Trator sobre esteiras potência 76 a 88HP (56 a 64,9kW), ref. D4 da Komatsu</t>
  </si>
  <si>
    <t>S.01.000.080349</t>
  </si>
  <si>
    <t>Veículo com capacidade para 4 pessoas</t>
  </si>
  <si>
    <t>S.01.000.080351</t>
  </si>
  <si>
    <t>Guindauto MUNCK M-640/18 com lança telescópica capacidade 3750 kg</t>
  </si>
  <si>
    <t>S.01.000.080352</t>
  </si>
  <si>
    <t>Veículo utilitário com capacidade para 9 pessoas - 1.600 CC - COND.D</t>
  </si>
  <si>
    <t>S.01.000.080357</t>
  </si>
  <si>
    <t>Locação de estação total</t>
  </si>
  <si>
    <t>S.01.000.080358</t>
  </si>
  <si>
    <t>Locação de nível com tripé</t>
  </si>
  <si>
    <t>S.01.000.081345</t>
  </si>
  <si>
    <t>Fresadora, largura útil 1 m; ref. Fresadora Wirtgem 1000C ou equivalente</t>
  </si>
  <si>
    <t>S.01.000.091701</t>
  </si>
  <si>
    <t>Sinalização horizontal com resina vinílica ou acrílica</t>
  </si>
  <si>
    <t>S.01.000.091713</t>
  </si>
  <si>
    <t>S.01.000.091714</t>
  </si>
  <si>
    <t>S.03.000.020120</t>
  </si>
  <si>
    <t>Placa de advertência em chapa de alumínio, espessura 2mm, com pintura refletiva</t>
  </si>
  <si>
    <t>S.03.000.026616</t>
  </si>
  <si>
    <t>Cantoneira em alumínio</t>
  </si>
  <si>
    <t>S.03.000.026664</t>
  </si>
  <si>
    <t>Chapa de aço galvanizado nas bitolas: nº 22, n° 24 e n° 26</t>
  </si>
  <si>
    <t>S.03.000.028009</t>
  </si>
  <si>
    <t>Cola de contato para chapa vinílica / borracha</t>
  </si>
  <si>
    <t>S.03.000.028010</t>
  </si>
  <si>
    <t>Silicone para envidraçamento estrutural, 280g</t>
  </si>
  <si>
    <t>S.03.000.028011</t>
  </si>
  <si>
    <t>Perfil de borracha EPDM maciço de 18x15mm, para esquadrias</t>
  </si>
  <si>
    <t>S.03.000.032568</t>
  </si>
  <si>
    <t>Rodapé em mármore branco com espessura de 2 cm e altura de 7,0cm, acabamento polido</t>
  </si>
  <si>
    <t>S.03.000.036500</t>
  </si>
  <si>
    <t>Tampão ferro dúctil de 300 x 300mm, classe 125 (ruptura &gt; 125 kN), conforme NBR 10160/2005</t>
  </si>
  <si>
    <t>S.03.000.040001</t>
  </si>
  <si>
    <t>Poste concreto armado circular, H= 11m p/200kgf</t>
  </si>
  <si>
    <t>S.03.000.040007</t>
  </si>
  <si>
    <t>Poste concreto armado circular, H= 9m p/300kgf</t>
  </si>
  <si>
    <t>S.03.000.040009</t>
  </si>
  <si>
    <t>Poste concreto armado circular, H= 9m p/400kgf</t>
  </si>
  <si>
    <t>S.03.000.042306</t>
  </si>
  <si>
    <t>Placa de sinalização em chapa de aço N.16, com pintura refletiva "Perigo Alta Tensão"</t>
  </si>
  <si>
    <t>S.03.000.060255</t>
  </si>
  <si>
    <t>Anel pré-moldado em concreto, diâmetro externo de 0,80 m, h= 0,50 m</t>
  </si>
  <si>
    <t>S.03.000.061192</t>
  </si>
  <si>
    <t>Curva 45° em aço galvanizado, rosca macho/fêmea, Ø 2 1/2´</t>
  </si>
  <si>
    <t>S.03.000.061193</t>
  </si>
  <si>
    <t>Curva 90° em aço galvanizado, rosca fêmea/fêmea, Ø 2 1/2´</t>
  </si>
  <si>
    <t>S.03.000.080127</t>
  </si>
  <si>
    <t>Máquina projetora de concreto</t>
  </si>
  <si>
    <t>S.03.000.080128</t>
  </si>
  <si>
    <t>Compressor de ar rebocável, vazão 748pcm, motor a diesel, pot. 210cv</t>
  </si>
  <si>
    <t>S.03.000.080129</t>
  </si>
  <si>
    <t>Máquina extrusora de concreto para guias e sarjetas, motor a diesel, potência 14cv</t>
  </si>
  <si>
    <t>S.03.000.080328</t>
  </si>
  <si>
    <t>Guindaste hidráulico autopropelido, com lança telescópica, para espaços limitados, tração 4x4, capacidade acima de 30 ton, potência 97 KW</t>
  </si>
  <si>
    <t>S.03.000.085678</t>
  </si>
  <si>
    <t>Retroescavadeira sobre rodas com carregadeira, tração 4x4, potência liquida 88 HP, peso operacional mínimo 6674 kg capacidade da carregadeira de 1 m³ e da retroescavadeira mínima de 0,26 m³, profundidade de escavação máxima de 4,37 m</t>
  </si>
  <si>
    <t>S.04.000.020160</t>
  </si>
  <si>
    <t>Batente de alumínio para divisória</t>
  </si>
  <si>
    <t>S.04.000.020750</t>
  </si>
  <si>
    <t>Mão de obra / equipamentos mecânico e rotativo / corte / laser</t>
  </si>
  <si>
    <t>S.04.000.021027</t>
  </si>
  <si>
    <t>Vigas em cambará, cedrinho, eucalipto-citriodora, eucalipto-saligna, garapa, cupiúba, itaúba, de 6,0 x 16,0cm</t>
  </si>
  <si>
    <t>S.04.000.021028</t>
  </si>
  <si>
    <t>Madeira serrada G1-C6</t>
  </si>
  <si>
    <t>S.04.000.021087</t>
  </si>
  <si>
    <t>Chapa compensada plastificada de 12 mm de espessura</t>
  </si>
  <si>
    <t>S.04.000.021093</t>
  </si>
  <si>
    <t>Locação de andaime torre metálico (1,5x1,5m), com piso metálico</t>
  </si>
  <si>
    <t>S.04.000.021094</t>
  </si>
  <si>
    <t>Locação de andaime tubular fachadeiro, largura mínima de 1,00 m com piso metálico e sapatas ajustáveis</t>
  </si>
  <si>
    <t>M2XME</t>
  </si>
  <si>
    <t>S.04.000.021531</t>
  </si>
  <si>
    <t>Barra de transferência em aço liso, diâmetro de 12,5 mm e comprimento de 35 cm</t>
  </si>
  <si>
    <t>S.04.000.022069</t>
  </si>
  <si>
    <t>Espaçador treliçado de aço, H= 5 cm</t>
  </si>
  <si>
    <t>S.04.000.023626</t>
  </si>
  <si>
    <t>Forro em fibra mineral com placas acústicas removíveis de 625 x 625mm; ref. linha Sahara NRC0.60, borda T24 da OWA do Brasil ou equivalente</t>
  </si>
  <si>
    <t>S.04.000.024045</t>
  </si>
  <si>
    <t>Disco diamantado para máquinas serra-mármore</t>
  </si>
  <si>
    <t>S.04.000.024123</t>
  </si>
  <si>
    <t>Fibra de polipropileno corrugada</t>
  </si>
  <si>
    <t>S.04.000.026514</t>
  </si>
  <si>
    <t>Parafuso auto-atarraxante com fenda, zincado branco de 9,5 x 2,9 mm</t>
  </si>
  <si>
    <t>S.04.000.026601</t>
  </si>
  <si>
    <t>Perfil ´U´ enrijecido (60x45x20)mm chapa 14 galvanizado</t>
  </si>
  <si>
    <t>S.04.000.026727</t>
  </si>
  <si>
    <t>Parafuso auto-atarraxante 5,5x38mm com arruela e bucha tipo S8</t>
  </si>
  <si>
    <t>S.04.000.026728</t>
  </si>
  <si>
    <t>Parafuso em inoxidável auto-atarraxante sextavado M6x50mm com bucha plástica tipo S6</t>
  </si>
  <si>
    <t>S.04.000.027499</t>
  </si>
  <si>
    <t>Galvanização a frio (tinta rica em zinco)</t>
  </si>
  <si>
    <t>S.04.000.027515</t>
  </si>
  <si>
    <t>Placas pré-moldada em concreto dimensões (1,60x0,60x0,03m)</t>
  </si>
  <si>
    <t>S.04.000.028017</t>
  </si>
  <si>
    <t>Endurecedor superficial para concreto</t>
  </si>
  <si>
    <t>S.04.000.028073</t>
  </si>
  <si>
    <t>Cola para piso vinílico</t>
  </si>
  <si>
    <t>S.04.000.031142</t>
  </si>
  <si>
    <t>Porta/balcão tipo basculante com acionamento manual - 3,50 x 1,50 m - BA-10</t>
  </si>
  <si>
    <t>S.04.000.031215</t>
  </si>
  <si>
    <t>Ferro trabalhado</t>
  </si>
  <si>
    <t>S.04.000.031547</t>
  </si>
  <si>
    <t>Elevador para passageiros, uso interno com capacidade mínima de 600kg para duas paradas, portas unilaterais</t>
  </si>
  <si>
    <t>S.04.000.031548</t>
  </si>
  <si>
    <t>Elevador para passageiros, uso interno com capacidade mínima de 600kg para três paradas, portas unilaterais</t>
  </si>
  <si>
    <t>S.04.000.031550</t>
  </si>
  <si>
    <t>Elevador para passageiros, uso interno com capacidade mínima de 600kg para três paradas, portas bilaterais</t>
  </si>
  <si>
    <t>S.04.000.031551</t>
  </si>
  <si>
    <t>Elevador para passageiros, uso interno com capacidade mínima de 600kg para quatro paradas, portas bilaterais</t>
  </si>
  <si>
    <t>S.04.000.031552</t>
  </si>
  <si>
    <t>Elevador para passageiros, uso interno com capacidade mínima de 600kg para quatro paradas, portas unilaterais</t>
  </si>
  <si>
    <t>S.04.000.031554</t>
  </si>
  <si>
    <t>Fornecimento e instalação de vidro laminado 5+5mm, inclusive acessórios em alumínio</t>
  </si>
  <si>
    <t>S.04.000.031686</t>
  </si>
  <si>
    <t>Tela alambrado soldada galvanizada fio 3,0mm, malha 5 x 15 cm</t>
  </si>
  <si>
    <t>S.04.000.031731</t>
  </si>
  <si>
    <t>Dobradiça em aço cromado com pino e bola em aço de 3 1/2´ x 3´</t>
  </si>
  <si>
    <t>S.04.000.031733</t>
  </si>
  <si>
    <t>Dobradiça 03 estágios ferro galvanizado DN 1´ x 4´</t>
  </si>
  <si>
    <t>S.04.000.032569</t>
  </si>
  <si>
    <t>Granito com espessura de 2cm e acabamento polido</t>
  </si>
  <si>
    <t>S.04.000.032570</t>
  </si>
  <si>
    <t>Granito com espessura de 3cm e acabamento polido</t>
  </si>
  <si>
    <t>S.04.000.033032</t>
  </si>
  <si>
    <t>Lambri em madeira macho/fêmea 10 x 1 cm, exceto pinus</t>
  </si>
  <si>
    <t>S.04.000.033562</t>
  </si>
  <si>
    <t>Plaqueta laminada para revestimento em áreas internas e externas</t>
  </si>
  <si>
    <t>S.04.000.034030</t>
  </si>
  <si>
    <t>Fita crepe 25mm x 50m</t>
  </si>
  <si>
    <t>S.04.000.034045</t>
  </si>
  <si>
    <t>Forro fibra mineral acústico, borda Square Lay-in, placas de 1250x625x16mm ou 625x625x16mm, pintura base poliester, estrutura de sustentação perfil ´T´; ref. Giorgian ou equivalente</t>
  </si>
  <si>
    <t>S.04.000.034078</t>
  </si>
  <si>
    <t>Luminária retangular de embutir tipo calha aberta com aletas parabólicas para 2 lâmpadas fluorescentes tubulares, ref. 123232 BC da ARM, FAA04-E228 da Lumicenter, PL 377/24 da Prolumi ou equivalente</t>
  </si>
  <si>
    <t>S.04.000.036075</t>
  </si>
  <si>
    <t>Junta elástica estrutural neoprene aplicada, ref. JJ2020F da Juntas Jeene</t>
  </si>
  <si>
    <t>S.04.000.036701</t>
  </si>
  <si>
    <t>Tampo para suporte rede voleibol / trave de futebol</t>
  </si>
  <si>
    <t>S.04.000.036702</t>
  </si>
  <si>
    <t>Rede para volei em poliamida (nylon), malha de 10x10cm, fio com espessura de 2mm, com 4 faixas de arremate em lona</t>
  </si>
  <si>
    <t>S.04.000.036703</t>
  </si>
  <si>
    <t>Poste para voleibol oficial, galvanizado, com pintura em esmalte na cor verde, completo</t>
  </si>
  <si>
    <t>S.04.000.038009</t>
  </si>
  <si>
    <t>Selador para pintura latex</t>
  </si>
  <si>
    <t>S.04.000.038010</t>
  </si>
  <si>
    <t>Lixa carbeto de silício de 7´</t>
  </si>
  <si>
    <t>S.04.000.039006</t>
  </si>
  <si>
    <t>Adesivo/selador à base de emulsão PVA/acrílica, ref. KZ Heydi da Viapol, Denverfix da Denver ou equivalente</t>
  </si>
  <si>
    <t>S.04.000.039086</t>
  </si>
  <si>
    <t>Placa de sinalização em PVC expandido de 70x20cm, espessura 3mm, adesivo dupla face sobre todo o verso</t>
  </si>
  <si>
    <t>S.04.000.042631</t>
  </si>
  <si>
    <t>Cantoneira em aço galvanizado de 2" x 2" x 1/8"</t>
  </si>
  <si>
    <t>S.04.000.042634</t>
  </si>
  <si>
    <t>Trilho chapa 50x60x1,9mm galvanizado para porta de correr</t>
  </si>
  <si>
    <t>S.04.000.042635</t>
  </si>
  <si>
    <t>Rodizio em aço duplo de 1 1/2"</t>
  </si>
  <si>
    <t>S.04.000.046214</t>
  </si>
  <si>
    <t>Sensor presença com fotocélula, bivolt, para iluminação teto, alcance 6m,120°, tempo de desligamento 1 ou 4 minutos</t>
  </si>
  <si>
    <t>S.04.000.049579</t>
  </si>
  <si>
    <t>Serra circular</t>
  </si>
  <si>
    <t>S.04.000.062028</t>
  </si>
  <si>
    <t>Baguete plástico tipo Tarucel, D= 6 mm</t>
  </si>
  <si>
    <t>S.04.000.062553</t>
  </si>
  <si>
    <t>Anel borracha para tubo PVC 40mm (1 1/2´)</t>
  </si>
  <si>
    <t>S.04.000.065610</t>
  </si>
  <si>
    <t>Cuba em aço inoxidável simples de 600x500x300mm, AISI 304, liga 18,8 e chapa 22</t>
  </si>
  <si>
    <t>S.04.000.065676</t>
  </si>
  <si>
    <t>Tampo em MDF de 25 mm de espessura com laminado melamínico</t>
  </si>
  <si>
    <t>S.04.000.066171</t>
  </si>
  <si>
    <t>Ducha higiênica com registro, ref. Belle Epoque Light 1984 C51 da Deca, Delicatta 10906 da Docol, Aquarius 2195-A da Fabrimar ou equivalente</t>
  </si>
  <si>
    <t>S.04.000.069500</t>
  </si>
  <si>
    <t>Solução limpadora diluída em água</t>
  </si>
  <si>
    <t>S.04.000.069508</t>
  </si>
  <si>
    <t>Solda liga chumbo e estanho de 70x30</t>
  </si>
  <si>
    <t>S.04.000.069569</t>
  </si>
  <si>
    <t>Parafuso francês 5/16´ x 3/4´ com porca e arruela galvanizadas</t>
  </si>
  <si>
    <t>S.04.000.080135</t>
  </si>
  <si>
    <t>Lixadeira elétrica</t>
  </si>
  <si>
    <t>S.04.000.080173</t>
  </si>
  <si>
    <t>Rolo compactador liso de 1000 kg</t>
  </si>
  <si>
    <t>S.04.000.080237</t>
  </si>
  <si>
    <t>Máquina de lavagem a pressão tipo Vap (água fria, pressão 1700PSI)</t>
  </si>
  <si>
    <t>S.04.000.080341</t>
  </si>
  <si>
    <t>Placa vibratória - 60 kg</t>
  </si>
  <si>
    <t>S.04.000.081346</t>
  </si>
  <si>
    <t>Motosserra a gasolina portátil tipo 60 cilindradas; ref. mod.61 da Husqvarna ou equivalente</t>
  </si>
  <si>
    <t>S.04.000.081349</t>
  </si>
  <si>
    <t>Caminhão MUNCK 3 toneladas</t>
  </si>
  <si>
    <t>S.04.000.081350</t>
  </si>
  <si>
    <t>Caminhão MUNCK 15 toneladas</t>
  </si>
  <si>
    <t>S.04.000.081351</t>
  </si>
  <si>
    <t>Caminhão guindaste sobre pneus com capacidade de carga de 25 Toneladas</t>
  </si>
  <si>
    <t>S.04.000.081352</t>
  </si>
  <si>
    <t>Caminhão guindaste sobre pneus com capacidade de carga de 30 Toneladas</t>
  </si>
  <si>
    <t>S.04.000.090258</t>
  </si>
  <si>
    <t>Tela tipo mosquiteira em arame galvanizado malha 14, fio 30, abertura 1,5 mm, com requadro em perfis e chapas de ferro galvanizado - removível</t>
  </si>
  <si>
    <t>S.05.000.009700</t>
  </si>
  <si>
    <t>Defensa metálica semimaleável simples</t>
  </si>
  <si>
    <t>S.05.000.020219</t>
  </si>
  <si>
    <t>Estaca pré-moldada cravada para 70T</t>
  </si>
  <si>
    <t>S.05.000.020220</t>
  </si>
  <si>
    <t>Estaca tipo Raiz, diâmetro de 20 cm para 50 t, com perfuração em rocha (sem fornecimento de materiais)</t>
  </si>
  <si>
    <t>S.05.000.020276</t>
  </si>
  <si>
    <t>Estaca tipo Raiz, diâmetro de 15 cm para 25 t, em rocha</t>
  </si>
  <si>
    <t>S.05.000.020356</t>
  </si>
  <si>
    <t>Tela em polietileno para proteção de fachada, trama de 2,2mm</t>
  </si>
  <si>
    <t>S.05.000.020392</t>
  </si>
  <si>
    <t>Hidrojateamento para limpeza de superfície, por meio de jato d´água de alta pressão</t>
  </si>
  <si>
    <t>S.05.000.021023</t>
  </si>
  <si>
    <t>Sarrafo de pinus, 1´ x 4´ - bruto</t>
  </si>
  <si>
    <t>S.05.000.021048</t>
  </si>
  <si>
    <t>Ripa de imbuia 3,5 x 1,5 cm</t>
  </si>
  <si>
    <t>S.05.000.021049</t>
  </si>
  <si>
    <t>Moldura de 3 cm, guarnição em padrão Imbuia - tipo meia</t>
  </si>
  <si>
    <t>S.05.000.021061</t>
  </si>
  <si>
    <t>Tábua de pinus, 1´ x 12´ - bruta</t>
  </si>
  <si>
    <t>S.05.000.021062</t>
  </si>
  <si>
    <t>Pontalete de pinus, 3´ x 3´ - bruto</t>
  </si>
  <si>
    <t>S.05.000.021100</t>
  </si>
  <si>
    <t>Pré misturado a quente</t>
  </si>
  <si>
    <t>S.05.000.021101</t>
  </si>
  <si>
    <t>Pré misturado a frio</t>
  </si>
  <si>
    <t>S.05.000.024121</t>
  </si>
  <si>
    <t>Manta asfáltica com armadura poliéster tipo III, esp.4 mm anti raiz, ref. Torodin Anti Raiz Viapol - instalado</t>
  </si>
  <si>
    <t>S.05.000.026500</t>
  </si>
  <si>
    <t>Tela em aço inoxidável 430, perfurada, espessura de 1,6mm, diâmetro do furo 17mm</t>
  </si>
  <si>
    <t>S.05.000.026515</t>
  </si>
  <si>
    <t>Parafuso auto-atarraxante com cabeça panela e bucha de nylon S-8</t>
  </si>
  <si>
    <t>S.05.000.026607</t>
  </si>
  <si>
    <t>Grelha tipo boca de leão em ferro fundido ductil, articulada, classe mín. 250 - 25T, medidas aproximadas: 810x270mm - NBR 10160</t>
  </si>
  <si>
    <t>S.05.000.026608</t>
  </si>
  <si>
    <t>Ferro perfilado trabalhado</t>
  </si>
  <si>
    <t>S.05.000.027511</t>
  </si>
  <si>
    <t>Chapéu tipo chinês para duto galvanizado de 35cm, bitola 22, para exaustor</t>
  </si>
  <si>
    <t>S.05.000.028002</t>
  </si>
  <si>
    <t>Solvente para materiais base epóxi</t>
  </si>
  <si>
    <t>S.05.000.032432</t>
  </si>
  <si>
    <t>Caixilho em alumínio anodizado comum, fixo sem ventilação permanente, H= 1,00m, L= 1,20m, rerfil 30 - sem vidros</t>
  </si>
  <si>
    <t>S.05.000.032433</t>
  </si>
  <si>
    <t>Caixilho de alumínio anodizado comum, tipo maxim-ar, H= 0,90m, L- 1,20m, linha 30 - sem vidros</t>
  </si>
  <si>
    <t>S.05.000.035587</t>
  </si>
  <si>
    <t>Piso podotátil colorido intertravado, tipo alerta ou direcional, espessura de 6 cm</t>
  </si>
  <si>
    <t>S.05.000.036031</t>
  </si>
  <si>
    <t>Junta plástica de dilatação para pisos de 3/4´x 1/8´ (17 x 3 mm)</t>
  </si>
  <si>
    <t>S.05.000.036705</t>
  </si>
  <si>
    <t>Mastro para bandeira em aço galvanizado completo engastado, altura livre de 9,00 m</t>
  </si>
  <si>
    <t>S.05.000.036714</t>
  </si>
  <si>
    <t>Mastro para bandeira em aço galvanizado completo engastado, altura livre de 7,00 m</t>
  </si>
  <si>
    <t>S.05.000.038556</t>
  </si>
  <si>
    <t>Árvore ornamental tipo Quaresmeira (Tibouchina Granulosa) - h= 1,50 / 2,00m</t>
  </si>
  <si>
    <t>S.05.000.039039</t>
  </si>
  <si>
    <t>Argamassa mista com areia grossa 1:2:8</t>
  </si>
  <si>
    <t>S.05.000.039040</t>
  </si>
  <si>
    <t>Argamassa de cimento e areia - média 1:5</t>
  </si>
  <si>
    <t>S.05.000.039104</t>
  </si>
  <si>
    <t>Placa de identificação para estacionamento (placa+poste+base), com desenho universal de acessibilidade, tipo pedestal</t>
  </si>
  <si>
    <t>S.05.000.040132</t>
  </si>
  <si>
    <t>Poste telecônico reto em aço galvanizado a fogo, altura de 7 m, com base, chumbadores, porcas e arruelas</t>
  </si>
  <si>
    <t>S.05.000.065621</t>
  </si>
  <si>
    <t>Cuba em aço inoxidável simples de 600x500x400mm, AISI 304, liga 18,8 e chapa 22</t>
  </si>
  <si>
    <t>S.05.000.090089</t>
  </si>
  <si>
    <t>Cubículo de medição blindado de média tensão, completo, uso abrigado, classe 15 kV, ref. Piccolo Gimi, Beguin ou equivalente</t>
  </si>
  <si>
    <t>S.05.000.093275</t>
  </si>
  <si>
    <t>S.06.000.009687</t>
  </si>
  <si>
    <t>Caminhão carroceria fixa aberta madeira, capacidade 5T - 160CV - PBT*8250, capacidade máxima de tração 11T - Diesel</t>
  </si>
  <si>
    <t>S.06.000.011700</t>
  </si>
  <si>
    <t>S.06.000.011701</t>
  </si>
  <si>
    <t>S.06.000.011702</t>
  </si>
  <si>
    <t>S.06.000.028076</t>
  </si>
  <si>
    <t>Aparelho corte oxiacetileno</t>
  </si>
  <si>
    <t>S.06.000.061088</t>
  </si>
  <si>
    <t>Junta Gibault em ferro fundido, DN= 80mm completa</t>
  </si>
  <si>
    <t>S.06.000.061089</t>
  </si>
  <si>
    <t>Junta Gibault em ferro fundido, DN= 100 mm completa</t>
  </si>
  <si>
    <t>S.06.000.067004</t>
  </si>
  <si>
    <t>Escavação e carga mecanizada em campo aberto com rompedor hidráulico, em rocha</t>
  </si>
  <si>
    <t>S.06.000.080349</t>
  </si>
  <si>
    <t>Veículo leve 4 portas - 65 a 80cv - Fiat Pálio ou similar</t>
  </si>
  <si>
    <t>S.07.000.009521</t>
  </si>
  <si>
    <t>Grupo gerador - 2,5/3 kVA</t>
  </si>
  <si>
    <t>S.07.000.009675</t>
  </si>
  <si>
    <t>Martelete perfurador/rompedor elétrico - 1,5 kW</t>
  </si>
  <si>
    <t>S.07.000.009800</t>
  </si>
  <si>
    <t>Bate-estaca hidráulico para defensas montado em caminhão guindauto com capacidade de 20 t.m e carroceria de 4 t - 136 kW</t>
  </si>
  <si>
    <t>S.07.000.080230</t>
  </si>
  <si>
    <t>Pá-carregadeira sobre pneus, potência 120 a 122HP (88,5 a 119 kW) capacidade da caçamba de 1,7 a 5,0m³, ref. CAT924G da CATERPILLAR</t>
  </si>
  <si>
    <t>S.07.000.080308</t>
  </si>
  <si>
    <t>Transporte de material asfáltico, com caminhão com capacidade de 20000l em rodovia pavimentada para distância médias de transporte igual ou inferior a 100km. af_02/2016</t>
  </si>
  <si>
    <t>TxKM</t>
  </si>
  <si>
    <t>S.08.000.000001</t>
  </si>
  <si>
    <t>Chapa em microfibra MDF cru, espessura de 2mm</t>
  </si>
  <si>
    <t>Coeficiente</t>
  </si>
  <si>
    <t>SERVIÇO TÉCNICO ESPECIALIZADO</t>
  </si>
  <si>
    <t>Estudo geotécnico (sondagem)</t>
  </si>
  <si>
    <t>INÍCIO, APOIO E ADMINISTRAÇÃO DA OBRA</t>
  </si>
  <si>
    <t>02.60</t>
  </si>
  <si>
    <t>Serviços Especiais</t>
  </si>
  <si>
    <t>DEMOLIÇÃO SEM REAPROVEITAMENTO</t>
  </si>
  <si>
    <t>RETIRADA COM PROVÁVEL REAPROVEITAMENTO</t>
  </si>
  <si>
    <t>Retirada em instalação elétrica - letra A até B</t>
  </si>
  <si>
    <t>Retirada em instalação elétrica - letra D até I</t>
  </si>
  <si>
    <t>Retirada em instalação elétrica - letra J até N</t>
  </si>
  <si>
    <t>Retirada em instalação elétrica - letra O até S</t>
  </si>
  <si>
    <t>Retirada em instalação elétrica - letra T até o final</t>
  </si>
  <si>
    <t>Retirada diversa de peças pré-moldadas</t>
  </si>
  <si>
    <t>TRANSPORTE E MOVIMENTAÇÃO, DENTRO E FORA DA OBRA</t>
  </si>
  <si>
    <t>SERVIÇO EM SOLO E ROCHA, MANUAL</t>
  </si>
  <si>
    <t>SERVIÇO EM SOLO E ROCHA, MECANIZADO</t>
  </si>
  <si>
    <t>ESCORAMENTO, CONTENÇÃO E DRENAGEM</t>
  </si>
  <si>
    <t>Barbacã</t>
  </si>
  <si>
    <t>Forma em tábua</t>
  </si>
  <si>
    <t>FUNDAÇÃO PROFUNDA</t>
  </si>
  <si>
    <t>Estaca pré-moldada de concreto</t>
  </si>
  <si>
    <t>Estaca hélice contínua</t>
  </si>
  <si>
    <t>Estaca escavada com injeção ou microestaca</t>
  </si>
  <si>
    <t>LAJE E PAINEL DE FECHAMENTO PRÉ-FABRICADOS</t>
  </si>
  <si>
    <t>Laje pré-fabricada mista em vigotas treliçadas e lajotas</t>
  </si>
  <si>
    <t>Laje pré-fabricada mista em vigotas protendidas e lajotas</t>
  </si>
  <si>
    <t>Pré-laje</t>
  </si>
  <si>
    <t>Alvenaria com bloco de concreto de vedação/estrutural</t>
  </si>
  <si>
    <t>Alvenaria de concreto celular ou sílico calcário</t>
  </si>
  <si>
    <t>Peças moldadas no local (vergas, pilaretes, etc.)</t>
  </si>
  <si>
    <t>ESTRUTURA EM MADEIRA, FERRO, ALUMÍNIO E CONCRETO</t>
  </si>
  <si>
    <t>Estrutura pré-fabricada de concreto</t>
  </si>
  <si>
    <t>REVESTIMENTO CERÂMICO</t>
  </si>
  <si>
    <t>Placa cerâmica não esmaltada extrudada</t>
  </si>
  <si>
    <t>Revestimento em placa cerâmica esmaltada</t>
  </si>
  <si>
    <t>Revestimento cerâmico não esmaltado extrudado</t>
  </si>
  <si>
    <t>Mármore</t>
  </si>
  <si>
    <t>Reparos, conservações e complementos - GRUPO 19</t>
  </si>
  <si>
    <t>Rodapé de madeira</t>
  </si>
  <si>
    <t>Reparos, conservações e complementos - GRUPO 20</t>
  </si>
  <si>
    <t>REVESTIMENTO SINTÉTICO E METÁLICO</t>
  </si>
  <si>
    <t>Revestimento vinílico</t>
  </si>
  <si>
    <t>Revestimento metálico</t>
  </si>
  <si>
    <t>Forração e carpete</t>
  </si>
  <si>
    <t>Revestimento em cimento reforçado com fio sintético (CRFS)</t>
  </si>
  <si>
    <t>Revestimento sintético</t>
  </si>
  <si>
    <t>Rodapé sintético</t>
  </si>
  <si>
    <t>Degrau sintético</t>
  </si>
  <si>
    <t>Reparos, conservações e complementos - GRUPO 21</t>
  </si>
  <si>
    <t>Forro sintético</t>
  </si>
  <si>
    <t>Forro metálico</t>
  </si>
  <si>
    <t>Reparos, conservações e complementos - GRUPO 22</t>
  </si>
  <si>
    <t>Porta macho / fêmea montada com batente</t>
  </si>
  <si>
    <t>Porta comum completa - uso coletivo (padrão dimensional médio)</t>
  </si>
  <si>
    <t>Porta comum completa - uso público (padrão dimensional médio/pesado)</t>
  </si>
  <si>
    <t>Reparos, conservações e complementos - GRUPO 23</t>
  </si>
  <si>
    <t>Portas, portões e gradis</t>
  </si>
  <si>
    <t>Esquadria, serralheria de segurança</t>
  </si>
  <si>
    <t>Portas, portões e gradis.</t>
  </si>
  <si>
    <t>Esquadria, serralheria e elemento em aço inoxidável</t>
  </si>
  <si>
    <t>Reparos, conservações e complementos - GRUPO 24</t>
  </si>
  <si>
    <t>ESQUADRIA, SERRALHERIA E ELEMENTO EM ALUMÍNIO</t>
  </si>
  <si>
    <t>Caixilho em alumínio</t>
  </si>
  <si>
    <t>Porta em alumínio</t>
  </si>
  <si>
    <t>Reparos, conservações e complementos - GRUPO 25</t>
  </si>
  <si>
    <t>Reparos, conservações e complementos - GRUPO 26</t>
  </si>
  <si>
    <t>Reparos, conservações e complementos - GRUPO 28</t>
  </si>
  <si>
    <t>INSERTE METÁLICO</t>
  </si>
  <si>
    <t>Reparos, conservações e complementos - GRUPO 29</t>
  </si>
  <si>
    <t>Aparelhos elétricos, hidráulicos e a gás</t>
  </si>
  <si>
    <t>Comunicação visual e sonora</t>
  </si>
  <si>
    <t>Aparelhos sanitários</t>
  </si>
  <si>
    <t>IMPERMEABILIZAÇÃO, PROTEÇÃO E JUNTA</t>
  </si>
  <si>
    <t>Isolamentos térmicos / acústicos</t>
  </si>
  <si>
    <t>Junta de dilatação</t>
  </si>
  <si>
    <t>Junta de dilatação estrutural</t>
  </si>
  <si>
    <t>Envelope de concreto e proteção de tubos</t>
  </si>
  <si>
    <t>Isolante térmico para tubos e dutos</t>
  </si>
  <si>
    <t>Impermeabilização flexível com manta</t>
  </si>
  <si>
    <t>Impermeabilização flexível com membranas</t>
  </si>
  <si>
    <t>Impermeabilização rígida</t>
  </si>
  <si>
    <t>Reparos, conservações e complementos - GRUPO 32</t>
  </si>
  <si>
    <t>Pintura em superfícies de concreto / massa / gesso / pedras</t>
  </si>
  <si>
    <t>Pintura em superfícies de madeira</t>
  </si>
  <si>
    <t>Pintura em estruturas metálicas</t>
  </si>
  <si>
    <t>Pintura de sinalização</t>
  </si>
  <si>
    <t>Pintura em superfície de concreto/massa/gesso/pedras, inclusive preparo</t>
  </si>
  <si>
    <t>Pintura em superfície metálica, inclusive preparo</t>
  </si>
  <si>
    <t>Pintura em superfície de madeira, inclusive preparo</t>
  </si>
  <si>
    <t>Preparação de solo</t>
  </si>
  <si>
    <t>Vegetação rasteira</t>
  </si>
  <si>
    <t>Vegetação arbustiva</t>
  </si>
  <si>
    <t>Árvores</t>
  </si>
  <si>
    <t>Corte, recorte e remoção</t>
  </si>
  <si>
    <t>Reparos, conservações e complementos - GRUPO 34</t>
  </si>
  <si>
    <t>Reparos, conservações e complementos - GRUPO 35</t>
  </si>
  <si>
    <t>ENTRADA DE ENERGIA ELÉTRICA E TELEFONIA</t>
  </si>
  <si>
    <t>Caixas de entrada / medição</t>
  </si>
  <si>
    <t>Para-raios de média tensão</t>
  </si>
  <si>
    <t>Reparos, conservações e complementos - GRUPO 36</t>
  </si>
  <si>
    <t>QUADRO E PAINEL PARA ENERGIA ELÉTRICA E TELEFONIA</t>
  </si>
  <si>
    <t>Quadro para telefonia embutir, proteção IP40 chapa nº 16msg</t>
  </si>
  <si>
    <t>Quadro para telefonia de sobrepor, proteção IP40 chapa nº 16msg</t>
  </si>
  <si>
    <t>Quadro distribuição de luz e força de embutir universal</t>
  </si>
  <si>
    <t>Quadro distribuição de luz e força de sobrepor universal</t>
  </si>
  <si>
    <t>Fusíveis</t>
  </si>
  <si>
    <t>Chave de baixa tensão</t>
  </si>
  <si>
    <t>Chave de média tensão</t>
  </si>
  <si>
    <t>Reparos, conservações e complementos - GRUPO 37</t>
  </si>
  <si>
    <t>Capacitor de potência</t>
  </si>
  <si>
    <t>TUBULAÇÃO E CONDUTOR PARA ENERGIA ELÉTRICA E TELEFONIA BÁSICA</t>
  </si>
  <si>
    <t>Eletroduto em PVC rígido roscável</t>
  </si>
  <si>
    <t>Canaleta, perfilado e acessórios</t>
  </si>
  <si>
    <t>Duto fechado de piso e acessórios</t>
  </si>
  <si>
    <t>Leitos e acessórios</t>
  </si>
  <si>
    <t>Eletroduto metálico flexível</t>
  </si>
  <si>
    <t>Rodapé técnico e acessórios</t>
  </si>
  <si>
    <t>Eletroduto em PVC corrugado flexível</t>
  </si>
  <si>
    <t>Reparos, conservações e complementos - GRUPO 38</t>
  </si>
  <si>
    <t>Eletrocalha e acessórios</t>
  </si>
  <si>
    <t>Eletrocalha e acessórios.</t>
  </si>
  <si>
    <t>Eletrocalha e acessórios..</t>
  </si>
  <si>
    <t>CONDUTOR E ENFIAÇÃO DE ENERGIA ELÉTRICA E TELEFONIA</t>
  </si>
  <si>
    <t>Cabo de cobre, isolamento 450V / 750 V, isolação em PVC 70°C</t>
  </si>
  <si>
    <t>Cabo de cobre, isolamento 0,6/1kV, isolação em PVC 70°C</t>
  </si>
  <si>
    <t>Cabo de cobre nu, têmpera mole, classe 2</t>
  </si>
  <si>
    <t>Cabo de cobre tripolar, isolamento 8,7/15 kV, isolação EPR 90°C</t>
  </si>
  <si>
    <t>Cabo de cobre unipolar, isolamento 8,7/15 kV, isolação EPR 90°C</t>
  </si>
  <si>
    <t>Terminais de pressão e compressão</t>
  </si>
  <si>
    <t>Cabo de cobre flexível, isolamento 600 V, isolação em VC/E 105°C</t>
  </si>
  <si>
    <t>Cabo de alumínio nu com alma de aço</t>
  </si>
  <si>
    <t>Cabo de alumínio nu sem alma de aço</t>
  </si>
  <si>
    <t>Cabo para transmissão de dados</t>
  </si>
  <si>
    <t>Reparos, conservações e complementos - GRUPO 39</t>
  </si>
  <si>
    <t>Cabo de cobre flexível, isolamento 0,6/1 kV, isolação em HEPR 90°C</t>
  </si>
  <si>
    <t>Cabo de cobre flexível, isolamento 500 V, isolação PP 70°C</t>
  </si>
  <si>
    <t>Cabo de cobre unipolar, isolamento 15/25 kV, isolação EPR 90 °C / 105 °C</t>
  </si>
  <si>
    <t>Cabo de cobre flexível, isolamento 0,6/1kV - isolação HEPR 90° C - baixa emissão fumaça e gases</t>
  </si>
  <si>
    <t>Cabo óptico</t>
  </si>
  <si>
    <t>Cabo de cobre flexível, isolamento 750 V - isolação 70°C, baixa emissão de fumaça e gases</t>
  </si>
  <si>
    <t>Fios e cabos - áudio e vídeo</t>
  </si>
  <si>
    <t>DISTRIBUIÇÃO DE FORÇA E COMANDO DE ENERGIA ELÉTRICA E TELEFONIA</t>
  </si>
  <si>
    <t>Relé</t>
  </si>
  <si>
    <t>Amperímetro</t>
  </si>
  <si>
    <t>Voltímetro</t>
  </si>
  <si>
    <t>Reparos, conservações e complementos - GRUPO 40</t>
  </si>
  <si>
    <t>Lâmpadas</t>
  </si>
  <si>
    <t>Acessórios para iluminação</t>
  </si>
  <si>
    <t>Lâmpada de descarga de alta potência</t>
  </si>
  <si>
    <t>Lâmpada halógena</t>
  </si>
  <si>
    <t>Lâmpada fluorescente</t>
  </si>
  <si>
    <t>Reator e equipamentos para lâmpada de descarga de alta potência</t>
  </si>
  <si>
    <t>Reator e equipamentos para lâmpada fluorescente</t>
  </si>
  <si>
    <t>Postes e acessórios</t>
  </si>
  <si>
    <t>Aparelho de iluminação pública e decorativa</t>
  </si>
  <si>
    <t>Aparelho de iluminação de longo alcance e específica</t>
  </si>
  <si>
    <t>Aparelho de iluminação a prova de tempo, gases e vapores</t>
  </si>
  <si>
    <t>Aparelho de iluminação comercial e industrial</t>
  </si>
  <si>
    <t>Aparelho de iluminação interna decorativa</t>
  </si>
  <si>
    <t>Reparos, conservações e complementos - GRUPO 41</t>
  </si>
  <si>
    <t>Iluminação LED</t>
  </si>
  <si>
    <t>PARA-RAIOS PARA EDIFICAÇÃO</t>
  </si>
  <si>
    <t>Componentes de sustentação para mastro galvanizado</t>
  </si>
  <si>
    <t>Reparos, conservações e complementos - GRUPO 42</t>
  </si>
  <si>
    <t>APARELHOS ELÉTRICOS, HIDRÁULICOS E A GÁS.</t>
  </si>
  <si>
    <t>Torneiras</t>
  </si>
  <si>
    <t>Bombas centrífugas, uso geral</t>
  </si>
  <si>
    <t>Bombas submersíveis</t>
  </si>
  <si>
    <t>Reparos, conservações e complementos - GRUPO 43</t>
  </si>
  <si>
    <t>APARELHOS E METAIS HIDRÁULICOS</t>
  </si>
  <si>
    <t>Aparelhos e louças</t>
  </si>
  <si>
    <t>Acessórios e metais</t>
  </si>
  <si>
    <t>Aparelhos de aço inoxidável</t>
  </si>
  <si>
    <t>Reparos, conservações e complementos - GRUPO 44</t>
  </si>
  <si>
    <t>ENTRADA DE ÁGUA, INCÊNDIO E GÁS</t>
  </si>
  <si>
    <t>Entrada de água</t>
  </si>
  <si>
    <t>Entrada de gás</t>
  </si>
  <si>
    <t>Reparos, conservações e complementos - GRUPO 45</t>
  </si>
  <si>
    <t>TUBULAÇÃO E CONDUTORES PARA LÍQUIDOS E GASES.</t>
  </si>
  <si>
    <t>Tubulação em PVC rígido marrom para sistemas prediais de água fria</t>
  </si>
  <si>
    <t>Tubulação em PVC rígido branco para esgoto domiciliar</t>
  </si>
  <si>
    <t>Tubulação em PVC rígido branco série R - A.P e esgoto domiciliar</t>
  </si>
  <si>
    <t>Tubulação em PVC rígido com junta elástica - adução e distribuição de água</t>
  </si>
  <si>
    <t>Tubulação em PVC rígido com junta elástica - rede de esgoto</t>
  </si>
  <si>
    <t>Tubulação galvanizado</t>
  </si>
  <si>
    <t>Tubulação em aço carbono galvanizado classe schedule</t>
  </si>
  <si>
    <t>Conexões e acessórios em ferro fundido, predial e tradicional, esgoto e pluvial</t>
  </si>
  <si>
    <t>Tubulação em cobre para água quente, gás e vapor</t>
  </si>
  <si>
    <t>Tubulação em concreto para rede de águas pluviais</t>
  </si>
  <si>
    <t>Tubulação em PEAD corrugado perfurado para rede drenagem</t>
  </si>
  <si>
    <t>Tubulação em ferro dúctil para redes de saneamento</t>
  </si>
  <si>
    <t>Tubulação em PEAD - recalque de tratamento de esgoto</t>
  </si>
  <si>
    <t>Tubulação flangeada em ferro dúctil para redes de saneamento</t>
  </si>
  <si>
    <t>Tubulação flangeada em ferro dúctil para redes de saneamento.</t>
  </si>
  <si>
    <t>Reparos, conservações e complementos - GRUPO 46</t>
  </si>
  <si>
    <t>Tubulação em aço preto schedule</t>
  </si>
  <si>
    <t>Tubulação em concreto para rede de esgoto sanitário</t>
  </si>
  <si>
    <t>Tubulação em ferro fundido predial SMU - esgoto e pluvial</t>
  </si>
  <si>
    <t>Tubulação em cobre, para sistema de ar condicionado</t>
  </si>
  <si>
    <t>Tubulação em cobre rígido, para sistema VRF de ar condicionado</t>
  </si>
  <si>
    <t>Tubulação em PP - águas pluviais / esgoto</t>
  </si>
  <si>
    <t>VÁLVULAS E APARELHOS DE MEDIÇÃO E CONTROLE PARA LÍQUIDOS E GASES</t>
  </si>
  <si>
    <t>Registro e / ou válvula em latão fundido sem acabamento</t>
  </si>
  <si>
    <t>Registro e / ou válvula em latão fundido com acabamento cromado</t>
  </si>
  <si>
    <t>Válvula de descarga ou para acionamento de metais sanitários</t>
  </si>
  <si>
    <t>Registro e / ou válvula em bronze</t>
  </si>
  <si>
    <t>Registro e / ou válvula em ferro fundido</t>
  </si>
  <si>
    <t>Registro e / ou válvula em aço carbono fundido</t>
  </si>
  <si>
    <t>Registro e / ou válvula em aço carbono forjado</t>
  </si>
  <si>
    <t>Registro e / ou válvula em aço inoxidável forjado</t>
  </si>
  <si>
    <t>Aparelho de medição e controle</t>
  </si>
  <si>
    <t>Registro e / ou válvula em ferro dúctil</t>
  </si>
  <si>
    <t>Registro e / ou válvula em PVC rígido ou ABS</t>
  </si>
  <si>
    <t>Reparos, conservações e complementos - GRUPO 47</t>
  </si>
  <si>
    <t>RESERVATÓRIO E TANQUE PARA LÍQUIDOS E GASES</t>
  </si>
  <si>
    <t>Reservatório em material sintético</t>
  </si>
  <si>
    <t>Reservatório metálico</t>
  </si>
  <si>
    <t>Reservatório em concreto</t>
  </si>
  <si>
    <t>Reparos, conservações e complementos - GRUPO 48</t>
  </si>
  <si>
    <t>CAIXA, RALO, GRELHA E ACESSÓRIO HIDRÁULICO</t>
  </si>
  <si>
    <t>Caixas sifonadas de PVC rígido</t>
  </si>
  <si>
    <t>Ralo em PVC rígido</t>
  </si>
  <si>
    <t>Caixa de passagem e inspeção</t>
  </si>
  <si>
    <t>Poço de visita, boca de lobo, caixa de passagem e afins</t>
  </si>
  <si>
    <t>Filtro anaeróbio</t>
  </si>
  <si>
    <t>Fossa séptica</t>
  </si>
  <si>
    <t>Anel e aduela pré-moldados</t>
  </si>
  <si>
    <t>Acessórios hidráulicos para água de reuso</t>
  </si>
  <si>
    <t>DETECÇÃO, COMBATE E PREVENÇÃO A INCÊNDIO</t>
  </si>
  <si>
    <t>Hidrantes e acessórios</t>
  </si>
  <si>
    <t>Registro e válvula controladora</t>
  </si>
  <si>
    <t>Iluminação e sinalização de emergência</t>
  </si>
  <si>
    <t>Reparos, conservações e complementos - GRUPO 50</t>
  </si>
  <si>
    <t>PAVIMENTAÇÃO E PASSEIO</t>
  </si>
  <si>
    <t>Pavimentação preparo de base</t>
  </si>
  <si>
    <t>Pavimentação com pedrisco e revestimento primário</t>
  </si>
  <si>
    <t>Pavimentação flexível</t>
  </si>
  <si>
    <t>Pavimentação em paralelepípedos e blocos de concreto</t>
  </si>
  <si>
    <t>Calçadas e passeios.</t>
  </si>
  <si>
    <t>Reparos, conservações e complementos - GRUPO 54</t>
  </si>
  <si>
    <t>Limpeza e desinfecção sanitária</t>
  </si>
  <si>
    <t>Remoção de entulho</t>
  </si>
  <si>
    <t>CONFORTO MECÂNICO, EQUIPAMENTO E SISTEMA</t>
  </si>
  <si>
    <t>Climatização</t>
  </si>
  <si>
    <t>Ventilação</t>
  </si>
  <si>
    <t>Reparos, conservações e complementos - GRUPO 61</t>
  </si>
  <si>
    <t>COZINHA, REFEITÓRIO, LAVANDERIA INDUSTRIAL E EQUIPAMENTOS</t>
  </si>
  <si>
    <t>Mobiliário e acessórios</t>
  </si>
  <si>
    <t>Reparos, conservações e complementos - GRUPO 62</t>
  </si>
  <si>
    <t>RESFRIAMENTO E CONSERVAÇÃO DE MATERIAL PERECÍVEL</t>
  </si>
  <si>
    <t>Câmara frigorífica para resfriado</t>
  </si>
  <si>
    <t>Câmara frigorífica para congelado</t>
  </si>
  <si>
    <t>SEGURANÇA, VIGILÂNCIA E CONTROLE, EQUIPAMENTO E SISTEMA</t>
  </si>
  <si>
    <t>Equipamentos para sistema de segurança, vigilância e controle</t>
  </si>
  <si>
    <t>Reparos, conservações e complementos - GRUPO 66</t>
  </si>
  <si>
    <t>CAPTAÇÃO, ADUÇÃO E TRATAMENTO DE ÁGUA E ESGOTO, EQUIPAMENTOS E SISTEMA</t>
  </si>
  <si>
    <t>ELETRIFICAÇÃO, EQUIPAMENTOS E SISTEMA</t>
  </si>
  <si>
    <t>Estrutura específica</t>
  </si>
  <si>
    <t>Reparos, conservações e complementos - GRUPO 68</t>
  </si>
  <si>
    <t>TELEFONIA, LÓGICA E TRANSMISSÃO DE DADOS, EQUIPAMENTOS E SISTEMA</t>
  </si>
  <si>
    <t>Distribuição e comando, caixas e equipamentos específicos</t>
  </si>
  <si>
    <t>Estabilização de tensão</t>
  </si>
  <si>
    <t>Equipamentos para informática</t>
  </si>
  <si>
    <t>Telecomunicações</t>
  </si>
  <si>
    <t>Reparos, conservações e complementos - GRUPO 69</t>
  </si>
  <si>
    <t>SINALIZAÇÃO VIÁRIA</t>
  </si>
  <si>
    <t>Dispositivo viário</t>
  </si>
  <si>
    <t>Sinalização horizontal</t>
  </si>
  <si>
    <t>Sinalização vertical</t>
  </si>
  <si>
    <t>Sinalização semafórica e complementar</t>
  </si>
  <si>
    <t>Tachas e tachões</t>
  </si>
  <si>
    <t>SINALIZAÇÃO E COMUNICAÇÃO VISUAL</t>
  </si>
  <si>
    <t>Placas, pórticos e obeliscos arquitetônicos</t>
  </si>
  <si>
    <t>Placas, pórticos e sinalização viária</t>
  </si>
  <si>
    <t>Mobiliário</t>
  </si>
  <si>
    <t>COMPOSIÇÃO DE SERVIÇOS</t>
  </si>
  <si>
    <t>PLANTIO DE VEGETAÇÃO RASTEIRA</t>
  </si>
  <si>
    <t>INSUMO</t>
  </si>
  <si>
    <t>PLANTIO DE VEGETAÇÃO ARBUSTIVA</t>
  </si>
  <si>
    <t>COMPOSIÇÃO</t>
  </si>
  <si>
    <t>INSTALAÇÃO - Lixeira de madeira plástica - conjunto com 2 (duas) lixeiras</t>
  </si>
  <si>
    <t xml:space="preserve">INSTALAÇÃO - Mini guia jardim </t>
  </si>
  <si>
    <t>Item</t>
  </si>
  <si>
    <t>Vegetação</t>
  </si>
  <si>
    <t>Lambari</t>
  </si>
  <si>
    <t>Grama amendoim</t>
  </si>
  <si>
    <t xml:space="preserve">FONTE: CDHU BOLETIM 187 SD </t>
  </si>
  <si>
    <t>FONTE: CDHU BOLETIM 187 CD  / COTAÇÃO</t>
  </si>
  <si>
    <t>TOTAL GERAL</t>
  </si>
  <si>
    <t>Declaramos sob pena da Lei que a alternativa adotada pela Prefeitura do Municipio de Icém é COM Desoneração e que esta é a mais vantajosa para a Administração Pública.</t>
  </si>
  <si>
    <t>Base para poste de iluminação pública</t>
  </si>
  <si>
    <t>Base para luminária de solo embitido 5W</t>
  </si>
  <si>
    <t>Base para luminária de solo embitido 36W</t>
  </si>
  <si>
    <t>Data base: 10/2022</t>
  </si>
  <si>
    <t>Culuna com BDI aplicado</t>
  </si>
  <si>
    <t>12.13</t>
  </si>
  <si>
    <t>Escavação necessária para conectar a rede de esgoto nova na tubulação existente sob a rua</t>
  </si>
  <si>
    <t>Recomposição do asfalto escavado</t>
  </si>
  <si>
    <t>Esgoto</t>
  </si>
  <si>
    <t>Pluvial</t>
  </si>
  <si>
    <t>Arranques</t>
  </si>
  <si>
    <t>4.12</t>
  </si>
  <si>
    <t>4.13</t>
  </si>
  <si>
    <t>5.14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</si>
  <si>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</si>
  <si>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</si>
  <si>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</si>
  <si>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</si>
  <si>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</si>
  <si>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</si>
  <si>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</si>
  <si>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</si>
  <si>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</si>
  <si>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</si>
  <si>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</si>
  <si>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10.4</t>
  </si>
  <si>
    <t>10.5</t>
  </si>
  <si>
    <t>10.6</t>
  </si>
  <si>
    <t>10.7</t>
  </si>
  <si>
    <t>10.8</t>
  </si>
  <si>
    <t>10.9</t>
  </si>
  <si>
    <t>10.10</t>
  </si>
  <si>
    <t>11.12</t>
  </si>
  <si>
    <t>11.13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</si>
</sst>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&quot;R$&quot;\ #,##0.00"/>
    <numFmt numFmtId="166" formatCode="_-[$R$-416]\ * #,##0.00_-;\-[$R$-416]\ * #,##0.00_-;_-[$R$-416]\ * &quot;-&quot;??_-;_-@_-"/>
    <numFmt numFmtId="167" formatCode="[$-416]mmmm\-yy;@"/>
    <numFmt numFmtId="168" formatCode="0.000"/>
    <numFmt numFmtId="169" formatCode="0.0000"/>
    <numFmt numFmtId="170" formatCode="_-* #,##0.000_-;\-* #,##0.000_-;_-* &quot;-&quot;??_-;_-@_-"/>
    <numFmt numFmtId="171" formatCode="_-* #,##0.0000_-;\-* #,##0.0000_-;_-* &quot;-&quot;??_-;_-@_-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9.85"/>
      <color indexed="8"/>
      <name val="Times New Roman"/>
      <family val="1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</font>
    <font>
      <sz val="10"/>
      <name val="MS Sans Serif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4"/>
      <name val="Arial"/>
      <family val="2"/>
    </font>
    <font>
      <sz val="9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Arial"/>
      <family val="2"/>
    </font>
    <font>
      <u/>
      <sz val="10"/>
      <name val="Arial"/>
      <family val="2"/>
    </font>
    <font>
      <sz val="9"/>
      <color theme="1"/>
      <name val="Arial"/>
      <family val="2"/>
    </font>
    <font>
      <b/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6"/>
      <name val="Calibri"/>
      <family val="2"/>
      <scheme val="minor"/>
    </font>
    <font>
      <b/>
      <sz val="9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2"/>
      <color indexed="16"/>
      <name val="Segoe UI"/>
      <family val="2"/>
    </font>
    <font>
      <u/>
      <sz val="11"/>
      <color theme="10"/>
      <name val="Calibri"/>
      <family val="2"/>
      <scheme val="minor"/>
    </font>
    <font>
      <b/>
      <sz val="11"/>
      <name val="Arial"/>
      <family val="2"/>
    </font>
    <font>
      <i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sz val="10"/>
      <color rgb="FF000000"/>
      <name val="Arial"/>
      <family val="2"/>
    </font>
    <font>
      <b/>
      <sz val="8.5"/>
      <color rgb="FF000000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b/>
      <sz val="10"/>
      <name val="Arial"/>
    </font>
    <font>
      <b/>
      <i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D9D9D9"/>
      </patternFill>
    </fill>
    <fill>
      <patternFill patternType="solid">
        <fgColor theme="2"/>
        <bgColor indexed="64"/>
      </patternFill>
    </fill>
    <fill>
      <patternFill patternType="solid">
        <f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Protection="0">
      <alignment vertical="center"/>
    </xf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9" fillId="0" borderId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5" fillId="0" borderId="0" applyNumberFormat="0" applyFill="0" applyBorder="0" applyAlignment="0" applyProtection="0"/>
  </cellStyleXfs>
  <cellXfs count="649">
    <xf numFmtId="0" fontId="0" fillId="0" borderId="0" xfId="0"/>
    <xf numFmtId="4" fontId="2" fillId="0" borderId="0" xfId="2" applyNumberFormat="1" applyFont="1" applyAlignment="1">
      <alignment horizontal="right" vertical="center"/>
    </xf>
    <xf numFmtId="0" fontId="6" fillId="0" borderId="0" xfId="0" applyFont="1"/>
    <xf numFmtId="0" fontId="9" fillId="0" borderId="0" xfId="0" applyFont="1" applyAlignment="1">
      <alignment horizontal="left"/>
    </xf>
    <xf numFmtId="0" fontId="9" fillId="0" borderId="0" xfId="0" applyFont="1"/>
    <xf numFmtId="0" fontId="9" fillId="0" borderId="15" xfId="0" applyFont="1" applyBorder="1" applyAlignment="1">
      <alignment horizontal="center" vertical="center"/>
    </xf>
    <xf numFmtId="0" fontId="13" fillId="0" borderId="9" xfId="1" applyFont="1" applyBorder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49" fontId="13" fillId="0" borderId="10" xfId="1" applyNumberFormat="1" applyFont="1" applyBorder="1" applyAlignment="1">
      <alignment horizontal="center" vertical="center"/>
    </xf>
    <xf numFmtId="0" fontId="13" fillId="0" borderId="10" xfId="1" applyFont="1" applyBorder="1" applyAlignment="1">
      <alignment horizontal="left" vertical="center" wrapText="1"/>
    </xf>
    <xf numFmtId="0" fontId="13" fillId="0" borderId="10" xfId="1" applyFont="1" applyBorder="1" applyAlignment="1">
      <alignment horizontal="center" vertical="center" wrapText="1"/>
    </xf>
    <xf numFmtId="43" fontId="13" fillId="0" borderId="10" xfId="2" applyFont="1" applyBorder="1" applyAlignment="1">
      <alignment horizontal="right" vertical="center"/>
    </xf>
    <xf numFmtId="0" fontId="13" fillId="4" borderId="9" xfId="1" applyFont="1" applyFill="1" applyBorder="1" applyAlignment="1">
      <alignment horizontal="center" vertical="center"/>
    </xf>
    <xf numFmtId="0" fontId="13" fillId="4" borderId="10" xfId="1" applyFont="1" applyFill="1" applyBorder="1" applyAlignment="1">
      <alignment horizontal="center" vertical="center" wrapText="1"/>
    </xf>
    <xf numFmtId="43" fontId="13" fillId="4" borderId="10" xfId="2" applyFont="1" applyFill="1" applyBorder="1" applyAlignment="1">
      <alignment horizontal="right" vertical="center"/>
    </xf>
    <xf numFmtId="17" fontId="6" fillId="0" borderId="0" xfId="0" applyNumberFormat="1" applyFont="1" applyAlignment="1">
      <alignment horizontal="right"/>
    </xf>
    <xf numFmtId="0" fontId="12" fillId="0" borderId="0" xfId="0" applyFont="1"/>
    <xf numFmtId="0" fontId="11" fillId="0" borderId="0" xfId="0" applyFont="1"/>
    <xf numFmtId="0" fontId="16" fillId="0" borderId="24" xfId="6" applyFont="1" applyBorder="1" applyAlignment="1">
      <alignment horizontal="center"/>
    </xf>
    <xf numFmtId="0" fontId="16" fillId="0" borderId="21" xfId="6" applyFont="1" applyBorder="1" applyAlignment="1">
      <alignment horizontal="center"/>
    </xf>
    <xf numFmtId="0" fontId="16" fillId="0" borderId="0" xfId="6" applyFont="1"/>
    <xf numFmtId="0" fontId="10" fillId="0" borderId="0" xfId="6" applyFont="1"/>
    <xf numFmtId="0" fontId="10" fillId="0" borderId="0" xfId="6" applyFont="1" applyAlignment="1">
      <alignment horizontal="center"/>
    </xf>
    <xf numFmtId="0" fontId="4" fillId="0" borderId="0" xfId="6" applyFont="1" applyAlignment="1">
      <alignment horizontal="center"/>
    </xf>
    <xf numFmtId="0" fontId="4" fillId="5" borderId="10" xfId="6" applyFont="1" applyFill="1" applyBorder="1" applyAlignment="1">
      <alignment horizontal="right" vertical="center"/>
    </xf>
    <xf numFmtId="0" fontId="4" fillId="5" borderId="10" xfId="6" applyFont="1" applyFill="1" applyBorder="1" applyAlignment="1">
      <alignment horizontal="center" vertical="center" wrapText="1"/>
    </xf>
    <xf numFmtId="0" fontId="4" fillId="0" borderId="0" xfId="6" applyFont="1"/>
    <xf numFmtId="0" fontId="4" fillId="5" borderId="10" xfId="6" applyFont="1" applyFill="1" applyBorder="1" applyAlignment="1">
      <alignment horizontal="center" vertical="center"/>
    </xf>
    <xf numFmtId="14" fontId="16" fillId="0" borderId="20" xfId="6" applyNumberFormat="1" applyFont="1" applyBorder="1"/>
    <xf numFmtId="0" fontId="16" fillId="0" borderId="0" xfId="6" applyFont="1" applyAlignment="1">
      <alignment horizontal="center"/>
    </xf>
    <xf numFmtId="0" fontId="4" fillId="5" borderId="11" xfId="6" applyFont="1" applyFill="1" applyBorder="1" applyAlignment="1">
      <alignment horizontal="centerContinuous" vertical="center"/>
    </xf>
    <xf numFmtId="0" fontId="4" fillId="5" borderId="15" xfId="6" applyFont="1" applyFill="1" applyBorder="1" applyAlignment="1">
      <alignment horizontal="centerContinuous" vertical="center"/>
    </xf>
    <xf numFmtId="0" fontId="20" fillId="0" borderId="11" xfId="6" applyFont="1" applyBorder="1" applyAlignment="1">
      <alignment horizontal="center" vertical="center" wrapText="1"/>
    </xf>
    <xf numFmtId="0" fontId="16" fillId="0" borderId="8" xfId="6" applyFont="1" applyBorder="1" applyAlignment="1">
      <alignment vertical="center"/>
    </xf>
    <xf numFmtId="4" fontId="4" fillId="1" borderId="15" xfId="6" applyNumberFormat="1" applyFont="1" applyFill="1" applyBorder="1" applyAlignment="1">
      <alignment horizontal="center"/>
    </xf>
    <xf numFmtId="0" fontId="4" fillId="2" borderId="0" xfId="6" applyFont="1" applyFill="1" applyAlignment="1">
      <alignment horizontal="right"/>
    </xf>
    <xf numFmtId="166" fontId="16" fillId="0" borderId="0" xfId="8" applyNumberFormat="1" applyFont="1" applyBorder="1" applyAlignment="1">
      <alignment horizontal="center"/>
    </xf>
    <xf numFmtId="0" fontId="4" fillId="0" borderId="0" xfId="6" applyFont="1" applyAlignment="1">
      <alignment vertical="top" wrapText="1"/>
    </xf>
    <xf numFmtId="0" fontId="16" fillId="0" borderId="0" xfId="6" applyFont="1" applyAlignment="1">
      <alignment vertical="top" wrapText="1"/>
    </xf>
    <xf numFmtId="0" fontId="16" fillId="0" borderId="10" xfId="6" applyFont="1" applyBorder="1" applyAlignment="1">
      <alignment horizontal="center" vertical="center" wrapText="1"/>
    </xf>
    <xf numFmtId="167" fontId="16" fillId="0" borderId="10" xfId="6" applyNumberFormat="1" applyFont="1" applyBorder="1" applyAlignment="1">
      <alignment horizontal="center" vertical="center" wrapText="1"/>
    </xf>
    <xf numFmtId="9" fontId="16" fillId="0" borderId="8" xfId="4" applyFont="1" applyBorder="1" applyAlignment="1">
      <alignment horizontal="center" vertical="center" wrapText="1"/>
    </xf>
    <xf numFmtId="164" fontId="16" fillId="0" borderId="8" xfId="5" applyFont="1" applyBorder="1" applyAlignment="1">
      <alignment horizontal="left" vertical="center" wrapText="1"/>
    </xf>
    <xf numFmtId="9" fontId="26" fillId="0" borderId="26" xfId="4" applyFont="1" applyBorder="1" applyAlignment="1">
      <alignment horizontal="center" vertical="center" wrapText="1"/>
    </xf>
    <xf numFmtId="164" fontId="26" fillId="0" borderId="27" xfId="5" applyFont="1" applyBorder="1" applyAlignment="1">
      <alignment horizontal="center" vertical="center" wrapText="1"/>
    </xf>
    <xf numFmtId="0" fontId="14" fillId="4" borderId="14" xfId="1" applyFont="1" applyFill="1" applyBorder="1" applyAlignment="1">
      <alignment vertical="center"/>
    </xf>
    <xf numFmtId="0" fontId="14" fillId="4" borderId="1" xfId="1" applyFont="1" applyFill="1" applyBorder="1" applyAlignment="1">
      <alignment vertical="center"/>
    </xf>
    <xf numFmtId="165" fontId="15" fillId="4" borderId="2" xfId="3" applyNumberFormat="1" applyFont="1" applyFill="1" applyBorder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17" fontId="6" fillId="0" borderId="0" xfId="0" applyNumberFormat="1" applyFont="1" applyAlignment="1">
      <alignment horizontal="right" vertical="center"/>
    </xf>
    <xf numFmtId="49" fontId="3" fillId="4" borderId="10" xfId="1" applyNumberFormat="1" applyFont="1" applyFill="1" applyBorder="1" applyAlignment="1">
      <alignment horizontal="center" vertical="center"/>
    </xf>
    <xf numFmtId="0" fontId="3" fillId="4" borderId="10" xfId="1" applyFont="1" applyFill="1" applyBorder="1" applyAlignment="1">
      <alignment vertical="center" wrapText="1"/>
    </xf>
    <xf numFmtId="0" fontId="2" fillId="0" borderId="0" xfId="1" applyAlignment="1">
      <alignment vertical="center"/>
    </xf>
    <xf numFmtId="49" fontId="2" fillId="0" borderId="0" xfId="1" applyNumberFormat="1" applyAlignment="1">
      <alignment horizontal="center" vertical="center"/>
    </xf>
    <xf numFmtId="0" fontId="2" fillId="0" borderId="0" xfId="1" applyAlignment="1">
      <alignment horizontal="left" vertical="center" wrapText="1"/>
    </xf>
    <xf numFmtId="4" fontId="2" fillId="0" borderId="0" xfId="1" applyNumberFormat="1" applyAlignment="1">
      <alignment vertical="center"/>
    </xf>
    <xf numFmtId="164" fontId="11" fillId="0" borderId="0" xfId="0" applyNumberFormat="1" applyFont="1"/>
    <xf numFmtId="9" fontId="11" fillId="0" borderId="0" xfId="4" applyFont="1"/>
    <xf numFmtId="164" fontId="28" fillId="0" borderId="0" xfId="0" applyNumberFormat="1" applyFont="1"/>
    <xf numFmtId="0" fontId="4" fillId="0" borderId="0" xfId="0" applyFont="1" applyAlignment="1">
      <alignment vertical="center"/>
    </xf>
    <xf numFmtId="0" fontId="9" fillId="0" borderId="17" xfId="0" applyFont="1" applyBorder="1"/>
    <xf numFmtId="0" fontId="9" fillId="0" borderId="17" xfId="0" applyFont="1" applyBorder="1" applyAlignment="1">
      <alignment horizontal="center"/>
    </xf>
    <xf numFmtId="0" fontId="9" fillId="0" borderId="19" xfId="0" applyFont="1" applyBorder="1"/>
    <xf numFmtId="0" fontId="18" fillId="0" borderId="0" xfId="6" applyAlignment="1">
      <alignment vertical="center"/>
    </xf>
    <xf numFmtId="0" fontId="18" fillId="2" borderId="0" xfId="6" applyFill="1" applyAlignment="1">
      <alignment vertical="center"/>
    </xf>
    <xf numFmtId="0" fontId="31" fillId="0" borderId="0" xfId="6" applyFont="1" applyAlignment="1">
      <alignment horizontal="center" vertical="center"/>
    </xf>
    <xf numFmtId="0" fontId="31" fillId="2" borderId="0" xfId="6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34" fillId="0" borderId="10" xfId="6" applyNumberFormat="1" applyFont="1" applyBorder="1" applyAlignment="1" applyProtection="1">
      <alignment vertical="center" wrapText="1"/>
      <protection locked="0"/>
    </xf>
    <xf numFmtId="0" fontId="35" fillId="0" borderId="0" xfId="6" applyFont="1" applyAlignment="1">
      <alignment vertical="center"/>
    </xf>
    <xf numFmtId="0" fontId="33" fillId="0" borderId="0" xfId="6" applyFont="1" applyAlignment="1">
      <alignment vertical="center"/>
    </xf>
    <xf numFmtId="0" fontId="33" fillId="5" borderId="10" xfId="6" applyFont="1" applyFill="1" applyBorder="1" applyAlignment="1">
      <alignment horizontal="center" vertical="center"/>
    </xf>
    <xf numFmtId="0" fontId="32" fillId="0" borderId="0" xfId="6" applyFont="1" applyAlignment="1">
      <alignment horizontal="centerContinuous" vertical="center"/>
    </xf>
    <xf numFmtId="49" fontId="31" fillId="0" borderId="10" xfId="6" applyNumberFormat="1" applyFont="1" applyBorder="1" applyAlignment="1" applyProtection="1">
      <alignment vertical="center" wrapText="1"/>
      <protection locked="0"/>
    </xf>
    <xf numFmtId="14" fontId="36" fillId="0" borderId="20" xfId="6" applyNumberFormat="1" applyFont="1" applyBorder="1" applyAlignment="1">
      <alignment vertical="center"/>
    </xf>
    <xf numFmtId="167" fontId="36" fillId="0" borderId="10" xfId="6" applyNumberFormat="1" applyFont="1" applyBorder="1" applyAlignment="1" applyProtection="1">
      <alignment horizontal="center" vertical="center" wrapText="1"/>
      <protection locked="0"/>
    </xf>
    <xf numFmtId="0" fontId="37" fillId="0" borderId="0" xfId="6" applyFont="1" applyAlignment="1">
      <alignment horizontal="left" vertical="center"/>
    </xf>
    <xf numFmtId="0" fontId="35" fillId="0" borderId="0" xfId="6" applyFont="1" applyAlignment="1">
      <alignment horizontal="center" vertical="center"/>
    </xf>
    <xf numFmtId="0" fontId="34" fillId="0" borderId="22" xfId="7" applyFont="1" applyBorder="1" applyAlignment="1" applyProtection="1">
      <alignment horizontal="center" vertical="center" wrapText="1"/>
      <protection hidden="1"/>
    </xf>
    <xf numFmtId="0" fontId="36" fillId="0" borderId="0" xfId="7" applyFont="1" applyAlignment="1">
      <alignment horizontal="center" vertical="center" wrapText="1"/>
    </xf>
    <xf numFmtId="0" fontId="0" fillId="0" borderId="19" xfId="0" applyBorder="1" applyAlignment="1">
      <alignment vertical="center"/>
    </xf>
    <xf numFmtId="0" fontId="36" fillId="0" borderId="0" xfId="7" applyFont="1" applyAlignment="1" applyProtection="1">
      <alignment horizontal="center" vertical="center" wrapText="1"/>
      <protection locked="0"/>
    </xf>
    <xf numFmtId="0" fontId="41" fillId="0" borderId="19" xfId="7" applyFont="1" applyBorder="1" applyAlignment="1">
      <alignment horizontal="center" vertical="center" wrapText="1"/>
    </xf>
    <xf numFmtId="0" fontId="42" fillId="0" borderId="19" xfId="7" applyFont="1" applyBorder="1" applyAlignment="1">
      <alignment horizontal="center" vertical="center" wrapText="1"/>
    </xf>
    <xf numFmtId="0" fontId="32" fillId="5" borderId="23" xfId="6" applyFont="1" applyFill="1" applyBorder="1" applyAlignment="1">
      <alignment horizontal="center" vertical="center" textRotation="90"/>
    </xf>
    <xf numFmtId="0" fontId="32" fillId="5" borderId="18" xfId="6" applyFont="1" applyFill="1" applyBorder="1" applyAlignment="1">
      <alignment horizontal="center" vertical="center"/>
    </xf>
    <xf numFmtId="0" fontId="32" fillId="5" borderId="19" xfId="6" applyFont="1" applyFill="1" applyBorder="1" applyAlignment="1">
      <alignment horizontal="center" vertical="center"/>
    </xf>
    <xf numFmtId="0" fontId="32" fillId="5" borderId="0" xfId="6" applyFont="1" applyFill="1" applyAlignment="1">
      <alignment horizontal="center" vertical="center" textRotation="90"/>
    </xf>
    <xf numFmtId="0" fontId="36" fillId="0" borderId="20" xfId="7" applyFont="1" applyBorder="1" applyAlignment="1">
      <alignment horizontal="center" vertical="center" wrapText="1"/>
    </xf>
    <xf numFmtId="0" fontId="42" fillId="0" borderId="21" xfId="7" applyFont="1" applyBorder="1" applyAlignment="1">
      <alignment horizontal="center" vertical="center" wrapText="1"/>
    </xf>
    <xf numFmtId="4" fontId="32" fillId="5" borderId="19" xfId="6" applyNumberFormat="1" applyFont="1" applyFill="1" applyBorder="1" applyAlignment="1">
      <alignment horizontal="center" vertical="center"/>
    </xf>
    <xf numFmtId="0" fontId="31" fillId="0" borderId="24" xfId="6" applyFont="1" applyBorder="1" applyAlignment="1">
      <alignment horizontal="center" vertical="center"/>
    </xf>
    <xf numFmtId="10" fontId="31" fillId="0" borderId="36" xfId="4" applyNumberFormat="1" applyFont="1" applyBorder="1" applyAlignment="1" applyProtection="1">
      <alignment vertical="center" wrapText="1"/>
      <protection hidden="1"/>
    </xf>
    <xf numFmtId="10" fontId="31" fillId="0" borderId="26" xfId="4" applyNumberFormat="1" applyFont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vertical="center"/>
    </xf>
    <xf numFmtId="0" fontId="31" fillId="0" borderId="21" xfId="6" applyFont="1" applyBorder="1" applyAlignment="1">
      <alignment horizontal="center" vertical="center"/>
    </xf>
    <xf numFmtId="166" fontId="31" fillId="0" borderId="27" xfId="10" applyNumberFormat="1" applyFont="1" applyBorder="1" applyAlignment="1" applyProtection="1">
      <alignment horizontal="center" vertical="center" wrapText="1"/>
      <protection hidden="1"/>
    </xf>
    <xf numFmtId="10" fontId="31" fillId="0" borderId="25" xfId="4" applyNumberFormat="1" applyFont="1" applyBorder="1" applyAlignment="1" applyProtection="1">
      <alignment vertical="center" wrapText="1"/>
      <protection hidden="1"/>
    </xf>
    <xf numFmtId="0" fontId="35" fillId="0" borderId="24" xfId="6" applyFont="1" applyBorder="1" applyAlignment="1">
      <alignment horizontal="center" vertical="center"/>
    </xf>
    <xf numFmtId="10" fontId="35" fillId="0" borderId="25" xfId="4" applyNumberFormat="1" applyFont="1" applyBorder="1" applyAlignment="1" applyProtection="1">
      <alignment vertical="center" wrapText="1"/>
      <protection hidden="1"/>
    </xf>
    <xf numFmtId="10" fontId="35" fillId="0" borderId="26" xfId="4" applyNumberFormat="1" applyFont="1" applyBorder="1" applyAlignment="1" applyProtection="1">
      <alignment horizontal="center" vertical="center" wrapText="1"/>
      <protection hidden="1"/>
    </xf>
    <xf numFmtId="0" fontId="35" fillId="0" borderId="21" xfId="6" applyFont="1" applyBorder="1" applyAlignment="1">
      <alignment horizontal="center" vertical="center"/>
    </xf>
    <xf numFmtId="166" fontId="35" fillId="0" borderId="27" xfId="10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4" fontId="32" fillId="1" borderId="15" xfId="6" applyNumberFormat="1" applyFont="1" applyFill="1" applyBorder="1" applyAlignment="1">
      <alignment horizontal="center" vertical="center"/>
    </xf>
    <xf numFmtId="0" fontId="35" fillId="2" borderId="0" xfId="6" applyFont="1" applyFill="1" applyAlignment="1">
      <alignment horizontal="center" vertical="center"/>
    </xf>
    <xf numFmtId="44" fontId="31" fillId="0" borderId="26" xfId="10" applyFont="1" applyFill="1" applyBorder="1" applyAlignment="1" applyProtection="1">
      <alignment horizontal="center" vertical="center" wrapText="1"/>
      <protection hidden="1"/>
    </xf>
    <xf numFmtId="44" fontId="34" fillId="0" borderId="26" xfId="10" applyFont="1" applyFill="1" applyBorder="1" applyAlignment="1" applyProtection="1">
      <alignment horizontal="center" vertical="center" wrapText="1"/>
      <protection hidden="1"/>
    </xf>
    <xf numFmtId="10" fontId="34" fillId="0" borderId="10" xfId="4" applyNumberFormat="1" applyFont="1" applyBorder="1" applyAlignment="1" applyProtection="1">
      <alignment horizontal="center" vertical="center" wrapText="1"/>
      <protection hidden="1"/>
    </xf>
    <xf numFmtId="0" fontId="32" fillId="2" borderId="0" xfId="6" applyFont="1" applyFill="1" applyAlignment="1">
      <alignment horizontal="right" vertical="center"/>
    </xf>
    <xf numFmtId="166" fontId="35" fillId="0" borderId="0" xfId="8" applyNumberFormat="1" applyFont="1" applyBorder="1" applyAlignment="1" applyProtection="1">
      <alignment horizontal="center" vertical="center"/>
    </xf>
    <xf numFmtId="0" fontId="32" fillId="0" borderId="0" xfId="6" applyFont="1" applyAlignment="1">
      <alignment vertical="center" wrapText="1"/>
    </xf>
    <xf numFmtId="0" fontId="35" fillId="0" borderId="0" xfId="6" applyFont="1" applyAlignment="1">
      <alignment vertical="center" wrapText="1"/>
    </xf>
    <xf numFmtId="0" fontId="18" fillId="0" borderId="0" xfId="6" applyAlignment="1">
      <alignment horizontal="left" vertical="center"/>
    </xf>
    <xf numFmtId="0" fontId="0" fillId="0" borderId="20" xfId="0" applyBorder="1" applyAlignment="1">
      <alignment vertical="center"/>
    </xf>
    <xf numFmtId="0" fontId="11" fillId="0" borderId="0" xfId="0" applyFont="1" applyAlignment="1">
      <alignment horizontal="left"/>
    </xf>
    <xf numFmtId="2" fontId="9" fillId="0" borderId="18" xfId="0" applyNumberFormat="1" applyFont="1" applyBorder="1" applyAlignment="1">
      <alignment horizontal="center"/>
    </xf>
    <xf numFmtId="49" fontId="6" fillId="0" borderId="0" xfId="0" applyNumberFormat="1" applyFont="1" applyAlignment="1">
      <alignment vertical="center"/>
    </xf>
    <xf numFmtId="2" fontId="10" fillId="0" borderId="20" xfId="0" applyNumberFormat="1" applyFont="1" applyBorder="1" applyAlignment="1">
      <alignment horizontal="center"/>
    </xf>
    <xf numFmtId="2" fontId="10" fillId="0" borderId="20" xfId="0" applyNumberFormat="1" applyFont="1" applyBorder="1" applyAlignment="1">
      <alignment horizontal="center" vertical="center"/>
    </xf>
    <xf numFmtId="0" fontId="45" fillId="0" borderId="0" xfId="11"/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7" xfId="0" applyFont="1" applyBorder="1" applyAlignment="1">
      <alignment horizontal="right"/>
    </xf>
    <xf numFmtId="0" fontId="0" fillId="0" borderId="0" xfId="0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vertical="center"/>
    </xf>
    <xf numFmtId="49" fontId="17" fillId="0" borderId="0" xfId="0" applyNumberFormat="1" applyFont="1" applyAlignment="1">
      <alignment vertical="center"/>
    </xf>
    <xf numFmtId="0" fontId="17" fillId="0" borderId="10" xfId="0" applyFont="1" applyBorder="1"/>
    <xf numFmtId="0" fontId="13" fillId="0" borderId="42" xfId="1" applyFont="1" applyBorder="1" applyAlignment="1">
      <alignment horizontal="center" vertical="center"/>
    </xf>
    <xf numFmtId="0" fontId="13" fillId="0" borderId="22" xfId="1" applyFont="1" applyBorder="1" applyAlignment="1">
      <alignment horizontal="center" vertical="center"/>
    </xf>
    <xf numFmtId="49" fontId="13" fillId="0" borderId="22" xfId="1" applyNumberFormat="1" applyFont="1" applyBorder="1" applyAlignment="1">
      <alignment horizontal="center" vertical="center"/>
    </xf>
    <xf numFmtId="0" fontId="13" fillId="0" borderId="22" xfId="1" applyFont="1" applyBorder="1" applyAlignment="1">
      <alignment horizontal="left" vertical="center" wrapText="1"/>
    </xf>
    <xf numFmtId="0" fontId="13" fillId="0" borderId="22" xfId="1" applyFont="1" applyBorder="1" applyAlignment="1">
      <alignment horizontal="center" vertical="center" wrapText="1"/>
    </xf>
    <xf numFmtId="43" fontId="13" fillId="0" borderId="22" xfId="2" applyFont="1" applyBorder="1" applyAlignment="1">
      <alignment horizontal="right" vertical="center"/>
    </xf>
    <xf numFmtId="43" fontId="13" fillId="0" borderId="43" xfId="2" applyFont="1" applyFill="1" applyBorder="1" applyAlignment="1">
      <alignment horizontal="right" vertical="center"/>
    </xf>
    <xf numFmtId="0" fontId="9" fillId="0" borderId="20" xfId="0" applyFont="1" applyBorder="1"/>
    <xf numFmtId="0" fontId="9" fillId="0" borderId="20" xfId="0" applyFont="1" applyBorder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43" fontId="3" fillId="4" borderId="43" xfId="2" applyFont="1" applyFill="1" applyBorder="1" applyAlignment="1">
      <alignment vertical="center"/>
    </xf>
    <xf numFmtId="43" fontId="13" fillId="0" borderId="10" xfId="2" applyFont="1" applyFill="1" applyBorder="1" applyAlignment="1">
      <alignment horizontal="right" vertical="center"/>
    </xf>
    <xf numFmtId="43" fontId="13" fillId="0" borderId="8" xfId="2" applyFont="1" applyFill="1" applyBorder="1" applyAlignment="1">
      <alignment horizontal="right" vertical="center"/>
    </xf>
    <xf numFmtId="43" fontId="3" fillId="4" borderId="10" xfId="2" applyFont="1" applyFill="1" applyBorder="1" applyAlignment="1">
      <alignment vertical="center"/>
    </xf>
    <xf numFmtId="0" fontId="6" fillId="3" borderId="10" xfId="0" applyFont="1" applyFill="1" applyBorder="1" applyAlignment="1">
      <alignment horizontal="center" vertical="center"/>
    </xf>
    <xf numFmtId="4" fontId="26" fillId="0" borderId="0" xfId="0" applyNumberFormat="1" applyFont="1" applyAlignment="1">
      <alignment horizontal="left"/>
    </xf>
    <xf numFmtId="0" fontId="11" fillId="0" borderId="0" xfId="0" applyFont="1" applyAlignment="1">
      <alignment horizontal="justify" vertical="justify"/>
    </xf>
    <xf numFmtId="49" fontId="26" fillId="0" borderId="0" xfId="0" applyNumberFormat="1" applyFont="1" applyAlignment="1">
      <alignment horizontal="left"/>
    </xf>
    <xf numFmtId="0" fontId="46" fillId="0" borderId="0" xfId="0" applyFont="1" applyAlignment="1">
      <alignment wrapText="1"/>
    </xf>
    <xf numFmtId="0" fontId="26" fillId="0" borderId="0" xfId="0" applyFont="1" applyAlignment="1">
      <alignment horizontal="left"/>
    </xf>
    <xf numFmtId="0" fontId="46" fillId="0" borderId="0" xfId="0" applyFont="1" applyAlignment="1">
      <alignment horizontal="left" vertical="top"/>
    </xf>
    <xf numFmtId="10" fontId="26" fillId="0" borderId="47" xfId="0" applyNumberFormat="1" applyFont="1" applyBorder="1" applyAlignment="1">
      <alignment horizontal="center"/>
    </xf>
    <xf numFmtId="10" fontId="26" fillId="0" borderId="48" xfId="0" applyNumberFormat="1" applyFont="1" applyBorder="1" applyAlignment="1">
      <alignment horizontal="center"/>
    </xf>
    <xf numFmtId="10" fontId="26" fillId="0" borderId="49" xfId="0" applyNumberFormat="1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26" fillId="0" borderId="10" xfId="0" applyFont="1" applyBorder="1"/>
    <xf numFmtId="10" fontId="11" fillId="0" borderId="12" xfId="0" applyNumberFormat="1" applyFont="1" applyBorder="1" applyAlignment="1">
      <alignment horizontal="center"/>
    </xf>
    <xf numFmtId="0" fontId="11" fillId="0" borderId="9" xfId="0" applyFont="1" applyBorder="1"/>
    <xf numFmtId="0" fontId="11" fillId="0" borderId="10" xfId="0" applyFont="1" applyBorder="1"/>
    <xf numFmtId="0" fontId="47" fillId="0" borderId="10" xfId="0" applyFont="1" applyBorder="1"/>
    <xf numFmtId="10" fontId="26" fillId="0" borderId="51" xfId="0" applyNumberFormat="1" applyFont="1" applyBorder="1" applyAlignment="1">
      <alignment horizontal="center"/>
    </xf>
    <xf numFmtId="10" fontId="11" fillId="0" borderId="0" xfId="4" applyNumberFormat="1" applyFont="1"/>
    <xf numFmtId="10" fontId="11" fillId="0" borderId="0" xfId="0" applyNumberFormat="1" applyFont="1"/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left" vertical="justify" wrapText="1"/>
    </xf>
    <xf numFmtId="0" fontId="11" fillId="0" borderId="0" xfId="0" applyFont="1" applyAlignment="1">
      <alignment horizontal="right"/>
    </xf>
    <xf numFmtId="0" fontId="26" fillId="0" borderId="17" xfId="0" applyFont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44" fontId="16" fillId="0" borderId="10" xfId="0" applyNumberFormat="1" applyFont="1" applyBorder="1"/>
    <xf numFmtId="0" fontId="16" fillId="0" borderId="10" xfId="0" applyFont="1" applyBorder="1"/>
    <xf numFmtId="0" fontId="13" fillId="0" borderId="53" xfId="1" applyFont="1" applyBorder="1" applyAlignment="1">
      <alignment horizontal="center" vertical="center"/>
    </xf>
    <xf numFmtId="0" fontId="13" fillId="0" borderId="17" xfId="1" applyFont="1" applyBorder="1" applyAlignment="1">
      <alignment horizontal="center" vertical="center"/>
    </xf>
    <xf numFmtId="49" fontId="13" fillId="0" borderId="17" xfId="1" applyNumberFormat="1" applyFont="1" applyBorder="1" applyAlignment="1">
      <alignment horizontal="center" vertical="center"/>
    </xf>
    <xf numFmtId="0" fontId="13" fillId="0" borderId="17" xfId="1" applyFont="1" applyBorder="1" applyAlignment="1">
      <alignment horizontal="left" vertical="center" wrapText="1"/>
    </xf>
    <xf numFmtId="0" fontId="13" fillId="0" borderId="17" xfId="1" applyFont="1" applyBorder="1" applyAlignment="1">
      <alignment horizontal="center" vertical="center" wrapText="1"/>
    </xf>
    <xf numFmtId="43" fontId="13" fillId="0" borderId="17" xfId="2" applyFont="1" applyBorder="1" applyAlignment="1">
      <alignment horizontal="right" vertical="center"/>
    </xf>
    <xf numFmtId="43" fontId="13" fillId="0" borderId="54" xfId="2" applyFont="1" applyFill="1" applyBorder="1" applyAlignment="1">
      <alignment horizontal="right" vertical="center"/>
    </xf>
    <xf numFmtId="43" fontId="13" fillId="0" borderId="0" xfId="2" applyFont="1" applyFill="1" applyBorder="1" applyAlignment="1">
      <alignment horizontal="right"/>
    </xf>
    <xf numFmtId="0" fontId="0" fillId="0" borderId="0" xfId="0" applyAlignment="1">
      <alignment horizontal="right"/>
    </xf>
    <xf numFmtId="49" fontId="13" fillId="0" borderId="8" xfId="1" applyNumberFormat="1" applyFont="1" applyBorder="1" applyAlignment="1">
      <alignment horizontal="center" vertical="center"/>
    </xf>
    <xf numFmtId="0" fontId="48" fillId="0" borderId="10" xfId="0" applyFont="1" applyBorder="1"/>
    <xf numFmtId="44" fontId="49" fillId="0" borderId="10" xfId="0" applyNumberFormat="1" applyFont="1" applyBorder="1"/>
    <xf numFmtId="0" fontId="10" fillId="0" borderId="13" xfId="0" applyFont="1" applyBorder="1" applyAlignment="1">
      <alignment horizontal="center" vertical="center" wrapText="1"/>
    </xf>
    <xf numFmtId="2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2" fontId="9" fillId="0" borderId="7" xfId="0" applyNumberFormat="1" applyFont="1" applyBorder="1" applyAlignment="1">
      <alignment horizontal="center"/>
    </xf>
    <xf numFmtId="0" fontId="9" fillId="0" borderId="21" xfId="0" applyFont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20" xfId="0" applyFont="1" applyBorder="1" applyAlignment="1">
      <alignment horizontal="center"/>
    </xf>
    <xf numFmtId="0" fontId="10" fillId="0" borderId="20" xfId="0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/>
    </xf>
    <xf numFmtId="0" fontId="9" fillId="0" borderId="16" xfId="0" applyFont="1" applyBorder="1" applyAlignment="1">
      <alignment horizontal="left" vertical="center"/>
    </xf>
    <xf numFmtId="2" fontId="10" fillId="0" borderId="0" xfId="0" applyNumberFormat="1" applyFont="1" applyAlignment="1">
      <alignment horizontal="right"/>
    </xf>
    <xf numFmtId="2" fontId="10" fillId="0" borderId="0" xfId="0" applyNumberFormat="1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0" fillId="0" borderId="0" xfId="0" applyFont="1" applyAlignment="1">
      <alignment horizontal="left"/>
    </xf>
    <xf numFmtId="2" fontId="9" fillId="0" borderId="18" xfId="0" applyNumberFormat="1" applyFont="1" applyBorder="1" applyAlignment="1">
      <alignment horizontal="left"/>
    </xf>
    <xf numFmtId="0" fontId="9" fillId="0" borderId="17" xfId="0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9" fillId="0" borderId="10" xfId="0" applyFont="1" applyBorder="1" applyAlignment="1">
      <alignment horizontal="center" vertical="center"/>
    </xf>
    <xf numFmtId="0" fontId="9" fillId="0" borderId="16" xfId="0" applyFont="1" applyBorder="1"/>
    <xf numFmtId="0" fontId="9" fillId="0" borderId="18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/>
    </xf>
    <xf numFmtId="0" fontId="9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2" fontId="9" fillId="0" borderId="0" xfId="0" applyNumberFormat="1" applyFont="1"/>
    <xf numFmtId="2" fontId="9" fillId="0" borderId="0" xfId="0" applyNumberFormat="1" applyFont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10" fillId="0" borderId="19" xfId="0" applyFont="1" applyBorder="1" applyAlignment="1">
      <alignment horizontal="center" vertical="center" wrapText="1"/>
    </xf>
    <xf numFmtId="2" fontId="9" fillId="0" borderId="0" xfId="0" applyNumberFormat="1" applyFont="1" applyAlignment="1">
      <alignment horizontal="right" vertical="center"/>
    </xf>
    <xf numFmtId="2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right" vertical="center"/>
    </xf>
    <xf numFmtId="0" fontId="9" fillId="0" borderId="18" xfId="0" applyFont="1" applyBorder="1"/>
    <xf numFmtId="0" fontId="10" fillId="0" borderId="17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2" fontId="9" fillId="0" borderId="17" xfId="0" applyNumberFormat="1" applyFont="1" applyBorder="1" applyAlignment="1">
      <alignment horizontal="right"/>
    </xf>
    <xf numFmtId="0" fontId="10" fillId="0" borderId="19" xfId="0" applyFont="1" applyBorder="1" applyAlignment="1">
      <alignment horizontal="left" vertical="center"/>
    </xf>
    <xf numFmtId="0" fontId="10" fillId="0" borderId="20" xfId="0" applyFont="1" applyBorder="1" applyAlignment="1">
      <alignment horizontal="right"/>
    </xf>
    <xf numFmtId="2" fontId="9" fillId="0" borderId="20" xfId="0" applyNumberFormat="1" applyFont="1" applyBorder="1" applyAlignment="1">
      <alignment horizontal="right"/>
    </xf>
    <xf numFmtId="2" fontId="9" fillId="0" borderId="16" xfId="0" applyNumberFormat="1" applyFont="1" applyBorder="1" applyAlignment="1">
      <alignment horizontal="left"/>
    </xf>
    <xf numFmtId="0" fontId="10" fillId="0" borderId="18" xfId="0" applyFont="1" applyBorder="1" applyAlignment="1">
      <alignment horizontal="center"/>
    </xf>
    <xf numFmtId="0" fontId="10" fillId="0" borderId="19" xfId="0" applyFont="1" applyBorder="1" applyAlignment="1">
      <alignment horizontal="left" vertical="center" wrapText="1"/>
    </xf>
    <xf numFmtId="2" fontId="10" fillId="0" borderId="0" xfId="0" applyNumberFormat="1" applyFont="1" applyAlignment="1">
      <alignment horizontal="right" vertical="center"/>
    </xf>
    <xf numFmtId="2" fontId="9" fillId="0" borderId="0" xfId="0" applyNumberFormat="1" applyFont="1" applyAlignment="1">
      <alignment horizontal="left"/>
    </xf>
    <xf numFmtId="49" fontId="9" fillId="0" borderId="10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19" xfId="0" applyFont="1" applyBorder="1" applyAlignment="1">
      <alignment vertical="center" wrapText="1"/>
    </xf>
    <xf numFmtId="0" fontId="10" fillId="0" borderId="13" xfId="0" applyFont="1" applyBorder="1" applyAlignment="1">
      <alignment vertical="center" wrapText="1"/>
    </xf>
    <xf numFmtId="0" fontId="9" fillId="0" borderId="0" xfId="0" applyFont="1" applyAlignment="1">
      <alignment wrapText="1"/>
    </xf>
    <xf numFmtId="0" fontId="9" fillId="0" borderId="19" xfId="0" applyFont="1" applyBorder="1" applyAlignment="1">
      <alignment wrapText="1"/>
    </xf>
    <xf numFmtId="0" fontId="9" fillId="0" borderId="7" xfId="0" applyFont="1" applyBorder="1"/>
    <xf numFmtId="2" fontId="9" fillId="0" borderId="18" xfId="0" applyNumberFormat="1" applyFont="1" applyBorder="1" applyAlignment="1">
      <alignment horizontal="center" vertical="center"/>
    </xf>
    <xf numFmtId="2" fontId="10" fillId="0" borderId="20" xfId="0" applyNumberFormat="1" applyFont="1" applyBorder="1" applyAlignment="1">
      <alignment horizontal="right"/>
    </xf>
    <xf numFmtId="168" fontId="9" fillId="0" borderId="0" xfId="0" applyNumberFormat="1" applyFont="1" applyAlignment="1">
      <alignment horizontal="center"/>
    </xf>
    <xf numFmtId="0" fontId="9" fillId="0" borderId="17" xfId="0" applyFont="1" applyBorder="1" applyAlignment="1">
      <alignment wrapText="1"/>
    </xf>
    <xf numFmtId="0" fontId="9" fillId="0" borderId="13" xfId="0" applyFont="1" applyBorder="1" applyAlignment="1">
      <alignment wrapText="1"/>
    </xf>
    <xf numFmtId="0" fontId="9" fillId="0" borderId="19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3" fillId="0" borderId="10" xfId="1" applyFont="1" applyBorder="1" applyAlignment="1">
      <alignment horizontal="right" vertical="center" wrapText="1"/>
    </xf>
    <xf numFmtId="0" fontId="50" fillId="0" borderId="55" xfId="0" applyFont="1" applyBorder="1" applyAlignment="1">
      <alignment horizontal="left" vertical="top" wrapText="1"/>
    </xf>
    <xf numFmtId="0" fontId="50" fillId="0" borderId="55" xfId="0" applyFont="1" applyBorder="1" applyAlignment="1">
      <alignment horizontal="center" vertical="top" wrapText="1"/>
    </xf>
    <xf numFmtId="0" fontId="50" fillId="0" borderId="55" xfId="0" applyFont="1" applyBorder="1" applyAlignment="1">
      <alignment horizontal="right" vertical="top" wrapText="1" indent="2"/>
    </xf>
    <xf numFmtId="0" fontId="50" fillId="0" borderId="55" xfId="0" applyFont="1" applyBorder="1" applyAlignment="1">
      <alignment horizontal="left" vertical="top" wrapText="1" indent="1"/>
    </xf>
    <xf numFmtId="0" fontId="51" fillId="0" borderId="0" xfId="0" applyFont="1" applyAlignment="1">
      <alignment horizontal="left" vertical="top"/>
    </xf>
    <xf numFmtId="0" fontId="53" fillId="7" borderId="55" xfId="0" applyFont="1" applyFill="1" applyBorder="1" applyAlignment="1">
      <alignment horizontal="left" vertical="top" wrapText="1"/>
    </xf>
    <xf numFmtId="0" fontId="51" fillId="7" borderId="55" xfId="0" applyFont="1" applyFill="1" applyBorder="1" applyAlignment="1">
      <alignment horizontal="left" wrapText="1"/>
    </xf>
    <xf numFmtId="0" fontId="54" fillId="0" borderId="55" xfId="0" applyFont="1" applyBorder="1" applyAlignment="1">
      <alignment horizontal="left" vertical="top" wrapText="1"/>
    </xf>
    <xf numFmtId="0" fontId="51" fillId="0" borderId="55" xfId="0" applyFont="1" applyBorder="1" applyAlignment="1">
      <alignment horizontal="left" vertical="top" wrapText="1"/>
    </xf>
    <xf numFmtId="0" fontId="54" fillId="0" borderId="55" xfId="0" applyFont="1" applyBorder="1" applyAlignment="1">
      <alignment horizontal="right" vertical="top" wrapText="1" indent="2"/>
    </xf>
    <xf numFmtId="0" fontId="51" fillId="0" borderId="55" xfId="0" applyFont="1" applyBorder="1" applyAlignment="1">
      <alignment horizontal="left" vertical="center" wrapText="1"/>
    </xf>
    <xf numFmtId="0" fontId="54" fillId="0" borderId="55" xfId="0" applyFont="1" applyBorder="1" applyAlignment="1">
      <alignment horizontal="right" vertical="top" wrapText="1"/>
    </xf>
    <xf numFmtId="0" fontId="54" fillId="0" borderId="55" xfId="0" applyFont="1" applyBorder="1" applyAlignment="1">
      <alignment horizontal="left" vertical="center" wrapText="1"/>
    </xf>
    <xf numFmtId="0" fontId="54" fillId="0" borderId="55" xfId="0" applyFont="1" applyBorder="1" applyAlignment="1">
      <alignment horizontal="right" vertical="center" wrapText="1" indent="2"/>
    </xf>
    <xf numFmtId="0" fontId="54" fillId="0" borderId="55" xfId="0" applyFont="1" applyBorder="1" applyAlignment="1">
      <alignment horizontal="right" vertical="center" wrapText="1"/>
    </xf>
    <xf numFmtId="0" fontId="51" fillId="0" borderId="55" xfId="0" applyFont="1" applyBorder="1" applyAlignment="1">
      <alignment horizontal="left" wrapText="1"/>
    </xf>
    <xf numFmtId="0" fontId="54" fillId="0" borderId="55" xfId="0" applyFont="1" applyBorder="1" applyAlignment="1">
      <alignment horizontal="right" vertical="top" wrapText="1" indent="1"/>
    </xf>
    <xf numFmtId="0" fontId="54" fillId="0" borderId="55" xfId="0" applyFont="1" applyBorder="1" applyAlignment="1">
      <alignment horizontal="right" vertical="center" wrapText="1" indent="1"/>
    </xf>
    <xf numFmtId="0" fontId="54" fillId="0" borderId="55" xfId="0" applyFont="1" applyBorder="1" applyAlignment="1">
      <alignment horizontal="center" vertical="top" wrapText="1"/>
    </xf>
    <xf numFmtId="0" fontId="54" fillId="0" borderId="55" xfId="0" applyFont="1" applyBorder="1" applyAlignment="1">
      <alignment horizontal="center" vertical="center" wrapText="1"/>
    </xf>
    <xf numFmtId="0" fontId="51" fillId="7" borderId="55" xfId="0" applyFont="1" applyFill="1" applyBorder="1" applyAlignment="1">
      <alignment horizontal="left" vertical="center" wrapText="1"/>
    </xf>
    <xf numFmtId="1" fontId="52" fillId="7" borderId="55" xfId="0" applyNumberFormat="1" applyFont="1" applyFill="1" applyBorder="1" applyAlignment="1">
      <alignment horizontal="left" vertical="top" shrinkToFit="1"/>
    </xf>
    <xf numFmtId="2" fontId="52" fillId="7" borderId="55" xfId="0" applyNumberFormat="1" applyFont="1" applyFill="1" applyBorder="1" applyAlignment="1">
      <alignment horizontal="left" vertical="top" shrinkToFit="1"/>
    </xf>
    <xf numFmtId="0" fontId="50" fillId="0" borderId="55" xfId="0" applyFont="1" applyBorder="1" applyAlignment="1">
      <alignment horizontal="left" vertical="top" wrapText="1" indent="2"/>
    </xf>
    <xf numFmtId="0" fontId="54" fillId="0" borderId="55" xfId="0" applyFont="1" applyBorder="1" applyAlignment="1">
      <alignment horizontal="left" vertical="top" wrapText="1" indent="2"/>
    </xf>
    <xf numFmtId="0" fontId="54" fillId="0" borderId="55" xfId="0" applyFont="1" applyBorder="1" applyAlignment="1">
      <alignment horizontal="left" vertical="top" wrapText="1" indent="1"/>
    </xf>
    <xf numFmtId="0" fontId="51" fillId="7" borderId="55" xfId="0" applyFont="1" applyFill="1" applyBorder="1" applyAlignment="1">
      <alignment horizontal="left" vertical="top" wrapText="1"/>
    </xf>
    <xf numFmtId="0" fontId="54" fillId="0" borderId="55" xfId="0" applyFont="1" applyBorder="1" applyAlignment="1">
      <alignment horizontal="left" vertical="center" wrapText="1" indent="2"/>
    </xf>
    <xf numFmtId="0" fontId="6" fillId="0" borderId="0" xfId="0" applyFont="1" applyAlignment="1">
      <alignment horizontal="right" vertical="center"/>
    </xf>
    <xf numFmtId="43" fontId="13" fillId="4" borderId="11" xfId="2" applyFont="1" applyFill="1" applyBorder="1" applyAlignment="1">
      <alignment horizontal="right" vertical="center" wrapText="1"/>
    </xf>
    <xf numFmtId="43" fontId="13" fillId="0" borderId="22" xfId="2" applyFont="1" applyBorder="1" applyAlignment="1">
      <alignment horizontal="right" vertical="center" wrapText="1"/>
    </xf>
    <xf numFmtId="43" fontId="13" fillId="0" borderId="17" xfId="2" applyFont="1" applyBorder="1" applyAlignment="1">
      <alignment horizontal="right" vertical="center" wrapText="1"/>
    </xf>
    <xf numFmtId="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168" fontId="9" fillId="0" borderId="0" xfId="0" applyNumberFormat="1" applyFont="1" applyAlignment="1">
      <alignment horizontal="left"/>
    </xf>
    <xf numFmtId="49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/>
    </xf>
    <xf numFmtId="1" fontId="0" fillId="0" borderId="0" xfId="0" applyNumberFormat="1" applyAlignment="1">
      <alignment vertical="center"/>
    </xf>
    <xf numFmtId="2" fontId="0" fillId="0" borderId="0" xfId="0" applyNumberFormat="1"/>
    <xf numFmtId="0" fontId="11" fillId="0" borderId="17" xfId="0" applyFont="1" applyBorder="1" applyAlignment="1">
      <alignment horizontal="left" vertical="center"/>
    </xf>
    <xf numFmtId="10" fontId="6" fillId="0" borderId="10" xfId="4" applyNumberFormat="1" applyFont="1" applyFill="1" applyBorder="1" applyAlignment="1">
      <alignment horizontal="center" vertical="center"/>
    </xf>
    <xf numFmtId="0" fontId="9" fillId="0" borderId="19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9" fillId="0" borderId="13" xfId="0" applyFont="1" applyBorder="1" applyAlignment="1">
      <alignment horizontal="center"/>
    </xf>
    <xf numFmtId="0" fontId="9" fillId="0" borderId="20" xfId="0" applyFont="1" applyBorder="1" applyAlignment="1">
      <alignment horizontal="left"/>
    </xf>
    <xf numFmtId="2" fontId="10" fillId="0" borderId="0" xfId="0" applyNumberFormat="1" applyFont="1" applyAlignment="1">
      <alignment horizontal="left"/>
    </xf>
    <xf numFmtId="2" fontId="10" fillId="0" borderId="17" xfId="0" applyNumberFormat="1" applyFont="1" applyBorder="1" applyAlignment="1">
      <alignment horizontal="left"/>
    </xf>
    <xf numFmtId="0" fontId="10" fillId="0" borderId="13" xfId="0" applyFont="1" applyBorder="1" applyAlignment="1">
      <alignment horizontal="left" vertical="center" wrapText="1"/>
    </xf>
    <xf numFmtId="2" fontId="9" fillId="0" borderId="19" xfId="0" applyNumberFormat="1" applyFont="1" applyBorder="1" applyAlignment="1">
      <alignment horizontal="right"/>
    </xf>
    <xf numFmtId="2" fontId="9" fillId="0" borderId="19" xfId="0" applyNumberFormat="1" applyFont="1" applyBorder="1" applyAlignment="1">
      <alignment horizontal="left"/>
    </xf>
    <xf numFmtId="2" fontId="9" fillId="0" borderId="20" xfId="0" applyNumberFormat="1" applyFont="1" applyBorder="1" applyAlignment="1">
      <alignment horizontal="righ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right" vertical="center" wrapText="1"/>
    </xf>
    <xf numFmtId="2" fontId="10" fillId="0" borderId="0" xfId="0" applyNumberFormat="1" applyFont="1" applyAlignment="1">
      <alignment horizontal="right" vertical="center" wrapText="1"/>
    </xf>
    <xf numFmtId="0" fontId="13" fillId="0" borderId="10" xfId="1" applyFont="1" applyBorder="1" applyAlignment="1">
      <alignment horizontal="left" vertical="center"/>
    </xf>
    <xf numFmtId="2" fontId="9" fillId="0" borderId="20" xfId="0" applyNumberFormat="1" applyFont="1" applyBorder="1" applyAlignment="1">
      <alignment horizontal="center"/>
    </xf>
    <xf numFmtId="2" fontId="9" fillId="0" borderId="18" xfId="0" applyNumberFormat="1" applyFont="1" applyBorder="1"/>
    <xf numFmtId="2" fontId="9" fillId="0" borderId="19" xfId="0" applyNumberFormat="1" applyFont="1" applyBorder="1" applyAlignment="1">
      <alignment horizontal="left" vertical="center"/>
    </xf>
    <xf numFmtId="2" fontId="9" fillId="0" borderId="7" xfId="0" applyNumberFormat="1" applyFont="1" applyBorder="1" applyAlignment="1">
      <alignment horizontal="left"/>
    </xf>
    <xf numFmtId="2" fontId="9" fillId="0" borderId="20" xfId="0" applyNumberFormat="1" applyFont="1" applyBorder="1" applyAlignment="1">
      <alignment horizontal="left" vertical="center"/>
    </xf>
    <xf numFmtId="0" fontId="10" fillId="0" borderId="21" xfId="0" applyFont="1" applyBorder="1" applyAlignment="1">
      <alignment horizontal="center" vertical="center" wrapText="1"/>
    </xf>
    <xf numFmtId="2" fontId="17" fillId="0" borderId="0" xfId="0" applyNumberFormat="1" applyFont="1"/>
    <xf numFmtId="0" fontId="12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0" fontId="6" fillId="0" borderId="0" xfId="4" applyNumberFormat="1" applyFont="1" applyFill="1" applyBorder="1" applyAlignment="1">
      <alignment horizontal="left"/>
    </xf>
    <xf numFmtId="17" fontId="6" fillId="0" borderId="0" xfId="0" applyNumberFormat="1" applyFont="1" applyAlignment="1">
      <alignment horizontal="left"/>
    </xf>
    <xf numFmtId="4" fontId="4" fillId="0" borderId="0" xfId="2" applyNumberFormat="1" applyFont="1" applyFill="1" applyBorder="1" applyAlignment="1">
      <alignment horizontal="left"/>
    </xf>
    <xf numFmtId="0" fontId="13" fillId="0" borderId="0" xfId="2" applyNumberFormat="1" applyFont="1" applyFill="1" applyBorder="1" applyAlignment="1">
      <alignment horizontal="left" vertical="center"/>
    </xf>
    <xf numFmtId="43" fontId="13" fillId="0" borderId="0" xfId="2" applyFont="1" applyFill="1" applyBorder="1" applyAlignment="1">
      <alignment horizontal="left"/>
    </xf>
    <xf numFmtId="43" fontId="3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2" fontId="9" fillId="0" borderId="19" xfId="0" quotePrefix="1" applyNumberFormat="1" applyFont="1" applyBorder="1" applyAlignment="1">
      <alignment horizontal="left"/>
    </xf>
    <xf numFmtId="43" fontId="13" fillId="0" borderId="22" xfId="2" applyFont="1" applyFill="1" applyBorder="1" applyAlignment="1">
      <alignment horizontal="right" vertical="center"/>
    </xf>
    <xf numFmtId="43" fontId="13" fillId="0" borderId="0" xfId="2" applyFont="1" applyAlignment="1">
      <alignment horizontal="left"/>
    </xf>
    <xf numFmtId="43" fontId="13" fillId="0" borderId="0" xfId="2" applyFont="1" applyFill="1" applyAlignment="1">
      <alignment horizontal="left"/>
    </xf>
    <xf numFmtId="43" fontId="13" fillId="0" borderId="22" xfId="2" applyFont="1" applyFill="1" applyBorder="1" applyAlignment="1">
      <alignment horizontal="right" vertical="center" wrapText="1"/>
    </xf>
    <xf numFmtId="44" fontId="16" fillId="0" borderId="10" xfId="0" applyNumberFormat="1" applyFont="1" applyBorder="1" applyAlignment="1">
      <alignment horizontal="center" vertical="center"/>
    </xf>
    <xf numFmtId="0" fontId="10" fillId="0" borderId="20" xfId="0" applyFont="1" applyBorder="1" applyAlignment="1">
      <alignment horizontal="left" vertical="center"/>
    </xf>
    <xf numFmtId="0" fontId="13" fillId="8" borderId="9" xfId="1" applyFont="1" applyFill="1" applyBorder="1" applyAlignment="1">
      <alignment horizontal="center" vertical="center"/>
    </xf>
    <xf numFmtId="49" fontId="3" fillId="8" borderId="8" xfId="1" applyNumberFormat="1" applyFont="1" applyFill="1" applyBorder="1" applyAlignment="1">
      <alignment horizontal="center" vertical="center"/>
    </xf>
    <xf numFmtId="49" fontId="3" fillId="8" borderId="10" xfId="1" applyNumberFormat="1" applyFont="1" applyFill="1" applyBorder="1" applyAlignment="1">
      <alignment horizontal="center" vertical="center"/>
    </xf>
    <xf numFmtId="0" fontId="3" fillId="8" borderId="10" xfId="1" applyFont="1" applyFill="1" applyBorder="1" applyAlignment="1">
      <alignment vertical="center" wrapText="1"/>
    </xf>
    <xf numFmtId="0" fontId="13" fillId="8" borderId="10" xfId="1" applyFont="1" applyFill="1" applyBorder="1" applyAlignment="1">
      <alignment horizontal="center" vertical="center" wrapText="1"/>
    </xf>
    <xf numFmtId="43" fontId="13" fillId="8" borderId="10" xfId="2" applyFont="1" applyFill="1" applyBorder="1" applyAlignment="1">
      <alignment horizontal="right" vertical="center"/>
    </xf>
    <xf numFmtId="43" fontId="13" fillId="8" borderId="11" xfId="2" applyFont="1" applyFill="1" applyBorder="1" applyAlignment="1">
      <alignment horizontal="right" vertical="center" wrapText="1"/>
    </xf>
    <xf numFmtId="43" fontId="3" fillId="8" borderId="43" xfId="2" applyFont="1" applyFill="1" applyBorder="1" applyAlignment="1">
      <alignment vertical="center"/>
    </xf>
    <xf numFmtId="49" fontId="50" fillId="0" borderId="55" xfId="0" applyNumberFormat="1" applyFont="1" applyBorder="1" applyAlignment="1">
      <alignment horizontal="left" vertical="top" wrapText="1"/>
    </xf>
    <xf numFmtId="4" fontId="50" fillId="0" borderId="55" xfId="0" applyNumberFormat="1" applyFont="1" applyBorder="1" applyAlignment="1">
      <alignment horizontal="left" vertical="top" wrapText="1" indent="1"/>
    </xf>
    <xf numFmtId="4" fontId="50" fillId="0" borderId="55" xfId="0" applyNumberFormat="1" applyFont="1" applyBorder="1" applyAlignment="1">
      <alignment horizontal="left" vertical="top" wrapText="1"/>
    </xf>
    <xf numFmtId="49" fontId="52" fillId="7" borderId="55" xfId="0" applyNumberFormat="1" applyFont="1" applyFill="1" applyBorder="1" applyAlignment="1">
      <alignment horizontal="left" vertical="top" shrinkToFit="1"/>
    </xf>
    <xf numFmtId="4" fontId="51" fillId="7" borderId="55" xfId="0" applyNumberFormat="1" applyFont="1" applyFill="1" applyBorder="1" applyAlignment="1">
      <alignment horizontal="left" wrapText="1"/>
    </xf>
    <xf numFmtId="49" fontId="54" fillId="0" borderId="55" xfId="0" applyNumberFormat="1" applyFont="1" applyBorder="1" applyAlignment="1">
      <alignment horizontal="left" vertical="top" wrapText="1"/>
    </xf>
    <xf numFmtId="4" fontId="51" fillId="0" borderId="55" xfId="0" applyNumberFormat="1" applyFont="1" applyBorder="1" applyAlignment="1">
      <alignment horizontal="left" vertical="center" wrapText="1"/>
    </xf>
    <xf numFmtId="4" fontId="54" fillId="0" borderId="55" xfId="0" applyNumberFormat="1" applyFont="1" applyBorder="1" applyAlignment="1">
      <alignment horizontal="right" vertical="top" wrapText="1"/>
    </xf>
    <xf numFmtId="49" fontId="54" fillId="0" borderId="55" xfId="0" applyNumberFormat="1" applyFont="1" applyBorder="1" applyAlignment="1">
      <alignment horizontal="left" vertical="center" wrapText="1"/>
    </xf>
    <xf numFmtId="4" fontId="51" fillId="0" borderId="55" xfId="0" applyNumberFormat="1" applyFont="1" applyBorder="1" applyAlignment="1">
      <alignment horizontal="left" vertical="top" wrapText="1"/>
    </xf>
    <xf numFmtId="4" fontId="54" fillId="0" borderId="55" xfId="0" applyNumberFormat="1" applyFont="1" applyBorder="1" applyAlignment="1">
      <alignment horizontal="right" vertical="center" wrapText="1"/>
    </xf>
    <xf numFmtId="4" fontId="51" fillId="0" borderId="55" xfId="0" applyNumberFormat="1" applyFont="1" applyBorder="1" applyAlignment="1">
      <alignment horizontal="left" wrapText="1"/>
    </xf>
    <xf numFmtId="4" fontId="51" fillId="7" borderId="55" xfId="0" applyNumberFormat="1" applyFont="1" applyFill="1" applyBorder="1" applyAlignment="1">
      <alignment horizontal="left" vertical="center" wrapText="1"/>
    </xf>
    <xf numFmtId="0" fontId="56" fillId="9" borderId="10" xfId="1" applyFont="1" applyFill="1" applyBorder="1" applyAlignment="1">
      <alignment horizontal="center" vertical="center"/>
    </xf>
    <xf numFmtId="0" fontId="56" fillId="9" borderId="10" xfId="1" applyFont="1" applyFill="1" applyBorder="1" applyAlignment="1">
      <alignment horizontal="center" vertical="center" wrapText="1"/>
    </xf>
    <xf numFmtId="2" fontId="56" fillId="9" borderId="10" xfId="1" applyNumberFormat="1" applyFont="1" applyFill="1" applyBorder="1" applyAlignment="1">
      <alignment horizontal="center" vertical="center"/>
    </xf>
    <xf numFmtId="0" fontId="0" fillId="10" borderId="56" xfId="0" applyFill="1" applyBorder="1" applyAlignment="1">
      <alignment vertical="center"/>
    </xf>
    <xf numFmtId="0" fontId="0" fillId="0" borderId="56" xfId="0" applyBorder="1" applyAlignment="1">
      <alignment horizontal="left" vertical="center" wrapText="1"/>
    </xf>
    <xf numFmtId="0" fontId="0" fillId="0" borderId="56" xfId="0" applyBorder="1" applyAlignment="1">
      <alignment horizontal="center" vertical="center"/>
    </xf>
    <xf numFmtId="43" fontId="0" fillId="0" borderId="56" xfId="9" applyFont="1" applyBorder="1" applyAlignment="1">
      <alignment vertical="center"/>
    </xf>
    <xf numFmtId="0" fontId="0" fillId="0" borderId="57" xfId="0" applyBorder="1" applyAlignment="1">
      <alignment vertical="center"/>
    </xf>
    <xf numFmtId="0" fontId="0" fillId="0" borderId="57" xfId="0" applyBorder="1" applyAlignment="1">
      <alignment horizontal="left" vertical="center" wrapText="1"/>
    </xf>
    <xf numFmtId="0" fontId="0" fillId="0" borderId="57" xfId="0" applyBorder="1" applyAlignment="1">
      <alignment horizontal="center" vertical="center"/>
    </xf>
    <xf numFmtId="43" fontId="0" fillId="0" borderId="57" xfId="9" applyFont="1" applyBorder="1" applyAlignment="1">
      <alignment vertical="center"/>
    </xf>
    <xf numFmtId="49" fontId="57" fillId="11" borderId="10" xfId="7" applyNumberFormat="1" applyFont="1" applyFill="1" applyBorder="1" applyAlignment="1">
      <alignment horizontal="left" vertical="center"/>
    </xf>
    <xf numFmtId="0" fontId="57" fillId="11" borderId="10" xfId="7" applyFont="1" applyFill="1" applyBorder="1" applyAlignment="1">
      <alignment wrapText="1"/>
    </xf>
    <xf numFmtId="0" fontId="57" fillId="11" borderId="10" xfId="7" applyFont="1" applyFill="1" applyBorder="1" applyAlignment="1">
      <alignment horizontal="center" vertical="center"/>
    </xf>
    <xf numFmtId="169" fontId="57" fillId="11" borderId="8" xfId="2" applyNumberFormat="1" applyFont="1" applyFill="1" applyBorder="1"/>
    <xf numFmtId="49" fontId="57" fillId="0" borderId="56" xfId="0" applyNumberFormat="1" applyFont="1" applyBorder="1" applyAlignment="1">
      <alignment horizontal="left" vertical="center"/>
    </xf>
    <xf numFmtId="0" fontId="57" fillId="0" borderId="56" xfId="0" applyFont="1" applyBorder="1" applyAlignment="1">
      <alignment wrapText="1"/>
    </xf>
    <xf numFmtId="0" fontId="57" fillId="0" borderId="56" xfId="0" applyFont="1" applyBorder="1" applyAlignment="1">
      <alignment horizontal="center" vertical="center"/>
    </xf>
    <xf numFmtId="169" fontId="57" fillId="0" borderId="56" xfId="0" applyNumberFormat="1" applyFont="1" applyBorder="1"/>
    <xf numFmtId="49" fontId="57" fillId="0" borderId="57" xfId="0" applyNumberFormat="1" applyFont="1" applyBorder="1" applyAlignment="1">
      <alignment horizontal="left" vertical="center"/>
    </xf>
    <xf numFmtId="0" fontId="57" fillId="0" borderId="57" xfId="0" applyFont="1" applyBorder="1" applyAlignment="1">
      <alignment wrapText="1"/>
    </xf>
    <xf numFmtId="0" fontId="57" fillId="0" borderId="57" xfId="0" applyFont="1" applyBorder="1" applyAlignment="1">
      <alignment horizontal="center" vertical="center"/>
    </xf>
    <xf numFmtId="169" fontId="57" fillId="0" borderId="57" xfId="0" applyNumberFormat="1" applyFont="1" applyBorder="1"/>
    <xf numFmtId="49" fontId="58" fillId="0" borderId="57" xfId="0" applyNumberFormat="1" applyFont="1" applyBorder="1" applyAlignment="1">
      <alignment horizontal="left" vertical="center"/>
    </xf>
    <xf numFmtId="0" fontId="58" fillId="0" borderId="57" xfId="0" applyFont="1" applyBorder="1" applyAlignment="1">
      <alignment wrapText="1"/>
    </xf>
    <xf numFmtId="0" fontId="58" fillId="0" borderId="57" xfId="0" applyFont="1" applyBorder="1" applyAlignment="1">
      <alignment horizontal="center" vertical="center"/>
    </xf>
    <xf numFmtId="169" fontId="58" fillId="0" borderId="57" xfId="0" applyNumberFormat="1" applyFont="1" applyBorder="1"/>
    <xf numFmtId="0" fontId="58" fillId="0" borderId="57" xfId="0" quotePrefix="1" applyFont="1" applyBorder="1" applyAlignment="1">
      <alignment wrapText="1"/>
    </xf>
    <xf numFmtId="49" fontId="58" fillId="12" borderId="57" xfId="0" applyNumberFormat="1" applyFont="1" applyFill="1" applyBorder="1" applyAlignment="1">
      <alignment horizontal="left" vertical="center"/>
    </xf>
    <xf numFmtId="0" fontId="58" fillId="12" borderId="57" xfId="0" applyFont="1" applyFill="1" applyBorder="1" applyAlignment="1">
      <alignment wrapText="1"/>
    </xf>
    <xf numFmtId="0" fontId="58" fillId="12" borderId="57" xfId="0" applyFont="1" applyFill="1" applyBorder="1" applyAlignment="1">
      <alignment horizontal="center" vertical="center"/>
    </xf>
    <xf numFmtId="169" fontId="58" fillId="12" borderId="57" xfId="0" applyNumberFormat="1" applyFont="1" applyFill="1" applyBorder="1"/>
    <xf numFmtId="49" fontId="57" fillId="12" borderId="57" xfId="0" applyNumberFormat="1" applyFont="1" applyFill="1" applyBorder="1" applyAlignment="1">
      <alignment horizontal="left" vertical="center"/>
    </xf>
    <xf numFmtId="0" fontId="57" fillId="12" borderId="57" xfId="0" applyFont="1" applyFill="1" applyBorder="1" applyAlignment="1">
      <alignment wrapText="1"/>
    </xf>
    <xf numFmtId="0" fontId="57" fillId="12" borderId="57" xfId="0" applyFont="1" applyFill="1" applyBorder="1" applyAlignment="1">
      <alignment horizontal="center" vertical="center"/>
    </xf>
    <xf numFmtId="169" fontId="57" fillId="12" borderId="57" xfId="0" applyNumberFormat="1" applyFont="1" applyFill="1" applyBorder="1"/>
    <xf numFmtId="49" fontId="58" fillId="0" borderId="58" xfId="0" applyNumberFormat="1" applyFont="1" applyBorder="1" applyAlignment="1">
      <alignment horizontal="left" vertical="center"/>
    </xf>
    <xf numFmtId="0" fontId="58" fillId="0" borderId="58" xfId="0" applyFont="1" applyBorder="1" applyAlignment="1">
      <alignment wrapText="1"/>
    </xf>
    <xf numFmtId="0" fontId="58" fillId="0" borderId="58" xfId="0" applyFont="1" applyBorder="1" applyAlignment="1">
      <alignment horizontal="center" vertical="center"/>
    </xf>
    <xf numFmtId="169" fontId="58" fillId="0" borderId="58" xfId="0" applyNumberFormat="1" applyFont="1" applyBorder="1"/>
    <xf numFmtId="0" fontId="6" fillId="0" borderId="0" xfId="0" applyFont="1" applyAlignment="1">
      <alignment vertical="center" wrapText="1"/>
    </xf>
    <xf numFmtId="0" fontId="3" fillId="4" borderId="10" xfId="1" applyFont="1" applyFill="1" applyBorder="1" applyAlignment="1">
      <alignment horizontal="center" vertical="center"/>
    </xf>
    <xf numFmtId="170" fontId="13" fillId="0" borderId="10" xfId="2" applyNumberFormat="1" applyFont="1" applyBorder="1" applyAlignment="1">
      <alignment horizontal="right" vertical="center"/>
    </xf>
    <xf numFmtId="171" fontId="13" fillId="0" borderId="10" xfId="2" applyNumberFormat="1" applyFont="1" applyBorder="1" applyAlignment="1">
      <alignment horizontal="right" vertical="center"/>
    </xf>
    <xf numFmtId="2" fontId="13" fillId="0" borderId="10" xfId="1" applyNumberFormat="1" applyFont="1" applyBorder="1" applyAlignment="1">
      <alignment horizontal="right" vertical="center" wrapText="1"/>
    </xf>
    <xf numFmtId="165" fontId="0" fillId="0" borderId="0" xfId="0" applyNumberFormat="1"/>
    <xf numFmtId="165" fontId="13" fillId="0" borderId="0" xfId="2" applyNumberFormat="1" applyFont="1" applyFill="1" applyBorder="1" applyAlignment="1">
      <alignment horizontal="right"/>
    </xf>
    <xf numFmtId="0" fontId="13" fillId="0" borderId="22" xfId="1" applyFont="1" applyBorder="1" applyAlignment="1">
      <alignment horizontal="right" vertical="center" wrapText="1"/>
    </xf>
    <xf numFmtId="171" fontId="13" fillId="0" borderId="22" xfId="2" applyNumberFormat="1" applyFont="1" applyBorder="1" applyAlignment="1">
      <alignment horizontal="right" vertical="center"/>
    </xf>
    <xf numFmtId="0" fontId="17" fillId="0" borderId="0" xfId="0" applyFont="1" applyAlignment="1">
      <alignment horizontal="center"/>
    </xf>
    <xf numFmtId="0" fontId="15" fillId="4" borderId="1" xfId="1" applyFont="1" applyFill="1" applyBorder="1" applyAlignment="1">
      <alignment vertical="center" wrapText="1"/>
    </xf>
    <xf numFmtId="10" fontId="15" fillId="4" borderId="1" xfId="1" applyNumberFormat="1" applyFont="1" applyFill="1" applyBorder="1" applyAlignment="1">
      <alignment vertical="center" wrapText="1"/>
    </xf>
    <xf numFmtId="43" fontId="13" fillId="0" borderId="10" xfId="2" applyFont="1" applyBorder="1" applyAlignment="1">
      <alignment horizontal="right" vertical="center" wrapText="1"/>
    </xf>
    <xf numFmtId="2" fontId="13" fillId="0" borderId="10" xfId="2" applyNumberFormat="1" applyFont="1" applyBorder="1" applyAlignment="1">
      <alignment horizontal="right" vertical="center" wrapText="1"/>
    </xf>
    <xf numFmtId="165" fontId="0" fillId="0" borderId="0" xfId="0" applyNumberFormat="1" applyAlignment="1">
      <alignment vertical="center"/>
    </xf>
    <xf numFmtId="0" fontId="0" fillId="0" borderId="10" xfId="0" applyBorder="1" applyAlignment="1">
      <alignment vertical="center"/>
    </xf>
    <xf numFmtId="43" fontId="0" fillId="0" borderId="10" xfId="0" applyNumberFormat="1" applyBorder="1" applyAlignment="1">
      <alignment vertical="center"/>
    </xf>
    <xf numFmtId="9" fontId="1" fillId="0" borderId="10" xfId="4" applyFont="1" applyFill="1" applyBorder="1" applyAlignment="1">
      <alignment vertical="center"/>
    </xf>
    <xf numFmtId="165" fontId="15" fillId="4" borderId="10" xfId="3" applyNumberFormat="1" applyFont="1" applyFill="1" applyBorder="1">
      <alignment vertical="center"/>
    </xf>
    <xf numFmtId="0" fontId="0" fillId="13" borderId="10" xfId="0" applyFill="1" applyBorder="1" applyAlignment="1">
      <alignment vertical="center"/>
    </xf>
    <xf numFmtId="0" fontId="13" fillId="0" borderId="10" xfId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4" fontId="4" fillId="3" borderId="52" xfId="2" applyNumberFormat="1" applyFont="1" applyFill="1" applyBorder="1" applyAlignment="1">
      <alignment horizontal="center" vertical="center"/>
    </xf>
    <xf numFmtId="49" fontId="4" fillId="3" borderId="3" xfId="1" applyNumberFormat="1" applyFont="1" applyFill="1" applyBorder="1" applyAlignment="1">
      <alignment horizontal="center" vertical="center"/>
    </xf>
    <xf numFmtId="49" fontId="4" fillId="3" borderId="4" xfId="1" applyNumberFormat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/>
    </xf>
    <xf numFmtId="4" fontId="4" fillId="3" borderId="4" xfId="2" applyNumberFormat="1" applyFont="1" applyFill="1" applyBorder="1" applyAlignment="1">
      <alignment horizontal="center" vertical="center"/>
    </xf>
    <xf numFmtId="4" fontId="4" fillId="3" borderId="5" xfId="2" applyNumberFormat="1" applyFont="1" applyFill="1" applyBorder="1" applyAlignment="1">
      <alignment horizontal="right" vertical="center"/>
    </xf>
    <xf numFmtId="0" fontId="15" fillId="4" borderId="1" xfId="1" applyFont="1" applyFill="1" applyBorder="1" applyAlignment="1">
      <alignment horizontal="left" vertical="center" wrapText="1"/>
    </xf>
    <xf numFmtId="4" fontId="4" fillId="3" borderId="4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17" xfId="0" applyFont="1" applyBorder="1" applyAlignment="1">
      <alignment horizontal="center"/>
    </xf>
    <xf numFmtId="0" fontId="4" fillId="5" borderId="11" xfId="6" applyFont="1" applyFill="1" applyBorder="1" applyAlignment="1">
      <alignment horizontal="center" vertical="center" wrapText="1"/>
    </xf>
    <xf numFmtId="0" fontId="4" fillId="5" borderId="22" xfId="6" applyFont="1" applyFill="1" applyBorder="1" applyAlignment="1">
      <alignment horizontal="center" vertical="center" wrapText="1"/>
    </xf>
    <xf numFmtId="0" fontId="4" fillId="5" borderId="8" xfId="6" applyFont="1" applyFill="1" applyBorder="1" applyAlignment="1">
      <alignment horizontal="center" vertical="center" wrapText="1"/>
    </xf>
    <xf numFmtId="9" fontId="16" fillId="0" borderId="11" xfId="4" applyFont="1" applyBorder="1" applyAlignment="1">
      <alignment horizontal="center" vertical="center" wrapText="1"/>
    </xf>
    <xf numFmtId="9" fontId="16" fillId="0" borderId="8" xfId="4" applyFont="1" applyBorder="1" applyAlignment="1">
      <alignment horizontal="center" vertical="center" wrapText="1"/>
    </xf>
    <xf numFmtId="0" fontId="27" fillId="0" borderId="28" xfId="6" applyFont="1" applyBorder="1" applyAlignment="1">
      <alignment horizontal="left" vertical="top" wrapText="1"/>
    </xf>
    <xf numFmtId="0" fontId="16" fillId="0" borderId="29" xfId="6" applyFont="1" applyBorder="1" applyAlignment="1">
      <alignment horizontal="left" vertical="top"/>
    </xf>
    <xf numFmtId="0" fontId="16" fillId="0" borderId="30" xfId="6" applyFont="1" applyBorder="1" applyAlignment="1">
      <alignment horizontal="left" vertical="top"/>
    </xf>
    <xf numFmtId="0" fontId="16" fillId="0" borderId="31" xfId="6" applyFont="1" applyBorder="1" applyAlignment="1">
      <alignment horizontal="left" vertical="top"/>
    </xf>
    <xf numFmtId="0" fontId="16" fillId="0" borderId="0" xfId="6" applyFont="1" applyAlignment="1">
      <alignment horizontal="left" vertical="top"/>
    </xf>
    <xf numFmtId="0" fontId="16" fillId="0" borderId="32" xfId="6" applyFont="1" applyBorder="1" applyAlignment="1">
      <alignment horizontal="left" vertical="top"/>
    </xf>
    <xf numFmtId="0" fontId="16" fillId="0" borderId="33" xfId="6" applyFont="1" applyBorder="1" applyAlignment="1">
      <alignment horizontal="left" vertical="top"/>
    </xf>
    <xf numFmtId="0" fontId="16" fillId="0" borderId="34" xfId="6" applyFont="1" applyBorder="1" applyAlignment="1">
      <alignment horizontal="left" vertical="top"/>
    </xf>
    <xf numFmtId="0" fontId="16" fillId="0" borderId="35" xfId="6" applyFont="1" applyBorder="1" applyAlignment="1">
      <alignment horizontal="left" vertical="top"/>
    </xf>
    <xf numFmtId="0" fontId="4" fillId="5" borderId="11" xfId="6" applyFont="1" applyFill="1" applyBorder="1" applyAlignment="1">
      <alignment horizontal="center" vertical="center"/>
    </xf>
    <xf numFmtId="0" fontId="4" fillId="5" borderId="22" xfId="6" applyFont="1" applyFill="1" applyBorder="1" applyAlignment="1">
      <alignment horizontal="center" vertical="center"/>
    </xf>
    <xf numFmtId="0" fontId="4" fillId="5" borderId="8" xfId="6" applyFont="1" applyFill="1" applyBorder="1" applyAlignment="1">
      <alignment horizontal="center" vertical="center"/>
    </xf>
    <xf numFmtId="164" fontId="16" fillId="0" borderId="11" xfId="5" applyFont="1" applyBorder="1" applyAlignment="1">
      <alignment horizontal="left" vertical="center" wrapText="1"/>
    </xf>
    <xf numFmtId="164" fontId="16" fillId="0" borderId="8" xfId="5" applyFont="1" applyBorder="1" applyAlignment="1">
      <alignment horizontal="left" vertical="center" wrapText="1"/>
    </xf>
    <xf numFmtId="0" fontId="4" fillId="0" borderId="15" xfId="6" applyFont="1" applyBorder="1" applyAlignment="1">
      <alignment horizontal="center" vertical="center"/>
    </xf>
    <xf numFmtId="0" fontId="4" fillId="0" borderId="6" xfId="6" applyFont="1" applyBorder="1" applyAlignment="1">
      <alignment horizontal="center" vertical="center"/>
    </xf>
    <xf numFmtId="0" fontId="16" fillId="0" borderId="16" xfId="6" applyFont="1" applyBorder="1" applyAlignment="1">
      <alignment horizontal="left" vertical="center" wrapText="1"/>
    </xf>
    <xf numFmtId="0" fontId="16" fillId="0" borderId="13" xfId="6" applyFont="1" applyBorder="1" applyAlignment="1">
      <alignment horizontal="left" vertical="center" wrapText="1"/>
    </xf>
    <xf numFmtId="0" fontId="16" fillId="0" borderId="7" xfId="6" applyFont="1" applyBorder="1" applyAlignment="1">
      <alignment horizontal="left" vertical="center" wrapText="1"/>
    </xf>
    <xf numFmtId="0" fontId="16" fillId="0" borderId="21" xfId="6" applyFont="1" applyBorder="1" applyAlignment="1">
      <alignment horizontal="left" vertical="center" wrapText="1"/>
    </xf>
    <xf numFmtId="10" fontId="26" fillId="0" borderId="25" xfId="4" applyNumberFormat="1" applyFont="1" applyBorder="1" applyAlignment="1">
      <alignment horizontal="center" vertical="center" wrapText="1"/>
    </xf>
    <xf numFmtId="10" fontId="26" fillId="0" borderId="24" xfId="4" applyNumberFormat="1" applyFont="1" applyBorder="1" applyAlignment="1">
      <alignment horizontal="center" vertical="center" wrapText="1"/>
    </xf>
    <xf numFmtId="164" fontId="26" fillId="0" borderId="25" xfId="5" applyFont="1" applyBorder="1" applyAlignment="1">
      <alignment horizontal="center" vertical="center" wrapText="1"/>
    </xf>
    <xf numFmtId="164" fontId="26" fillId="0" borderId="24" xfId="5" applyFont="1" applyBorder="1" applyAlignment="1">
      <alignment horizontal="center" vertical="center" wrapText="1"/>
    </xf>
    <xf numFmtId="0" fontId="4" fillId="5" borderId="15" xfId="6" applyFont="1" applyFill="1" applyBorder="1" applyAlignment="1">
      <alignment horizontal="center" vertical="center" textRotation="90"/>
    </xf>
    <xf numFmtId="0" fontId="4" fillId="5" borderId="23" xfId="6" applyFont="1" applyFill="1" applyBorder="1" applyAlignment="1">
      <alignment horizontal="center" vertical="center" textRotation="90"/>
    </xf>
    <xf numFmtId="0" fontId="4" fillId="5" borderId="16" xfId="6" applyFont="1" applyFill="1" applyBorder="1" applyAlignment="1">
      <alignment horizontal="center" vertical="center"/>
    </xf>
    <xf numFmtId="0" fontId="4" fillId="5" borderId="13" xfId="6" applyFont="1" applyFill="1" applyBorder="1" applyAlignment="1">
      <alignment horizontal="center" vertical="center"/>
    </xf>
    <xf numFmtId="0" fontId="4" fillId="5" borderId="18" xfId="6" applyFont="1" applyFill="1" applyBorder="1" applyAlignment="1">
      <alignment horizontal="center" vertical="center"/>
    </xf>
    <xf numFmtId="0" fontId="4" fillId="5" borderId="19" xfId="6" applyFont="1" applyFill="1" applyBorder="1" applyAlignment="1">
      <alignment horizontal="center" vertical="center"/>
    </xf>
    <xf numFmtId="0" fontId="4" fillId="5" borderId="7" xfId="6" applyFont="1" applyFill="1" applyBorder="1" applyAlignment="1">
      <alignment horizontal="center" vertical="center"/>
    </xf>
    <xf numFmtId="0" fontId="4" fillId="5" borderId="21" xfId="6" applyFont="1" applyFill="1" applyBorder="1" applyAlignment="1">
      <alignment horizontal="center" vertical="center"/>
    </xf>
    <xf numFmtId="9" fontId="26" fillId="0" borderId="25" xfId="4" applyFont="1" applyBorder="1" applyAlignment="1">
      <alignment horizontal="center" vertical="center" wrapText="1"/>
    </xf>
    <xf numFmtId="9" fontId="26" fillId="0" borderId="24" xfId="4" applyFont="1" applyBorder="1" applyAlignment="1">
      <alignment horizontal="center" vertical="center" wrapText="1"/>
    </xf>
    <xf numFmtId="4" fontId="4" fillId="5" borderId="15" xfId="6" applyNumberFormat="1" applyFont="1" applyFill="1" applyBorder="1" applyAlignment="1">
      <alignment horizontal="center" vertical="center"/>
    </xf>
    <xf numFmtId="4" fontId="4" fillId="5" borderId="23" xfId="6" applyNumberFormat="1" applyFont="1" applyFill="1" applyBorder="1" applyAlignment="1">
      <alignment horizontal="center" vertical="center"/>
    </xf>
    <xf numFmtId="0" fontId="24" fillId="0" borderId="16" xfId="7" applyFont="1" applyBorder="1" applyAlignment="1">
      <alignment horizontal="center" wrapText="1"/>
    </xf>
    <xf numFmtId="0" fontId="24" fillId="0" borderId="13" xfId="7" applyFont="1" applyBorder="1" applyAlignment="1">
      <alignment horizontal="center" wrapText="1"/>
    </xf>
    <xf numFmtId="0" fontId="25" fillId="0" borderId="7" xfId="7" applyFont="1" applyBorder="1" applyAlignment="1">
      <alignment horizontal="center" vertical="top" wrapText="1"/>
    </xf>
    <xf numFmtId="0" fontId="25" fillId="0" borderId="21" xfId="7" applyFont="1" applyBorder="1" applyAlignment="1">
      <alignment horizontal="center" vertical="top" wrapText="1"/>
    </xf>
    <xf numFmtId="49" fontId="23" fillId="0" borderId="11" xfId="6" applyNumberFormat="1" applyFont="1" applyBorder="1" applyAlignment="1">
      <alignment horizontal="center" vertical="center" wrapText="1"/>
    </xf>
    <xf numFmtId="49" fontId="23" fillId="0" borderId="8" xfId="6" applyNumberFormat="1" applyFont="1" applyBorder="1" applyAlignment="1">
      <alignment horizontal="center" vertical="center" wrapText="1"/>
    </xf>
    <xf numFmtId="49" fontId="25" fillId="0" borderId="11" xfId="6" applyNumberFormat="1" applyFont="1" applyBorder="1" applyAlignment="1">
      <alignment horizontal="center" vertical="center" wrapText="1"/>
    </xf>
    <xf numFmtId="49" fontId="25" fillId="0" borderId="8" xfId="6" applyNumberFormat="1" applyFont="1" applyBorder="1" applyAlignment="1">
      <alignment horizontal="center" vertical="center" wrapText="1"/>
    </xf>
    <xf numFmtId="0" fontId="21" fillId="0" borderId="16" xfId="6" applyFont="1" applyBorder="1" applyAlignment="1">
      <alignment horizontal="center" vertical="center" wrapText="1"/>
    </xf>
    <xf numFmtId="0" fontId="21" fillId="0" borderId="13" xfId="6" applyFont="1" applyBorder="1" applyAlignment="1">
      <alignment horizontal="center" vertical="center" wrapText="1"/>
    </xf>
    <xf numFmtId="0" fontId="21" fillId="0" borderId="18" xfId="6" applyFont="1" applyBorder="1" applyAlignment="1">
      <alignment horizontal="center" vertical="center" wrapText="1"/>
    </xf>
    <xf numFmtId="0" fontId="21" fillId="0" borderId="19" xfId="6" applyFont="1" applyBorder="1" applyAlignment="1">
      <alignment horizontal="center" vertical="center" wrapText="1"/>
    </xf>
    <xf numFmtId="0" fontId="21" fillId="0" borderId="7" xfId="6" applyFont="1" applyBorder="1" applyAlignment="1">
      <alignment horizontal="center" vertical="center" wrapText="1"/>
    </xf>
    <xf numFmtId="0" fontId="21" fillId="0" borderId="21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/>
    </xf>
    <xf numFmtId="0" fontId="4" fillId="0" borderId="0" xfId="6" applyFont="1" applyAlignment="1">
      <alignment horizontal="center"/>
    </xf>
    <xf numFmtId="0" fontId="16" fillId="0" borderId="10" xfId="6" applyFont="1" applyBorder="1" applyAlignment="1">
      <alignment horizontal="left" vertical="center"/>
    </xf>
    <xf numFmtId="0" fontId="20" fillId="0" borderId="10" xfId="6" applyFont="1" applyBorder="1" applyAlignment="1">
      <alignment horizontal="left" vertical="center" wrapText="1"/>
    </xf>
    <xf numFmtId="0" fontId="16" fillId="0" borderId="10" xfId="6" applyFont="1" applyBorder="1" applyAlignment="1">
      <alignment horizontal="left" vertical="center" wrapText="1"/>
    </xf>
    <xf numFmtId="0" fontId="24" fillId="5" borderId="10" xfId="6" applyFont="1" applyFill="1" applyBorder="1" applyAlignment="1">
      <alignment horizontal="center" vertical="center" textRotation="90" wrapText="1"/>
    </xf>
    <xf numFmtId="0" fontId="4" fillId="0" borderId="11" xfId="6" applyFont="1" applyBorder="1" applyAlignment="1">
      <alignment horizontal="left" vertical="center" wrapText="1"/>
    </xf>
    <xf numFmtId="0" fontId="4" fillId="0" borderId="22" xfId="6" applyFont="1" applyBorder="1" applyAlignment="1">
      <alignment horizontal="left" vertical="center" wrapText="1"/>
    </xf>
    <xf numFmtId="0" fontId="4" fillId="0" borderId="8" xfId="6" applyFont="1" applyBorder="1" applyAlignment="1">
      <alignment horizontal="left" vertical="center" wrapText="1"/>
    </xf>
    <xf numFmtId="0" fontId="9" fillId="0" borderId="11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center" wrapText="1"/>
    </xf>
    <xf numFmtId="0" fontId="9" fillId="0" borderId="13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19" xfId="0" applyFont="1" applyBorder="1" applyAlignment="1">
      <alignment horizont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2" fontId="9" fillId="0" borderId="18" xfId="0" applyNumberFormat="1" applyFont="1" applyBorder="1" applyAlignment="1">
      <alignment horizontal="center" wrapText="1"/>
    </xf>
    <xf numFmtId="2" fontId="9" fillId="0" borderId="0" xfId="0" applyNumberFormat="1" applyFont="1" applyAlignment="1">
      <alignment horizontal="center" wrapText="1"/>
    </xf>
    <xf numFmtId="2" fontId="9" fillId="0" borderId="7" xfId="0" applyNumberFormat="1" applyFont="1" applyBorder="1" applyAlignment="1">
      <alignment horizontal="center" wrapText="1"/>
    </xf>
    <xf numFmtId="2" fontId="9" fillId="0" borderId="20" xfId="0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8" fillId="6" borderId="10" xfId="0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10" fillId="0" borderId="15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/>
    </xf>
    <xf numFmtId="49" fontId="9" fillId="0" borderId="0" xfId="0" applyNumberFormat="1" applyFont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34" fillId="5" borderId="10" xfId="6" applyFont="1" applyFill="1" applyBorder="1" applyAlignment="1">
      <alignment horizontal="left" vertical="center" indent="6"/>
    </xf>
    <xf numFmtId="44" fontId="31" fillId="0" borderId="11" xfId="10" applyFont="1" applyBorder="1" applyAlignment="1" applyProtection="1">
      <alignment horizontal="center" vertical="center" wrapText="1"/>
      <protection hidden="1"/>
    </xf>
    <xf numFmtId="44" fontId="31" fillId="0" borderId="22" xfId="10" applyFont="1" applyBorder="1" applyAlignment="1" applyProtection="1">
      <alignment horizontal="center" vertical="center" wrapText="1"/>
      <protection hidden="1"/>
    </xf>
    <xf numFmtId="44" fontId="31" fillId="0" borderId="8" xfId="10" applyFont="1" applyBorder="1" applyAlignment="1" applyProtection="1">
      <alignment horizontal="center" vertical="center" wrapText="1"/>
      <protection hidden="1"/>
    </xf>
    <xf numFmtId="44" fontId="31" fillId="0" borderId="11" xfId="10" applyFont="1" applyBorder="1" applyAlignment="1" applyProtection="1">
      <alignment horizontal="center" vertical="center" wrapText="1"/>
      <protection locked="0"/>
    </xf>
    <xf numFmtId="44" fontId="31" fillId="0" borderId="22" xfId="10" applyFont="1" applyBorder="1" applyAlignment="1" applyProtection="1">
      <alignment horizontal="center" vertical="center" wrapText="1"/>
      <protection locked="0"/>
    </xf>
    <xf numFmtId="44" fontId="31" fillId="0" borderId="8" xfId="1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>
      <alignment horizontal="left"/>
    </xf>
    <xf numFmtId="0" fontId="34" fillId="5" borderId="10" xfId="6" applyFont="1" applyFill="1" applyBorder="1" applyAlignment="1">
      <alignment horizontal="left" vertical="center" wrapText="1" indent="6"/>
    </xf>
    <xf numFmtId="10" fontId="31" fillId="0" borderId="11" xfId="4" applyNumberFormat="1" applyFont="1" applyBorder="1" applyAlignment="1" applyProtection="1">
      <alignment horizontal="center" vertical="center" wrapText="1"/>
      <protection hidden="1"/>
    </xf>
    <xf numFmtId="10" fontId="31" fillId="0" borderId="22" xfId="4" applyNumberFormat="1" applyFont="1" applyBorder="1" applyAlignment="1" applyProtection="1">
      <alignment horizontal="center" vertical="center" wrapText="1"/>
      <protection hidden="1"/>
    </xf>
    <xf numFmtId="10" fontId="31" fillId="0" borderId="8" xfId="4" applyNumberFormat="1" applyFont="1" applyBorder="1" applyAlignment="1" applyProtection="1">
      <alignment horizontal="center" vertical="center" wrapText="1"/>
      <protection hidden="1"/>
    </xf>
    <xf numFmtId="0" fontId="43" fillId="0" borderId="0" xfId="6" applyFont="1" applyAlignment="1">
      <alignment horizontal="left" vertical="center" wrapText="1"/>
    </xf>
    <xf numFmtId="0" fontId="18" fillId="0" borderId="0" xfId="6" applyAlignment="1">
      <alignment horizontal="left" vertical="center"/>
    </xf>
    <xf numFmtId="0" fontId="32" fillId="0" borderId="15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5" fillId="0" borderId="16" xfId="6" applyFont="1" applyBorder="1" applyAlignment="1" applyProtection="1">
      <alignment horizontal="left" vertical="center" wrapText="1" indent="1"/>
      <protection locked="0"/>
    </xf>
    <xf numFmtId="0" fontId="35" fillId="0" borderId="13" xfId="6" applyFont="1" applyBorder="1" applyAlignment="1" applyProtection="1">
      <alignment horizontal="left" vertical="center" wrapText="1" indent="1"/>
      <protection locked="0"/>
    </xf>
    <xf numFmtId="0" fontId="35" fillId="0" borderId="7" xfId="6" applyFont="1" applyBorder="1" applyAlignment="1" applyProtection="1">
      <alignment horizontal="left" vertical="center" wrapText="1" indent="1"/>
      <protection locked="0"/>
    </xf>
    <xf numFmtId="0" fontId="35" fillId="0" borderId="21" xfId="6" applyFont="1" applyBorder="1" applyAlignment="1" applyProtection="1">
      <alignment horizontal="left" vertical="center" wrapText="1" indent="1"/>
      <protection locked="0"/>
    </xf>
    <xf numFmtId="10" fontId="35" fillId="0" borderId="37" xfId="4" applyNumberFormat="1" applyFont="1" applyBorder="1" applyAlignment="1" applyProtection="1">
      <alignment horizontal="center" vertical="center" wrapText="1"/>
      <protection hidden="1"/>
    </xf>
    <xf numFmtId="10" fontId="35" fillId="0" borderId="24" xfId="4" applyNumberFormat="1" applyFont="1" applyBorder="1" applyAlignment="1" applyProtection="1">
      <alignment horizontal="center" vertical="center" wrapText="1"/>
      <protection hidden="1"/>
    </xf>
    <xf numFmtId="43" fontId="35" fillId="0" borderId="38" xfId="9" applyFont="1" applyBorder="1" applyAlignment="1" applyProtection="1">
      <alignment horizontal="center" vertical="center" wrapText="1"/>
      <protection locked="0"/>
    </xf>
    <xf numFmtId="43" fontId="35" fillId="0" borderId="39" xfId="9" applyFont="1" applyBorder="1" applyAlignment="1" applyProtection="1">
      <alignment horizontal="center" vertical="center" wrapText="1"/>
      <protection locked="0"/>
    </xf>
    <xf numFmtId="43" fontId="35" fillId="0" borderId="40" xfId="9" applyFont="1" applyBorder="1" applyAlignment="1" applyProtection="1">
      <alignment horizontal="center" vertical="center" wrapText="1"/>
      <protection locked="0"/>
    </xf>
    <xf numFmtId="4" fontId="32" fillId="1" borderId="11" xfId="6" applyNumberFormat="1" applyFont="1" applyFill="1" applyBorder="1" applyAlignment="1">
      <alignment horizontal="center" vertical="center"/>
    </xf>
    <xf numFmtId="4" fontId="32" fillId="1" borderId="22" xfId="6" applyNumberFormat="1" applyFont="1" applyFill="1" applyBorder="1" applyAlignment="1">
      <alignment horizontal="center" vertical="center"/>
    </xf>
    <xf numFmtId="4" fontId="32" fillId="1" borderId="8" xfId="6" applyNumberFormat="1" applyFont="1" applyFill="1" applyBorder="1" applyAlignment="1">
      <alignment horizontal="center" vertical="center"/>
    </xf>
    <xf numFmtId="0" fontId="34" fillId="0" borderId="15" xfId="6" applyFont="1" applyBorder="1" applyAlignment="1">
      <alignment horizontal="center" vertical="center"/>
    </xf>
    <xf numFmtId="0" fontId="34" fillId="0" borderId="6" xfId="6" applyFont="1" applyBorder="1" applyAlignment="1">
      <alignment horizontal="center" vertical="center"/>
    </xf>
    <xf numFmtId="0" fontId="31" fillId="0" borderId="16" xfId="6" applyFont="1" applyBorder="1" applyAlignment="1" applyProtection="1">
      <alignment horizontal="left" vertical="center" wrapText="1" indent="1"/>
      <protection locked="0"/>
    </xf>
    <xf numFmtId="0" fontId="31" fillId="0" borderId="13" xfId="6" applyFont="1" applyBorder="1" applyAlignment="1" applyProtection="1">
      <alignment horizontal="left" vertical="center" wrapText="1" indent="1"/>
      <protection locked="0"/>
    </xf>
    <xf numFmtId="0" fontId="31" fillId="0" borderId="7" xfId="6" applyFont="1" applyBorder="1" applyAlignment="1" applyProtection="1">
      <alignment horizontal="left" vertical="center" wrapText="1" indent="1"/>
      <protection locked="0"/>
    </xf>
    <xf numFmtId="0" fontId="31" fillId="0" borderId="21" xfId="6" applyFont="1" applyBorder="1" applyAlignment="1" applyProtection="1">
      <alignment horizontal="left" vertical="center" wrapText="1" indent="1"/>
      <protection locked="0"/>
    </xf>
    <xf numFmtId="10" fontId="31" fillId="0" borderId="37" xfId="4" applyNumberFormat="1" applyFont="1" applyBorder="1" applyAlignment="1" applyProtection="1">
      <alignment horizontal="center" vertical="center" wrapText="1"/>
      <protection hidden="1"/>
    </xf>
    <xf numFmtId="10" fontId="31" fillId="0" borderId="24" xfId="4" applyNumberFormat="1" applyFont="1" applyBorder="1" applyAlignment="1" applyProtection="1">
      <alignment horizontal="center" vertical="center" wrapText="1"/>
      <protection hidden="1"/>
    </xf>
    <xf numFmtId="43" fontId="31" fillId="0" borderId="38" xfId="9" applyFont="1" applyBorder="1" applyAlignment="1" applyProtection="1">
      <alignment horizontal="center" vertical="center" wrapText="1"/>
      <protection locked="0"/>
    </xf>
    <xf numFmtId="43" fontId="31" fillId="0" borderId="39" xfId="9" applyFont="1" applyBorder="1" applyAlignment="1" applyProtection="1">
      <alignment horizontal="center" vertical="center" wrapText="1"/>
      <protection locked="0"/>
    </xf>
    <xf numFmtId="43" fontId="31" fillId="0" borderId="40" xfId="9" applyFont="1" applyBorder="1" applyAlignment="1" applyProtection="1">
      <alignment horizontal="center" vertical="center" wrapText="1"/>
      <protection locked="0"/>
    </xf>
    <xf numFmtId="0" fontId="32" fillId="5" borderId="15" xfId="6" applyFont="1" applyFill="1" applyBorder="1" applyAlignment="1">
      <alignment horizontal="center" vertical="center" textRotation="90"/>
    </xf>
    <xf numFmtId="0" fontId="32" fillId="5" borderId="23" xfId="6" applyFont="1" applyFill="1" applyBorder="1" applyAlignment="1">
      <alignment horizontal="center" vertical="center" textRotation="90"/>
    </xf>
    <xf numFmtId="0" fontId="32" fillId="5" borderId="16" xfId="6" applyFont="1" applyFill="1" applyBorder="1" applyAlignment="1">
      <alignment horizontal="center" vertical="center"/>
    </xf>
    <xf numFmtId="0" fontId="32" fillId="5" borderId="13" xfId="6" applyFont="1" applyFill="1" applyBorder="1" applyAlignment="1">
      <alignment horizontal="center" vertical="center"/>
    </xf>
    <xf numFmtId="0" fontId="32" fillId="5" borderId="18" xfId="6" applyFont="1" applyFill="1" applyBorder="1" applyAlignment="1">
      <alignment horizontal="center" vertical="center"/>
    </xf>
    <xf numFmtId="0" fontId="32" fillId="5" borderId="19" xfId="6" applyFont="1" applyFill="1" applyBorder="1" applyAlignment="1">
      <alignment horizontal="center" vertical="center"/>
    </xf>
    <xf numFmtId="0" fontId="32" fillId="5" borderId="18" xfId="6" applyFont="1" applyFill="1" applyBorder="1" applyAlignment="1">
      <alignment horizontal="center" vertical="center" textRotation="90"/>
    </xf>
    <xf numFmtId="0" fontId="32" fillId="5" borderId="22" xfId="6" applyFont="1" applyFill="1" applyBorder="1" applyAlignment="1">
      <alignment horizontal="center" vertical="center"/>
    </xf>
    <xf numFmtId="0" fontId="32" fillId="5" borderId="8" xfId="6" applyFont="1" applyFill="1" applyBorder="1" applyAlignment="1">
      <alignment horizontal="center" vertical="center"/>
    </xf>
    <xf numFmtId="0" fontId="36" fillId="0" borderId="7" xfId="7" applyFont="1" applyBorder="1" applyAlignment="1">
      <alignment horizontal="left" vertical="center" wrapText="1" indent="1"/>
    </xf>
    <xf numFmtId="0" fontId="36" fillId="0" borderId="20" xfId="7" applyFont="1" applyBorder="1" applyAlignment="1">
      <alignment horizontal="left" vertical="center" wrapText="1" indent="1"/>
    </xf>
    <xf numFmtId="4" fontId="32" fillId="5" borderId="15" xfId="6" applyNumberFormat="1" applyFont="1" applyFill="1" applyBorder="1" applyAlignment="1">
      <alignment horizontal="center" vertical="center"/>
    </xf>
    <xf numFmtId="4" fontId="32" fillId="5" borderId="23" xfId="6" applyNumberFormat="1" applyFont="1" applyFill="1" applyBorder="1" applyAlignment="1">
      <alignment horizontal="center" vertical="center"/>
    </xf>
    <xf numFmtId="4" fontId="32" fillId="5" borderId="19" xfId="6" applyNumberFormat="1" applyFont="1" applyFill="1" applyBorder="1" applyAlignment="1">
      <alignment horizontal="center" vertical="center"/>
    </xf>
    <xf numFmtId="0" fontId="40" fillId="0" borderId="22" xfId="6" applyFont="1" applyBorder="1" applyAlignment="1">
      <alignment horizontal="center" vertical="center" wrapText="1"/>
    </xf>
    <xf numFmtId="0" fontId="40" fillId="0" borderId="8" xfId="6" applyFont="1" applyBorder="1" applyAlignment="1">
      <alignment horizontal="center" vertical="center" wrapText="1"/>
    </xf>
    <xf numFmtId="0" fontId="34" fillId="0" borderId="11" xfId="7" applyFont="1" applyBorder="1" applyAlignment="1">
      <alignment horizontal="right" vertical="center" wrapText="1"/>
    </xf>
    <xf numFmtId="0" fontId="34" fillId="0" borderId="22" xfId="7" applyFont="1" applyBorder="1" applyAlignment="1">
      <alignment horizontal="right" vertical="center" wrapText="1"/>
    </xf>
    <xf numFmtId="0" fontId="34" fillId="0" borderId="22" xfId="7" applyFont="1" applyBorder="1" applyAlignment="1">
      <alignment horizontal="left" vertical="center" wrapText="1"/>
    </xf>
    <xf numFmtId="0" fontId="34" fillId="0" borderId="8" xfId="7" applyFont="1" applyBorder="1" applyAlignment="1">
      <alignment horizontal="left" vertical="center" wrapText="1"/>
    </xf>
    <xf numFmtId="0" fontId="36" fillId="0" borderId="18" xfId="7" applyFont="1" applyBorder="1" applyAlignment="1">
      <alignment horizontal="left" vertical="center" wrapText="1" indent="1"/>
    </xf>
    <xf numFmtId="0" fontId="36" fillId="0" borderId="0" xfId="7" applyFont="1" applyAlignment="1">
      <alignment horizontal="left" vertical="center" wrapText="1" indent="1"/>
    </xf>
    <xf numFmtId="0" fontId="33" fillId="5" borderId="10" xfId="6" applyFont="1" applyFill="1" applyBorder="1" applyAlignment="1">
      <alignment horizontal="left" vertical="center"/>
    </xf>
    <xf numFmtId="0" fontId="38" fillId="5" borderId="10" xfId="6" applyFont="1" applyFill="1" applyBorder="1" applyAlignment="1">
      <alignment horizontal="center" vertical="center" textRotation="90" wrapText="1"/>
    </xf>
    <xf numFmtId="0" fontId="33" fillId="0" borderId="10" xfId="6" applyFont="1" applyBorder="1" applyAlignment="1">
      <alignment horizontal="center" vertical="center" wrapText="1"/>
    </xf>
    <xf numFmtId="0" fontId="33" fillId="0" borderId="11" xfId="6" applyFont="1" applyBorder="1" applyAlignment="1">
      <alignment horizontal="center" vertical="center" wrapText="1"/>
    </xf>
    <xf numFmtId="0" fontId="36" fillId="0" borderId="20" xfId="6" applyFont="1" applyBorder="1" applyAlignment="1">
      <alignment horizontal="left" vertical="center" wrapText="1"/>
    </xf>
    <xf numFmtId="0" fontId="36" fillId="0" borderId="22" xfId="6" applyFont="1" applyBorder="1" applyAlignment="1">
      <alignment horizontal="left" vertical="center" wrapText="1"/>
    </xf>
    <xf numFmtId="0" fontId="36" fillId="0" borderId="8" xfId="6" applyFont="1" applyBorder="1" applyAlignment="1">
      <alignment horizontal="left" vertical="center" wrapText="1"/>
    </xf>
    <xf numFmtId="0" fontId="36" fillId="0" borderId="22" xfId="6" applyFont="1" applyBorder="1" applyAlignment="1" applyProtection="1">
      <alignment horizontal="left" vertical="center" wrapText="1"/>
      <protection hidden="1"/>
    </xf>
    <xf numFmtId="0" fontId="36" fillId="0" borderId="8" xfId="6" applyFont="1" applyBorder="1" applyAlignment="1" applyProtection="1">
      <alignment horizontal="left" vertical="center" wrapText="1"/>
      <protection hidden="1"/>
    </xf>
    <xf numFmtId="0" fontId="36" fillId="0" borderId="10" xfId="6" applyFont="1" applyBorder="1" applyAlignment="1" applyProtection="1">
      <alignment horizontal="center" vertical="center" wrapText="1"/>
      <protection locked="0"/>
    </xf>
    <xf numFmtId="0" fontId="29" fillId="0" borderId="0" xfId="6" applyFont="1" applyAlignment="1" applyProtection="1">
      <alignment horizontal="center" vertical="center" wrapText="1"/>
      <protection locked="0"/>
    </xf>
    <xf numFmtId="0" fontId="30" fillId="0" borderId="0" xfId="6" applyFont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3" fillId="5" borderId="10" xfId="6" applyFont="1" applyFill="1" applyBorder="1" applyAlignment="1">
      <alignment horizontal="center" vertical="center" wrapText="1"/>
    </xf>
    <xf numFmtId="0" fontId="36" fillId="0" borderId="10" xfId="11" applyFont="1" applyBorder="1" applyAlignment="1">
      <alignment horizontal="left"/>
    </xf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0" fontId="17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horizontal="center"/>
    </xf>
    <xf numFmtId="0" fontId="49" fillId="0" borderId="10" xfId="0" applyFont="1" applyBorder="1" applyAlignment="1">
      <alignment horizontal="left"/>
    </xf>
    <xf numFmtId="0" fontId="55" fillId="0" borderId="0" xfId="0" applyFont="1" applyAlignment="1">
      <alignment horizontal="left" vertical="top" wrapText="1"/>
    </xf>
    <xf numFmtId="0" fontId="16" fillId="0" borderId="11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/>
    </xf>
    <xf numFmtId="0" fontId="17" fillId="0" borderId="16" xfId="0" applyFont="1" applyBorder="1" applyAlignment="1">
      <alignment horizontal="left" vertical="center" wrapText="1"/>
    </xf>
    <xf numFmtId="0" fontId="17" fillId="0" borderId="17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19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20" xfId="0" applyFont="1" applyBorder="1" applyAlignment="1">
      <alignment horizontal="left" vertical="center" wrapText="1"/>
    </xf>
    <xf numFmtId="0" fontId="17" fillId="0" borderId="21" xfId="0" applyFont="1" applyBorder="1" applyAlignment="1">
      <alignment horizontal="left" vertical="center" wrapText="1"/>
    </xf>
    <xf numFmtId="0" fontId="36" fillId="0" borderId="11" xfId="11" applyFont="1" applyBorder="1" applyAlignment="1">
      <alignment horizontal="left"/>
    </xf>
    <xf numFmtId="0" fontId="36" fillId="0" borderId="22" xfId="11" applyFont="1" applyBorder="1" applyAlignment="1">
      <alignment horizontal="left"/>
    </xf>
    <xf numFmtId="0" fontId="36" fillId="0" borderId="8" xfId="11" applyFont="1" applyBorder="1" applyAlignment="1">
      <alignment horizontal="left"/>
    </xf>
    <xf numFmtId="0" fontId="48" fillId="0" borderId="15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10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0" fontId="36" fillId="0" borderId="10" xfId="11" applyFont="1" applyBorder="1" applyAlignment="1">
      <alignment horizontal="left" vertical="center" wrapText="1"/>
    </xf>
    <xf numFmtId="0" fontId="17" fillId="0" borderId="17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center" wrapText="1"/>
    </xf>
    <xf numFmtId="0" fontId="16" fillId="0" borderId="17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left" vertical="center" wrapText="1"/>
    </xf>
    <xf numFmtId="0" fontId="16" fillId="0" borderId="21" xfId="0" applyFont="1" applyBorder="1" applyAlignment="1">
      <alignment horizontal="left" vertical="center" wrapText="1"/>
    </xf>
    <xf numFmtId="0" fontId="48" fillId="0" borderId="10" xfId="0" applyFont="1" applyBorder="1" applyAlignment="1">
      <alignment horizontal="center" vertical="center"/>
    </xf>
    <xf numFmtId="0" fontId="26" fillId="0" borderId="41" xfId="0" applyFont="1" applyBorder="1" applyAlignment="1">
      <alignment horizontal="left"/>
    </xf>
    <xf numFmtId="0" fontId="26" fillId="0" borderId="50" xfId="0" applyFont="1" applyBorder="1" applyAlignment="1">
      <alignment horizontal="left"/>
    </xf>
    <xf numFmtId="0" fontId="26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4" fontId="26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vertical="top" wrapText="1"/>
    </xf>
    <xf numFmtId="0" fontId="26" fillId="0" borderId="44" xfId="0" applyFont="1" applyBorder="1" applyAlignment="1">
      <alignment horizontal="center" vertical="top"/>
    </xf>
    <xf numFmtId="0" fontId="26" fillId="0" borderId="45" xfId="0" applyFont="1" applyBorder="1" applyAlignment="1">
      <alignment horizontal="center" vertical="top"/>
    </xf>
    <xf numFmtId="0" fontId="26" fillId="0" borderId="46" xfId="0" applyFont="1" applyBorder="1" applyAlignment="1">
      <alignment horizontal="center" vertical="top"/>
    </xf>
  </cellXfs>
  <cellStyles count="12">
    <cellStyle name="Hiperlink" xfId="11" builtinId="8"/>
    <cellStyle name="Moeda" xfId="5" builtinId="4"/>
    <cellStyle name="Moeda 2" xfId="3" xr:uid="{44DD9A5A-B596-4FDB-88D2-BB54CABCB941}"/>
    <cellStyle name="Moeda 2 2" xfId="8" xr:uid="{B2EECD66-FC7C-4D1B-B810-C050C93E9696}"/>
    <cellStyle name="Moeda 3" xfId="10" xr:uid="{CA0B2D83-CAFE-4175-A51B-95907DC5AD8F}"/>
    <cellStyle name="Normal" xfId="0" builtinId="0"/>
    <cellStyle name="Normal 2" xfId="1" xr:uid="{23A692C7-12D6-46DB-B95C-186290E8D37C}"/>
    <cellStyle name="Normal 2 2" xfId="6" xr:uid="{C39A1968-F9A5-4A4B-9B17-0A52725CE995}"/>
    <cellStyle name="Normal 3" xfId="7" xr:uid="{AFC55A20-74D8-46DE-A7A0-E7E8FD9763B8}"/>
    <cellStyle name="Porcentagem" xfId="4" builtinId="5"/>
    <cellStyle name="Vírgula" xfId="9" builtinId="3"/>
    <cellStyle name="Vírgula 2" xfId="2" xr:uid="{40854593-636E-4B17-813A-C7F4769AFA91}"/>
  </cellStyles>
  <dxfs count="560">
    <dxf>
      <font>
        <color theme="0" tint="-0.24994659260841701"/>
      </font>
      <fill>
        <patternFill patternType="none">
          <bgColor auto="1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color theme="0" tint="-0.24994659260841701"/>
      </font>
      <fill>
        <patternFill patternType="none">
          <bgColor auto="1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b val="0"/>
        <i/>
        <color theme="0" tint="-0.24994659260841701"/>
      </font>
      <fill>
        <patternFill patternType="none">
          <bgColor auto="1"/>
        </patternFill>
      </fill>
    </dxf>
    <dxf>
      <font>
        <color rgb="FF7030A0"/>
      </font>
      <fill>
        <patternFill>
          <bgColor theme="7" tint="0.79998168889431442"/>
        </patternFill>
      </fill>
    </dxf>
    <dxf>
      <font>
        <b/>
        <i val="0"/>
        <color rgb="FF7030A0"/>
      </font>
      <fill>
        <patternFill>
          <bgColor theme="7" tint="0.79998168889431442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  <dxf>
      <fill>
        <patternFill>
          <bgColor rgb="FFD9D9D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772391</xdr:colOff>
      <xdr:row>2</xdr:row>
      <xdr:rowOff>22860</xdr:rowOff>
    </xdr:to>
    <xdr:pic>
      <xdr:nvPicPr>
        <xdr:cNvPr id="2" name="Imagem 1" descr="logo">
          <a:extLst>
            <a:ext uri="{FF2B5EF4-FFF2-40B4-BE49-F238E27FC236}">
              <a16:creationId xmlns:a16="http://schemas.microsoft.com/office/drawing/2014/main" id="{CE5B1BD0-FC6E-4948-807C-B9A8608B9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81991" cy="43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52</xdr:row>
      <xdr:rowOff>142875</xdr:rowOff>
    </xdr:from>
    <xdr:to>
      <xdr:col>9</xdr:col>
      <xdr:colOff>1628775</xdr:colOff>
      <xdr:row>61</xdr:row>
      <xdr:rowOff>152399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72A96766-9C21-4517-920A-478900A5D142}"/>
            </a:ext>
          </a:extLst>
        </xdr:cNvPr>
        <xdr:cNvSpPr txBox="1"/>
      </xdr:nvSpPr>
      <xdr:spPr>
        <a:xfrm>
          <a:off x="108857" y="7938135"/>
          <a:ext cx="10244818" cy="181546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/>
            <a:t>OBSERVAÇÃO CONFORME: </a:t>
          </a:r>
        </a:p>
        <a:p>
          <a:endParaRPr lang="pt-BR" sz="11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Decreto n.º 66.173 de 27/10/2021 _ "a liberação dos recursos, considerando o valor total destes, observará o seguinte:</a:t>
          </a: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1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até R$ 500.000,00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(quinhentos mil reais), em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parcela única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</a:t>
          </a:r>
        </a:p>
        <a:p>
          <a:pPr fontAlgn="base"/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entre R$ 500.000,00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(quinhentos mil reais)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R$1.000.000,00 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(um milhão de reais),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 2 (duas) parcelas </a:t>
          </a:r>
          <a:r>
            <a:rPr lang="pt-BR" sz="1100" b="1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igualmente divididas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</a:t>
          </a:r>
        </a:p>
        <a:p>
          <a:pPr fontAlgn="base"/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entre R$ 1.000.000,00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(hum milhão de reais)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 R$ 5.000.000,00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(cinco milhões de reais),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 3 (três) parcelas, </a:t>
          </a:r>
          <a:r>
            <a:rPr lang="pt-BR" sz="1100" b="1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sendo a primeira de 30% (trinta por cento)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;</a:t>
          </a:r>
          <a:endParaRPr lang="pt-B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acima de R$ 5.000.000,00 </a:t>
          </a:r>
          <a:r>
            <a:rPr lang="pt-B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(cinco milhões de reais), </a:t>
          </a:r>
          <a:r>
            <a:rPr lang="pt-B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 parcelas sucessivas, conforme estipular o respectivo instrumento, </a:t>
          </a:r>
          <a:r>
            <a:rPr lang="pt-BR" sz="1100" b="1" i="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sendo a primeira de 30% (trinta por cento)</a:t>
          </a:r>
          <a:endParaRPr lang="pt-BR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br>
            <a:rPr lang="pt-BR"/>
          </a:br>
          <a:endParaRPr lang="pt-BR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98D55-8A85-4208-AF8C-4A42B0B80555}">
  <dimension ref="A1:M202"/>
  <sheetViews>
    <sheetView showGridLines="0" tabSelected="1" topLeftCell="A73" zoomScale="70" zoomScaleNormal="70" zoomScaleSheetLayoutView="100" workbookViewId="0">
      <selection activeCell="L1" sqref="L1"/>
    </sheetView>
  </sheetViews>
  <sheetFormatPr defaultColWidth="8.85546875" defaultRowHeight="15" x14ac:dyDescent="0.25"/>
  <cols>
    <col min="1" max="1" width="5.85546875" style="48" customWidth="1"/>
    <col min="2" max="2" width="8.85546875" style="48"/>
    <col min="3" max="3" width="13.140625" style="48" customWidth="1"/>
    <col min="4" max="4" width="6.42578125" style="48" customWidth="1"/>
    <col min="5" max="5" width="10.140625" style="283" bestFit="1" customWidth="1"/>
    <col min="6" max="6" width="65.140625" style="48" customWidth="1"/>
    <col min="7" max="7" width="5.7109375" style="48" customWidth="1"/>
    <col min="8" max="8" width="9.28515625" style="48" customWidth="1"/>
    <col min="9" max="9" width="12.7109375" style="279" bestFit="1" customWidth="1"/>
    <col min="10" max="10" width="18" style="48" bestFit="1" customWidth="1"/>
    <col min="11" max="11" width="18" style="317" customWidth="1"/>
    <col min="12" max="12" width="23" style="48" bestFit="1" customWidth="1"/>
    <col min="13" max="13" width="12.7109375" style="48" bestFit="1" customWidth="1"/>
    <col min="14" max="14" width="14.85546875" style="48" bestFit="1" customWidth="1"/>
    <col min="15" max="15" width="4.5703125" style="48" bestFit="1" customWidth="1"/>
    <col min="16" max="16" width="13" style="48" bestFit="1" customWidth="1"/>
    <col min="17" max="17" width="13" style="48" customWidth="1"/>
    <col min="18" max="16384" width="8.85546875" style="48"/>
  </cols>
  <sheetData>
    <row r="1" spans="1:13" x14ac:dyDescent="0.25">
      <c r="C1" s="407" t="s">
        <v>0</v>
      </c>
      <c r="D1" s="407"/>
      <c r="E1" s="407"/>
      <c r="F1" s="407"/>
      <c r="G1" s="407"/>
      <c r="H1" s="407"/>
      <c r="I1" s="407"/>
      <c r="J1" s="407"/>
      <c r="K1" s="309"/>
    </row>
    <row r="2" spans="1:13" s="49" customFormat="1" ht="12.75" x14ac:dyDescent="0.2">
      <c r="C2" s="49" t="s">
        <v>6113</v>
      </c>
      <c r="E2" s="281"/>
      <c r="I2" s="274"/>
      <c r="J2" s="145" t="s">
        <v>1</v>
      </c>
      <c r="K2" s="310"/>
    </row>
    <row r="3" spans="1:13" s="49" customFormat="1" ht="12.75" x14ac:dyDescent="0.2">
      <c r="C3" s="60" t="s">
        <v>6133</v>
      </c>
      <c r="E3" s="281"/>
      <c r="I3" s="274"/>
      <c r="J3" s="287">
        <f>BDI!$D$24</f>
        <v>0.24841053338947355</v>
      </c>
      <c r="K3" s="311"/>
    </row>
    <row r="4" spans="1:13" s="49" customFormat="1" ht="12.75" x14ac:dyDescent="0.2">
      <c r="C4" s="60" t="s">
        <v>6114</v>
      </c>
      <c r="E4" s="281"/>
      <c r="I4" s="274"/>
      <c r="K4" s="310"/>
    </row>
    <row r="5" spans="1:13" s="49" customFormat="1" ht="13.9" customHeight="1" thickBot="1" x14ac:dyDescent="0.25">
      <c r="C5" s="49" t="s">
        <v>15305</v>
      </c>
      <c r="E5" s="281"/>
      <c r="I5" s="274"/>
      <c r="J5" s="50" t="s">
        <v>15311</v>
      </c>
      <c r="K5" s="312"/>
    </row>
    <row r="6" spans="1:13" ht="15.75" thickBot="1" x14ac:dyDescent="0.25">
      <c r="C6" s="411" t="s">
        <v>2</v>
      </c>
      <c r="D6" s="412" t="s">
        <v>3</v>
      </c>
      <c r="E6" s="412" t="s">
        <v>4</v>
      </c>
      <c r="F6" s="413" t="s">
        <v>5</v>
      </c>
      <c r="G6" s="414" t="s">
        <v>6</v>
      </c>
      <c r="H6" s="415" t="s">
        <v>7</v>
      </c>
      <c r="I6" s="416" t="s">
        <v>8</v>
      </c>
      <c r="J6" s="410" t="s">
        <v>10</v>
      </c>
      <c r="K6" s="313"/>
    </row>
    <row r="7" spans="1:13" x14ac:dyDescent="0.2">
      <c r="C7" s="411"/>
      <c r="D7" s="412"/>
      <c r="E7" s="412"/>
      <c r="F7" s="413"/>
      <c r="G7" s="414"/>
      <c r="H7" s="415"/>
      <c r="I7" s="416"/>
      <c r="J7" s="410"/>
      <c r="K7" s="313"/>
      <c r="L7" s="405" t="s">
        <v>15312</v>
      </c>
    </row>
    <row r="8" spans="1:13" ht="14.45" customHeight="1" x14ac:dyDescent="0.25">
      <c r="C8" s="12"/>
      <c r="D8" s="51" t="s">
        <v>11</v>
      </c>
      <c r="E8" s="51"/>
      <c r="F8" s="52" t="s">
        <v>12</v>
      </c>
      <c r="G8" s="13" t="s">
        <v>13</v>
      </c>
      <c r="H8" s="14"/>
      <c r="I8" s="275" t="str">
        <f>IF($A14="","",IF($G$2="SIM",VLOOKUP($C8,#REF!,6,0),VLOOKUP($C8,#REF!,6,0)))</f>
        <v/>
      </c>
      <c r="J8" s="141">
        <f>SUBTOTAL(9,J9:J10)</f>
        <v>5851.5199999999995</v>
      </c>
      <c r="K8" s="314"/>
      <c r="L8" s="144">
        <f>SUBTOTAL(9,L9:L10)</f>
        <v>7305.0992043391716</v>
      </c>
    </row>
    <row r="9" spans="1:13" x14ac:dyDescent="0.25">
      <c r="C9" s="6" t="s">
        <v>14</v>
      </c>
      <c r="D9" s="7" t="s">
        <v>15</v>
      </c>
      <c r="E9" s="8" t="s">
        <v>484</v>
      </c>
      <c r="F9" s="9" t="str">
        <f>VLOOKUP($E9,Boletim_187_s_desoneração!$A$1:$F$4221,2,FALSE)</f>
        <v>Placa de identificação para obra</v>
      </c>
      <c r="G9" s="10" t="str">
        <f>VLOOKUP($E9,Boletim_187_s_desoneração!$A$1:$F$4221,3,FALSE)</f>
        <v>M2</v>
      </c>
      <c r="H9" s="11">
        <f>'Memorial de calculo'!$G$12</f>
        <v>6</v>
      </c>
      <c r="I9" s="390">
        <f>VLOOKUP($E9,Boletim_187_s_desoneração!$A$1:$F$4221,6,FALSE)</f>
        <v>869.24</v>
      </c>
      <c r="J9" s="136">
        <f>ROUND(I9*H9,2)</f>
        <v>5215.4399999999996</v>
      </c>
      <c r="K9" s="314"/>
      <c r="L9" s="402">
        <f>J9+(J9*$J$3)</f>
        <v>6511.0102322607954</v>
      </c>
    </row>
    <row r="10" spans="1:13" x14ac:dyDescent="0.25">
      <c r="C10" s="6" t="s">
        <v>14</v>
      </c>
      <c r="D10" s="7" t="s">
        <v>16</v>
      </c>
      <c r="E10" s="8" t="s">
        <v>475</v>
      </c>
      <c r="F10" s="9" t="str">
        <f>VLOOKUP($E10,Boletim_187_s_desoneração!$A$1:$F$4221,2,FALSE)</f>
        <v>Escavação e carga mecanizada em solo de 1ª categoria, em campo aberto</v>
      </c>
      <c r="G10" s="10" t="str">
        <f>VLOOKUP($E10,Boletim_187_s_desoneração!$A$1:$F$4221,3,FALSE)</f>
        <v>M3</v>
      </c>
      <c r="H10" s="142">
        <f>'Memorial de calculo'!$G$21</f>
        <v>36.81</v>
      </c>
      <c r="I10" s="390">
        <f>VLOOKUP($E10,Boletim_187_s_desoneração!$A$1:$F$4221,6,FALSE)</f>
        <v>17.28</v>
      </c>
      <c r="J10" s="136">
        <f>ROUND(I10*H10,2)</f>
        <v>636.08000000000004</v>
      </c>
      <c r="K10" s="314"/>
      <c r="L10" s="402">
        <f>J10+(J10*$J$3)</f>
        <v>794.0889720783764</v>
      </c>
    </row>
    <row r="11" spans="1:13" ht="14.45" customHeight="1" x14ac:dyDescent="0.2">
      <c r="C11" s="130"/>
      <c r="D11" s="131"/>
      <c r="E11" s="132"/>
      <c r="F11" s="133"/>
      <c r="G11" s="134"/>
      <c r="H11" s="135"/>
      <c r="I11" s="276"/>
      <c r="J11" s="136"/>
      <c r="K11" s="315"/>
      <c r="L11" s="403"/>
    </row>
    <row r="12" spans="1:13" ht="14.45" customHeight="1" x14ac:dyDescent="0.2">
      <c r="C12" s="12"/>
      <c r="D12" s="51" t="s">
        <v>17</v>
      </c>
      <c r="E12" s="51"/>
      <c r="F12" s="52" t="s">
        <v>6206</v>
      </c>
      <c r="G12" s="13"/>
      <c r="H12" s="14"/>
      <c r="I12" s="275"/>
      <c r="J12" s="141">
        <f>SUBTOTAL(9,J13:J35)</f>
        <v>128061.4</v>
      </c>
      <c r="K12" s="316"/>
      <c r="L12" s="144">
        <f>SUBTOTAL(9,L13:L35)</f>
        <v>159873.20068060272</v>
      </c>
    </row>
    <row r="13" spans="1:13" x14ac:dyDescent="0.2">
      <c r="C13" s="6" t="s">
        <v>14</v>
      </c>
      <c r="D13" s="7" t="s">
        <v>18</v>
      </c>
      <c r="E13" s="8" t="s">
        <v>486</v>
      </c>
      <c r="F13" s="9" t="str">
        <f>VLOOKUP($E13,Boletim_187_s_desoneração!$A$1:$F$4221,2,FALSE)</f>
        <v>Locação para muros, cercas e alambrados</v>
      </c>
      <c r="G13" s="10" t="str">
        <f>VLOOKUP($E13,Boletim_187_s_desoneração!$A$1:$F$4221,3,FALSE)</f>
        <v>M</v>
      </c>
      <c r="H13" s="11">
        <f>'Memorial de calculo'!$E$33</f>
        <v>262.19</v>
      </c>
      <c r="I13" s="390">
        <f>VLOOKUP($E13,Boletim_187_s_desoneração!$A$1:$F$4221,6,FALSE)</f>
        <v>1.39</v>
      </c>
      <c r="J13" s="136">
        <f t="shared" ref="J13:J35" si="0">ROUND(I13*H13,2)</f>
        <v>364.44</v>
      </c>
      <c r="K13" s="315"/>
      <c r="L13" s="402">
        <f t="shared" ref="L13:L35" si="1">J13+(J13*$J$3)</f>
        <v>454.97073478845971</v>
      </c>
    </row>
    <row r="14" spans="1:13" x14ac:dyDescent="0.2">
      <c r="C14" s="6" t="s">
        <v>14</v>
      </c>
      <c r="D14" s="7" t="s">
        <v>22</v>
      </c>
      <c r="E14" s="8" t="s">
        <v>23</v>
      </c>
      <c r="F14" s="9" t="str">
        <f>VLOOKUP($E14,Boletim_187_s_desoneração!$A$1:$F$4221,2,FALSE)</f>
        <v>Escavação manual em solo de 1ª e 2ª categoria em campo aberto</v>
      </c>
      <c r="G14" s="10" t="str">
        <f>VLOOKUP($E14,Boletim_187_s_desoneração!$A$1:$F$4221,3,FALSE)</f>
        <v>M3</v>
      </c>
      <c r="H14" s="11">
        <f>'Memorial de calculo'!$G$45</f>
        <v>41.581090000000003</v>
      </c>
      <c r="I14" s="390">
        <f>VLOOKUP($E14,Boletim_187_s_desoneração!$A$1:$F$4221,6,FALSE)</f>
        <v>42.18</v>
      </c>
      <c r="J14" s="136">
        <f t="shared" si="0"/>
        <v>1753.89</v>
      </c>
      <c r="K14" s="315"/>
      <c r="L14" s="402">
        <f t="shared" si="1"/>
        <v>2189.5747504064639</v>
      </c>
    </row>
    <row r="15" spans="1:13" x14ac:dyDescent="0.25">
      <c r="A15"/>
      <c r="C15" s="6" t="s">
        <v>14</v>
      </c>
      <c r="D15" s="7" t="s">
        <v>26</v>
      </c>
      <c r="E15" s="8" t="s">
        <v>492</v>
      </c>
      <c r="F15" s="9" t="str">
        <f>VLOOKUP($E15,Boletim_187_s_desoneração!$A$1:$F$4221,2,FALSE)</f>
        <v>Reaterro manual apiloado sem controle de compactação</v>
      </c>
      <c r="G15" s="10" t="str">
        <f>VLOOKUP($E15,Boletim_187_s_desoneração!$A$1:$F$4221,3,FALSE)</f>
        <v>M3</v>
      </c>
      <c r="H15" s="11">
        <f>'Memorial de calculo'!$G$57</f>
        <v>28.164299999999997</v>
      </c>
      <c r="I15" s="390">
        <f>VLOOKUP($E15,Boletim_187_s_desoneração!$A$1:$F$4221,6,FALSE)</f>
        <v>15.74</v>
      </c>
      <c r="J15" s="136">
        <f t="shared" si="0"/>
        <v>443.31</v>
      </c>
      <c r="K15" s="315"/>
      <c r="L15" s="402">
        <f t="shared" si="1"/>
        <v>553.43287355688756</v>
      </c>
      <c r="M15" s="284"/>
    </row>
    <row r="16" spans="1:13" ht="26.85" customHeight="1" x14ac:dyDescent="0.25">
      <c r="A16"/>
      <c r="C16" s="6" t="s">
        <v>14</v>
      </c>
      <c r="D16" s="7" t="s">
        <v>27</v>
      </c>
      <c r="E16" s="8" t="s">
        <v>477</v>
      </c>
      <c r="F16" s="9" t="str">
        <f>VLOOKUP($E16,Boletim_187_s_desoneração!$A$1:$F$4221,2,FALSE)</f>
        <v>Aterro mecanizado por compensação, solo de 1ª categoria em campo aberto, sem compactação do aterro</v>
      </c>
      <c r="G16" s="10" t="str">
        <f>VLOOKUP($E16,Boletim_187_s_desoneração!$A$1:$F$4221,3,FALSE)</f>
        <v>M3</v>
      </c>
      <c r="H16" s="11">
        <f>'Memorial de calculo'!$G$64</f>
        <v>54.489999999999995</v>
      </c>
      <c r="I16" s="390">
        <f>VLOOKUP($E16,Boletim_187_s_desoneração!$A$1:$F$4221,6,FALSE)</f>
        <v>21.73</v>
      </c>
      <c r="J16" s="136">
        <f t="shared" si="0"/>
        <v>1184.07</v>
      </c>
      <c r="K16" s="320"/>
      <c r="L16" s="402">
        <f t="shared" si="1"/>
        <v>1478.2054602704738</v>
      </c>
    </row>
    <row r="17" spans="1:13" x14ac:dyDescent="0.25">
      <c r="A17"/>
      <c r="C17" s="6" t="s">
        <v>14</v>
      </c>
      <c r="D17" s="7" t="s">
        <v>30</v>
      </c>
      <c r="E17" s="8" t="s">
        <v>28</v>
      </c>
      <c r="F17" s="9" t="str">
        <f>VLOOKUP($E17,Boletim_187_s_desoneração!$A$1:$F$4221,2,FALSE)</f>
        <v>Forma em madeira comum para fundação</v>
      </c>
      <c r="G17" s="10" t="str">
        <f>VLOOKUP($E17,Boletim_187_s_desoneração!$A$1:$F$4221,3,FALSE)</f>
        <v>M2</v>
      </c>
      <c r="H17" s="11">
        <f>'Memorial de calculo'!$G$79</f>
        <v>209.81</v>
      </c>
      <c r="I17" s="390">
        <f>VLOOKUP($E17,Boletim_187_s_desoneração!$A$1:$F$4221,6,FALSE)</f>
        <v>90.76</v>
      </c>
      <c r="J17" s="136">
        <f t="shared" si="0"/>
        <v>19042.36</v>
      </c>
      <c r="K17" s="315"/>
      <c r="L17" s="402">
        <f t="shared" si="1"/>
        <v>23772.682804594377</v>
      </c>
    </row>
    <row r="18" spans="1:13" x14ac:dyDescent="0.25">
      <c r="A18"/>
      <c r="C18" s="6" t="s">
        <v>14</v>
      </c>
      <c r="D18" s="7" t="s">
        <v>33</v>
      </c>
      <c r="E18" s="8" t="s">
        <v>70</v>
      </c>
      <c r="F18" s="9" t="str">
        <f>VLOOKUP($E18,Boletim_187_s_desoneração!$A$1:$F$4221,2,FALSE)</f>
        <v>Forma em madeira comum para estrutura</v>
      </c>
      <c r="G18" s="10" t="str">
        <f>VLOOKUP($E18,Boletim_187_s_desoneração!$A$1:$F$4221,3,FALSE)</f>
        <v>M2</v>
      </c>
      <c r="H18" s="11">
        <f>'Memorial de calculo'!$G$92</f>
        <v>122.90000000000002</v>
      </c>
      <c r="I18" s="390">
        <f>VLOOKUP($E18,Boletim_187_s_desoneração!$A$1:$F$4221,6,FALSE)</f>
        <v>231.76</v>
      </c>
      <c r="J18" s="136">
        <f t="shared" si="0"/>
        <v>28483.3</v>
      </c>
      <c r="K18" s="315"/>
      <c r="L18" s="402">
        <f t="shared" si="1"/>
        <v>35558.851745692387</v>
      </c>
    </row>
    <row r="19" spans="1:13" x14ac:dyDescent="0.25">
      <c r="A19"/>
      <c r="C19" s="6" t="s">
        <v>14</v>
      </c>
      <c r="D19" s="7" t="s">
        <v>35</v>
      </c>
      <c r="E19" s="8" t="s">
        <v>31</v>
      </c>
      <c r="F19" s="9" t="str">
        <f>VLOOKUP($E19,Boletim_187_s_desoneração!$A$1:$F$4221,2,FALSE)</f>
        <v>Armadura em barra de aço CA-50 (A ou B) fyk = 500 MPa</v>
      </c>
      <c r="G19" s="10" t="str">
        <f>VLOOKUP($E19,Boletim_187_s_desoneração!$A$1:$F$4221,3,FALSE)</f>
        <v>KG</v>
      </c>
      <c r="H19" s="11">
        <f>'Memorial de calculo'!$G$110</f>
        <v>924.97</v>
      </c>
      <c r="I19" s="390">
        <f>VLOOKUP($E19,Boletim_187_s_desoneração!$A$1:$F$4221,6,FALSE)</f>
        <v>11.98</v>
      </c>
      <c r="J19" s="136">
        <f t="shared" si="0"/>
        <v>11081.14</v>
      </c>
      <c r="K19" s="315"/>
      <c r="L19" s="402">
        <f t="shared" si="1"/>
        <v>13833.811897963431</v>
      </c>
    </row>
    <row r="20" spans="1:13" x14ac:dyDescent="0.25">
      <c r="A20"/>
      <c r="C20" s="6" t="s">
        <v>14</v>
      </c>
      <c r="D20" s="7" t="s">
        <v>37</v>
      </c>
      <c r="E20" s="8" t="s">
        <v>34</v>
      </c>
      <c r="F20" s="9" t="str">
        <f>VLOOKUP($E20,Boletim_187_s_desoneração!$A$1:$F$4221,2,FALSE)</f>
        <v>Armadura em barra de aço CA-60 (A ou B) fyk = 600 MPa</v>
      </c>
      <c r="G20" s="10" t="str">
        <f>VLOOKUP($E20,Boletim_187_s_desoneração!$A$1:$F$4221,3,FALSE)</f>
        <v>KG</v>
      </c>
      <c r="H20" s="11">
        <f>'Memorial de calculo'!$G$122</f>
        <v>315.27999999999997</v>
      </c>
      <c r="I20" s="390">
        <f>VLOOKUP($E20,Boletim_187_s_desoneração!$A$1:$F$4221,6,FALSE)</f>
        <v>14.14</v>
      </c>
      <c r="J20" s="136">
        <f t="shared" si="0"/>
        <v>4458.0600000000004</v>
      </c>
      <c r="K20" s="315"/>
      <c r="L20" s="402">
        <f t="shared" si="1"/>
        <v>5565.4890624822765</v>
      </c>
    </row>
    <row r="21" spans="1:13" x14ac:dyDescent="0.25">
      <c r="A21"/>
      <c r="C21" s="6" t="s">
        <v>14</v>
      </c>
      <c r="D21" s="7" t="s">
        <v>40</v>
      </c>
      <c r="E21" s="8" t="s">
        <v>36</v>
      </c>
      <c r="F21" s="9" t="str">
        <f>VLOOKUP($E21,Boletim_187_s_desoneração!$A$1:$F$4221,2,FALSE)</f>
        <v>Concreto usinado, fck = 25 MPa</v>
      </c>
      <c r="G21" s="10" t="str">
        <f>VLOOKUP($E21,Boletim_187_s_desoneração!$A$1:$F$4221,3,FALSE)</f>
        <v>M3</v>
      </c>
      <c r="H21" s="11">
        <f>'Memorial de calculo'!$G$142</f>
        <v>18.275599999999997</v>
      </c>
      <c r="I21" s="390">
        <f>VLOOKUP($E21,Boletim_187_s_desoneração!$A$1:$F$4221,6,FALSE)</f>
        <v>443.55</v>
      </c>
      <c r="J21" s="136">
        <f t="shared" si="0"/>
        <v>8106.14</v>
      </c>
      <c r="K21" s="315"/>
      <c r="L21" s="402">
        <f t="shared" si="1"/>
        <v>10119.790561129748</v>
      </c>
    </row>
    <row r="22" spans="1:13" x14ac:dyDescent="0.25">
      <c r="A22"/>
      <c r="C22" s="6" t="s">
        <v>14</v>
      </c>
      <c r="D22" s="7" t="s">
        <v>43</v>
      </c>
      <c r="E22" s="8" t="s">
        <v>38</v>
      </c>
      <c r="F22" s="9" t="str">
        <f>VLOOKUP($E22,Boletim_187_s_desoneração!$A$1:$F$4221,2,FALSE)</f>
        <v>Argamassa graute</v>
      </c>
      <c r="G22" s="10" t="str">
        <f>VLOOKUP($E22,Boletim_187_s_desoneração!$A$1:$F$4221,3,FALSE)</f>
        <v>M3</v>
      </c>
      <c r="H22" s="11">
        <f>'Memorial de calculo'!$D$146</f>
        <v>2.14</v>
      </c>
      <c r="I22" s="390">
        <f>VLOOKUP($E22,Boletim_187_s_desoneração!$A$1:$F$4221,6,FALSE)</f>
        <v>402.31</v>
      </c>
      <c r="J22" s="136">
        <f t="shared" si="0"/>
        <v>860.94</v>
      </c>
      <c r="K22" s="315"/>
      <c r="L22" s="402">
        <f t="shared" si="1"/>
        <v>1074.8065646163334</v>
      </c>
    </row>
    <row r="23" spans="1:13" x14ac:dyDescent="0.25">
      <c r="A23"/>
      <c r="C23" s="6" t="s">
        <v>14</v>
      </c>
      <c r="D23" s="7" t="s">
        <v>46</v>
      </c>
      <c r="E23" s="8" t="s">
        <v>41</v>
      </c>
      <c r="F23" s="9" t="str">
        <f>VLOOKUP($E23,Boletim_187_s_desoneração!$A$1:$F$4221,2,FALSE)</f>
        <v>Lançamento e adensamento de concreto ou massa em fundação</v>
      </c>
      <c r="G23" s="10" t="str">
        <f>VLOOKUP($E23,Boletim_187_s_desoneração!$A$1:$F$4221,3,FALSE)</f>
        <v>M3</v>
      </c>
      <c r="H23" s="11">
        <f>'Memorial de calculo'!$G$161</f>
        <v>12.989599999999999</v>
      </c>
      <c r="I23" s="390">
        <f>VLOOKUP($E23,Boletim_187_s_desoneração!$A$1:$F$4221,6,FALSE)</f>
        <v>142.28</v>
      </c>
      <c r="J23" s="136">
        <f t="shared" si="0"/>
        <v>1848.16</v>
      </c>
      <c r="K23" s="315"/>
      <c r="L23" s="402">
        <f t="shared" si="1"/>
        <v>2307.2624113890897</v>
      </c>
    </row>
    <row r="24" spans="1:13" x14ac:dyDescent="0.25">
      <c r="A24"/>
      <c r="C24" s="6" t="s">
        <v>14</v>
      </c>
      <c r="D24" s="7" t="s">
        <v>49</v>
      </c>
      <c r="E24" s="8" t="s">
        <v>72</v>
      </c>
      <c r="F24" s="9" t="str">
        <f>VLOOKUP($E24,Boletim_187_s_desoneração!$A$1:$F$4221,2,FALSE)</f>
        <v>Lançamento e adensamento de concreto ou massa em estrutura</v>
      </c>
      <c r="G24" s="10" t="str">
        <f>VLOOKUP($E24,Boletim_187_s_desoneração!$A$1:$F$4221,3,FALSE)</f>
        <v>M3</v>
      </c>
      <c r="H24" s="11">
        <f>'Memorial de calculo'!$G$176</f>
        <v>7.4260000000000002</v>
      </c>
      <c r="I24" s="390">
        <f>VLOOKUP($E24,Boletim_187_s_desoneração!$A$1:$F$4221,6,FALSE)</f>
        <v>98.28</v>
      </c>
      <c r="J24" s="136">
        <f t="shared" si="0"/>
        <v>729.83</v>
      </c>
      <c r="K24" s="315"/>
      <c r="L24" s="402">
        <f t="shared" si="1"/>
        <v>911.12745958363951</v>
      </c>
    </row>
    <row r="25" spans="1:13" x14ac:dyDescent="0.25">
      <c r="A25"/>
      <c r="C25" s="6" t="s">
        <v>14</v>
      </c>
      <c r="D25" s="7" t="s">
        <v>53</v>
      </c>
      <c r="E25" s="8" t="s">
        <v>44</v>
      </c>
      <c r="F25" s="9" t="str">
        <f>VLOOKUP($E25,Boletim_187_s_desoneração!$A$1:$F$4221,2,FALSE)</f>
        <v>Lastro de pedra britada</v>
      </c>
      <c r="G25" s="10" t="str">
        <f>VLOOKUP($E25,Boletim_187_s_desoneração!$A$1:$F$4221,3,FALSE)</f>
        <v>M3</v>
      </c>
      <c r="H25" s="11">
        <f>'Memorial de calculo'!$G$189</f>
        <v>1.1285430000000001</v>
      </c>
      <c r="I25" s="390">
        <f>VLOOKUP($E25,Boletim_187_s_desoneração!$A$1:$F$4221,6,FALSE)</f>
        <v>160.61000000000001</v>
      </c>
      <c r="J25" s="136">
        <f t="shared" si="0"/>
        <v>181.26</v>
      </c>
      <c r="K25" s="315"/>
      <c r="L25" s="402">
        <f t="shared" si="1"/>
        <v>226.28689328217598</v>
      </c>
    </row>
    <row r="26" spans="1:13" x14ac:dyDescent="0.25">
      <c r="A26"/>
      <c r="B26" s="125"/>
      <c r="C26" s="6" t="s">
        <v>14</v>
      </c>
      <c r="D26" s="7" t="s">
        <v>55</v>
      </c>
      <c r="E26" s="8" t="s">
        <v>1539</v>
      </c>
      <c r="F26" s="9" t="str">
        <f>VLOOKUP($E26,Boletim_187_s_desoneração!$A$1:$F$4221,2,FALSE)</f>
        <v>Broca em concreto armado diâmetro de 20 cm - completa</v>
      </c>
      <c r="G26" s="10" t="str">
        <f>VLOOKUP($E26,Boletim_187_s_desoneração!$A$1:$F$4221,3,FALSE)</f>
        <v>M</v>
      </c>
      <c r="H26" s="142">
        <f>'Memorial de calculo'!$G$202</f>
        <v>174</v>
      </c>
      <c r="I26" s="390">
        <f>VLOOKUP($E26,Boletim_187_s_desoneração!$A$1:$F$4221,6,FALSE)</f>
        <v>57.55</v>
      </c>
      <c r="J26" s="136">
        <f t="shared" si="0"/>
        <v>10013.700000000001</v>
      </c>
      <c r="K26" s="321"/>
      <c r="L26" s="402">
        <f t="shared" si="1"/>
        <v>12501.208558202172</v>
      </c>
    </row>
    <row r="27" spans="1:13" x14ac:dyDescent="0.25">
      <c r="A27"/>
      <c r="B27" s="125"/>
      <c r="C27" s="6" t="s">
        <v>14</v>
      </c>
      <c r="D27" s="7" t="s">
        <v>57</v>
      </c>
      <c r="E27" s="8" t="s">
        <v>75</v>
      </c>
      <c r="F27" s="9" t="str">
        <f>VLOOKUP($E27,Boletim_187_s_desoneração!$A$1:$F$4221,2,FALSE)</f>
        <v>Alvenaria de bloco cerâmico de vedação, uso revestido, de 14 cm</v>
      </c>
      <c r="G27" s="10" t="str">
        <f>VLOOKUP($E27,Boletim_187_s_desoneração!$A$1:$F$4221,3,FALSE)</f>
        <v>M2</v>
      </c>
      <c r="H27" s="11">
        <f>'Memorial de calculo'!$G$211</f>
        <v>114.18</v>
      </c>
      <c r="I27" s="390">
        <f>VLOOKUP($E27,Boletim_187_s_desoneração!$A$1:$F$4221,6,FALSE)</f>
        <v>74.680000000000007</v>
      </c>
      <c r="J27" s="136">
        <f t="shared" si="0"/>
        <v>8526.9599999999991</v>
      </c>
      <c r="K27" s="315"/>
      <c r="L27" s="402">
        <f t="shared" si="1"/>
        <v>10645.146681790704</v>
      </c>
      <c r="M27" s="121"/>
    </row>
    <row r="28" spans="1:13" x14ac:dyDescent="0.25">
      <c r="A28"/>
      <c r="B28" s="125"/>
      <c r="C28" s="6" t="s">
        <v>14</v>
      </c>
      <c r="D28" s="7" t="s">
        <v>59</v>
      </c>
      <c r="E28" s="8" t="s">
        <v>54</v>
      </c>
      <c r="F28" s="9" t="str">
        <f>VLOOKUP($E28,Boletim_187_s_desoneração!$A$1:$F$4221,2,FALSE)</f>
        <v>Alvenaria de bloco de concreto estrutural 14 x 19 x 39 cm - classe B</v>
      </c>
      <c r="G28" s="10" t="str">
        <f>VLOOKUP($E28,Boletim_187_s_desoneração!$A$1:$F$4221,3,FALSE)</f>
        <v>M2</v>
      </c>
      <c r="H28" s="11">
        <f>'Memorial de calculo'!$F$216</f>
        <v>54.690000000000005</v>
      </c>
      <c r="I28" s="390">
        <f>VLOOKUP($E28,Boletim_187_s_desoneração!$A$1:$F$4221,6,FALSE)</f>
        <v>84.97</v>
      </c>
      <c r="J28" s="136">
        <f t="shared" si="0"/>
        <v>4647.01</v>
      </c>
      <c r="K28" s="315"/>
      <c r="L28" s="402">
        <f t="shared" si="1"/>
        <v>5801.376232766218</v>
      </c>
      <c r="M28" s="121"/>
    </row>
    <row r="29" spans="1:13" x14ac:dyDescent="0.25">
      <c r="A29"/>
      <c r="B29" s="125"/>
      <c r="C29" s="6" t="s">
        <v>14</v>
      </c>
      <c r="D29" s="7" t="s">
        <v>62</v>
      </c>
      <c r="E29" s="8" t="s">
        <v>1703</v>
      </c>
      <c r="F29" s="9" t="str">
        <f>VLOOKUP($E29,Boletim_187_s_desoneração!$A$1:$F$4221,2,FALSE)</f>
        <v>Elemento vazado em concreto, tipo veneziana de 39 x 39 x 10 cm</v>
      </c>
      <c r="G29" s="10" t="str">
        <f>VLOOKUP($E29,Boletim_187_s_desoneração!$A$1:$F$4221,3,FALSE)</f>
        <v>M2</v>
      </c>
      <c r="H29" s="11">
        <f>'Memorial de calculo'!$G$235</f>
        <v>26.4</v>
      </c>
      <c r="I29" s="390">
        <f>VLOOKUP($E29,Boletim_187_s_desoneração!$A$1:$F$4221,6,FALSE)</f>
        <v>201.17</v>
      </c>
      <c r="J29" s="136">
        <f t="shared" si="0"/>
        <v>5310.89</v>
      </c>
      <c r="K29" s="315"/>
      <c r="L29" s="402">
        <f t="shared" si="1"/>
        <v>6630.1710176728211</v>
      </c>
      <c r="M29" s="121"/>
    </row>
    <row r="30" spans="1:13" x14ac:dyDescent="0.25">
      <c r="A30"/>
      <c r="B30" s="125"/>
      <c r="C30" s="6" t="s">
        <v>14</v>
      </c>
      <c r="D30" s="7" t="s">
        <v>65</v>
      </c>
      <c r="E30" s="7" t="s">
        <v>89</v>
      </c>
      <c r="F30" s="9" t="str">
        <f>VLOOKUP($E30,Boletim_187_s_desoneração!$A$1:$F$4221,2,FALSE)</f>
        <v>Chapisco</v>
      </c>
      <c r="G30" s="10" t="str">
        <f>VLOOKUP($E30,Boletim_187_s_desoneração!$A$1:$F$4221,3,FALSE)</f>
        <v>M2</v>
      </c>
      <c r="H30" s="11">
        <f>'Memorial de calculo'!$G$252</f>
        <v>246.38000000000002</v>
      </c>
      <c r="I30" s="390">
        <f>VLOOKUP($E30,Boletim_187_s_desoneração!$A$1:$F$4221,6,FALSE)</f>
        <v>6.29</v>
      </c>
      <c r="J30" s="136">
        <f t="shared" si="0"/>
        <v>1549.73</v>
      </c>
      <c r="K30" s="315"/>
      <c r="L30" s="402">
        <f t="shared" si="1"/>
        <v>1934.6992559096689</v>
      </c>
      <c r="M30" s="121"/>
    </row>
    <row r="31" spans="1:13" x14ac:dyDescent="0.25">
      <c r="A31"/>
      <c r="B31" s="125"/>
      <c r="C31" s="6" t="s">
        <v>14</v>
      </c>
      <c r="D31" s="7" t="s">
        <v>464</v>
      </c>
      <c r="E31" s="7" t="s">
        <v>91</v>
      </c>
      <c r="F31" s="9" t="str">
        <f>VLOOKUP($E31,Boletim_187_s_desoneração!$A$1:$F$4221,2,FALSE)</f>
        <v>Emboço comum</v>
      </c>
      <c r="G31" s="10" t="str">
        <f>VLOOKUP($E31,Boletim_187_s_desoneração!$A$1:$F$4221,3,FALSE)</f>
        <v>M2</v>
      </c>
      <c r="H31" s="11">
        <f>'Memorial de calculo'!$G$269</f>
        <v>246.38000000000002</v>
      </c>
      <c r="I31" s="390">
        <f>VLOOKUP($E31,Boletim_187_s_desoneração!$A$1:$F$4221,6,FALSE)</f>
        <v>19.899999999999999</v>
      </c>
      <c r="J31" s="136">
        <f t="shared" si="0"/>
        <v>4902.96</v>
      </c>
      <c r="K31" s="315"/>
      <c r="L31" s="402">
        <f t="shared" si="1"/>
        <v>6120.9069087872531</v>
      </c>
      <c r="M31" s="121"/>
    </row>
    <row r="32" spans="1:13" x14ac:dyDescent="0.25">
      <c r="A32"/>
      <c r="B32" s="125"/>
      <c r="C32" s="6" t="s">
        <v>14</v>
      </c>
      <c r="D32" s="7" t="s">
        <v>6141</v>
      </c>
      <c r="E32" s="7" t="s">
        <v>93</v>
      </c>
      <c r="F32" s="9" t="str">
        <f>VLOOKUP($E32,Boletim_187_s_desoneração!$A$1:$F$4221,2,FALSE)</f>
        <v>Reboco</v>
      </c>
      <c r="G32" s="10" t="str">
        <f>VLOOKUP($E32,Boletim_187_s_desoneração!$A$1:$F$4221,3,FALSE)</f>
        <v>M2</v>
      </c>
      <c r="H32" s="11">
        <f>'Memorial de calculo'!$G$286</f>
        <v>246.38000000000002</v>
      </c>
      <c r="I32" s="390">
        <f>VLOOKUP($E32,Boletim_187_s_desoneração!$A$1:$F$4221,6,FALSE)</f>
        <v>11.24</v>
      </c>
      <c r="J32" s="136">
        <f t="shared" si="0"/>
        <v>2769.31</v>
      </c>
      <c r="K32" s="315"/>
      <c r="L32" s="402">
        <f t="shared" si="1"/>
        <v>3457.2357742208028</v>
      </c>
      <c r="M32" s="121"/>
    </row>
    <row r="33" spans="1:13" ht="25.5" x14ac:dyDescent="0.25">
      <c r="A33"/>
      <c r="B33" s="125"/>
      <c r="C33" s="6" t="s">
        <v>14</v>
      </c>
      <c r="D33" s="7" t="s">
        <v>6178</v>
      </c>
      <c r="E33" s="8" t="s">
        <v>56</v>
      </c>
      <c r="F33" s="9" t="str">
        <f>VLOOKUP($E33,Boletim_187_s_desoneração!$A$1:$F$4221,2,FALSE)</f>
        <v>Impermeabilização em pintura de asfalto oxidado com solventes orgânicos, sobre massa</v>
      </c>
      <c r="G33" s="10" t="str">
        <f>VLOOKUP($E33,Boletim_187_s_desoneração!$A$1:$F$4221,3,FALSE)</f>
        <v>M2</v>
      </c>
      <c r="H33" s="11">
        <f>'Memorial de calculo'!$G$309</f>
        <v>323.98999999999995</v>
      </c>
      <c r="I33" s="390">
        <f>VLOOKUP($E33,Boletim_187_s_desoneração!$A$1:$F$4221,6,FALSE)</f>
        <v>17.690000000000001</v>
      </c>
      <c r="J33" s="136">
        <f t="shared" si="0"/>
        <v>5731.38</v>
      </c>
      <c r="K33" s="315"/>
      <c r="L33" s="402">
        <f t="shared" si="1"/>
        <v>7155.1151628577609</v>
      </c>
      <c r="M33" s="121"/>
    </row>
    <row r="34" spans="1:13" ht="25.5" x14ac:dyDescent="0.25">
      <c r="A34"/>
      <c r="B34" s="125"/>
      <c r="C34" s="6" t="s">
        <v>14</v>
      </c>
      <c r="D34" s="7" t="s">
        <v>6187</v>
      </c>
      <c r="E34" s="8" t="s">
        <v>58</v>
      </c>
      <c r="F34" s="9" t="str">
        <f>VLOOKUP($E34,Boletim_187_s_desoneração!$A$1:$F$4221,2,FALSE)</f>
        <v>Hidrorepelente incolor para fachada à base de silano-siloxano oligomérico disperso em água</v>
      </c>
      <c r="G34" s="10" t="str">
        <f>VLOOKUP($E34,Boletim_187_s_desoneração!$A$1:$F$4221,3,FALSE)</f>
        <v>M2</v>
      </c>
      <c r="H34" s="11">
        <f>'Memorial de calculo'!$G$317</f>
        <v>118.61</v>
      </c>
      <c r="I34" s="390">
        <f>VLOOKUP($E34,Boletim_187_s_desoneração!$A$1:$F$4221,6,FALSE)</f>
        <v>21.8</v>
      </c>
      <c r="J34" s="136">
        <f t="shared" si="0"/>
        <v>2585.6999999999998</v>
      </c>
      <c r="K34" s="315"/>
      <c r="L34" s="402">
        <f t="shared" si="1"/>
        <v>3228.0151161851618</v>
      </c>
      <c r="M34" s="121"/>
    </row>
    <row r="35" spans="1:13" x14ac:dyDescent="0.25">
      <c r="A35"/>
      <c r="B35" s="125"/>
      <c r="C35" s="6" t="s">
        <v>14</v>
      </c>
      <c r="D35" s="7" t="s">
        <v>6198</v>
      </c>
      <c r="E35" s="8" t="s">
        <v>465</v>
      </c>
      <c r="F35" s="9" t="str">
        <f>VLOOKUP($E35,Boletim_187_s_desoneração!$A$1:$F$4221,2,FALSE)</f>
        <v>Tinta acrílica antimofo em massa, inclusive preparo</v>
      </c>
      <c r="G35" s="10" t="str">
        <f>VLOOKUP($E35,Boletim_187_s_desoneração!$A$1:$F$4221,3,FALSE)</f>
        <v>M2</v>
      </c>
      <c r="H35" s="11">
        <f>'Memorial de calculo'!$G$335</f>
        <v>124.176</v>
      </c>
      <c r="I35" s="390">
        <f>VLOOKUP($E35,Boletim_187_s_desoneração!$A$1:$F$4221,6,FALSE)</f>
        <v>28.08</v>
      </c>
      <c r="J35" s="136">
        <f t="shared" si="0"/>
        <v>3486.86</v>
      </c>
      <c r="K35" s="315"/>
      <c r="L35" s="402">
        <f t="shared" si="1"/>
        <v>4353.03275245442</v>
      </c>
      <c r="M35" s="121"/>
    </row>
    <row r="36" spans="1:13" ht="14.45" customHeight="1" x14ac:dyDescent="0.2">
      <c r="C36" s="130"/>
      <c r="D36" s="131"/>
      <c r="E36" s="132"/>
      <c r="F36" s="133"/>
      <c r="G36" s="134"/>
      <c r="H36" s="319"/>
      <c r="I36" s="322"/>
      <c r="J36" s="136"/>
      <c r="K36" s="316"/>
      <c r="L36" s="402"/>
    </row>
    <row r="37" spans="1:13" ht="14.45" customHeight="1" x14ac:dyDescent="0.2">
      <c r="C37" s="12"/>
      <c r="D37" s="51" t="s">
        <v>68</v>
      </c>
      <c r="E37" s="51"/>
      <c r="F37" s="52" t="s">
        <v>6110</v>
      </c>
      <c r="G37" s="13"/>
      <c r="H37" s="14"/>
      <c r="I37" s="275"/>
      <c r="J37" s="141">
        <f>SUBTOTAL(9,J38:J50)</f>
        <v>26744.090000000004</v>
      </c>
      <c r="K37" s="315"/>
      <c r="L37" s="144">
        <f>SUBTOTAL(9,L38:L50)</f>
        <v>33387.60366191608</v>
      </c>
    </row>
    <row r="38" spans="1:13" ht="14.45" customHeight="1" x14ac:dyDescent="0.2">
      <c r="C38" s="325"/>
      <c r="D38" s="326" t="s">
        <v>69</v>
      </c>
      <c r="E38" s="327"/>
      <c r="F38" s="328" t="s">
        <v>6227</v>
      </c>
      <c r="G38" s="329"/>
      <c r="H38" s="330"/>
      <c r="I38" s="331"/>
      <c r="J38" s="332">
        <f>SUBTOTAL(9,J39:J50)</f>
        <v>26744.090000000004</v>
      </c>
      <c r="K38" s="315"/>
      <c r="L38" s="402"/>
    </row>
    <row r="39" spans="1:13" ht="14.45" customHeight="1" x14ac:dyDescent="0.2">
      <c r="C39" s="6" t="s">
        <v>14</v>
      </c>
      <c r="D39" s="180" t="s">
        <v>6228</v>
      </c>
      <c r="E39" s="8" t="s">
        <v>19</v>
      </c>
      <c r="F39" s="9" t="str">
        <f>VLOOKUP($E39,Boletim_187_s_desoneração!$A$1:$F$4221,2,FALSE)</f>
        <v>Locação de obra de edificação</v>
      </c>
      <c r="G39" s="10" t="str">
        <f>VLOOKUP($E39,Boletim_187_s_desoneração!$A$1:$F$4221,3,FALSE)</f>
        <v>M2</v>
      </c>
      <c r="H39" s="142">
        <f>'Memorial de calculo'!$F$339</f>
        <v>107.5275</v>
      </c>
      <c r="I39" s="390">
        <f>VLOOKUP($E39,Boletim_187_s_desoneração!$A$1:$F$4221,6,FALSE)</f>
        <v>15.47</v>
      </c>
      <c r="J39" s="136">
        <f t="shared" ref="J39:J50" si="2">ROUND(I39*H39,2)</f>
        <v>1663.45</v>
      </c>
      <c r="K39" s="316"/>
      <c r="L39" s="402">
        <f t="shared" ref="L39:L50" si="3">J39+(J39*$J$3)</f>
        <v>2076.6685017667196</v>
      </c>
    </row>
    <row r="40" spans="1:13" ht="14.45" customHeight="1" x14ac:dyDescent="0.2">
      <c r="C40" s="6" t="s">
        <v>14</v>
      </c>
      <c r="D40" s="180" t="s">
        <v>6229</v>
      </c>
      <c r="E40" s="8" t="s">
        <v>23</v>
      </c>
      <c r="F40" s="9" t="str">
        <f>VLOOKUP($E40,Boletim_187_s_desoneração!$A$1:$F$4221,2,FALSE)</f>
        <v>Escavação manual em solo de 1ª e 2ª categoria em campo aberto</v>
      </c>
      <c r="G40" s="10" t="str">
        <f>VLOOKUP($E40,Boletim_187_s_desoneração!$A$1:$F$4221,3,FALSE)</f>
        <v>M3</v>
      </c>
      <c r="H40" s="142">
        <f>'Memorial de calculo'!$G$349</f>
        <v>19.413600000000002</v>
      </c>
      <c r="I40" s="390">
        <f>VLOOKUP($E40,Boletim_187_s_desoneração!$A$1:$F$4221,6,FALSE)</f>
        <v>42.18</v>
      </c>
      <c r="J40" s="136">
        <f t="shared" si="2"/>
        <v>818.87</v>
      </c>
      <c r="K40" s="316"/>
      <c r="L40" s="402">
        <f t="shared" si="3"/>
        <v>1022.2859334766382</v>
      </c>
    </row>
    <row r="41" spans="1:13" ht="14.45" customHeight="1" x14ac:dyDescent="0.2">
      <c r="C41" s="6" t="s">
        <v>14</v>
      </c>
      <c r="D41" s="180" t="s">
        <v>6230</v>
      </c>
      <c r="E41" s="8" t="s">
        <v>492</v>
      </c>
      <c r="F41" s="9" t="str">
        <f>VLOOKUP($E41,Boletim_187_s_desoneração!$A$1:$F$4221,2,FALSE)</f>
        <v>Reaterro manual apiloado sem controle de compactação</v>
      </c>
      <c r="G41" s="10" t="str">
        <f>VLOOKUP($E41,Boletim_187_s_desoneração!$A$1:$F$4221,3,FALSE)</f>
        <v>M3</v>
      </c>
      <c r="H41" s="142">
        <f>'Memorial de calculo'!$G$359</f>
        <v>5.8596000000000004</v>
      </c>
      <c r="I41" s="390">
        <f>VLOOKUP($E41,Boletim_187_s_desoneração!$A$1:$F$4221,6,FALSE)</f>
        <v>15.74</v>
      </c>
      <c r="J41" s="136">
        <f t="shared" si="2"/>
        <v>92.23</v>
      </c>
      <c r="K41" s="316"/>
      <c r="L41" s="402">
        <f t="shared" si="3"/>
        <v>115.14090349451115</v>
      </c>
    </row>
    <row r="42" spans="1:13" ht="14.45" customHeight="1" x14ac:dyDescent="0.2">
      <c r="C42" s="6" t="s">
        <v>14</v>
      </c>
      <c r="D42" s="180" t="s">
        <v>6231</v>
      </c>
      <c r="E42" s="8" t="s">
        <v>28</v>
      </c>
      <c r="F42" s="9" t="str">
        <f>VLOOKUP($E42,Boletim_187_s_desoneração!$A$1:$F$4221,2,FALSE)</f>
        <v>Forma em madeira comum para fundação</v>
      </c>
      <c r="G42" s="10" t="str">
        <f>VLOOKUP($E42,Boletim_187_s_desoneração!$A$1:$F$4221,3,FALSE)</f>
        <v>M2</v>
      </c>
      <c r="H42" s="142">
        <f>'Memorial de calculo'!$G$365</f>
        <v>88.69</v>
      </c>
      <c r="I42" s="390">
        <f>VLOOKUP($E42,Boletim_187_s_desoneração!$A$1:$F$4221,6,FALSE)</f>
        <v>90.76</v>
      </c>
      <c r="J42" s="136">
        <f t="shared" si="2"/>
        <v>8049.5</v>
      </c>
      <c r="K42" s="316"/>
      <c r="L42" s="402">
        <f t="shared" si="3"/>
        <v>10049.080588518567</v>
      </c>
    </row>
    <row r="43" spans="1:13" x14ac:dyDescent="0.25">
      <c r="A43"/>
      <c r="B43" s="125"/>
      <c r="C43" s="6" t="s">
        <v>14</v>
      </c>
      <c r="D43" s="180" t="s">
        <v>6232</v>
      </c>
      <c r="E43" s="8" t="s">
        <v>31</v>
      </c>
      <c r="F43" s="9" t="str">
        <f>VLOOKUP($E43,Boletim_187_s_desoneração!$A$1:$F$4221,2,FALSE)</f>
        <v>Armadura em barra de aço CA-50 (A ou B) fyk = 500 MPa</v>
      </c>
      <c r="G43" s="10" t="str">
        <f>VLOOKUP($E43,Boletim_187_s_desoneração!$A$1:$F$4221,3,FALSE)</f>
        <v>KG</v>
      </c>
      <c r="H43" s="142">
        <f>'Memorial de calculo'!$G$370</f>
        <v>187.10000000000002</v>
      </c>
      <c r="I43" s="390">
        <f>VLOOKUP($E43,Boletim_187_s_desoneração!$A$1:$F$4221,6,FALSE)</f>
        <v>11.98</v>
      </c>
      <c r="J43" s="136">
        <f t="shared" si="2"/>
        <v>2241.46</v>
      </c>
      <c r="K43" s="315"/>
      <c r="L43" s="402">
        <f t="shared" si="3"/>
        <v>2798.2622741711693</v>
      </c>
    </row>
    <row r="44" spans="1:13" ht="14.45" customHeight="1" x14ac:dyDescent="0.25">
      <c r="A44"/>
      <c r="B44" s="125"/>
      <c r="C44" s="6" t="s">
        <v>14</v>
      </c>
      <c r="D44" s="180" t="s">
        <v>6233</v>
      </c>
      <c r="E44" s="8" t="s">
        <v>34</v>
      </c>
      <c r="F44" s="9" t="str">
        <f>VLOOKUP($E44,Boletim_187_s_desoneração!$A$1:$F$4221,2,FALSE)</f>
        <v>Armadura em barra de aço CA-60 (A ou B) fyk = 600 MPa</v>
      </c>
      <c r="G44" s="10" t="str">
        <f>VLOOKUP($E44,Boletim_187_s_desoneração!$A$1:$F$4221,3,FALSE)</f>
        <v>KG</v>
      </c>
      <c r="H44" s="11">
        <f>'Memorial de calculo'!$G$376</f>
        <v>92.7</v>
      </c>
      <c r="I44" s="390">
        <f>VLOOKUP($E44,Boletim_187_s_desoneração!$A$1:$F$4221,6,FALSE)</f>
        <v>14.14</v>
      </c>
      <c r="J44" s="136">
        <f t="shared" si="2"/>
        <v>1310.78</v>
      </c>
      <c r="K44" s="315"/>
      <c r="L44" s="402">
        <f t="shared" si="3"/>
        <v>1636.3915589562541</v>
      </c>
    </row>
    <row r="45" spans="1:13" ht="14.45" customHeight="1" x14ac:dyDescent="0.25">
      <c r="A45"/>
      <c r="B45" s="125"/>
      <c r="C45" s="6" t="s">
        <v>14</v>
      </c>
      <c r="D45" s="180" t="s">
        <v>6234</v>
      </c>
      <c r="E45" s="8" t="s">
        <v>36</v>
      </c>
      <c r="F45" s="9" t="str">
        <f>VLOOKUP($E45,Boletim_187_s_desoneração!$A$1:$F$4221,2,FALSE)</f>
        <v>Concreto usinado, fck = 25 MPa</v>
      </c>
      <c r="G45" s="10" t="str">
        <f>VLOOKUP($E45,Boletim_187_s_desoneração!$A$1:$F$4221,3,FALSE)</f>
        <v>M3</v>
      </c>
      <c r="H45" s="11">
        <f>'Memorial de calculo'!$G$382</f>
        <v>5.43</v>
      </c>
      <c r="I45" s="390">
        <f>VLOOKUP($E45,Boletim_187_s_desoneração!$A$1:$F$4221,6,FALSE)</f>
        <v>443.55</v>
      </c>
      <c r="J45" s="136">
        <f t="shared" si="2"/>
        <v>2408.48</v>
      </c>
      <c r="K45" s="315"/>
      <c r="L45" s="402">
        <f t="shared" si="3"/>
        <v>3006.7718014578795</v>
      </c>
    </row>
    <row r="46" spans="1:13" ht="14.45" customHeight="1" x14ac:dyDescent="0.25">
      <c r="A46"/>
      <c r="B46" s="125"/>
      <c r="C46" s="6" t="s">
        <v>14</v>
      </c>
      <c r="D46" s="180" t="s">
        <v>6235</v>
      </c>
      <c r="E46" s="8" t="s">
        <v>41</v>
      </c>
      <c r="F46" s="9" t="str">
        <f>VLOOKUP($E46,Boletim_187_s_desoneração!$A$1:$F$4221,2,FALSE)</f>
        <v>Lançamento e adensamento de concreto ou massa em fundação</v>
      </c>
      <c r="G46" s="10" t="str">
        <f>VLOOKUP($E46,Boletim_187_s_desoneração!$A$1:$F$4221,3,FALSE)</f>
        <v>M3</v>
      </c>
      <c r="H46" s="11">
        <f>'Memorial de calculo'!$G$387</f>
        <v>5.43</v>
      </c>
      <c r="I46" s="390">
        <f>VLOOKUP($E46,Boletim_187_s_desoneração!$A$1:$F$4221,6,FALSE)</f>
        <v>142.28</v>
      </c>
      <c r="J46" s="136">
        <f t="shared" si="2"/>
        <v>772.58</v>
      </c>
      <c r="K46" s="315"/>
      <c r="L46" s="402">
        <f t="shared" si="3"/>
        <v>964.49700988603956</v>
      </c>
    </row>
    <row r="47" spans="1:13" ht="14.45" customHeight="1" x14ac:dyDescent="0.25">
      <c r="A47"/>
      <c r="C47" s="6" t="s">
        <v>14</v>
      </c>
      <c r="D47" s="180" t="s">
        <v>6236</v>
      </c>
      <c r="E47" s="8" t="s">
        <v>44</v>
      </c>
      <c r="F47" s="9" t="str">
        <f>VLOOKUP($E47,Boletim_187_s_desoneração!$A$1:$F$4221,2,FALSE)</f>
        <v>Lastro de pedra britada</v>
      </c>
      <c r="G47" s="10" t="str">
        <f>VLOOKUP($E47,Boletim_187_s_desoneração!$A$1:$F$4221,3,FALSE)</f>
        <v>M3</v>
      </c>
      <c r="H47" s="11">
        <f>'Memorial de calculo'!$G$398</f>
        <v>0.40122000000000002</v>
      </c>
      <c r="I47" s="390">
        <f>VLOOKUP($E47,Boletim_187_s_desoneração!$A$1:$F$4221,6,FALSE)</f>
        <v>160.61000000000001</v>
      </c>
      <c r="J47" s="136">
        <f t="shared" si="2"/>
        <v>64.44</v>
      </c>
      <c r="K47" s="315"/>
      <c r="L47" s="402">
        <f t="shared" si="3"/>
        <v>80.447574771617667</v>
      </c>
    </row>
    <row r="48" spans="1:13" ht="25.5" x14ac:dyDescent="0.25">
      <c r="A48"/>
      <c r="C48" s="6" t="s">
        <v>14</v>
      </c>
      <c r="D48" s="180" t="s">
        <v>6237</v>
      </c>
      <c r="E48" s="8" t="s">
        <v>47</v>
      </c>
      <c r="F48" s="9" t="str">
        <f>VLOOKUP($E48,Boletim_187_s_desoneração!$A$1:$F$4221,2,FALSE)</f>
        <v>Taxa de mobilização e desmobilização de equipamentos para execução de estaca escavada</v>
      </c>
      <c r="G48" s="10" t="str">
        <f>VLOOKUP($E48,Boletim_187_s_desoneração!$A$1:$F$4221,3,FALSE)</f>
        <v>TX</v>
      </c>
      <c r="H48" s="142">
        <f>'Memorial de calculo'!$D$402</f>
        <v>1</v>
      </c>
      <c r="I48" s="390">
        <f>VLOOKUP($E48,Boletim_187_s_desoneração!$A$1:$F$4221,6,FALSE)</f>
        <v>1942.97</v>
      </c>
      <c r="J48" s="136">
        <f t="shared" si="2"/>
        <v>1942.97</v>
      </c>
      <c r="K48" s="315"/>
      <c r="L48" s="402">
        <f t="shared" si="3"/>
        <v>2425.6242140597456</v>
      </c>
    </row>
    <row r="49" spans="1:12" x14ac:dyDescent="0.25">
      <c r="A49"/>
      <c r="C49" s="6" t="s">
        <v>14</v>
      </c>
      <c r="D49" s="180" t="s">
        <v>6238</v>
      </c>
      <c r="E49" s="8" t="s">
        <v>50</v>
      </c>
      <c r="F49" s="9" t="str">
        <f>VLOOKUP($E49,Boletim_187_s_desoneração!$A$1:$F$4221,2,FALSE)</f>
        <v>Estaca escavada mecanicamente, diâmetro de 25 cm até 20 t</v>
      </c>
      <c r="G49" s="10" t="str">
        <f>VLOOKUP($E49,Boletim_187_s_desoneração!$A$1:$F$4221,3,FALSE)</f>
        <v>M</v>
      </c>
      <c r="H49" s="142">
        <f>'Memorial de calculo'!$G$409</f>
        <v>120</v>
      </c>
      <c r="I49" s="390">
        <f>VLOOKUP($E49,Boletim_187_s_desoneração!$A$1:$F$4221,6,FALSE)</f>
        <v>48.42</v>
      </c>
      <c r="J49" s="136">
        <f t="shared" si="2"/>
        <v>5810.4</v>
      </c>
      <c r="K49" s="315"/>
      <c r="L49" s="402">
        <f t="shared" si="3"/>
        <v>7253.7645632061967</v>
      </c>
    </row>
    <row r="50" spans="1:12" ht="25.5" x14ac:dyDescent="0.25">
      <c r="A50"/>
      <c r="C50" s="6" t="s">
        <v>14</v>
      </c>
      <c r="D50" s="180" t="s">
        <v>6239</v>
      </c>
      <c r="E50" s="8" t="s">
        <v>56</v>
      </c>
      <c r="F50" s="9" t="str">
        <f>VLOOKUP($E50,Boletim_187_s_desoneração!$A$1:$F$4221,2,FALSE)</f>
        <v>Impermeabilização em pintura de asfalto oxidado com solventes orgânicos, sobre massa</v>
      </c>
      <c r="G50" s="10" t="str">
        <f>VLOOKUP($E50,Boletim_187_s_desoneração!$A$1:$F$4221,3,FALSE)</f>
        <v>M2</v>
      </c>
      <c r="H50" s="11">
        <f>'Memorial de calculo'!$G$414</f>
        <v>88.69</v>
      </c>
      <c r="I50" s="390">
        <f>VLOOKUP($E50,Boletim_187_s_desoneração!$A$1:$F$4221,6,FALSE)</f>
        <v>17.690000000000001</v>
      </c>
      <c r="J50" s="136">
        <f t="shared" si="2"/>
        <v>1568.93</v>
      </c>
      <c r="K50" s="315"/>
      <c r="L50" s="402">
        <f t="shared" si="3"/>
        <v>1958.6687381507468</v>
      </c>
    </row>
    <row r="51" spans="1:12" x14ac:dyDescent="0.25">
      <c r="A51"/>
      <c r="C51" s="171"/>
      <c r="D51" s="172"/>
      <c r="E51" s="173"/>
      <c r="F51" s="174"/>
      <c r="G51" s="175"/>
      <c r="H51" s="176"/>
      <c r="I51" s="277"/>
      <c r="J51" s="177"/>
      <c r="K51" s="316"/>
      <c r="L51" s="402"/>
    </row>
    <row r="52" spans="1:12" x14ac:dyDescent="0.25">
      <c r="A52"/>
      <c r="C52" s="12"/>
      <c r="D52" s="51" t="s">
        <v>139</v>
      </c>
      <c r="E52" s="51"/>
      <c r="F52" s="52" t="s">
        <v>193</v>
      </c>
      <c r="G52" s="13"/>
      <c r="H52" s="14"/>
      <c r="I52" s="275"/>
      <c r="J52" s="141">
        <f>SUBTOTAL(9,J53:J65)</f>
        <v>20827.669999999998</v>
      </c>
      <c r="K52" s="315"/>
      <c r="L52" s="144">
        <f>SUBTOTAL(9,L53:L65)</f>
        <v>22289.948541218473</v>
      </c>
    </row>
    <row r="53" spans="1:12" x14ac:dyDescent="0.25">
      <c r="A53"/>
      <c r="C53" s="6" t="s">
        <v>14</v>
      </c>
      <c r="D53" s="7" t="s">
        <v>140</v>
      </c>
      <c r="E53" s="8" t="s">
        <v>19</v>
      </c>
      <c r="F53" s="9" t="str">
        <f>VLOOKUP($E53,Boletim_187_s_desoneração!$A$1:$F$4221,2,FALSE)</f>
        <v>Locação de obra de edificação</v>
      </c>
      <c r="G53" s="10" t="str">
        <f>VLOOKUP($E53,Boletim_187_s_desoneração!$A$1:$F$4221,3,FALSE)</f>
        <v>M2</v>
      </c>
      <c r="H53" s="11">
        <f>'Memorial de calculo'!$F$419</f>
        <v>1.9599999999999997</v>
      </c>
      <c r="I53" s="390">
        <f>VLOOKUP($E53,Boletim_187_s_desoneração!$A$1:$F$4221,6,FALSE)</f>
        <v>15.47</v>
      </c>
      <c r="J53" s="136">
        <f t="shared" ref="J53:J65" si="4">ROUND(I53*H53,2)</f>
        <v>30.32</v>
      </c>
      <c r="K53" s="315"/>
      <c r="L53" s="402">
        <f t="shared" ref="L53:L64" si="5">J53+(J53*$J$3)</f>
        <v>37.851807372368839</v>
      </c>
    </row>
    <row r="54" spans="1:12" x14ac:dyDescent="0.25">
      <c r="A54"/>
      <c r="C54" s="6" t="s">
        <v>14</v>
      </c>
      <c r="D54" s="7" t="s">
        <v>141</v>
      </c>
      <c r="E54" s="8" t="s">
        <v>23</v>
      </c>
      <c r="F54" s="9" t="str">
        <f>VLOOKUP($E54,Boletim_187_s_desoneração!$A$1:$F$4221,2,FALSE)</f>
        <v>Escavação manual em solo de 1ª e 2ª categoria em campo aberto</v>
      </c>
      <c r="G54" s="10" t="str">
        <f>VLOOKUP($E54,Boletim_187_s_desoneração!$A$1:$F$4221,3,FALSE)</f>
        <v>M3</v>
      </c>
      <c r="H54" s="11">
        <f>'Memorial de calculo'!$F$423</f>
        <v>2.5269999999999997</v>
      </c>
      <c r="I54" s="390">
        <f>VLOOKUP($E54,Boletim_187_s_desoneração!$A$1:$F$4221,6,FALSE)</f>
        <v>42.18</v>
      </c>
      <c r="J54" s="136">
        <f t="shared" si="4"/>
        <v>106.59</v>
      </c>
      <c r="K54" s="315"/>
      <c r="L54" s="402">
        <f t="shared" si="5"/>
        <v>133.068078753984</v>
      </c>
    </row>
    <row r="55" spans="1:12" x14ac:dyDescent="0.25">
      <c r="A55"/>
      <c r="C55" s="6" t="s">
        <v>14</v>
      </c>
      <c r="D55" s="7" t="s">
        <v>142</v>
      </c>
      <c r="E55" s="8" t="s">
        <v>492</v>
      </c>
      <c r="F55" s="9" t="str">
        <f>VLOOKUP($E55,Boletim_187_s_desoneração!$A$1:$F$4221,2,FALSE)</f>
        <v>Reaterro manual apiloado sem controle de compactação</v>
      </c>
      <c r="G55" s="10" t="str">
        <f>VLOOKUP($E55,Boletim_187_s_desoneração!$A$1:$F$4221,3,FALSE)</f>
        <v>M3</v>
      </c>
      <c r="H55" s="11">
        <f>'Memorial de calculo'!$F$427</f>
        <v>0.17499999999999999</v>
      </c>
      <c r="I55" s="390">
        <f>VLOOKUP($E55,Boletim_187_s_desoneração!$A$1:$F$4221,6,FALSE)</f>
        <v>15.74</v>
      </c>
      <c r="J55" s="136">
        <f t="shared" si="4"/>
        <v>2.75</v>
      </c>
      <c r="K55" s="315"/>
      <c r="L55" s="402">
        <f t="shared" si="5"/>
        <v>3.4331289668210525</v>
      </c>
    </row>
    <row r="56" spans="1:12" x14ac:dyDescent="0.25">
      <c r="A56"/>
      <c r="C56" s="6" t="s">
        <v>14</v>
      </c>
      <c r="D56" s="7" t="s">
        <v>143</v>
      </c>
      <c r="E56" s="8" t="s">
        <v>28</v>
      </c>
      <c r="F56" s="9" t="str">
        <f>VLOOKUP($E56,Boletim_187_s_desoneração!$A$1:$F$4221,2,FALSE)</f>
        <v>Forma em madeira comum para fundação</v>
      </c>
      <c r="G56" s="10" t="str">
        <f>VLOOKUP($E56,Boletim_187_s_desoneração!$A$1:$F$4221,3,FALSE)</f>
        <v>M2</v>
      </c>
      <c r="H56" s="11">
        <f>'Memorial de calculo'!$E$431</f>
        <v>3.64</v>
      </c>
      <c r="I56" s="390">
        <f>VLOOKUP($E56,Boletim_187_s_desoneração!$A$1:$F$4221,6,FALSE)</f>
        <v>90.76</v>
      </c>
      <c r="J56" s="136">
        <f t="shared" si="4"/>
        <v>330.37</v>
      </c>
      <c r="K56" s="315"/>
      <c r="L56" s="402">
        <f t="shared" si="5"/>
        <v>412.43738791588038</v>
      </c>
    </row>
    <row r="57" spans="1:12" x14ac:dyDescent="0.25">
      <c r="A57"/>
      <c r="C57" s="6" t="s">
        <v>14</v>
      </c>
      <c r="D57" s="7" t="s">
        <v>144</v>
      </c>
      <c r="E57" s="8" t="s">
        <v>31</v>
      </c>
      <c r="F57" s="9" t="str">
        <f>VLOOKUP($E57,Boletim_187_s_desoneração!$A$1:$F$4221,2,FALSE)</f>
        <v>Armadura em barra de aço CA-50 (A ou B) fyk = 500 MPa</v>
      </c>
      <c r="G57" s="10" t="str">
        <f>VLOOKUP($E57,Boletim_187_s_desoneração!$A$1:$F$4221,3,FALSE)</f>
        <v>KG</v>
      </c>
      <c r="H57" s="11">
        <f>'Memorial de calculo'!$E$435</f>
        <v>15.07</v>
      </c>
      <c r="I57" s="390">
        <f>VLOOKUP($E57,Boletim_187_s_desoneração!$A$1:$F$4221,6,FALSE)</f>
        <v>11.98</v>
      </c>
      <c r="J57" s="136">
        <f t="shared" si="4"/>
        <v>180.54</v>
      </c>
      <c r="K57" s="315"/>
      <c r="L57" s="402">
        <f t="shared" si="5"/>
        <v>225.38803769813555</v>
      </c>
    </row>
    <row r="58" spans="1:12" x14ac:dyDescent="0.25">
      <c r="A58"/>
      <c r="C58" s="6" t="s">
        <v>14</v>
      </c>
      <c r="D58" s="7" t="s">
        <v>145</v>
      </c>
      <c r="E58" s="8" t="s">
        <v>34</v>
      </c>
      <c r="F58" s="9" t="str">
        <f>VLOOKUP($E58,Boletim_187_s_desoneração!$A$1:$F$4221,2,FALSE)</f>
        <v>Armadura em barra de aço CA-60 (A ou B) fyk = 600 MPa</v>
      </c>
      <c r="G58" s="10" t="str">
        <f>VLOOKUP($E58,Boletim_187_s_desoneração!$A$1:$F$4221,3,FALSE)</f>
        <v>KG</v>
      </c>
      <c r="H58" s="11">
        <f>'Memorial de calculo'!$E$439</f>
        <v>18.260000000000002</v>
      </c>
      <c r="I58" s="390">
        <f>VLOOKUP($E58,Boletim_187_s_desoneração!$A$1:$F$4221,6,FALSE)</f>
        <v>14.14</v>
      </c>
      <c r="J58" s="136">
        <f t="shared" si="4"/>
        <v>258.2</v>
      </c>
      <c r="K58" s="315"/>
      <c r="L58" s="402">
        <f t="shared" si="5"/>
        <v>322.33959972116207</v>
      </c>
    </row>
    <row r="59" spans="1:12" x14ac:dyDescent="0.25">
      <c r="A59"/>
      <c r="C59" s="6" t="s">
        <v>14</v>
      </c>
      <c r="D59" s="7" t="s">
        <v>146</v>
      </c>
      <c r="E59" s="8" t="s">
        <v>36</v>
      </c>
      <c r="F59" s="9" t="str">
        <f>VLOOKUP($E59,Boletim_187_s_desoneração!$A$1:$F$4221,2,FALSE)</f>
        <v>Concreto usinado, fck = 25 MPa</v>
      </c>
      <c r="G59" s="10" t="str">
        <f>VLOOKUP($E59,Boletim_187_s_desoneração!$A$1:$F$4221,3,FALSE)</f>
        <v>M3</v>
      </c>
      <c r="H59" s="11">
        <f>'Memorial de calculo'!$E$443</f>
        <v>1.27</v>
      </c>
      <c r="I59" s="390">
        <f>VLOOKUP($E59,Boletim_187_s_desoneração!$A$1:$F$4221,6,FALSE)</f>
        <v>443.55</v>
      </c>
      <c r="J59" s="136">
        <f t="shared" si="4"/>
        <v>563.30999999999995</v>
      </c>
      <c r="K59" s="315"/>
      <c r="L59" s="402">
        <f t="shared" si="5"/>
        <v>703.24213756362428</v>
      </c>
    </row>
    <row r="60" spans="1:12" x14ac:dyDescent="0.25">
      <c r="A60"/>
      <c r="C60" s="6" t="s">
        <v>14</v>
      </c>
      <c r="D60" s="7" t="s">
        <v>147</v>
      </c>
      <c r="E60" s="8" t="s">
        <v>41</v>
      </c>
      <c r="F60" s="9" t="str">
        <f>VLOOKUP($E60,Boletim_187_s_desoneração!$A$1:$F$4221,2,FALSE)</f>
        <v>Lançamento e adensamento de concreto ou massa em fundação</v>
      </c>
      <c r="G60" s="10" t="str">
        <f>VLOOKUP($E60,Boletim_187_s_desoneração!$A$1:$F$4221,3,FALSE)</f>
        <v>M3</v>
      </c>
      <c r="H60" s="11">
        <f>'Memorial de calculo'!$E$447</f>
        <v>1.27</v>
      </c>
      <c r="I60" s="390">
        <f>VLOOKUP($E60,Boletim_187_s_desoneração!$A$1:$F$4221,6,FALSE)</f>
        <v>142.28</v>
      </c>
      <c r="J60" s="136">
        <f t="shared" si="4"/>
        <v>180.7</v>
      </c>
      <c r="K60" s="315"/>
      <c r="L60" s="402">
        <f t="shared" si="5"/>
        <v>225.58778338347787</v>
      </c>
    </row>
    <row r="61" spans="1:12" x14ac:dyDescent="0.25">
      <c r="A61"/>
      <c r="C61" s="6" t="s">
        <v>14</v>
      </c>
      <c r="D61" s="7" t="s">
        <v>148</v>
      </c>
      <c r="E61" s="8" t="s">
        <v>44</v>
      </c>
      <c r="F61" s="9" t="str">
        <f>VLOOKUP($E61,Boletim_187_s_desoneração!$A$1:$F$4221,2,FALSE)</f>
        <v>Lastro de pedra britada</v>
      </c>
      <c r="G61" s="10" t="str">
        <f>VLOOKUP($E61,Boletim_187_s_desoneração!$A$1:$F$4221,3,FALSE)</f>
        <v>M3</v>
      </c>
      <c r="H61" s="11">
        <f>'Memorial de calculo'!$F$452</f>
        <v>5.8799999999999991E-2</v>
      </c>
      <c r="I61" s="390">
        <f>VLOOKUP($E61,Boletim_187_s_desoneração!$A$1:$F$4221,6,FALSE)</f>
        <v>160.61000000000001</v>
      </c>
      <c r="J61" s="136">
        <f t="shared" si="4"/>
        <v>9.44</v>
      </c>
      <c r="K61" s="315"/>
      <c r="L61" s="402">
        <f t="shared" si="5"/>
        <v>11.784995435196629</v>
      </c>
    </row>
    <row r="62" spans="1:12" ht="25.5" x14ac:dyDescent="0.25">
      <c r="A62"/>
      <c r="C62" s="6" t="s">
        <v>14</v>
      </c>
      <c r="D62" s="7" t="s">
        <v>149</v>
      </c>
      <c r="E62" s="8" t="s">
        <v>47</v>
      </c>
      <c r="F62" s="9" t="str">
        <f>VLOOKUP($E62,Boletim_187_s_desoneração!$A$1:$F$4221,2,FALSE)</f>
        <v>Taxa de mobilização e desmobilização de equipamentos para execução de estaca escavada</v>
      </c>
      <c r="G62" s="10" t="str">
        <f>VLOOKUP($E62,Boletim_187_s_desoneração!$A$1:$F$4221,3,FALSE)</f>
        <v>TX</v>
      </c>
      <c r="H62" s="11">
        <f>'Memorial de calculo'!$D$456</f>
        <v>1</v>
      </c>
      <c r="I62" s="390">
        <f>VLOOKUP($E62,Boletim_187_s_desoneração!$A$1:$F$4221,6,FALSE)</f>
        <v>1942.97</v>
      </c>
      <c r="J62" s="136">
        <f t="shared" si="4"/>
        <v>1942.97</v>
      </c>
      <c r="K62" s="315"/>
      <c r="L62" s="402">
        <f t="shared" si="5"/>
        <v>2425.6242140597456</v>
      </c>
    </row>
    <row r="63" spans="1:12" x14ac:dyDescent="0.25">
      <c r="A63"/>
      <c r="C63" s="6" t="s">
        <v>14</v>
      </c>
      <c r="D63" s="7" t="s">
        <v>150</v>
      </c>
      <c r="E63" s="8" t="s">
        <v>197</v>
      </c>
      <c r="F63" s="9" t="str">
        <f>VLOOKUP($E63,Boletim_187_s_desoneração!$A$1:$F$4221,2,FALSE)</f>
        <v>Estaca escavada mecanicamente, diâmetro de 30 cm até 30 t</v>
      </c>
      <c r="G63" s="10" t="str">
        <f>VLOOKUP($E63,Boletim_187_s_desoneração!$A$1:$F$4221,3,FALSE)</f>
        <v>M</v>
      </c>
      <c r="H63" s="11">
        <f>'Memorial de calculo'!$F$461</f>
        <v>32</v>
      </c>
      <c r="I63" s="390">
        <f>VLOOKUP($E63,Boletim_187_s_desoneração!$A$1:$F$4221,6,FALSE)</f>
        <v>69.28</v>
      </c>
      <c r="J63" s="136">
        <f t="shared" si="4"/>
        <v>2216.96</v>
      </c>
      <c r="K63" s="315"/>
      <c r="L63" s="402">
        <f t="shared" si="5"/>
        <v>2767.6762161031274</v>
      </c>
    </row>
    <row r="64" spans="1:12" ht="25.5" x14ac:dyDescent="0.25">
      <c r="A64"/>
      <c r="C64" s="6" t="s">
        <v>14</v>
      </c>
      <c r="D64" s="7" t="s">
        <v>15319</v>
      </c>
      <c r="E64" s="8" t="s">
        <v>56</v>
      </c>
      <c r="F64" s="9" t="str">
        <f>VLOOKUP($E64,Boletim_187_s_desoneração!$A$1:$F$4221,2,FALSE)</f>
        <v>Impermeabilização em pintura de asfalto oxidado com solventes orgânicos, sobre massa</v>
      </c>
      <c r="G64" s="10" t="str">
        <f>VLOOKUP($E64,Boletim_187_s_desoneração!$A$1:$F$4221,3,FALSE)</f>
        <v>M2</v>
      </c>
      <c r="H64" s="11">
        <f>'Memorial de calculo'!$E$465</f>
        <v>3.64</v>
      </c>
      <c r="I64" s="390">
        <f>VLOOKUP($E64,Boletim_187_s_desoneração!$A$1:$F$4221,6,FALSE)</f>
        <v>17.690000000000001</v>
      </c>
      <c r="J64" s="136">
        <f t="shared" si="4"/>
        <v>64.39</v>
      </c>
      <c r="K64" s="315"/>
      <c r="L64" s="402">
        <f t="shared" si="5"/>
        <v>80.385154244948197</v>
      </c>
    </row>
    <row r="65" spans="1:12" x14ac:dyDescent="0.25">
      <c r="A65"/>
      <c r="C65" s="6" t="s">
        <v>199</v>
      </c>
      <c r="D65" s="7" t="s">
        <v>15320</v>
      </c>
      <c r="E65" s="8"/>
      <c r="F65" s="9" t="s">
        <v>6129</v>
      </c>
      <c r="G65" s="10" t="s">
        <v>102</v>
      </c>
      <c r="H65" s="11">
        <f>'Memorial de calculo'!$E$469</f>
        <v>1</v>
      </c>
      <c r="I65" s="399">
        <f>'Orçamento de mercado'!$J$12</f>
        <v>14941.133333333333</v>
      </c>
      <c r="J65" s="136">
        <f t="shared" si="4"/>
        <v>14941.13</v>
      </c>
      <c r="K65" s="315">
        <f>J65</f>
        <v>14941.13</v>
      </c>
      <c r="L65" s="402">
        <f>K65</f>
        <v>14941.13</v>
      </c>
    </row>
    <row r="66" spans="1:12" x14ac:dyDescent="0.25">
      <c r="A66"/>
      <c r="C66" s="171"/>
      <c r="D66" s="172"/>
      <c r="E66" s="173"/>
      <c r="F66" s="174"/>
      <c r="G66" s="175"/>
      <c r="H66" s="176"/>
      <c r="I66" s="277"/>
      <c r="J66" s="177"/>
      <c r="K66" s="316"/>
      <c r="L66" s="401"/>
    </row>
    <row r="67" spans="1:12" x14ac:dyDescent="0.25">
      <c r="A67"/>
      <c r="C67" s="12"/>
      <c r="D67" s="51" t="s">
        <v>164</v>
      </c>
      <c r="E67" s="51"/>
      <c r="F67" s="52" t="s">
        <v>6211</v>
      </c>
      <c r="G67" s="13"/>
      <c r="H67" s="14"/>
      <c r="I67" s="275"/>
      <c r="J67" s="141">
        <f>SUBTOTAL(9,J68:J81)</f>
        <v>75690.34</v>
      </c>
      <c r="K67" s="315"/>
      <c r="L67" s="144">
        <f>SUBTOTAL(9,L68:L81)</f>
        <v>94492.6177318306</v>
      </c>
    </row>
    <row r="68" spans="1:12" ht="25.5" x14ac:dyDescent="0.25">
      <c r="A68"/>
      <c r="C68" s="6" t="s">
        <v>14</v>
      </c>
      <c r="D68" s="7" t="s">
        <v>165</v>
      </c>
      <c r="E68" s="8" t="s">
        <v>899</v>
      </c>
      <c r="F68" s="9" t="str">
        <f>VLOOKUP($E68,Boletim_187_s_desoneração!$A$1:$F$4221,2,FALSE)</f>
        <v>Demolição (levantamento) mecanizada de pavimento asfáltico, inclusive carregamento, transporte até 1 quilômetro e descarregamento</v>
      </c>
      <c r="G68" s="10" t="str">
        <f>VLOOKUP($E68,Boletim_187_s_desoneração!$A$1:$F$4221,3,FALSE)</f>
        <v>M2</v>
      </c>
      <c r="H68" s="11">
        <f>'Memorial de calculo'!$G$476</f>
        <v>11.879999999999999</v>
      </c>
      <c r="I68" s="390">
        <f>VLOOKUP($E68,Boletim_187_s_desoneração!$A$1:$F$4221,6,FALSE)</f>
        <v>28.02</v>
      </c>
      <c r="J68" s="136">
        <f t="shared" ref="J68:J81" si="6">ROUND(I68*H68,2)</f>
        <v>332.88</v>
      </c>
      <c r="K68" s="315"/>
      <c r="L68" s="402">
        <f t="shared" ref="L68:L81" si="7">J68+(J68*$J$3)</f>
        <v>415.57089835468798</v>
      </c>
    </row>
    <row r="69" spans="1:12" x14ac:dyDescent="0.25">
      <c r="A69"/>
      <c r="C69" s="6" t="s">
        <v>14</v>
      </c>
      <c r="D69" s="7" t="s">
        <v>166</v>
      </c>
      <c r="E69" s="8" t="s">
        <v>23</v>
      </c>
      <c r="F69" s="9" t="str">
        <f>VLOOKUP($E69,Boletim_187_s_desoneração!$A$1:$F$4221,2,FALSE)</f>
        <v>Escavação manual em solo de 1ª e 2ª categoria em campo aberto</v>
      </c>
      <c r="G69" s="10" t="str">
        <f>VLOOKUP($E69,Boletim_187_s_desoneração!$A$1:$F$4221,3,FALSE)</f>
        <v>M3</v>
      </c>
      <c r="H69" s="11">
        <f>'Memorial de calculo'!$G$492</f>
        <v>110.8105</v>
      </c>
      <c r="I69" s="390">
        <f>VLOOKUP($E69,Boletim_187_s_desoneração!$A$1:$F$4221,6,FALSE)</f>
        <v>42.18</v>
      </c>
      <c r="J69" s="136">
        <f t="shared" si="6"/>
        <v>4673.99</v>
      </c>
      <c r="K69" s="315"/>
      <c r="L69" s="402">
        <f t="shared" si="7"/>
        <v>5835.0583489570654</v>
      </c>
    </row>
    <row r="70" spans="1:12" x14ac:dyDescent="0.25">
      <c r="A70"/>
      <c r="C70" s="6" t="s">
        <v>14</v>
      </c>
      <c r="D70" s="7" t="s">
        <v>167</v>
      </c>
      <c r="E70" s="8" t="s">
        <v>492</v>
      </c>
      <c r="F70" s="9" t="str">
        <f>VLOOKUP($E70,Boletim_187_s_desoneração!$A$1:$F$4221,2,FALSE)</f>
        <v>Reaterro manual apiloado sem controle de compactação</v>
      </c>
      <c r="G70" s="10" t="str">
        <f>VLOOKUP($E70,Boletim_187_s_desoneração!$A$1:$F$4221,3,FALSE)</f>
        <v>M3</v>
      </c>
      <c r="H70" s="11">
        <f>'Memorial de calculo'!$G$508</f>
        <v>43.610999999999997</v>
      </c>
      <c r="I70" s="390">
        <f>VLOOKUP($E70,Boletim_187_s_desoneração!$A$1:$F$4221,6,FALSE)</f>
        <v>15.74</v>
      </c>
      <c r="J70" s="136">
        <f t="shared" si="6"/>
        <v>686.44</v>
      </c>
      <c r="K70" s="315"/>
      <c r="L70" s="402">
        <f t="shared" si="7"/>
        <v>856.95892653987028</v>
      </c>
    </row>
    <row r="71" spans="1:12" x14ac:dyDescent="0.25">
      <c r="A71"/>
      <c r="C71" s="6" t="s">
        <v>14</v>
      </c>
      <c r="D71" s="7" t="s">
        <v>168</v>
      </c>
      <c r="E71" s="8" t="s">
        <v>28</v>
      </c>
      <c r="F71" s="9" t="str">
        <f>VLOOKUP($E71,Boletim_187_s_desoneração!$A$1:$F$4221,2,FALSE)</f>
        <v>Forma em madeira comum para fundação</v>
      </c>
      <c r="G71" s="10" t="str">
        <f>VLOOKUP($E71,Boletim_187_s_desoneração!$A$1:$F$4221,3,FALSE)</f>
        <v>M2</v>
      </c>
      <c r="H71" s="11">
        <f>'Memorial de calculo'!$G$524</f>
        <v>182.39399999999998</v>
      </c>
      <c r="I71" s="390">
        <f>VLOOKUP($E71,Boletim_187_s_desoneração!$A$1:$F$4221,6,FALSE)</f>
        <v>90.76</v>
      </c>
      <c r="J71" s="136">
        <f t="shared" si="6"/>
        <v>16554.080000000002</v>
      </c>
      <c r="K71" s="315"/>
      <c r="L71" s="402">
        <f t="shared" si="7"/>
        <v>20666.287842572019</v>
      </c>
    </row>
    <row r="72" spans="1:12" x14ac:dyDescent="0.25">
      <c r="A72"/>
      <c r="C72" s="6" t="s">
        <v>14</v>
      </c>
      <c r="D72" s="7" t="s">
        <v>169</v>
      </c>
      <c r="E72" s="8" t="s">
        <v>36</v>
      </c>
      <c r="F72" s="9" t="str">
        <f>VLOOKUP($E72,Boletim_187_s_desoneração!$A$1:$F$4221,2,FALSE)</f>
        <v>Concreto usinado, fck = 25 MPa</v>
      </c>
      <c r="G72" s="10" t="str">
        <f>VLOOKUP($E72,Boletim_187_s_desoneração!$A$1:$F$4221,3,FALSE)</f>
        <v>M3</v>
      </c>
      <c r="H72" s="11">
        <f>'Memorial de calculo'!$G$540</f>
        <v>17.3979</v>
      </c>
      <c r="I72" s="390">
        <f>VLOOKUP($E72,Boletim_187_s_desoneração!$A$1:$F$4221,6,FALSE)</f>
        <v>443.55</v>
      </c>
      <c r="J72" s="136">
        <f t="shared" si="6"/>
        <v>7716.84</v>
      </c>
      <c r="K72" s="315"/>
      <c r="L72" s="402">
        <f t="shared" si="7"/>
        <v>9633.7843404812247</v>
      </c>
    </row>
    <row r="73" spans="1:12" x14ac:dyDescent="0.25">
      <c r="A73"/>
      <c r="C73" s="6" t="s">
        <v>14</v>
      </c>
      <c r="D73" s="7" t="s">
        <v>170</v>
      </c>
      <c r="E73" s="8" t="s">
        <v>41</v>
      </c>
      <c r="F73" s="9" t="str">
        <f>VLOOKUP($E73,Boletim_187_s_desoneração!$A$1:$F$4221,2,FALSE)</f>
        <v>Lançamento e adensamento de concreto ou massa em fundação</v>
      </c>
      <c r="G73" s="10" t="str">
        <f>VLOOKUP($E73,Boletim_187_s_desoneração!$A$1:$F$4221,3,FALSE)</f>
        <v>M3</v>
      </c>
      <c r="H73" s="11">
        <f>'Memorial de calculo'!$G$556</f>
        <v>17.3979</v>
      </c>
      <c r="I73" s="390">
        <f>VLOOKUP($E73,Boletim_187_s_desoneração!$A$1:$F$4221,6,FALSE)</f>
        <v>142.28</v>
      </c>
      <c r="J73" s="136">
        <f t="shared" si="6"/>
        <v>2475.37</v>
      </c>
      <c r="K73" s="315"/>
      <c r="L73" s="402">
        <f t="shared" si="7"/>
        <v>3090.2779820363012</v>
      </c>
    </row>
    <row r="74" spans="1:12" x14ac:dyDescent="0.25">
      <c r="A74"/>
      <c r="C74" s="6" t="s">
        <v>14</v>
      </c>
      <c r="D74" s="7" t="s">
        <v>171</v>
      </c>
      <c r="E74" s="8" t="s">
        <v>44</v>
      </c>
      <c r="F74" s="9" t="str">
        <f>VLOOKUP($E74,Boletim_187_s_desoneração!$A$1:$F$4221,2,FALSE)</f>
        <v>Lastro de pedra britada</v>
      </c>
      <c r="G74" s="10" t="str">
        <f>VLOOKUP($E74,Boletim_187_s_desoneração!$A$1:$F$4221,3,FALSE)</f>
        <v>M3</v>
      </c>
      <c r="H74" s="11">
        <f>'Memorial de calculo'!$G$571</f>
        <v>6.1593</v>
      </c>
      <c r="I74" s="390">
        <f>VLOOKUP($E74,Boletim_187_s_desoneração!$A$1:$F$4221,6,FALSE)</f>
        <v>160.61000000000001</v>
      </c>
      <c r="J74" s="136">
        <f t="shared" si="6"/>
        <v>989.25</v>
      </c>
      <c r="K74" s="315"/>
      <c r="L74" s="402">
        <f t="shared" si="7"/>
        <v>1234.9901201555367</v>
      </c>
    </row>
    <row r="75" spans="1:12" x14ac:dyDescent="0.25">
      <c r="A75"/>
      <c r="C75" s="6" t="s">
        <v>14</v>
      </c>
      <c r="D75" s="7" t="s">
        <v>172</v>
      </c>
      <c r="E75" s="8" t="s">
        <v>203</v>
      </c>
      <c r="F75" s="9" t="str">
        <f>VLOOKUP($E75,Boletim_187_s_desoneração!$A$1:$F$4221,2,FALSE)</f>
        <v>Alvenaria de elevação de 1 tijolo maciço comum</v>
      </c>
      <c r="G75" s="10" t="str">
        <f>VLOOKUP($E75,Boletim_187_s_desoneração!$A$1:$F$4221,3,FALSE)</f>
        <v>M2</v>
      </c>
      <c r="H75" s="11">
        <f>'Memorial de calculo'!$G$578</f>
        <v>34.44</v>
      </c>
      <c r="I75" s="390">
        <f>VLOOKUP($E75,Boletim_187_s_desoneração!$A$1:$F$4221,6,FALSE)</f>
        <v>204</v>
      </c>
      <c r="J75" s="136">
        <f t="shared" si="6"/>
        <v>7025.76</v>
      </c>
      <c r="K75" s="315"/>
      <c r="L75" s="402">
        <f t="shared" si="7"/>
        <v>8771.0327890664284</v>
      </c>
    </row>
    <row r="76" spans="1:12" x14ac:dyDescent="0.25">
      <c r="A76"/>
      <c r="C76" s="6" t="s">
        <v>14</v>
      </c>
      <c r="D76" s="7" t="s">
        <v>173</v>
      </c>
      <c r="E76" s="8" t="s">
        <v>205</v>
      </c>
      <c r="F76" s="9" t="str">
        <f>VLOOKUP($E76,Boletim_187_s_desoneração!$A$1:$F$4221,2,FALSE)</f>
        <v>Argamassa de regularização e/ou proteção</v>
      </c>
      <c r="G76" s="10" t="str">
        <f>VLOOKUP($E76,Boletim_187_s_desoneração!$A$1:$F$4221,3,FALSE)</f>
        <v>M3</v>
      </c>
      <c r="H76" s="11">
        <f>'Memorial de calculo'!$G$585</f>
        <v>0.72</v>
      </c>
      <c r="I76" s="390">
        <f>VLOOKUP($E76,Boletim_187_s_desoneração!$A$1:$F$4221,6,FALSE)</f>
        <v>734.92</v>
      </c>
      <c r="J76" s="136">
        <f t="shared" si="6"/>
        <v>529.14</v>
      </c>
      <c r="K76" s="315"/>
      <c r="L76" s="402">
        <f t="shared" si="7"/>
        <v>660.58394963770604</v>
      </c>
    </row>
    <row r="77" spans="1:12" ht="25.5" x14ac:dyDescent="0.25">
      <c r="A77"/>
      <c r="C77" s="6" t="s">
        <v>14</v>
      </c>
      <c r="D77" s="7" t="s">
        <v>174</v>
      </c>
      <c r="E77" s="8" t="s">
        <v>402</v>
      </c>
      <c r="F77" s="9" t="str">
        <f>VLOOKUP($E77,Boletim_187_s_desoneração!$A$1:$F$4221,2,FALSE)</f>
        <v>Tubo de PVC rígido PxB com virola e anel de borracha, linha esgoto série reforçada ´R´, DN= 100 mm, inclusive conexões</v>
      </c>
      <c r="G77" s="10" t="str">
        <f>VLOOKUP($E77,Boletim_187_s_desoneração!$A$1:$F$4221,3,FALSE)</f>
        <v>M</v>
      </c>
      <c r="H77" s="11">
        <f>'Memorial de calculo'!$G$592</f>
        <v>78.740000000000009</v>
      </c>
      <c r="I77" s="390">
        <f>VLOOKUP($E77,Boletim_187_s_desoneração!$A$1:$F$4221,6,FALSE)</f>
        <v>100.81</v>
      </c>
      <c r="J77" s="136">
        <f t="shared" si="6"/>
        <v>7937.78</v>
      </c>
      <c r="K77" s="315"/>
      <c r="L77" s="402">
        <f t="shared" si="7"/>
        <v>9909.608163728295</v>
      </c>
    </row>
    <row r="78" spans="1:12" ht="25.5" x14ac:dyDescent="0.25">
      <c r="A78"/>
      <c r="C78" s="6" t="s">
        <v>14</v>
      </c>
      <c r="D78" s="7" t="s">
        <v>175</v>
      </c>
      <c r="E78" s="8" t="s">
        <v>4667</v>
      </c>
      <c r="F78" s="9" t="str">
        <f>VLOOKUP($E78,Boletim_187_s_desoneração!$A$1:$F$4221,2,FALSE)</f>
        <v>Tubo de PVC rígido PxB com virola e anel de borracha, linha esgoto série reforçada ´R´. DN= 150 mm, inclusive conexões</v>
      </c>
      <c r="G78" s="10" t="str">
        <f>VLOOKUP($E78,Boletim_187_s_desoneração!$A$1:$F$4221,3,FALSE)</f>
        <v>M</v>
      </c>
      <c r="H78" s="11">
        <f>'Memorial de calculo'!$D$597</f>
        <v>52.63</v>
      </c>
      <c r="I78" s="390">
        <f>VLOOKUP($E78,Boletim_187_s_desoneração!$A$1:$F$4221,6,FALSE)</f>
        <v>157.44999999999999</v>
      </c>
      <c r="J78" s="136">
        <f t="shared" si="6"/>
        <v>8286.59</v>
      </c>
      <c r="K78" s="315"/>
      <c r="L78" s="402">
        <f t="shared" si="7"/>
        <v>10345.066241879878</v>
      </c>
    </row>
    <row r="79" spans="1:12" ht="25.5" x14ac:dyDescent="0.25">
      <c r="A79"/>
      <c r="C79" s="6" t="s">
        <v>14</v>
      </c>
      <c r="D79" s="7" t="s">
        <v>176</v>
      </c>
      <c r="E79" s="8" t="s">
        <v>4681</v>
      </c>
      <c r="F79" s="9" t="str">
        <f>VLOOKUP($E79,Boletim_187_s_desoneração!$A$1:$F$4221,2,FALSE)</f>
        <v>Tubo PVC rígido, tipo Coletor Esgoto, junta elástica, DN= 200 mm, inclusive conexões</v>
      </c>
      <c r="G79" s="10" t="str">
        <f>VLOOKUP($E79,Boletim_187_s_desoneração!$A$1:$F$4221,3,FALSE)</f>
        <v>M</v>
      </c>
      <c r="H79" s="11">
        <f>'Memorial de calculo'!$D$604</f>
        <v>18.53</v>
      </c>
      <c r="I79" s="390">
        <f>VLOOKUP($E79,Boletim_187_s_desoneração!$A$1:$F$4221,6,FALSE)</f>
        <v>149.16</v>
      </c>
      <c r="J79" s="136">
        <f t="shared" si="6"/>
        <v>2763.93</v>
      </c>
      <c r="K79" s="315"/>
      <c r="L79" s="402">
        <f t="shared" si="7"/>
        <v>3450.5193255511676</v>
      </c>
    </row>
    <row r="80" spans="1:12" ht="14.45" customHeight="1" x14ac:dyDescent="0.25">
      <c r="A80"/>
      <c r="C80" s="6" t="s">
        <v>14</v>
      </c>
      <c r="D80" s="7" t="s">
        <v>177</v>
      </c>
      <c r="E80" s="8" t="s">
        <v>412</v>
      </c>
      <c r="F80" s="9" t="str">
        <f>VLOOKUP($E80,Boletim_187_s_desoneração!$A$1:$F$4221,2,FALSE)</f>
        <v>Grelha pré-moldada em concreto, com furos redondos, 79,5 x 24,5 x 8 cm</v>
      </c>
      <c r="G80" s="10" t="str">
        <f>VLOOKUP($E80,Boletim_187_s_desoneração!$A$1:$F$4221,3,FALSE)</f>
        <v>UN</v>
      </c>
      <c r="H80" s="11">
        <f>'Memorial de calculo'!$G$613</f>
        <v>158</v>
      </c>
      <c r="I80" s="390">
        <f>VLOOKUP($E80,Boletim_187_s_desoneração!$A$1:$F$4221,6,FALSE)</f>
        <v>95.04</v>
      </c>
      <c r="J80" s="136">
        <f t="shared" si="6"/>
        <v>15016.32</v>
      </c>
      <c r="K80" s="315"/>
      <c r="L80" s="402">
        <f t="shared" si="7"/>
        <v>18746.53206074702</v>
      </c>
    </row>
    <row r="81" spans="1:12" ht="28.9" customHeight="1" x14ac:dyDescent="0.25">
      <c r="A81"/>
      <c r="C81" s="6" t="s">
        <v>14</v>
      </c>
      <c r="D81" s="7" t="s">
        <v>15321</v>
      </c>
      <c r="E81" s="8" t="s">
        <v>5422</v>
      </c>
      <c r="F81" s="9" t="str">
        <f>VLOOKUP($E81,Boletim_187_s_desoneração!$A$1:$F$4221,2,FALSE)</f>
        <v>Chaminé para poço de visita tipo PMSP em alvenaria, diâmetro interno 70 cm - pescoço</v>
      </c>
      <c r="G81" s="10" t="str">
        <f>VLOOKUP($E81,Boletim_187_s_desoneração!$A$1:$F$4221,3,FALSE)</f>
        <v>M</v>
      </c>
      <c r="H81" s="11">
        <f>'Memorial de calculo'!$D$617</f>
        <v>1.1499999999999999</v>
      </c>
      <c r="I81" s="390">
        <f>VLOOKUP($E81,Boletim_187_s_desoneração!$A$1:$F$4221,6,FALSE)</f>
        <v>610.41</v>
      </c>
      <c r="J81" s="136">
        <f t="shared" si="6"/>
        <v>701.97</v>
      </c>
      <c r="K81" s="315"/>
      <c r="L81" s="402">
        <f t="shared" si="7"/>
        <v>876.34674212340883</v>
      </c>
    </row>
    <row r="82" spans="1:12" x14ac:dyDescent="0.25">
      <c r="A82"/>
      <c r="C82" s="171"/>
      <c r="D82" s="172"/>
      <c r="E82" s="173"/>
      <c r="F82" s="174"/>
      <c r="G82" s="175"/>
      <c r="H82" s="176"/>
      <c r="I82" s="277"/>
      <c r="J82" s="177"/>
      <c r="K82" s="315"/>
      <c r="L82" s="401"/>
    </row>
    <row r="83" spans="1:12" x14ac:dyDescent="0.25">
      <c r="A83"/>
      <c r="C83" s="12"/>
      <c r="D83" s="51" t="s">
        <v>178</v>
      </c>
      <c r="E83" s="51"/>
      <c r="F83" s="52" t="s">
        <v>380</v>
      </c>
      <c r="G83" s="13"/>
      <c r="H83" s="14"/>
      <c r="I83" s="275"/>
      <c r="J83" s="141">
        <f>SUBTOTAL(9,J84:J86)</f>
        <v>7122.1900000000005</v>
      </c>
      <c r="K83" s="315"/>
      <c r="L83" s="144">
        <f>SUBTOTAL(9,L84:L86)</f>
        <v>8891.4170168011751</v>
      </c>
    </row>
    <row r="84" spans="1:12" ht="25.5" x14ac:dyDescent="0.25">
      <c r="A84"/>
      <c r="C84" s="6" t="s">
        <v>14</v>
      </c>
      <c r="D84" s="7" t="s">
        <v>179</v>
      </c>
      <c r="E84" s="8" t="s">
        <v>432</v>
      </c>
      <c r="F84" s="9" t="str">
        <f>VLOOKUP($E84,Boletim_187_s_desoneração!$A$1:$F$4221,2,FALSE)</f>
        <v>Tubo de PVC rígido soldável marrom, DN= 25 mm, (3/4´), inclusive conexões</v>
      </c>
      <c r="G84" s="10" t="str">
        <f>VLOOKUP($E84,Boletim_187_s_desoneração!$A$1:$F$4221,3,FALSE)</f>
        <v>M</v>
      </c>
      <c r="H84" s="11">
        <f>'Memorial de calculo'!$G$622</f>
        <v>103.61</v>
      </c>
      <c r="I84" s="390">
        <f>VLOOKUP($E84,Boletim_187_s_desoneração!$A$1:$F$4221,6,FALSE)</f>
        <v>28.54</v>
      </c>
      <c r="J84" s="136">
        <f t="shared" ref="J84:J86" si="8">ROUND(I84*H84,2)</f>
        <v>2957.03</v>
      </c>
      <c r="K84" s="315"/>
      <c r="L84" s="402">
        <f t="shared" ref="L84:L86" si="9">J84+(J84*$J$3)</f>
        <v>3691.5873995486754</v>
      </c>
    </row>
    <row r="85" spans="1:12" x14ac:dyDescent="0.25">
      <c r="A85"/>
      <c r="C85" s="6" t="s">
        <v>14</v>
      </c>
      <c r="D85" s="7" t="s">
        <v>180</v>
      </c>
      <c r="E85" s="8" t="s">
        <v>433</v>
      </c>
      <c r="F85" s="9" t="str">
        <f>VLOOKUP($E85,Boletim_187_s_desoneração!$A$1:$F$4221,2,FALSE)</f>
        <v>Tubo de PVC rígido soldável marrom, DN= 32 mm, (1´), inclusive conexões</v>
      </c>
      <c r="G85" s="10" t="str">
        <f>VLOOKUP($E85,Boletim_187_s_desoneração!$A$1:$F$4221,3,FALSE)</f>
        <v>M</v>
      </c>
      <c r="H85" s="11">
        <f>'Memorial de calculo'!$G$627</f>
        <v>66.56</v>
      </c>
      <c r="I85" s="390">
        <f>VLOOKUP($E85,Boletim_187_s_desoneração!$A$1:$F$4221,6,FALSE)</f>
        <v>38.549999999999997</v>
      </c>
      <c r="J85" s="136">
        <f t="shared" si="8"/>
        <v>2565.89</v>
      </c>
      <c r="K85" s="315"/>
      <c r="L85" s="402">
        <f t="shared" si="9"/>
        <v>3203.2841035187162</v>
      </c>
    </row>
    <row r="86" spans="1:12" ht="25.5" x14ac:dyDescent="0.25">
      <c r="A86"/>
      <c r="C86" s="6" t="s">
        <v>14</v>
      </c>
      <c r="D86" s="7" t="s">
        <v>181</v>
      </c>
      <c r="E86" s="8" t="s">
        <v>435</v>
      </c>
      <c r="F86" s="9" t="str">
        <f>VLOOKUP($E86,Boletim_187_s_desoneração!$A$1:$F$4221,2,FALSE)</f>
        <v>Tubo de PVC rígido soldável marrom, DN= 50 mm, (1 1/2´), inclusive conexões</v>
      </c>
      <c r="G86" s="10" t="str">
        <f>VLOOKUP($E86,Boletim_187_s_desoneração!$A$1:$F$4221,3,FALSE)</f>
        <v>M</v>
      </c>
      <c r="H86" s="11">
        <f>'Memorial de calculo'!$G$632</f>
        <v>31.089999999999996</v>
      </c>
      <c r="I86" s="390">
        <f>VLOOKUP($E86,Boletim_187_s_desoneração!$A$1:$F$4221,6,FALSE)</f>
        <v>51.44</v>
      </c>
      <c r="J86" s="136">
        <f t="shared" si="8"/>
        <v>1599.27</v>
      </c>
      <c r="K86" s="315"/>
      <c r="L86" s="402">
        <f t="shared" si="9"/>
        <v>1996.5455137337833</v>
      </c>
    </row>
    <row r="87" spans="1:12" x14ac:dyDescent="0.25">
      <c r="A87"/>
      <c r="C87" s="171"/>
      <c r="D87" s="172"/>
      <c r="E87" s="173"/>
      <c r="F87" s="174"/>
      <c r="G87" s="175"/>
      <c r="H87" s="176"/>
      <c r="I87" s="277"/>
      <c r="J87" s="177"/>
      <c r="K87" s="315"/>
      <c r="L87" s="401"/>
    </row>
    <row r="88" spans="1:12" x14ac:dyDescent="0.25">
      <c r="A88"/>
      <c r="C88" s="12"/>
      <c r="D88" s="51" t="s">
        <v>184</v>
      </c>
      <c r="E88" s="51"/>
      <c r="F88" s="52" t="s">
        <v>6136</v>
      </c>
      <c r="G88" s="13"/>
      <c r="H88" s="14"/>
      <c r="I88" s="275"/>
      <c r="J88" s="141">
        <f>SUBTOTAL(9,J89:J102)</f>
        <v>14146.93</v>
      </c>
      <c r="K88" s="315"/>
      <c r="L88" s="144">
        <f>SUBTOTAL(9,L89:L102)</f>
        <v>17661.176427123544</v>
      </c>
    </row>
    <row r="89" spans="1:12" x14ac:dyDescent="0.25">
      <c r="A89"/>
      <c r="C89" s="6" t="s">
        <v>14</v>
      </c>
      <c r="D89" s="7" t="s">
        <v>185</v>
      </c>
      <c r="E89" s="8" t="s">
        <v>23</v>
      </c>
      <c r="F89" s="9" t="str">
        <f>VLOOKUP($E89,Boletim_187_s_desoneração!$A$1:$F$4221,2,FALSE)</f>
        <v>Escavação manual em solo de 1ª e 2ª categoria em campo aberto</v>
      </c>
      <c r="G89" s="10" t="str">
        <f>VLOOKUP($E89,Boletim_187_s_desoneração!$A$1:$F$4221,3,FALSE)</f>
        <v>M3</v>
      </c>
      <c r="H89" s="11">
        <f>'Memorial de calculo'!$G$639</f>
        <v>15</v>
      </c>
      <c r="I89" s="390">
        <f>VLOOKUP($E89,Boletim_187_s_desoneração!$A$1:$F$4221,6,FALSE)</f>
        <v>42.18</v>
      </c>
      <c r="J89" s="136">
        <f t="shared" ref="J89:J102" si="10">ROUND(I89*H89,2)</f>
        <v>632.70000000000005</v>
      </c>
      <c r="K89" s="315"/>
      <c r="L89" s="402">
        <f t="shared" ref="L89:L102" si="11">J89+(J89*$J$3)</f>
        <v>789.86934447551994</v>
      </c>
    </row>
    <row r="90" spans="1:12" x14ac:dyDescent="0.25">
      <c r="A90"/>
      <c r="C90" s="6" t="s">
        <v>14</v>
      </c>
      <c r="D90" s="7" t="s">
        <v>186</v>
      </c>
      <c r="E90" s="8" t="s">
        <v>492</v>
      </c>
      <c r="F90" s="9" t="str">
        <f>VLOOKUP($E90,Boletim_187_s_desoneração!$A$1:$F$4221,2,FALSE)</f>
        <v>Reaterro manual apiloado sem controle de compactação</v>
      </c>
      <c r="G90" s="10" t="str">
        <f>VLOOKUP($E90,Boletim_187_s_desoneração!$A$1:$F$4221,3,FALSE)</f>
        <v>M3</v>
      </c>
      <c r="H90" s="11">
        <f>'Memorial de calculo'!$G$646</f>
        <v>3</v>
      </c>
      <c r="I90" s="390">
        <f>VLOOKUP($E90,Boletim_187_s_desoneração!$A$1:$F$4221,6,FALSE)</f>
        <v>15.74</v>
      </c>
      <c r="J90" s="136">
        <f t="shared" si="10"/>
        <v>47.22</v>
      </c>
      <c r="K90" s="315"/>
      <c r="L90" s="402">
        <f t="shared" si="11"/>
        <v>58.949945386650938</v>
      </c>
    </row>
    <row r="91" spans="1:12" x14ac:dyDescent="0.25">
      <c r="A91"/>
      <c r="C91" s="6" t="s">
        <v>14</v>
      </c>
      <c r="D91" s="7" t="s">
        <v>187</v>
      </c>
      <c r="E91" s="8" t="s">
        <v>36</v>
      </c>
      <c r="F91" s="9" t="str">
        <f>VLOOKUP($E91,Boletim_187_s_desoneração!$A$1:$F$4221,2,FALSE)</f>
        <v>Concreto usinado, fck = 25 MPa</v>
      </c>
      <c r="G91" s="10" t="str">
        <f>VLOOKUP($E91,Boletim_187_s_desoneração!$A$1:$F$4221,3,FALSE)</f>
        <v>M3</v>
      </c>
      <c r="H91" s="11">
        <f>'Memorial de calculo'!$G$653</f>
        <v>1.3199999999999998</v>
      </c>
      <c r="I91" s="390">
        <f>VLOOKUP($E91,Boletim_187_s_desoneração!$A$1:$F$4221,6,FALSE)</f>
        <v>443.55</v>
      </c>
      <c r="J91" s="136">
        <f t="shared" si="10"/>
        <v>585.49</v>
      </c>
      <c r="K91" s="315"/>
      <c r="L91" s="402">
        <f t="shared" si="11"/>
        <v>730.9318831942029</v>
      </c>
    </row>
    <row r="92" spans="1:12" x14ac:dyDescent="0.25">
      <c r="A92"/>
      <c r="C92" s="6" t="s">
        <v>14</v>
      </c>
      <c r="D92" s="7" t="s">
        <v>15322</v>
      </c>
      <c r="E92" s="8" t="s">
        <v>41</v>
      </c>
      <c r="F92" s="9" t="str">
        <f>VLOOKUP($E92,Boletim_187_s_desoneração!$A$1:$F$4221,2,FALSE)</f>
        <v>Lançamento e adensamento de concreto ou massa em fundação</v>
      </c>
      <c r="G92" s="10" t="str">
        <f>VLOOKUP($E92,Boletim_187_s_desoneração!$A$1:$F$4221,3,FALSE)</f>
        <v>M3</v>
      </c>
      <c r="H92" s="11">
        <f>'Memorial de calculo'!$G$660</f>
        <v>1.3199999999999998</v>
      </c>
      <c r="I92" s="390">
        <f>VLOOKUP($E92,Boletim_187_s_desoneração!$A$1:$F$4221,6,FALSE)</f>
        <v>142.28</v>
      </c>
      <c r="J92" s="136">
        <f t="shared" si="10"/>
        <v>187.81</v>
      </c>
      <c r="K92" s="315"/>
      <c r="L92" s="402">
        <f t="shared" si="11"/>
        <v>234.46398227587702</v>
      </c>
    </row>
    <row r="93" spans="1:12" x14ac:dyDescent="0.25">
      <c r="A93"/>
      <c r="C93" s="6" t="s">
        <v>14</v>
      </c>
      <c r="D93" s="7" t="s">
        <v>15323</v>
      </c>
      <c r="E93" s="8" t="s">
        <v>44</v>
      </c>
      <c r="F93" s="9" t="str">
        <f>VLOOKUP($E93,Boletim_187_s_desoneração!$A$1:$F$4221,2,FALSE)</f>
        <v>Lastro de pedra britada</v>
      </c>
      <c r="G93" s="10" t="str">
        <f>VLOOKUP($E93,Boletim_187_s_desoneração!$A$1:$F$4221,3,FALSE)</f>
        <v>M3</v>
      </c>
      <c r="H93" s="11">
        <f>'Memorial de calculo'!$G$667</f>
        <v>0.75</v>
      </c>
      <c r="I93" s="390">
        <f>VLOOKUP($E93,Boletim_187_s_desoneração!$A$1:$F$4221,6,FALSE)</f>
        <v>160.61000000000001</v>
      </c>
      <c r="J93" s="136">
        <f t="shared" si="10"/>
        <v>120.46</v>
      </c>
      <c r="K93" s="315"/>
      <c r="L93" s="402">
        <f t="shared" si="11"/>
        <v>150.38353285209598</v>
      </c>
    </row>
    <row r="94" spans="1:12" x14ac:dyDescent="0.25">
      <c r="A94"/>
      <c r="C94" s="6" t="s">
        <v>14</v>
      </c>
      <c r="D94" s="7" t="s">
        <v>15324</v>
      </c>
      <c r="E94" s="8" t="s">
        <v>203</v>
      </c>
      <c r="F94" s="9" t="str">
        <f>VLOOKUP($E94,Boletim_187_s_desoneração!$A$1:$F$4221,2,FALSE)</f>
        <v>Alvenaria de elevação de 1 tijolo maciço comum</v>
      </c>
      <c r="G94" s="10" t="str">
        <f>VLOOKUP($E94,Boletim_187_s_desoneração!$A$1:$F$4221,3,FALSE)</f>
        <v>M2</v>
      </c>
      <c r="H94" s="11">
        <f>'Memorial de calculo'!$G$674</f>
        <v>9.15</v>
      </c>
      <c r="I94" s="390">
        <f>VLOOKUP($E94,Boletim_187_s_desoneração!$A$1:$F$4221,6,FALSE)</f>
        <v>204</v>
      </c>
      <c r="J94" s="136">
        <f t="shared" si="10"/>
        <v>1866.6</v>
      </c>
      <c r="K94" s="315"/>
      <c r="L94" s="402">
        <f t="shared" si="11"/>
        <v>2330.283101624791</v>
      </c>
    </row>
    <row r="95" spans="1:12" x14ac:dyDescent="0.25">
      <c r="A95"/>
      <c r="C95" s="6" t="s">
        <v>14</v>
      </c>
      <c r="D95" s="7" t="s">
        <v>15325</v>
      </c>
      <c r="E95" s="8" t="s">
        <v>205</v>
      </c>
      <c r="F95" s="9" t="str">
        <f>VLOOKUP($E95,Boletim_187_s_desoneração!$A$1:$F$4221,2,FALSE)</f>
        <v>Argamassa de regularização e/ou proteção</v>
      </c>
      <c r="G95" s="10" t="str">
        <f>VLOOKUP($E95,Boletim_187_s_desoneração!$A$1:$F$4221,3,FALSE)</f>
        <v>M3</v>
      </c>
      <c r="H95" s="11">
        <f>'Memorial de calculo'!$G$681</f>
        <v>0.22499999999999998</v>
      </c>
      <c r="I95" s="390">
        <f>VLOOKUP($E95,Boletim_187_s_desoneração!$A$1:$F$4221,6,FALSE)</f>
        <v>734.92</v>
      </c>
      <c r="J95" s="136">
        <f t="shared" si="10"/>
        <v>165.36</v>
      </c>
      <c r="K95" s="315"/>
      <c r="L95" s="402">
        <f t="shared" si="11"/>
        <v>206.43716580128336</v>
      </c>
    </row>
    <row r="96" spans="1:12" ht="25.5" x14ac:dyDescent="0.25">
      <c r="A96"/>
      <c r="C96" s="6" t="s">
        <v>14</v>
      </c>
      <c r="D96" s="7" t="s">
        <v>15326</v>
      </c>
      <c r="E96" s="8" t="s">
        <v>323</v>
      </c>
      <c r="F96" s="9" t="str">
        <f>VLOOKUP($E96,Boletim_187_s_desoneração!$A$1:$F$4221,2,FALSE)</f>
        <v>Eletroduto corrugado em polietileno de alta densidade, DN= 30 mm, com acessórios</v>
      </c>
      <c r="G96" s="10" t="str">
        <f>VLOOKUP($E96,Boletim_187_s_desoneração!$A$1:$F$4221,3,FALSE)</f>
        <v>M</v>
      </c>
      <c r="H96" s="11">
        <f>'Memorial de calculo'!$G$686</f>
        <v>116.77</v>
      </c>
      <c r="I96" s="390">
        <f>VLOOKUP($E96,Boletim_187_s_desoneração!$A$1:$F$4221,6,FALSE)</f>
        <v>9.59</v>
      </c>
      <c r="J96" s="136">
        <f t="shared" si="10"/>
        <v>1119.82</v>
      </c>
      <c r="K96" s="315"/>
      <c r="L96" s="402">
        <f t="shared" si="11"/>
        <v>1397.9950835002001</v>
      </c>
    </row>
    <row r="97" spans="1:12" ht="25.5" x14ac:dyDescent="0.25">
      <c r="A97"/>
      <c r="C97" s="6" t="s">
        <v>14</v>
      </c>
      <c r="D97" s="7" t="s">
        <v>15327</v>
      </c>
      <c r="E97" s="8" t="s">
        <v>324</v>
      </c>
      <c r="F97" s="9" t="str">
        <f>VLOOKUP($E97,Boletim_187_s_desoneração!$A$1:$F$4221,2,FALSE)</f>
        <v>Eletroduto corrugado em polietileno de alta densidade, DN= 40 mm, com acessórios</v>
      </c>
      <c r="G97" s="10" t="str">
        <f>VLOOKUP($E97,Boletim_187_s_desoneração!$A$1:$F$4221,3,FALSE)</f>
        <v>M</v>
      </c>
      <c r="H97" s="11">
        <f>'Memorial de calculo'!$G$691</f>
        <v>79.599999999999994</v>
      </c>
      <c r="I97" s="390">
        <f>VLOOKUP($E97,Boletim_187_s_desoneração!$A$1:$F$4221,6,FALSE)</f>
        <v>11.59</v>
      </c>
      <c r="J97" s="136">
        <f t="shared" si="10"/>
        <v>922.56</v>
      </c>
      <c r="K97" s="315"/>
      <c r="L97" s="402">
        <f t="shared" si="11"/>
        <v>1151.7336216837925</v>
      </c>
    </row>
    <row r="98" spans="1:12" ht="25.5" x14ac:dyDescent="0.25">
      <c r="A98"/>
      <c r="C98" s="6" t="s">
        <v>14</v>
      </c>
      <c r="D98" s="7" t="s">
        <v>15328</v>
      </c>
      <c r="E98" s="8" t="s">
        <v>325</v>
      </c>
      <c r="F98" s="9" t="str">
        <f>VLOOKUP($E98,Boletim_187_s_desoneração!$A$1:$F$4221,2,FALSE)</f>
        <v>Eletroduto corrugado em polietileno de alta densidade, DN= 50 mm, com acessórios</v>
      </c>
      <c r="G98" s="10" t="str">
        <f>VLOOKUP($E98,Boletim_187_s_desoneração!$A$1:$F$4221,3,FALSE)</f>
        <v>M</v>
      </c>
      <c r="H98" s="11">
        <f>'Memorial de calculo'!$G$696</f>
        <v>49.2</v>
      </c>
      <c r="I98" s="390">
        <f>VLOOKUP($E98,Boletim_187_s_desoneração!$A$1:$F$4221,6,FALSE)</f>
        <v>13.68</v>
      </c>
      <c r="J98" s="136">
        <f t="shared" si="10"/>
        <v>673.06</v>
      </c>
      <c r="K98" s="315"/>
      <c r="L98" s="402">
        <f t="shared" si="11"/>
        <v>840.25519360311898</v>
      </c>
    </row>
    <row r="99" spans="1:12" ht="25.5" x14ac:dyDescent="0.25">
      <c r="A99"/>
      <c r="C99" s="6" t="s">
        <v>14</v>
      </c>
      <c r="D99" s="7" t="s">
        <v>15329</v>
      </c>
      <c r="E99" s="8" t="s">
        <v>326</v>
      </c>
      <c r="F99" s="9" t="str">
        <f>VLOOKUP($E99,Boletim_187_s_desoneração!$A$1:$F$4221,2,FALSE)</f>
        <v>Eletroduto corrugado em polietileno de alta densidade, DN= 75 mm, com acessórios</v>
      </c>
      <c r="G99" s="10" t="str">
        <f>VLOOKUP($E99,Boletim_187_s_desoneração!$A$1:$F$4221,3,FALSE)</f>
        <v>M</v>
      </c>
      <c r="H99" s="11">
        <f>'Memorial de calculo'!$G$701</f>
        <v>70.2</v>
      </c>
      <c r="I99" s="390">
        <f>VLOOKUP($E99,Boletim_187_s_desoneração!$A$1:$F$4221,6,FALSE)</f>
        <v>21.55</v>
      </c>
      <c r="J99" s="136">
        <f t="shared" si="10"/>
        <v>1512.81</v>
      </c>
      <c r="K99" s="315"/>
      <c r="L99" s="402">
        <f t="shared" si="11"/>
        <v>1888.6079390169293</v>
      </c>
    </row>
    <row r="100" spans="1:12" x14ac:dyDescent="0.25">
      <c r="A100"/>
      <c r="C100" s="6" t="s">
        <v>14</v>
      </c>
      <c r="D100" s="7" t="s">
        <v>15330</v>
      </c>
      <c r="E100" s="8" t="s">
        <v>543</v>
      </c>
      <c r="F100" s="9" t="str">
        <f>VLOOKUP($E100,Boletim_187_s_desoneração!$A$1:$F$4221,2,FALSE)</f>
        <v>Eletroduto de PVC corrugado flexível leve, diâmetro externo de 20 mm</v>
      </c>
      <c r="G100" s="10" t="str">
        <f>VLOOKUP($E100,Boletim_187_s_desoneração!$A$1:$F$4221,3,FALSE)</f>
        <v>M</v>
      </c>
      <c r="H100" s="11">
        <f>'Memorial de calculo'!$G$706</f>
        <v>319.25</v>
      </c>
      <c r="I100" s="390">
        <f>VLOOKUP($E100,Boletim_187_s_desoneração!$A$1:$F$4221,6,FALSE)</f>
        <v>15.17</v>
      </c>
      <c r="J100" s="136">
        <f t="shared" si="10"/>
        <v>4843.0200000000004</v>
      </c>
      <c r="K100" s="315"/>
      <c r="L100" s="402">
        <f t="shared" si="11"/>
        <v>6046.0771814158888</v>
      </c>
    </row>
    <row r="101" spans="1:12" ht="25.5" x14ac:dyDescent="0.25">
      <c r="A101"/>
      <c r="C101" s="6" t="s">
        <v>14</v>
      </c>
      <c r="D101" s="7" t="s">
        <v>15331</v>
      </c>
      <c r="E101" s="8" t="s">
        <v>338</v>
      </c>
      <c r="F101" s="9" t="str">
        <f>VLOOKUP($E101,Boletim_187_s_desoneração!$A$1:$F$4221,2,FALSE)</f>
        <v>Caixa de passagem em chapa, com tampa parafusada, 200 x 200 x 100 mm</v>
      </c>
      <c r="G101" s="10" t="str">
        <f>VLOOKUP($E101,Boletim_187_s_desoneração!$A$1:$F$4221,3,FALSE)</f>
        <v>UN</v>
      </c>
      <c r="H101" s="11">
        <f>'Memorial de calculo'!$G$711</f>
        <v>27</v>
      </c>
      <c r="I101" s="390">
        <f>VLOOKUP($E101,Boletim_187_s_desoneração!$A$1:$F$4221,6,FALSE)</f>
        <v>38.1</v>
      </c>
      <c r="J101" s="136">
        <f t="shared" si="10"/>
        <v>1028.7</v>
      </c>
      <c r="K101" s="315"/>
      <c r="L101" s="402">
        <f t="shared" si="11"/>
        <v>1284.2399156977515</v>
      </c>
    </row>
    <row r="102" spans="1:12" ht="26.85" customHeight="1" x14ac:dyDescent="0.25">
      <c r="A102"/>
      <c r="C102" s="6" t="s">
        <v>14</v>
      </c>
      <c r="D102" s="7" t="s">
        <v>15332</v>
      </c>
      <c r="E102" s="8" t="s">
        <v>352</v>
      </c>
      <c r="F102" s="9" t="str">
        <f>VLOOKUP($E102,Boletim_187_s_desoneração!$A$1:$F$4221,2,FALSE)</f>
        <v>Caixa subterrânea de entrada de telefonia, tipo R1 (600 x 350 x 500) mm, padrão TELEBRÁS, com tampa</v>
      </c>
      <c r="G102" s="10" t="str">
        <f>VLOOKUP($E102,Boletim_187_s_desoneração!$A$1:$F$4221,3,FALSE)</f>
        <v>UN</v>
      </c>
      <c r="H102" s="11">
        <f>'Memorial de calculo'!$D$715</f>
        <v>1</v>
      </c>
      <c r="I102" s="390">
        <f>VLOOKUP($E102,Boletim_187_s_desoneração!$A$1:$F$4221,6,FALSE)</f>
        <v>441.32</v>
      </c>
      <c r="J102" s="136">
        <f t="shared" si="10"/>
        <v>441.32</v>
      </c>
      <c r="K102" s="315"/>
      <c r="L102" s="402">
        <f t="shared" si="11"/>
        <v>550.94853659544242</v>
      </c>
    </row>
    <row r="103" spans="1:12" x14ac:dyDescent="0.25">
      <c r="A103"/>
      <c r="C103" s="171"/>
      <c r="D103" s="172"/>
      <c r="E103" s="173"/>
      <c r="F103" s="174"/>
      <c r="G103" s="175"/>
      <c r="H103" s="176"/>
      <c r="I103" s="277"/>
      <c r="J103" s="177"/>
      <c r="K103" s="315"/>
      <c r="L103" s="401"/>
    </row>
    <row r="104" spans="1:12" x14ac:dyDescent="0.25">
      <c r="A104"/>
      <c r="C104" s="12"/>
      <c r="D104" s="51" t="s">
        <v>188</v>
      </c>
      <c r="E104" s="51"/>
      <c r="F104" s="52" t="s">
        <v>231</v>
      </c>
      <c r="G104" s="13"/>
      <c r="H104" s="14"/>
      <c r="I104" s="275"/>
      <c r="J104" s="141">
        <f>SUBTOTAL(9,J105:J107)</f>
        <v>5114.57</v>
      </c>
      <c r="K104" s="315"/>
      <c r="L104" s="144">
        <f>SUBTOTAL(9,L105:L107)</f>
        <v>5114.57</v>
      </c>
    </row>
    <row r="105" spans="1:12" x14ac:dyDescent="0.25">
      <c r="A105"/>
      <c r="C105" s="6" t="s">
        <v>15297</v>
      </c>
      <c r="D105" s="7" t="s">
        <v>189</v>
      </c>
      <c r="E105" s="8"/>
      <c r="F105" s="9" t="str">
        <f>Composicão_de_Serviços!$E$8</f>
        <v>Base para poste de iluminação pública</v>
      </c>
      <c r="G105" s="10" t="s">
        <v>102</v>
      </c>
      <c r="H105" s="11">
        <f>'Memorial de calculo'!$G$724</f>
        <v>15</v>
      </c>
      <c r="I105" s="399">
        <f>Composicão_de_Serviços!$J$8</f>
        <v>234.72</v>
      </c>
      <c r="J105" s="136">
        <f t="shared" ref="J105:J107" si="12">ROUND(I105*H105,2)</f>
        <v>3520.8</v>
      </c>
      <c r="K105" s="315">
        <f>J105</f>
        <v>3520.8</v>
      </c>
      <c r="L105" s="402">
        <f>K105</f>
        <v>3520.8</v>
      </c>
    </row>
    <row r="106" spans="1:12" x14ac:dyDescent="0.25">
      <c r="A106"/>
      <c r="C106" s="6" t="s">
        <v>15297</v>
      </c>
      <c r="D106" s="7" t="s">
        <v>190</v>
      </c>
      <c r="E106" s="8"/>
      <c r="F106" s="9" t="str">
        <f>Composicão_de_Serviços!$E$16</f>
        <v>Base para luminária de solo embitido 5W</v>
      </c>
      <c r="G106" s="10" t="s">
        <v>102</v>
      </c>
      <c r="H106" s="11">
        <f>'Memorial de calculo'!$D$729</f>
        <v>19</v>
      </c>
      <c r="I106" s="399">
        <f>Composicão_de_Serviços!$J$16</f>
        <v>12.98</v>
      </c>
      <c r="J106" s="136">
        <f t="shared" si="12"/>
        <v>246.62</v>
      </c>
      <c r="K106" s="315">
        <f>J106</f>
        <v>246.62</v>
      </c>
      <c r="L106" s="402">
        <f t="shared" ref="L106:L107" si="13">K106</f>
        <v>246.62</v>
      </c>
    </row>
    <row r="107" spans="1:12" x14ac:dyDescent="0.25">
      <c r="A107"/>
      <c r="C107" s="6" t="s">
        <v>15297</v>
      </c>
      <c r="D107" s="7" t="s">
        <v>191</v>
      </c>
      <c r="E107" s="8"/>
      <c r="F107" s="9" t="str">
        <f>Composicão_de_Serviços!$E$21</f>
        <v>Base para luminária de solo embitido 36W</v>
      </c>
      <c r="G107" s="10" t="s">
        <v>102</v>
      </c>
      <c r="H107" s="11">
        <f>'Memorial de calculo'!$D$734</f>
        <v>21</v>
      </c>
      <c r="I107" s="399">
        <f>Composicão_de_Serviços!$J$21</f>
        <v>64.150000000000006</v>
      </c>
      <c r="J107" s="136">
        <f t="shared" si="12"/>
        <v>1347.15</v>
      </c>
      <c r="K107" s="315">
        <f>J107</f>
        <v>1347.15</v>
      </c>
      <c r="L107" s="402">
        <f t="shared" si="13"/>
        <v>1347.15</v>
      </c>
    </row>
    <row r="108" spans="1:12" x14ac:dyDescent="0.25">
      <c r="A108"/>
      <c r="C108" s="171"/>
      <c r="D108" s="172"/>
      <c r="E108" s="173"/>
      <c r="F108" s="174"/>
      <c r="G108" s="175"/>
      <c r="H108" s="176"/>
      <c r="I108" s="277"/>
      <c r="J108" s="177"/>
      <c r="K108" s="315"/>
      <c r="L108" s="401"/>
    </row>
    <row r="109" spans="1:12" x14ac:dyDescent="0.25">
      <c r="A109"/>
      <c r="C109" s="12"/>
      <c r="D109" s="51" t="s">
        <v>192</v>
      </c>
      <c r="E109" s="51"/>
      <c r="F109" s="52" t="s">
        <v>232</v>
      </c>
      <c r="G109" s="13"/>
      <c r="H109" s="14"/>
      <c r="I109" s="275"/>
      <c r="J109" s="141">
        <f>SUBTOTAL(9,J110:J112)</f>
        <v>43711.53</v>
      </c>
      <c r="K109" s="315"/>
      <c r="L109" s="144">
        <f>SUBTOTAL(9,L110:L112)</f>
        <v>54569.934482569974</v>
      </c>
    </row>
    <row r="110" spans="1:12" ht="14.45" customHeight="1" x14ac:dyDescent="0.25">
      <c r="A110"/>
      <c r="C110" s="6" t="s">
        <v>14</v>
      </c>
      <c r="D110" s="7" t="s">
        <v>194</v>
      </c>
      <c r="E110" s="8" t="s">
        <v>355</v>
      </c>
      <c r="F110" s="9" t="str">
        <f>VLOOKUP($E110,Boletim_187_s_desoneração!$A$1:$F$4221,2,FALSE)</f>
        <v>Entrada completa de gás GLP com 2 cilindros de 45 kg</v>
      </c>
      <c r="G110" s="10" t="str">
        <f>VLOOKUP($E110,Boletim_187_s_desoneração!$A$1:$F$4221,3,FALSE)</f>
        <v>UN</v>
      </c>
      <c r="H110" s="11">
        <f>'Memorial de calculo'!$D$738</f>
        <v>5</v>
      </c>
      <c r="I110" s="390">
        <f>VLOOKUP($E110,Boletim_187_s_desoneração!$A$1:$F$4221,6,FALSE)</f>
        <v>6117.54</v>
      </c>
      <c r="J110" s="136">
        <f t="shared" ref="J110:J112" si="14">ROUND(I110*H110,2)</f>
        <v>30587.7</v>
      </c>
      <c r="K110" s="315"/>
      <c r="L110" s="402">
        <f t="shared" ref="L110:L112" si="15">J110+(J110*$J$3)</f>
        <v>38186.006872157202</v>
      </c>
    </row>
    <row r="111" spans="1:12" ht="14.45" customHeight="1" x14ac:dyDescent="0.25">
      <c r="A111"/>
      <c r="C111" s="6" t="s">
        <v>14</v>
      </c>
      <c r="D111" s="7" t="s">
        <v>195</v>
      </c>
      <c r="E111" s="8" t="s">
        <v>359</v>
      </c>
      <c r="F111" s="9" t="str">
        <f>VLOOKUP($E111,Boletim_187_s_desoneração!$A$1:$F$4221,2,FALSE)</f>
        <v>Tubo galvanizado sem costura schedule 40, DN= 1/2´, inclusive conexões</v>
      </c>
      <c r="G111" s="10" t="str">
        <f>VLOOKUP($E111,Boletim_187_s_desoneração!$A$1:$F$4221,3,FALSE)</f>
        <v>M</v>
      </c>
      <c r="H111" s="11">
        <f>'Memorial de calculo'!$D$742</f>
        <v>105.62</v>
      </c>
      <c r="I111" s="390">
        <f>VLOOKUP($E111,Boletim_187_s_desoneração!$A$1:$F$4221,6,FALSE)</f>
        <v>113.92</v>
      </c>
      <c r="J111" s="136">
        <f t="shared" si="14"/>
        <v>12032.23</v>
      </c>
      <c r="K111" s="315"/>
      <c r="L111" s="402">
        <f t="shared" si="15"/>
        <v>15021.162672164824</v>
      </c>
    </row>
    <row r="112" spans="1:12" ht="26.45" customHeight="1" x14ac:dyDescent="0.25">
      <c r="A112"/>
      <c r="C112" s="6" t="s">
        <v>14</v>
      </c>
      <c r="D112" s="7" t="s">
        <v>196</v>
      </c>
      <c r="E112" s="8" t="s">
        <v>360</v>
      </c>
      <c r="F112" s="9" t="str">
        <f>VLOOKUP($E112,Boletim_187_s_desoneração!$A$1:$F$4221,2,FALSE)</f>
        <v>Regulador de segundo estágio para gás, uso industrial, vazão até 12 kg GLP/hora</v>
      </c>
      <c r="G112" s="10" t="str">
        <f>VLOOKUP($E112,Boletim_187_s_desoneração!$A$1:$F$4221,3,FALSE)</f>
        <v>UN</v>
      </c>
      <c r="H112" s="11">
        <f>'Memorial de calculo'!$D$746</f>
        <v>10</v>
      </c>
      <c r="I112" s="390">
        <f>VLOOKUP($E112,Boletim_187_s_desoneração!$A$1:$F$4221,6,FALSE)</f>
        <v>109.16</v>
      </c>
      <c r="J112" s="136">
        <f t="shared" si="14"/>
        <v>1091.5999999999999</v>
      </c>
      <c r="K112" s="315"/>
      <c r="L112" s="402">
        <f t="shared" si="15"/>
        <v>1362.7649382479492</v>
      </c>
    </row>
    <row r="113" spans="1:13" ht="14.45" customHeight="1" x14ac:dyDescent="0.25">
      <c r="A113"/>
      <c r="C113" s="171"/>
      <c r="D113" s="172"/>
      <c r="E113" s="173"/>
      <c r="F113" s="174"/>
      <c r="G113" s="175"/>
      <c r="H113" s="176"/>
      <c r="I113" s="277"/>
      <c r="J113" s="177"/>
      <c r="K113" s="315"/>
      <c r="L113" s="401"/>
    </row>
    <row r="114" spans="1:13" ht="25.5" x14ac:dyDescent="0.25">
      <c r="A114"/>
      <c r="C114" s="12"/>
      <c r="D114" s="51" t="s">
        <v>6215</v>
      </c>
      <c r="E114" s="51"/>
      <c r="F114" s="52" t="s">
        <v>233</v>
      </c>
      <c r="G114" s="13"/>
      <c r="H114" s="14"/>
      <c r="I114" s="275"/>
      <c r="J114" s="141">
        <f>SUBTOTAL(9,J115:J124)</f>
        <v>2568.9000000000005</v>
      </c>
      <c r="K114" s="315"/>
      <c r="L114" s="144">
        <f>SUBTOTAL(9,L115:L124)</f>
        <v>3207.0418192242187</v>
      </c>
      <c r="M114" s="178"/>
    </row>
    <row r="115" spans="1:13" ht="14.45" customHeight="1" x14ac:dyDescent="0.25">
      <c r="A115"/>
      <c r="C115" s="6" t="s">
        <v>14</v>
      </c>
      <c r="D115" s="7" t="s">
        <v>200</v>
      </c>
      <c r="E115" s="8" t="s">
        <v>3464</v>
      </c>
      <c r="F115" s="9" t="str">
        <f>VLOOKUP($E115,Boletim_187_s_desoneração!$A$1:$F$4221,2,FALSE)</f>
        <v>Eletroduto de PVC rígido roscável de 1´ - com acessórios</v>
      </c>
      <c r="G115" s="10" t="str">
        <f>VLOOKUP($E115,Boletim_187_s_desoneração!$A$1:$F$4221,3,FALSE)</f>
        <v>M</v>
      </c>
      <c r="H115" s="11">
        <f>'Memorial de calculo'!$G$751</f>
        <v>6</v>
      </c>
      <c r="I115" s="390">
        <f>VLOOKUP($E115,Boletim_187_s_desoneração!$A$1:$F$4221,6,FALSE)</f>
        <v>34.69</v>
      </c>
      <c r="J115" s="136">
        <f t="shared" ref="J115:J124" si="16">ROUND(I115*H115,2)</f>
        <v>208.14</v>
      </c>
      <c r="K115" s="315"/>
      <c r="L115" s="402">
        <f t="shared" ref="L115:L124" si="17">J115+(J115*$J$3)</f>
        <v>259.84416841968499</v>
      </c>
    </row>
    <row r="116" spans="1:13" x14ac:dyDescent="0.25">
      <c r="A116"/>
      <c r="C116" s="6" t="s">
        <v>14</v>
      </c>
      <c r="D116" s="7" t="s">
        <v>201</v>
      </c>
      <c r="E116" s="8" t="s">
        <v>373</v>
      </c>
      <c r="F116" s="9" t="str">
        <f>VLOOKUP($E116,Boletim_187_s_desoneração!$A$1:$F$4221,2,FALSE)</f>
        <v>Cabo de cobre nu, têmpera mole, classe 2, de 35 mm²</v>
      </c>
      <c r="G116" s="10" t="str">
        <f>VLOOKUP($E116,Boletim_187_s_desoneração!$A$1:$F$4221,3,FALSE)</f>
        <v>M</v>
      </c>
      <c r="H116" s="11">
        <f>'Memorial de calculo'!$G$756</f>
        <v>16.93</v>
      </c>
      <c r="I116" s="390">
        <f>VLOOKUP($E116,Boletim_187_s_desoneração!$A$1:$F$4221,6,FALSE)</f>
        <v>36.4</v>
      </c>
      <c r="J116" s="136">
        <f t="shared" si="16"/>
        <v>616.25</v>
      </c>
      <c r="K116" s="315"/>
      <c r="L116" s="402">
        <f t="shared" si="17"/>
        <v>769.3329912012631</v>
      </c>
    </row>
    <row r="117" spans="1:13" x14ac:dyDescent="0.25">
      <c r="A117"/>
      <c r="C117" s="6" t="s">
        <v>14</v>
      </c>
      <c r="D117" s="7" t="s">
        <v>202</v>
      </c>
      <c r="E117" s="8" t="s">
        <v>374</v>
      </c>
      <c r="F117" s="9" t="str">
        <f>VLOOKUP($E117,Boletim_187_s_desoneração!$A$1:$F$4221,2,FALSE)</f>
        <v>Cabo de cobre nu, têmpera mole, classe 2, de 50 mm²</v>
      </c>
      <c r="G117" s="10" t="str">
        <f>VLOOKUP($E117,Boletim_187_s_desoneração!$A$1:$F$4221,3,FALSE)</f>
        <v>M</v>
      </c>
      <c r="H117" s="11">
        <f>'Memorial de calculo'!$G$761</f>
        <v>9.2200000000000006</v>
      </c>
      <c r="I117" s="390">
        <f>VLOOKUP($E117,Boletim_187_s_desoneração!$A$1:$F$4221,6,FALSE)</f>
        <v>54.29</v>
      </c>
      <c r="J117" s="136">
        <f t="shared" si="16"/>
        <v>500.55</v>
      </c>
      <c r="K117" s="315"/>
      <c r="L117" s="402">
        <f t="shared" si="17"/>
        <v>624.89189248810101</v>
      </c>
    </row>
    <row r="118" spans="1:13" ht="25.5" x14ac:dyDescent="0.25">
      <c r="A118"/>
      <c r="C118" s="6" t="s">
        <v>14</v>
      </c>
      <c r="D118" s="7" t="s">
        <v>15333</v>
      </c>
      <c r="E118" s="8" t="s">
        <v>365</v>
      </c>
      <c r="F118" s="9" t="str">
        <f>VLOOKUP($E118,Boletim_187_s_desoneração!$A$1:$F$4221,2,FALSE)</f>
        <v>Captor tipo Franklin, h= 300 mm, 4 pontos, 2 descidas, acabamento cromado</v>
      </c>
      <c r="G118" s="10" t="str">
        <f>VLOOKUP($E118,Boletim_187_s_desoneração!$A$1:$F$4221,3,FALSE)</f>
        <v>UN</v>
      </c>
      <c r="H118" s="11">
        <f>'Memorial de calculo'!$D$765</f>
        <v>1</v>
      </c>
      <c r="I118" s="390">
        <f>VLOOKUP($E118,Boletim_187_s_desoneração!$A$1:$F$4221,6,FALSE)</f>
        <v>144.19999999999999</v>
      </c>
      <c r="J118" s="136">
        <f t="shared" si="16"/>
        <v>144.19999999999999</v>
      </c>
      <c r="K118" s="315"/>
      <c r="L118" s="402">
        <f t="shared" si="17"/>
        <v>180.02079891476208</v>
      </c>
    </row>
    <row r="119" spans="1:13" x14ac:dyDescent="0.25">
      <c r="A119"/>
      <c r="C119" s="6" t="s">
        <v>14</v>
      </c>
      <c r="D119" s="7" t="s">
        <v>15334</v>
      </c>
      <c r="E119" s="8" t="s">
        <v>389</v>
      </c>
      <c r="F119" s="9" t="str">
        <f>VLOOKUP($E119,Boletim_187_s_desoneração!$A$1:$F$4221,2,FALSE)</f>
        <v>Caixa de inspeção suspensa</v>
      </c>
      <c r="G119" s="10" t="str">
        <f>VLOOKUP($E119,Boletim_187_s_desoneração!$A$1:$F$4221,3,FALSE)</f>
        <v>UN</v>
      </c>
      <c r="H119" s="11">
        <f>'Memorial de calculo'!$G$770</f>
        <v>2</v>
      </c>
      <c r="I119" s="390">
        <f>VLOOKUP($E119,Boletim_187_s_desoneração!$A$1:$F$4221,6,FALSE)</f>
        <v>59.12</v>
      </c>
      <c r="J119" s="136">
        <f t="shared" si="16"/>
        <v>118.24</v>
      </c>
      <c r="K119" s="315"/>
      <c r="L119" s="402">
        <f t="shared" si="17"/>
        <v>147.61206146797136</v>
      </c>
    </row>
    <row r="120" spans="1:13" x14ac:dyDescent="0.25">
      <c r="A120"/>
      <c r="C120" s="6" t="s">
        <v>14</v>
      </c>
      <c r="D120" s="7" t="s">
        <v>15335</v>
      </c>
      <c r="E120" s="8" t="s">
        <v>379</v>
      </c>
      <c r="F120" s="9" t="str">
        <f>VLOOKUP($E120,Boletim_187_s_desoneração!$A$1:$F$4221,2,FALSE)</f>
        <v>Conector olhal cabo/haste de 5/8´</v>
      </c>
      <c r="G120" s="10" t="str">
        <f>VLOOKUP($E120,Boletim_187_s_desoneração!$A$1:$F$4221,3,FALSE)</f>
        <v>UN</v>
      </c>
      <c r="H120" s="11">
        <f>'Memorial de calculo'!$G$775</f>
        <v>2</v>
      </c>
      <c r="I120" s="390">
        <f>VLOOKUP($E120,Boletim_187_s_desoneração!$A$1:$F$4221,6,FALSE)</f>
        <v>10.09</v>
      </c>
      <c r="J120" s="136">
        <f t="shared" si="16"/>
        <v>20.18</v>
      </c>
      <c r="K120" s="315"/>
      <c r="L120" s="402">
        <f t="shared" si="17"/>
        <v>25.192924563799576</v>
      </c>
    </row>
    <row r="121" spans="1:13" x14ac:dyDescent="0.25">
      <c r="A121"/>
      <c r="C121" s="6" t="s">
        <v>14</v>
      </c>
      <c r="D121" s="7" t="s">
        <v>15336</v>
      </c>
      <c r="E121" s="8" t="s">
        <v>364</v>
      </c>
      <c r="F121" s="9" t="str">
        <f>VLOOKUP($E121,Boletim_187_s_desoneração!$A$1:$F$4221,2,FALSE)</f>
        <v>Haste de aterramento de 5/8´ x 3 m</v>
      </c>
      <c r="G121" s="10" t="str">
        <f>VLOOKUP($E121,Boletim_187_s_desoneração!$A$1:$F$4221,3,FALSE)</f>
        <v>UN</v>
      </c>
      <c r="H121" s="11">
        <f>'Memorial de calculo'!G780</f>
        <v>4</v>
      </c>
      <c r="I121" s="390">
        <f>VLOOKUP($E121,Boletim_187_s_desoneração!$A$1:$F$4221,6,FALSE)</f>
        <v>196.26</v>
      </c>
      <c r="J121" s="136">
        <f t="shared" si="16"/>
        <v>785.04</v>
      </c>
      <c r="K121" s="315"/>
      <c r="L121" s="402">
        <f t="shared" si="17"/>
        <v>980.05220513207223</v>
      </c>
    </row>
    <row r="122" spans="1:13" x14ac:dyDescent="0.25">
      <c r="A122"/>
      <c r="C122" s="6" t="s">
        <v>14</v>
      </c>
      <c r="D122" s="7" t="s">
        <v>15337</v>
      </c>
      <c r="E122" s="8" t="s">
        <v>369</v>
      </c>
      <c r="F122" s="9" t="str">
        <f>VLOOKUP($E122,Boletim_187_s_desoneração!$A$1:$F$4221,2,FALSE)</f>
        <v>Tampa para caixa de inspeção cilíndrica, aço galvanizado</v>
      </c>
      <c r="G122" s="10" t="str">
        <f>VLOOKUP($E122,Boletim_187_s_desoneração!$A$1:$F$4221,3,FALSE)</f>
        <v>UN</v>
      </c>
      <c r="H122" s="11">
        <f>'Memorial de calculo'!$G$785</f>
        <v>2</v>
      </c>
      <c r="I122" s="390">
        <f>VLOOKUP($E122,Boletim_187_s_desoneração!$A$1:$F$4221,6,FALSE)</f>
        <v>50.53</v>
      </c>
      <c r="J122" s="136">
        <f t="shared" si="16"/>
        <v>101.06</v>
      </c>
      <c r="K122" s="315"/>
      <c r="L122" s="402">
        <f t="shared" si="17"/>
        <v>126.1643685043402</v>
      </c>
    </row>
    <row r="123" spans="1:13" ht="26.45" customHeight="1" x14ac:dyDescent="0.25">
      <c r="A123"/>
      <c r="C123" s="6" t="s">
        <v>14</v>
      </c>
      <c r="D123" s="7" t="s">
        <v>15338</v>
      </c>
      <c r="E123" s="8" t="s">
        <v>362</v>
      </c>
      <c r="F123" s="9" t="str">
        <f>VLOOKUP($E123,Boletim_187_s_desoneração!$A$1:$F$4221,2,FALSE)</f>
        <v>Caixa de inspeção do terra cilíndrica em PVC rígido, diâmetro de 300 mm - h= 250 mm</v>
      </c>
      <c r="G123" s="10" t="str">
        <f>VLOOKUP($E123,Boletim_187_s_desoneração!$A$1:$F$4221,3,FALSE)</f>
        <v>UN</v>
      </c>
      <c r="H123" s="11">
        <f>'Memorial de calculo'!$G$790</f>
        <v>2</v>
      </c>
      <c r="I123" s="390">
        <f>VLOOKUP($E123,Boletim_187_s_desoneração!$A$1:$F$4221,6,FALSE)</f>
        <v>31.24</v>
      </c>
      <c r="J123" s="136">
        <f t="shared" si="16"/>
        <v>62.48</v>
      </c>
      <c r="K123" s="315"/>
      <c r="L123" s="402">
        <f t="shared" si="17"/>
        <v>78.000690126174305</v>
      </c>
    </row>
    <row r="124" spans="1:13" ht="14.45" customHeight="1" x14ac:dyDescent="0.25">
      <c r="A124"/>
      <c r="C124" s="6" t="s">
        <v>14</v>
      </c>
      <c r="D124" s="7" t="s">
        <v>15339</v>
      </c>
      <c r="E124" s="8" t="s">
        <v>386</v>
      </c>
      <c r="F124" s="9" t="str">
        <f>VLOOKUP($E124,Boletim_187_s_desoneração!$A$1:$F$4221,2,FALSE)</f>
        <v>Presilha em latão para cabos de 16 até 50 mm²</v>
      </c>
      <c r="G124" s="10" t="str">
        <f>VLOOKUP($E124,Boletim_187_s_desoneração!$A$1:$F$4221,3,FALSE)</f>
        <v>UN</v>
      </c>
      <c r="H124" s="11">
        <f>'Memorial de calculo'!$G$796</f>
        <v>4</v>
      </c>
      <c r="I124" s="390">
        <f>VLOOKUP($E124,Boletim_187_s_desoneração!$A$1:$F$4221,6,FALSE)</f>
        <v>3.19</v>
      </c>
      <c r="J124" s="136">
        <f t="shared" si="16"/>
        <v>12.76</v>
      </c>
      <c r="K124" s="315"/>
      <c r="L124" s="402">
        <f t="shared" si="17"/>
        <v>15.929718406049682</v>
      </c>
    </row>
    <row r="125" spans="1:13" x14ac:dyDescent="0.25">
      <c r="A125"/>
      <c r="C125" s="171"/>
      <c r="D125" s="172"/>
      <c r="E125" s="173"/>
      <c r="F125" s="174"/>
      <c r="G125" s="175"/>
      <c r="H125" s="176"/>
      <c r="I125" s="277"/>
      <c r="J125" s="177"/>
      <c r="K125" s="315"/>
      <c r="L125" s="401"/>
    </row>
    <row r="126" spans="1:13" x14ac:dyDescent="0.25">
      <c r="A126"/>
      <c r="C126" s="12"/>
      <c r="D126" s="51" t="s">
        <v>6216</v>
      </c>
      <c r="E126" s="51"/>
      <c r="F126" s="52" t="s">
        <v>6111</v>
      </c>
      <c r="G126" s="13"/>
      <c r="H126" s="14"/>
      <c r="I126" s="275"/>
      <c r="J126" s="141">
        <f>SUBTOTAL(9,J127:J139)</f>
        <v>248620.71</v>
      </c>
      <c r="K126" s="315"/>
      <c r="L126" s="144">
        <f>SUBTOTAL(9,L127:L139)</f>
        <v>307814.90810854849</v>
      </c>
    </row>
    <row r="127" spans="1:13" ht="25.5" x14ac:dyDescent="0.25">
      <c r="A127"/>
      <c r="C127" s="6" t="s">
        <v>14</v>
      </c>
      <c r="D127" s="7" t="s">
        <v>415</v>
      </c>
      <c r="E127" s="8" t="s">
        <v>488</v>
      </c>
      <c r="F127" s="9" t="str">
        <f>VLOOKUP($E127,Boletim_187_s_desoneração!$A$1:$F$4221,2,FALSE)</f>
        <v>Retirada manual de guia pré-moldada, inclusive limpeza, carregamento, transporte até 1 quilômetro e descarregamento</v>
      </c>
      <c r="G127" s="10" t="str">
        <f>VLOOKUP($E127,Boletim_187_s_desoneração!$A$1:$F$4221,3,FALSE)</f>
        <v>M</v>
      </c>
      <c r="H127" s="11">
        <f>'Memorial de calculo'!$G$802</f>
        <v>151.23000000000002</v>
      </c>
      <c r="I127" s="390">
        <f>VLOOKUP($E127,Boletim_187_s_desoneração!$A$1:$F$4221,6,FALSE)</f>
        <v>7.67</v>
      </c>
      <c r="J127" s="136">
        <f t="shared" ref="J127:J139" si="18">ROUND(I127*H127,2)</f>
        <v>1159.93</v>
      </c>
      <c r="K127" s="315"/>
      <c r="L127" s="402">
        <f t="shared" ref="L127:L137" si="19">J127+(J127*$J$3)</f>
        <v>1448.0688299944522</v>
      </c>
    </row>
    <row r="128" spans="1:13" ht="13.9" customHeight="1" x14ac:dyDescent="0.25">
      <c r="A128"/>
      <c r="C128" s="6" t="s">
        <v>14</v>
      </c>
      <c r="D128" s="7" t="s">
        <v>416</v>
      </c>
      <c r="E128" s="8" t="s">
        <v>44</v>
      </c>
      <c r="F128" s="9" t="str">
        <f>VLOOKUP($E128,Boletim_187_s_desoneração!$A$1:$F$4221,2,FALSE)</f>
        <v>Lastro de pedra britada</v>
      </c>
      <c r="G128" s="10" t="str">
        <f>VLOOKUP($E128,Boletim_187_s_desoneração!$A$1:$F$4221,3,FALSE)</f>
        <v>M3</v>
      </c>
      <c r="H128" s="11">
        <f>'Memorial de calculo'!$G$807</f>
        <v>0.48599999999999999</v>
      </c>
      <c r="I128" s="390">
        <f>VLOOKUP($E128,Boletim_187_s_desoneração!$A$1:$F$4221,6,FALSE)</f>
        <v>160.61000000000001</v>
      </c>
      <c r="J128" s="136">
        <f t="shared" si="18"/>
        <v>78.06</v>
      </c>
      <c r="K128" s="315"/>
      <c r="L128" s="402">
        <f t="shared" si="19"/>
        <v>97.450926236382315</v>
      </c>
    </row>
    <row r="129" spans="1:12" x14ac:dyDescent="0.25">
      <c r="A129"/>
      <c r="C129" s="6" t="s">
        <v>14</v>
      </c>
      <c r="D129" s="7" t="s">
        <v>419</v>
      </c>
      <c r="E129" s="8" t="s">
        <v>95</v>
      </c>
      <c r="F129" s="9" t="str">
        <f>VLOOKUP($E129,Boletim_187_s_desoneração!$A$1:$F$4221,2,FALSE)</f>
        <v>Piso com requadro em concreto simples com controle de fck= 20 MPa</v>
      </c>
      <c r="G129" s="10" t="str">
        <f>VLOOKUP($E129,Boletim_187_s_desoneração!$A$1:$F$4221,3,FALSE)</f>
        <v>M3</v>
      </c>
      <c r="H129" s="11">
        <f>'Memorial de calculo'!$G$812</f>
        <v>0.81</v>
      </c>
      <c r="I129" s="390">
        <f>VLOOKUP($E129,Boletim_187_s_desoneração!$A$1:$F$4221,6,FALSE)</f>
        <v>859.19</v>
      </c>
      <c r="J129" s="136">
        <f t="shared" si="18"/>
        <v>695.94</v>
      </c>
      <c r="K129" s="315"/>
      <c r="L129" s="402">
        <f t="shared" si="19"/>
        <v>868.81882660707026</v>
      </c>
    </row>
    <row r="130" spans="1:12" ht="25.5" x14ac:dyDescent="0.25">
      <c r="A130"/>
      <c r="C130" s="6" t="s">
        <v>14</v>
      </c>
      <c r="D130" s="7" t="s">
        <v>420</v>
      </c>
      <c r="E130" s="8" t="s">
        <v>467</v>
      </c>
      <c r="F130" s="9" t="str">
        <f>VLOOKUP($E130,Boletim_187_s_desoneração!$A$1:$F$4221,2,FALSE)</f>
        <v>Piso tátil de concreto, alerta / direcional, intertravado, espessura de 6 cm, com rejunte em areia</v>
      </c>
      <c r="G130" s="10" t="str">
        <f>VLOOKUP($E130,Boletim_187_s_desoneração!$A$1:$F$4221,3,FALSE)</f>
        <v>M2</v>
      </c>
      <c r="H130" s="11">
        <f>'Memorial de calculo'!$D$816</f>
        <v>28.99</v>
      </c>
      <c r="I130" s="390">
        <f>VLOOKUP($E130,Boletim_187_s_desoneração!$A$1:$F$4221,6,FALSE)</f>
        <v>95.82</v>
      </c>
      <c r="J130" s="136">
        <f t="shared" si="18"/>
        <v>2777.82</v>
      </c>
      <c r="K130" s="315"/>
      <c r="L130" s="402">
        <f t="shared" si="19"/>
        <v>3467.8597478599477</v>
      </c>
    </row>
    <row r="131" spans="1:12" ht="25.5" x14ac:dyDescent="0.25">
      <c r="A131"/>
      <c r="C131" s="6" t="s">
        <v>14</v>
      </c>
      <c r="D131" s="7" t="s">
        <v>421</v>
      </c>
      <c r="E131" s="8" t="s">
        <v>899</v>
      </c>
      <c r="F131" s="9" t="str">
        <f>VLOOKUP($E131,Boletim_187_s_desoneração!$A$1:$F$4221,2,FALSE)</f>
        <v>Demolição (levantamento) mecanizada de pavimento asfáltico, inclusive carregamento, transporte até 1 quilômetro e descarregamento</v>
      </c>
      <c r="G131" s="10" t="str">
        <f>VLOOKUP($E131,Boletim_187_s_desoneração!$A$1:$F$4221,3,FALSE)</f>
        <v>M2</v>
      </c>
      <c r="H131" s="11">
        <f>'Memorial de calculo'!$G$826</f>
        <v>11.879999999999999</v>
      </c>
      <c r="I131" s="390">
        <f>VLOOKUP($E131,Boletim_187_s_desoneração!$A$1:$F$4221,6,FALSE)</f>
        <v>28.02</v>
      </c>
      <c r="J131" s="136">
        <f t="shared" ref="J131" si="20">ROUND(I131*H131,2)</f>
        <v>332.88</v>
      </c>
      <c r="K131" s="315"/>
      <c r="L131" s="402">
        <f t="shared" ref="L131" si="21">J131+(J131*$J$3)</f>
        <v>415.57089835468798</v>
      </c>
    </row>
    <row r="132" spans="1:12" x14ac:dyDescent="0.25">
      <c r="A132"/>
      <c r="C132" s="6" t="s">
        <v>14</v>
      </c>
      <c r="D132" s="7" t="s">
        <v>422</v>
      </c>
      <c r="E132" s="8" t="s">
        <v>469</v>
      </c>
      <c r="F132" s="9" t="str">
        <f>VLOOKUP($E132,Boletim_187_s_desoneração!$A$1:$F$4221,2,FALSE)</f>
        <v>Camada de rolamento em concreto betuminoso usinado quente - CBUQ</v>
      </c>
      <c r="G132" s="10" t="str">
        <f>VLOOKUP($E132,Boletim_187_s_desoneração!$A$1:$F$4221,3,FALSE)</f>
        <v>M3</v>
      </c>
      <c r="H132" s="11">
        <f>'Memorial de calculo'!$G$834</f>
        <v>0.35639999999999994</v>
      </c>
      <c r="I132" s="390">
        <f>VLOOKUP($E132,Boletim_187_s_desoneração!$A$1:$F$4221,6,FALSE)</f>
        <v>1702.15</v>
      </c>
      <c r="J132" s="136">
        <f t="shared" si="18"/>
        <v>606.65</v>
      </c>
      <c r="K132" s="315"/>
      <c r="L132" s="402">
        <f t="shared" si="19"/>
        <v>757.34825008072414</v>
      </c>
    </row>
    <row r="133" spans="1:12" x14ac:dyDescent="0.25">
      <c r="A133"/>
      <c r="C133" s="6" t="s">
        <v>14</v>
      </c>
      <c r="D133" s="7" t="s">
        <v>423</v>
      </c>
      <c r="E133" s="8" t="s">
        <v>473</v>
      </c>
      <c r="F133" s="9" t="str">
        <f>VLOOKUP($E133,Boletim_187_s_desoneração!$A$1:$F$4221,2,FALSE)</f>
        <v>Imprimação betuminosa ligante</v>
      </c>
      <c r="G133" s="10" t="str">
        <f>VLOOKUP($E133,Boletim_187_s_desoneração!$A$1:$F$4221,3,FALSE)</f>
        <v>M2</v>
      </c>
      <c r="H133" s="11">
        <f>'Memorial de calculo'!$G$841</f>
        <v>11.879999999999999</v>
      </c>
      <c r="I133" s="390">
        <f>VLOOKUP($E133,Boletim_187_s_desoneração!$A$1:$F$4221,6,FALSE)</f>
        <v>7.78</v>
      </c>
      <c r="J133" s="136">
        <f t="shared" si="18"/>
        <v>92.43</v>
      </c>
      <c r="K133" s="315"/>
      <c r="L133" s="402">
        <f t="shared" si="19"/>
        <v>115.39058560118904</v>
      </c>
    </row>
    <row r="134" spans="1:12" x14ac:dyDescent="0.25">
      <c r="A134"/>
      <c r="C134" s="6" t="s">
        <v>14</v>
      </c>
      <c r="D134" s="7" t="s">
        <v>424</v>
      </c>
      <c r="E134" s="8" t="s">
        <v>471</v>
      </c>
      <c r="F134" s="9" t="str">
        <f>VLOOKUP($E134,Boletim_187_s_desoneração!$A$1:$F$4221,2,FALSE)</f>
        <v>Imprimação betuminosa impermeabilizante</v>
      </c>
      <c r="G134" s="10" t="str">
        <f>VLOOKUP($E134,Boletim_187_s_desoneração!$A$1:$F$4221,3,FALSE)</f>
        <v>M2</v>
      </c>
      <c r="H134" s="11">
        <f>'Memorial de calculo'!$G$848</f>
        <v>11.879999999999999</v>
      </c>
      <c r="I134" s="390">
        <f>VLOOKUP($E134,Boletim_187_s_desoneração!$A$1:$F$4221,6,FALSE)</f>
        <v>15.7</v>
      </c>
      <c r="J134" s="136">
        <f t="shared" si="18"/>
        <v>186.52</v>
      </c>
      <c r="K134" s="315"/>
      <c r="L134" s="402">
        <f t="shared" si="19"/>
        <v>232.85353268780463</v>
      </c>
    </row>
    <row r="135" spans="1:12" ht="25.5" x14ac:dyDescent="0.25">
      <c r="A135"/>
      <c r="C135" s="6" t="s">
        <v>14</v>
      </c>
      <c r="D135" s="7" t="s">
        <v>425</v>
      </c>
      <c r="E135" s="8" t="s">
        <v>479</v>
      </c>
      <c r="F135" s="9" t="str">
        <f>VLOOKUP($E135,Boletim_187_s_desoneração!$A$1:$F$4221,2,FALSE)</f>
        <v>Pavimentação em lajota de concreto 35 MPa, espessura 6 cm, cor natural, tipos: raquete, retangular, sextavado e 16 faces, com rejunte em areia</v>
      </c>
      <c r="G135" s="10" t="str">
        <f>VLOOKUP($E135,Boletim_187_s_desoneração!$A$1:$F$4221,3,FALSE)</f>
        <v>M2</v>
      </c>
      <c r="H135" s="11">
        <f>'Memorial de calculo'!$E$852</f>
        <v>2300.73</v>
      </c>
      <c r="I135" s="390">
        <f>VLOOKUP($E135,Boletim_187_s_desoneração!$A$1:$F$4221,6,FALSE)</f>
        <v>97.81</v>
      </c>
      <c r="J135" s="136">
        <f t="shared" si="18"/>
        <v>225034.4</v>
      </c>
      <c r="K135" s="315"/>
      <c r="L135" s="402">
        <f t="shared" si="19"/>
        <v>280935.31533498014</v>
      </c>
    </row>
    <row r="136" spans="1:12" ht="13.15" customHeight="1" x14ac:dyDescent="0.25">
      <c r="A136"/>
      <c r="C136" s="6" t="s">
        <v>14</v>
      </c>
      <c r="D136" s="7" t="s">
        <v>426</v>
      </c>
      <c r="E136" s="8" t="s">
        <v>554</v>
      </c>
      <c r="F136" s="301" t="str">
        <f>VLOOKUP($E136,Boletim_187_s_desoneração!$A$1:$F$4221,2,FALSE)</f>
        <v>Guia pré-moldada curva tipo PMSP 100 - fck 25 MPa</v>
      </c>
      <c r="G136" s="10" t="str">
        <f>VLOOKUP($E136,Boletim_187_s_desoneração!$A$1:$F$4221,3,FALSE)</f>
        <v>M</v>
      </c>
      <c r="H136" s="11">
        <f>'Memorial de calculo'!$G$858</f>
        <v>20.93</v>
      </c>
      <c r="I136" s="390">
        <f>VLOOKUP($E136,Boletim_187_s_desoneração!$A$1:$F$4221,6,FALSE)</f>
        <v>56.25</v>
      </c>
      <c r="J136" s="136">
        <f t="shared" si="18"/>
        <v>1177.31</v>
      </c>
      <c r="K136" s="315"/>
      <c r="L136" s="402">
        <f t="shared" si="19"/>
        <v>1469.7662050647609</v>
      </c>
    </row>
    <row r="137" spans="1:12" ht="15.6" customHeight="1" x14ac:dyDescent="0.25">
      <c r="A137"/>
      <c r="C137" s="6" t="s">
        <v>14</v>
      </c>
      <c r="D137" s="7" t="s">
        <v>427</v>
      </c>
      <c r="E137" s="8" t="s">
        <v>463</v>
      </c>
      <c r="F137" s="301" t="str">
        <f>VLOOKUP($E137,Boletim_187_s_desoneração!$A$1:$F$4221,2,FALSE)</f>
        <v>Guia pré-moldada reta tipo PMSP 100 - fck 25 MPa</v>
      </c>
      <c r="G137" s="10" t="str">
        <f>VLOOKUP($E137,Boletim_187_s_desoneração!$A$1:$F$4221,3,FALSE)</f>
        <v>M</v>
      </c>
      <c r="H137" s="11">
        <f>'Memorial de calculo'!$G$867</f>
        <v>115.08</v>
      </c>
      <c r="I137" s="390">
        <f>VLOOKUP($E137,Boletim_187_s_desoneração!$A$1:$F$4221,6,FALSE)</f>
        <v>53.44</v>
      </c>
      <c r="J137" s="136">
        <f t="shared" si="18"/>
        <v>6149.88</v>
      </c>
      <c r="K137" s="315"/>
      <c r="L137" s="402">
        <f t="shared" si="19"/>
        <v>7677.5749710812561</v>
      </c>
    </row>
    <row r="138" spans="1:12" x14ac:dyDescent="0.25">
      <c r="A138"/>
      <c r="C138" s="6" t="s">
        <v>199</v>
      </c>
      <c r="D138" s="7" t="s">
        <v>15340</v>
      </c>
      <c r="E138" s="8"/>
      <c r="F138" s="9" t="s">
        <v>6173</v>
      </c>
      <c r="G138" s="10" t="s">
        <v>52</v>
      </c>
      <c r="H138" s="11">
        <f>'Memorial de calculo'!$G$896</f>
        <v>110.71407044967999</v>
      </c>
      <c r="I138" s="399">
        <f>'Orçamento de mercado'!$J$17</f>
        <v>83.103333333333339</v>
      </c>
      <c r="J138" s="136">
        <f t="shared" si="18"/>
        <v>9200.7099999999991</v>
      </c>
      <c r="K138" s="315">
        <f>J138</f>
        <v>9200.7099999999991</v>
      </c>
      <c r="L138" s="402">
        <f>K138</f>
        <v>9200.7099999999991</v>
      </c>
    </row>
    <row r="139" spans="1:12" x14ac:dyDescent="0.25">
      <c r="A139"/>
      <c r="C139" s="6" t="s">
        <v>15297</v>
      </c>
      <c r="D139" s="7" t="s">
        <v>15341</v>
      </c>
      <c r="E139" s="8"/>
      <c r="F139" s="9" t="str">
        <f>Composicão_de_Serviços!$E$26</f>
        <v xml:space="preserve">INSTALAÇÃO - Mini guia jardim </v>
      </c>
      <c r="G139" s="10" t="s">
        <v>52</v>
      </c>
      <c r="H139" s="11">
        <f>'Memorial de calculo'!$G$925</f>
        <v>110.71407044967999</v>
      </c>
      <c r="I139" s="399">
        <f>Composicão_de_Serviços!$J$26</f>
        <v>10.19</v>
      </c>
      <c r="J139" s="136">
        <f t="shared" si="18"/>
        <v>1128.18</v>
      </c>
      <c r="K139" s="315">
        <f>J139</f>
        <v>1128.18</v>
      </c>
      <c r="L139" s="402">
        <f>K139</f>
        <v>1128.18</v>
      </c>
    </row>
    <row r="140" spans="1:12" x14ac:dyDescent="0.25">
      <c r="A140"/>
      <c r="C140" s="171"/>
      <c r="D140" s="172"/>
      <c r="E140" s="173"/>
      <c r="F140" s="174"/>
      <c r="G140" s="175"/>
      <c r="H140" s="176"/>
      <c r="I140" s="277"/>
      <c r="J140" s="177"/>
      <c r="K140" s="315"/>
      <c r="L140" s="401"/>
    </row>
    <row r="141" spans="1:12" x14ac:dyDescent="0.25">
      <c r="A141"/>
      <c r="C141" s="12"/>
      <c r="D141" s="51" t="s">
        <v>6217</v>
      </c>
      <c r="E141" s="51"/>
      <c r="F141" s="52" t="s">
        <v>234</v>
      </c>
      <c r="G141" s="13"/>
      <c r="H141" s="14"/>
      <c r="I141" s="275"/>
      <c r="J141" s="141">
        <f>SUBTOTAL(9,J142:J155)</f>
        <v>19756.16</v>
      </c>
      <c r="K141" s="315"/>
      <c r="L141" s="144">
        <f>SUBTOTAL(9,L142:L155)</f>
        <v>19872.371415730264</v>
      </c>
    </row>
    <row r="142" spans="1:12" x14ac:dyDescent="0.25">
      <c r="A142"/>
      <c r="C142" s="6" t="s">
        <v>14</v>
      </c>
      <c r="D142" s="7" t="s">
        <v>455</v>
      </c>
      <c r="E142" s="8" t="s">
        <v>3013</v>
      </c>
      <c r="F142" s="9" t="str">
        <f>VLOOKUP($E142,Boletim_187_s_desoneração!$A$1:$F$4221,2,FALSE)</f>
        <v>Forração com clorofito, mínimo de 20 mudas / m² - h= 0,15 m</v>
      </c>
      <c r="G142" s="10" t="str">
        <f>VLOOKUP($E142,Boletim_187_s_desoneração!$A$1:$F$4221,3,FALSE)</f>
        <v>M2</v>
      </c>
      <c r="H142" s="11">
        <f>'Memorial de calculo'!$D$929</f>
        <v>9</v>
      </c>
      <c r="I142" s="390">
        <f>VLOOKUP($E142,Boletim_187_s_desoneração!$A$1:$F$4221,6,FALSE)</f>
        <v>51.98</v>
      </c>
      <c r="J142" s="136">
        <f t="shared" ref="J142:J155" si="22">ROUND(I142*H142,2)</f>
        <v>467.82</v>
      </c>
      <c r="K142" s="315"/>
      <c r="L142" s="402">
        <f t="shared" ref="L142" si="23">J142+(J142*$J$3)</f>
        <v>584.03141573026346</v>
      </c>
    </row>
    <row r="143" spans="1:12" x14ac:dyDescent="0.25">
      <c r="A143"/>
      <c r="C143" s="6" t="s">
        <v>199</v>
      </c>
      <c r="D143" s="7" t="s">
        <v>456</v>
      </c>
      <c r="E143" s="8"/>
      <c r="F143" s="9" t="s">
        <v>6143</v>
      </c>
      <c r="G143" s="10" t="s">
        <v>102</v>
      </c>
      <c r="H143" s="11">
        <f>'Memorial de calculo'!$D$933</f>
        <v>6</v>
      </c>
      <c r="I143" s="398">
        <f>'Orçamento de mercado'!$J$22</f>
        <v>24</v>
      </c>
      <c r="J143" s="136">
        <f t="shared" si="22"/>
        <v>144</v>
      </c>
      <c r="K143" s="315">
        <f t="shared" ref="K143:L155" si="24">J143</f>
        <v>144</v>
      </c>
      <c r="L143" s="402">
        <f>K143</f>
        <v>144</v>
      </c>
    </row>
    <row r="144" spans="1:12" x14ac:dyDescent="0.25">
      <c r="A144"/>
      <c r="C144" s="6" t="s">
        <v>199</v>
      </c>
      <c r="D144" s="7" t="s">
        <v>457</v>
      </c>
      <c r="E144" s="8"/>
      <c r="F144" s="9" t="s">
        <v>6142</v>
      </c>
      <c r="G144" s="10" t="s">
        <v>102</v>
      </c>
      <c r="H144" s="11">
        <f>'Memorial de calculo'!$D$937</f>
        <v>4</v>
      </c>
      <c r="I144" s="398">
        <f>'Orçamento de mercado'!$J$27</f>
        <v>151.66666666666666</v>
      </c>
      <c r="J144" s="136">
        <f t="shared" si="22"/>
        <v>606.66999999999996</v>
      </c>
      <c r="K144" s="315">
        <f t="shared" si="24"/>
        <v>606.66999999999996</v>
      </c>
      <c r="L144" s="402">
        <f t="shared" si="24"/>
        <v>606.66999999999996</v>
      </c>
    </row>
    <row r="145" spans="1:12" x14ac:dyDescent="0.25">
      <c r="A145"/>
      <c r="C145" s="6" t="s">
        <v>199</v>
      </c>
      <c r="D145" s="7" t="s">
        <v>458</v>
      </c>
      <c r="E145" s="8"/>
      <c r="F145" s="9" t="s">
        <v>6203</v>
      </c>
      <c r="G145" s="10" t="s">
        <v>102</v>
      </c>
      <c r="H145" s="11">
        <f>'Memorial de calculo'!$D$941</f>
        <v>17</v>
      </c>
      <c r="I145" s="398">
        <f>'Orçamento de mercado'!$J$32</f>
        <v>295</v>
      </c>
      <c r="J145" s="136">
        <f t="shared" si="22"/>
        <v>5015</v>
      </c>
      <c r="K145" s="315">
        <f t="shared" si="24"/>
        <v>5015</v>
      </c>
      <c r="L145" s="402">
        <f t="shared" si="24"/>
        <v>5015</v>
      </c>
    </row>
    <row r="146" spans="1:12" x14ac:dyDescent="0.25">
      <c r="A146"/>
      <c r="C146" s="6" t="s">
        <v>199</v>
      </c>
      <c r="D146" s="7" t="s">
        <v>418</v>
      </c>
      <c r="E146" s="8"/>
      <c r="F146" s="9" t="s">
        <v>6144</v>
      </c>
      <c r="G146" s="10" t="s">
        <v>102</v>
      </c>
      <c r="H146" s="11">
        <f>'Memorial de calculo'!$D$945</f>
        <v>6</v>
      </c>
      <c r="I146" s="398">
        <f>'Orçamento de mercado'!$J$37</f>
        <v>61.666666666666664</v>
      </c>
      <c r="J146" s="136">
        <f t="shared" si="22"/>
        <v>370</v>
      </c>
      <c r="K146" s="315">
        <f t="shared" si="24"/>
        <v>370</v>
      </c>
      <c r="L146" s="402">
        <f t="shared" si="24"/>
        <v>370</v>
      </c>
    </row>
    <row r="147" spans="1:12" x14ac:dyDescent="0.25">
      <c r="A147"/>
      <c r="C147" s="6" t="s">
        <v>199</v>
      </c>
      <c r="D147" s="7" t="s">
        <v>459</v>
      </c>
      <c r="E147" s="8"/>
      <c r="F147" s="9" t="s">
        <v>6204</v>
      </c>
      <c r="G147" s="10" t="s">
        <v>102</v>
      </c>
      <c r="H147" s="11">
        <f>'Memorial de calculo'!$D$949</f>
        <v>1</v>
      </c>
      <c r="I147" s="398">
        <f>'Orçamento de mercado'!$J$42</f>
        <v>341.66666666666669</v>
      </c>
      <c r="J147" s="136">
        <f t="shared" si="22"/>
        <v>341.67</v>
      </c>
      <c r="K147" s="315">
        <f t="shared" si="24"/>
        <v>341.67</v>
      </c>
      <c r="L147" s="402">
        <f t="shared" si="24"/>
        <v>341.67</v>
      </c>
    </row>
    <row r="148" spans="1:12" ht="14.45" customHeight="1" x14ac:dyDescent="0.25">
      <c r="A148"/>
      <c r="C148" s="6" t="s">
        <v>199</v>
      </c>
      <c r="D148" s="7" t="s">
        <v>417</v>
      </c>
      <c r="E148" s="8"/>
      <c r="F148" s="301" t="s">
        <v>6145</v>
      </c>
      <c r="G148" s="406" t="s">
        <v>102</v>
      </c>
      <c r="H148" s="142">
        <f>'Memorial de calculo'!$D$953</f>
        <v>22</v>
      </c>
      <c r="I148" s="142">
        <f>'Orçamento de mercado'!$J$48</f>
        <v>43.333333333333336</v>
      </c>
      <c r="J148" s="136">
        <f t="shared" si="22"/>
        <v>953.33</v>
      </c>
      <c r="K148" s="315">
        <f t="shared" si="24"/>
        <v>953.33</v>
      </c>
      <c r="L148" s="402">
        <f t="shared" si="24"/>
        <v>953.33</v>
      </c>
    </row>
    <row r="149" spans="1:12" x14ac:dyDescent="0.25">
      <c r="A149"/>
      <c r="C149" s="6" t="s">
        <v>199</v>
      </c>
      <c r="D149" s="7" t="s">
        <v>6243</v>
      </c>
      <c r="E149" s="8"/>
      <c r="F149" s="9" t="s">
        <v>6146</v>
      </c>
      <c r="G149" s="10" t="s">
        <v>102</v>
      </c>
      <c r="H149" s="11">
        <f>'Memorial de calculo'!$D$957</f>
        <v>4</v>
      </c>
      <c r="I149" s="398">
        <f>'Orçamento de mercado'!$J$53</f>
        <v>20.833333333333332</v>
      </c>
      <c r="J149" s="136">
        <f t="shared" si="22"/>
        <v>83.33</v>
      </c>
      <c r="K149" s="315">
        <f t="shared" si="24"/>
        <v>83.33</v>
      </c>
      <c r="L149" s="402">
        <f t="shared" si="24"/>
        <v>83.33</v>
      </c>
    </row>
    <row r="150" spans="1:12" x14ac:dyDescent="0.25">
      <c r="A150"/>
      <c r="C150" s="6" t="s">
        <v>199</v>
      </c>
      <c r="D150" s="7" t="s">
        <v>460</v>
      </c>
      <c r="E150" s="8"/>
      <c r="F150" s="9" t="s">
        <v>6147</v>
      </c>
      <c r="G150" s="10" t="s">
        <v>102</v>
      </c>
      <c r="H150" s="11">
        <f>'Memorial de calculo'!$D$961</f>
        <v>127</v>
      </c>
      <c r="I150" s="398">
        <f>'Orçamento de mercado'!$J$58</f>
        <v>35.666666666666664</v>
      </c>
      <c r="J150" s="136">
        <f t="shared" si="22"/>
        <v>4529.67</v>
      </c>
      <c r="K150" s="315">
        <f t="shared" si="24"/>
        <v>4529.67</v>
      </c>
      <c r="L150" s="402">
        <f t="shared" si="24"/>
        <v>4529.67</v>
      </c>
    </row>
    <row r="151" spans="1:12" x14ac:dyDescent="0.25">
      <c r="A151"/>
      <c r="C151" s="6" t="s">
        <v>15297</v>
      </c>
      <c r="D151" s="7" t="s">
        <v>461</v>
      </c>
      <c r="E151" s="8"/>
      <c r="F151" s="9" t="str">
        <f>Composicão_de_Serviços!$E$32</f>
        <v>PLANTIO DE VEGETAÇÃO ARBUSTIVA</v>
      </c>
      <c r="G151" s="10" t="s">
        <v>102</v>
      </c>
      <c r="H151" s="11">
        <f>'Memorial de calculo'!$G$972</f>
        <v>187</v>
      </c>
      <c r="I151" s="398">
        <f>Composicão_de_Serviços!J32</f>
        <v>25.06</v>
      </c>
      <c r="J151" s="136">
        <f t="shared" si="22"/>
        <v>4686.22</v>
      </c>
      <c r="K151" s="315">
        <f t="shared" si="24"/>
        <v>4686.22</v>
      </c>
      <c r="L151" s="402">
        <f t="shared" si="24"/>
        <v>4686.22</v>
      </c>
    </row>
    <row r="152" spans="1:12" x14ac:dyDescent="0.25">
      <c r="A152"/>
      <c r="C152" s="6" t="s">
        <v>199</v>
      </c>
      <c r="D152" s="7" t="s">
        <v>462</v>
      </c>
      <c r="E152" s="8"/>
      <c r="F152" s="9" t="s">
        <v>6148</v>
      </c>
      <c r="G152" s="10" t="s">
        <v>102</v>
      </c>
      <c r="H152" s="11">
        <f>'Memorial de calculo'!$D$976</f>
        <v>311</v>
      </c>
      <c r="I152" s="398">
        <f>'Orçamento de mercado'!$J$63</f>
        <v>1.88</v>
      </c>
      <c r="J152" s="136">
        <f t="shared" si="22"/>
        <v>584.67999999999995</v>
      </c>
      <c r="K152" s="315">
        <f t="shared" si="24"/>
        <v>584.67999999999995</v>
      </c>
      <c r="L152" s="402">
        <f t="shared" si="24"/>
        <v>584.67999999999995</v>
      </c>
    </row>
    <row r="153" spans="1:12" x14ac:dyDescent="0.25">
      <c r="A153"/>
      <c r="C153" s="6" t="s">
        <v>199</v>
      </c>
      <c r="D153" s="7" t="s">
        <v>6603</v>
      </c>
      <c r="E153" s="8"/>
      <c r="F153" s="9" t="s">
        <v>6149</v>
      </c>
      <c r="G153" s="10" t="s">
        <v>102</v>
      </c>
      <c r="H153" s="11">
        <f>'Memorial de calculo'!$D$980</f>
        <v>885</v>
      </c>
      <c r="I153" s="398">
        <f>'Orçamento de mercado'!$J$68</f>
        <v>1.1399999999999999</v>
      </c>
      <c r="J153" s="136">
        <f t="shared" si="22"/>
        <v>1008.9</v>
      </c>
      <c r="K153" s="315">
        <f t="shared" si="24"/>
        <v>1008.9</v>
      </c>
      <c r="L153" s="402">
        <f t="shared" si="24"/>
        <v>1008.9</v>
      </c>
    </row>
    <row r="154" spans="1:12" x14ac:dyDescent="0.25">
      <c r="A154"/>
      <c r="C154" s="6" t="s">
        <v>15297</v>
      </c>
      <c r="D154" s="7" t="s">
        <v>15313</v>
      </c>
      <c r="E154" s="8"/>
      <c r="F154" s="9" t="str">
        <f>Composicão_de_Serviços!$E$37</f>
        <v>PLANTIO DE VEGETAÇÃO RASTEIRA</v>
      </c>
      <c r="G154" s="10" t="s">
        <v>21</v>
      </c>
      <c r="H154" s="11">
        <f>'Memorial de calculo'!$G$986</f>
        <v>117</v>
      </c>
      <c r="I154" s="398">
        <f>Composicão_de_Serviços!$J$37</f>
        <v>6.1099999999999994</v>
      </c>
      <c r="J154" s="136">
        <f t="shared" si="22"/>
        <v>714.87</v>
      </c>
      <c r="K154" s="315">
        <f t="shared" si="24"/>
        <v>714.87</v>
      </c>
      <c r="L154" s="402">
        <f t="shared" si="24"/>
        <v>714.87</v>
      </c>
    </row>
    <row r="155" spans="1:12" x14ac:dyDescent="0.25">
      <c r="A155"/>
      <c r="C155" s="6" t="s">
        <v>199</v>
      </c>
      <c r="D155" s="7" t="s">
        <v>6605</v>
      </c>
      <c r="E155" s="8"/>
      <c r="F155" s="9" t="s">
        <v>6183</v>
      </c>
      <c r="G155" s="10" t="s">
        <v>52</v>
      </c>
      <c r="H155" s="11">
        <f>'Memorial de calculo'!$D$990</f>
        <v>50</v>
      </c>
      <c r="I155" s="398">
        <f>'Orçamento de mercado'!$J$73</f>
        <v>5</v>
      </c>
      <c r="J155" s="136">
        <f t="shared" si="22"/>
        <v>250</v>
      </c>
      <c r="K155" s="315">
        <f t="shared" si="24"/>
        <v>250</v>
      </c>
      <c r="L155" s="402">
        <f t="shared" si="24"/>
        <v>250</v>
      </c>
    </row>
    <row r="156" spans="1:12" x14ac:dyDescent="0.25">
      <c r="A156"/>
      <c r="C156" s="171"/>
      <c r="D156" s="172"/>
      <c r="E156" s="173"/>
      <c r="F156" s="174"/>
      <c r="G156" s="175"/>
      <c r="H156" s="176"/>
      <c r="I156" s="277"/>
      <c r="J156" s="177"/>
      <c r="K156" s="315"/>
      <c r="L156" s="401"/>
    </row>
    <row r="157" spans="1:12" x14ac:dyDescent="0.25">
      <c r="A157"/>
      <c r="C157" s="12"/>
      <c r="D157" s="51" t="s">
        <v>6218</v>
      </c>
      <c r="E157" s="51"/>
      <c r="F157" s="52" t="s">
        <v>235</v>
      </c>
      <c r="G157" s="13"/>
      <c r="H157" s="14"/>
      <c r="I157" s="275"/>
      <c r="J157" s="141">
        <f>SUBTOTAL(9,J158:J160)</f>
        <v>31097.759999999998</v>
      </c>
      <c r="K157" s="315"/>
      <c r="L157" s="144">
        <f>SUBTOTAL(9,L158:L160)</f>
        <v>33575.40169181594</v>
      </c>
    </row>
    <row r="158" spans="1:12" x14ac:dyDescent="0.25">
      <c r="A158"/>
      <c r="C158" s="6" t="s">
        <v>14</v>
      </c>
      <c r="D158" s="7" t="s">
        <v>383</v>
      </c>
      <c r="E158" s="8" t="s">
        <v>3093</v>
      </c>
      <c r="F158" s="9" t="str">
        <f>VLOOKUP($E158,Boletim_187_s_desoneração!$A$1:$F$4221,2,FALSE)</f>
        <v>Banco em concreto pré-moldado com pés vazados, comprimento 200 cm</v>
      </c>
      <c r="G158" s="10" t="str">
        <f>VLOOKUP($E158,Boletim_187_s_desoneração!$A$1:$F$4221,3,FALSE)</f>
        <v>UN</v>
      </c>
      <c r="H158" s="11">
        <f>'Memorial de calculo'!$E$994</f>
        <v>18</v>
      </c>
      <c r="I158" s="390">
        <f>VLOOKUP($E158,Boletim_187_s_desoneração!$A$1:$F$4221,6,FALSE)</f>
        <v>554.11</v>
      </c>
      <c r="J158" s="136">
        <f t="shared" ref="J158:J160" si="25">ROUND(I158*H158,2)</f>
        <v>9973.98</v>
      </c>
      <c r="K158" s="315"/>
      <c r="L158" s="402">
        <f t="shared" ref="L158" si="26">J158+(J158*$J$3)</f>
        <v>12451.621691815941</v>
      </c>
    </row>
    <row r="159" spans="1:12" x14ac:dyDescent="0.25">
      <c r="A159"/>
      <c r="C159" s="6" t="s">
        <v>14</v>
      </c>
      <c r="D159" s="7" t="s">
        <v>384</v>
      </c>
      <c r="E159" s="8"/>
      <c r="F159" s="9" t="s">
        <v>6205</v>
      </c>
      <c r="G159" s="10" t="s">
        <v>780</v>
      </c>
      <c r="H159" s="11">
        <f>'Memorial de calculo'!$E$998</f>
        <v>12</v>
      </c>
      <c r="I159" s="390">
        <f>'Orçamento de mercado'!J77</f>
        <v>1740.355</v>
      </c>
      <c r="J159" s="136">
        <f t="shared" si="25"/>
        <v>20884.259999999998</v>
      </c>
      <c r="K159" s="315">
        <f>J159</f>
        <v>20884.259999999998</v>
      </c>
      <c r="L159" s="402">
        <f>K159</f>
        <v>20884.259999999998</v>
      </c>
    </row>
    <row r="160" spans="1:12" ht="25.5" x14ac:dyDescent="0.25">
      <c r="A160"/>
      <c r="C160" s="6" t="s">
        <v>15297</v>
      </c>
      <c r="D160" s="7" t="s">
        <v>385</v>
      </c>
      <c r="E160" s="8"/>
      <c r="F160" s="9" t="str">
        <f>Composicão_de_Serviços!$E$42</f>
        <v>INSTALAÇÃO - Lixeira de madeira plástica - conjunto com 2 (duas) lixeiras</v>
      </c>
      <c r="G160" s="10" t="s">
        <v>780</v>
      </c>
      <c r="H160" s="11">
        <f>'Memorial de calculo'!$E$1002</f>
        <v>12</v>
      </c>
      <c r="I160" s="399">
        <f>Composicão_de_Serviços!$J$42</f>
        <v>19.96</v>
      </c>
      <c r="J160" s="136">
        <f t="shared" si="25"/>
        <v>239.52</v>
      </c>
      <c r="K160" s="315">
        <f>J160</f>
        <v>239.52</v>
      </c>
      <c r="L160" s="402">
        <f>K160</f>
        <v>239.52</v>
      </c>
    </row>
    <row r="161" spans="1:13" ht="15.75" thickBot="1" x14ac:dyDescent="0.3">
      <c r="A161"/>
      <c r="C161" s="171"/>
      <c r="D161" s="172"/>
      <c r="E161" s="173"/>
      <c r="F161" s="174"/>
      <c r="G161" s="175"/>
      <c r="H161" s="176"/>
      <c r="I161" s="277"/>
      <c r="J161" s="177"/>
      <c r="K161" s="315"/>
      <c r="L161" s="401"/>
    </row>
    <row r="162" spans="1:13" ht="16.5" thickBot="1" x14ac:dyDescent="0.3">
      <c r="A162"/>
      <c r="C162" s="45"/>
      <c r="D162" s="46"/>
      <c r="E162" s="417" t="s">
        <v>10</v>
      </c>
      <c r="F162" s="417"/>
      <c r="G162" s="417"/>
      <c r="H162" s="417"/>
      <c r="I162" s="417"/>
      <c r="J162" s="47">
        <f>SUBTOTAL(9,J8:J161)</f>
        <v>629313.77000000014</v>
      </c>
      <c r="K162" s="392"/>
      <c r="L162" s="404">
        <f>SUBTOTAL(9,L8:L161)</f>
        <v>768055.29078172077</v>
      </c>
    </row>
    <row r="163" spans="1:13" ht="16.5" thickBot="1" x14ac:dyDescent="0.3">
      <c r="A163"/>
      <c r="C163" s="45"/>
      <c r="D163" s="46"/>
      <c r="E163" s="396" t="s">
        <v>1</v>
      </c>
      <c r="F163" s="396"/>
      <c r="G163" s="396"/>
      <c r="H163" s="396"/>
      <c r="I163" s="397">
        <f>$J$3</f>
        <v>0.24841053338947355</v>
      </c>
      <c r="J163" s="47">
        <f>(J162-J160-J159-SUM(J143:J155)-J138-J139-SUM(J105:J107)-J65)*I163</f>
        <v>138741.52078172064</v>
      </c>
      <c r="L163" s="392">
        <f>(J162-J160-J159-SUM(J143:J155)-J138-J139-SUM(J105:J107)-J65)</f>
        <v>558517.06000000017</v>
      </c>
      <c r="M163" s="400"/>
    </row>
    <row r="164" spans="1:13" ht="16.5" thickBot="1" x14ac:dyDescent="0.3">
      <c r="A164"/>
      <c r="C164" s="45"/>
      <c r="D164" s="46"/>
      <c r="E164" s="417" t="s">
        <v>15306</v>
      </c>
      <c r="F164" s="417"/>
      <c r="G164" s="417"/>
      <c r="H164" s="417"/>
      <c r="I164" s="417"/>
      <c r="J164" s="47">
        <f>J163+J162</f>
        <v>768055.29078172077</v>
      </c>
      <c r="L164" s="392">
        <f>J162-L163</f>
        <v>70796.709999999963</v>
      </c>
    </row>
    <row r="165" spans="1:13" x14ac:dyDescent="0.25">
      <c r="A165"/>
      <c r="C165" s="53"/>
      <c r="D165" s="53"/>
      <c r="E165" s="54"/>
      <c r="F165" s="55"/>
      <c r="G165" s="53"/>
      <c r="H165" s="56"/>
      <c r="I165" s="1"/>
      <c r="J165" s="56"/>
      <c r="K165" s="48"/>
    </row>
    <row r="166" spans="1:13" x14ac:dyDescent="0.25">
      <c r="A166"/>
      <c r="E166" s="282"/>
      <c r="F166"/>
      <c r="G166"/>
      <c r="I166" s="1"/>
      <c r="J166" s="56"/>
      <c r="K166" s="48"/>
    </row>
    <row r="167" spans="1:13" x14ac:dyDescent="0.25">
      <c r="A167"/>
      <c r="I167" s="278"/>
      <c r="K167" s="48"/>
    </row>
    <row r="168" spans="1:13" x14ac:dyDescent="0.25">
      <c r="A168"/>
      <c r="I168" s="409" t="s">
        <v>267</v>
      </c>
      <c r="J168" s="409"/>
      <c r="K168" s="391"/>
    </row>
    <row r="169" spans="1:13" x14ac:dyDescent="0.25">
      <c r="A169"/>
      <c r="I169" s="408" t="s">
        <v>269</v>
      </c>
      <c r="J169" s="408"/>
      <c r="K169" s="179"/>
    </row>
    <row r="170" spans="1:13" x14ac:dyDescent="0.25">
      <c r="A170"/>
      <c r="I170" s="179"/>
      <c r="K170" s="279"/>
    </row>
    <row r="171" spans="1:13" x14ac:dyDescent="0.25">
      <c r="A171"/>
      <c r="E171" s="48"/>
      <c r="I171" s="48"/>
      <c r="K171" s="48"/>
    </row>
    <row r="172" spans="1:13" ht="14.45" customHeight="1" x14ac:dyDescent="0.25">
      <c r="E172" s="48"/>
      <c r="I172" s="48"/>
      <c r="K172" s="48"/>
    </row>
    <row r="173" spans="1:13" x14ac:dyDescent="0.25">
      <c r="E173" s="48"/>
      <c r="I173" s="48"/>
      <c r="K173" s="48"/>
    </row>
    <row r="174" spans="1:13" x14ac:dyDescent="0.25">
      <c r="E174" s="48"/>
      <c r="I174" s="48"/>
      <c r="K174" s="48"/>
    </row>
    <row r="175" spans="1:13" x14ac:dyDescent="0.25">
      <c r="E175" s="48"/>
      <c r="I175" s="48"/>
      <c r="K175" s="48"/>
    </row>
    <row r="176" spans="1:13" x14ac:dyDescent="0.25">
      <c r="E176" s="48"/>
      <c r="I176" s="48"/>
      <c r="K176" s="48"/>
    </row>
    <row r="177" spans="1:11" x14ac:dyDescent="0.25">
      <c r="E177" s="48"/>
      <c r="I177" s="48"/>
      <c r="K177" s="48"/>
    </row>
    <row r="178" spans="1:11" x14ac:dyDescent="0.25">
      <c r="E178" s="48"/>
      <c r="I178" s="48"/>
      <c r="K178" s="48"/>
    </row>
    <row r="179" spans="1:11" x14ac:dyDescent="0.25">
      <c r="A179"/>
      <c r="E179" s="48"/>
      <c r="I179" s="48"/>
      <c r="K179" s="48"/>
    </row>
    <row r="180" spans="1:11" x14ac:dyDescent="0.25">
      <c r="A180"/>
      <c r="E180" s="48"/>
      <c r="I180" s="48"/>
      <c r="K180" s="48"/>
    </row>
    <row r="181" spans="1:11" x14ac:dyDescent="0.25">
      <c r="E181" s="48"/>
      <c r="I181" s="48"/>
      <c r="K181" s="48"/>
    </row>
    <row r="182" spans="1:11" x14ac:dyDescent="0.25">
      <c r="A182"/>
      <c r="E182" s="48"/>
      <c r="I182" s="48"/>
      <c r="K182" s="48"/>
    </row>
    <row r="183" spans="1:11" x14ac:dyDescent="0.25">
      <c r="A183"/>
      <c r="E183" s="48"/>
      <c r="I183" s="48"/>
      <c r="K183" s="48"/>
    </row>
    <row r="184" spans="1:11" ht="13.9" customHeight="1" x14ac:dyDescent="0.25">
      <c r="A184"/>
      <c r="E184" s="48"/>
      <c r="I184" s="48"/>
      <c r="K184" s="48"/>
    </row>
    <row r="185" spans="1:11" x14ac:dyDescent="0.25">
      <c r="A185"/>
      <c r="E185" s="48"/>
      <c r="I185" s="48"/>
      <c r="K185" s="48"/>
    </row>
    <row r="186" spans="1:11" x14ac:dyDescent="0.25">
      <c r="A186"/>
      <c r="E186" s="48"/>
      <c r="I186" s="48"/>
      <c r="K186" s="48"/>
    </row>
    <row r="187" spans="1:11" x14ac:dyDescent="0.25">
      <c r="A187"/>
      <c r="E187" s="48"/>
      <c r="I187" s="48"/>
      <c r="K187" s="48"/>
    </row>
    <row r="188" spans="1:11" x14ac:dyDescent="0.25">
      <c r="A188"/>
      <c r="E188" s="48"/>
      <c r="I188" s="48"/>
      <c r="K188" s="48"/>
    </row>
    <row r="189" spans="1:11" x14ac:dyDescent="0.25">
      <c r="A189"/>
      <c r="E189" s="48"/>
      <c r="I189" s="48"/>
      <c r="K189" s="48"/>
    </row>
    <row r="190" spans="1:11" x14ac:dyDescent="0.25">
      <c r="A190"/>
      <c r="E190" s="48"/>
      <c r="I190" s="48"/>
      <c r="K190" s="48"/>
    </row>
    <row r="191" spans="1:11" x14ac:dyDescent="0.25">
      <c r="A191"/>
      <c r="E191" s="48"/>
      <c r="I191" s="48"/>
      <c r="K191" s="48"/>
    </row>
    <row r="192" spans="1:11" ht="13.15" customHeight="1" x14ac:dyDescent="0.25">
      <c r="A192"/>
      <c r="E192" s="48"/>
      <c r="I192" s="48"/>
      <c r="K192" s="48"/>
    </row>
    <row r="193" spans="1:11" ht="15.6" customHeight="1" x14ac:dyDescent="0.25">
      <c r="A193"/>
      <c r="E193" s="48"/>
      <c r="I193" s="48"/>
      <c r="K193" s="48"/>
    </row>
    <row r="194" spans="1:11" x14ac:dyDescent="0.25">
      <c r="A194"/>
      <c r="E194" s="48"/>
      <c r="I194" s="48"/>
      <c r="K194" s="48"/>
    </row>
    <row r="195" spans="1:11" x14ac:dyDescent="0.25">
      <c r="A195"/>
      <c r="E195" s="48"/>
      <c r="I195" s="48"/>
      <c r="K195" s="48"/>
    </row>
    <row r="196" spans="1:11" x14ac:dyDescent="0.25">
      <c r="A196"/>
      <c r="E196" s="48"/>
      <c r="I196" s="48"/>
      <c r="K196" s="48"/>
    </row>
    <row r="197" spans="1:11" x14ac:dyDescent="0.25">
      <c r="A197"/>
      <c r="E197" s="48"/>
      <c r="I197" s="48"/>
      <c r="K197" s="48"/>
    </row>
    <row r="198" spans="1:11" x14ac:dyDescent="0.25">
      <c r="E198" s="48"/>
      <c r="I198" s="48"/>
      <c r="K198" s="48"/>
    </row>
    <row r="199" spans="1:11" x14ac:dyDescent="0.25">
      <c r="E199" s="48"/>
      <c r="I199" s="48"/>
      <c r="K199" s="48"/>
    </row>
    <row r="200" spans="1:11" x14ac:dyDescent="0.25">
      <c r="E200" s="48"/>
      <c r="I200" s="48"/>
      <c r="K200" s="48"/>
    </row>
    <row r="201" spans="1:11" x14ac:dyDescent="0.25">
      <c r="E201" s="48"/>
      <c r="I201" s="48"/>
      <c r="K201" s="48"/>
    </row>
    <row r="202" spans="1:11" x14ac:dyDescent="0.25">
      <c r="E202" s="48"/>
      <c r="I202" s="48"/>
      <c r="K202" s="48"/>
    </row>
  </sheetData>
  <mergeCells count="13">
    <mergeCell ref="C1:J1"/>
    <mergeCell ref="I169:J169"/>
    <mergeCell ref="I168:J168"/>
    <mergeCell ref="J6:J7"/>
    <mergeCell ref="C6:C7"/>
    <mergeCell ref="D6:D7"/>
    <mergeCell ref="E6:E7"/>
    <mergeCell ref="F6:F7"/>
    <mergeCell ref="G6:G7"/>
    <mergeCell ref="H6:H7"/>
    <mergeCell ref="I6:I7"/>
    <mergeCell ref="E162:I162"/>
    <mergeCell ref="E164:I164"/>
  </mergeCells>
  <phoneticPr fontId="7" type="noConversion"/>
  <printOptions horizontalCentered="1"/>
  <pageMargins left="0.59055118110236227" right="0.59055118110236227" top="1.3779527559055118" bottom="0.98425196850393704" header="0.31496062992125984" footer="0.31496062992125984"/>
  <pageSetup paperSize="9" scale="57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C2277-0B3B-4947-B203-80DCCE15F6AF}">
  <dimension ref="B1:E39"/>
  <sheetViews>
    <sheetView showGridLines="0" view="pageBreakPreview" zoomScaleNormal="100" zoomScaleSheetLayoutView="100" workbookViewId="0">
      <selection activeCell="B4" sqref="B4:E4"/>
    </sheetView>
  </sheetViews>
  <sheetFormatPr defaultColWidth="8.85546875" defaultRowHeight="14.25" x14ac:dyDescent="0.2"/>
  <cols>
    <col min="1" max="1" width="8.85546875" style="17"/>
    <col min="2" max="2" width="21.5703125" style="17" customWidth="1"/>
    <col min="3" max="3" width="29.42578125" style="17" customWidth="1"/>
    <col min="4" max="4" width="24.5703125" style="17" customWidth="1"/>
    <col min="5" max="16384" width="8.85546875" style="17"/>
  </cols>
  <sheetData>
    <row r="1" spans="2:5" ht="33" customHeight="1" x14ac:dyDescent="0.2">
      <c r="B1" s="642" t="s">
        <v>296</v>
      </c>
      <c r="C1" s="642"/>
      <c r="D1" s="642"/>
      <c r="E1" s="642"/>
    </row>
    <row r="2" spans="2:5" x14ac:dyDescent="0.2">
      <c r="B2" s="146"/>
      <c r="C2" s="147"/>
    </row>
    <row r="3" spans="2:5" x14ac:dyDescent="0.2">
      <c r="B3" s="643" t="s">
        <v>6131</v>
      </c>
      <c r="C3" s="643"/>
      <c r="D3" s="643"/>
      <c r="E3" s="643"/>
    </row>
    <row r="4" spans="2:5" x14ac:dyDescent="0.2">
      <c r="B4" s="644" t="s">
        <v>6135</v>
      </c>
      <c r="C4" s="644"/>
      <c r="D4" s="644"/>
      <c r="E4" s="644"/>
    </row>
    <row r="5" spans="2:5" x14ac:dyDescent="0.2">
      <c r="B5" s="644" t="s">
        <v>297</v>
      </c>
      <c r="C5" s="644"/>
      <c r="D5" s="644"/>
      <c r="E5" s="644"/>
    </row>
    <row r="6" spans="2:5" x14ac:dyDescent="0.2">
      <c r="B6" s="148" t="s">
        <v>6132</v>
      </c>
    </row>
    <row r="7" spans="2:5" ht="13.9" customHeight="1" x14ac:dyDescent="0.25">
      <c r="B7" s="645" t="str">
        <f>Planilha_Orçamentaria!C3</f>
        <v>OBJETO: CONSTRUÇÃO DA PRAÇA GASTRONÔMICA</v>
      </c>
      <c r="C7" s="645"/>
      <c r="D7" s="645"/>
      <c r="E7" s="149"/>
    </row>
    <row r="8" spans="2:5" x14ac:dyDescent="0.2">
      <c r="B8" s="645"/>
      <c r="C8" s="645"/>
      <c r="D8" s="645"/>
    </row>
    <row r="9" spans="2:5" x14ac:dyDescent="0.2">
      <c r="B9" s="645"/>
      <c r="C9" s="645"/>
      <c r="D9" s="645"/>
    </row>
    <row r="10" spans="2:5" ht="15" thickBot="1" x14ac:dyDescent="0.25">
      <c r="B10" s="150"/>
    </row>
    <row r="11" spans="2:5" ht="15" x14ac:dyDescent="0.2">
      <c r="B11" s="646" t="s">
        <v>298</v>
      </c>
      <c r="C11" s="647"/>
      <c r="D11" s="648"/>
      <c r="E11" s="151"/>
    </row>
    <row r="12" spans="2:5" x14ac:dyDescent="0.2">
      <c r="B12" s="152" t="s">
        <v>299</v>
      </c>
      <c r="C12" s="153" t="s">
        <v>5</v>
      </c>
      <c r="D12" s="154" t="s">
        <v>260</v>
      </c>
    </row>
    <row r="13" spans="2:5" x14ac:dyDescent="0.2">
      <c r="B13" s="155" t="s">
        <v>300</v>
      </c>
      <c r="C13" s="156" t="s">
        <v>301</v>
      </c>
      <c r="D13" s="157">
        <v>0.04</v>
      </c>
    </row>
    <row r="14" spans="2:5" x14ac:dyDescent="0.2">
      <c r="B14" s="155" t="s">
        <v>302</v>
      </c>
      <c r="C14" s="156" t="s">
        <v>303</v>
      </c>
      <c r="D14" s="157">
        <v>4.0000000000000001E-3</v>
      </c>
    </row>
    <row r="15" spans="2:5" x14ac:dyDescent="0.2">
      <c r="B15" s="155" t="s">
        <v>304</v>
      </c>
      <c r="C15" s="156" t="s">
        <v>305</v>
      </c>
      <c r="D15" s="157">
        <v>9.7000000000000003E-3</v>
      </c>
    </row>
    <row r="16" spans="2:5" x14ac:dyDescent="0.2">
      <c r="B16" s="155" t="s">
        <v>306</v>
      </c>
      <c r="C16" s="156" t="s">
        <v>307</v>
      </c>
      <c r="D16" s="157">
        <v>4.0000000000000001E-3</v>
      </c>
    </row>
    <row r="17" spans="2:5" x14ac:dyDescent="0.2">
      <c r="B17" s="155" t="s">
        <v>308</v>
      </c>
      <c r="C17" s="156" t="s">
        <v>309</v>
      </c>
      <c r="D17" s="157">
        <v>6.4000000000000003E-3</v>
      </c>
    </row>
    <row r="18" spans="2:5" x14ac:dyDescent="0.2">
      <c r="B18" s="155" t="s">
        <v>310</v>
      </c>
      <c r="C18" s="156" t="s">
        <v>311</v>
      </c>
      <c r="D18" s="157">
        <v>7.3999999999999996E-2</v>
      </c>
    </row>
    <row r="19" spans="2:5" x14ac:dyDescent="0.2">
      <c r="B19" s="155" t="s">
        <v>312</v>
      </c>
      <c r="C19" s="156" t="s">
        <v>313</v>
      </c>
      <c r="D19" s="157">
        <v>0.05</v>
      </c>
    </row>
    <row r="20" spans="2:5" x14ac:dyDescent="0.2">
      <c r="B20" s="158"/>
      <c r="C20" s="159" t="s">
        <v>314</v>
      </c>
      <c r="D20" s="157"/>
    </row>
    <row r="21" spans="2:5" x14ac:dyDescent="0.2">
      <c r="B21" s="158"/>
      <c r="C21" s="159" t="s">
        <v>315</v>
      </c>
      <c r="D21" s="157"/>
    </row>
    <row r="22" spans="2:5" x14ac:dyDescent="0.2">
      <c r="B22" s="158"/>
      <c r="C22" s="159" t="s">
        <v>316</v>
      </c>
      <c r="D22" s="157"/>
    </row>
    <row r="23" spans="2:5" x14ac:dyDescent="0.2">
      <c r="B23" s="158"/>
      <c r="C23" s="160" t="s">
        <v>317</v>
      </c>
      <c r="D23" s="157">
        <v>4.4999999999999998E-2</v>
      </c>
    </row>
    <row r="24" spans="2:5" ht="15" thickBot="1" x14ac:dyDescent="0.25">
      <c r="B24" s="638" t="s">
        <v>318</v>
      </c>
      <c r="C24" s="639"/>
      <c r="D24" s="161">
        <f>(((1+D13+D14+D15+D16)*(1+D17)*(1+D18))/(1-D19))-1+D23</f>
        <v>0.24841053338947355</v>
      </c>
    </row>
    <row r="25" spans="2:5" x14ac:dyDescent="0.2">
      <c r="D25" s="162"/>
    </row>
    <row r="26" spans="2:5" ht="55.15" customHeight="1" x14ac:dyDescent="0.2">
      <c r="B26" s="640" t="s">
        <v>15307</v>
      </c>
      <c r="C26" s="641"/>
      <c r="D26" s="641"/>
    </row>
    <row r="28" spans="2:5" x14ac:dyDescent="0.2">
      <c r="D28" s="163"/>
    </row>
    <row r="30" spans="2:5" x14ac:dyDescent="0.2">
      <c r="B30" s="164"/>
      <c r="C30" s="165"/>
      <c r="D30" s="165"/>
      <c r="E30" s="165"/>
    </row>
    <row r="35" spans="2:4" x14ac:dyDescent="0.2">
      <c r="B35" s="286" t="str">
        <f>Planilha_Orçamentaria!I168</f>
        <v>ALLAN VICTOR C. ARANTES</v>
      </c>
      <c r="C35" s="166"/>
      <c r="D35" s="167" t="s">
        <v>319</v>
      </c>
    </row>
    <row r="36" spans="2:4" x14ac:dyDescent="0.2">
      <c r="B36" s="140"/>
      <c r="D36" s="140"/>
    </row>
    <row r="37" spans="2:4" x14ac:dyDescent="0.2">
      <c r="B37" s="140" t="str">
        <f>Planilha_Orçamentaria!I169</f>
        <v>CREA SP: 5069917225</v>
      </c>
      <c r="D37" s="140" t="s">
        <v>320</v>
      </c>
    </row>
    <row r="38" spans="2:4" x14ac:dyDescent="0.2">
      <c r="D38" s="140"/>
    </row>
    <row r="39" spans="2:4" x14ac:dyDescent="0.2">
      <c r="B39" s="150"/>
    </row>
  </sheetData>
  <protectedRanges>
    <protectedRange sqref="C3:E7" name="Intervalo2"/>
    <protectedRange sqref="D13:D18 D20:D23" name="Intervalo1"/>
  </protectedRanges>
  <mergeCells count="8">
    <mergeCell ref="B24:C24"/>
    <mergeCell ref="B26:D26"/>
    <mergeCell ref="B1:E1"/>
    <mergeCell ref="B3:E3"/>
    <mergeCell ref="B4:E4"/>
    <mergeCell ref="B5:E5"/>
    <mergeCell ref="B7:D9"/>
    <mergeCell ref="B11:D11"/>
  </mergeCells>
  <printOptions horizontalCentered="1"/>
  <pageMargins left="0.98425196850393704" right="0.98425196850393704" top="1.7716535433070868" bottom="0.98425196850393704" header="0.31496062992125984" footer="0.31496062992125984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BE432-4D8A-4089-BFBD-CADEC6F5FCB8}">
  <dimension ref="B1:K53"/>
  <sheetViews>
    <sheetView showGridLines="0" view="pageBreakPreview" topLeftCell="B1" zoomScale="60" zoomScaleNormal="100" workbookViewId="0">
      <selection activeCell="C42" sqref="C42"/>
    </sheetView>
  </sheetViews>
  <sheetFormatPr defaultRowHeight="15" x14ac:dyDescent="0.25"/>
  <cols>
    <col min="4" max="4" width="15.5703125" customWidth="1"/>
    <col min="5" max="5" width="67.5703125" customWidth="1"/>
    <col min="6" max="6" width="6" bestFit="1" customWidth="1"/>
    <col min="7" max="7" width="9.42578125" bestFit="1" customWidth="1"/>
    <col min="8" max="8" width="12.7109375" bestFit="1" customWidth="1"/>
    <col min="9" max="9" width="21.42578125" bestFit="1" customWidth="1"/>
    <col min="10" max="10" width="17.7109375" bestFit="1" customWidth="1"/>
  </cols>
  <sheetData>
    <row r="1" spans="2:11" s="48" customFormat="1" x14ac:dyDescent="0.25">
      <c r="B1" s="407" t="s">
        <v>15293</v>
      </c>
      <c r="C1" s="407"/>
      <c r="D1" s="407"/>
      <c r="E1" s="407"/>
      <c r="F1" s="407"/>
      <c r="G1" s="407"/>
      <c r="H1" s="407"/>
      <c r="I1" s="407"/>
      <c r="J1" s="407"/>
      <c r="K1" s="309"/>
    </row>
    <row r="2" spans="2:11" s="49" customFormat="1" ht="12.75" x14ac:dyDescent="0.2">
      <c r="B2" s="49" t="str">
        <f>Planilha_Orçamentaria!C2</f>
        <v>PREFEITURA MUNICIPAL DE ICÉM - SP</v>
      </c>
      <c r="D2" s="281"/>
      <c r="E2" s="386"/>
      <c r="H2" s="274"/>
      <c r="J2" s="145" t="s">
        <v>1</v>
      </c>
      <c r="K2" s="310"/>
    </row>
    <row r="3" spans="2:11" s="49" customFormat="1" ht="12.75" x14ac:dyDescent="0.2">
      <c r="B3" s="60" t="str">
        <f>Planilha_Orçamentaria!C3</f>
        <v>OBJETO: CONSTRUÇÃO DA PRAÇA GASTRONÔMICA</v>
      </c>
      <c r="D3" s="281"/>
      <c r="E3" s="386"/>
      <c r="H3" s="274"/>
      <c r="J3" s="287">
        <f>Planilha_Orçamentaria!$J$3</f>
        <v>0.24841053338947355</v>
      </c>
      <c r="K3" s="311"/>
    </row>
    <row r="4" spans="2:11" s="49" customFormat="1" ht="12.75" x14ac:dyDescent="0.2">
      <c r="B4" s="60" t="str">
        <f>Planilha_Orçamentaria!C4</f>
        <v>LOCAL: AVENIDA JORGE SALUSTIANO DE JESUS</v>
      </c>
      <c r="D4" s="281"/>
      <c r="E4" s="386"/>
      <c r="H4" s="274"/>
      <c r="K4" s="310"/>
    </row>
    <row r="5" spans="2:11" s="49" customFormat="1" ht="13.9" customHeight="1" thickBot="1" x14ac:dyDescent="0.25">
      <c r="B5" s="49" t="s">
        <v>15304</v>
      </c>
      <c r="D5" s="281"/>
      <c r="E5" s="386"/>
      <c r="H5" s="274"/>
      <c r="J5" s="50" t="s">
        <v>6112</v>
      </c>
      <c r="K5" s="312"/>
    </row>
    <row r="6" spans="2:11" s="48" customFormat="1" ht="15.75" thickBot="1" x14ac:dyDescent="0.25">
      <c r="B6" s="411" t="s">
        <v>2</v>
      </c>
      <c r="C6" s="412" t="s">
        <v>3</v>
      </c>
      <c r="D6" s="412" t="s">
        <v>4</v>
      </c>
      <c r="E6" s="413" t="s">
        <v>5</v>
      </c>
      <c r="F6" s="414" t="s">
        <v>6</v>
      </c>
      <c r="G6" s="415" t="s">
        <v>7</v>
      </c>
      <c r="H6" s="416" t="s">
        <v>8</v>
      </c>
      <c r="I6" s="418" t="s">
        <v>9</v>
      </c>
      <c r="J6" s="410" t="s">
        <v>10</v>
      </c>
      <c r="K6" s="313"/>
    </row>
    <row r="7" spans="2:11" s="48" customFormat="1" x14ac:dyDescent="0.2">
      <c r="B7" s="411"/>
      <c r="C7" s="412"/>
      <c r="D7" s="412"/>
      <c r="E7" s="413"/>
      <c r="F7" s="414"/>
      <c r="G7" s="415"/>
      <c r="H7" s="416"/>
      <c r="I7" s="418"/>
      <c r="J7" s="410"/>
      <c r="K7" s="313"/>
    </row>
    <row r="8" spans="2:11" s="48" customFormat="1" ht="26.85" customHeight="1" x14ac:dyDescent="0.2">
      <c r="B8" s="12"/>
      <c r="C8" s="387" t="str">
        <f>Planilha_Orçamentaria!D105</f>
        <v>8.1</v>
      </c>
      <c r="D8" s="51"/>
      <c r="E8" s="52" t="s">
        <v>15308</v>
      </c>
      <c r="F8" s="13"/>
      <c r="G8" s="14"/>
      <c r="H8" s="275"/>
      <c r="I8" s="144"/>
      <c r="J8" s="141">
        <f>SUBTOTAL(9,J9:J14)</f>
        <v>234.72</v>
      </c>
      <c r="K8" s="316"/>
    </row>
    <row r="9" spans="2:11" s="48" customFormat="1" x14ac:dyDescent="0.2">
      <c r="B9" s="6" t="s">
        <v>14</v>
      </c>
      <c r="C9" s="7" t="s">
        <v>15295</v>
      </c>
      <c r="D9" s="8" t="s">
        <v>8935</v>
      </c>
      <c r="E9" s="9" t="str">
        <f>VLOOKUP(D9,Insumos_187!$A$1:$D$3260,2,FALSE)</f>
        <v>Pedreiro</v>
      </c>
      <c r="F9" s="10" t="str">
        <f>VLOOKUP(D9,Insumos_187!$A$1:$D$3260,3,FALSE)</f>
        <v>H</v>
      </c>
      <c r="G9" s="11">
        <v>1</v>
      </c>
      <c r="H9" s="245">
        <f>VLOOKUP(D9,Insumos_187!$A$1:$D$3260,4,FALSE)</f>
        <v>10.38</v>
      </c>
      <c r="I9" s="142">
        <f t="shared" ref="I9" si="0">H9+(H9*$J$3)</f>
        <v>12.958501336582737</v>
      </c>
      <c r="J9" s="136">
        <f t="shared" ref="J9" si="1">ROUND(I9*G9,2)</f>
        <v>12.96</v>
      </c>
      <c r="K9" s="315"/>
    </row>
    <row r="10" spans="2:11" s="48" customFormat="1" x14ac:dyDescent="0.2">
      <c r="B10" s="6" t="s">
        <v>14</v>
      </c>
      <c r="C10" s="7" t="s">
        <v>15295</v>
      </c>
      <c r="D10" s="8" t="s">
        <v>8949</v>
      </c>
      <c r="E10" s="9" t="str">
        <f>VLOOKUP(D10,Insumos_187!$A$1:$D$3260,2,FALSE)</f>
        <v>Servente</v>
      </c>
      <c r="F10" s="10" t="str">
        <f>VLOOKUP(D10,Insumos_187!$A$1:$D$3260,3,FALSE)</f>
        <v>H</v>
      </c>
      <c r="G10" s="11">
        <v>2</v>
      </c>
      <c r="H10" s="245">
        <f>VLOOKUP(D10,Insumos_187!$A$1:$D$3260,4,FALSE)</f>
        <v>8.5299999999999994</v>
      </c>
      <c r="I10" s="142">
        <f t="shared" ref="I10" si="2">H10+(H10*$J$3)</f>
        <v>10.648941849812209</v>
      </c>
      <c r="J10" s="136">
        <f t="shared" ref="J10" si="3">ROUND(I10*G10,2)</f>
        <v>21.3</v>
      </c>
      <c r="K10" s="315"/>
    </row>
    <row r="11" spans="2:11" s="48" customFormat="1" x14ac:dyDescent="0.2">
      <c r="B11" s="6" t="s">
        <v>14</v>
      </c>
      <c r="C11" s="7" t="s">
        <v>15295</v>
      </c>
      <c r="D11" s="8" t="s">
        <v>8993</v>
      </c>
      <c r="E11" s="9" t="str">
        <f>VLOOKUP(D11,Insumos_187!$A$1:$D$3260,2,FALSE)</f>
        <v>Cimento CPII-E-32 (sacos de 50 kg)</v>
      </c>
      <c r="F11" s="10" t="str">
        <f>VLOOKUP(D11,Insumos_187!$A$1:$D$3260,3,FALSE)</f>
        <v>KG</v>
      </c>
      <c r="G11" s="11">
        <v>126.72</v>
      </c>
      <c r="H11" s="245">
        <f>VLOOKUP(D11,Insumos_187!$A$1:$D$3260,4,FALSE)</f>
        <v>0.69</v>
      </c>
      <c r="I11" s="142">
        <f t="shared" ref="I11:I14" si="4">H11+(H11*$J$3)</f>
        <v>0.86140326803873668</v>
      </c>
      <c r="J11" s="136">
        <f t="shared" ref="J11:J14" si="5">ROUND(I11*G11,2)</f>
        <v>109.16</v>
      </c>
      <c r="K11" s="315"/>
    </row>
    <row r="12" spans="2:11" s="48" customFormat="1" x14ac:dyDescent="0.2">
      <c r="B12" s="6" t="s">
        <v>14</v>
      </c>
      <c r="C12" s="7" t="s">
        <v>15295</v>
      </c>
      <c r="D12" s="8" t="s">
        <v>9049</v>
      </c>
      <c r="E12" s="9" t="str">
        <f>VLOOKUP(D12,Insumos_187!$A$1:$D$3260,2,FALSE)</f>
        <v>Areia média lavada (a granel caçamba fechada)</v>
      </c>
      <c r="F12" s="10" t="str">
        <f>VLOOKUP(D12,Insumos_187!$A$1:$D$3260,3,FALSE)</f>
        <v>M3</v>
      </c>
      <c r="G12" s="11">
        <v>0.23</v>
      </c>
      <c r="H12" s="245">
        <f>VLOOKUP(D12,Insumos_187!$A$1:$D$3260,4,FALSE)</f>
        <v>138.11000000000001</v>
      </c>
      <c r="I12" s="142">
        <f t="shared" si="4"/>
        <v>172.41797876642022</v>
      </c>
      <c r="J12" s="136">
        <f t="shared" si="5"/>
        <v>39.659999999999997</v>
      </c>
      <c r="K12" s="315"/>
    </row>
    <row r="13" spans="2:11" s="48" customFormat="1" x14ac:dyDescent="0.2">
      <c r="B13" s="6" t="s">
        <v>14</v>
      </c>
      <c r="C13" s="7" t="s">
        <v>15295</v>
      </c>
      <c r="D13" s="8" t="s">
        <v>9061</v>
      </c>
      <c r="E13" s="9" t="str">
        <f>VLOOKUP(D13,Insumos_187!$A$1:$D$3260,2,FALSE)</f>
        <v>Pedra britada nº médios 1.2.3 e 4 (a granel)</v>
      </c>
      <c r="F13" s="10" t="str">
        <f>VLOOKUP(D13,Insumos_187!$A$1:$D$3260,3,FALSE)</f>
        <v>M3</v>
      </c>
      <c r="G13" s="388">
        <v>0.32200000000000001</v>
      </c>
      <c r="H13" s="245">
        <f>VLOOKUP(D13,Insumos_187!$A$1:$D$3260,4,FALSE)</f>
        <v>112.75</v>
      </c>
      <c r="I13" s="142">
        <f t="shared" si="4"/>
        <v>140.75828763966314</v>
      </c>
      <c r="J13" s="136">
        <f t="shared" si="5"/>
        <v>45.32</v>
      </c>
      <c r="K13" s="315"/>
    </row>
    <row r="14" spans="2:11" s="48" customFormat="1" ht="25.5" x14ac:dyDescent="0.2">
      <c r="B14" s="6" t="s">
        <v>14</v>
      </c>
      <c r="C14" s="7" t="s">
        <v>15295</v>
      </c>
      <c r="D14" s="8" t="s">
        <v>14687</v>
      </c>
      <c r="E14" s="9" t="str">
        <f>VLOOKUP(D14,Insumos_187!$A$1:$D$3260,2,FALSE)</f>
        <v>Betoneira reversível com carregador, capacidade de 320 litros, acionamento do motor combustão interna (diesel e gasolina) ou motor elétrico Alfa 320</v>
      </c>
      <c r="F14" s="10" t="str">
        <f>VLOOKUP(D14,Insumos_187!$A$1:$D$3260,3,FALSE)</f>
        <v>H</v>
      </c>
      <c r="G14" s="11">
        <v>0.19</v>
      </c>
      <c r="H14" s="245">
        <f>VLOOKUP(D14,Insumos_187!$A$1:$D$3260,4,FALSE)</f>
        <v>26.63</v>
      </c>
      <c r="I14" s="142">
        <f t="shared" si="4"/>
        <v>33.24517250416168</v>
      </c>
      <c r="J14" s="136">
        <f t="shared" si="5"/>
        <v>6.32</v>
      </c>
      <c r="K14" s="315"/>
    </row>
    <row r="15" spans="2:11" x14ac:dyDescent="0.25">
      <c r="B15" s="130"/>
      <c r="C15" s="131"/>
      <c r="D15" s="132"/>
      <c r="E15" s="133"/>
      <c r="F15" s="134"/>
      <c r="G15" s="135"/>
      <c r="H15" s="276"/>
      <c r="I15" s="143"/>
      <c r="J15" s="136"/>
    </row>
    <row r="16" spans="2:11" x14ac:dyDescent="0.25">
      <c r="B16" s="12"/>
      <c r="C16" s="387" t="str">
        <f>Planilha_Orçamentaria!D106</f>
        <v>8.2</v>
      </c>
      <c r="D16" s="51"/>
      <c r="E16" s="52" t="s">
        <v>15309</v>
      </c>
      <c r="F16" s="13"/>
      <c r="G16" s="14"/>
      <c r="H16" s="275"/>
      <c r="I16" s="144"/>
      <c r="J16" s="141">
        <f>SUBTOTAL(9,J17:J19)</f>
        <v>12.98</v>
      </c>
    </row>
    <row r="17" spans="2:10" x14ac:dyDescent="0.25">
      <c r="B17" s="6" t="s">
        <v>14</v>
      </c>
      <c r="C17" s="7" t="s">
        <v>15295</v>
      </c>
      <c r="D17" s="8" t="s">
        <v>8935</v>
      </c>
      <c r="E17" s="9" t="str">
        <f>VLOOKUP(D17,Insumos_187!$A$1:$D$3260,2,FALSE)</f>
        <v>Pedreiro</v>
      </c>
      <c r="F17" s="10" t="str">
        <f>VLOOKUP(D17,Insumos_187!$A$1:$D$3260,3,FALSE)</f>
        <v>H</v>
      </c>
      <c r="G17" s="142">
        <v>0.3</v>
      </c>
      <c r="H17" s="245">
        <f>VLOOKUP(D17,Insumos_187!$A$1:$D$3260,4,FALSE)</f>
        <v>10.38</v>
      </c>
      <c r="I17" s="142">
        <f t="shared" ref="I17:I19" si="6">H17+(H17*$J$3)</f>
        <v>12.958501336582737</v>
      </c>
      <c r="J17" s="136">
        <f t="shared" ref="J17:J19" si="7">ROUND(I17*G17,2)</f>
        <v>3.89</v>
      </c>
    </row>
    <row r="18" spans="2:10" x14ac:dyDescent="0.25">
      <c r="B18" s="6" t="s">
        <v>14</v>
      </c>
      <c r="C18" s="7" t="s">
        <v>15295</v>
      </c>
      <c r="D18" s="8" t="s">
        <v>8949</v>
      </c>
      <c r="E18" s="9" t="str">
        <f>VLOOKUP(D18,Insumos_187!$A$1:$D$3260,2,FALSE)</f>
        <v>Servente</v>
      </c>
      <c r="F18" s="10" t="str">
        <f>VLOOKUP(D18,Insumos_187!$A$1:$D$3260,3,FALSE)</f>
        <v>H</v>
      </c>
      <c r="G18" s="142">
        <v>0.3</v>
      </c>
      <c r="H18" s="245">
        <f>VLOOKUP(D18,Insumos_187!$A$1:$D$3260,4,FALSE)</f>
        <v>8.5299999999999994</v>
      </c>
      <c r="I18" s="142">
        <f t="shared" si="6"/>
        <v>10.648941849812209</v>
      </c>
      <c r="J18" s="136">
        <f t="shared" si="7"/>
        <v>3.19</v>
      </c>
    </row>
    <row r="19" spans="2:10" x14ac:dyDescent="0.25">
      <c r="B19" s="6" t="s">
        <v>14</v>
      </c>
      <c r="C19" s="7" t="s">
        <v>15295</v>
      </c>
      <c r="D19" s="8" t="s">
        <v>11041</v>
      </c>
      <c r="E19" s="301" t="str">
        <f>VLOOKUP(D19,Insumos_187!$A$1:$D$3260,2,FALSE)</f>
        <v>Tubo de PVC rígido branco PxB com virola, linha esgoto série normal, DN= 50mm</v>
      </c>
      <c r="F19" s="10" t="str">
        <f>VLOOKUP(D19,Insumos_187!$A$1:$D$3260,3,FALSE)</f>
        <v>M</v>
      </c>
      <c r="G19" s="142">
        <v>0.4</v>
      </c>
      <c r="H19" s="245">
        <f>VLOOKUP(D19,Insumos_187!$A$1:$D$3260,4,FALSE)</f>
        <v>11.82</v>
      </c>
      <c r="I19" s="142">
        <f t="shared" si="6"/>
        <v>14.756212504663578</v>
      </c>
      <c r="J19" s="136">
        <f t="shared" si="7"/>
        <v>5.9</v>
      </c>
    </row>
    <row r="20" spans="2:10" x14ac:dyDescent="0.25">
      <c r="B20" s="130"/>
      <c r="C20" s="131"/>
      <c r="D20" s="132"/>
      <c r="E20" s="133"/>
      <c r="F20" s="134"/>
      <c r="G20" s="135"/>
      <c r="H20" s="276"/>
      <c r="I20" s="143"/>
      <c r="J20" s="136"/>
    </row>
    <row r="21" spans="2:10" x14ac:dyDescent="0.25">
      <c r="B21" s="12"/>
      <c r="C21" s="387" t="str">
        <f>Planilha_Orçamentaria!D107</f>
        <v>8.3</v>
      </c>
      <c r="D21" s="51"/>
      <c r="E21" s="52" t="s">
        <v>15310</v>
      </c>
      <c r="F21" s="13"/>
      <c r="G21" s="14"/>
      <c r="H21" s="275"/>
      <c r="I21" s="144"/>
      <c r="J21" s="141">
        <f>SUBTOTAL(9,J22:J24)</f>
        <v>64.150000000000006</v>
      </c>
    </row>
    <row r="22" spans="2:10" x14ac:dyDescent="0.25">
      <c r="B22" s="6" t="s">
        <v>14</v>
      </c>
      <c r="C22" s="7" t="s">
        <v>15295</v>
      </c>
      <c r="D22" s="8" t="s">
        <v>8935</v>
      </c>
      <c r="E22" s="9" t="str">
        <f>VLOOKUP(D22,Insumos_187!$A$1:$D$3260,2,FALSE)</f>
        <v>Pedreiro</v>
      </c>
      <c r="F22" s="10" t="str">
        <f>VLOOKUP(D22,Insumos_187!$A$1:$D$3260,3,FALSE)</f>
        <v>H</v>
      </c>
      <c r="G22" s="142">
        <v>0.3</v>
      </c>
      <c r="H22" s="245">
        <f>VLOOKUP(D22,Insumos_187!$A$1:$D$3260,4,FALSE)</f>
        <v>10.38</v>
      </c>
      <c r="I22" s="142">
        <f t="shared" ref="I22:I23" si="8">H22+(H22*$J$3)</f>
        <v>12.958501336582737</v>
      </c>
      <c r="J22" s="136">
        <f t="shared" ref="J22:J23" si="9">ROUND(I22*G22,2)</f>
        <v>3.89</v>
      </c>
    </row>
    <row r="23" spans="2:10" x14ac:dyDescent="0.25">
      <c r="B23" s="6" t="s">
        <v>14</v>
      </c>
      <c r="C23" s="7" t="s">
        <v>15295</v>
      </c>
      <c r="D23" s="8" t="s">
        <v>8949</v>
      </c>
      <c r="E23" s="9" t="str">
        <f>VLOOKUP(D23,Insumos_187!$A$1:$D$3260,2,FALSE)</f>
        <v>Servente</v>
      </c>
      <c r="F23" s="10" t="str">
        <f>VLOOKUP(D23,Insumos_187!$A$1:$D$3260,3,FALSE)</f>
        <v>H</v>
      </c>
      <c r="G23" s="142">
        <v>0.3</v>
      </c>
      <c r="H23" s="245">
        <f>VLOOKUP(D23,Insumos_187!$A$1:$D$3260,4,FALSE)</f>
        <v>8.5299999999999994</v>
      </c>
      <c r="I23" s="142">
        <f t="shared" si="8"/>
        <v>10.648941849812209</v>
      </c>
      <c r="J23" s="136">
        <f t="shared" si="9"/>
        <v>3.19</v>
      </c>
    </row>
    <row r="24" spans="2:10" x14ac:dyDescent="0.25">
      <c r="B24" s="6" t="s">
        <v>14</v>
      </c>
      <c r="C24" s="7" t="s">
        <v>15295</v>
      </c>
      <c r="D24" s="8" t="s">
        <v>11071</v>
      </c>
      <c r="E24" s="301" t="str">
        <f>VLOOKUP(D24,Insumos_187!$A$1:$D$3260,2,FALSE)</f>
        <v>Tubo de PVC rígido tipo Coletor Esgoto, DN= 200mm</v>
      </c>
      <c r="F24" s="10" t="str">
        <f>VLOOKUP(D24,Insumos_187!$A$1:$D$3260,3,FALSE)</f>
        <v>M</v>
      </c>
      <c r="G24" s="142">
        <v>0.4</v>
      </c>
      <c r="H24" s="245">
        <f>VLOOKUP(D24,Insumos_187!$A$1:$D$3260,4,FALSE)</f>
        <v>114.28</v>
      </c>
      <c r="I24" s="142">
        <f t="shared" ref="I24" si="10">H24+(H24*$J$3)</f>
        <v>142.66835575574905</v>
      </c>
      <c r="J24" s="136">
        <f t="shared" ref="J24" si="11">ROUND(I24*G24,2)</f>
        <v>57.07</v>
      </c>
    </row>
    <row r="25" spans="2:10" x14ac:dyDescent="0.25">
      <c r="B25" s="130"/>
      <c r="C25" s="131"/>
      <c r="D25" s="132"/>
      <c r="E25" s="133"/>
      <c r="F25" s="134"/>
      <c r="G25" s="135"/>
      <c r="H25" s="276"/>
      <c r="I25" s="143"/>
      <c r="J25" s="136"/>
    </row>
    <row r="26" spans="2:10" x14ac:dyDescent="0.25">
      <c r="B26" s="12"/>
      <c r="C26" s="387" t="s">
        <v>15313</v>
      </c>
      <c r="D26" s="51"/>
      <c r="E26" s="52" t="s">
        <v>15299</v>
      </c>
      <c r="F26" s="13"/>
      <c r="G26" s="14"/>
      <c r="H26" s="275"/>
      <c r="I26" s="144"/>
      <c r="J26" s="141">
        <f>SUBTOTAL(9,J27:J30)</f>
        <v>10.19</v>
      </c>
    </row>
    <row r="27" spans="2:10" x14ac:dyDescent="0.25">
      <c r="B27" s="6" t="s">
        <v>14</v>
      </c>
      <c r="C27" s="7" t="s">
        <v>15295</v>
      </c>
      <c r="D27" s="8" t="s">
        <v>8935</v>
      </c>
      <c r="E27" s="9" t="str">
        <f>VLOOKUP(D27,Insumos_187!$A$1:$D$3260,2,FALSE)</f>
        <v>Pedreiro</v>
      </c>
      <c r="F27" s="10" t="str">
        <f>VLOOKUP(D27,Insumos_187!$A$1:$D$3260,3,FALSE)</f>
        <v>H</v>
      </c>
      <c r="G27" s="142">
        <v>0.2</v>
      </c>
      <c r="H27" s="245">
        <f>VLOOKUP(D27,Insumos_187!$A$1:$D$3260,4,FALSE)</f>
        <v>10.38</v>
      </c>
      <c r="I27" s="142">
        <f t="shared" ref="I27:I30" si="12">H27+(H27*$J$3)</f>
        <v>12.958501336582737</v>
      </c>
      <c r="J27" s="136">
        <f t="shared" ref="J27:J30" si="13">ROUND(I27*G27,2)</f>
        <v>2.59</v>
      </c>
    </row>
    <row r="28" spans="2:10" x14ac:dyDescent="0.25">
      <c r="B28" s="6" t="s">
        <v>14</v>
      </c>
      <c r="C28" s="7" t="s">
        <v>15295</v>
      </c>
      <c r="D28" s="8" t="s">
        <v>8949</v>
      </c>
      <c r="E28" s="9" t="str">
        <f>VLOOKUP(D28,Insumos_187!$A$1:$D$3260,2,FALSE)</f>
        <v>Servente</v>
      </c>
      <c r="F28" s="10" t="str">
        <f>VLOOKUP(D28,Insumos_187!$A$1:$D$3260,3,FALSE)</f>
        <v>H</v>
      </c>
      <c r="G28" s="142">
        <v>0.36</v>
      </c>
      <c r="H28" s="245">
        <f>VLOOKUP(D28,Insumos_187!$A$1:$D$3260,4,FALSE)</f>
        <v>8.5299999999999994</v>
      </c>
      <c r="I28" s="142">
        <f t="shared" si="12"/>
        <v>10.648941849812209</v>
      </c>
      <c r="J28" s="136">
        <f t="shared" si="13"/>
        <v>3.83</v>
      </c>
    </row>
    <row r="29" spans="2:10" x14ac:dyDescent="0.25">
      <c r="B29" s="6" t="s">
        <v>14</v>
      </c>
      <c r="C29" s="7" t="s">
        <v>15295</v>
      </c>
      <c r="D29" s="8" t="s">
        <v>8993</v>
      </c>
      <c r="E29" s="9" t="str">
        <f>VLOOKUP(D29,Insumos_187!$A$1:$D$3260,2,FALSE)</f>
        <v>Cimento CPII-E-32 (sacos de 50 kg)</v>
      </c>
      <c r="F29" s="10" t="str">
        <f>VLOOKUP(D29,Insumos_187!$A$1:$D$3260,3,FALSE)</f>
        <v>KG</v>
      </c>
      <c r="G29" s="388">
        <v>2.9159999999999999</v>
      </c>
      <c r="H29" s="245">
        <f>VLOOKUP(D29,Insumos_187!$A$1:$D$3260,4,FALSE)</f>
        <v>0.69</v>
      </c>
      <c r="I29" s="142">
        <f t="shared" si="12"/>
        <v>0.86140326803873668</v>
      </c>
      <c r="J29" s="136">
        <f t="shared" ref="J29" si="14">ROUND(I29*G29,2)</f>
        <v>2.5099999999999998</v>
      </c>
    </row>
    <row r="30" spans="2:10" x14ac:dyDescent="0.25">
      <c r="B30" s="6" t="s">
        <v>14</v>
      </c>
      <c r="C30" s="7" t="s">
        <v>15295</v>
      </c>
      <c r="D30" s="8" t="s">
        <v>9049</v>
      </c>
      <c r="E30" s="9" t="str">
        <f>VLOOKUP(D30,Insumos_187!$A$1:$D$3260,2,FALSE)</f>
        <v>Areia média lavada (a granel caçamba fechada)</v>
      </c>
      <c r="F30" s="10" t="str">
        <f>VLOOKUP(D30,Insumos_187!$A$1:$D$3260,3,FALSE)</f>
        <v>M3</v>
      </c>
      <c r="G30" s="389">
        <v>7.3000000000000001E-3</v>
      </c>
      <c r="H30" s="245">
        <f>VLOOKUP(D30,Insumos_187!$A$1:$D$3260,4,FALSE)</f>
        <v>138.11000000000001</v>
      </c>
      <c r="I30" s="142">
        <f t="shared" si="12"/>
        <v>172.41797876642022</v>
      </c>
      <c r="J30" s="136">
        <f t="shared" si="13"/>
        <v>1.26</v>
      </c>
    </row>
    <row r="31" spans="2:10" x14ac:dyDescent="0.25">
      <c r="B31" s="130"/>
      <c r="C31" s="131"/>
      <c r="D31" s="132"/>
      <c r="E31" s="133"/>
      <c r="F31" s="134"/>
      <c r="G31" s="394"/>
      <c r="H31" s="393"/>
      <c r="I31" s="143"/>
      <c r="J31" s="136"/>
    </row>
    <row r="32" spans="2:10" x14ac:dyDescent="0.25">
      <c r="B32" s="12"/>
      <c r="C32" s="387" t="str">
        <f>Planilha_Orçamentaria!D151</f>
        <v>12.10</v>
      </c>
      <c r="D32" s="51"/>
      <c r="E32" s="52" t="s">
        <v>15296</v>
      </c>
      <c r="F32" s="13"/>
      <c r="G32" s="14"/>
      <c r="H32" s="275"/>
      <c r="I32" s="144"/>
      <c r="J32" s="141">
        <f>SUBTOTAL(9,J33:J35)</f>
        <v>25.06</v>
      </c>
    </row>
    <row r="33" spans="2:10" x14ac:dyDescent="0.25">
      <c r="B33" s="6" t="s">
        <v>14</v>
      </c>
      <c r="C33" s="7" t="s">
        <v>15295</v>
      </c>
      <c r="D33" s="8" t="s">
        <v>8903</v>
      </c>
      <c r="E33" s="9" t="str">
        <f>VLOOKUP(D33,Insumos_187!$A$1:$D$3260,2,FALSE)</f>
        <v>Ajudante geral</v>
      </c>
      <c r="F33" s="10" t="str">
        <f>VLOOKUP(D33,Insumos_187!$A$1:$D$3260,3,FALSE)</f>
        <v>H</v>
      </c>
      <c r="G33" s="142">
        <v>0.1</v>
      </c>
      <c r="H33" s="245">
        <f>VLOOKUP(D33,Insumos_187!$A$1:$D$3260,4,FALSE)</f>
        <v>8.5299999999999994</v>
      </c>
      <c r="I33" s="142">
        <f t="shared" ref="I33:I35" si="15">H33+(H33*$J$3)</f>
        <v>10.648941849812209</v>
      </c>
      <c r="J33" s="136">
        <f t="shared" ref="J33:J35" si="16">ROUND(I33*G33,2)</f>
        <v>1.06</v>
      </c>
    </row>
    <row r="34" spans="2:10" x14ac:dyDescent="0.25">
      <c r="B34" s="6" t="s">
        <v>14</v>
      </c>
      <c r="C34" s="7" t="s">
        <v>15295</v>
      </c>
      <c r="D34" s="8" t="s">
        <v>8931</v>
      </c>
      <c r="E34" s="9" t="str">
        <f>VLOOKUP(D34,Insumos_187!$A$1:$D$3260,2,FALSE)</f>
        <v>Jardineiro</v>
      </c>
      <c r="F34" s="10" t="str">
        <f>VLOOKUP(D34,Insumos_187!$A$1:$D$3260,3,FALSE)</f>
        <v>H</v>
      </c>
      <c r="G34" s="142">
        <v>7.0000000000000007E-2</v>
      </c>
      <c r="H34" s="245">
        <f>VLOOKUP(D34,Insumos_187!$A$1:$D$3260,4,FALSE)</f>
        <v>10.38</v>
      </c>
      <c r="I34" s="142">
        <f t="shared" si="15"/>
        <v>12.958501336582737</v>
      </c>
      <c r="J34" s="136">
        <f t="shared" si="16"/>
        <v>0.91</v>
      </c>
    </row>
    <row r="35" spans="2:10" x14ac:dyDescent="0.25">
      <c r="B35" s="6" t="s">
        <v>14</v>
      </c>
      <c r="C35" s="7" t="s">
        <v>15295</v>
      </c>
      <c r="D35" s="8" t="s">
        <v>10868</v>
      </c>
      <c r="E35" s="9" t="str">
        <f>VLOOKUP(D35,Insumos_187!$A$1:$D$3260,2,FALSE)</f>
        <v>Terra vegetal orgânica adubada</v>
      </c>
      <c r="F35" s="10" t="str">
        <f>VLOOKUP(D35,Insumos_187!$A$1:$D$3260,3,FALSE)</f>
        <v>M3</v>
      </c>
      <c r="G35" s="11">
        <v>0.08</v>
      </c>
      <c r="H35" s="245">
        <f>VLOOKUP(D35,Insumos_187!$A$1:$D$3260,4,FALSE)</f>
        <v>231.23</v>
      </c>
      <c r="I35" s="142">
        <f t="shared" si="15"/>
        <v>288.66996763564794</v>
      </c>
      <c r="J35" s="136">
        <f t="shared" si="16"/>
        <v>23.09</v>
      </c>
    </row>
    <row r="36" spans="2:10" x14ac:dyDescent="0.25">
      <c r="B36" s="130"/>
      <c r="C36" s="131"/>
      <c r="D36" s="132"/>
      <c r="E36" s="133"/>
      <c r="F36" s="134"/>
      <c r="G36" s="135"/>
      <c r="H36" s="276"/>
      <c r="I36" s="143"/>
      <c r="J36" s="136"/>
    </row>
    <row r="37" spans="2:10" x14ac:dyDescent="0.25">
      <c r="B37" s="12"/>
      <c r="C37" s="387" t="str">
        <f>Planilha_Orçamentaria!D154</f>
        <v>12.13</v>
      </c>
      <c r="D37" s="51"/>
      <c r="E37" s="52" t="s">
        <v>15294</v>
      </c>
      <c r="F37" s="13"/>
      <c r="G37" s="14"/>
      <c r="H37" s="275"/>
      <c r="I37" s="144"/>
      <c r="J37" s="141">
        <f>SUBTOTAL(9,J38:J40)</f>
        <v>6.1099999999999994</v>
      </c>
    </row>
    <row r="38" spans="2:10" x14ac:dyDescent="0.25">
      <c r="B38" s="6" t="s">
        <v>14</v>
      </c>
      <c r="C38" s="7" t="s">
        <v>15295</v>
      </c>
      <c r="D38" s="8" t="s">
        <v>8903</v>
      </c>
      <c r="E38" s="9" t="str">
        <f>VLOOKUP(D38,Insumos_187!$A$1:$D$3260,2,FALSE)</f>
        <v>Ajudante geral</v>
      </c>
      <c r="F38" s="10" t="str">
        <f>VLOOKUP(D38,Insumos_187!$A$1:$D$3260,3,FALSE)</f>
        <v>H</v>
      </c>
      <c r="G38" s="142">
        <v>0.18</v>
      </c>
      <c r="H38" s="245">
        <f>VLOOKUP(D38,Insumos_187!$A$1:$D$3260,4,FALSE)</f>
        <v>8.5299999999999994</v>
      </c>
      <c r="I38" s="142">
        <f t="shared" ref="I38:I40" si="17">H38+(H38*$J$3)</f>
        <v>10.648941849812209</v>
      </c>
      <c r="J38" s="136">
        <f t="shared" ref="J38:J40" si="18">ROUND(I38*G38,2)</f>
        <v>1.92</v>
      </c>
    </row>
    <row r="39" spans="2:10" x14ac:dyDescent="0.25">
      <c r="B39" s="6" t="s">
        <v>14</v>
      </c>
      <c r="C39" s="7" t="s">
        <v>15295</v>
      </c>
      <c r="D39" s="8" t="s">
        <v>8931</v>
      </c>
      <c r="E39" s="9" t="str">
        <f>VLOOKUP(D39,Insumos_187!$A$1:$D$3260,2,FALSE)</f>
        <v>Jardineiro</v>
      </c>
      <c r="F39" s="10" t="str">
        <f>VLOOKUP(D39,Insumos_187!$A$1:$D$3260,3,FALSE)</f>
        <v>H</v>
      </c>
      <c r="G39" s="142">
        <v>0.1</v>
      </c>
      <c r="H39" s="245">
        <f>VLOOKUP(D39,Insumos_187!$A$1:$D$3260,4,FALSE)</f>
        <v>10.38</v>
      </c>
      <c r="I39" s="142">
        <f t="shared" si="17"/>
        <v>12.958501336582737</v>
      </c>
      <c r="J39" s="136">
        <f t="shared" si="18"/>
        <v>1.3</v>
      </c>
    </row>
    <row r="40" spans="2:10" x14ac:dyDescent="0.25">
      <c r="B40" s="6" t="s">
        <v>14</v>
      </c>
      <c r="C40" s="7" t="s">
        <v>15295</v>
      </c>
      <c r="D40" s="8" t="s">
        <v>10868</v>
      </c>
      <c r="E40" s="9" t="str">
        <f>VLOOKUP(D40,Insumos_187!$A$1:$D$3260,2,FALSE)</f>
        <v>Terra vegetal orgânica adubada</v>
      </c>
      <c r="F40" s="10" t="str">
        <f>VLOOKUP(D40,Insumos_187!$A$1:$D$3260,3,FALSE)</f>
        <v>M3</v>
      </c>
      <c r="G40" s="11">
        <v>0.01</v>
      </c>
      <c r="H40" s="245">
        <f>VLOOKUP(D40,Insumos_187!$A$1:$D$3260,4,FALSE)</f>
        <v>231.23</v>
      </c>
      <c r="I40" s="142">
        <f t="shared" si="17"/>
        <v>288.66996763564794</v>
      </c>
      <c r="J40" s="136">
        <f t="shared" si="18"/>
        <v>2.89</v>
      </c>
    </row>
    <row r="41" spans="2:10" x14ac:dyDescent="0.25">
      <c r="B41" s="130"/>
      <c r="C41" s="131"/>
      <c r="D41" s="132"/>
      <c r="E41" s="133"/>
      <c r="F41" s="134"/>
      <c r="G41" s="135"/>
      <c r="H41" s="276"/>
      <c r="I41" s="143"/>
      <c r="J41" s="136"/>
    </row>
    <row r="42" spans="2:10" ht="25.5" x14ac:dyDescent="0.25">
      <c r="B42" s="12"/>
      <c r="C42" s="387" t="str">
        <f>Planilha_Orçamentaria!D160</f>
        <v>13.3</v>
      </c>
      <c r="D42" s="51"/>
      <c r="E42" s="52" t="s">
        <v>15298</v>
      </c>
      <c r="F42" s="13"/>
      <c r="G42" s="14"/>
      <c r="H42" s="275"/>
      <c r="I42" s="144"/>
      <c r="J42" s="141">
        <f>SUBTOTAL(9,J43:J45)</f>
        <v>19.96</v>
      </c>
    </row>
    <row r="43" spans="2:10" x14ac:dyDescent="0.25">
      <c r="B43" s="6" t="s">
        <v>14</v>
      </c>
      <c r="C43" s="7" t="s">
        <v>15295</v>
      </c>
      <c r="D43" s="8" t="s">
        <v>8935</v>
      </c>
      <c r="E43" s="9" t="str">
        <f>VLOOKUP(D43,Insumos_187!$A$1:$D$3260,2,FALSE)</f>
        <v>Pedreiro</v>
      </c>
      <c r="F43" s="10" t="str">
        <f>VLOOKUP(D43,Insumos_187!$A$1:$D$3260,3,FALSE)</f>
        <v>H</v>
      </c>
      <c r="G43" s="142">
        <v>0.75</v>
      </c>
      <c r="H43" s="245">
        <f>VLOOKUP(D43,Insumos_187!$A$1:$D$3260,4,FALSE)</f>
        <v>10.38</v>
      </c>
      <c r="I43" s="142">
        <f t="shared" ref="I43:I45" si="19">H43+(H43*$J$3)</f>
        <v>12.958501336582737</v>
      </c>
      <c r="J43" s="136">
        <f t="shared" ref="J43:J45" si="20">ROUND(I43*G43,2)</f>
        <v>9.7200000000000006</v>
      </c>
    </row>
    <row r="44" spans="2:10" x14ac:dyDescent="0.25">
      <c r="B44" s="6" t="s">
        <v>14</v>
      </c>
      <c r="C44" s="7" t="s">
        <v>15295</v>
      </c>
      <c r="D44" s="8" t="s">
        <v>8949</v>
      </c>
      <c r="E44" s="9" t="str">
        <f>VLOOKUP(D44,Insumos_187!$A$1:$D$3260,2,FALSE)</f>
        <v>Servente</v>
      </c>
      <c r="F44" s="10" t="str">
        <f>VLOOKUP(D44,Insumos_187!$A$1:$D$3260,3,FALSE)</f>
        <v>H</v>
      </c>
      <c r="G44" s="142">
        <v>0.75</v>
      </c>
      <c r="H44" s="245">
        <f>VLOOKUP(D44,Insumos_187!$A$1:$D$3260,4,FALSE)</f>
        <v>8.5299999999999994</v>
      </c>
      <c r="I44" s="142">
        <f t="shared" si="19"/>
        <v>10.648941849812209</v>
      </c>
      <c r="J44" s="136">
        <f t="shared" si="20"/>
        <v>7.99</v>
      </c>
    </row>
    <row r="45" spans="2:10" x14ac:dyDescent="0.25">
      <c r="B45" s="6" t="s">
        <v>14</v>
      </c>
      <c r="C45" s="7" t="s">
        <v>15295</v>
      </c>
      <c r="D45" s="8" t="s">
        <v>9524</v>
      </c>
      <c r="E45" s="9" t="str">
        <f>VLOOKUP(D45,Insumos_187!$A$1:$D$3260,2,FALSE)</f>
        <v>Parafuso cabeça chata com bucha plástica de 8 mm - 5,5 x 50 mm</v>
      </c>
      <c r="F45" s="10" t="str">
        <f>VLOOKUP(D45,Insumos_187!$A$1:$D$3260,3,FALSE)</f>
        <v>UN</v>
      </c>
      <c r="G45" s="11">
        <v>4</v>
      </c>
      <c r="H45" s="245">
        <f>VLOOKUP(D45,Insumos_187!$A$1:$D$3260,4,FALSE)</f>
        <v>0.45</v>
      </c>
      <c r="I45" s="142">
        <f t="shared" si="19"/>
        <v>0.56178474002526313</v>
      </c>
      <c r="J45" s="136">
        <f t="shared" si="20"/>
        <v>2.25</v>
      </c>
    </row>
    <row r="52" spans="9:10" x14ac:dyDescent="0.25">
      <c r="I52" s="409" t="s">
        <v>267</v>
      </c>
      <c r="J52" s="409"/>
    </row>
    <row r="53" spans="9:10" x14ac:dyDescent="0.25">
      <c r="I53" s="408" t="s">
        <v>269</v>
      </c>
      <c r="J53" s="408"/>
    </row>
  </sheetData>
  <mergeCells count="12">
    <mergeCell ref="I52:J52"/>
    <mergeCell ref="I53:J53"/>
    <mergeCell ref="B1:J1"/>
    <mergeCell ref="B6:B7"/>
    <mergeCell ref="C6:C7"/>
    <mergeCell ref="D6:D7"/>
    <mergeCell ref="E6:E7"/>
    <mergeCell ref="F6:F7"/>
    <mergeCell ref="G6:G7"/>
    <mergeCell ref="H6:H7"/>
    <mergeCell ref="I6:I7"/>
    <mergeCell ref="J6:J7"/>
  </mergeCells>
  <pageMargins left="0.59055118110236215" right="0.59055118110236215" top="1.3779527559055118" bottom="0.98425196850393704" header="0.51181102362204722" footer="0.51181102362204722"/>
  <pageSetup paperSize="9" scale="5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51FD6-DBAE-4054-AD24-176A52EC041D}">
  <dimension ref="A1:D3260"/>
  <sheetViews>
    <sheetView showGridLines="0" topLeftCell="A3238" workbookViewId="0">
      <selection activeCell="F6" sqref="F6"/>
    </sheetView>
  </sheetViews>
  <sheetFormatPr defaultRowHeight="15" x14ac:dyDescent="0.25"/>
  <cols>
    <col min="1" max="1" width="15.28515625" customWidth="1"/>
    <col min="2" max="2" width="76.5703125" customWidth="1"/>
    <col min="3" max="3" width="10.7109375" customWidth="1"/>
    <col min="4" max="4" width="11.28515625" bestFit="1" customWidth="1"/>
  </cols>
  <sheetData>
    <row r="1" spans="1:4" x14ac:dyDescent="0.25">
      <c r="A1" s="346" t="s">
        <v>560</v>
      </c>
      <c r="B1" s="347" t="s">
        <v>8635</v>
      </c>
      <c r="C1" s="346" t="s">
        <v>8636</v>
      </c>
      <c r="D1" s="348" t="s">
        <v>8637</v>
      </c>
    </row>
    <row r="2" spans="1:4" x14ac:dyDescent="0.25">
      <c r="A2" s="349" t="s">
        <v>8638</v>
      </c>
      <c r="B2" s="350" t="s">
        <v>8639</v>
      </c>
      <c r="C2" s="351" t="s">
        <v>569</v>
      </c>
      <c r="D2" s="352">
        <v>2.2200000000000002</v>
      </c>
    </row>
    <row r="3" spans="1:4" x14ac:dyDescent="0.25">
      <c r="A3" s="353" t="s">
        <v>8640</v>
      </c>
      <c r="B3" s="354" t="s">
        <v>8641</v>
      </c>
      <c r="C3" s="355" t="s">
        <v>569</v>
      </c>
      <c r="D3" s="356">
        <v>7.9</v>
      </c>
    </row>
    <row r="4" spans="1:4" ht="30" x14ac:dyDescent="0.25">
      <c r="A4" s="353" t="s">
        <v>8642</v>
      </c>
      <c r="B4" s="354" t="s">
        <v>6606</v>
      </c>
      <c r="C4" s="355" t="s">
        <v>48</v>
      </c>
      <c r="D4" s="356">
        <v>20024.02</v>
      </c>
    </row>
    <row r="5" spans="1:4" ht="30" x14ac:dyDescent="0.25">
      <c r="A5" s="353" t="s">
        <v>8643</v>
      </c>
      <c r="B5" s="354" t="s">
        <v>6537</v>
      </c>
      <c r="C5" s="355" t="s">
        <v>48</v>
      </c>
      <c r="D5" s="356">
        <v>11318.67</v>
      </c>
    </row>
    <row r="6" spans="1:4" ht="30" x14ac:dyDescent="0.25">
      <c r="A6" s="353" t="s">
        <v>8644</v>
      </c>
      <c r="B6" s="354" t="s">
        <v>8645</v>
      </c>
      <c r="C6" s="355" t="s">
        <v>1402</v>
      </c>
      <c r="D6" s="356">
        <v>664.59</v>
      </c>
    </row>
    <row r="7" spans="1:4" x14ac:dyDescent="0.25">
      <c r="A7" s="353" t="s">
        <v>8646</v>
      </c>
      <c r="B7" s="354" t="s">
        <v>8647</v>
      </c>
      <c r="C7" s="355" t="s">
        <v>569</v>
      </c>
      <c r="D7" s="356">
        <v>368.17</v>
      </c>
    </row>
    <row r="8" spans="1:4" x14ac:dyDescent="0.25">
      <c r="A8" s="353" t="s">
        <v>8648</v>
      </c>
      <c r="B8" s="354" t="s">
        <v>1280</v>
      </c>
      <c r="C8" s="355" t="s">
        <v>1281</v>
      </c>
      <c r="D8" s="356">
        <v>33.81</v>
      </c>
    </row>
    <row r="9" spans="1:4" x14ac:dyDescent="0.25">
      <c r="A9" s="353" t="s">
        <v>8649</v>
      </c>
      <c r="B9" s="354" t="s">
        <v>1283</v>
      </c>
      <c r="C9" s="355" t="s">
        <v>25</v>
      </c>
      <c r="D9" s="356">
        <v>25.9</v>
      </c>
    </row>
    <row r="10" spans="1:4" ht="30" x14ac:dyDescent="0.25">
      <c r="A10" s="353" t="s">
        <v>8650</v>
      </c>
      <c r="B10" s="354" t="s">
        <v>8651</v>
      </c>
      <c r="C10" s="355" t="s">
        <v>25</v>
      </c>
      <c r="D10" s="356">
        <v>82.55</v>
      </c>
    </row>
    <row r="11" spans="1:4" ht="30" x14ac:dyDescent="0.25">
      <c r="A11" s="353" t="s">
        <v>8652</v>
      </c>
      <c r="B11" s="354" t="s">
        <v>8653</v>
      </c>
      <c r="C11" s="355" t="s">
        <v>25</v>
      </c>
      <c r="D11" s="356">
        <v>110.66</v>
      </c>
    </row>
    <row r="12" spans="1:4" ht="30" x14ac:dyDescent="0.25">
      <c r="A12" s="353" t="s">
        <v>8654</v>
      </c>
      <c r="B12" s="354" t="s">
        <v>6487</v>
      </c>
      <c r="C12" s="355" t="s">
        <v>1281</v>
      </c>
      <c r="D12" s="356">
        <v>1002.23</v>
      </c>
    </row>
    <row r="13" spans="1:4" ht="30" x14ac:dyDescent="0.25">
      <c r="A13" s="353" t="s">
        <v>8655</v>
      </c>
      <c r="B13" s="354" t="s">
        <v>8656</v>
      </c>
      <c r="C13" s="355" t="s">
        <v>25</v>
      </c>
      <c r="D13" s="356">
        <v>118.5</v>
      </c>
    </row>
    <row r="14" spans="1:4" x14ac:dyDescent="0.25">
      <c r="A14" s="353" t="s">
        <v>8657</v>
      </c>
      <c r="B14" s="354" t="s">
        <v>8658</v>
      </c>
      <c r="C14" s="355" t="s">
        <v>25</v>
      </c>
      <c r="D14" s="356">
        <v>112.3</v>
      </c>
    </row>
    <row r="15" spans="1:4" x14ac:dyDescent="0.25">
      <c r="A15" s="353" t="s">
        <v>8659</v>
      </c>
      <c r="B15" s="354" t="s">
        <v>5636</v>
      </c>
      <c r="C15" s="355" t="s">
        <v>836</v>
      </c>
      <c r="D15" s="356">
        <v>83.32</v>
      </c>
    </row>
    <row r="16" spans="1:4" ht="30" x14ac:dyDescent="0.25">
      <c r="A16" s="353" t="s">
        <v>8660</v>
      </c>
      <c r="B16" s="354" t="s">
        <v>8661</v>
      </c>
      <c r="C16" s="355" t="s">
        <v>8662</v>
      </c>
      <c r="D16" s="356">
        <v>15.36</v>
      </c>
    </row>
    <row r="17" spans="1:4" ht="30" x14ac:dyDescent="0.25">
      <c r="A17" s="353" t="s">
        <v>8663</v>
      </c>
      <c r="B17" s="354" t="s">
        <v>8664</v>
      </c>
      <c r="C17" s="355" t="s">
        <v>569</v>
      </c>
      <c r="D17" s="356">
        <v>142741.89000000001</v>
      </c>
    </row>
    <row r="18" spans="1:4" ht="30" x14ac:dyDescent="0.25">
      <c r="A18" s="353" t="s">
        <v>8665</v>
      </c>
      <c r="B18" s="354" t="s">
        <v>8666</v>
      </c>
      <c r="C18" s="355" t="s">
        <v>770</v>
      </c>
      <c r="D18" s="356">
        <v>2.99</v>
      </c>
    </row>
    <row r="19" spans="1:4" ht="30" x14ac:dyDescent="0.25">
      <c r="A19" s="353" t="s">
        <v>8667</v>
      </c>
      <c r="B19" s="354" t="s">
        <v>8668</v>
      </c>
      <c r="C19" s="355" t="s">
        <v>770</v>
      </c>
      <c r="D19" s="356">
        <v>1.56</v>
      </c>
    </row>
    <row r="20" spans="1:4" ht="30" x14ac:dyDescent="0.25">
      <c r="A20" s="353" t="s">
        <v>8669</v>
      </c>
      <c r="B20" s="354" t="s">
        <v>8670</v>
      </c>
      <c r="C20" s="355" t="s">
        <v>799</v>
      </c>
      <c r="D20" s="356">
        <v>1920.76</v>
      </c>
    </row>
    <row r="21" spans="1:4" x14ac:dyDescent="0.25">
      <c r="A21" s="353" t="s">
        <v>8671</v>
      </c>
      <c r="B21" s="354" t="s">
        <v>8672</v>
      </c>
      <c r="C21" s="355" t="s">
        <v>770</v>
      </c>
      <c r="D21" s="356">
        <v>63.7</v>
      </c>
    </row>
    <row r="22" spans="1:4" ht="30" x14ac:dyDescent="0.25">
      <c r="A22" s="353" t="s">
        <v>8673</v>
      </c>
      <c r="B22" s="354" t="s">
        <v>8674</v>
      </c>
      <c r="C22" s="355" t="s">
        <v>799</v>
      </c>
      <c r="D22" s="356">
        <v>8519.69</v>
      </c>
    </row>
    <row r="23" spans="1:4" ht="30" x14ac:dyDescent="0.25">
      <c r="A23" s="353" t="s">
        <v>8675</v>
      </c>
      <c r="B23" s="354" t="s">
        <v>8676</v>
      </c>
      <c r="C23" s="355" t="s">
        <v>799</v>
      </c>
      <c r="D23" s="356">
        <v>17419.650000000001</v>
      </c>
    </row>
    <row r="24" spans="1:4" x14ac:dyDescent="0.25">
      <c r="A24" s="353" t="s">
        <v>8677</v>
      </c>
      <c r="B24" s="354" t="s">
        <v>8678</v>
      </c>
      <c r="C24" s="355" t="s">
        <v>25</v>
      </c>
      <c r="D24" s="356">
        <v>34.74</v>
      </c>
    </row>
    <row r="25" spans="1:4" x14ac:dyDescent="0.25">
      <c r="A25" s="353" t="s">
        <v>8679</v>
      </c>
      <c r="B25" s="354" t="s">
        <v>8680</v>
      </c>
      <c r="C25" s="355" t="s">
        <v>310</v>
      </c>
      <c r="D25" s="356">
        <v>21.82</v>
      </c>
    </row>
    <row r="26" spans="1:4" x14ac:dyDescent="0.25">
      <c r="A26" s="353" t="s">
        <v>8681</v>
      </c>
      <c r="B26" s="354" t="s">
        <v>8682</v>
      </c>
      <c r="C26" s="355" t="s">
        <v>569</v>
      </c>
      <c r="D26" s="356">
        <v>943</v>
      </c>
    </row>
    <row r="27" spans="1:4" x14ac:dyDescent="0.25">
      <c r="A27" s="353" t="s">
        <v>8683</v>
      </c>
      <c r="B27" s="354" t="s">
        <v>8684</v>
      </c>
      <c r="C27" s="355" t="s">
        <v>569</v>
      </c>
      <c r="D27" s="356">
        <v>306</v>
      </c>
    </row>
    <row r="28" spans="1:4" ht="30" x14ac:dyDescent="0.25">
      <c r="A28" s="353" t="s">
        <v>8685</v>
      </c>
      <c r="B28" s="354" t="s">
        <v>6293</v>
      </c>
      <c r="C28" s="355" t="s">
        <v>48</v>
      </c>
      <c r="D28" s="356">
        <v>6562.46</v>
      </c>
    </row>
    <row r="29" spans="1:4" ht="30" x14ac:dyDescent="0.25">
      <c r="A29" s="353" t="s">
        <v>8686</v>
      </c>
      <c r="B29" s="354" t="s">
        <v>8687</v>
      </c>
      <c r="C29" s="355" t="s">
        <v>48</v>
      </c>
      <c r="D29" s="356">
        <v>1217.58</v>
      </c>
    </row>
    <row r="30" spans="1:4" ht="30" x14ac:dyDescent="0.25">
      <c r="A30" s="353" t="s">
        <v>8688</v>
      </c>
      <c r="B30" s="354" t="s">
        <v>6292</v>
      </c>
      <c r="C30" s="355" t="s">
        <v>48</v>
      </c>
      <c r="D30" s="356">
        <v>1207.8900000000001</v>
      </c>
    </row>
    <row r="31" spans="1:4" ht="30" x14ac:dyDescent="0.25">
      <c r="A31" s="353" t="s">
        <v>8689</v>
      </c>
      <c r="B31" s="354" t="s">
        <v>8690</v>
      </c>
      <c r="C31" s="355" t="s">
        <v>52</v>
      </c>
      <c r="D31" s="356">
        <v>96.35</v>
      </c>
    </row>
    <row r="32" spans="1:4" ht="30" x14ac:dyDescent="0.25">
      <c r="A32" s="353" t="s">
        <v>8691</v>
      </c>
      <c r="B32" s="354" t="s">
        <v>8692</v>
      </c>
      <c r="C32" s="355" t="s">
        <v>52</v>
      </c>
      <c r="D32" s="356">
        <v>355.16</v>
      </c>
    </row>
    <row r="33" spans="1:4" x14ac:dyDescent="0.25">
      <c r="A33" s="353" t="s">
        <v>8693</v>
      </c>
      <c r="B33" s="354" t="s">
        <v>8694</v>
      </c>
      <c r="C33" s="355" t="s">
        <v>52</v>
      </c>
      <c r="D33" s="356">
        <v>639.46</v>
      </c>
    </row>
    <row r="34" spans="1:4" ht="30" x14ac:dyDescent="0.25">
      <c r="A34" s="353" t="s">
        <v>8695</v>
      </c>
      <c r="B34" s="354" t="s">
        <v>8696</v>
      </c>
      <c r="C34" s="355" t="s">
        <v>52</v>
      </c>
      <c r="D34" s="356">
        <v>87.17</v>
      </c>
    </row>
    <row r="35" spans="1:4" ht="30" x14ac:dyDescent="0.25">
      <c r="A35" s="353" t="s">
        <v>8697</v>
      </c>
      <c r="B35" s="354" t="s">
        <v>8698</v>
      </c>
      <c r="C35" s="355" t="s">
        <v>52</v>
      </c>
      <c r="D35" s="356">
        <v>89.75</v>
      </c>
    </row>
    <row r="36" spans="1:4" ht="30" x14ac:dyDescent="0.25">
      <c r="A36" s="353" t="s">
        <v>8699</v>
      </c>
      <c r="B36" s="354" t="s">
        <v>8700</v>
      </c>
      <c r="C36" s="355" t="s">
        <v>48</v>
      </c>
      <c r="D36" s="356">
        <v>5700</v>
      </c>
    </row>
    <row r="37" spans="1:4" ht="30" x14ac:dyDescent="0.25">
      <c r="A37" s="353" t="s">
        <v>8701</v>
      </c>
      <c r="B37" s="354" t="s">
        <v>6592</v>
      </c>
      <c r="C37" s="355" t="s">
        <v>48</v>
      </c>
      <c r="D37" s="356">
        <v>1942.97</v>
      </c>
    </row>
    <row r="38" spans="1:4" ht="30" x14ac:dyDescent="0.25">
      <c r="A38" s="353" t="s">
        <v>8702</v>
      </c>
      <c r="B38" s="354" t="s">
        <v>6594</v>
      </c>
      <c r="C38" s="355" t="s">
        <v>48</v>
      </c>
      <c r="D38" s="356">
        <v>2178.64</v>
      </c>
    </row>
    <row r="39" spans="1:4" ht="30" x14ac:dyDescent="0.25">
      <c r="A39" s="353" t="s">
        <v>8703</v>
      </c>
      <c r="B39" s="354" t="s">
        <v>6596</v>
      </c>
      <c r="C39" s="355" t="s">
        <v>48</v>
      </c>
      <c r="D39" s="356">
        <v>17999.150000000001</v>
      </c>
    </row>
    <row r="40" spans="1:4" ht="30" x14ac:dyDescent="0.25">
      <c r="A40" s="353" t="s">
        <v>8704</v>
      </c>
      <c r="B40" s="354" t="s">
        <v>6602</v>
      </c>
      <c r="C40" s="355" t="s">
        <v>48</v>
      </c>
      <c r="D40" s="356">
        <v>1795.74</v>
      </c>
    </row>
    <row r="41" spans="1:4" x14ac:dyDescent="0.25">
      <c r="A41" s="353" t="s">
        <v>8705</v>
      </c>
      <c r="B41" s="354" t="s">
        <v>1557</v>
      </c>
      <c r="C41" s="355" t="s">
        <v>52</v>
      </c>
      <c r="D41" s="356">
        <v>34.97</v>
      </c>
    </row>
    <row r="42" spans="1:4" x14ac:dyDescent="0.25">
      <c r="A42" s="353" t="s">
        <v>8706</v>
      </c>
      <c r="B42" s="354" t="s">
        <v>1559</v>
      </c>
      <c r="C42" s="355" t="s">
        <v>52</v>
      </c>
      <c r="D42" s="356">
        <v>39.47</v>
      </c>
    </row>
    <row r="43" spans="1:4" x14ac:dyDescent="0.25">
      <c r="A43" s="353" t="s">
        <v>8707</v>
      </c>
      <c r="B43" s="354" t="s">
        <v>1561</v>
      </c>
      <c r="C43" s="355" t="s">
        <v>52</v>
      </c>
      <c r="D43" s="356">
        <v>47.1</v>
      </c>
    </row>
    <row r="44" spans="1:4" x14ac:dyDescent="0.25">
      <c r="A44" s="353" t="s">
        <v>8708</v>
      </c>
      <c r="B44" s="354" t="s">
        <v>8709</v>
      </c>
      <c r="C44" s="355" t="s">
        <v>32</v>
      </c>
      <c r="D44" s="356">
        <v>19.93</v>
      </c>
    </row>
    <row r="45" spans="1:4" x14ac:dyDescent="0.25">
      <c r="A45" s="353" t="s">
        <v>8710</v>
      </c>
      <c r="B45" s="354" t="s">
        <v>8711</v>
      </c>
      <c r="C45" s="355" t="s">
        <v>52</v>
      </c>
      <c r="D45" s="356">
        <v>30.11</v>
      </c>
    </row>
    <row r="46" spans="1:4" x14ac:dyDescent="0.25">
      <c r="A46" s="353" t="s">
        <v>8712</v>
      </c>
      <c r="B46" s="354" t="s">
        <v>8713</v>
      </c>
      <c r="C46" s="355" t="s">
        <v>52</v>
      </c>
      <c r="D46" s="356">
        <v>35.1</v>
      </c>
    </row>
    <row r="47" spans="1:4" x14ac:dyDescent="0.25">
      <c r="A47" s="353" t="s">
        <v>8714</v>
      </c>
      <c r="B47" s="354" t="s">
        <v>8715</v>
      </c>
      <c r="C47" s="355" t="s">
        <v>52</v>
      </c>
      <c r="D47" s="356">
        <v>57.81</v>
      </c>
    </row>
    <row r="48" spans="1:4" ht="30" x14ac:dyDescent="0.25">
      <c r="A48" s="353" t="s">
        <v>8716</v>
      </c>
      <c r="B48" s="354" t="s">
        <v>6604</v>
      </c>
      <c r="C48" s="355" t="s">
        <v>48</v>
      </c>
      <c r="D48" s="356">
        <v>28380.7</v>
      </c>
    </row>
    <row r="49" spans="1:4" x14ac:dyDescent="0.25">
      <c r="A49" s="353" t="s">
        <v>8717</v>
      </c>
      <c r="B49" s="354" t="s">
        <v>1613</v>
      </c>
      <c r="C49" s="355" t="s">
        <v>52</v>
      </c>
      <c r="D49" s="356">
        <v>45.38</v>
      </c>
    </row>
    <row r="50" spans="1:4" x14ac:dyDescent="0.25">
      <c r="A50" s="353" t="s">
        <v>8718</v>
      </c>
      <c r="B50" s="354" t="s">
        <v>1619</v>
      </c>
      <c r="C50" s="355" t="s">
        <v>52</v>
      </c>
      <c r="D50" s="356">
        <v>75.86</v>
      </c>
    </row>
    <row r="51" spans="1:4" x14ac:dyDescent="0.25">
      <c r="A51" s="353" t="s">
        <v>8719</v>
      </c>
      <c r="B51" s="354" t="s">
        <v>1611</v>
      </c>
      <c r="C51" s="355" t="s">
        <v>52</v>
      </c>
      <c r="D51" s="356">
        <v>39.65</v>
      </c>
    </row>
    <row r="52" spans="1:4" x14ac:dyDescent="0.25">
      <c r="A52" s="353" t="s">
        <v>8720</v>
      </c>
      <c r="B52" s="354" t="s">
        <v>51</v>
      </c>
      <c r="C52" s="355" t="s">
        <v>52</v>
      </c>
      <c r="D52" s="356">
        <v>13.7</v>
      </c>
    </row>
    <row r="53" spans="1:4" x14ac:dyDescent="0.25">
      <c r="A53" s="353" t="s">
        <v>8721</v>
      </c>
      <c r="B53" s="354" t="s">
        <v>198</v>
      </c>
      <c r="C53" s="355" t="s">
        <v>52</v>
      </c>
      <c r="D53" s="356">
        <v>16.93</v>
      </c>
    </row>
    <row r="54" spans="1:4" x14ac:dyDescent="0.25">
      <c r="A54" s="353" t="s">
        <v>8722</v>
      </c>
      <c r="B54" s="354" t="s">
        <v>1551</v>
      </c>
      <c r="C54" s="355" t="s">
        <v>52</v>
      </c>
      <c r="D54" s="356">
        <v>19</v>
      </c>
    </row>
    <row r="55" spans="1:4" x14ac:dyDescent="0.25">
      <c r="A55" s="353" t="s">
        <v>8723</v>
      </c>
      <c r="B55" s="354" t="s">
        <v>1553</v>
      </c>
      <c r="C55" s="355" t="s">
        <v>52</v>
      </c>
      <c r="D55" s="356">
        <v>23.3</v>
      </c>
    </row>
    <row r="56" spans="1:4" x14ac:dyDescent="0.25">
      <c r="A56" s="353" t="s">
        <v>8724</v>
      </c>
      <c r="B56" s="354" t="s">
        <v>1609</v>
      </c>
      <c r="C56" s="355" t="s">
        <v>52</v>
      </c>
      <c r="D56" s="356">
        <v>30.54</v>
      </c>
    </row>
    <row r="57" spans="1:4" x14ac:dyDescent="0.25">
      <c r="A57" s="353" t="s">
        <v>8725</v>
      </c>
      <c r="B57" s="354" t="s">
        <v>1615</v>
      </c>
      <c r="C57" s="355" t="s">
        <v>52</v>
      </c>
      <c r="D57" s="356">
        <v>51.13</v>
      </c>
    </row>
    <row r="58" spans="1:4" x14ac:dyDescent="0.25">
      <c r="A58" s="353" t="s">
        <v>8726</v>
      </c>
      <c r="B58" s="354" t="s">
        <v>1617</v>
      </c>
      <c r="C58" s="355" t="s">
        <v>52</v>
      </c>
      <c r="D58" s="356">
        <v>63.46</v>
      </c>
    </row>
    <row r="59" spans="1:4" x14ac:dyDescent="0.25">
      <c r="A59" s="353" t="s">
        <v>8727</v>
      </c>
      <c r="B59" s="354" t="s">
        <v>1623</v>
      </c>
      <c r="C59" s="355" t="s">
        <v>52</v>
      </c>
      <c r="D59" s="356">
        <v>109.64</v>
      </c>
    </row>
    <row r="60" spans="1:4" x14ac:dyDescent="0.25">
      <c r="A60" s="353" t="s">
        <v>8728</v>
      </c>
      <c r="B60" s="354" t="s">
        <v>8729</v>
      </c>
      <c r="C60" s="355" t="s">
        <v>52</v>
      </c>
      <c r="D60" s="356">
        <v>81.23</v>
      </c>
    </row>
    <row r="61" spans="1:4" x14ac:dyDescent="0.25">
      <c r="A61" s="353" t="s">
        <v>8730</v>
      </c>
      <c r="B61" s="354" t="s">
        <v>8731</v>
      </c>
      <c r="C61" s="355" t="s">
        <v>52</v>
      </c>
      <c r="D61" s="356">
        <v>84.74</v>
      </c>
    </row>
    <row r="62" spans="1:4" x14ac:dyDescent="0.25">
      <c r="A62" s="353" t="s">
        <v>8732</v>
      </c>
      <c r="B62" s="354" t="s">
        <v>8733</v>
      </c>
      <c r="C62" s="355" t="s">
        <v>52</v>
      </c>
      <c r="D62" s="356">
        <v>111.91</v>
      </c>
    </row>
    <row r="63" spans="1:4" x14ac:dyDescent="0.25">
      <c r="A63" s="353" t="s">
        <v>8734</v>
      </c>
      <c r="B63" s="354" t="s">
        <v>8735</v>
      </c>
      <c r="C63" s="355" t="s">
        <v>52</v>
      </c>
      <c r="D63" s="356">
        <v>173.39</v>
      </c>
    </row>
    <row r="64" spans="1:4" x14ac:dyDescent="0.25">
      <c r="A64" s="353" t="s">
        <v>8736</v>
      </c>
      <c r="B64" s="354" t="s">
        <v>1563</v>
      </c>
      <c r="C64" s="355" t="s">
        <v>52</v>
      </c>
      <c r="D64" s="356">
        <v>80.09</v>
      </c>
    </row>
    <row r="65" spans="1:4" x14ac:dyDescent="0.25">
      <c r="A65" s="353" t="s">
        <v>8737</v>
      </c>
      <c r="B65" s="354" t="s">
        <v>1621</v>
      </c>
      <c r="C65" s="355" t="s">
        <v>52</v>
      </c>
      <c r="D65" s="356">
        <v>92.37</v>
      </c>
    </row>
    <row r="66" spans="1:4" ht="30" x14ac:dyDescent="0.25">
      <c r="A66" s="353" t="s">
        <v>8738</v>
      </c>
      <c r="B66" s="354" t="s">
        <v>6597</v>
      </c>
      <c r="C66" s="355" t="s">
        <v>48</v>
      </c>
      <c r="D66" s="356">
        <v>17999.150000000001</v>
      </c>
    </row>
    <row r="67" spans="1:4" x14ac:dyDescent="0.25">
      <c r="A67" s="353" t="s">
        <v>8739</v>
      </c>
      <c r="B67" s="354" t="s">
        <v>8740</v>
      </c>
      <c r="C67" s="355" t="s">
        <v>52</v>
      </c>
      <c r="D67" s="356">
        <v>149.97999999999999</v>
      </c>
    </row>
    <row r="68" spans="1:4" x14ac:dyDescent="0.25">
      <c r="A68" s="353" t="s">
        <v>8741</v>
      </c>
      <c r="B68" s="354" t="s">
        <v>8742</v>
      </c>
      <c r="C68" s="355" t="s">
        <v>52</v>
      </c>
      <c r="D68" s="356">
        <v>257.16000000000003</v>
      </c>
    </row>
    <row r="69" spans="1:4" x14ac:dyDescent="0.25">
      <c r="A69" s="353" t="s">
        <v>8743</v>
      </c>
      <c r="B69" s="354" t="s">
        <v>8744</v>
      </c>
      <c r="C69" s="355" t="s">
        <v>52</v>
      </c>
      <c r="D69" s="356">
        <v>329.5</v>
      </c>
    </row>
    <row r="70" spans="1:4" x14ac:dyDescent="0.25">
      <c r="A70" s="353" t="s">
        <v>8745</v>
      </c>
      <c r="B70" s="354" t="s">
        <v>8746</v>
      </c>
      <c r="C70" s="355" t="s">
        <v>52</v>
      </c>
      <c r="D70" s="356">
        <v>151.44</v>
      </c>
    </row>
    <row r="71" spans="1:4" x14ac:dyDescent="0.25">
      <c r="A71" s="353" t="s">
        <v>8747</v>
      </c>
      <c r="B71" s="354" t="s">
        <v>8748</v>
      </c>
      <c r="C71" s="355" t="s">
        <v>52</v>
      </c>
      <c r="D71" s="356">
        <v>178.06</v>
      </c>
    </row>
    <row r="72" spans="1:4" x14ac:dyDescent="0.25">
      <c r="A72" s="353" t="s">
        <v>8749</v>
      </c>
      <c r="B72" s="354" t="s">
        <v>8750</v>
      </c>
      <c r="C72" s="355" t="s">
        <v>52</v>
      </c>
      <c r="D72" s="356">
        <v>180.97</v>
      </c>
    </row>
    <row r="73" spans="1:4" x14ac:dyDescent="0.25">
      <c r="A73" s="353" t="s">
        <v>8751</v>
      </c>
      <c r="B73" s="354" t="s">
        <v>8752</v>
      </c>
      <c r="C73" s="355" t="s">
        <v>52</v>
      </c>
      <c r="D73" s="356">
        <v>200.53</v>
      </c>
    </row>
    <row r="74" spans="1:4" x14ac:dyDescent="0.25">
      <c r="A74" s="353" t="s">
        <v>8753</v>
      </c>
      <c r="B74" s="354" t="s">
        <v>8754</v>
      </c>
      <c r="C74" s="355" t="s">
        <v>52</v>
      </c>
      <c r="D74" s="356">
        <v>224.92</v>
      </c>
    </row>
    <row r="75" spans="1:4" x14ac:dyDescent="0.25">
      <c r="A75" s="353" t="s">
        <v>8755</v>
      </c>
      <c r="B75" s="354" t="s">
        <v>8756</v>
      </c>
      <c r="C75" s="355" t="s">
        <v>52</v>
      </c>
      <c r="D75" s="356">
        <v>427.38</v>
      </c>
    </row>
    <row r="76" spans="1:4" x14ac:dyDescent="0.25">
      <c r="A76" s="353" t="s">
        <v>8757</v>
      </c>
      <c r="B76" s="354" t="s">
        <v>8758</v>
      </c>
      <c r="C76" s="355" t="s">
        <v>52</v>
      </c>
      <c r="D76" s="356">
        <v>937.43</v>
      </c>
    </row>
    <row r="77" spans="1:4" x14ac:dyDescent="0.25">
      <c r="A77" s="353" t="s">
        <v>8759</v>
      </c>
      <c r="B77" s="354" t="s">
        <v>8760</v>
      </c>
      <c r="C77" s="355" t="s">
        <v>52</v>
      </c>
      <c r="D77" s="356">
        <v>1247.4000000000001</v>
      </c>
    </row>
    <row r="78" spans="1:4" x14ac:dyDescent="0.25">
      <c r="A78" s="353" t="s">
        <v>8761</v>
      </c>
      <c r="B78" s="354" t="s">
        <v>8762</v>
      </c>
      <c r="C78" s="355" t="s">
        <v>52</v>
      </c>
      <c r="D78" s="356">
        <v>1542.29</v>
      </c>
    </row>
    <row r="79" spans="1:4" ht="30" x14ac:dyDescent="0.25">
      <c r="A79" s="353" t="s">
        <v>8763</v>
      </c>
      <c r="B79" s="354" t="s">
        <v>8764</v>
      </c>
      <c r="C79" s="355" t="s">
        <v>25</v>
      </c>
      <c r="D79" s="356">
        <v>375.08</v>
      </c>
    </row>
    <row r="80" spans="1:4" x14ac:dyDescent="0.25">
      <c r="A80" s="353" t="s">
        <v>8765</v>
      </c>
      <c r="B80" s="354" t="s">
        <v>1627</v>
      </c>
      <c r="C80" s="355" t="s">
        <v>52</v>
      </c>
      <c r="D80" s="356">
        <v>208.47</v>
      </c>
    </row>
    <row r="81" spans="1:4" x14ac:dyDescent="0.25">
      <c r="A81" s="353" t="s">
        <v>8766</v>
      </c>
      <c r="B81" s="354" t="s">
        <v>1629</v>
      </c>
      <c r="C81" s="355" t="s">
        <v>52</v>
      </c>
      <c r="D81" s="356">
        <v>232.88</v>
      </c>
    </row>
    <row r="82" spans="1:4" x14ac:dyDescent="0.25">
      <c r="A82" s="353" t="s">
        <v>8767</v>
      </c>
      <c r="B82" s="354" t="s">
        <v>1631</v>
      </c>
      <c r="C82" s="355" t="s">
        <v>52</v>
      </c>
      <c r="D82" s="356">
        <v>259.72000000000003</v>
      </c>
    </row>
    <row r="83" spans="1:4" x14ac:dyDescent="0.25">
      <c r="A83" s="353" t="s">
        <v>8768</v>
      </c>
      <c r="B83" s="354" t="s">
        <v>8769</v>
      </c>
      <c r="C83" s="355" t="s">
        <v>52</v>
      </c>
      <c r="D83" s="356">
        <v>130.07</v>
      </c>
    </row>
    <row r="84" spans="1:4" ht="45" x14ac:dyDescent="0.25">
      <c r="A84" s="353" t="s">
        <v>8770</v>
      </c>
      <c r="B84" s="354" t="s">
        <v>8771</v>
      </c>
      <c r="C84" s="355" t="s">
        <v>52</v>
      </c>
      <c r="D84" s="356">
        <v>1680.18</v>
      </c>
    </row>
    <row r="85" spans="1:4" ht="30" x14ac:dyDescent="0.25">
      <c r="A85" s="353" t="s">
        <v>8772</v>
      </c>
      <c r="B85" s="354" t="s">
        <v>8773</v>
      </c>
      <c r="C85" s="355" t="s">
        <v>52</v>
      </c>
      <c r="D85" s="356">
        <v>1144.78</v>
      </c>
    </row>
    <row r="86" spans="1:4" x14ac:dyDescent="0.25">
      <c r="A86" s="353" t="s">
        <v>8774</v>
      </c>
      <c r="B86" s="354" t="s">
        <v>778</v>
      </c>
      <c r="C86" s="355" t="s">
        <v>569</v>
      </c>
      <c r="D86" s="356">
        <v>1899.87</v>
      </c>
    </row>
    <row r="87" spans="1:4" ht="30" x14ac:dyDescent="0.25">
      <c r="A87" s="353" t="s">
        <v>8775</v>
      </c>
      <c r="B87" s="354" t="s">
        <v>6355</v>
      </c>
      <c r="C87" s="355" t="s">
        <v>25</v>
      </c>
      <c r="D87" s="356">
        <v>1893.14</v>
      </c>
    </row>
    <row r="88" spans="1:4" ht="30" x14ac:dyDescent="0.25">
      <c r="A88" s="353" t="s">
        <v>8776</v>
      </c>
      <c r="B88" s="354" t="s">
        <v>8777</v>
      </c>
      <c r="C88" s="355" t="s">
        <v>770</v>
      </c>
      <c r="D88" s="356">
        <v>357.43</v>
      </c>
    </row>
    <row r="89" spans="1:4" ht="30" x14ac:dyDescent="0.25">
      <c r="A89" s="353" t="s">
        <v>8778</v>
      </c>
      <c r="B89" s="354" t="s">
        <v>8779</v>
      </c>
      <c r="C89" s="355" t="s">
        <v>52</v>
      </c>
      <c r="D89" s="356">
        <v>930.99</v>
      </c>
    </row>
    <row r="90" spans="1:4" x14ac:dyDescent="0.25">
      <c r="A90" s="353" t="s">
        <v>8780</v>
      </c>
      <c r="B90" s="354" t="s">
        <v>8781</v>
      </c>
      <c r="C90" s="355" t="s">
        <v>770</v>
      </c>
      <c r="D90" s="356">
        <v>436.44</v>
      </c>
    </row>
    <row r="91" spans="1:4" ht="30" x14ac:dyDescent="0.25">
      <c r="A91" s="353" t="s">
        <v>8782</v>
      </c>
      <c r="B91" s="354" t="s">
        <v>8783</v>
      </c>
      <c r="C91" s="355" t="s">
        <v>52</v>
      </c>
      <c r="D91" s="356">
        <v>967.37</v>
      </c>
    </row>
    <row r="92" spans="1:4" ht="30" x14ac:dyDescent="0.25">
      <c r="A92" s="353" t="s">
        <v>8784</v>
      </c>
      <c r="B92" s="354" t="s">
        <v>8785</v>
      </c>
      <c r="C92" s="355" t="s">
        <v>52</v>
      </c>
      <c r="D92" s="356">
        <v>1199.05</v>
      </c>
    </row>
    <row r="93" spans="1:4" ht="30" x14ac:dyDescent="0.25">
      <c r="A93" s="353" t="s">
        <v>8786</v>
      </c>
      <c r="B93" s="354" t="s">
        <v>8787</v>
      </c>
      <c r="C93" s="355" t="s">
        <v>52</v>
      </c>
      <c r="D93" s="356">
        <v>1428.96</v>
      </c>
    </row>
    <row r="94" spans="1:4" ht="30" x14ac:dyDescent="0.25">
      <c r="A94" s="353" t="s">
        <v>8788</v>
      </c>
      <c r="B94" s="354" t="s">
        <v>8789</v>
      </c>
      <c r="C94" s="355" t="s">
        <v>52</v>
      </c>
      <c r="D94" s="356">
        <v>405.33</v>
      </c>
    </row>
    <row r="95" spans="1:4" ht="30" x14ac:dyDescent="0.25">
      <c r="A95" s="353" t="s">
        <v>8790</v>
      </c>
      <c r="B95" s="354" t="s">
        <v>8791</v>
      </c>
      <c r="C95" s="355" t="s">
        <v>52</v>
      </c>
      <c r="D95" s="356">
        <v>707.54</v>
      </c>
    </row>
    <row r="96" spans="1:4" ht="30" x14ac:dyDescent="0.25">
      <c r="A96" s="353" t="s">
        <v>8792</v>
      </c>
      <c r="B96" s="354" t="s">
        <v>8793</v>
      </c>
      <c r="C96" s="355" t="s">
        <v>52</v>
      </c>
      <c r="D96" s="356">
        <v>376.72</v>
      </c>
    </row>
    <row r="97" spans="1:4" ht="30" x14ac:dyDescent="0.25">
      <c r="A97" s="353" t="s">
        <v>8794</v>
      </c>
      <c r="B97" s="354" t="s">
        <v>8795</v>
      </c>
      <c r="C97" s="355" t="s">
        <v>52</v>
      </c>
      <c r="D97" s="356">
        <v>461.11</v>
      </c>
    </row>
    <row r="98" spans="1:4" ht="30" x14ac:dyDescent="0.25">
      <c r="A98" s="353" t="s">
        <v>8796</v>
      </c>
      <c r="B98" s="354" t="s">
        <v>8797</v>
      </c>
      <c r="C98" s="355" t="s">
        <v>52</v>
      </c>
      <c r="D98" s="356">
        <v>496.61</v>
      </c>
    </row>
    <row r="99" spans="1:4" ht="30" x14ac:dyDescent="0.25">
      <c r="A99" s="353" t="s">
        <v>8798</v>
      </c>
      <c r="B99" s="354" t="s">
        <v>6334</v>
      </c>
      <c r="C99" s="355" t="s">
        <v>52</v>
      </c>
      <c r="D99" s="356">
        <v>293.43</v>
      </c>
    </row>
    <row r="100" spans="1:4" ht="30" x14ac:dyDescent="0.25">
      <c r="A100" s="353" t="s">
        <v>8799</v>
      </c>
      <c r="B100" s="354" t="s">
        <v>6335</v>
      </c>
      <c r="C100" s="355" t="s">
        <v>52</v>
      </c>
      <c r="D100" s="356">
        <v>466.09</v>
      </c>
    </row>
    <row r="101" spans="1:4" ht="30" x14ac:dyDescent="0.25">
      <c r="A101" s="353" t="s">
        <v>8800</v>
      </c>
      <c r="B101" s="354" t="s">
        <v>6336</v>
      </c>
      <c r="C101" s="355" t="s">
        <v>52</v>
      </c>
      <c r="D101" s="356">
        <v>677.96</v>
      </c>
    </row>
    <row r="102" spans="1:4" ht="30" x14ac:dyDescent="0.25">
      <c r="A102" s="353" t="s">
        <v>8801</v>
      </c>
      <c r="B102" s="354" t="s">
        <v>767</v>
      </c>
      <c r="C102" s="355" t="s">
        <v>48</v>
      </c>
      <c r="D102" s="356">
        <v>3499.86</v>
      </c>
    </row>
    <row r="103" spans="1:4" ht="30" x14ac:dyDescent="0.25">
      <c r="A103" s="353" t="s">
        <v>8802</v>
      </c>
      <c r="B103" s="354" t="s">
        <v>6316</v>
      </c>
      <c r="C103" s="355" t="s">
        <v>48</v>
      </c>
      <c r="D103" s="356">
        <v>8405.0300000000007</v>
      </c>
    </row>
    <row r="104" spans="1:4" ht="30" x14ac:dyDescent="0.25">
      <c r="A104" s="353" t="s">
        <v>8803</v>
      </c>
      <c r="B104" s="354" t="s">
        <v>8804</v>
      </c>
      <c r="C104" s="355" t="s">
        <v>52</v>
      </c>
      <c r="D104" s="356">
        <v>1169.8499999999999</v>
      </c>
    </row>
    <row r="105" spans="1:4" ht="30" x14ac:dyDescent="0.25">
      <c r="A105" s="353" t="s">
        <v>8805</v>
      </c>
      <c r="B105" s="354" t="s">
        <v>8806</v>
      </c>
      <c r="C105" s="355" t="s">
        <v>52</v>
      </c>
      <c r="D105" s="356">
        <v>1242.51</v>
      </c>
    </row>
    <row r="106" spans="1:4" ht="30" x14ac:dyDescent="0.25">
      <c r="A106" s="353" t="s">
        <v>8807</v>
      </c>
      <c r="B106" s="354" t="s">
        <v>8808</v>
      </c>
      <c r="C106" s="355" t="s">
        <v>52</v>
      </c>
      <c r="D106" s="356">
        <v>1471.62</v>
      </c>
    </row>
    <row r="107" spans="1:4" ht="30" x14ac:dyDescent="0.25">
      <c r="A107" s="353" t="s">
        <v>8809</v>
      </c>
      <c r="B107" s="354" t="s">
        <v>8810</v>
      </c>
      <c r="C107" s="355" t="s">
        <v>52</v>
      </c>
      <c r="D107" s="356">
        <v>546.26</v>
      </c>
    </row>
    <row r="108" spans="1:4" ht="30" x14ac:dyDescent="0.25">
      <c r="A108" s="353" t="s">
        <v>8811</v>
      </c>
      <c r="B108" s="354" t="s">
        <v>8812</v>
      </c>
      <c r="C108" s="355" t="s">
        <v>52</v>
      </c>
      <c r="D108" s="356">
        <v>827.98</v>
      </c>
    </row>
    <row r="109" spans="1:4" ht="30" x14ac:dyDescent="0.25">
      <c r="A109" s="353" t="s">
        <v>8813</v>
      </c>
      <c r="B109" s="354" t="s">
        <v>8814</v>
      </c>
      <c r="C109" s="355" t="s">
        <v>52</v>
      </c>
      <c r="D109" s="356">
        <v>2310.65</v>
      </c>
    </row>
    <row r="110" spans="1:4" ht="30" x14ac:dyDescent="0.25">
      <c r="A110" s="353" t="s">
        <v>8815</v>
      </c>
      <c r="B110" s="354" t="s">
        <v>6337</v>
      </c>
      <c r="C110" s="355" t="s">
        <v>52</v>
      </c>
      <c r="D110" s="356">
        <v>1742.4</v>
      </c>
    </row>
    <row r="111" spans="1:4" ht="30" x14ac:dyDescent="0.25">
      <c r="A111" s="353" t="s">
        <v>8816</v>
      </c>
      <c r="B111" s="354" t="s">
        <v>8817</v>
      </c>
      <c r="C111" s="355" t="s">
        <v>52</v>
      </c>
      <c r="D111" s="356">
        <v>1622.98</v>
      </c>
    </row>
    <row r="112" spans="1:4" ht="30" x14ac:dyDescent="0.25">
      <c r="A112" s="353" t="s">
        <v>8818</v>
      </c>
      <c r="B112" s="354" t="s">
        <v>6339</v>
      </c>
      <c r="C112" s="355" t="s">
        <v>52</v>
      </c>
      <c r="D112" s="356">
        <v>2689.49</v>
      </c>
    </row>
    <row r="113" spans="1:4" ht="30" x14ac:dyDescent="0.25">
      <c r="A113" s="353" t="s">
        <v>8819</v>
      </c>
      <c r="B113" s="354" t="s">
        <v>8820</v>
      </c>
      <c r="C113" s="355" t="s">
        <v>52</v>
      </c>
      <c r="D113" s="356">
        <v>484.1</v>
      </c>
    </row>
    <row r="114" spans="1:4" ht="30" x14ac:dyDescent="0.25">
      <c r="A114" s="353" t="s">
        <v>8821</v>
      </c>
      <c r="B114" s="354" t="s">
        <v>8822</v>
      </c>
      <c r="C114" s="355" t="s">
        <v>25</v>
      </c>
      <c r="D114" s="356">
        <v>1901.99</v>
      </c>
    </row>
    <row r="115" spans="1:4" ht="30" x14ac:dyDescent="0.25">
      <c r="A115" s="353" t="s">
        <v>8823</v>
      </c>
      <c r="B115" s="354" t="s">
        <v>8824</v>
      </c>
      <c r="C115" s="355" t="s">
        <v>52</v>
      </c>
      <c r="D115" s="356">
        <v>340.7</v>
      </c>
    </row>
    <row r="116" spans="1:4" ht="30" x14ac:dyDescent="0.25">
      <c r="A116" s="353" t="s">
        <v>8825</v>
      </c>
      <c r="B116" s="354" t="s">
        <v>8826</v>
      </c>
      <c r="C116" s="355" t="s">
        <v>52</v>
      </c>
      <c r="D116" s="356">
        <v>856.69</v>
      </c>
    </row>
    <row r="117" spans="1:4" ht="30" x14ac:dyDescent="0.25">
      <c r="A117" s="353" t="s">
        <v>8827</v>
      </c>
      <c r="B117" s="354" t="s">
        <v>8828</v>
      </c>
      <c r="C117" s="355" t="s">
        <v>52</v>
      </c>
      <c r="D117" s="356">
        <v>687.2</v>
      </c>
    </row>
    <row r="118" spans="1:4" ht="30" x14ac:dyDescent="0.25">
      <c r="A118" s="353" t="s">
        <v>8829</v>
      </c>
      <c r="B118" s="354" t="s">
        <v>6330</v>
      </c>
      <c r="C118" s="355" t="s">
        <v>52</v>
      </c>
      <c r="D118" s="356">
        <v>5157.41</v>
      </c>
    </row>
    <row r="119" spans="1:4" ht="30" x14ac:dyDescent="0.25">
      <c r="A119" s="353" t="s">
        <v>8830</v>
      </c>
      <c r="B119" s="354" t="s">
        <v>6318</v>
      </c>
      <c r="C119" s="355" t="s">
        <v>48</v>
      </c>
      <c r="D119" s="356">
        <v>13208.1</v>
      </c>
    </row>
    <row r="120" spans="1:4" ht="30" x14ac:dyDescent="0.25">
      <c r="A120" s="353" t="s">
        <v>8831</v>
      </c>
      <c r="B120" s="354" t="s">
        <v>6317</v>
      </c>
      <c r="C120" s="355" t="s">
        <v>48</v>
      </c>
      <c r="D120" s="356">
        <v>10753.59</v>
      </c>
    </row>
    <row r="121" spans="1:4" ht="30" x14ac:dyDescent="0.25">
      <c r="A121" s="353" t="s">
        <v>8832</v>
      </c>
      <c r="B121" s="354" t="s">
        <v>8833</v>
      </c>
      <c r="C121" s="355" t="s">
        <v>52</v>
      </c>
      <c r="D121" s="356">
        <v>1904.56</v>
      </c>
    </row>
    <row r="122" spans="1:4" ht="30" x14ac:dyDescent="0.25">
      <c r="A122" s="353" t="s">
        <v>8834</v>
      </c>
      <c r="B122" s="354" t="s">
        <v>6338</v>
      </c>
      <c r="C122" s="355" t="s">
        <v>52</v>
      </c>
      <c r="D122" s="356">
        <v>2110.88</v>
      </c>
    </row>
    <row r="123" spans="1:4" ht="30" x14ac:dyDescent="0.25">
      <c r="A123" s="353" t="s">
        <v>8835</v>
      </c>
      <c r="B123" s="354" t="s">
        <v>8836</v>
      </c>
      <c r="C123" s="355" t="s">
        <v>52</v>
      </c>
      <c r="D123" s="356">
        <v>1599.38</v>
      </c>
    </row>
    <row r="124" spans="1:4" ht="45" x14ac:dyDescent="0.25">
      <c r="A124" s="353" t="s">
        <v>8837</v>
      </c>
      <c r="B124" s="354" t="s">
        <v>8838</v>
      </c>
      <c r="C124" s="355" t="s">
        <v>569</v>
      </c>
      <c r="D124" s="356">
        <v>5676.51</v>
      </c>
    </row>
    <row r="125" spans="1:4" ht="45" x14ac:dyDescent="0.25">
      <c r="A125" s="353" t="s">
        <v>8839</v>
      </c>
      <c r="B125" s="354" t="s">
        <v>8840</v>
      </c>
      <c r="C125" s="355" t="s">
        <v>569</v>
      </c>
      <c r="D125" s="356">
        <v>4146.59</v>
      </c>
    </row>
    <row r="126" spans="1:4" ht="30" x14ac:dyDescent="0.25">
      <c r="A126" s="353" t="s">
        <v>8841</v>
      </c>
      <c r="B126" s="354" t="s">
        <v>8842</v>
      </c>
      <c r="C126" s="355" t="s">
        <v>52</v>
      </c>
      <c r="D126" s="356">
        <v>368.46</v>
      </c>
    </row>
    <row r="127" spans="1:4" ht="30" x14ac:dyDescent="0.25">
      <c r="A127" s="353" t="s">
        <v>8843</v>
      </c>
      <c r="B127" s="354" t="s">
        <v>8844</v>
      </c>
      <c r="C127" s="355" t="s">
        <v>52</v>
      </c>
      <c r="D127" s="356">
        <v>514.78</v>
      </c>
    </row>
    <row r="128" spans="1:4" ht="30" x14ac:dyDescent="0.25">
      <c r="A128" s="353" t="s">
        <v>8845</v>
      </c>
      <c r="B128" s="354" t="s">
        <v>8846</v>
      </c>
      <c r="C128" s="355" t="s">
        <v>52</v>
      </c>
      <c r="D128" s="356">
        <v>1269.0899999999999</v>
      </c>
    </row>
    <row r="129" spans="1:4" ht="30" x14ac:dyDescent="0.25">
      <c r="A129" s="353" t="s">
        <v>8847</v>
      </c>
      <c r="B129" s="354" t="s">
        <v>6328</v>
      </c>
      <c r="C129" s="355" t="s">
        <v>52</v>
      </c>
      <c r="D129" s="356">
        <v>471.25</v>
      </c>
    </row>
    <row r="130" spans="1:4" ht="30" x14ac:dyDescent="0.25">
      <c r="A130" s="353" t="s">
        <v>8848</v>
      </c>
      <c r="B130" s="354" t="s">
        <v>8849</v>
      </c>
      <c r="C130" s="355" t="s">
        <v>52</v>
      </c>
      <c r="D130" s="356">
        <v>1310.77</v>
      </c>
    </row>
    <row r="131" spans="1:4" ht="45" x14ac:dyDescent="0.25">
      <c r="A131" s="353" t="s">
        <v>8850</v>
      </c>
      <c r="B131" s="354" t="s">
        <v>8851</v>
      </c>
      <c r="C131" s="355" t="s">
        <v>52</v>
      </c>
      <c r="D131" s="356">
        <v>553.49</v>
      </c>
    </row>
    <row r="132" spans="1:4" ht="30" x14ac:dyDescent="0.25">
      <c r="A132" s="353" t="s">
        <v>8852</v>
      </c>
      <c r="B132" s="354" t="s">
        <v>8853</v>
      </c>
      <c r="C132" s="355" t="s">
        <v>52</v>
      </c>
      <c r="D132" s="356">
        <v>2301.81</v>
      </c>
    </row>
    <row r="133" spans="1:4" ht="30" x14ac:dyDescent="0.25">
      <c r="A133" s="353" t="s">
        <v>8854</v>
      </c>
      <c r="B133" s="354" t="s">
        <v>8855</v>
      </c>
      <c r="C133" s="355" t="s">
        <v>569</v>
      </c>
      <c r="D133" s="356">
        <v>323.12</v>
      </c>
    </row>
    <row r="134" spans="1:4" x14ac:dyDescent="0.25">
      <c r="A134" s="353" t="s">
        <v>8856</v>
      </c>
      <c r="B134" s="354" t="s">
        <v>8857</v>
      </c>
      <c r="C134" s="355" t="s">
        <v>770</v>
      </c>
      <c r="D134" s="356">
        <v>306.41000000000003</v>
      </c>
    </row>
    <row r="135" spans="1:4" ht="30" x14ac:dyDescent="0.25">
      <c r="A135" s="353" t="s">
        <v>8858</v>
      </c>
      <c r="B135" s="354" t="s">
        <v>8859</v>
      </c>
      <c r="C135" s="355" t="s">
        <v>770</v>
      </c>
      <c r="D135" s="356">
        <v>290.7</v>
      </c>
    </row>
    <row r="136" spans="1:4" ht="30" x14ac:dyDescent="0.25">
      <c r="A136" s="353" t="s">
        <v>8860</v>
      </c>
      <c r="B136" s="354" t="s">
        <v>8861</v>
      </c>
      <c r="C136" s="355" t="s">
        <v>569</v>
      </c>
      <c r="D136" s="356">
        <v>996.43</v>
      </c>
    </row>
    <row r="137" spans="1:4" ht="30" x14ac:dyDescent="0.25">
      <c r="A137" s="353" t="s">
        <v>8862</v>
      </c>
      <c r="B137" s="354" t="s">
        <v>8863</v>
      </c>
      <c r="C137" s="355" t="s">
        <v>569</v>
      </c>
      <c r="D137" s="356">
        <v>7153.14</v>
      </c>
    </row>
    <row r="138" spans="1:4" ht="30" x14ac:dyDescent="0.25">
      <c r="A138" s="353" t="s">
        <v>8864</v>
      </c>
      <c r="B138" s="354" t="s">
        <v>8865</v>
      </c>
      <c r="C138" s="355" t="s">
        <v>25</v>
      </c>
      <c r="D138" s="356">
        <v>1588</v>
      </c>
    </row>
    <row r="139" spans="1:4" x14ac:dyDescent="0.25">
      <c r="A139" s="353" t="s">
        <v>8866</v>
      </c>
      <c r="B139" s="354" t="s">
        <v>8867</v>
      </c>
      <c r="C139" s="355" t="s">
        <v>52</v>
      </c>
      <c r="D139" s="356">
        <v>172.03</v>
      </c>
    </row>
    <row r="140" spans="1:4" x14ac:dyDescent="0.25">
      <c r="A140" s="353" t="s">
        <v>8868</v>
      </c>
      <c r="B140" s="354" t="s">
        <v>8869</v>
      </c>
      <c r="C140" s="355" t="s">
        <v>52</v>
      </c>
      <c r="D140" s="356">
        <v>88.42</v>
      </c>
    </row>
    <row r="141" spans="1:4" x14ac:dyDescent="0.25">
      <c r="A141" s="353" t="s">
        <v>8870</v>
      </c>
      <c r="B141" s="354" t="s">
        <v>8871</v>
      </c>
      <c r="C141" s="355" t="s">
        <v>569</v>
      </c>
      <c r="D141" s="356">
        <v>873.38</v>
      </c>
    </row>
    <row r="142" spans="1:4" ht="30" x14ac:dyDescent="0.25">
      <c r="A142" s="353" t="s">
        <v>8872</v>
      </c>
      <c r="B142" s="354" t="s">
        <v>8873</v>
      </c>
      <c r="C142" s="355" t="s">
        <v>569</v>
      </c>
      <c r="D142" s="356">
        <v>287.85000000000002</v>
      </c>
    </row>
    <row r="143" spans="1:4" ht="45" x14ac:dyDescent="0.25">
      <c r="A143" s="353" t="s">
        <v>8874</v>
      </c>
      <c r="B143" s="354" t="s">
        <v>8875</v>
      </c>
      <c r="C143" s="355" t="s">
        <v>780</v>
      </c>
      <c r="D143" s="356">
        <v>19838.87</v>
      </c>
    </row>
    <row r="144" spans="1:4" ht="45" x14ac:dyDescent="0.25">
      <c r="A144" s="353" t="s">
        <v>8876</v>
      </c>
      <c r="B144" s="354" t="s">
        <v>8877</v>
      </c>
      <c r="C144" s="355" t="s">
        <v>780</v>
      </c>
      <c r="D144" s="356">
        <v>7478.77</v>
      </c>
    </row>
    <row r="145" spans="1:4" ht="30" x14ac:dyDescent="0.25">
      <c r="A145" s="353" t="s">
        <v>8878</v>
      </c>
      <c r="B145" s="354" t="s">
        <v>8879</v>
      </c>
      <c r="C145" s="355" t="s">
        <v>780</v>
      </c>
      <c r="D145" s="356">
        <v>5403.22</v>
      </c>
    </row>
    <row r="146" spans="1:4" ht="45" x14ac:dyDescent="0.25">
      <c r="A146" s="353" t="s">
        <v>8880</v>
      </c>
      <c r="B146" s="354" t="s">
        <v>8881</v>
      </c>
      <c r="C146" s="355" t="s">
        <v>569</v>
      </c>
      <c r="D146" s="356">
        <v>1752.09</v>
      </c>
    </row>
    <row r="147" spans="1:4" x14ac:dyDescent="0.25">
      <c r="A147" s="353" t="s">
        <v>8882</v>
      </c>
      <c r="B147" s="354" t="s">
        <v>8883</v>
      </c>
      <c r="C147" s="355" t="s">
        <v>8884</v>
      </c>
      <c r="D147" s="356">
        <v>0.85</v>
      </c>
    </row>
    <row r="148" spans="1:4" ht="30" x14ac:dyDescent="0.25">
      <c r="A148" s="353" t="s">
        <v>8885</v>
      </c>
      <c r="B148" s="354" t="s">
        <v>8886</v>
      </c>
      <c r="C148" s="355" t="s">
        <v>799</v>
      </c>
      <c r="D148" s="356">
        <v>30.11</v>
      </c>
    </row>
    <row r="149" spans="1:4" ht="30" x14ac:dyDescent="0.25">
      <c r="A149" s="353" t="s">
        <v>8887</v>
      </c>
      <c r="B149" s="354" t="s">
        <v>8888</v>
      </c>
      <c r="C149" s="355" t="s">
        <v>799</v>
      </c>
      <c r="D149" s="356">
        <v>594.62</v>
      </c>
    </row>
    <row r="150" spans="1:4" ht="30" x14ac:dyDescent="0.25">
      <c r="A150" s="353" t="s">
        <v>8889</v>
      </c>
      <c r="B150" s="354" t="s">
        <v>8890</v>
      </c>
      <c r="C150" s="355" t="s">
        <v>799</v>
      </c>
      <c r="D150" s="356">
        <v>698.66</v>
      </c>
    </row>
    <row r="151" spans="1:4" ht="30" x14ac:dyDescent="0.25">
      <c r="A151" s="353" t="s">
        <v>8891</v>
      </c>
      <c r="B151" s="354" t="s">
        <v>8892</v>
      </c>
      <c r="C151" s="355" t="s">
        <v>799</v>
      </c>
      <c r="D151" s="356">
        <v>1022.93</v>
      </c>
    </row>
    <row r="152" spans="1:4" ht="30" x14ac:dyDescent="0.25">
      <c r="A152" s="353" t="s">
        <v>8893</v>
      </c>
      <c r="B152" s="354" t="s">
        <v>8894</v>
      </c>
      <c r="C152" s="355" t="s">
        <v>799</v>
      </c>
      <c r="D152" s="356">
        <v>669.42</v>
      </c>
    </row>
    <row r="153" spans="1:4" ht="45" x14ac:dyDescent="0.25">
      <c r="A153" s="353" t="s">
        <v>8895</v>
      </c>
      <c r="B153" s="354" t="s">
        <v>8896</v>
      </c>
      <c r="C153" s="355" t="s">
        <v>799</v>
      </c>
      <c r="D153" s="356">
        <v>1067.98</v>
      </c>
    </row>
    <row r="154" spans="1:4" ht="30" x14ac:dyDescent="0.25">
      <c r="A154" s="353" t="s">
        <v>8897</v>
      </c>
      <c r="B154" s="354" t="s">
        <v>8898</v>
      </c>
      <c r="C154" s="355" t="s">
        <v>780</v>
      </c>
      <c r="D154" s="356">
        <v>2896.02</v>
      </c>
    </row>
    <row r="155" spans="1:4" x14ac:dyDescent="0.25">
      <c r="A155" s="353" t="s">
        <v>8899</v>
      </c>
      <c r="B155" s="354" t="s">
        <v>8900</v>
      </c>
      <c r="C155" s="355" t="s">
        <v>569</v>
      </c>
      <c r="D155" s="356">
        <v>3.06</v>
      </c>
    </row>
    <row r="156" spans="1:4" ht="30" x14ac:dyDescent="0.25">
      <c r="A156" s="353" t="s">
        <v>8901</v>
      </c>
      <c r="B156" s="354" t="s">
        <v>8902</v>
      </c>
      <c r="C156" s="355" t="s">
        <v>799</v>
      </c>
      <c r="D156" s="356">
        <v>804.1</v>
      </c>
    </row>
    <row r="157" spans="1:4" x14ac:dyDescent="0.25">
      <c r="A157" s="353" t="s">
        <v>8903</v>
      </c>
      <c r="B157" s="354" t="s">
        <v>8904</v>
      </c>
      <c r="C157" s="355" t="s">
        <v>770</v>
      </c>
      <c r="D157" s="356">
        <v>8.5299999999999994</v>
      </c>
    </row>
    <row r="158" spans="1:4" x14ac:dyDescent="0.25">
      <c r="A158" s="353" t="s">
        <v>8905</v>
      </c>
      <c r="B158" s="354" t="s">
        <v>8906</v>
      </c>
      <c r="C158" s="355" t="s">
        <v>770</v>
      </c>
      <c r="D158" s="356">
        <v>10.38</v>
      </c>
    </row>
    <row r="159" spans="1:4" x14ac:dyDescent="0.25">
      <c r="A159" s="353" t="s">
        <v>8907</v>
      </c>
      <c r="B159" s="354" t="s">
        <v>8908</v>
      </c>
      <c r="C159" s="355" t="s">
        <v>770</v>
      </c>
      <c r="D159" s="356">
        <v>10.38</v>
      </c>
    </row>
    <row r="160" spans="1:4" x14ac:dyDescent="0.25">
      <c r="A160" s="353" t="s">
        <v>8909</v>
      </c>
      <c r="B160" s="354" t="s">
        <v>8910</v>
      </c>
      <c r="C160" s="355" t="s">
        <v>770</v>
      </c>
      <c r="D160" s="356">
        <v>10.38</v>
      </c>
    </row>
    <row r="161" spans="1:4" x14ac:dyDescent="0.25">
      <c r="A161" s="353" t="s">
        <v>8911</v>
      </c>
      <c r="B161" s="354" t="s">
        <v>8912</v>
      </c>
      <c r="C161" s="355" t="s">
        <v>770</v>
      </c>
      <c r="D161" s="356">
        <v>8.5299999999999994</v>
      </c>
    </row>
    <row r="162" spans="1:4" x14ac:dyDescent="0.25">
      <c r="A162" s="353" t="s">
        <v>8913</v>
      </c>
      <c r="B162" s="354" t="s">
        <v>8914</v>
      </c>
      <c r="C162" s="355" t="s">
        <v>770</v>
      </c>
      <c r="D162" s="356">
        <v>12.44</v>
      </c>
    </row>
    <row r="163" spans="1:4" x14ac:dyDescent="0.25">
      <c r="A163" s="353" t="s">
        <v>8915</v>
      </c>
      <c r="B163" s="354" t="s">
        <v>8916</v>
      </c>
      <c r="C163" s="355" t="s">
        <v>770</v>
      </c>
      <c r="D163" s="356">
        <v>8.5299999999999994</v>
      </c>
    </row>
    <row r="164" spans="1:4" x14ac:dyDescent="0.25">
      <c r="A164" s="353" t="s">
        <v>8917</v>
      </c>
      <c r="B164" s="354" t="s">
        <v>8918</v>
      </c>
      <c r="C164" s="355" t="s">
        <v>770</v>
      </c>
      <c r="D164" s="356">
        <v>27.32</v>
      </c>
    </row>
    <row r="165" spans="1:4" x14ac:dyDescent="0.25">
      <c r="A165" s="353" t="s">
        <v>8919</v>
      </c>
      <c r="B165" s="354" t="s">
        <v>8920</v>
      </c>
      <c r="C165" s="355" t="s">
        <v>770</v>
      </c>
      <c r="D165" s="356">
        <v>12.44</v>
      </c>
    </row>
    <row r="166" spans="1:4" x14ac:dyDescent="0.25">
      <c r="A166" s="353" t="s">
        <v>8921</v>
      </c>
      <c r="B166" s="354" t="s">
        <v>8922</v>
      </c>
      <c r="C166" s="355" t="s">
        <v>770</v>
      </c>
      <c r="D166" s="356">
        <v>8.5299999999999994</v>
      </c>
    </row>
    <row r="167" spans="1:4" x14ac:dyDescent="0.25">
      <c r="A167" s="353" t="s">
        <v>8923</v>
      </c>
      <c r="B167" s="354" t="s">
        <v>8924</v>
      </c>
      <c r="C167" s="355" t="s">
        <v>770</v>
      </c>
      <c r="D167" s="356">
        <v>10.38</v>
      </c>
    </row>
    <row r="168" spans="1:4" x14ac:dyDescent="0.25">
      <c r="A168" s="353" t="s">
        <v>8925</v>
      </c>
      <c r="B168" s="354" t="s">
        <v>8926</v>
      </c>
      <c r="C168" s="355" t="s">
        <v>770</v>
      </c>
      <c r="D168" s="356">
        <v>8.5299999999999994</v>
      </c>
    </row>
    <row r="169" spans="1:4" x14ac:dyDescent="0.25">
      <c r="A169" s="353" t="s">
        <v>8927</v>
      </c>
      <c r="B169" s="354" t="s">
        <v>8928</v>
      </c>
      <c r="C169" s="355" t="s">
        <v>770</v>
      </c>
      <c r="D169" s="356">
        <v>10.38</v>
      </c>
    </row>
    <row r="170" spans="1:4" x14ac:dyDescent="0.25">
      <c r="A170" s="353" t="s">
        <v>8929</v>
      </c>
      <c r="B170" s="354" t="s">
        <v>8930</v>
      </c>
      <c r="C170" s="355" t="s">
        <v>770</v>
      </c>
      <c r="D170" s="356">
        <v>12.44</v>
      </c>
    </row>
    <row r="171" spans="1:4" x14ac:dyDescent="0.25">
      <c r="A171" s="353" t="s">
        <v>8931</v>
      </c>
      <c r="B171" s="354" t="s">
        <v>8932</v>
      </c>
      <c r="C171" s="355" t="s">
        <v>770</v>
      </c>
      <c r="D171" s="356">
        <v>10.38</v>
      </c>
    </row>
    <row r="172" spans="1:4" x14ac:dyDescent="0.25">
      <c r="A172" s="353" t="s">
        <v>8933</v>
      </c>
      <c r="B172" s="354" t="s">
        <v>8934</v>
      </c>
      <c r="C172" s="355" t="s">
        <v>770</v>
      </c>
      <c r="D172" s="356">
        <v>15.95</v>
      </c>
    </row>
    <row r="173" spans="1:4" x14ac:dyDescent="0.25">
      <c r="A173" s="353" t="s">
        <v>8935</v>
      </c>
      <c r="B173" s="354" t="s">
        <v>8936</v>
      </c>
      <c r="C173" s="355" t="s">
        <v>770</v>
      </c>
      <c r="D173" s="356">
        <v>10.38</v>
      </c>
    </row>
    <row r="174" spans="1:4" x14ac:dyDescent="0.25">
      <c r="A174" s="353" t="s">
        <v>8937</v>
      </c>
      <c r="B174" s="354" t="s">
        <v>8938</v>
      </c>
      <c r="C174" s="355" t="s">
        <v>770</v>
      </c>
      <c r="D174" s="356">
        <v>12.44</v>
      </c>
    </row>
    <row r="175" spans="1:4" x14ac:dyDescent="0.25">
      <c r="A175" s="353" t="s">
        <v>8939</v>
      </c>
      <c r="B175" s="354" t="s">
        <v>8940</v>
      </c>
      <c r="C175" s="355" t="s">
        <v>770</v>
      </c>
      <c r="D175" s="356">
        <v>8.5299999999999994</v>
      </c>
    </row>
    <row r="176" spans="1:4" x14ac:dyDescent="0.25">
      <c r="A176" s="353" t="s">
        <v>8941</v>
      </c>
      <c r="B176" s="354" t="s">
        <v>8942</v>
      </c>
      <c r="C176" s="355" t="s">
        <v>770</v>
      </c>
      <c r="D176" s="356">
        <v>12.44</v>
      </c>
    </row>
    <row r="177" spans="1:4" x14ac:dyDescent="0.25">
      <c r="A177" s="353" t="s">
        <v>8943</v>
      </c>
      <c r="B177" s="354" t="s">
        <v>8944</v>
      </c>
      <c r="C177" s="355" t="s">
        <v>770</v>
      </c>
      <c r="D177" s="356">
        <v>16.23</v>
      </c>
    </row>
    <row r="178" spans="1:4" x14ac:dyDescent="0.25">
      <c r="A178" s="353" t="s">
        <v>8945</v>
      </c>
      <c r="B178" s="354" t="s">
        <v>8946</v>
      </c>
      <c r="C178" s="355" t="s">
        <v>770</v>
      </c>
      <c r="D178" s="356">
        <v>13.64</v>
      </c>
    </row>
    <row r="179" spans="1:4" x14ac:dyDescent="0.25">
      <c r="A179" s="353" t="s">
        <v>8947</v>
      </c>
      <c r="B179" s="354" t="s">
        <v>8948</v>
      </c>
      <c r="C179" s="355" t="s">
        <v>770</v>
      </c>
      <c r="D179" s="356">
        <v>8.5299999999999994</v>
      </c>
    </row>
    <row r="180" spans="1:4" x14ac:dyDescent="0.25">
      <c r="A180" s="353" t="s">
        <v>8949</v>
      </c>
      <c r="B180" s="354" t="s">
        <v>8950</v>
      </c>
      <c r="C180" s="355" t="s">
        <v>770</v>
      </c>
      <c r="D180" s="356">
        <v>8.5299999999999994</v>
      </c>
    </row>
    <row r="181" spans="1:4" x14ac:dyDescent="0.25">
      <c r="A181" s="353" t="s">
        <v>8951</v>
      </c>
      <c r="B181" s="354" t="s">
        <v>8952</v>
      </c>
      <c r="C181" s="355" t="s">
        <v>770</v>
      </c>
      <c r="D181" s="356">
        <v>12.44</v>
      </c>
    </row>
    <row r="182" spans="1:4" x14ac:dyDescent="0.25">
      <c r="A182" s="353" t="s">
        <v>8953</v>
      </c>
      <c r="B182" s="354" t="s">
        <v>8954</v>
      </c>
      <c r="C182" s="355" t="s">
        <v>770</v>
      </c>
      <c r="D182" s="356">
        <v>8.5299999999999994</v>
      </c>
    </row>
    <row r="183" spans="1:4" x14ac:dyDescent="0.25">
      <c r="A183" s="353" t="s">
        <v>8955</v>
      </c>
      <c r="B183" s="354" t="s">
        <v>8956</v>
      </c>
      <c r="C183" s="355" t="s">
        <v>770</v>
      </c>
      <c r="D183" s="356">
        <v>18.059999999999999</v>
      </c>
    </row>
    <row r="184" spans="1:4" x14ac:dyDescent="0.25">
      <c r="A184" s="353" t="s">
        <v>8957</v>
      </c>
      <c r="B184" s="354" t="s">
        <v>8958</v>
      </c>
      <c r="C184" s="355" t="s">
        <v>770</v>
      </c>
      <c r="D184" s="356">
        <v>12.44</v>
      </c>
    </row>
    <row r="185" spans="1:4" x14ac:dyDescent="0.25">
      <c r="A185" s="353" t="s">
        <v>8959</v>
      </c>
      <c r="B185" s="354" t="s">
        <v>8960</v>
      </c>
      <c r="C185" s="355" t="s">
        <v>770</v>
      </c>
      <c r="D185" s="356">
        <v>16.09</v>
      </c>
    </row>
    <row r="186" spans="1:4" x14ac:dyDescent="0.25">
      <c r="A186" s="353" t="s">
        <v>8961</v>
      </c>
      <c r="B186" s="354" t="s">
        <v>8962</v>
      </c>
      <c r="C186" s="355" t="s">
        <v>770</v>
      </c>
      <c r="D186" s="356">
        <v>8.5299999999999994</v>
      </c>
    </row>
    <row r="187" spans="1:4" x14ac:dyDescent="0.25">
      <c r="A187" s="353" t="s">
        <v>8963</v>
      </c>
      <c r="B187" s="354" t="s">
        <v>8964</v>
      </c>
      <c r="C187" s="355" t="s">
        <v>770</v>
      </c>
      <c r="D187" s="356">
        <v>21.52</v>
      </c>
    </row>
    <row r="188" spans="1:4" x14ac:dyDescent="0.25">
      <c r="A188" s="353" t="s">
        <v>8965</v>
      </c>
      <c r="B188" s="354" t="s">
        <v>8966</v>
      </c>
      <c r="C188" s="355" t="s">
        <v>770</v>
      </c>
      <c r="D188" s="356">
        <v>15.51</v>
      </c>
    </row>
    <row r="189" spans="1:4" x14ac:dyDescent="0.25">
      <c r="A189" s="353" t="s">
        <v>8967</v>
      </c>
      <c r="B189" s="354" t="s">
        <v>8968</v>
      </c>
      <c r="C189" s="355" t="s">
        <v>770</v>
      </c>
      <c r="D189" s="356">
        <v>15.49</v>
      </c>
    </row>
    <row r="190" spans="1:4" x14ac:dyDescent="0.25">
      <c r="A190" s="353" t="s">
        <v>8969</v>
      </c>
      <c r="B190" s="354" t="s">
        <v>8970</v>
      </c>
      <c r="C190" s="355" t="s">
        <v>770</v>
      </c>
      <c r="D190" s="356">
        <v>29.88</v>
      </c>
    </row>
    <row r="191" spans="1:4" x14ac:dyDescent="0.25">
      <c r="A191" s="353" t="s">
        <v>8971</v>
      </c>
      <c r="B191" s="354" t="s">
        <v>8972</v>
      </c>
      <c r="C191" s="355" t="s">
        <v>770</v>
      </c>
      <c r="D191" s="356">
        <v>143.1</v>
      </c>
    </row>
    <row r="192" spans="1:4" x14ac:dyDescent="0.25">
      <c r="A192" s="353" t="s">
        <v>8973</v>
      </c>
      <c r="B192" s="354" t="s">
        <v>8974</v>
      </c>
      <c r="C192" s="355" t="s">
        <v>770</v>
      </c>
      <c r="D192" s="356">
        <v>47.78</v>
      </c>
    </row>
    <row r="193" spans="1:4" x14ac:dyDescent="0.25">
      <c r="A193" s="353" t="s">
        <v>8975</v>
      </c>
      <c r="B193" s="354" t="s">
        <v>8976</v>
      </c>
      <c r="C193" s="355" t="s">
        <v>770</v>
      </c>
      <c r="D193" s="356">
        <v>57.76</v>
      </c>
    </row>
    <row r="194" spans="1:4" x14ac:dyDescent="0.25">
      <c r="A194" s="353" t="s">
        <v>8977</v>
      </c>
      <c r="B194" s="354" t="s">
        <v>8978</v>
      </c>
      <c r="C194" s="355" t="s">
        <v>770</v>
      </c>
      <c r="D194" s="356">
        <v>50.32</v>
      </c>
    </row>
    <row r="195" spans="1:4" x14ac:dyDescent="0.25">
      <c r="A195" s="353" t="s">
        <v>8979</v>
      </c>
      <c r="B195" s="354" t="s">
        <v>8980</v>
      </c>
      <c r="C195" s="355" t="s">
        <v>770</v>
      </c>
      <c r="D195" s="356">
        <v>53.67</v>
      </c>
    </row>
    <row r="196" spans="1:4" x14ac:dyDescent="0.25">
      <c r="A196" s="353" t="s">
        <v>8981</v>
      </c>
      <c r="B196" s="354" t="s">
        <v>8982</v>
      </c>
      <c r="C196" s="355" t="s">
        <v>770</v>
      </c>
      <c r="D196" s="356">
        <v>45.31</v>
      </c>
    </row>
    <row r="197" spans="1:4" x14ac:dyDescent="0.25">
      <c r="A197" s="353" t="s">
        <v>8983</v>
      </c>
      <c r="B197" s="354" t="s">
        <v>8984</v>
      </c>
      <c r="C197" s="355" t="s">
        <v>770</v>
      </c>
      <c r="D197" s="356">
        <v>84.36</v>
      </c>
    </row>
    <row r="198" spans="1:4" x14ac:dyDescent="0.25">
      <c r="A198" s="353" t="s">
        <v>8985</v>
      </c>
      <c r="B198" s="354" t="s">
        <v>8986</v>
      </c>
      <c r="C198" s="355" t="s">
        <v>770</v>
      </c>
      <c r="D198" s="356">
        <v>84.69</v>
      </c>
    </row>
    <row r="199" spans="1:4" x14ac:dyDescent="0.25">
      <c r="A199" s="353" t="s">
        <v>8987</v>
      </c>
      <c r="B199" s="354" t="s">
        <v>8988</v>
      </c>
      <c r="C199" s="355" t="s">
        <v>770</v>
      </c>
      <c r="D199" s="356">
        <v>107.43</v>
      </c>
    </row>
    <row r="200" spans="1:4" x14ac:dyDescent="0.25">
      <c r="A200" s="353" t="s">
        <v>8989</v>
      </c>
      <c r="B200" s="354" t="s">
        <v>8990</v>
      </c>
      <c r="C200" s="355" t="s">
        <v>770</v>
      </c>
      <c r="D200" s="356">
        <v>46.55</v>
      </c>
    </row>
    <row r="201" spans="1:4" x14ac:dyDescent="0.25">
      <c r="A201" s="353" t="s">
        <v>8991</v>
      </c>
      <c r="B201" s="354" t="s">
        <v>8992</v>
      </c>
      <c r="C201" s="355" t="s">
        <v>770</v>
      </c>
      <c r="D201" s="356">
        <v>21.56</v>
      </c>
    </row>
    <row r="202" spans="1:4" x14ac:dyDescent="0.25">
      <c r="A202" s="353" t="s">
        <v>8993</v>
      </c>
      <c r="B202" s="354" t="s">
        <v>8994</v>
      </c>
      <c r="C202" s="355" t="s">
        <v>32</v>
      </c>
      <c r="D202" s="356">
        <v>0.69</v>
      </c>
    </row>
    <row r="203" spans="1:4" x14ac:dyDescent="0.25">
      <c r="A203" s="353" t="s">
        <v>8995</v>
      </c>
      <c r="B203" s="354" t="s">
        <v>8996</v>
      </c>
      <c r="C203" s="355" t="s">
        <v>32</v>
      </c>
      <c r="D203" s="356">
        <v>3.02</v>
      </c>
    </row>
    <row r="204" spans="1:4" x14ac:dyDescent="0.25">
      <c r="A204" s="353" t="s">
        <v>8997</v>
      </c>
      <c r="B204" s="354" t="s">
        <v>8998</v>
      </c>
      <c r="C204" s="355" t="s">
        <v>32</v>
      </c>
      <c r="D204" s="356">
        <v>2.13</v>
      </c>
    </row>
    <row r="205" spans="1:4" x14ac:dyDescent="0.25">
      <c r="A205" s="353" t="s">
        <v>8999</v>
      </c>
      <c r="B205" s="354" t="s">
        <v>9000</v>
      </c>
      <c r="C205" s="355" t="s">
        <v>32</v>
      </c>
      <c r="D205" s="356">
        <v>43.66</v>
      </c>
    </row>
    <row r="206" spans="1:4" x14ac:dyDescent="0.25">
      <c r="A206" s="353" t="s">
        <v>9001</v>
      </c>
      <c r="B206" s="354" t="s">
        <v>9002</v>
      </c>
      <c r="C206" s="355" t="s">
        <v>32</v>
      </c>
      <c r="D206" s="356">
        <v>14.79</v>
      </c>
    </row>
    <row r="207" spans="1:4" ht="30" x14ac:dyDescent="0.25">
      <c r="A207" s="353" t="s">
        <v>9003</v>
      </c>
      <c r="B207" s="354" t="s">
        <v>9004</v>
      </c>
      <c r="C207" s="355" t="s">
        <v>32</v>
      </c>
      <c r="D207" s="356">
        <v>18.28</v>
      </c>
    </row>
    <row r="208" spans="1:4" x14ac:dyDescent="0.25">
      <c r="A208" s="353" t="s">
        <v>9005</v>
      </c>
      <c r="B208" s="354" t="s">
        <v>9006</v>
      </c>
      <c r="C208" s="355" t="s">
        <v>32</v>
      </c>
      <c r="D208" s="356">
        <v>3.44</v>
      </c>
    </row>
    <row r="209" spans="1:4" x14ac:dyDescent="0.25">
      <c r="A209" s="353" t="s">
        <v>9007</v>
      </c>
      <c r="B209" s="354" t="s">
        <v>9008</v>
      </c>
      <c r="C209" s="355" t="s">
        <v>32</v>
      </c>
      <c r="D209" s="356">
        <v>37.950000000000003</v>
      </c>
    </row>
    <row r="210" spans="1:4" ht="30" x14ac:dyDescent="0.25">
      <c r="A210" s="353" t="s">
        <v>9009</v>
      </c>
      <c r="B210" s="354" t="s">
        <v>9010</v>
      </c>
      <c r="C210" s="355" t="s">
        <v>32</v>
      </c>
      <c r="D210" s="356">
        <v>4</v>
      </c>
    </row>
    <row r="211" spans="1:4" ht="30" x14ac:dyDescent="0.25">
      <c r="A211" s="353" t="s">
        <v>9011</v>
      </c>
      <c r="B211" s="354" t="s">
        <v>9012</v>
      </c>
      <c r="C211" s="355" t="s">
        <v>32</v>
      </c>
      <c r="D211" s="356">
        <v>2.76</v>
      </c>
    </row>
    <row r="212" spans="1:4" ht="45" x14ac:dyDescent="0.25">
      <c r="A212" s="353" t="s">
        <v>9013</v>
      </c>
      <c r="B212" s="354" t="s">
        <v>9014</v>
      </c>
      <c r="C212" s="355" t="s">
        <v>32</v>
      </c>
      <c r="D212" s="356">
        <v>9.36</v>
      </c>
    </row>
    <row r="213" spans="1:4" ht="30" x14ac:dyDescent="0.25">
      <c r="A213" s="353" t="s">
        <v>9015</v>
      </c>
      <c r="B213" s="354" t="s">
        <v>9016</v>
      </c>
      <c r="C213" s="355" t="s">
        <v>32</v>
      </c>
      <c r="D213" s="356">
        <v>6.2</v>
      </c>
    </row>
    <row r="214" spans="1:4" ht="45" x14ac:dyDescent="0.25">
      <c r="A214" s="353" t="s">
        <v>9017</v>
      </c>
      <c r="B214" s="354" t="s">
        <v>9018</v>
      </c>
      <c r="C214" s="355" t="s">
        <v>32</v>
      </c>
      <c r="D214" s="356">
        <v>29.84</v>
      </c>
    </row>
    <row r="215" spans="1:4" ht="30" x14ac:dyDescent="0.25">
      <c r="A215" s="353" t="s">
        <v>9019</v>
      </c>
      <c r="B215" s="354" t="s">
        <v>9020</v>
      </c>
      <c r="C215" s="355" t="s">
        <v>32</v>
      </c>
      <c r="D215" s="356">
        <v>0.77</v>
      </c>
    </row>
    <row r="216" spans="1:4" ht="45" x14ac:dyDescent="0.25">
      <c r="A216" s="353" t="s">
        <v>9021</v>
      </c>
      <c r="B216" s="354" t="s">
        <v>9022</v>
      </c>
      <c r="C216" s="355" t="s">
        <v>32</v>
      </c>
      <c r="D216" s="356">
        <v>1.54</v>
      </c>
    </row>
    <row r="217" spans="1:4" ht="45" x14ac:dyDescent="0.25">
      <c r="A217" s="353" t="s">
        <v>9023</v>
      </c>
      <c r="B217" s="354" t="s">
        <v>9024</v>
      </c>
      <c r="C217" s="355" t="s">
        <v>32</v>
      </c>
      <c r="D217" s="356">
        <v>5.67</v>
      </c>
    </row>
    <row r="218" spans="1:4" ht="45" x14ac:dyDescent="0.25">
      <c r="A218" s="353" t="s">
        <v>9025</v>
      </c>
      <c r="B218" s="354" t="s">
        <v>9026</v>
      </c>
      <c r="C218" s="355" t="s">
        <v>32</v>
      </c>
      <c r="D218" s="356">
        <v>24.47</v>
      </c>
    </row>
    <row r="219" spans="1:4" ht="30" x14ac:dyDescent="0.25">
      <c r="A219" s="353" t="s">
        <v>9027</v>
      </c>
      <c r="B219" s="354" t="s">
        <v>9028</v>
      </c>
      <c r="C219" s="355" t="s">
        <v>32</v>
      </c>
      <c r="D219" s="356">
        <v>6.01</v>
      </c>
    </row>
    <row r="220" spans="1:4" ht="60" x14ac:dyDescent="0.25">
      <c r="A220" s="353" t="s">
        <v>9029</v>
      </c>
      <c r="B220" s="354" t="s">
        <v>9030</v>
      </c>
      <c r="C220" s="355" t="s">
        <v>32</v>
      </c>
      <c r="D220" s="356">
        <v>24.84</v>
      </c>
    </row>
    <row r="221" spans="1:4" ht="30" x14ac:dyDescent="0.25">
      <c r="A221" s="353" t="s">
        <v>9031</v>
      </c>
      <c r="B221" s="354" t="s">
        <v>9032</v>
      </c>
      <c r="C221" s="355" t="s">
        <v>32</v>
      </c>
      <c r="D221" s="356">
        <v>3.77</v>
      </c>
    </row>
    <row r="222" spans="1:4" ht="30" x14ac:dyDescent="0.25">
      <c r="A222" s="353" t="s">
        <v>9033</v>
      </c>
      <c r="B222" s="354" t="s">
        <v>9034</v>
      </c>
      <c r="C222" s="355" t="s">
        <v>32</v>
      </c>
      <c r="D222" s="356">
        <v>0.87</v>
      </c>
    </row>
    <row r="223" spans="1:4" ht="30" x14ac:dyDescent="0.25">
      <c r="A223" s="353" t="s">
        <v>9035</v>
      </c>
      <c r="B223" s="354" t="s">
        <v>9036</v>
      </c>
      <c r="C223" s="355" t="s">
        <v>32</v>
      </c>
      <c r="D223" s="356">
        <v>3.14</v>
      </c>
    </row>
    <row r="224" spans="1:4" ht="30" x14ac:dyDescent="0.25">
      <c r="A224" s="353" t="s">
        <v>9037</v>
      </c>
      <c r="B224" s="354" t="s">
        <v>9038</v>
      </c>
      <c r="C224" s="355" t="s">
        <v>32</v>
      </c>
      <c r="D224" s="356">
        <v>69.459999999999994</v>
      </c>
    </row>
    <row r="225" spans="1:4" ht="30" x14ac:dyDescent="0.25">
      <c r="A225" s="353" t="s">
        <v>9039</v>
      </c>
      <c r="B225" s="354" t="s">
        <v>9040</v>
      </c>
      <c r="C225" s="355" t="s">
        <v>32</v>
      </c>
      <c r="D225" s="356">
        <v>1.79</v>
      </c>
    </row>
    <row r="226" spans="1:4" ht="30" x14ac:dyDescent="0.25">
      <c r="A226" s="353" t="s">
        <v>9041</v>
      </c>
      <c r="B226" s="354" t="s">
        <v>9042</v>
      </c>
      <c r="C226" s="355" t="s">
        <v>32</v>
      </c>
      <c r="D226" s="356">
        <v>6.29</v>
      </c>
    </row>
    <row r="227" spans="1:4" x14ac:dyDescent="0.25">
      <c r="A227" s="353" t="s">
        <v>9043</v>
      </c>
      <c r="B227" s="354" t="s">
        <v>9044</v>
      </c>
      <c r="C227" s="355" t="s">
        <v>32</v>
      </c>
      <c r="D227" s="356">
        <v>0.82</v>
      </c>
    </row>
    <row r="228" spans="1:4" x14ac:dyDescent="0.25">
      <c r="A228" s="353" t="s">
        <v>9045</v>
      </c>
      <c r="B228" s="354" t="s">
        <v>9046</v>
      </c>
      <c r="C228" s="355" t="s">
        <v>32</v>
      </c>
      <c r="D228" s="356">
        <v>1.05</v>
      </c>
    </row>
    <row r="229" spans="1:4" x14ac:dyDescent="0.25">
      <c r="A229" s="353" t="s">
        <v>9047</v>
      </c>
      <c r="B229" s="354" t="s">
        <v>9048</v>
      </c>
      <c r="C229" s="355" t="s">
        <v>32</v>
      </c>
      <c r="D229" s="356">
        <v>1.42</v>
      </c>
    </row>
    <row r="230" spans="1:4" x14ac:dyDescent="0.25">
      <c r="A230" s="353" t="s">
        <v>9049</v>
      </c>
      <c r="B230" s="354" t="s">
        <v>9050</v>
      </c>
      <c r="C230" s="355" t="s">
        <v>25</v>
      </c>
      <c r="D230" s="356">
        <v>138.11000000000001</v>
      </c>
    </row>
    <row r="231" spans="1:4" x14ac:dyDescent="0.25">
      <c r="A231" s="353" t="s">
        <v>9051</v>
      </c>
      <c r="B231" s="354" t="s">
        <v>9052</v>
      </c>
      <c r="C231" s="355" t="s">
        <v>25</v>
      </c>
      <c r="D231" s="356">
        <v>140.61000000000001</v>
      </c>
    </row>
    <row r="232" spans="1:4" x14ac:dyDescent="0.25">
      <c r="A232" s="353" t="s">
        <v>9053</v>
      </c>
      <c r="B232" s="354" t="s">
        <v>9054</v>
      </c>
      <c r="C232" s="355" t="s">
        <v>25</v>
      </c>
      <c r="D232" s="356">
        <v>111.81</v>
      </c>
    </row>
    <row r="233" spans="1:4" x14ac:dyDescent="0.25">
      <c r="A233" s="353" t="s">
        <v>9055</v>
      </c>
      <c r="B233" s="354" t="s">
        <v>9056</v>
      </c>
      <c r="C233" s="355" t="s">
        <v>25</v>
      </c>
      <c r="D233" s="356">
        <v>111.84</v>
      </c>
    </row>
    <row r="234" spans="1:4" x14ac:dyDescent="0.25">
      <c r="A234" s="353" t="s">
        <v>9057</v>
      </c>
      <c r="B234" s="354" t="s">
        <v>9058</v>
      </c>
      <c r="C234" s="355" t="s">
        <v>25</v>
      </c>
      <c r="D234" s="356">
        <v>116.29</v>
      </c>
    </row>
    <row r="235" spans="1:4" x14ac:dyDescent="0.25">
      <c r="A235" s="353" t="s">
        <v>9059</v>
      </c>
      <c r="B235" s="354" t="s">
        <v>9060</v>
      </c>
      <c r="C235" s="355" t="s">
        <v>25</v>
      </c>
      <c r="D235" s="356">
        <v>127.85</v>
      </c>
    </row>
    <row r="236" spans="1:4" x14ac:dyDescent="0.25">
      <c r="A236" s="353" t="s">
        <v>9061</v>
      </c>
      <c r="B236" s="354" t="s">
        <v>9062</v>
      </c>
      <c r="C236" s="355" t="s">
        <v>25</v>
      </c>
      <c r="D236" s="356">
        <v>112.75</v>
      </c>
    </row>
    <row r="237" spans="1:4" x14ac:dyDescent="0.25">
      <c r="A237" s="353" t="s">
        <v>9063</v>
      </c>
      <c r="B237" s="354" t="s">
        <v>9064</v>
      </c>
      <c r="C237" s="355" t="s">
        <v>25</v>
      </c>
      <c r="D237" s="356">
        <v>111.64</v>
      </c>
    </row>
    <row r="238" spans="1:4" x14ac:dyDescent="0.25">
      <c r="A238" s="353" t="s">
        <v>9065</v>
      </c>
      <c r="B238" s="354" t="s">
        <v>9066</v>
      </c>
      <c r="C238" s="355" t="s">
        <v>25</v>
      </c>
      <c r="D238" s="356">
        <v>111.01</v>
      </c>
    </row>
    <row r="239" spans="1:4" x14ac:dyDescent="0.25">
      <c r="A239" s="353" t="s">
        <v>9067</v>
      </c>
      <c r="B239" s="354" t="s">
        <v>9068</v>
      </c>
      <c r="C239" s="355" t="s">
        <v>25</v>
      </c>
      <c r="D239" s="356">
        <v>115.85</v>
      </c>
    </row>
    <row r="240" spans="1:4" x14ac:dyDescent="0.25">
      <c r="A240" s="353" t="s">
        <v>9069</v>
      </c>
      <c r="B240" s="354" t="s">
        <v>9070</v>
      </c>
      <c r="C240" s="355" t="s">
        <v>25</v>
      </c>
      <c r="D240" s="356">
        <v>125.5</v>
      </c>
    </row>
    <row r="241" spans="1:4" x14ac:dyDescent="0.25">
      <c r="A241" s="353" t="s">
        <v>9071</v>
      </c>
      <c r="B241" s="354" t="s">
        <v>9072</v>
      </c>
      <c r="C241" s="355" t="s">
        <v>25</v>
      </c>
      <c r="D241" s="356">
        <v>121.59</v>
      </c>
    </row>
    <row r="242" spans="1:4" x14ac:dyDescent="0.25">
      <c r="A242" s="353" t="s">
        <v>9073</v>
      </c>
      <c r="B242" s="354" t="s">
        <v>9074</v>
      </c>
      <c r="C242" s="355" t="s">
        <v>32</v>
      </c>
      <c r="D242" s="356">
        <v>10.26</v>
      </c>
    </row>
    <row r="243" spans="1:4" x14ac:dyDescent="0.25">
      <c r="A243" s="353" t="s">
        <v>9075</v>
      </c>
      <c r="B243" s="354" t="s">
        <v>9076</v>
      </c>
      <c r="C243" s="355" t="s">
        <v>32</v>
      </c>
      <c r="D243" s="356">
        <v>8.4</v>
      </c>
    </row>
    <row r="244" spans="1:4" x14ac:dyDescent="0.25">
      <c r="A244" s="353" t="s">
        <v>9077</v>
      </c>
      <c r="B244" s="354" t="s">
        <v>9078</v>
      </c>
      <c r="C244" s="355" t="s">
        <v>32</v>
      </c>
      <c r="D244" s="356">
        <v>10.36</v>
      </c>
    </row>
    <row r="245" spans="1:4" x14ac:dyDescent="0.25">
      <c r="A245" s="353" t="s">
        <v>9079</v>
      </c>
      <c r="B245" s="354" t="s">
        <v>9080</v>
      </c>
      <c r="C245" s="355" t="s">
        <v>32</v>
      </c>
      <c r="D245" s="356">
        <v>12.98</v>
      </c>
    </row>
    <row r="246" spans="1:4" ht="30" x14ac:dyDescent="0.25">
      <c r="A246" s="353" t="s">
        <v>9081</v>
      </c>
      <c r="B246" s="354" t="s">
        <v>9082</v>
      </c>
      <c r="C246" s="355" t="s">
        <v>21</v>
      </c>
      <c r="D246" s="356">
        <v>12.14</v>
      </c>
    </row>
    <row r="247" spans="1:4" x14ac:dyDescent="0.25">
      <c r="A247" s="353" t="s">
        <v>9083</v>
      </c>
      <c r="B247" s="354" t="s">
        <v>9084</v>
      </c>
      <c r="C247" s="355" t="s">
        <v>569</v>
      </c>
      <c r="D247" s="356">
        <v>20.03</v>
      </c>
    </row>
    <row r="248" spans="1:4" ht="60" x14ac:dyDescent="0.25">
      <c r="A248" s="353" t="s">
        <v>9085</v>
      </c>
      <c r="B248" s="354" t="s">
        <v>9086</v>
      </c>
      <c r="C248" s="355" t="s">
        <v>52</v>
      </c>
      <c r="D248" s="356">
        <v>14.29</v>
      </c>
    </row>
    <row r="249" spans="1:4" ht="45" x14ac:dyDescent="0.25">
      <c r="A249" s="353" t="s">
        <v>9087</v>
      </c>
      <c r="B249" s="354" t="s">
        <v>9088</v>
      </c>
      <c r="C249" s="355" t="s">
        <v>569</v>
      </c>
      <c r="D249" s="356">
        <v>3.48</v>
      </c>
    </row>
    <row r="250" spans="1:4" x14ac:dyDescent="0.25">
      <c r="A250" s="353" t="s">
        <v>9089</v>
      </c>
      <c r="B250" s="354" t="s">
        <v>9090</v>
      </c>
      <c r="C250" s="355" t="s">
        <v>25</v>
      </c>
      <c r="D250" s="356">
        <v>540</v>
      </c>
    </row>
    <row r="251" spans="1:4" ht="30" x14ac:dyDescent="0.25">
      <c r="A251" s="353" t="s">
        <v>9091</v>
      </c>
      <c r="B251" s="354" t="s">
        <v>9092</v>
      </c>
      <c r="C251" s="355" t="s">
        <v>32</v>
      </c>
      <c r="D251" s="356">
        <v>91.02</v>
      </c>
    </row>
    <row r="252" spans="1:4" x14ac:dyDescent="0.25">
      <c r="A252" s="353" t="s">
        <v>9093</v>
      </c>
      <c r="B252" s="354" t="s">
        <v>9094</v>
      </c>
      <c r="C252" s="355" t="s">
        <v>569</v>
      </c>
      <c r="D252" s="356">
        <v>21.72</v>
      </c>
    </row>
    <row r="253" spans="1:4" x14ac:dyDescent="0.25">
      <c r="A253" s="353" t="s">
        <v>9095</v>
      </c>
      <c r="B253" s="354" t="s">
        <v>9096</v>
      </c>
      <c r="C253" s="355" t="s">
        <v>21</v>
      </c>
      <c r="D253" s="356">
        <v>2.39</v>
      </c>
    </row>
    <row r="254" spans="1:4" x14ac:dyDescent="0.25">
      <c r="A254" s="353" t="s">
        <v>9097</v>
      </c>
      <c r="B254" s="354" t="s">
        <v>9098</v>
      </c>
      <c r="C254" s="355" t="s">
        <v>569</v>
      </c>
      <c r="D254" s="356">
        <v>25.56</v>
      </c>
    </row>
    <row r="255" spans="1:4" x14ac:dyDescent="0.25">
      <c r="A255" s="353" t="s">
        <v>9099</v>
      </c>
      <c r="B255" s="354" t="s">
        <v>9100</v>
      </c>
      <c r="C255" s="355" t="s">
        <v>3227</v>
      </c>
      <c r="D255" s="356">
        <v>500.68</v>
      </c>
    </row>
    <row r="256" spans="1:4" x14ac:dyDescent="0.25">
      <c r="A256" s="353" t="s">
        <v>9101</v>
      </c>
      <c r="B256" s="354" t="s">
        <v>3241</v>
      </c>
      <c r="C256" s="355" t="s">
        <v>3227</v>
      </c>
      <c r="D256" s="356">
        <v>41.35</v>
      </c>
    </row>
    <row r="257" spans="1:4" x14ac:dyDescent="0.25">
      <c r="A257" s="353" t="s">
        <v>9102</v>
      </c>
      <c r="B257" s="354" t="s">
        <v>9103</v>
      </c>
      <c r="C257" s="355" t="s">
        <v>569</v>
      </c>
      <c r="D257" s="356">
        <v>76.430000000000007</v>
      </c>
    </row>
    <row r="258" spans="1:4" x14ac:dyDescent="0.25">
      <c r="A258" s="353" t="s">
        <v>9104</v>
      </c>
      <c r="B258" s="354" t="s">
        <v>9105</v>
      </c>
      <c r="C258" s="355" t="s">
        <v>3227</v>
      </c>
      <c r="D258" s="356">
        <v>598.02</v>
      </c>
    </row>
    <row r="259" spans="1:4" x14ac:dyDescent="0.25">
      <c r="A259" s="353" t="s">
        <v>9106</v>
      </c>
      <c r="B259" s="354" t="s">
        <v>9107</v>
      </c>
      <c r="C259" s="355" t="s">
        <v>52</v>
      </c>
      <c r="D259" s="356">
        <v>6.68</v>
      </c>
    </row>
    <row r="260" spans="1:4" x14ac:dyDescent="0.25">
      <c r="A260" s="353" t="s">
        <v>9108</v>
      </c>
      <c r="B260" s="354" t="s">
        <v>9109</v>
      </c>
      <c r="C260" s="355" t="s">
        <v>52</v>
      </c>
      <c r="D260" s="356">
        <v>0.21</v>
      </c>
    </row>
    <row r="261" spans="1:4" ht="30" x14ac:dyDescent="0.25">
      <c r="A261" s="353" t="s">
        <v>9110</v>
      </c>
      <c r="B261" s="354" t="s">
        <v>9111</v>
      </c>
      <c r="C261" s="355" t="s">
        <v>52</v>
      </c>
      <c r="D261" s="356">
        <v>13.78</v>
      </c>
    </row>
    <row r="262" spans="1:4" x14ac:dyDescent="0.25">
      <c r="A262" s="353" t="s">
        <v>9112</v>
      </c>
      <c r="B262" s="354" t="s">
        <v>9113</v>
      </c>
      <c r="C262" s="355" t="s">
        <v>569</v>
      </c>
      <c r="D262" s="356">
        <v>15.04</v>
      </c>
    </row>
    <row r="263" spans="1:4" ht="45" x14ac:dyDescent="0.25">
      <c r="A263" s="353" t="s">
        <v>9114</v>
      </c>
      <c r="B263" s="354" t="s">
        <v>9115</v>
      </c>
      <c r="C263" s="355" t="s">
        <v>25</v>
      </c>
      <c r="D263" s="356">
        <v>457.98</v>
      </c>
    </row>
    <row r="264" spans="1:4" ht="30" x14ac:dyDescent="0.25">
      <c r="A264" s="353" t="s">
        <v>9116</v>
      </c>
      <c r="B264" s="354" t="s">
        <v>9117</v>
      </c>
      <c r="C264" s="355" t="s">
        <v>32</v>
      </c>
      <c r="D264" s="356">
        <v>8.19</v>
      </c>
    </row>
    <row r="265" spans="1:4" x14ac:dyDescent="0.25">
      <c r="A265" s="353" t="s">
        <v>9118</v>
      </c>
      <c r="B265" s="354" t="s">
        <v>9119</v>
      </c>
      <c r="C265" s="355" t="s">
        <v>32</v>
      </c>
      <c r="D265" s="356">
        <v>6.72</v>
      </c>
    </row>
    <row r="266" spans="1:4" x14ac:dyDescent="0.25">
      <c r="A266" s="353" t="s">
        <v>9120</v>
      </c>
      <c r="B266" s="354" t="s">
        <v>9121</v>
      </c>
      <c r="C266" s="355" t="s">
        <v>9122</v>
      </c>
      <c r="D266" s="356">
        <v>27.91</v>
      </c>
    </row>
    <row r="267" spans="1:4" ht="30" x14ac:dyDescent="0.25">
      <c r="A267" s="353" t="s">
        <v>9123</v>
      </c>
      <c r="B267" s="354" t="s">
        <v>9124</v>
      </c>
      <c r="C267" s="355" t="s">
        <v>32</v>
      </c>
      <c r="D267" s="356">
        <v>14.9</v>
      </c>
    </row>
    <row r="268" spans="1:4" x14ac:dyDescent="0.25">
      <c r="A268" s="353" t="s">
        <v>9125</v>
      </c>
      <c r="B268" s="354" t="s">
        <v>9126</v>
      </c>
      <c r="C268" s="355" t="s">
        <v>32</v>
      </c>
      <c r="D268" s="356">
        <v>57.35</v>
      </c>
    </row>
    <row r="269" spans="1:4" x14ac:dyDescent="0.25">
      <c r="A269" s="353" t="s">
        <v>9127</v>
      </c>
      <c r="B269" s="354" t="s">
        <v>9128</v>
      </c>
      <c r="C269" s="355" t="s">
        <v>32</v>
      </c>
      <c r="D269" s="356">
        <v>29.93</v>
      </c>
    </row>
    <row r="270" spans="1:4" x14ac:dyDescent="0.25">
      <c r="A270" s="353" t="s">
        <v>9129</v>
      </c>
      <c r="B270" s="354" t="s">
        <v>9130</v>
      </c>
      <c r="C270" s="355" t="s">
        <v>32</v>
      </c>
      <c r="D270" s="356">
        <v>92.74</v>
      </c>
    </row>
    <row r="271" spans="1:4" x14ac:dyDescent="0.25">
      <c r="A271" s="353" t="s">
        <v>9131</v>
      </c>
      <c r="B271" s="354" t="s">
        <v>9132</v>
      </c>
      <c r="C271" s="355" t="s">
        <v>52</v>
      </c>
      <c r="D271" s="356">
        <v>204.12</v>
      </c>
    </row>
    <row r="272" spans="1:4" x14ac:dyDescent="0.25">
      <c r="A272" s="353" t="s">
        <v>9133</v>
      </c>
      <c r="B272" s="354" t="s">
        <v>9134</v>
      </c>
      <c r="C272" s="355" t="s">
        <v>52</v>
      </c>
      <c r="D272" s="356">
        <v>211.16</v>
      </c>
    </row>
    <row r="273" spans="1:4" x14ac:dyDescent="0.25">
      <c r="A273" s="353" t="s">
        <v>9135</v>
      </c>
      <c r="B273" s="354" t="s">
        <v>9136</v>
      </c>
      <c r="C273" s="355" t="s">
        <v>52</v>
      </c>
      <c r="D273" s="356">
        <v>286.60000000000002</v>
      </c>
    </row>
    <row r="274" spans="1:4" ht="30" x14ac:dyDescent="0.25">
      <c r="A274" s="353" t="s">
        <v>9137</v>
      </c>
      <c r="B274" s="354" t="s">
        <v>9138</v>
      </c>
      <c r="C274" s="355" t="s">
        <v>569</v>
      </c>
      <c r="D274" s="356">
        <v>11.1</v>
      </c>
    </row>
    <row r="275" spans="1:4" ht="30" x14ac:dyDescent="0.25">
      <c r="A275" s="353" t="s">
        <v>9139</v>
      </c>
      <c r="B275" s="354" t="s">
        <v>9140</v>
      </c>
      <c r="C275" s="355" t="s">
        <v>569</v>
      </c>
      <c r="D275" s="356">
        <v>20.010000000000002</v>
      </c>
    </row>
    <row r="276" spans="1:4" ht="30" x14ac:dyDescent="0.25">
      <c r="A276" s="353" t="s">
        <v>9141</v>
      </c>
      <c r="B276" s="354" t="s">
        <v>9142</v>
      </c>
      <c r="C276" s="355" t="s">
        <v>569</v>
      </c>
      <c r="D276" s="356">
        <v>20.74</v>
      </c>
    </row>
    <row r="277" spans="1:4" ht="30" x14ac:dyDescent="0.25">
      <c r="A277" s="353" t="s">
        <v>9143</v>
      </c>
      <c r="B277" s="354" t="s">
        <v>9144</v>
      </c>
      <c r="C277" s="355" t="s">
        <v>569</v>
      </c>
      <c r="D277" s="356">
        <v>22.35</v>
      </c>
    </row>
    <row r="278" spans="1:4" ht="30" x14ac:dyDescent="0.25">
      <c r="A278" s="353" t="s">
        <v>9145</v>
      </c>
      <c r="B278" s="354" t="s">
        <v>9146</v>
      </c>
      <c r="C278" s="355" t="s">
        <v>569</v>
      </c>
      <c r="D278" s="356">
        <v>11.37</v>
      </c>
    </row>
    <row r="279" spans="1:4" ht="30" x14ac:dyDescent="0.25">
      <c r="A279" s="353" t="s">
        <v>9147</v>
      </c>
      <c r="B279" s="354" t="s">
        <v>9148</v>
      </c>
      <c r="C279" s="355" t="s">
        <v>569</v>
      </c>
      <c r="D279" s="356">
        <v>13.57</v>
      </c>
    </row>
    <row r="280" spans="1:4" ht="30" x14ac:dyDescent="0.25">
      <c r="A280" s="353" t="s">
        <v>9149</v>
      </c>
      <c r="B280" s="354" t="s">
        <v>9150</v>
      </c>
      <c r="C280" s="355" t="s">
        <v>569</v>
      </c>
      <c r="D280" s="356">
        <v>16.649999999999999</v>
      </c>
    </row>
    <row r="281" spans="1:4" ht="30" x14ac:dyDescent="0.25">
      <c r="A281" s="353" t="s">
        <v>9151</v>
      </c>
      <c r="B281" s="354" t="s">
        <v>9152</v>
      </c>
      <c r="C281" s="355" t="s">
        <v>569</v>
      </c>
      <c r="D281" s="356">
        <v>16.760000000000002</v>
      </c>
    </row>
    <row r="282" spans="1:4" ht="30" x14ac:dyDescent="0.25">
      <c r="A282" s="353" t="s">
        <v>9153</v>
      </c>
      <c r="B282" s="354" t="s">
        <v>9154</v>
      </c>
      <c r="C282" s="355" t="s">
        <v>569</v>
      </c>
      <c r="D282" s="356">
        <v>22.2</v>
      </c>
    </row>
    <row r="283" spans="1:4" ht="30" x14ac:dyDescent="0.25">
      <c r="A283" s="353" t="s">
        <v>9155</v>
      </c>
      <c r="B283" s="354" t="s">
        <v>9156</v>
      </c>
      <c r="C283" s="355" t="s">
        <v>569</v>
      </c>
      <c r="D283" s="356">
        <v>26.68</v>
      </c>
    </row>
    <row r="284" spans="1:4" ht="30" x14ac:dyDescent="0.25">
      <c r="A284" s="353" t="s">
        <v>9157</v>
      </c>
      <c r="B284" s="354" t="s">
        <v>9158</v>
      </c>
      <c r="C284" s="355" t="s">
        <v>569</v>
      </c>
      <c r="D284" s="356">
        <v>27.65</v>
      </c>
    </row>
    <row r="285" spans="1:4" ht="30" x14ac:dyDescent="0.25">
      <c r="A285" s="353" t="s">
        <v>9159</v>
      </c>
      <c r="B285" s="354" t="s">
        <v>9160</v>
      </c>
      <c r="C285" s="355" t="s">
        <v>52</v>
      </c>
      <c r="D285" s="356">
        <v>10647.24</v>
      </c>
    </row>
    <row r="286" spans="1:4" ht="30" x14ac:dyDescent="0.25">
      <c r="A286" s="353" t="s">
        <v>9161</v>
      </c>
      <c r="B286" s="354" t="s">
        <v>9162</v>
      </c>
      <c r="C286" s="355" t="s">
        <v>52</v>
      </c>
      <c r="D286" s="356">
        <v>6442.57</v>
      </c>
    </row>
    <row r="287" spans="1:4" x14ac:dyDescent="0.25">
      <c r="A287" s="353" t="s">
        <v>9163</v>
      </c>
      <c r="B287" s="354" t="s">
        <v>9164</v>
      </c>
      <c r="C287" s="355" t="s">
        <v>52</v>
      </c>
      <c r="D287" s="356">
        <v>292.81</v>
      </c>
    </row>
    <row r="288" spans="1:4" x14ac:dyDescent="0.25">
      <c r="A288" s="353" t="s">
        <v>9165</v>
      </c>
      <c r="B288" s="354" t="s">
        <v>9166</v>
      </c>
      <c r="C288" s="355" t="s">
        <v>52</v>
      </c>
      <c r="D288" s="356">
        <v>181.56</v>
      </c>
    </row>
    <row r="289" spans="1:4" x14ac:dyDescent="0.25">
      <c r="A289" s="353" t="s">
        <v>9167</v>
      </c>
      <c r="B289" s="354" t="s">
        <v>9168</v>
      </c>
      <c r="C289" s="355" t="s">
        <v>52</v>
      </c>
      <c r="D289" s="356">
        <v>301.11</v>
      </c>
    </row>
    <row r="290" spans="1:4" x14ac:dyDescent="0.25">
      <c r="A290" s="353" t="s">
        <v>9169</v>
      </c>
      <c r="B290" s="354" t="s">
        <v>9170</v>
      </c>
      <c r="C290" s="355" t="s">
        <v>52</v>
      </c>
      <c r="D290" s="356">
        <v>386.18</v>
      </c>
    </row>
    <row r="291" spans="1:4" ht="30" x14ac:dyDescent="0.25">
      <c r="A291" s="353" t="s">
        <v>9171</v>
      </c>
      <c r="B291" s="354" t="s">
        <v>6296</v>
      </c>
      <c r="C291" s="355" t="s">
        <v>48</v>
      </c>
      <c r="D291" s="356">
        <v>319.91000000000003</v>
      </c>
    </row>
    <row r="292" spans="1:4" ht="45" x14ac:dyDescent="0.25">
      <c r="A292" s="353" t="s">
        <v>9172</v>
      </c>
      <c r="B292" s="354" t="s">
        <v>9173</v>
      </c>
      <c r="C292" s="355" t="s">
        <v>21</v>
      </c>
      <c r="D292" s="356">
        <v>236.8</v>
      </c>
    </row>
    <row r="293" spans="1:4" x14ac:dyDescent="0.25">
      <c r="A293" s="353" t="s">
        <v>9174</v>
      </c>
      <c r="B293" s="354" t="s">
        <v>9175</v>
      </c>
      <c r="C293" s="355" t="s">
        <v>52</v>
      </c>
      <c r="D293" s="356">
        <v>200.54</v>
      </c>
    </row>
    <row r="294" spans="1:4" ht="30" x14ac:dyDescent="0.25">
      <c r="A294" s="353" t="s">
        <v>9176</v>
      </c>
      <c r="B294" s="354" t="s">
        <v>9177</v>
      </c>
      <c r="C294" s="355" t="s">
        <v>48</v>
      </c>
      <c r="D294" s="356">
        <v>275.54000000000002</v>
      </c>
    </row>
    <row r="295" spans="1:4" x14ac:dyDescent="0.25">
      <c r="A295" s="353" t="s">
        <v>9178</v>
      </c>
      <c r="B295" s="354" t="s">
        <v>9179</v>
      </c>
      <c r="C295" s="355" t="s">
        <v>52</v>
      </c>
      <c r="D295" s="356">
        <v>266.39999999999998</v>
      </c>
    </row>
    <row r="296" spans="1:4" x14ac:dyDescent="0.25">
      <c r="A296" s="353" t="s">
        <v>9180</v>
      </c>
      <c r="B296" s="354" t="s">
        <v>9181</v>
      </c>
      <c r="C296" s="355" t="s">
        <v>52</v>
      </c>
      <c r="D296" s="356">
        <v>334.82</v>
      </c>
    </row>
    <row r="297" spans="1:4" x14ac:dyDescent="0.25">
      <c r="A297" s="353" t="s">
        <v>9182</v>
      </c>
      <c r="B297" s="354" t="s">
        <v>9183</v>
      </c>
      <c r="C297" s="355" t="s">
        <v>52</v>
      </c>
      <c r="D297" s="356">
        <v>468.12</v>
      </c>
    </row>
    <row r="298" spans="1:4" ht="30" x14ac:dyDescent="0.25">
      <c r="A298" s="353" t="s">
        <v>9184</v>
      </c>
      <c r="B298" s="354" t="s">
        <v>9185</v>
      </c>
      <c r="C298" s="355" t="s">
        <v>52</v>
      </c>
      <c r="D298" s="356">
        <v>17.68</v>
      </c>
    </row>
    <row r="299" spans="1:4" ht="45" x14ac:dyDescent="0.25">
      <c r="A299" s="353" t="s">
        <v>9186</v>
      </c>
      <c r="B299" s="354" t="s">
        <v>9187</v>
      </c>
      <c r="C299" s="355" t="s">
        <v>21</v>
      </c>
      <c r="D299" s="356">
        <v>15.06</v>
      </c>
    </row>
    <row r="300" spans="1:4" ht="45" x14ac:dyDescent="0.25">
      <c r="A300" s="353" t="s">
        <v>9188</v>
      </c>
      <c r="B300" s="354" t="s">
        <v>9189</v>
      </c>
      <c r="C300" s="355" t="s">
        <v>21</v>
      </c>
      <c r="D300" s="356">
        <v>98.56</v>
      </c>
    </row>
    <row r="301" spans="1:4" ht="45" x14ac:dyDescent="0.25">
      <c r="A301" s="353" t="s">
        <v>9190</v>
      </c>
      <c r="B301" s="354" t="s">
        <v>9191</v>
      </c>
      <c r="C301" s="355" t="s">
        <v>21</v>
      </c>
      <c r="D301" s="356">
        <v>93.89</v>
      </c>
    </row>
    <row r="302" spans="1:4" x14ac:dyDescent="0.25">
      <c r="A302" s="353" t="s">
        <v>9192</v>
      </c>
      <c r="B302" s="354" t="s">
        <v>9193</v>
      </c>
      <c r="C302" s="355" t="s">
        <v>25</v>
      </c>
      <c r="D302" s="356">
        <v>387.01</v>
      </c>
    </row>
    <row r="303" spans="1:4" x14ac:dyDescent="0.25">
      <c r="A303" s="353" t="s">
        <v>9194</v>
      </c>
      <c r="B303" s="354" t="s">
        <v>9195</v>
      </c>
      <c r="C303" s="355" t="s">
        <v>25</v>
      </c>
      <c r="D303" s="356">
        <v>404.33</v>
      </c>
    </row>
    <row r="304" spans="1:4" x14ac:dyDescent="0.25">
      <c r="A304" s="353" t="s">
        <v>9196</v>
      </c>
      <c r="B304" s="354" t="s">
        <v>9197</v>
      </c>
      <c r="C304" s="355" t="s">
        <v>25</v>
      </c>
      <c r="D304" s="356">
        <v>422.43</v>
      </c>
    </row>
    <row r="305" spans="1:4" x14ac:dyDescent="0.25">
      <c r="A305" s="353" t="s">
        <v>9198</v>
      </c>
      <c r="B305" s="354" t="s">
        <v>9199</v>
      </c>
      <c r="C305" s="355" t="s">
        <v>25</v>
      </c>
      <c r="D305" s="356">
        <v>461.09</v>
      </c>
    </row>
    <row r="306" spans="1:4" x14ac:dyDescent="0.25">
      <c r="A306" s="353" t="s">
        <v>9200</v>
      </c>
      <c r="B306" s="354" t="s">
        <v>9201</v>
      </c>
      <c r="C306" s="355" t="s">
        <v>25</v>
      </c>
      <c r="D306" s="356">
        <v>441.34</v>
      </c>
    </row>
    <row r="307" spans="1:4" x14ac:dyDescent="0.25">
      <c r="A307" s="353" t="s">
        <v>9202</v>
      </c>
      <c r="B307" s="354" t="s">
        <v>9203</v>
      </c>
      <c r="C307" s="355" t="s">
        <v>25</v>
      </c>
      <c r="D307" s="356">
        <v>545.4</v>
      </c>
    </row>
    <row r="308" spans="1:4" x14ac:dyDescent="0.25">
      <c r="A308" s="353" t="s">
        <v>9204</v>
      </c>
      <c r="B308" s="354" t="s">
        <v>9205</v>
      </c>
      <c r="C308" s="355" t="s">
        <v>25</v>
      </c>
      <c r="D308" s="356">
        <v>481.73</v>
      </c>
    </row>
    <row r="309" spans="1:4" x14ac:dyDescent="0.25">
      <c r="A309" s="353" t="s">
        <v>9206</v>
      </c>
      <c r="B309" s="354" t="s">
        <v>9207</v>
      </c>
      <c r="C309" s="355" t="s">
        <v>25</v>
      </c>
      <c r="D309" s="356">
        <v>465.69</v>
      </c>
    </row>
    <row r="310" spans="1:4" x14ac:dyDescent="0.25">
      <c r="A310" s="353" t="s">
        <v>9208</v>
      </c>
      <c r="B310" s="354" t="s">
        <v>9209</v>
      </c>
      <c r="C310" s="355" t="s">
        <v>25</v>
      </c>
      <c r="D310" s="356">
        <v>483.56</v>
      </c>
    </row>
    <row r="311" spans="1:4" x14ac:dyDescent="0.25">
      <c r="A311" s="353" t="s">
        <v>9210</v>
      </c>
      <c r="B311" s="354" t="s">
        <v>9211</v>
      </c>
      <c r="C311" s="355" t="s">
        <v>25</v>
      </c>
      <c r="D311" s="356">
        <v>523.30999999999995</v>
      </c>
    </row>
    <row r="312" spans="1:4" x14ac:dyDescent="0.25">
      <c r="A312" s="353" t="s">
        <v>9212</v>
      </c>
      <c r="B312" s="354" t="s">
        <v>9213</v>
      </c>
      <c r="C312" s="355" t="s">
        <v>25</v>
      </c>
      <c r="D312" s="356">
        <v>503</v>
      </c>
    </row>
    <row r="313" spans="1:4" x14ac:dyDescent="0.25">
      <c r="A313" s="353" t="s">
        <v>9214</v>
      </c>
      <c r="B313" s="354" t="s">
        <v>9215</v>
      </c>
      <c r="C313" s="355" t="s">
        <v>25</v>
      </c>
      <c r="D313" s="356">
        <v>489.55</v>
      </c>
    </row>
    <row r="314" spans="1:4" x14ac:dyDescent="0.25">
      <c r="A314" s="353" t="s">
        <v>9216</v>
      </c>
      <c r="B314" s="354" t="s">
        <v>9217</v>
      </c>
      <c r="C314" s="355" t="s">
        <v>25</v>
      </c>
      <c r="D314" s="356">
        <v>500.01</v>
      </c>
    </row>
    <row r="315" spans="1:4" x14ac:dyDescent="0.25">
      <c r="A315" s="353" t="s">
        <v>9218</v>
      </c>
      <c r="B315" s="354" t="s">
        <v>9219</v>
      </c>
      <c r="C315" s="355" t="s">
        <v>25</v>
      </c>
      <c r="D315" s="356">
        <v>440</v>
      </c>
    </row>
    <row r="316" spans="1:4" x14ac:dyDescent="0.25">
      <c r="A316" s="353" t="s">
        <v>9220</v>
      </c>
      <c r="B316" s="354" t="s">
        <v>9221</v>
      </c>
      <c r="C316" s="355" t="s">
        <v>25</v>
      </c>
      <c r="D316" s="356">
        <v>466</v>
      </c>
    </row>
    <row r="317" spans="1:4" x14ac:dyDescent="0.25">
      <c r="A317" s="353" t="s">
        <v>9222</v>
      </c>
      <c r="B317" s="354" t="s">
        <v>9223</v>
      </c>
      <c r="C317" s="355" t="s">
        <v>25</v>
      </c>
      <c r="D317" s="356">
        <v>425.4</v>
      </c>
    </row>
    <row r="318" spans="1:4" x14ac:dyDescent="0.25">
      <c r="A318" s="353" t="s">
        <v>9224</v>
      </c>
      <c r="B318" s="354" t="s">
        <v>9225</v>
      </c>
      <c r="C318" s="355" t="s">
        <v>25</v>
      </c>
      <c r="D318" s="356">
        <v>49.29</v>
      </c>
    </row>
    <row r="319" spans="1:4" x14ac:dyDescent="0.25">
      <c r="A319" s="353" t="s">
        <v>9226</v>
      </c>
      <c r="B319" s="354" t="s">
        <v>9227</v>
      </c>
      <c r="C319" s="355" t="s">
        <v>25</v>
      </c>
      <c r="D319" s="356">
        <v>657.86</v>
      </c>
    </row>
    <row r="320" spans="1:4" x14ac:dyDescent="0.25">
      <c r="A320" s="353" t="s">
        <v>9228</v>
      </c>
      <c r="B320" s="354" t="s">
        <v>9229</v>
      </c>
      <c r="C320" s="355" t="s">
        <v>52</v>
      </c>
      <c r="D320" s="356">
        <v>178.78</v>
      </c>
    </row>
    <row r="321" spans="1:4" x14ac:dyDescent="0.25">
      <c r="A321" s="353" t="s">
        <v>9230</v>
      </c>
      <c r="B321" s="354" t="s">
        <v>9231</v>
      </c>
      <c r="C321" s="355" t="s">
        <v>52</v>
      </c>
      <c r="D321" s="356">
        <v>112.02</v>
      </c>
    </row>
    <row r="322" spans="1:4" x14ac:dyDescent="0.25">
      <c r="A322" s="353" t="s">
        <v>9232</v>
      </c>
      <c r="B322" s="354" t="s">
        <v>9233</v>
      </c>
      <c r="C322" s="355" t="s">
        <v>52</v>
      </c>
      <c r="D322" s="356">
        <v>145.32</v>
      </c>
    </row>
    <row r="323" spans="1:4" x14ac:dyDescent="0.25">
      <c r="A323" s="353" t="s">
        <v>9234</v>
      </c>
      <c r="B323" s="354" t="s">
        <v>9235</v>
      </c>
      <c r="C323" s="355" t="s">
        <v>52</v>
      </c>
      <c r="D323" s="356">
        <v>73.56</v>
      </c>
    </row>
    <row r="324" spans="1:4" x14ac:dyDescent="0.25">
      <c r="A324" s="353" t="s">
        <v>9236</v>
      </c>
      <c r="B324" s="354" t="s">
        <v>9237</v>
      </c>
      <c r="C324" s="355" t="s">
        <v>52</v>
      </c>
      <c r="D324" s="356">
        <v>138.52000000000001</v>
      </c>
    </row>
    <row r="325" spans="1:4" x14ac:dyDescent="0.25">
      <c r="A325" s="353" t="s">
        <v>9238</v>
      </c>
      <c r="B325" s="354" t="s">
        <v>9239</v>
      </c>
      <c r="C325" s="355" t="s">
        <v>52</v>
      </c>
      <c r="D325" s="356">
        <v>160.34</v>
      </c>
    </row>
    <row r="326" spans="1:4" ht="30" x14ac:dyDescent="0.25">
      <c r="A326" s="353" t="s">
        <v>9240</v>
      </c>
      <c r="B326" s="354" t="s">
        <v>9241</v>
      </c>
      <c r="C326" s="355" t="s">
        <v>21</v>
      </c>
      <c r="D326" s="356">
        <v>61.3</v>
      </c>
    </row>
    <row r="327" spans="1:4" ht="30" x14ac:dyDescent="0.25">
      <c r="A327" s="353" t="s">
        <v>9242</v>
      </c>
      <c r="B327" s="354" t="s">
        <v>9243</v>
      </c>
      <c r="C327" s="355" t="s">
        <v>21</v>
      </c>
      <c r="D327" s="356">
        <v>82.05</v>
      </c>
    </row>
    <row r="328" spans="1:4" ht="30" x14ac:dyDescent="0.25">
      <c r="A328" s="353" t="s">
        <v>9244</v>
      </c>
      <c r="B328" s="354" t="s">
        <v>9245</v>
      </c>
      <c r="C328" s="355" t="s">
        <v>21</v>
      </c>
      <c r="D328" s="356">
        <v>92.94</v>
      </c>
    </row>
    <row r="329" spans="1:4" ht="30" x14ac:dyDescent="0.25">
      <c r="A329" s="353" t="s">
        <v>9246</v>
      </c>
      <c r="B329" s="354" t="s">
        <v>9247</v>
      </c>
      <c r="C329" s="355" t="s">
        <v>21</v>
      </c>
      <c r="D329" s="356">
        <v>114.79</v>
      </c>
    </row>
    <row r="330" spans="1:4" ht="30" x14ac:dyDescent="0.25">
      <c r="A330" s="353" t="s">
        <v>9248</v>
      </c>
      <c r="B330" s="354" t="s">
        <v>9249</v>
      </c>
      <c r="C330" s="355" t="s">
        <v>21</v>
      </c>
      <c r="D330" s="356">
        <v>189.55</v>
      </c>
    </row>
    <row r="331" spans="1:4" ht="30" x14ac:dyDescent="0.25">
      <c r="A331" s="353" t="s">
        <v>9250</v>
      </c>
      <c r="B331" s="354" t="s">
        <v>9251</v>
      </c>
      <c r="C331" s="355" t="s">
        <v>21</v>
      </c>
      <c r="D331" s="356">
        <v>111.52</v>
      </c>
    </row>
    <row r="332" spans="1:4" ht="30" x14ac:dyDescent="0.25">
      <c r="A332" s="353" t="s">
        <v>9252</v>
      </c>
      <c r="B332" s="354" t="s">
        <v>9253</v>
      </c>
      <c r="C332" s="355" t="s">
        <v>21</v>
      </c>
      <c r="D332" s="356">
        <v>145.41</v>
      </c>
    </row>
    <row r="333" spans="1:4" ht="30" x14ac:dyDescent="0.25">
      <c r="A333" s="353" t="s">
        <v>9254</v>
      </c>
      <c r="B333" s="354" t="s">
        <v>9255</v>
      </c>
      <c r="C333" s="355" t="s">
        <v>21</v>
      </c>
      <c r="D333" s="356">
        <v>99.73</v>
      </c>
    </row>
    <row r="334" spans="1:4" ht="30" x14ac:dyDescent="0.25">
      <c r="A334" s="353" t="s">
        <v>9256</v>
      </c>
      <c r="B334" s="354" t="s">
        <v>9257</v>
      </c>
      <c r="C334" s="355" t="s">
        <v>21</v>
      </c>
      <c r="D334" s="356">
        <v>173.75</v>
      </c>
    </row>
    <row r="335" spans="1:4" ht="30" x14ac:dyDescent="0.25">
      <c r="A335" s="353" t="s">
        <v>9258</v>
      </c>
      <c r="B335" s="354" t="s">
        <v>9259</v>
      </c>
      <c r="C335" s="355" t="s">
        <v>21</v>
      </c>
      <c r="D335" s="356">
        <v>122.11</v>
      </c>
    </row>
    <row r="336" spans="1:4" ht="30" x14ac:dyDescent="0.25">
      <c r="A336" s="353" t="s">
        <v>9260</v>
      </c>
      <c r="B336" s="354" t="s">
        <v>9261</v>
      </c>
      <c r="C336" s="355" t="s">
        <v>21</v>
      </c>
      <c r="D336" s="356">
        <v>107.62</v>
      </c>
    </row>
    <row r="337" spans="1:4" ht="30" x14ac:dyDescent="0.25">
      <c r="A337" s="353" t="s">
        <v>9262</v>
      </c>
      <c r="B337" s="354" t="s">
        <v>9263</v>
      </c>
      <c r="C337" s="355" t="s">
        <v>21</v>
      </c>
      <c r="D337" s="356">
        <v>112.34</v>
      </c>
    </row>
    <row r="338" spans="1:4" ht="30" x14ac:dyDescent="0.25">
      <c r="A338" s="353" t="s">
        <v>9264</v>
      </c>
      <c r="B338" s="354" t="s">
        <v>9265</v>
      </c>
      <c r="C338" s="355" t="s">
        <v>21</v>
      </c>
      <c r="D338" s="356">
        <v>57.42</v>
      </c>
    </row>
    <row r="339" spans="1:4" ht="30" x14ac:dyDescent="0.25">
      <c r="A339" s="353" t="s">
        <v>9266</v>
      </c>
      <c r="B339" s="354" t="s">
        <v>9267</v>
      </c>
      <c r="C339" s="355" t="s">
        <v>21</v>
      </c>
      <c r="D339" s="356">
        <v>65.55</v>
      </c>
    </row>
    <row r="340" spans="1:4" ht="30" x14ac:dyDescent="0.25">
      <c r="A340" s="353" t="s">
        <v>9268</v>
      </c>
      <c r="B340" s="354" t="s">
        <v>9269</v>
      </c>
      <c r="C340" s="355" t="s">
        <v>21</v>
      </c>
      <c r="D340" s="356">
        <v>95.46</v>
      </c>
    </row>
    <row r="341" spans="1:4" ht="30" x14ac:dyDescent="0.25">
      <c r="A341" s="353" t="s">
        <v>9270</v>
      </c>
      <c r="B341" s="354" t="s">
        <v>9271</v>
      </c>
      <c r="C341" s="355" t="s">
        <v>21</v>
      </c>
      <c r="D341" s="356">
        <v>88.03</v>
      </c>
    </row>
    <row r="342" spans="1:4" ht="30" x14ac:dyDescent="0.25">
      <c r="A342" s="353" t="s">
        <v>9272</v>
      </c>
      <c r="B342" s="354" t="s">
        <v>9273</v>
      </c>
      <c r="C342" s="355" t="s">
        <v>21</v>
      </c>
      <c r="D342" s="356">
        <v>94.68</v>
      </c>
    </row>
    <row r="343" spans="1:4" ht="30" x14ac:dyDescent="0.25">
      <c r="A343" s="353" t="s">
        <v>9274</v>
      </c>
      <c r="B343" s="354" t="s">
        <v>9275</v>
      </c>
      <c r="C343" s="355" t="s">
        <v>21</v>
      </c>
      <c r="D343" s="356">
        <v>105.84</v>
      </c>
    </row>
    <row r="344" spans="1:4" ht="30" x14ac:dyDescent="0.25">
      <c r="A344" s="353" t="s">
        <v>9276</v>
      </c>
      <c r="B344" s="354" t="s">
        <v>9277</v>
      </c>
      <c r="C344" s="355" t="s">
        <v>21</v>
      </c>
      <c r="D344" s="356">
        <v>90.53</v>
      </c>
    </row>
    <row r="345" spans="1:4" ht="30" x14ac:dyDescent="0.25">
      <c r="A345" s="353" t="s">
        <v>9278</v>
      </c>
      <c r="B345" s="354" t="s">
        <v>9279</v>
      </c>
      <c r="C345" s="355" t="s">
        <v>21</v>
      </c>
      <c r="D345" s="356">
        <v>107.93</v>
      </c>
    </row>
    <row r="346" spans="1:4" ht="30" x14ac:dyDescent="0.25">
      <c r="A346" s="353" t="s">
        <v>9280</v>
      </c>
      <c r="B346" s="354" t="s">
        <v>9281</v>
      </c>
      <c r="C346" s="355" t="s">
        <v>569</v>
      </c>
      <c r="D346" s="356">
        <v>13.26</v>
      </c>
    </row>
    <row r="347" spans="1:4" ht="30" x14ac:dyDescent="0.25">
      <c r="A347" s="353" t="s">
        <v>9282</v>
      </c>
      <c r="B347" s="354" t="s">
        <v>9283</v>
      </c>
      <c r="C347" s="355" t="s">
        <v>569</v>
      </c>
      <c r="D347" s="356">
        <v>15.54</v>
      </c>
    </row>
    <row r="348" spans="1:4" ht="30" x14ac:dyDescent="0.25">
      <c r="A348" s="353" t="s">
        <v>9284</v>
      </c>
      <c r="B348" s="354" t="s">
        <v>9285</v>
      </c>
      <c r="C348" s="355" t="s">
        <v>569</v>
      </c>
      <c r="D348" s="356">
        <v>15.97</v>
      </c>
    </row>
    <row r="349" spans="1:4" x14ac:dyDescent="0.25">
      <c r="A349" s="353" t="s">
        <v>9286</v>
      </c>
      <c r="B349" s="354" t="s">
        <v>9287</v>
      </c>
      <c r="C349" s="355" t="s">
        <v>569</v>
      </c>
      <c r="D349" s="356">
        <v>2.74</v>
      </c>
    </row>
    <row r="350" spans="1:4" x14ac:dyDescent="0.25">
      <c r="A350" s="353" t="s">
        <v>9288</v>
      </c>
      <c r="B350" s="354" t="s">
        <v>9289</v>
      </c>
      <c r="C350" s="355" t="s">
        <v>569</v>
      </c>
      <c r="D350" s="356">
        <v>3.2</v>
      </c>
    </row>
    <row r="351" spans="1:4" x14ac:dyDescent="0.25">
      <c r="A351" s="353" t="s">
        <v>9290</v>
      </c>
      <c r="B351" s="354" t="s">
        <v>9291</v>
      </c>
      <c r="C351" s="355" t="s">
        <v>569</v>
      </c>
      <c r="D351" s="356">
        <v>4.12</v>
      </c>
    </row>
    <row r="352" spans="1:4" x14ac:dyDescent="0.25">
      <c r="A352" s="353" t="s">
        <v>9292</v>
      </c>
      <c r="B352" s="354" t="s">
        <v>9293</v>
      </c>
      <c r="C352" s="355" t="s">
        <v>569</v>
      </c>
      <c r="D352" s="356">
        <v>3.54</v>
      </c>
    </row>
    <row r="353" spans="1:4" x14ac:dyDescent="0.25">
      <c r="A353" s="353" t="s">
        <v>9294</v>
      </c>
      <c r="B353" s="354" t="s">
        <v>9295</v>
      </c>
      <c r="C353" s="355" t="s">
        <v>569</v>
      </c>
      <c r="D353" s="356">
        <v>4.74</v>
      </c>
    </row>
    <row r="354" spans="1:4" x14ac:dyDescent="0.25">
      <c r="A354" s="353" t="s">
        <v>9296</v>
      </c>
      <c r="B354" s="354" t="s">
        <v>9297</v>
      </c>
      <c r="C354" s="355" t="s">
        <v>569</v>
      </c>
      <c r="D354" s="356">
        <v>4.04</v>
      </c>
    </row>
    <row r="355" spans="1:4" x14ac:dyDescent="0.25">
      <c r="A355" s="353" t="s">
        <v>9298</v>
      </c>
      <c r="B355" s="354" t="s">
        <v>9299</v>
      </c>
      <c r="C355" s="355" t="s">
        <v>569</v>
      </c>
      <c r="D355" s="356">
        <v>5.25</v>
      </c>
    </row>
    <row r="356" spans="1:4" ht="30" x14ac:dyDescent="0.25">
      <c r="A356" s="353" t="s">
        <v>9300</v>
      </c>
      <c r="B356" s="354" t="s">
        <v>9301</v>
      </c>
      <c r="C356" s="355" t="s">
        <v>569</v>
      </c>
      <c r="D356" s="356">
        <v>23.16</v>
      </c>
    </row>
    <row r="357" spans="1:4" ht="30" x14ac:dyDescent="0.25">
      <c r="A357" s="353" t="s">
        <v>9302</v>
      </c>
      <c r="B357" s="354" t="s">
        <v>9303</v>
      </c>
      <c r="C357" s="355" t="s">
        <v>569</v>
      </c>
      <c r="D357" s="356">
        <v>20.43</v>
      </c>
    </row>
    <row r="358" spans="1:4" ht="30" x14ac:dyDescent="0.25">
      <c r="A358" s="353" t="s">
        <v>9304</v>
      </c>
      <c r="B358" s="354" t="s">
        <v>9305</v>
      </c>
      <c r="C358" s="355" t="s">
        <v>569</v>
      </c>
      <c r="D358" s="356">
        <v>81.47</v>
      </c>
    </row>
    <row r="359" spans="1:4" ht="30" x14ac:dyDescent="0.25">
      <c r="A359" s="353" t="s">
        <v>9306</v>
      </c>
      <c r="B359" s="354" t="s">
        <v>9307</v>
      </c>
      <c r="C359" s="355" t="s">
        <v>569</v>
      </c>
      <c r="D359" s="356">
        <v>17.63</v>
      </c>
    </row>
    <row r="360" spans="1:4" ht="30" x14ac:dyDescent="0.25">
      <c r="A360" s="353" t="s">
        <v>9308</v>
      </c>
      <c r="B360" s="354" t="s">
        <v>9309</v>
      </c>
      <c r="C360" s="355" t="s">
        <v>569</v>
      </c>
      <c r="D360" s="356">
        <v>468.78</v>
      </c>
    </row>
    <row r="361" spans="1:4" ht="30" x14ac:dyDescent="0.25">
      <c r="A361" s="353" t="s">
        <v>9310</v>
      </c>
      <c r="B361" s="354" t="s">
        <v>9311</v>
      </c>
      <c r="C361" s="355" t="s">
        <v>569</v>
      </c>
      <c r="D361" s="356">
        <v>520.47</v>
      </c>
    </row>
    <row r="362" spans="1:4" ht="30" x14ac:dyDescent="0.25">
      <c r="A362" s="353" t="s">
        <v>9312</v>
      </c>
      <c r="B362" s="354" t="s">
        <v>9313</v>
      </c>
      <c r="C362" s="355" t="s">
        <v>569</v>
      </c>
      <c r="D362" s="356">
        <v>761.92</v>
      </c>
    </row>
    <row r="363" spans="1:4" x14ac:dyDescent="0.25">
      <c r="A363" s="353" t="s">
        <v>9314</v>
      </c>
      <c r="B363" s="354" t="s">
        <v>9315</v>
      </c>
      <c r="C363" s="355" t="s">
        <v>569</v>
      </c>
      <c r="D363" s="356">
        <v>79.03</v>
      </c>
    </row>
    <row r="364" spans="1:4" x14ac:dyDescent="0.25">
      <c r="A364" s="353" t="s">
        <v>9316</v>
      </c>
      <c r="B364" s="354" t="s">
        <v>9317</v>
      </c>
      <c r="C364" s="355" t="s">
        <v>569</v>
      </c>
      <c r="D364" s="356">
        <v>52.17</v>
      </c>
    </row>
    <row r="365" spans="1:4" x14ac:dyDescent="0.25">
      <c r="A365" s="353" t="s">
        <v>9318</v>
      </c>
      <c r="B365" s="354" t="s">
        <v>9319</v>
      </c>
      <c r="C365" s="355" t="s">
        <v>569</v>
      </c>
      <c r="D365" s="356">
        <v>79.86</v>
      </c>
    </row>
    <row r="366" spans="1:4" ht="30" x14ac:dyDescent="0.25">
      <c r="A366" s="353" t="s">
        <v>9320</v>
      </c>
      <c r="B366" s="354" t="s">
        <v>9321</v>
      </c>
      <c r="C366" s="355" t="s">
        <v>21</v>
      </c>
      <c r="D366" s="356">
        <v>65.52</v>
      </c>
    </row>
    <row r="367" spans="1:4" ht="30" x14ac:dyDescent="0.25">
      <c r="A367" s="353" t="s">
        <v>9322</v>
      </c>
      <c r="B367" s="354" t="s">
        <v>9323</v>
      </c>
      <c r="C367" s="355" t="s">
        <v>21</v>
      </c>
      <c r="D367" s="356">
        <v>66.67</v>
      </c>
    </row>
    <row r="368" spans="1:4" ht="30" x14ac:dyDescent="0.25">
      <c r="A368" s="353" t="s">
        <v>9324</v>
      </c>
      <c r="B368" s="354" t="s">
        <v>9325</v>
      </c>
      <c r="C368" s="355" t="s">
        <v>21</v>
      </c>
      <c r="D368" s="356">
        <v>63.21</v>
      </c>
    </row>
    <row r="369" spans="1:4" x14ac:dyDescent="0.25">
      <c r="A369" s="353" t="s">
        <v>9326</v>
      </c>
      <c r="B369" s="354" t="s">
        <v>9327</v>
      </c>
      <c r="C369" s="355" t="s">
        <v>21</v>
      </c>
      <c r="D369" s="356">
        <v>88.78</v>
      </c>
    </row>
    <row r="370" spans="1:4" x14ac:dyDescent="0.25">
      <c r="A370" s="353" t="s">
        <v>9328</v>
      </c>
      <c r="B370" s="354" t="s">
        <v>9329</v>
      </c>
      <c r="C370" s="355" t="s">
        <v>21</v>
      </c>
      <c r="D370" s="356">
        <v>103.04</v>
      </c>
    </row>
    <row r="371" spans="1:4" x14ac:dyDescent="0.25">
      <c r="A371" s="353" t="s">
        <v>9330</v>
      </c>
      <c r="B371" s="354" t="s">
        <v>9331</v>
      </c>
      <c r="C371" s="355" t="s">
        <v>21</v>
      </c>
      <c r="D371" s="356">
        <v>128.51</v>
      </c>
    </row>
    <row r="372" spans="1:4" x14ac:dyDescent="0.25">
      <c r="A372" s="353" t="s">
        <v>9332</v>
      </c>
      <c r="B372" s="354" t="s">
        <v>9333</v>
      </c>
      <c r="C372" s="355" t="s">
        <v>21</v>
      </c>
      <c r="D372" s="356">
        <v>170.85</v>
      </c>
    </row>
    <row r="373" spans="1:4" x14ac:dyDescent="0.25">
      <c r="A373" s="353" t="s">
        <v>9334</v>
      </c>
      <c r="B373" s="354" t="s">
        <v>9335</v>
      </c>
      <c r="C373" s="355" t="s">
        <v>569</v>
      </c>
      <c r="D373" s="356">
        <v>45.77</v>
      </c>
    </row>
    <row r="374" spans="1:4" x14ac:dyDescent="0.25">
      <c r="A374" s="353" t="s">
        <v>9336</v>
      </c>
      <c r="B374" s="354" t="s">
        <v>9337</v>
      </c>
      <c r="C374" s="355" t="s">
        <v>569</v>
      </c>
      <c r="D374" s="356">
        <v>138.66</v>
      </c>
    </row>
    <row r="375" spans="1:4" ht="30" x14ac:dyDescent="0.25">
      <c r="A375" s="353" t="s">
        <v>9338</v>
      </c>
      <c r="B375" s="354" t="s">
        <v>9339</v>
      </c>
      <c r="C375" s="355" t="s">
        <v>52</v>
      </c>
      <c r="D375" s="356">
        <v>58.55</v>
      </c>
    </row>
    <row r="376" spans="1:4" ht="30" x14ac:dyDescent="0.25">
      <c r="A376" s="353" t="s">
        <v>9340</v>
      </c>
      <c r="B376" s="354" t="s">
        <v>9341</v>
      </c>
      <c r="C376" s="355" t="s">
        <v>21</v>
      </c>
      <c r="D376" s="356">
        <v>74.17</v>
      </c>
    </row>
    <row r="377" spans="1:4" x14ac:dyDescent="0.25">
      <c r="A377" s="353" t="s">
        <v>9342</v>
      </c>
      <c r="B377" s="354" t="s">
        <v>9343</v>
      </c>
      <c r="C377" s="355" t="s">
        <v>52</v>
      </c>
      <c r="D377" s="356">
        <v>32.32</v>
      </c>
    </row>
    <row r="378" spans="1:4" x14ac:dyDescent="0.25">
      <c r="A378" s="353" t="s">
        <v>9344</v>
      </c>
      <c r="B378" s="354" t="s">
        <v>9345</v>
      </c>
      <c r="C378" s="355" t="s">
        <v>52</v>
      </c>
      <c r="D378" s="356">
        <v>35.020000000000003</v>
      </c>
    </row>
    <row r="379" spans="1:4" ht="30" x14ac:dyDescent="0.25">
      <c r="A379" s="353" t="s">
        <v>9346</v>
      </c>
      <c r="B379" s="354" t="s">
        <v>9347</v>
      </c>
      <c r="C379" s="355" t="s">
        <v>21</v>
      </c>
      <c r="D379" s="356">
        <v>74.680000000000007</v>
      </c>
    </row>
    <row r="380" spans="1:4" x14ac:dyDescent="0.25">
      <c r="A380" s="353" t="s">
        <v>9348</v>
      </c>
      <c r="B380" s="354" t="s">
        <v>9349</v>
      </c>
      <c r="C380" s="355" t="s">
        <v>21</v>
      </c>
      <c r="D380" s="356">
        <v>52.34</v>
      </c>
    </row>
    <row r="381" spans="1:4" ht="30" x14ac:dyDescent="0.25">
      <c r="A381" s="353" t="s">
        <v>9350</v>
      </c>
      <c r="B381" s="354" t="s">
        <v>9351</v>
      </c>
      <c r="C381" s="355" t="s">
        <v>21</v>
      </c>
      <c r="D381" s="356">
        <v>110.83</v>
      </c>
    </row>
    <row r="382" spans="1:4" x14ac:dyDescent="0.25">
      <c r="A382" s="353" t="s">
        <v>9352</v>
      </c>
      <c r="B382" s="354" t="s">
        <v>9353</v>
      </c>
      <c r="C382" s="355" t="s">
        <v>21</v>
      </c>
      <c r="D382" s="356">
        <v>89.42</v>
      </c>
    </row>
    <row r="383" spans="1:4" x14ac:dyDescent="0.25">
      <c r="A383" s="353" t="s">
        <v>9354</v>
      </c>
      <c r="B383" s="354" t="s">
        <v>9355</v>
      </c>
      <c r="C383" s="355" t="s">
        <v>52</v>
      </c>
      <c r="D383" s="356">
        <v>17.579999999999998</v>
      </c>
    </row>
    <row r="384" spans="1:4" ht="30" x14ac:dyDescent="0.25">
      <c r="A384" s="353" t="s">
        <v>9356</v>
      </c>
      <c r="B384" s="354" t="s">
        <v>9357</v>
      </c>
      <c r="C384" s="355" t="s">
        <v>52</v>
      </c>
      <c r="D384" s="356">
        <v>40.79</v>
      </c>
    </row>
    <row r="385" spans="1:4" ht="30" x14ac:dyDescent="0.25">
      <c r="A385" s="353" t="s">
        <v>9358</v>
      </c>
      <c r="B385" s="354" t="s">
        <v>9359</v>
      </c>
      <c r="C385" s="355" t="s">
        <v>52</v>
      </c>
      <c r="D385" s="356">
        <v>12.99</v>
      </c>
    </row>
    <row r="386" spans="1:4" ht="30" x14ac:dyDescent="0.25">
      <c r="A386" s="353" t="s">
        <v>9360</v>
      </c>
      <c r="B386" s="354" t="s">
        <v>9361</v>
      </c>
      <c r="C386" s="355" t="s">
        <v>25</v>
      </c>
      <c r="D386" s="356">
        <v>3455.23</v>
      </c>
    </row>
    <row r="387" spans="1:4" x14ac:dyDescent="0.25">
      <c r="A387" s="353" t="s">
        <v>9362</v>
      </c>
      <c r="B387" s="354" t="s">
        <v>9363</v>
      </c>
      <c r="C387" s="355" t="s">
        <v>52</v>
      </c>
      <c r="D387" s="356">
        <v>23.6</v>
      </c>
    </row>
    <row r="388" spans="1:4" x14ac:dyDescent="0.25">
      <c r="A388" s="353" t="s">
        <v>9364</v>
      </c>
      <c r="B388" s="354" t="s">
        <v>9365</v>
      </c>
      <c r="C388" s="355" t="s">
        <v>52</v>
      </c>
      <c r="D388" s="356">
        <v>5.16</v>
      </c>
    </row>
    <row r="389" spans="1:4" x14ac:dyDescent="0.25">
      <c r="A389" s="353" t="s">
        <v>9366</v>
      </c>
      <c r="B389" s="354" t="s">
        <v>9367</v>
      </c>
      <c r="C389" s="355" t="s">
        <v>52</v>
      </c>
      <c r="D389" s="356">
        <v>9.26</v>
      </c>
    </row>
    <row r="390" spans="1:4" x14ac:dyDescent="0.25">
      <c r="A390" s="353" t="s">
        <v>9368</v>
      </c>
      <c r="B390" s="354" t="s">
        <v>9369</v>
      </c>
      <c r="C390" s="355" t="s">
        <v>52</v>
      </c>
      <c r="D390" s="356">
        <v>7.18</v>
      </c>
    </row>
    <row r="391" spans="1:4" x14ac:dyDescent="0.25">
      <c r="A391" s="353" t="s">
        <v>9370</v>
      </c>
      <c r="B391" s="354" t="s">
        <v>9371</v>
      </c>
      <c r="C391" s="355" t="s">
        <v>21</v>
      </c>
      <c r="D391" s="356">
        <v>99.75</v>
      </c>
    </row>
    <row r="392" spans="1:4" x14ac:dyDescent="0.25">
      <c r="A392" s="353" t="s">
        <v>9372</v>
      </c>
      <c r="B392" s="354" t="s">
        <v>9373</v>
      </c>
      <c r="C392" s="355" t="s">
        <v>25</v>
      </c>
      <c r="D392" s="356">
        <v>4971.32</v>
      </c>
    </row>
    <row r="393" spans="1:4" x14ac:dyDescent="0.25">
      <c r="A393" s="353" t="s">
        <v>9374</v>
      </c>
      <c r="B393" s="354" t="s">
        <v>9375</v>
      </c>
      <c r="C393" s="355" t="s">
        <v>52</v>
      </c>
      <c r="D393" s="356">
        <v>35.76</v>
      </c>
    </row>
    <row r="394" spans="1:4" ht="30" x14ac:dyDescent="0.25">
      <c r="A394" s="353" t="s">
        <v>9376</v>
      </c>
      <c r="B394" s="354" t="s">
        <v>9377</v>
      </c>
      <c r="C394" s="355" t="s">
        <v>52</v>
      </c>
      <c r="D394" s="356">
        <v>3.49</v>
      </c>
    </row>
    <row r="395" spans="1:4" x14ac:dyDescent="0.25">
      <c r="A395" s="353" t="s">
        <v>9378</v>
      </c>
      <c r="B395" s="354" t="s">
        <v>9379</v>
      </c>
      <c r="C395" s="355" t="s">
        <v>52</v>
      </c>
      <c r="D395" s="356">
        <v>3.4</v>
      </c>
    </row>
    <row r="396" spans="1:4" x14ac:dyDescent="0.25">
      <c r="A396" s="353" t="s">
        <v>9380</v>
      </c>
      <c r="B396" s="354" t="s">
        <v>9381</v>
      </c>
      <c r="C396" s="355" t="s">
        <v>569</v>
      </c>
      <c r="D396" s="356">
        <v>113.48</v>
      </c>
    </row>
    <row r="397" spans="1:4" x14ac:dyDescent="0.25">
      <c r="A397" s="353" t="s">
        <v>9382</v>
      </c>
      <c r="B397" s="354" t="s">
        <v>9383</v>
      </c>
      <c r="C397" s="355" t="s">
        <v>569</v>
      </c>
      <c r="D397" s="356">
        <v>106.2</v>
      </c>
    </row>
    <row r="398" spans="1:4" x14ac:dyDescent="0.25">
      <c r="A398" s="353" t="s">
        <v>9384</v>
      </c>
      <c r="B398" s="354" t="s">
        <v>9385</v>
      </c>
      <c r="C398" s="355" t="s">
        <v>569</v>
      </c>
      <c r="D398" s="356">
        <v>143</v>
      </c>
    </row>
    <row r="399" spans="1:4" ht="30" x14ac:dyDescent="0.25">
      <c r="A399" s="353" t="s">
        <v>9386</v>
      </c>
      <c r="B399" s="354" t="s">
        <v>9387</v>
      </c>
      <c r="C399" s="355" t="s">
        <v>52</v>
      </c>
      <c r="D399" s="356">
        <v>16.46</v>
      </c>
    </row>
    <row r="400" spans="1:4" ht="30" x14ac:dyDescent="0.25">
      <c r="A400" s="353" t="s">
        <v>9388</v>
      </c>
      <c r="B400" s="354" t="s">
        <v>9389</v>
      </c>
      <c r="C400" s="355" t="s">
        <v>52</v>
      </c>
      <c r="D400" s="356">
        <v>48.61</v>
      </c>
    </row>
    <row r="401" spans="1:4" x14ac:dyDescent="0.25">
      <c r="A401" s="353" t="s">
        <v>9390</v>
      </c>
      <c r="B401" s="354" t="s">
        <v>9391</v>
      </c>
      <c r="C401" s="355" t="s">
        <v>21</v>
      </c>
      <c r="D401" s="356">
        <v>18.25</v>
      </c>
    </row>
    <row r="402" spans="1:4" x14ac:dyDescent="0.25">
      <c r="A402" s="353" t="s">
        <v>9392</v>
      </c>
      <c r="B402" s="354" t="s">
        <v>9393</v>
      </c>
      <c r="C402" s="355" t="s">
        <v>21</v>
      </c>
      <c r="D402" s="356">
        <v>28.99</v>
      </c>
    </row>
    <row r="403" spans="1:4" x14ac:dyDescent="0.25">
      <c r="A403" s="353" t="s">
        <v>9394</v>
      </c>
      <c r="B403" s="354" t="s">
        <v>9395</v>
      </c>
      <c r="C403" s="355" t="s">
        <v>21</v>
      </c>
      <c r="D403" s="356">
        <v>34.97</v>
      </c>
    </row>
    <row r="404" spans="1:4" x14ac:dyDescent="0.25">
      <c r="A404" s="353" t="s">
        <v>9396</v>
      </c>
      <c r="B404" s="354" t="s">
        <v>9397</v>
      </c>
      <c r="C404" s="355" t="s">
        <v>21</v>
      </c>
      <c r="D404" s="356">
        <v>59.14</v>
      </c>
    </row>
    <row r="405" spans="1:4" x14ac:dyDescent="0.25">
      <c r="A405" s="353" t="s">
        <v>9398</v>
      </c>
      <c r="B405" s="354" t="s">
        <v>9399</v>
      </c>
      <c r="C405" s="355" t="s">
        <v>21</v>
      </c>
      <c r="D405" s="356">
        <v>85.17</v>
      </c>
    </row>
    <row r="406" spans="1:4" x14ac:dyDescent="0.25">
      <c r="A406" s="353" t="s">
        <v>9400</v>
      </c>
      <c r="B406" s="354" t="s">
        <v>9401</v>
      </c>
      <c r="C406" s="355" t="s">
        <v>21</v>
      </c>
      <c r="D406" s="356">
        <v>131.65</v>
      </c>
    </row>
    <row r="407" spans="1:4" x14ac:dyDescent="0.25">
      <c r="A407" s="353" t="s">
        <v>9402</v>
      </c>
      <c r="B407" s="354" t="s">
        <v>9403</v>
      </c>
      <c r="C407" s="355" t="s">
        <v>21</v>
      </c>
      <c r="D407" s="356">
        <v>42.08</v>
      </c>
    </row>
    <row r="408" spans="1:4" ht="30" x14ac:dyDescent="0.25">
      <c r="A408" s="353" t="s">
        <v>9404</v>
      </c>
      <c r="B408" s="354" t="s">
        <v>6549</v>
      </c>
      <c r="C408" s="355" t="s">
        <v>1375</v>
      </c>
      <c r="D408" s="356">
        <v>283.12</v>
      </c>
    </row>
    <row r="409" spans="1:4" ht="30" x14ac:dyDescent="0.25">
      <c r="A409" s="353" t="s">
        <v>9405</v>
      </c>
      <c r="B409" s="354" t="s">
        <v>9406</v>
      </c>
      <c r="C409" s="355" t="s">
        <v>52</v>
      </c>
      <c r="D409" s="356">
        <v>8.64</v>
      </c>
    </row>
    <row r="410" spans="1:4" ht="30" x14ac:dyDescent="0.25">
      <c r="A410" s="353" t="s">
        <v>9407</v>
      </c>
      <c r="B410" s="354" t="s">
        <v>9408</v>
      </c>
      <c r="C410" s="355" t="s">
        <v>21</v>
      </c>
      <c r="D410" s="356">
        <v>469.98</v>
      </c>
    </row>
    <row r="411" spans="1:4" x14ac:dyDescent="0.25">
      <c r="A411" s="353" t="s">
        <v>9409</v>
      </c>
      <c r="B411" s="354" t="s">
        <v>9410</v>
      </c>
      <c r="C411" s="355" t="s">
        <v>21</v>
      </c>
      <c r="D411" s="356">
        <v>861.45</v>
      </c>
    </row>
    <row r="412" spans="1:4" ht="45" x14ac:dyDescent="0.25">
      <c r="A412" s="353" t="s">
        <v>9411</v>
      </c>
      <c r="B412" s="354" t="s">
        <v>9412</v>
      </c>
      <c r="C412" s="355" t="s">
        <v>569</v>
      </c>
      <c r="D412" s="356">
        <v>668.5</v>
      </c>
    </row>
    <row r="413" spans="1:4" ht="45" x14ac:dyDescent="0.25">
      <c r="A413" s="353" t="s">
        <v>9413</v>
      </c>
      <c r="B413" s="354" t="s">
        <v>9414</v>
      </c>
      <c r="C413" s="355" t="s">
        <v>569</v>
      </c>
      <c r="D413" s="356">
        <v>668.5</v>
      </c>
    </row>
    <row r="414" spans="1:4" ht="45" x14ac:dyDescent="0.25">
      <c r="A414" s="353" t="s">
        <v>9415</v>
      </c>
      <c r="B414" s="354" t="s">
        <v>9416</v>
      </c>
      <c r="C414" s="355" t="s">
        <v>569</v>
      </c>
      <c r="D414" s="356">
        <v>689.89</v>
      </c>
    </row>
    <row r="415" spans="1:4" ht="60" x14ac:dyDescent="0.25">
      <c r="A415" s="353" t="s">
        <v>9417</v>
      </c>
      <c r="B415" s="354" t="s">
        <v>9418</v>
      </c>
      <c r="C415" s="355" t="s">
        <v>569</v>
      </c>
      <c r="D415" s="356">
        <v>634.20000000000005</v>
      </c>
    </row>
    <row r="416" spans="1:4" ht="45" x14ac:dyDescent="0.25">
      <c r="A416" s="353" t="s">
        <v>9419</v>
      </c>
      <c r="B416" s="354" t="s">
        <v>9420</v>
      </c>
      <c r="C416" s="355" t="s">
        <v>569</v>
      </c>
      <c r="D416" s="356">
        <v>686.33</v>
      </c>
    </row>
    <row r="417" spans="1:4" ht="45" x14ac:dyDescent="0.25">
      <c r="A417" s="353" t="s">
        <v>9421</v>
      </c>
      <c r="B417" s="354" t="s">
        <v>9422</v>
      </c>
      <c r="C417" s="355" t="s">
        <v>569</v>
      </c>
      <c r="D417" s="356">
        <v>831.75</v>
      </c>
    </row>
    <row r="418" spans="1:4" ht="45" x14ac:dyDescent="0.25">
      <c r="A418" s="353" t="s">
        <v>9423</v>
      </c>
      <c r="B418" s="354" t="s">
        <v>9424</v>
      </c>
      <c r="C418" s="355" t="s">
        <v>569</v>
      </c>
      <c r="D418" s="356">
        <v>852.33</v>
      </c>
    </row>
    <row r="419" spans="1:4" x14ac:dyDescent="0.25">
      <c r="A419" s="353" t="s">
        <v>9425</v>
      </c>
      <c r="B419" s="354" t="s">
        <v>9426</v>
      </c>
      <c r="C419" s="355" t="s">
        <v>21</v>
      </c>
      <c r="D419" s="356">
        <v>216.87</v>
      </c>
    </row>
    <row r="420" spans="1:4" x14ac:dyDescent="0.25">
      <c r="A420" s="353" t="s">
        <v>9427</v>
      </c>
      <c r="B420" s="354" t="s">
        <v>9428</v>
      </c>
      <c r="C420" s="355" t="s">
        <v>569</v>
      </c>
      <c r="D420" s="356">
        <v>244.52</v>
      </c>
    </row>
    <row r="421" spans="1:4" x14ac:dyDescent="0.25">
      <c r="A421" s="353" t="s">
        <v>9429</v>
      </c>
      <c r="B421" s="354" t="s">
        <v>9430</v>
      </c>
      <c r="C421" s="355" t="s">
        <v>569</v>
      </c>
      <c r="D421" s="356">
        <v>246.12</v>
      </c>
    </row>
    <row r="422" spans="1:4" x14ac:dyDescent="0.25">
      <c r="A422" s="353" t="s">
        <v>9431</v>
      </c>
      <c r="B422" s="354" t="s">
        <v>9432</v>
      </c>
      <c r="C422" s="355" t="s">
        <v>569</v>
      </c>
      <c r="D422" s="356">
        <v>278.58999999999997</v>
      </c>
    </row>
    <row r="423" spans="1:4" x14ac:dyDescent="0.25">
      <c r="A423" s="353" t="s">
        <v>9433</v>
      </c>
      <c r="B423" s="354" t="s">
        <v>9434</v>
      </c>
      <c r="C423" s="355" t="s">
        <v>569</v>
      </c>
      <c r="D423" s="356">
        <v>211.2</v>
      </c>
    </row>
    <row r="424" spans="1:4" x14ac:dyDescent="0.25">
      <c r="A424" s="353" t="s">
        <v>9435</v>
      </c>
      <c r="B424" s="354" t="s">
        <v>9436</v>
      </c>
      <c r="C424" s="355" t="s">
        <v>569</v>
      </c>
      <c r="D424" s="356">
        <v>283.66000000000003</v>
      </c>
    </row>
    <row r="425" spans="1:4" x14ac:dyDescent="0.25">
      <c r="A425" s="353" t="s">
        <v>9437</v>
      </c>
      <c r="B425" s="354" t="s">
        <v>9438</v>
      </c>
      <c r="C425" s="355" t="s">
        <v>569</v>
      </c>
      <c r="D425" s="356">
        <v>34.39</v>
      </c>
    </row>
    <row r="426" spans="1:4" x14ac:dyDescent="0.25">
      <c r="A426" s="353" t="s">
        <v>9439</v>
      </c>
      <c r="B426" s="354" t="s">
        <v>9440</v>
      </c>
      <c r="C426" s="355" t="s">
        <v>569</v>
      </c>
      <c r="D426" s="356">
        <v>879.84</v>
      </c>
    </row>
    <row r="427" spans="1:4" x14ac:dyDescent="0.25">
      <c r="A427" s="353" t="s">
        <v>9441</v>
      </c>
      <c r="B427" s="354" t="s">
        <v>9442</v>
      </c>
      <c r="C427" s="355" t="s">
        <v>569</v>
      </c>
      <c r="D427" s="356">
        <v>928.36</v>
      </c>
    </row>
    <row r="428" spans="1:4" x14ac:dyDescent="0.25">
      <c r="A428" s="353" t="s">
        <v>9443</v>
      </c>
      <c r="B428" s="354" t="s">
        <v>9444</v>
      </c>
      <c r="C428" s="355" t="s">
        <v>569</v>
      </c>
      <c r="D428" s="356">
        <v>1040.68</v>
      </c>
    </row>
    <row r="429" spans="1:4" x14ac:dyDescent="0.25">
      <c r="A429" s="353" t="s">
        <v>9445</v>
      </c>
      <c r="B429" s="354" t="s">
        <v>9446</v>
      </c>
      <c r="C429" s="355" t="s">
        <v>569</v>
      </c>
      <c r="D429" s="356">
        <v>1057.3900000000001</v>
      </c>
    </row>
    <row r="430" spans="1:4" x14ac:dyDescent="0.25">
      <c r="A430" s="353" t="s">
        <v>9447</v>
      </c>
      <c r="B430" s="354" t="s">
        <v>9448</v>
      </c>
      <c r="C430" s="355" t="s">
        <v>569</v>
      </c>
      <c r="D430" s="356">
        <v>231.53</v>
      </c>
    </row>
    <row r="431" spans="1:4" x14ac:dyDescent="0.25">
      <c r="A431" s="353" t="s">
        <v>9449</v>
      </c>
      <c r="B431" s="354" t="s">
        <v>9450</v>
      </c>
      <c r="C431" s="355" t="s">
        <v>569</v>
      </c>
      <c r="D431" s="356">
        <v>218.29</v>
      </c>
    </row>
    <row r="432" spans="1:4" x14ac:dyDescent="0.25">
      <c r="A432" s="353" t="s">
        <v>9451</v>
      </c>
      <c r="B432" s="354" t="s">
        <v>9452</v>
      </c>
      <c r="C432" s="355" t="s">
        <v>569</v>
      </c>
      <c r="D432" s="356">
        <v>227.38</v>
      </c>
    </row>
    <row r="433" spans="1:4" x14ac:dyDescent="0.25">
      <c r="A433" s="353" t="s">
        <v>9453</v>
      </c>
      <c r="B433" s="354" t="s">
        <v>9454</v>
      </c>
      <c r="C433" s="355" t="s">
        <v>569</v>
      </c>
      <c r="D433" s="356">
        <v>254.92</v>
      </c>
    </row>
    <row r="434" spans="1:4" x14ac:dyDescent="0.25">
      <c r="A434" s="353" t="s">
        <v>9455</v>
      </c>
      <c r="B434" s="354" t="s">
        <v>9456</v>
      </c>
      <c r="C434" s="355" t="s">
        <v>569</v>
      </c>
      <c r="D434" s="356">
        <v>869.45</v>
      </c>
    </row>
    <row r="435" spans="1:4" x14ac:dyDescent="0.25">
      <c r="A435" s="353" t="s">
        <v>9457</v>
      </c>
      <c r="B435" s="354" t="s">
        <v>9458</v>
      </c>
      <c r="C435" s="355" t="s">
        <v>569</v>
      </c>
      <c r="D435" s="356">
        <v>977.93</v>
      </c>
    </row>
    <row r="436" spans="1:4" x14ac:dyDescent="0.25">
      <c r="A436" s="353" t="s">
        <v>9459</v>
      </c>
      <c r="B436" s="354" t="s">
        <v>9460</v>
      </c>
      <c r="C436" s="355" t="s">
        <v>569</v>
      </c>
      <c r="D436" s="356">
        <v>1102.52</v>
      </c>
    </row>
    <row r="437" spans="1:4" x14ac:dyDescent="0.25">
      <c r="A437" s="353" t="s">
        <v>9461</v>
      </c>
      <c r="B437" s="354" t="s">
        <v>9462</v>
      </c>
      <c r="C437" s="355" t="s">
        <v>569</v>
      </c>
      <c r="D437" s="356">
        <v>782.13</v>
      </c>
    </row>
    <row r="438" spans="1:4" x14ac:dyDescent="0.25">
      <c r="A438" s="353" t="s">
        <v>9463</v>
      </c>
      <c r="B438" s="354" t="s">
        <v>9464</v>
      </c>
      <c r="C438" s="355" t="s">
        <v>569</v>
      </c>
      <c r="D438" s="356">
        <v>292.42</v>
      </c>
    </row>
    <row r="439" spans="1:4" x14ac:dyDescent="0.25">
      <c r="A439" s="353" t="s">
        <v>9465</v>
      </c>
      <c r="B439" s="354" t="s">
        <v>9466</v>
      </c>
      <c r="C439" s="355" t="s">
        <v>21</v>
      </c>
      <c r="D439" s="356">
        <v>72.489999999999995</v>
      </c>
    </row>
    <row r="440" spans="1:4" ht="30" x14ac:dyDescent="0.25">
      <c r="A440" s="353" t="s">
        <v>9467</v>
      </c>
      <c r="B440" s="354" t="s">
        <v>9468</v>
      </c>
      <c r="C440" s="355" t="s">
        <v>52</v>
      </c>
      <c r="D440" s="356">
        <v>11.48</v>
      </c>
    </row>
    <row r="441" spans="1:4" ht="30" x14ac:dyDescent="0.25">
      <c r="A441" s="353" t="s">
        <v>9469</v>
      </c>
      <c r="B441" s="354" t="s">
        <v>9470</v>
      </c>
      <c r="C441" s="355" t="s">
        <v>52</v>
      </c>
      <c r="D441" s="356">
        <v>160.86000000000001</v>
      </c>
    </row>
    <row r="442" spans="1:4" x14ac:dyDescent="0.25">
      <c r="A442" s="353" t="s">
        <v>9471</v>
      </c>
      <c r="B442" s="354" t="s">
        <v>9472</v>
      </c>
      <c r="C442" s="355" t="s">
        <v>21</v>
      </c>
      <c r="D442" s="356">
        <v>39.97</v>
      </c>
    </row>
    <row r="443" spans="1:4" ht="30" x14ac:dyDescent="0.25">
      <c r="A443" s="353" t="s">
        <v>9473</v>
      </c>
      <c r="B443" s="354" t="s">
        <v>9474</v>
      </c>
      <c r="C443" s="355" t="s">
        <v>21</v>
      </c>
      <c r="D443" s="356">
        <v>89.69</v>
      </c>
    </row>
    <row r="444" spans="1:4" x14ac:dyDescent="0.25">
      <c r="A444" s="353" t="s">
        <v>9475</v>
      </c>
      <c r="B444" s="354" t="s">
        <v>9476</v>
      </c>
      <c r="C444" s="355" t="s">
        <v>21</v>
      </c>
      <c r="D444" s="356">
        <v>239.41</v>
      </c>
    </row>
    <row r="445" spans="1:4" x14ac:dyDescent="0.25">
      <c r="A445" s="353" t="s">
        <v>9477</v>
      </c>
      <c r="B445" s="354" t="s">
        <v>9478</v>
      </c>
      <c r="C445" s="355" t="s">
        <v>52</v>
      </c>
      <c r="D445" s="356">
        <v>19.46</v>
      </c>
    </row>
    <row r="446" spans="1:4" ht="30" x14ac:dyDescent="0.25">
      <c r="A446" s="353" t="s">
        <v>9479</v>
      </c>
      <c r="B446" s="354" t="s">
        <v>9480</v>
      </c>
      <c r="C446" s="355" t="s">
        <v>21</v>
      </c>
      <c r="D446" s="356">
        <v>475.35</v>
      </c>
    </row>
    <row r="447" spans="1:4" ht="30" x14ac:dyDescent="0.25">
      <c r="A447" s="353" t="s">
        <v>9481</v>
      </c>
      <c r="B447" s="354" t="s">
        <v>9482</v>
      </c>
      <c r="C447" s="355" t="s">
        <v>52</v>
      </c>
      <c r="D447" s="356">
        <v>5.58</v>
      </c>
    </row>
    <row r="448" spans="1:4" x14ac:dyDescent="0.25">
      <c r="A448" s="353" t="s">
        <v>9483</v>
      </c>
      <c r="B448" s="354" t="s">
        <v>9484</v>
      </c>
      <c r="C448" s="355" t="s">
        <v>21</v>
      </c>
      <c r="D448" s="356">
        <v>235.51</v>
      </c>
    </row>
    <row r="449" spans="1:4" x14ac:dyDescent="0.25">
      <c r="A449" s="353" t="s">
        <v>9485</v>
      </c>
      <c r="B449" s="354" t="s">
        <v>9486</v>
      </c>
      <c r="C449" s="355" t="s">
        <v>21</v>
      </c>
      <c r="D449" s="356">
        <v>156.25</v>
      </c>
    </row>
    <row r="450" spans="1:4" ht="30" x14ac:dyDescent="0.25">
      <c r="A450" s="353" t="s">
        <v>9487</v>
      </c>
      <c r="B450" s="354" t="s">
        <v>9488</v>
      </c>
      <c r="C450" s="355" t="s">
        <v>21</v>
      </c>
      <c r="D450" s="356">
        <v>622.91999999999996</v>
      </c>
    </row>
    <row r="451" spans="1:4" x14ac:dyDescent="0.25">
      <c r="A451" s="353" t="s">
        <v>9489</v>
      </c>
      <c r="B451" s="354" t="s">
        <v>9490</v>
      </c>
      <c r="C451" s="355" t="s">
        <v>21</v>
      </c>
      <c r="D451" s="356">
        <v>171.18</v>
      </c>
    </row>
    <row r="452" spans="1:4" x14ac:dyDescent="0.25">
      <c r="A452" s="353" t="s">
        <v>9491</v>
      </c>
      <c r="B452" s="354" t="s">
        <v>9492</v>
      </c>
      <c r="C452" s="355" t="s">
        <v>21</v>
      </c>
      <c r="D452" s="356">
        <v>136.33000000000001</v>
      </c>
    </row>
    <row r="453" spans="1:4" ht="30" x14ac:dyDescent="0.25">
      <c r="A453" s="353" t="s">
        <v>9493</v>
      </c>
      <c r="B453" s="354" t="s">
        <v>6668</v>
      </c>
      <c r="C453" s="355" t="s">
        <v>21</v>
      </c>
      <c r="D453" s="356">
        <v>961.59</v>
      </c>
    </row>
    <row r="454" spans="1:4" ht="30" x14ac:dyDescent="0.25">
      <c r="A454" s="353" t="s">
        <v>9494</v>
      </c>
      <c r="B454" s="354" t="s">
        <v>9495</v>
      </c>
      <c r="C454" s="355" t="s">
        <v>21</v>
      </c>
      <c r="D454" s="356">
        <v>663</v>
      </c>
    </row>
    <row r="455" spans="1:4" ht="30" x14ac:dyDescent="0.25">
      <c r="A455" s="353" t="s">
        <v>9496</v>
      </c>
      <c r="B455" s="354" t="s">
        <v>9497</v>
      </c>
      <c r="C455" s="355" t="s">
        <v>21</v>
      </c>
      <c r="D455" s="356">
        <v>1245.1400000000001</v>
      </c>
    </row>
    <row r="456" spans="1:4" x14ac:dyDescent="0.25">
      <c r="A456" s="353" t="s">
        <v>9498</v>
      </c>
      <c r="B456" s="354" t="s">
        <v>9499</v>
      </c>
      <c r="C456" s="355" t="s">
        <v>32</v>
      </c>
      <c r="D456" s="356">
        <v>4</v>
      </c>
    </row>
    <row r="457" spans="1:4" x14ac:dyDescent="0.25">
      <c r="A457" s="353" t="s">
        <v>9500</v>
      </c>
      <c r="B457" s="354" t="s">
        <v>9501</v>
      </c>
      <c r="C457" s="355" t="s">
        <v>32</v>
      </c>
      <c r="D457" s="356">
        <v>4.7</v>
      </c>
    </row>
    <row r="458" spans="1:4" ht="30" x14ac:dyDescent="0.25">
      <c r="A458" s="353" t="s">
        <v>9502</v>
      </c>
      <c r="B458" s="354" t="s">
        <v>9503</v>
      </c>
      <c r="C458" s="355" t="s">
        <v>310</v>
      </c>
      <c r="D458" s="356">
        <v>70.61</v>
      </c>
    </row>
    <row r="459" spans="1:4" ht="30" x14ac:dyDescent="0.25">
      <c r="A459" s="353" t="s">
        <v>9504</v>
      </c>
      <c r="B459" s="354" t="s">
        <v>9505</v>
      </c>
      <c r="C459" s="355" t="s">
        <v>310</v>
      </c>
      <c r="D459" s="356">
        <v>69.05</v>
      </c>
    </row>
    <row r="460" spans="1:4" x14ac:dyDescent="0.25">
      <c r="A460" s="353" t="s">
        <v>9506</v>
      </c>
      <c r="B460" s="354" t="s">
        <v>9507</v>
      </c>
      <c r="C460" s="355" t="s">
        <v>32</v>
      </c>
      <c r="D460" s="356">
        <v>18.11</v>
      </c>
    </row>
    <row r="461" spans="1:4" x14ac:dyDescent="0.25">
      <c r="A461" s="353" t="s">
        <v>9508</v>
      </c>
      <c r="B461" s="354" t="s">
        <v>9509</v>
      </c>
      <c r="C461" s="355" t="s">
        <v>32</v>
      </c>
      <c r="D461" s="356">
        <v>19.05</v>
      </c>
    </row>
    <row r="462" spans="1:4" x14ac:dyDescent="0.25">
      <c r="A462" s="353" t="s">
        <v>9510</v>
      </c>
      <c r="B462" s="354" t="s">
        <v>9511</v>
      </c>
      <c r="C462" s="355" t="s">
        <v>32</v>
      </c>
      <c r="D462" s="356">
        <v>25.05</v>
      </c>
    </row>
    <row r="463" spans="1:4" x14ac:dyDescent="0.25">
      <c r="A463" s="353" t="s">
        <v>9512</v>
      </c>
      <c r="B463" s="354" t="s">
        <v>9513</v>
      </c>
      <c r="C463" s="355" t="s">
        <v>52</v>
      </c>
      <c r="D463" s="356">
        <v>1.02</v>
      </c>
    </row>
    <row r="464" spans="1:4" x14ac:dyDescent="0.25">
      <c r="A464" s="353" t="s">
        <v>9514</v>
      </c>
      <c r="B464" s="354" t="s">
        <v>9515</v>
      </c>
      <c r="C464" s="355" t="s">
        <v>32</v>
      </c>
      <c r="D464" s="356">
        <v>23.66</v>
      </c>
    </row>
    <row r="465" spans="1:4" x14ac:dyDescent="0.25">
      <c r="A465" s="353" t="s">
        <v>9516</v>
      </c>
      <c r="B465" s="354" t="s">
        <v>9517</v>
      </c>
      <c r="C465" s="355" t="s">
        <v>32</v>
      </c>
      <c r="D465" s="356">
        <v>22.1</v>
      </c>
    </row>
    <row r="466" spans="1:4" x14ac:dyDescent="0.25">
      <c r="A466" s="353" t="s">
        <v>9518</v>
      </c>
      <c r="B466" s="354" t="s">
        <v>9519</v>
      </c>
      <c r="C466" s="355" t="s">
        <v>569</v>
      </c>
      <c r="D466" s="356">
        <v>3.83</v>
      </c>
    </row>
    <row r="467" spans="1:4" x14ac:dyDescent="0.25">
      <c r="A467" s="353" t="s">
        <v>9520</v>
      </c>
      <c r="B467" s="354" t="s">
        <v>9521</v>
      </c>
      <c r="C467" s="355" t="s">
        <v>569</v>
      </c>
      <c r="D467" s="356">
        <v>4.8600000000000003</v>
      </c>
    </row>
    <row r="468" spans="1:4" x14ac:dyDescent="0.25">
      <c r="A468" s="353" t="s">
        <v>9522</v>
      </c>
      <c r="B468" s="354" t="s">
        <v>9523</v>
      </c>
      <c r="C468" s="355" t="s">
        <v>569</v>
      </c>
      <c r="D468" s="356">
        <v>7.94</v>
      </c>
    </row>
    <row r="469" spans="1:4" x14ac:dyDescent="0.25">
      <c r="A469" s="353" t="s">
        <v>9524</v>
      </c>
      <c r="B469" s="354" t="s">
        <v>9525</v>
      </c>
      <c r="C469" s="355" t="s">
        <v>569</v>
      </c>
      <c r="D469" s="356">
        <v>0.45</v>
      </c>
    </row>
    <row r="470" spans="1:4" x14ac:dyDescent="0.25">
      <c r="A470" s="353" t="s">
        <v>9526</v>
      </c>
      <c r="B470" s="354" t="s">
        <v>9527</v>
      </c>
      <c r="C470" s="355" t="s">
        <v>569</v>
      </c>
      <c r="D470" s="356">
        <v>1.69</v>
      </c>
    </row>
    <row r="471" spans="1:4" x14ac:dyDescent="0.25">
      <c r="A471" s="353" t="s">
        <v>9528</v>
      </c>
      <c r="B471" s="354" t="s">
        <v>9529</v>
      </c>
      <c r="C471" s="355" t="s">
        <v>52</v>
      </c>
      <c r="D471" s="356">
        <v>6.97</v>
      </c>
    </row>
    <row r="472" spans="1:4" x14ac:dyDescent="0.25">
      <c r="A472" s="353" t="s">
        <v>9530</v>
      </c>
      <c r="B472" s="354" t="s">
        <v>9531</v>
      </c>
      <c r="C472" s="355" t="s">
        <v>52</v>
      </c>
      <c r="D472" s="356">
        <v>2.48</v>
      </c>
    </row>
    <row r="473" spans="1:4" ht="30" x14ac:dyDescent="0.25">
      <c r="A473" s="353" t="s">
        <v>9532</v>
      </c>
      <c r="B473" s="354" t="s">
        <v>9533</v>
      </c>
      <c r="C473" s="355" t="s">
        <v>569</v>
      </c>
      <c r="D473" s="356">
        <v>0.42</v>
      </c>
    </row>
    <row r="474" spans="1:4" x14ac:dyDescent="0.25">
      <c r="A474" s="353" t="s">
        <v>9534</v>
      </c>
      <c r="B474" s="354" t="s">
        <v>9535</v>
      </c>
      <c r="C474" s="355" t="s">
        <v>569</v>
      </c>
      <c r="D474" s="356">
        <v>5.31</v>
      </c>
    </row>
    <row r="475" spans="1:4" x14ac:dyDescent="0.25">
      <c r="A475" s="353" t="s">
        <v>9536</v>
      </c>
      <c r="B475" s="354" t="s">
        <v>9537</v>
      </c>
      <c r="C475" s="355" t="s">
        <v>569</v>
      </c>
      <c r="D475" s="356">
        <v>0.89</v>
      </c>
    </row>
    <row r="476" spans="1:4" x14ac:dyDescent="0.25">
      <c r="A476" s="353" t="s">
        <v>9538</v>
      </c>
      <c r="B476" s="354" t="s">
        <v>9539</v>
      </c>
      <c r="C476" s="355" t="s">
        <v>569</v>
      </c>
      <c r="D476" s="356">
        <v>7.63</v>
      </c>
    </row>
    <row r="477" spans="1:4" ht="30" x14ac:dyDescent="0.25">
      <c r="A477" s="353" t="s">
        <v>9540</v>
      </c>
      <c r="B477" s="354" t="s">
        <v>9541</v>
      </c>
      <c r="C477" s="355" t="s">
        <v>780</v>
      </c>
      <c r="D477" s="356">
        <v>22.66</v>
      </c>
    </row>
    <row r="478" spans="1:4" ht="30" x14ac:dyDescent="0.25">
      <c r="A478" s="353" t="s">
        <v>9542</v>
      </c>
      <c r="B478" s="354" t="s">
        <v>9543</v>
      </c>
      <c r="C478" s="355" t="s">
        <v>32</v>
      </c>
      <c r="D478" s="356">
        <v>44.04</v>
      </c>
    </row>
    <row r="479" spans="1:4" x14ac:dyDescent="0.25">
      <c r="A479" s="353" t="s">
        <v>9544</v>
      </c>
      <c r="B479" s="354" t="s">
        <v>9545</v>
      </c>
      <c r="C479" s="355" t="s">
        <v>569</v>
      </c>
      <c r="D479" s="356">
        <v>1.44</v>
      </c>
    </row>
    <row r="480" spans="1:4" x14ac:dyDescent="0.25">
      <c r="A480" s="353" t="s">
        <v>9546</v>
      </c>
      <c r="B480" s="354" t="s">
        <v>9547</v>
      </c>
      <c r="C480" s="355" t="s">
        <v>569</v>
      </c>
      <c r="D480" s="356">
        <v>5.1100000000000003</v>
      </c>
    </row>
    <row r="481" spans="1:4" x14ac:dyDescent="0.25">
      <c r="A481" s="353" t="s">
        <v>9548</v>
      </c>
      <c r="B481" s="354" t="s">
        <v>9549</v>
      </c>
      <c r="C481" s="355" t="s">
        <v>569</v>
      </c>
      <c r="D481" s="356">
        <v>2.52</v>
      </c>
    </row>
    <row r="482" spans="1:4" x14ac:dyDescent="0.25">
      <c r="A482" s="353" t="s">
        <v>9550</v>
      </c>
      <c r="B482" s="354" t="s">
        <v>9551</v>
      </c>
      <c r="C482" s="355" t="s">
        <v>569</v>
      </c>
      <c r="D482" s="356">
        <v>1.71</v>
      </c>
    </row>
    <row r="483" spans="1:4" x14ac:dyDescent="0.25">
      <c r="A483" s="353" t="s">
        <v>9552</v>
      </c>
      <c r="B483" s="354" t="s">
        <v>9553</v>
      </c>
      <c r="C483" s="355" t="s">
        <v>569</v>
      </c>
      <c r="D483" s="356">
        <v>6.73</v>
      </c>
    </row>
    <row r="484" spans="1:4" x14ac:dyDescent="0.25">
      <c r="A484" s="353" t="s">
        <v>9554</v>
      </c>
      <c r="B484" s="354" t="s">
        <v>9555</v>
      </c>
      <c r="C484" s="355" t="s">
        <v>569</v>
      </c>
      <c r="D484" s="356">
        <v>6.55</v>
      </c>
    </row>
    <row r="485" spans="1:4" x14ac:dyDescent="0.25">
      <c r="A485" s="353" t="s">
        <v>9556</v>
      </c>
      <c r="B485" s="354" t="s">
        <v>9557</v>
      </c>
      <c r="C485" s="355" t="s">
        <v>569</v>
      </c>
      <c r="D485" s="356">
        <v>9.77</v>
      </c>
    </row>
    <row r="486" spans="1:4" x14ac:dyDescent="0.25">
      <c r="A486" s="353" t="s">
        <v>9558</v>
      </c>
      <c r="B486" s="354" t="s">
        <v>9559</v>
      </c>
      <c r="C486" s="355" t="s">
        <v>569</v>
      </c>
      <c r="D486" s="356">
        <v>13.36</v>
      </c>
    </row>
    <row r="487" spans="1:4" x14ac:dyDescent="0.25">
      <c r="A487" s="353" t="s">
        <v>9560</v>
      </c>
      <c r="B487" s="354" t="s">
        <v>9561</v>
      </c>
      <c r="C487" s="355" t="s">
        <v>569</v>
      </c>
      <c r="D487" s="356">
        <v>22.73</v>
      </c>
    </row>
    <row r="488" spans="1:4" x14ac:dyDescent="0.25">
      <c r="A488" s="353" t="s">
        <v>9562</v>
      </c>
      <c r="B488" s="354" t="s">
        <v>9563</v>
      </c>
      <c r="C488" s="355" t="s">
        <v>569</v>
      </c>
      <c r="D488" s="356">
        <v>56.9</v>
      </c>
    </row>
    <row r="489" spans="1:4" x14ac:dyDescent="0.25">
      <c r="A489" s="353" t="s">
        <v>9564</v>
      </c>
      <c r="B489" s="354" t="s">
        <v>9565</v>
      </c>
      <c r="C489" s="355" t="s">
        <v>3227</v>
      </c>
      <c r="D489" s="356">
        <v>15.24</v>
      </c>
    </row>
    <row r="490" spans="1:4" ht="30" x14ac:dyDescent="0.25">
      <c r="A490" s="353" t="s">
        <v>9566</v>
      </c>
      <c r="B490" s="354" t="s">
        <v>9567</v>
      </c>
      <c r="C490" s="355" t="s">
        <v>569</v>
      </c>
      <c r="D490" s="356">
        <v>1.65</v>
      </c>
    </row>
    <row r="491" spans="1:4" ht="30" x14ac:dyDescent="0.25">
      <c r="A491" s="353" t="s">
        <v>9568</v>
      </c>
      <c r="B491" s="354" t="s">
        <v>9569</v>
      </c>
      <c r="C491" s="355" t="s">
        <v>569</v>
      </c>
      <c r="D491" s="356">
        <v>0.47</v>
      </c>
    </row>
    <row r="492" spans="1:4" ht="30" x14ac:dyDescent="0.25">
      <c r="A492" s="353" t="s">
        <v>9570</v>
      </c>
      <c r="B492" s="354" t="s">
        <v>9571</v>
      </c>
      <c r="C492" s="355" t="s">
        <v>569</v>
      </c>
      <c r="D492" s="356">
        <v>0.74</v>
      </c>
    </row>
    <row r="493" spans="1:4" ht="30" x14ac:dyDescent="0.25">
      <c r="A493" s="353" t="s">
        <v>9572</v>
      </c>
      <c r="B493" s="354" t="s">
        <v>9573</v>
      </c>
      <c r="C493" s="355" t="s">
        <v>32</v>
      </c>
      <c r="D493" s="356">
        <v>20.97</v>
      </c>
    </row>
    <row r="494" spans="1:4" x14ac:dyDescent="0.25">
      <c r="A494" s="353" t="s">
        <v>9574</v>
      </c>
      <c r="B494" s="354" t="s">
        <v>6691</v>
      </c>
      <c r="C494" s="355" t="s">
        <v>32</v>
      </c>
      <c r="D494" s="356">
        <v>17</v>
      </c>
    </row>
    <row r="495" spans="1:4" ht="30" x14ac:dyDescent="0.25">
      <c r="A495" s="353" t="s">
        <v>9575</v>
      </c>
      <c r="B495" s="354" t="s">
        <v>6692</v>
      </c>
      <c r="C495" s="355" t="s">
        <v>32</v>
      </c>
      <c r="D495" s="356">
        <v>18.350000000000001</v>
      </c>
    </row>
    <row r="496" spans="1:4" x14ac:dyDescent="0.25">
      <c r="A496" s="353" t="s">
        <v>9576</v>
      </c>
      <c r="B496" s="354" t="s">
        <v>9577</v>
      </c>
      <c r="C496" s="355" t="s">
        <v>52</v>
      </c>
      <c r="D496" s="356">
        <v>93.66</v>
      </c>
    </row>
    <row r="497" spans="1:4" x14ac:dyDescent="0.25">
      <c r="A497" s="353" t="s">
        <v>9578</v>
      </c>
      <c r="B497" s="354" t="s">
        <v>9579</v>
      </c>
      <c r="C497" s="355" t="s">
        <v>32</v>
      </c>
      <c r="D497" s="356">
        <v>18.47</v>
      </c>
    </row>
    <row r="498" spans="1:4" ht="30" x14ac:dyDescent="0.25">
      <c r="A498" s="353" t="s">
        <v>9580</v>
      </c>
      <c r="B498" s="354" t="s">
        <v>9581</v>
      </c>
      <c r="C498" s="355" t="s">
        <v>21</v>
      </c>
      <c r="D498" s="356">
        <v>597.49</v>
      </c>
    </row>
    <row r="499" spans="1:4" x14ac:dyDescent="0.25">
      <c r="A499" s="353" t="s">
        <v>9582</v>
      </c>
      <c r="B499" s="354" t="s">
        <v>9583</v>
      </c>
      <c r="C499" s="355" t="s">
        <v>52</v>
      </c>
      <c r="D499" s="356">
        <v>13.36</v>
      </c>
    </row>
    <row r="500" spans="1:4" x14ac:dyDescent="0.25">
      <c r="A500" s="353" t="s">
        <v>9584</v>
      </c>
      <c r="B500" s="354" t="s">
        <v>9585</v>
      </c>
      <c r="C500" s="355" t="s">
        <v>32</v>
      </c>
      <c r="D500" s="356">
        <v>12.63</v>
      </c>
    </row>
    <row r="501" spans="1:4" x14ac:dyDescent="0.25">
      <c r="A501" s="353" t="s">
        <v>9586</v>
      </c>
      <c r="B501" s="354" t="s">
        <v>9587</v>
      </c>
      <c r="C501" s="355" t="s">
        <v>32</v>
      </c>
      <c r="D501" s="356">
        <v>11.23</v>
      </c>
    </row>
    <row r="502" spans="1:4" x14ac:dyDescent="0.25">
      <c r="A502" s="353" t="s">
        <v>9588</v>
      </c>
      <c r="B502" s="354" t="s">
        <v>9589</v>
      </c>
      <c r="C502" s="355" t="s">
        <v>32</v>
      </c>
      <c r="D502" s="356">
        <v>15.7</v>
      </c>
    </row>
    <row r="503" spans="1:4" ht="30" x14ac:dyDescent="0.25">
      <c r="A503" s="353" t="s">
        <v>9590</v>
      </c>
      <c r="B503" s="354" t="s">
        <v>9591</v>
      </c>
      <c r="C503" s="355" t="s">
        <v>569</v>
      </c>
      <c r="D503" s="356">
        <v>28.75</v>
      </c>
    </row>
    <row r="504" spans="1:4" x14ac:dyDescent="0.25">
      <c r="A504" s="353" t="s">
        <v>9592</v>
      </c>
      <c r="B504" s="354" t="s">
        <v>9593</v>
      </c>
      <c r="C504" s="355" t="s">
        <v>569</v>
      </c>
      <c r="D504" s="356">
        <v>971.62</v>
      </c>
    </row>
    <row r="505" spans="1:4" x14ac:dyDescent="0.25">
      <c r="A505" s="353" t="s">
        <v>9594</v>
      </c>
      <c r="B505" s="354" t="s">
        <v>9595</v>
      </c>
      <c r="C505" s="355" t="s">
        <v>32</v>
      </c>
      <c r="D505" s="356">
        <v>12.78</v>
      </c>
    </row>
    <row r="506" spans="1:4" x14ac:dyDescent="0.25">
      <c r="A506" s="353" t="s">
        <v>9596</v>
      </c>
      <c r="B506" s="354" t="s">
        <v>9597</v>
      </c>
      <c r="C506" s="355" t="s">
        <v>569</v>
      </c>
      <c r="D506" s="356">
        <v>62.59</v>
      </c>
    </row>
    <row r="507" spans="1:4" x14ac:dyDescent="0.25">
      <c r="A507" s="353" t="s">
        <v>9598</v>
      </c>
      <c r="B507" s="354" t="s">
        <v>9599</v>
      </c>
      <c r="C507" s="355" t="s">
        <v>569</v>
      </c>
      <c r="D507" s="356">
        <v>1.26</v>
      </c>
    </row>
    <row r="508" spans="1:4" ht="30" x14ac:dyDescent="0.25">
      <c r="A508" s="353" t="s">
        <v>9600</v>
      </c>
      <c r="B508" s="354" t="s">
        <v>9601</v>
      </c>
      <c r="C508" s="355" t="s">
        <v>569</v>
      </c>
      <c r="D508" s="356">
        <v>1.68</v>
      </c>
    </row>
    <row r="509" spans="1:4" ht="30" x14ac:dyDescent="0.25">
      <c r="A509" s="353" t="s">
        <v>9602</v>
      </c>
      <c r="B509" s="354" t="s">
        <v>9603</v>
      </c>
      <c r="C509" s="355" t="s">
        <v>569</v>
      </c>
      <c r="D509" s="356">
        <v>2.4900000000000002</v>
      </c>
    </row>
    <row r="510" spans="1:4" ht="30" x14ac:dyDescent="0.25">
      <c r="A510" s="353" t="s">
        <v>9604</v>
      </c>
      <c r="B510" s="354" t="s">
        <v>9605</v>
      </c>
      <c r="C510" s="355" t="s">
        <v>569</v>
      </c>
      <c r="D510" s="356">
        <v>2.76</v>
      </c>
    </row>
    <row r="511" spans="1:4" ht="30" x14ac:dyDescent="0.25">
      <c r="A511" s="353" t="s">
        <v>9606</v>
      </c>
      <c r="B511" s="354" t="s">
        <v>9607</v>
      </c>
      <c r="C511" s="355" t="s">
        <v>569</v>
      </c>
      <c r="D511" s="356">
        <v>4.07</v>
      </c>
    </row>
    <row r="512" spans="1:4" ht="30" x14ac:dyDescent="0.25">
      <c r="A512" s="353" t="s">
        <v>9608</v>
      </c>
      <c r="B512" s="354" t="s">
        <v>9609</v>
      </c>
      <c r="C512" s="355" t="s">
        <v>569</v>
      </c>
      <c r="D512" s="356">
        <v>0.63</v>
      </c>
    </row>
    <row r="513" spans="1:4" ht="30" x14ac:dyDescent="0.25">
      <c r="A513" s="353" t="s">
        <v>9610</v>
      </c>
      <c r="B513" s="354" t="s">
        <v>9611</v>
      </c>
      <c r="C513" s="355" t="s">
        <v>569</v>
      </c>
      <c r="D513" s="356">
        <v>3.32</v>
      </c>
    </row>
    <row r="514" spans="1:4" x14ac:dyDescent="0.25">
      <c r="A514" s="353" t="s">
        <v>9612</v>
      </c>
      <c r="B514" s="354" t="s">
        <v>9613</v>
      </c>
      <c r="C514" s="355" t="s">
        <v>780</v>
      </c>
      <c r="D514" s="356">
        <v>3662.17</v>
      </c>
    </row>
    <row r="515" spans="1:4" x14ac:dyDescent="0.25">
      <c r="A515" s="353" t="s">
        <v>9614</v>
      </c>
      <c r="B515" s="354" t="s">
        <v>9615</v>
      </c>
      <c r="C515" s="355" t="s">
        <v>780</v>
      </c>
      <c r="D515" s="356">
        <v>16939.07</v>
      </c>
    </row>
    <row r="516" spans="1:4" x14ac:dyDescent="0.25">
      <c r="A516" s="353" t="s">
        <v>9616</v>
      </c>
      <c r="B516" s="354" t="s">
        <v>9617</v>
      </c>
      <c r="C516" s="355" t="s">
        <v>780</v>
      </c>
      <c r="D516" s="356">
        <v>8938.5300000000007</v>
      </c>
    </row>
    <row r="517" spans="1:4" x14ac:dyDescent="0.25">
      <c r="A517" s="353" t="s">
        <v>9618</v>
      </c>
      <c r="B517" s="354" t="s">
        <v>9619</v>
      </c>
      <c r="C517" s="355" t="s">
        <v>780</v>
      </c>
      <c r="D517" s="356">
        <v>6301.09</v>
      </c>
    </row>
    <row r="518" spans="1:4" x14ac:dyDescent="0.25">
      <c r="A518" s="353" t="s">
        <v>9620</v>
      </c>
      <c r="B518" s="354" t="s">
        <v>9621</v>
      </c>
      <c r="C518" s="355" t="s">
        <v>52</v>
      </c>
      <c r="D518" s="356">
        <v>5.41</v>
      </c>
    </row>
    <row r="519" spans="1:4" x14ac:dyDescent="0.25">
      <c r="A519" s="353" t="s">
        <v>9622</v>
      </c>
      <c r="B519" s="354" t="s">
        <v>9623</v>
      </c>
      <c r="C519" s="355" t="s">
        <v>52</v>
      </c>
      <c r="D519" s="356">
        <v>32.54</v>
      </c>
    </row>
    <row r="520" spans="1:4" x14ac:dyDescent="0.25">
      <c r="A520" s="353" t="s">
        <v>9624</v>
      </c>
      <c r="B520" s="354" t="s">
        <v>9625</v>
      </c>
      <c r="C520" s="355" t="s">
        <v>32</v>
      </c>
      <c r="D520" s="356">
        <v>44.11</v>
      </c>
    </row>
    <row r="521" spans="1:4" ht="30" x14ac:dyDescent="0.25">
      <c r="A521" s="353" t="s">
        <v>9626</v>
      </c>
      <c r="B521" s="354" t="s">
        <v>9627</v>
      </c>
      <c r="C521" s="355" t="s">
        <v>52</v>
      </c>
      <c r="D521" s="356">
        <v>39.1</v>
      </c>
    </row>
    <row r="522" spans="1:4" x14ac:dyDescent="0.25">
      <c r="A522" s="353" t="s">
        <v>9628</v>
      </c>
      <c r="B522" s="354" t="s">
        <v>9629</v>
      </c>
      <c r="C522" s="355" t="s">
        <v>32</v>
      </c>
      <c r="D522" s="356">
        <v>44.98</v>
      </c>
    </row>
    <row r="523" spans="1:4" ht="30" x14ac:dyDescent="0.25">
      <c r="A523" s="353" t="s">
        <v>9630</v>
      </c>
      <c r="B523" s="354" t="s">
        <v>9631</v>
      </c>
      <c r="C523" s="355" t="s">
        <v>52</v>
      </c>
      <c r="D523" s="356">
        <v>6.03</v>
      </c>
    </row>
    <row r="524" spans="1:4" ht="30" x14ac:dyDescent="0.25">
      <c r="A524" s="353" t="s">
        <v>9632</v>
      </c>
      <c r="B524" s="354" t="s">
        <v>9633</v>
      </c>
      <c r="C524" s="355" t="s">
        <v>21</v>
      </c>
      <c r="D524" s="356">
        <v>848.49</v>
      </c>
    </row>
    <row r="525" spans="1:4" ht="30" x14ac:dyDescent="0.25">
      <c r="A525" s="353" t="s">
        <v>9634</v>
      </c>
      <c r="B525" s="354" t="s">
        <v>9635</v>
      </c>
      <c r="C525" s="355" t="s">
        <v>52</v>
      </c>
      <c r="D525" s="356">
        <v>7.5</v>
      </c>
    </row>
    <row r="526" spans="1:4" x14ac:dyDescent="0.25">
      <c r="A526" s="353" t="s">
        <v>9636</v>
      </c>
      <c r="B526" s="354" t="s">
        <v>9637</v>
      </c>
      <c r="C526" s="355" t="s">
        <v>52</v>
      </c>
      <c r="D526" s="356">
        <v>0.95</v>
      </c>
    </row>
    <row r="527" spans="1:4" x14ac:dyDescent="0.25">
      <c r="A527" s="353" t="s">
        <v>9638</v>
      </c>
      <c r="B527" s="354" t="s">
        <v>9639</v>
      </c>
      <c r="C527" s="355" t="s">
        <v>569</v>
      </c>
      <c r="D527" s="356">
        <v>31.48</v>
      </c>
    </row>
    <row r="528" spans="1:4" x14ac:dyDescent="0.25">
      <c r="A528" s="353" t="s">
        <v>9640</v>
      </c>
      <c r="B528" s="354" t="s">
        <v>9641</v>
      </c>
      <c r="C528" s="355" t="s">
        <v>52</v>
      </c>
      <c r="D528" s="356">
        <v>5.53</v>
      </c>
    </row>
    <row r="529" spans="1:4" ht="30" x14ac:dyDescent="0.25">
      <c r="A529" s="353" t="s">
        <v>9642</v>
      </c>
      <c r="B529" s="354" t="s">
        <v>9643</v>
      </c>
      <c r="C529" s="355" t="s">
        <v>21</v>
      </c>
      <c r="D529" s="356">
        <v>348.38</v>
      </c>
    </row>
    <row r="530" spans="1:4" ht="45" x14ac:dyDescent="0.25">
      <c r="A530" s="353" t="s">
        <v>9644</v>
      </c>
      <c r="B530" s="354" t="s">
        <v>9645</v>
      </c>
      <c r="C530" s="355" t="s">
        <v>21</v>
      </c>
      <c r="D530" s="356">
        <v>845.68</v>
      </c>
    </row>
    <row r="531" spans="1:4" ht="30" x14ac:dyDescent="0.25">
      <c r="A531" s="353" t="s">
        <v>9646</v>
      </c>
      <c r="B531" s="354" t="s">
        <v>9647</v>
      </c>
      <c r="C531" s="355" t="s">
        <v>21</v>
      </c>
      <c r="D531" s="356">
        <v>635.19000000000005</v>
      </c>
    </row>
    <row r="532" spans="1:4" ht="30" x14ac:dyDescent="0.25">
      <c r="A532" s="353" t="s">
        <v>9648</v>
      </c>
      <c r="B532" s="354" t="s">
        <v>9649</v>
      </c>
      <c r="C532" s="355" t="s">
        <v>21</v>
      </c>
      <c r="D532" s="356">
        <v>909.4</v>
      </c>
    </row>
    <row r="533" spans="1:4" ht="30" x14ac:dyDescent="0.25">
      <c r="A533" s="353" t="s">
        <v>9650</v>
      </c>
      <c r="B533" s="354" t="s">
        <v>9651</v>
      </c>
      <c r="C533" s="355" t="s">
        <v>21</v>
      </c>
      <c r="D533" s="356">
        <v>730.72</v>
      </c>
    </row>
    <row r="534" spans="1:4" ht="30" x14ac:dyDescent="0.25">
      <c r="A534" s="353" t="s">
        <v>9652</v>
      </c>
      <c r="B534" s="354" t="s">
        <v>9653</v>
      </c>
      <c r="C534" s="355" t="s">
        <v>21</v>
      </c>
      <c r="D534" s="356">
        <v>458.98</v>
      </c>
    </row>
    <row r="535" spans="1:4" ht="30" x14ac:dyDescent="0.25">
      <c r="A535" s="353" t="s">
        <v>9654</v>
      </c>
      <c r="B535" s="354" t="s">
        <v>9655</v>
      </c>
      <c r="C535" s="355" t="s">
        <v>569</v>
      </c>
      <c r="D535" s="356">
        <v>462.97</v>
      </c>
    </row>
    <row r="536" spans="1:4" x14ac:dyDescent="0.25">
      <c r="A536" s="353" t="s">
        <v>9656</v>
      </c>
      <c r="B536" s="354" t="s">
        <v>9657</v>
      </c>
      <c r="C536" s="355" t="s">
        <v>52</v>
      </c>
      <c r="D536" s="356">
        <v>30.24</v>
      </c>
    </row>
    <row r="537" spans="1:4" ht="30" x14ac:dyDescent="0.25">
      <c r="A537" s="353" t="s">
        <v>9658</v>
      </c>
      <c r="B537" s="354" t="s">
        <v>9659</v>
      </c>
      <c r="C537" s="355" t="s">
        <v>569</v>
      </c>
      <c r="D537" s="356">
        <v>33.409999999999997</v>
      </c>
    </row>
    <row r="538" spans="1:4" x14ac:dyDescent="0.25">
      <c r="A538" s="353" t="s">
        <v>9660</v>
      </c>
      <c r="B538" s="354" t="s">
        <v>9661</v>
      </c>
      <c r="C538" s="355" t="s">
        <v>569</v>
      </c>
      <c r="D538" s="356">
        <v>7.02</v>
      </c>
    </row>
    <row r="539" spans="1:4" x14ac:dyDescent="0.25">
      <c r="A539" s="353" t="s">
        <v>9662</v>
      </c>
      <c r="B539" s="354" t="s">
        <v>9663</v>
      </c>
      <c r="C539" s="355" t="s">
        <v>569</v>
      </c>
      <c r="D539" s="356">
        <v>19.86</v>
      </c>
    </row>
    <row r="540" spans="1:4" x14ac:dyDescent="0.25">
      <c r="A540" s="353" t="s">
        <v>9664</v>
      </c>
      <c r="B540" s="354" t="s">
        <v>9665</v>
      </c>
      <c r="C540" s="355" t="s">
        <v>21</v>
      </c>
      <c r="D540" s="356">
        <v>11.92</v>
      </c>
    </row>
    <row r="541" spans="1:4" ht="60" x14ac:dyDescent="0.25">
      <c r="A541" s="353" t="s">
        <v>9666</v>
      </c>
      <c r="B541" s="354" t="s">
        <v>9667</v>
      </c>
      <c r="C541" s="355" t="s">
        <v>25</v>
      </c>
      <c r="D541" s="356">
        <v>632.71</v>
      </c>
    </row>
    <row r="542" spans="1:4" ht="60" x14ac:dyDescent="0.25">
      <c r="A542" s="353" t="s">
        <v>9668</v>
      </c>
      <c r="B542" s="354" t="s">
        <v>9669</v>
      </c>
      <c r="C542" s="355" t="s">
        <v>25</v>
      </c>
      <c r="D542" s="356">
        <v>416.93</v>
      </c>
    </row>
    <row r="543" spans="1:4" x14ac:dyDescent="0.25">
      <c r="A543" s="353" t="s">
        <v>9670</v>
      </c>
      <c r="B543" s="354" t="s">
        <v>9671</v>
      </c>
      <c r="C543" s="355" t="s">
        <v>21</v>
      </c>
      <c r="D543" s="356">
        <v>73.78</v>
      </c>
    </row>
    <row r="544" spans="1:4" x14ac:dyDescent="0.25">
      <c r="A544" s="353" t="s">
        <v>9672</v>
      </c>
      <c r="B544" s="354" t="s">
        <v>9673</v>
      </c>
      <c r="C544" s="355" t="s">
        <v>21</v>
      </c>
      <c r="D544" s="356">
        <v>49.56</v>
      </c>
    </row>
    <row r="545" spans="1:4" x14ac:dyDescent="0.25">
      <c r="A545" s="353" t="s">
        <v>9674</v>
      </c>
      <c r="B545" s="354" t="s">
        <v>9675</v>
      </c>
      <c r="C545" s="355" t="s">
        <v>21</v>
      </c>
      <c r="D545" s="356">
        <v>8</v>
      </c>
    </row>
    <row r="546" spans="1:4" x14ac:dyDescent="0.25">
      <c r="A546" s="353" t="s">
        <v>9676</v>
      </c>
      <c r="B546" s="354" t="s">
        <v>9677</v>
      </c>
      <c r="C546" s="355" t="s">
        <v>21</v>
      </c>
      <c r="D546" s="356">
        <v>127.44</v>
      </c>
    </row>
    <row r="547" spans="1:4" x14ac:dyDescent="0.25">
      <c r="A547" s="353" t="s">
        <v>9678</v>
      </c>
      <c r="B547" s="354" t="s">
        <v>9679</v>
      </c>
      <c r="C547" s="355" t="s">
        <v>21</v>
      </c>
      <c r="D547" s="356">
        <v>45.56</v>
      </c>
    </row>
    <row r="548" spans="1:4" ht="30" x14ac:dyDescent="0.25">
      <c r="A548" s="353" t="s">
        <v>9680</v>
      </c>
      <c r="B548" s="354" t="s">
        <v>9681</v>
      </c>
      <c r="C548" s="355" t="s">
        <v>52</v>
      </c>
      <c r="D548" s="356">
        <v>10.48</v>
      </c>
    </row>
    <row r="549" spans="1:4" x14ac:dyDescent="0.25">
      <c r="A549" s="353" t="s">
        <v>9682</v>
      </c>
      <c r="B549" s="354" t="s">
        <v>9683</v>
      </c>
      <c r="C549" s="355" t="s">
        <v>569</v>
      </c>
      <c r="D549" s="356">
        <v>23.63</v>
      </c>
    </row>
    <row r="550" spans="1:4" x14ac:dyDescent="0.25">
      <c r="A550" s="353" t="s">
        <v>9684</v>
      </c>
      <c r="B550" s="354" t="s">
        <v>9685</v>
      </c>
      <c r="C550" s="355" t="s">
        <v>52</v>
      </c>
      <c r="D550" s="356">
        <v>11.61</v>
      </c>
    </row>
    <row r="551" spans="1:4" x14ac:dyDescent="0.25">
      <c r="A551" s="353" t="s">
        <v>9686</v>
      </c>
      <c r="B551" s="354" t="s">
        <v>9687</v>
      </c>
      <c r="C551" s="355" t="s">
        <v>52</v>
      </c>
      <c r="D551" s="356">
        <v>5.95</v>
      </c>
    </row>
    <row r="552" spans="1:4" ht="30" x14ac:dyDescent="0.25">
      <c r="A552" s="353" t="s">
        <v>9688</v>
      </c>
      <c r="B552" s="354" t="s">
        <v>9689</v>
      </c>
      <c r="C552" s="355" t="s">
        <v>52</v>
      </c>
      <c r="D552" s="356">
        <v>6.94</v>
      </c>
    </row>
    <row r="553" spans="1:4" x14ac:dyDescent="0.25">
      <c r="A553" s="353" t="s">
        <v>9690</v>
      </c>
      <c r="B553" s="354" t="s">
        <v>9691</v>
      </c>
      <c r="C553" s="355" t="s">
        <v>52</v>
      </c>
      <c r="D553" s="356">
        <v>17.48</v>
      </c>
    </row>
    <row r="554" spans="1:4" ht="30" x14ac:dyDescent="0.25">
      <c r="A554" s="353" t="s">
        <v>9692</v>
      </c>
      <c r="B554" s="354" t="s">
        <v>9693</v>
      </c>
      <c r="C554" s="355" t="s">
        <v>569</v>
      </c>
      <c r="D554" s="356">
        <v>204.88</v>
      </c>
    </row>
    <row r="555" spans="1:4" ht="30" x14ac:dyDescent="0.25">
      <c r="A555" s="353" t="s">
        <v>9694</v>
      </c>
      <c r="B555" s="354" t="s">
        <v>9695</v>
      </c>
      <c r="C555" s="355" t="s">
        <v>52</v>
      </c>
      <c r="D555" s="356">
        <v>36.94</v>
      </c>
    </row>
    <row r="556" spans="1:4" x14ac:dyDescent="0.25">
      <c r="A556" s="353" t="s">
        <v>9696</v>
      </c>
      <c r="B556" s="354" t="s">
        <v>9697</v>
      </c>
      <c r="C556" s="355" t="s">
        <v>52</v>
      </c>
      <c r="D556" s="356">
        <v>13.52</v>
      </c>
    </row>
    <row r="557" spans="1:4" ht="30" x14ac:dyDescent="0.25">
      <c r="A557" s="353" t="s">
        <v>9698</v>
      </c>
      <c r="B557" s="354" t="s">
        <v>9699</v>
      </c>
      <c r="C557" s="355" t="s">
        <v>569</v>
      </c>
      <c r="D557" s="356">
        <v>138.31</v>
      </c>
    </row>
    <row r="558" spans="1:4" ht="30" x14ac:dyDescent="0.25">
      <c r="A558" s="353" t="s">
        <v>9700</v>
      </c>
      <c r="B558" s="354" t="s">
        <v>9701</v>
      </c>
      <c r="C558" s="355" t="s">
        <v>569</v>
      </c>
      <c r="D558" s="356">
        <v>111.73</v>
      </c>
    </row>
    <row r="559" spans="1:4" ht="30" x14ac:dyDescent="0.25">
      <c r="A559" s="353" t="s">
        <v>9702</v>
      </c>
      <c r="B559" s="354" t="s">
        <v>9703</v>
      </c>
      <c r="C559" s="355" t="s">
        <v>569</v>
      </c>
      <c r="D559" s="356">
        <v>150.19999999999999</v>
      </c>
    </row>
    <row r="560" spans="1:4" ht="30" x14ac:dyDescent="0.25">
      <c r="A560" s="353" t="s">
        <v>9704</v>
      </c>
      <c r="B560" s="354" t="s">
        <v>9705</v>
      </c>
      <c r="C560" s="355" t="s">
        <v>569</v>
      </c>
      <c r="D560" s="356">
        <v>350.98</v>
      </c>
    </row>
    <row r="561" spans="1:4" ht="45" x14ac:dyDescent="0.25">
      <c r="A561" s="353" t="s">
        <v>9706</v>
      </c>
      <c r="B561" s="354" t="s">
        <v>9707</v>
      </c>
      <c r="C561" s="355" t="s">
        <v>52</v>
      </c>
      <c r="D561" s="356">
        <v>511.16</v>
      </c>
    </row>
    <row r="562" spans="1:4" ht="45" x14ac:dyDescent="0.25">
      <c r="A562" s="353" t="s">
        <v>9708</v>
      </c>
      <c r="B562" s="354" t="s">
        <v>9709</v>
      </c>
      <c r="C562" s="355" t="s">
        <v>52</v>
      </c>
      <c r="D562" s="356">
        <v>737.84</v>
      </c>
    </row>
    <row r="563" spans="1:4" ht="30" x14ac:dyDescent="0.25">
      <c r="A563" s="353" t="s">
        <v>9710</v>
      </c>
      <c r="B563" s="354" t="s">
        <v>9711</v>
      </c>
      <c r="C563" s="355" t="s">
        <v>52</v>
      </c>
      <c r="D563" s="356">
        <v>586.42999999999995</v>
      </c>
    </row>
    <row r="564" spans="1:4" ht="30" x14ac:dyDescent="0.25">
      <c r="A564" s="353" t="s">
        <v>9712</v>
      </c>
      <c r="B564" s="354" t="s">
        <v>9713</v>
      </c>
      <c r="C564" s="355" t="s">
        <v>21</v>
      </c>
      <c r="D564" s="356">
        <v>1248.33</v>
      </c>
    </row>
    <row r="565" spans="1:4" ht="30" x14ac:dyDescent="0.25">
      <c r="A565" s="353" t="s">
        <v>9714</v>
      </c>
      <c r="B565" s="354" t="s">
        <v>9715</v>
      </c>
      <c r="C565" s="355" t="s">
        <v>569</v>
      </c>
      <c r="D565" s="356">
        <v>2929</v>
      </c>
    </row>
    <row r="566" spans="1:4" x14ac:dyDescent="0.25">
      <c r="A566" s="353" t="s">
        <v>9716</v>
      </c>
      <c r="B566" s="354" t="s">
        <v>9717</v>
      </c>
      <c r="C566" s="355" t="s">
        <v>52</v>
      </c>
      <c r="D566" s="356">
        <v>2912.22</v>
      </c>
    </row>
    <row r="567" spans="1:4" ht="45" x14ac:dyDescent="0.25">
      <c r="A567" s="353" t="s">
        <v>9718</v>
      </c>
      <c r="B567" s="354" t="s">
        <v>9719</v>
      </c>
      <c r="C567" s="355" t="s">
        <v>569</v>
      </c>
      <c r="D567" s="356">
        <v>2481.2399999999998</v>
      </c>
    </row>
    <row r="568" spans="1:4" ht="30" x14ac:dyDescent="0.25">
      <c r="A568" s="353" t="s">
        <v>9720</v>
      </c>
      <c r="B568" s="354" t="s">
        <v>9721</v>
      </c>
      <c r="C568" s="355" t="s">
        <v>569</v>
      </c>
      <c r="D568" s="356">
        <v>4133.32</v>
      </c>
    </row>
    <row r="569" spans="1:4" ht="45" x14ac:dyDescent="0.25">
      <c r="A569" s="353" t="s">
        <v>9722</v>
      </c>
      <c r="B569" s="354" t="s">
        <v>9723</v>
      </c>
      <c r="C569" s="355" t="s">
        <v>569</v>
      </c>
      <c r="D569" s="356">
        <v>5192.49</v>
      </c>
    </row>
    <row r="570" spans="1:4" ht="30" x14ac:dyDescent="0.25">
      <c r="A570" s="353" t="s">
        <v>9724</v>
      </c>
      <c r="B570" s="354" t="s">
        <v>9725</v>
      </c>
      <c r="C570" s="355" t="s">
        <v>569</v>
      </c>
      <c r="D570" s="356">
        <v>142.99</v>
      </c>
    </row>
    <row r="571" spans="1:4" ht="45" x14ac:dyDescent="0.25">
      <c r="A571" s="353" t="s">
        <v>9726</v>
      </c>
      <c r="B571" s="354" t="s">
        <v>9727</v>
      </c>
      <c r="C571" s="355" t="s">
        <v>21</v>
      </c>
      <c r="D571" s="356">
        <v>1452.47</v>
      </c>
    </row>
    <row r="572" spans="1:4" ht="45" x14ac:dyDescent="0.25">
      <c r="A572" s="353" t="s">
        <v>9728</v>
      </c>
      <c r="B572" s="354" t="s">
        <v>9729</v>
      </c>
      <c r="C572" s="355" t="s">
        <v>21</v>
      </c>
      <c r="D572" s="356">
        <v>868.76</v>
      </c>
    </row>
    <row r="573" spans="1:4" x14ac:dyDescent="0.25">
      <c r="A573" s="353" t="s">
        <v>9730</v>
      </c>
      <c r="B573" s="354" t="s">
        <v>9731</v>
      </c>
      <c r="C573" s="355" t="s">
        <v>1281</v>
      </c>
      <c r="D573" s="356">
        <v>653.23</v>
      </c>
    </row>
    <row r="574" spans="1:4" x14ac:dyDescent="0.25">
      <c r="A574" s="353" t="s">
        <v>9732</v>
      </c>
      <c r="B574" s="354" t="s">
        <v>9733</v>
      </c>
      <c r="C574" s="355" t="s">
        <v>1281</v>
      </c>
      <c r="D574" s="356">
        <v>587.52</v>
      </c>
    </row>
    <row r="575" spans="1:4" ht="30" x14ac:dyDescent="0.25">
      <c r="A575" s="353" t="s">
        <v>9734</v>
      </c>
      <c r="B575" s="354" t="s">
        <v>9735</v>
      </c>
      <c r="C575" s="355" t="s">
        <v>21</v>
      </c>
      <c r="D575" s="356">
        <v>53.01</v>
      </c>
    </row>
    <row r="576" spans="1:4" x14ac:dyDescent="0.25">
      <c r="A576" s="353" t="s">
        <v>9736</v>
      </c>
      <c r="B576" s="354" t="s">
        <v>9737</v>
      </c>
      <c r="C576" s="355" t="s">
        <v>21</v>
      </c>
      <c r="D576" s="356">
        <v>4.5199999999999996</v>
      </c>
    </row>
    <row r="577" spans="1:4" ht="30" x14ac:dyDescent="0.25">
      <c r="A577" s="353" t="s">
        <v>9738</v>
      </c>
      <c r="B577" s="354" t="s">
        <v>9739</v>
      </c>
      <c r="C577" s="355" t="s">
        <v>32</v>
      </c>
      <c r="D577" s="356">
        <v>16.04</v>
      </c>
    </row>
    <row r="578" spans="1:4" ht="30" x14ac:dyDescent="0.25">
      <c r="A578" s="353" t="s">
        <v>9740</v>
      </c>
      <c r="B578" s="354" t="s">
        <v>9741</v>
      </c>
      <c r="C578" s="355" t="s">
        <v>32</v>
      </c>
      <c r="D578" s="356">
        <v>20.55</v>
      </c>
    </row>
    <row r="579" spans="1:4" ht="30" x14ac:dyDescent="0.25">
      <c r="A579" s="353" t="s">
        <v>9742</v>
      </c>
      <c r="B579" s="354" t="s">
        <v>9743</v>
      </c>
      <c r="C579" s="355" t="s">
        <v>32</v>
      </c>
      <c r="D579" s="356">
        <v>20.059999999999999</v>
      </c>
    </row>
    <row r="580" spans="1:4" ht="45" x14ac:dyDescent="0.25">
      <c r="A580" s="353" t="s">
        <v>9744</v>
      </c>
      <c r="B580" s="354" t="s">
        <v>9745</v>
      </c>
      <c r="C580" s="355" t="s">
        <v>21</v>
      </c>
      <c r="D580" s="356">
        <v>44.58</v>
      </c>
    </row>
    <row r="581" spans="1:4" ht="45" x14ac:dyDescent="0.25">
      <c r="A581" s="353" t="s">
        <v>9746</v>
      </c>
      <c r="B581" s="354" t="s">
        <v>9747</v>
      </c>
      <c r="C581" s="355" t="s">
        <v>21</v>
      </c>
      <c r="D581" s="356">
        <v>49.18</v>
      </c>
    </row>
    <row r="582" spans="1:4" ht="45" x14ac:dyDescent="0.25">
      <c r="A582" s="353" t="s">
        <v>9748</v>
      </c>
      <c r="B582" s="354" t="s">
        <v>9749</v>
      </c>
      <c r="C582" s="355" t="s">
        <v>21</v>
      </c>
      <c r="D582" s="356">
        <v>47.59</v>
      </c>
    </row>
    <row r="583" spans="1:4" ht="30" x14ac:dyDescent="0.25">
      <c r="A583" s="353" t="s">
        <v>9750</v>
      </c>
      <c r="B583" s="354" t="s">
        <v>9751</v>
      </c>
      <c r="C583" s="355" t="s">
        <v>52</v>
      </c>
      <c r="D583" s="356">
        <v>3.79</v>
      </c>
    </row>
    <row r="584" spans="1:4" ht="30" x14ac:dyDescent="0.25">
      <c r="A584" s="353" t="s">
        <v>9752</v>
      </c>
      <c r="B584" s="354" t="s">
        <v>9753</v>
      </c>
      <c r="C584" s="355" t="s">
        <v>52</v>
      </c>
      <c r="D584" s="356">
        <v>5.13</v>
      </c>
    </row>
    <row r="585" spans="1:4" ht="30" x14ac:dyDescent="0.25">
      <c r="A585" s="353" t="s">
        <v>9754</v>
      </c>
      <c r="B585" s="354" t="s">
        <v>9755</v>
      </c>
      <c r="C585" s="355" t="s">
        <v>21</v>
      </c>
      <c r="D585" s="356">
        <v>187.91</v>
      </c>
    </row>
    <row r="586" spans="1:4" ht="30" x14ac:dyDescent="0.25">
      <c r="A586" s="353" t="s">
        <v>9756</v>
      </c>
      <c r="B586" s="354" t="s">
        <v>9757</v>
      </c>
      <c r="C586" s="355" t="s">
        <v>52</v>
      </c>
      <c r="D586" s="356">
        <v>12.35</v>
      </c>
    </row>
    <row r="587" spans="1:4" ht="30" x14ac:dyDescent="0.25">
      <c r="A587" s="353" t="s">
        <v>9758</v>
      </c>
      <c r="B587" s="354" t="s">
        <v>9759</v>
      </c>
      <c r="C587" s="355" t="s">
        <v>52</v>
      </c>
      <c r="D587" s="356">
        <v>15.19</v>
      </c>
    </row>
    <row r="588" spans="1:4" x14ac:dyDescent="0.25">
      <c r="A588" s="353" t="s">
        <v>9760</v>
      </c>
      <c r="B588" s="354" t="s">
        <v>9761</v>
      </c>
      <c r="C588" s="355" t="s">
        <v>32</v>
      </c>
      <c r="D588" s="356">
        <v>7.4</v>
      </c>
    </row>
    <row r="589" spans="1:4" x14ac:dyDescent="0.25">
      <c r="A589" s="353" t="s">
        <v>9762</v>
      </c>
      <c r="B589" s="354" t="s">
        <v>9763</v>
      </c>
      <c r="C589" s="355" t="s">
        <v>32</v>
      </c>
      <c r="D589" s="356">
        <v>5.42</v>
      </c>
    </row>
    <row r="590" spans="1:4" x14ac:dyDescent="0.25">
      <c r="A590" s="353" t="s">
        <v>9764</v>
      </c>
      <c r="B590" s="354" t="s">
        <v>9765</v>
      </c>
      <c r="C590" s="355" t="s">
        <v>32</v>
      </c>
      <c r="D590" s="356">
        <v>9.44</v>
      </c>
    </row>
    <row r="591" spans="1:4" ht="30" x14ac:dyDescent="0.25">
      <c r="A591" s="353" t="s">
        <v>9766</v>
      </c>
      <c r="B591" s="354" t="s">
        <v>9767</v>
      </c>
      <c r="C591" s="355" t="s">
        <v>310</v>
      </c>
      <c r="D591" s="356">
        <v>21.87</v>
      </c>
    </row>
    <row r="592" spans="1:4" ht="45" x14ac:dyDescent="0.25">
      <c r="A592" s="353" t="s">
        <v>9768</v>
      </c>
      <c r="B592" s="354" t="s">
        <v>9769</v>
      </c>
      <c r="C592" s="355" t="s">
        <v>52</v>
      </c>
      <c r="D592" s="356">
        <v>120.21</v>
      </c>
    </row>
    <row r="593" spans="1:4" ht="30" x14ac:dyDescent="0.25">
      <c r="A593" s="353" t="s">
        <v>9770</v>
      </c>
      <c r="B593" s="354" t="s">
        <v>9771</v>
      </c>
      <c r="C593" s="355" t="s">
        <v>569</v>
      </c>
      <c r="D593" s="356">
        <v>829.85</v>
      </c>
    </row>
    <row r="594" spans="1:4" x14ac:dyDescent="0.25">
      <c r="A594" s="353" t="s">
        <v>9772</v>
      </c>
      <c r="B594" s="354" t="s">
        <v>9773</v>
      </c>
      <c r="C594" s="355" t="s">
        <v>569</v>
      </c>
      <c r="D594" s="356">
        <v>481.59</v>
      </c>
    </row>
    <row r="595" spans="1:4" x14ac:dyDescent="0.25">
      <c r="A595" s="353" t="s">
        <v>9774</v>
      </c>
      <c r="B595" s="354" t="s">
        <v>9775</v>
      </c>
      <c r="C595" s="355" t="s">
        <v>21</v>
      </c>
      <c r="D595" s="356">
        <v>551.55999999999995</v>
      </c>
    </row>
    <row r="596" spans="1:4" x14ac:dyDescent="0.25">
      <c r="A596" s="353" t="s">
        <v>9776</v>
      </c>
      <c r="B596" s="354" t="s">
        <v>9777</v>
      </c>
      <c r="C596" s="355" t="s">
        <v>21</v>
      </c>
      <c r="D596" s="356">
        <v>434.55</v>
      </c>
    </row>
    <row r="597" spans="1:4" x14ac:dyDescent="0.25">
      <c r="A597" s="353" t="s">
        <v>9778</v>
      </c>
      <c r="B597" s="354" t="s">
        <v>9779</v>
      </c>
      <c r="C597" s="355" t="s">
        <v>21</v>
      </c>
      <c r="D597" s="356">
        <v>707.87</v>
      </c>
    </row>
    <row r="598" spans="1:4" ht="45" x14ac:dyDescent="0.25">
      <c r="A598" s="353" t="s">
        <v>9780</v>
      </c>
      <c r="B598" s="354" t="s">
        <v>9781</v>
      </c>
      <c r="C598" s="355" t="s">
        <v>21</v>
      </c>
      <c r="D598" s="356">
        <v>84.49</v>
      </c>
    </row>
    <row r="599" spans="1:4" x14ac:dyDescent="0.25">
      <c r="A599" s="353" t="s">
        <v>9782</v>
      </c>
      <c r="B599" s="354" t="s">
        <v>9783</v>
      </c>
      <c r="C599" s="355" t="s">
        <v>569</v>
      </c>
      <c r="D599" s="356">
        <v>1512.6</v>
      </c>
    </row>
    <row r="600" spans="1:4" x14ac:dyDescent="0.25">
      <c r="A600" s="353" t="s">
        <v>9784</v>
      </c>
      <c r="B600" s="354" t="s">
        <v>9785</v>
      </c>
      <c r="C600" s="355" t="s">
        <v>569</v>
      </c>
      <c r="D600" s="356">
        <v>1477.72</v>
      </c>
    </row>
    <row r="601" spans="1:4" x14ac:dyDescent="0.25">
      <c r="A601" s="353" t="s">
        <v>9786</v>
      </c>
      <c r="B601" s="354" t="s">
        <v>9787</v>
      </c>
      <c r="C601" s="355" t="s">
        <v>569</v>
      </c>
      <c r="D601" s="356">
        <v>2.04</v>
      </c>
    </row>
    <row r="602" spans="1:4" x14ac:dyDescent="0.25">
      <c r="A602" s="353" t="s">
        <v>9788</v>
      </c>
      <c r="B602" s="354" t="s">
        <v>9789</v>
      </c>
      <c r="C602" s="355" t="s">
        <v>569</v>
      </c>
      <c r="D602" s="356">
        <v>1.68</v>
      </c>
    </row>
    <row r="603" spans="1:4" x14ac:dyDescent="0.25">
      <c r="A603" s="353" t="s">
        <v>9790</v>
      </c>
      <c r="B603" s="354" t="s">
        <v>9791</v>
      </c>
      <c r="C603" s="355" t="s">
        <v>21</v>
      </c>
      <c r="D603" s="356">
        <v>71.459999999999994</v>
      </c>
    </row>
    <row r="604" spans="1:4" x14ac:dyDescent="0.25">
      <c r="A604" s="353" t="s">
        <v>9792</v>
      </c>
      <c r="B604" s="354" t="s">
        <v>9793</v>
      </c>
      <c r="C604" s="355" t="s">
        <v>25</v>
      </c>
      <c r="D604" s="356">
        <v>316.67</v>
      </c>
    </row>
    <row r="605" spans="1:4" ht="30" x14ac:dyDescent="0.25">
      <c r="A605" s="353" t="s">
        <v>9794</v>
      </c>
      <c r="B605" s="354" t="s">
        <v>9795</v>
      </c>
      <c r="C605" s="355" t="s">
        <v>25</v>
      </c>
      <c r="D605" s="356">
        <v>1112.9100000000001</v>
      </c>
    </row>
    <row r="606" spans="1:4" x14ac:dyDescent="0.25">
      <c r="A606" s="353" t="s">
        <v>9796</v>
      </c>
      <c r="B606" s="354" t="s">
        <v>9797</v>
      </c>
      <c r="C606" s="355" t="s">
        <v>21</v>
      </c>
      <c r="D606" s="356">
        <v>26.89</v>
      </c>
    </row>
    <row r="607" spans="1:4" x14ac:dyDescent="0.25">
      <c r="A607" s="353" t="s">
        <v>9798</v>
      </c>
      <c r="B607" s="354" t="s">
        <v>9799</v>
      </c>
      <c r="C607" s="355" t="s">
        <v>21</v>
      </c>
      <c r="D607" s="356">
        <v>9.06</v>
      </c>
    </row>
    <row r="608" spans="1:4" x14ac:dyDescent="0.25">
      <c r="A608" s="353" t="s">
        <v>9800</v>
      </c>
      <c r="B608" s="354" t="s">
        <v>9801</v>
      </c>
      <c r="C608" s="355" t="s">
        <v>21</v>
      </c>
      <c r="D608" s="356">
        <v>18.059999999999999</v>
      </c>
    </row>
    <row r="609" spans="1:4" ht="30" x14ac:dyDescent="0.25">
      <c r="A609" s="353" t="s">
        <v>9802</v>
      </c>
      <c r="B609" s="354" t="s">
        <v>9803</v>
      </c>
      <c r="C609" s="355" t="s">
        <v>52</v>
      </c>
      <c r="D609" s="356">
        <v>4.16</v>
      </c>
    </row>
    <row r="610" spans="1:4" ht="30" x14ac:dyDescent="0.25">
      <c r="A610" s="353" t="s">
        <v>9804</v>
      </c>
      <c r="B610" s="354" t="s">
        <v>9805</v>
      </c>
      <c r="C610" s="355" t="s">
        <v>52</v>
      </c>
      <c r="D610" s="356">
        <v>6.16</v>
      </c>
    </row>
    <row r="611" spans="1:4" ht="30" x14ac:dyDescent="0.25">
      <c r="A611" s="353" t="s">
        <v>9806</v>
      </c>
      <c r="B611" s="354" t="s">
        <v>9807</v>
      </c>
      <c r="C611" s="355" t="s">
        <v>52</v>
      </c>
      <c r="D611" s="356">
        <v>17.78</v>
      </c>
    </row>
    <row r="612" spans="1:4" ht="30" x14ac:dyDescent="0.25">
      <c r="A612" s="353" t="s">
        <v>9808</v>
      </c>
      <c r="B612" s="354" t="s">
        <v>9809</v>
      </c>
      <c r="C612" s="355" t="s">
        <v>52</v>
      </c>
      <c r="D612" s="356">
        <v>22.38</v>
      </c>
    </row>
    <row r="613" spans="1:4" ht="30" x14ac:dyDescent="0.25">
      <c r="A613" s="353" t="s">
        <v>9810</v>
      </c>
      <c r="B613" s="354" t="s">
        <v>9811</v>
      </c>
      <c r="C613" s="355" t="s">
        <v>52</v>
      </c>
      <c r="D613" s="356">
        <v>26.59</v>
      </c>
    </row>
    <row r="614" spans="1:4" ht="30" x14ac:dyDescent="0.25">
      <c r="A614" s="353" t="s">
        <v>9812</v>
      </c>
      <c r="B614" s="354" t="s">
        <v>9813</v>
      </c>
      <c r="C614" s="355" t="s">
        <v>52</v>
      </c>
      <c r="D614" s="356">
        <v>29.24</v>
      </c>
    </row>
    <row r="615" spans="1:4" ht="30" x14ac:dyDescent="0.25">
      <c r="A615" s="353" t="s">
        <v>9814</v>
      </c>
      <c r="B615" s="354" t="s">
        <v>9815</v>
      </c>
      <c r="C615" s="355" t="s">
        <v>52</v>
      </c>
      <c r="D615" s="356">
        <v>32.64</v>
      </c>
    </row>
    <row r="616" spans="1:4" ht="30" x14ac:dyDescent="0.25">
      <c r="A616" s="353" t="s">
        <v>9816</v>
      </c>
      <c r="B616" s="354" t="s">
        <v>9817</v>
      </c>
      <c r="C616" s="355" t="s">
        <v>52</v>
      </c>
      <c r="D616" s="356">
        <v>38.19</v>
      </c>
    </row>
    <row r="617" spans="1:4" ht="30" x14ac:dyDescent="0.25">
      <c r="A617" s="353" t="s">
        <v>9818</v>
      </c>
      <c r="B617" s="354" t="s">
        <v>9819</v>
      </c>
      <c r="C617" s="355" t="s">
        <v>52</v>
      </c>
      <c r="D617" s="356">
        <v>46.12</v>
      </c>
    </row>
    <row r="618" spans="1:4" ht="30" x14ac:dyDescent="0.25">
      <c r="A618" s="353" t="s">
        <v>9820</v>
      </c>
      <c r="B618" s="354" t="s">
        <v>9821</v>
      </c>
      <c r="C618" s="355" t="s">
        <v>52</v>
      </c>
      <c r="D618" s="356">
        <v>51.72</v>
      </c>
    </row>
    <row r="619" spans="1:4" ht="30" x14ac:dyDescent="0.25">
      <c r="A619" s="353" t="s">
        <v>9822</v>
      </c>
      <c r="B619" s="354" t="s">
        <v>9823</v>
      </c>
      <c r="C619" s="355" t="s">
        <v>52</v>
      </c>
      <c r="D619" s="356">
        <v>74.98</v>
      </c>
    </row>
    <row r="620" spans="1:4" ht="30" x14ac:dyDescent="0.25">
      <c r="A620" s="353" t="s">
        <v>9824</v>
      </c>
      <c r="B620" s="354" t="s">
        <v>9825</v>
      </c>
      <c r="C620" s="355" t="s">
        <v>52</v>
      </c>
      <c r="D620" s="356">
        <v>92.52</v>
      </c>
    </row>
    <row r="621" spans="1:4" ht="30" x14ac:dyDescent="0.25">
      <c r="A621" s="353" t="s">
        <v>9826</v>
      </c>
      <c r="B621" s="354" t="s">
        <v>9827</v>
      </c>
      <c r="C621" s="355" t="s">
        <v>52</v>
      </c>
      <c r="D621" s="356">
        <v>120.59</v>
      </c>
    </row>
    <row r="622" spans="1:4" ht="45" x14ac:dyDescent="0.25">
      <c r="A622" s="353" t="s">
        <v>9828</v>
      </c>
      <c r="B622" s="354" t="s">
        <v>9829</v>
      </c>
      <c r="C622" s="355" t="s">
        <v>21</v>
      </c>
      <c r="D622" s="356">
        <v>71.81</v>
      </c>
    </row>
    <row r="623" spans="1:4" x14ac:dyDescent="0.25">
      <c r="A623" s="353" t="s">
        <v>9830</v>
      </c>
      <c r="B623" s="354" t="s">
        <v>9831</v>
      </c>
      <c r="C623" s="355" t="s">
        <v>21</v>
      </c>
      <c r="D623" s="356">
        <v>20.97</v>
      </c>
    </row>
    <row r="624" spans="1:4" x14ac:dyDescent="0.25">
      <c r="A624" s="353" t="s">
        <v>9832</v>
      </c>
      <c r="B624" s="354" t="s">
        <v>9833</v>
      </c>
      <c r="C624" s="355" t="s">
        <v>2864</v>
      </c>
      <c r="D624" s="356">
        <v>130.66999999999999</v>
      </c>
    </row>
    <row r="625" spans="1:4" ht="30" x14ac:dyDescent="0.25">
      <c r="A625" s="353" t="s">
        <v>9834</v>
      </c>
      <c r="B625" s="354" t="s">
        <v>9835</v>
      </c>
      <c r="C625" s="355" t="s">
        <v>9122</v>
      </c>
      <c r="D625" s="356">
        <v>31.32</v>
      </c>
    </row>
    <row r="626" spans="1:4" ht="45" x14ac:dyDescent="0.25">
      <c r="A626" s="353" t="s">
        <v>9836</v>
      </c>
      <c r="B626" s="354" t="s">
        <v>9837</v>
      </c>
      <c r="C626" s="355" t="s">
        <v>52</v>
      </c>
      <c r="D626" s="356">
        <v>229.91</v>
      </c>
    </row>
    <row r="627" spans="1:4" ht="45" x14ac:dyDescent="0.25">
      <c r="A627" s="353" t="s">
        <v>9838</v>
      </c>
      <c r="B627" s="354" t="s">
        <v>9839</v>
      </c>
      <c r="C627" s="355" t="s">
        <v>52</v>
      </c>
      <c r="D627" s="356">
        <v>319.92</v>
      </c>
    </row>
    <row r="628" spans="1:4" ht="45" x14ac:dyDescent="0.25">
      <c r="A628" s="353" t="s">
        <v>9840</v>
      </c>
      <c r="B628" s="354" t="s">
        <v>9841</v>
      </c>
      <c r="C628" s="355" t="s">
        <v>52</v>
      </c>
      <c r="D628" s="356">
        <v>123.15</v>
      </c>
    </row>
    <row r="629" spans="1:4" ht="45" x14ac:dyDescent="0.25">
      <c r="A629" s="353" t="s">
        <v>9842</v>
      </c>
      <c r="B629" s="354" t="s">
        <v>9843</v>
      </c>
      <c r="C629" s="355" t="s">
        <v>52</v>
      </c>
      <c r="D629" s="356">
        <v>113.31</v>
      </c>
    </row>
    <row r="630" spans="1:4" ht="30" x14ac:dyDescent="0.25">
      <c r="A630" s="353" t="s">
        <v>9844</v>
      </c>
      <c r="B630" s="354" t="s">
        <v>9845</v>
      </c>
      <c r="C630" s="355" t="s">
        <v>9122</v>
      </c>
      <c r="D630" s="356">
        <v>58.09</v>
      </c>
    </row>
    <row r="631" spans="1:4" x14ac:dyDescent="0.25">
      <c r="A631" s="353" t="s">
        <v>9846</v>
      </c>
      <c r="B631" s="354" t="s">
        <v>9847</v>
      </c>
      <c r="C631" s="355" t="s">
        <v>52</v>
      </c>
      <c r="D631" s="356">
        <v>10.47</v>
      </c>
    </row>
    <row r="632" spans="1:4" x14ac:dyDescent="0.25">
      <c r="A632" s="353" t="s">
        <v>9848</v>
      </c>
      <c r="B632" s="354" t="s">
        <v>9849</v>
      </c>
      <c r="C632" s="355" t="s">
        <v>52</v>
      </c>
      <c r="D632" s="356">
        <v>172.69</v>
      </c>
    </row>
    <row r="633" spans="1:4" x14ac:dyDescent="0.25">
      <c r="A633" s="353" t="s">
        <v>9850</v>
      </c>
      <c r="B633" s="354" t="s">
        <v>9851</v>
      </c>
      <c r="C633" s="355" t="s">
        <v>52</v>
      </c>
      <c r="D633" s="356">
        <v>351.48</v>
      </c>
    </row>
    <row r="634" spans="1:4" x14ac:dyDescent="0.25">
      <c r="A634" s="353" t="s">
        <v>9852</v>
      </c>
      <c r="B634" s="354" t="s">
        <v>9853</v>
      </c>
      <c r="C634" s="355" t="s">
        <v>52</v>
      </c>
      <c r="D634" s="356">
        <v>765.28</v>
      </c>
    </row>
    <row r="635" spans="1:4" x14ac:dyDescent="0.25">
      <c r="A635" s="353" t="s">
        <v>9854</v>
      </c>
      <c r="B635" s="354" t="s">
        <v>9855</v>
      </c>
      <c r="C635" s="355" t="s">
        <v>52</v>
      </c>
      <c r="D635" s="356">
        <v>1104.1500000000001</v>
      </c>
    </row>
    <row r="636" spans="1:4" x14ac:dyDescent="0.25">
      <c r="A636" s="353" t="s">
        <v>9856</v>
      </c>
      <c r="B636" s="354" t="s">
        <v>9857</v>
      </c>
      <c r="C636" s="355" t="s">
        <v>52</v>
      </c>
      <c r="D636" s="356">
        <v>53.47</v>
      </c>
    </row>
    <row r="637" spans="1:4" x14ac:dyDescent="0.25">
      <c r="A637" s="353" t="s">
        <v>9858</v>
      </c>
      <c r="B637" s="354" t="s">
        <v>9859</v>
      </c>
      <c r="C637" s="355" t="s">
        <v>52</v>
      </c>
      <c r="D637" s="356">
        <v>110.17</v>
      </c>
    </row>
    <row r="638" spans="1:4" x14ac:dyDescent="0.25">
      <c r="A638" s="353" t="s">
        <v>9860</v>
      </c>
      <c r="B638" s="354" t="s">
        <v>9861</v>
      </c>
      <c r="C638" s="355" t="s">
        <v>52</v>
      </c>
      <c r="D638" s="356">
        <v>71.11</v>
      </c>
    </row>
    <row r="639" spans="1:4" x14ac:dyDescent="0.25">
      <c r="A639" s="353" t="s">
        <v>9862</v>
      </c>
      <c r="B639" s="354" t="s">
        <v>9863</v>
      </c>
      <c r="C639" s="355" t="s">
        <v>52</v>
      </c>
      <c r="D639" s="356">
        <v>0.53</v>
      </c>
    </row>
    <row r="640" spans="1:4" ht="30" x14ac:dyDescent="0.25">
      <c r="A640" s="353" t="s">
        <v>9864</v>
      </c>
      <c r="B640" s="354" t="s">
        <v>9865</v>
      </c>
      <c r="C640" s="355" t="s">
        <v>21</v>
      </c>
      <c r="D640" s="356">
        <v>16.13</v>
      </c>
    </row>
    <row r="641" spans="1:4" ht="30" x14ac:dyDescent="0.25">
      <c r="A641" s="353" t="s">
        <v>9866</v>
      </c>
      <c r="B641" s="354" t="s">
        <v>9867</v>
      </c>
      <c r="C641" s="355" t="s">
        <v>21</v>
      </c>
      <c r="D641" s="356">
        <v>8.14</v>
      </c>
    </row>
    <row r="642" spans="1:4" ht="30" x14ac:dyDescent="0.25">
      <c r="A642" s="353" t="s">
        <v>9868</v>
      </c>
      <c r="B642" s="354" t="s">
        <v>9869</v>
      </c>
      <c r="C642" s="355" t="s">
        <v>21</v>
      </c>
      <c r="D642" s="356">
        <v>5.36</v>
      </c>
    </row>
    <row r="643" spans="1:4" x14ac:dyDescent="0.25">
      <c r="A643" s="353" t="s">
        <v>9870</v>
      </c>
      <c r="B643" s="354" t="s">
        <v>9871</v>
      </c>
      <c r="C643" s="355" t="s">
        <v>21</v>
      </c>
      <c r="D643" s="356">
        <v>6.16</v>
      </c>
    </row>
    <row r="644" spans="1:4" ht="30" x14ac:dyDescent="0.25">
      <c r="A644" s="353" t="s">
        <v>9872</v>
      </c>
      <c r="B644" s="354" t="s">
        <v>9873</v>
      </c>
      <c r="C644" s="355" t="s">
        <v>21</v>
      </c>
      <c r="D644" s="356">
        <v>95.44</v>
      </c>
    </row>
    <row r="645" spans="1:4" ht="45" x14ac:dyDescent="0.25">
      <c r="A645" s="353" t="s">
        <v>9874</v>
      </c>
      <c r="B645" s="354" t="s">
        <v>9875</v>
      </c>
      <c r="C645" s="355" t="s">
        <v>21</v>
      </c>
      <c r="D645" s="356">
        <v>10.6</v>
      </c>
    </row>
    <row r="646" spans="1:4" ht="45" x14ac:dyDescent="0.25">
      <c r="A646" s="353" t="s">
        <v>9876</v>
      </c>
      <c r="B646" s="354" t="s">
        <v>9877</v>
      </c>
      <c r="C646" s="355" t="s">
        <v>21</v>
      </c>
      <c r="D646" s="356">
        <v>118.34</v>
      </c>
    </row>
    <row r="647" spans="1:4" x14ac:dyDescent="0.25">
      <c r="A647" s="353" t="s">
        <v>9878</v>
      </c>
      <c r="B647" s="354" t="s">
        <v>9879</v>
      </c>
      <c r="C647" s="355" t="s">
        <v>21</v>
      </c>
      <c r="D647" s="356">
        <v>41.39</v>
      </c>
    </row>
    <row r="648" spans="1:4" x14ac:dyDescent="0.25">
      <c r="A648" s="353" t="s">
        <v>9880</v>
      </c>
      <c r="B648" s="354" t="s">
        <v>9881</v>
      </c>
      <c r="C648" s="355" t="s">
        <v>569</v>
      </c>
      <c r="D648" s="356">
        <v>82.85</v>
      </c>
    </row>
    <row r="649" spans="1:4" x14ac:dyDescent="0.25">
      <c r="A649" s="353" t="s">
        <v>9882</v>
      </c>
      <c r="B649" s="354" t="s">
        <v>9883</v>
      </c>
      <c r="C649" s="355" t="s">
        <v>52</v>
      </c>
      <c r="D649" s="356">
        <v>3.55</v>
      </c>
    </row>
    <row r="650" spans="1:4" ht="30" x14ac:dyDescent="0.25">
      <c r="A650" s="353" t="s">
        <v>9884</v>
      </c>
      <c r="B650" s="354" t="s">
        <v>9885</v>
      </c>
      <c r="C650" s="355" t="s">
        <v>310</v>
      </c>
      <c r="D650" s="356">
        <v>14.92</v>
      </c>
    </row>
    <row r="651" spans="1:4" ht="30" x14ac:dyDescent="0.25">
      <c r="A651" s="353" t="s">
        <v>9886</v>
      </c>
      <c r="B651" s="354" t="s">
        <v>9887</v>
      </c>
      <c r="C651" s="355" t="s">
        <v>21</v>
      </c>
      <c r="D651" s="356">
        <v>28.61</v>
      </c>
    </row>
    <row r="652" spans="1:4" x14ac:dyDescent="0.25">
      <c r="A652" s="353" t="s">
        <v>9888</v>
      </c>
      <c r="B652" s="354" t="s">
        <v>9889</v>
      </c>
      <c r="C652" s="355" t="s">
        <v>310</v>
      </c>
      <c r="D652" s="356">
        <v>12.16</v>
      </c>
    </row>
    <row r="653" spans="1:4" ht="30" x14ac:dyDescent="0.25">
      <c r="A653" s="353" t="s">
        <v>9890</v>
      </c>
      <c r="B653" s="354" t="s">
        <v>9891</v>
      </c>
      <c r="C653" s="355" t="s">
        <v>9122</v>
      </c>
      <c r="D653" s="356">
        <v>39.28</v>
      </c>
    </row>
    <row r="654" spans="1:4" ht="30" x14ac:dyDescent="0.25">
      <c r="A654" s="353" t="s">
        <v>9892</v>
      </c>
      <c r="B654" s="354" t="s">
        <v>9893</v>
      </c>
      <c r="C654" s="355" t="s">
        <v>310</v>
      </c>
      <c r="D654" s="356">
        <v>134.97</v>
      </c>
    </row>
    <row r="655" spans="1:4" x14ac:dyDescent="0.25">
      <c r="A655" s="353" t="s">
        <v>9894</v>
      </c>
      <c r="B655" s="354" t="s">
        <v>9895</v>
      </c>
      <c r="C655" s="355" t="s">
        <v>21</v>
      </c>
      <c r="D655" s="356">
        <v>2.36</v>
      </c>
    </row>
    <row r="656" spans="1:4" x14ac:dyDescent="0.25">
      <c r="A656" s="353" t="s">
        <v>9896</v>
      </c>
      <c r="B656" s="354" t="s">
        <v>9897</v>
      </c>
      <c r="C656" s="355" t="s">
        <v>21</v>
      </c>
      <c r="D656" s="356">
        <v>54.21</v>
      </c>
    </row>
    <row r="657" spans="1:4" x14ac:dyDescent="0.25">
      <c r="A657" s="353" t="s">
        <v>9898</v>
      </c>
      <c r="B657" s="354" t="s">
        <v>9899</v>
      </c>
      <c r="C657" s="355" t="s">
        <v>569</v>
      </c>
      <c r="D657" s="356">
        <v>53.14</v>
      </c>
    </row>
    <row r="658" spans="1:4" x14ac:dyDescent="0.25">
      <c r="A658" s="353" t="s">
        <v>9900</v>
      </c>
      <c r="B658" s="354" t="s">
        <v>9901</v>
      </c>
      <c r="C658" s="355" t="s">
        <v>21</v>
      </c>
      <c r="D658" s="356">
        <v>117.95</v>
      </c>
    </row>
    <row r="659" spans="1:4" x14ac:dyDescent="0.25">
      <c r="A659" s="353" t="s">
        <v>9902</v>
      </c>
      <c r="B659" s="354" t="s">
        <v>9903</v>
      </c>
      <c r="C659" s="355" t="s">
        <v>52</v>
      </c>
      <c r="D659" s="356">
        <v>51.59</v>
      </c>
    </row>
    <row r="660" spans="1:4" x14ac:dyDescent="0.25">
      <c r="A660" s="353" t="s">
        <v>9904</v>
      </c>
      <c r="B660" s="354" t="s">
        <v>9905</v>
      </c>
      <c r="C660" s="355" t="s">
        <v>569</v>
      </c>
      <c r="D660" s="356">
        <v>61.33</v>
      </c>
    </row>
    <row r="661" spans="1:4" x14ac:dyDescent="0.25">
      <c r="A661" s="353" t="s">
        <v>9906</v>
      </c>
      <c r="B661" s="354" t="s">
        <v>9907</v>
      </c>
      <c r="C661" s="355" t="s">
        <v>21</v>
      </c>
      <c r="D661" s="356">
        <v>35.9</v>
      </c>
    </row>
    <row r="662" spans="1:4" x14ac:dyDescent="0.25">
      <c r="A662" s="353" t="s">
        <v>9908</v>
      </c>
      <c r="B662" s="354" t="s">
        <v>9909</v>
      </c>
      <c r="C662" s="355" t="s">
        <v>569</v>
      </c>
      <c r="D662" s="356">
        <v>39.200000000000003</v>
      </c>
    </row>
    <row r="663" spans="1:4" x14ac:dyDescent="0.25">
      <c r="A663" s="353" t="s">
        <v>9910</v>
      </c>
      <c r="B663" s="354" t="s">
        <v>9911</v>
      </c>
      <c r="C663" s="355" t="s">
        <v>21</v>
      </c>
      <c r="D663" s="356">
        <v>129.53</v>
      </c>
    </row>
    <row r="664" spans="1:4" x14ac:dyDescent="0.25">
      <c r="A664" s="353" t="s">
        <v>9912</v>
      </c>
      <c r="B664" s="354" t="s">
        <v>9913</v>
      </c>
      <c r="C664" s="355" t="s">
        <v>569</v>
      </c>
      <c r="D664" s="356">
        <v>59.81</v>
      </c>
    </row>
    <row r="665" spans="1:4" x14ac:dyDescent="0.25">
      <c r="A665" s="353" t="s">
        <v>9914</v>
      </c>
      <c r="B665" s="354" t="s">
        <v>9915</v>
      </c>
      <c r="C665" s="355" t="s">
        <v>569</v>
      </c>
      <c r="D665" s="356">
        <v>74.23</v>
      </c>
    </row>
    <row r="666" spans="1:4" x14ac:dyDescent="0.25">
      <c r="A666" s="353" t="s">
        <v>9916</v>
      </c>
      <c r="B666" s="354" t="s">
        <v>9917</v>
      </c>
      <c r="C666" s="355" t="s">
        <v>569</v>
      </c>
      <c r="D666" s="356">
        <v>53.77</v>
      </c>
    </row>
    <row r="667" spans="1:4" ht="30" x14ac:dyDescent="0.25">
      <c r="A667" s="353" t="s">
        <v>9918</v>
      </c>
      <c r="B667" s="354" t="s">
        <v>9919</v>
      </c>
      <c r="C667" s="355" t="s">
        <v>21</v>
      </c>
      <c r="D667" s="356">
        <v>93.32</v>
      </c>
    </row>
    <row r="668" spans="1:4" ht="30" x14ac:dyDescent="0.25">
      <c r="A668" s="353" t="s">
        <v>9920</v>
      </c>
      <c r="B668" s="354" t="s">
        <v>9921</v>
      </c>
      <c r="C668" s="355" t="s">
        <v>52</v>
      </c>
      <c r="D668" s="356">
        <v>89.02</v>
      </c>
    </row>
    <row r="669" spans="1:4" ht="30" x14ac:dyDescent="0.25">
      <c r="A669" s="353" t="s">
        <v>9922</v>
      </c>
      <c r="B669" s="354" t="s">
        <v>9923</v>
      </c>
      <c r="C669" s="355" t="s">
        <v>52</v>
      </c>
      <c r="D669" s="356">
        <v>101.63</v>
      </c>
    </row>
    <row r="670" spans="1:4" ht="30" x14ac:dyDescent="0.25">
      <c r="A670" s="353" t="s">
        <v>9924</v>
      </c>
      <c r="B670" s="354" t="s">
        <v>9925</v>
      </c>
      <c r="C670" s="355" t="s">
        <v>21</v>
      </c>
      <c r="D670" s="356">
        <v>135.36000000000001</v>
      </c>
    </row>
    <row r="671" spans="1:4" ht="45" x14ac:dyDescent="0.25">
      <c r="A671" s="353" t="s">
        <v>9926</v>
      </c>
      <c r="B671" s="354" t="s">
        <v>9927</v>
      </c>
      <c r="C671" s="355" t="s">
        <v>21</v>
      </c>
      <c r="D671" s="356">
        <v>161.55000000000001</v>
      </c>
    </row>
    <row r="672" spans="1:4" ht="30" x14ac:dyDescent="0.25">
      <c r="A672" s="353" t="s">
        <v>9928</v>
      </c>
      <c r="B672" s="354" t="s">
        <v>9929</v>
      </c>
      <c r="C672" s="355" t="s">
        <v>21</v>
      </c>
      <c r="D672" s="356">
        <v>105.97</v>
      </c>
    </row>
    <row r="673" spans="1:4" ht="30" x14ac:dyDescent="0.25">
      <c r="A673" s="353" t="s">
        <v>9930</v>
      </c>
      <c r="B673" s="354" t="s">
        <v>9931</v>
      </c>
      <c r="C673" s="355" t="s">
        <v>21</v>
      </c>
      <c r="D673" s="356">
        <v>116.57</v>
      </c>
    </row>
    <row r="674" spans="1:4" ht="30" x14ac:dyDescent="0.25">
      <c r="A674" s="353" t="s">
        <v>9932</v>
      </c>
      <c r="B674" s="354" t="s">
        <v>9933</v>
      </c>
      <c r="C674" s="355" t="s">
        <v>21</v>
      </c>
      <c r="D674" s="356">
        <v>185.42</v>
      </c>
    </row>
    <row r="675" spans="1:4" x14ac:dyDescent="0.25">
      <c r="A675" s="353" t="s">
        <v>9934</v>
      </c>
      <c r="B675" s="354" t="s">
        <v>9935</v>
      </c>
      <c r="C675" s="355" t="s">
        <v>52</v>
      </c>
      <c r="D675" s="356">
        <v>34.25</v>
      </c>
    </row>
    <row r="676" spans="1:4" x14ac:dyDescent="0.25">
      <c r="A676" s="353" t="s">
        <v>9936</v>
      </c>
      <c r="B676" s="354" t="s">
        <v>9937</v>
      </c>
      <c r="C676" s="355" t="s">
        <v>52</v>
      </c>
      <c r="D676" s="356">
        <v>49.26</v>
      </c>
    </row>
    <row r="677" spans="1:4" x14ac:dyDescent="0.25">
      <c r="A677" s="353" t="s">
        <v>9938</v>
      </c>
      <c r="B677" s="354" t="s">
        <v>9939</v>
      </c>
      <c r="C677" s="355" t="s">
        <v>52</v>
      </c>
      <c r="D677" s="356">
        <v>44.49</v>
      </c>
    </row>
    <row r="678" spans="1:4" x14ac:dyDescent="0.25">
      <c r="A678" s="353" t="s">
        <v>9940</v>
      </c>
      <c r="B678" s="354" t="s">
        <v>9941</v>
      </c>
      <c r="C678" s="355" t="s">
        <v>52</v>
      </c>
      <c r="D678" s="356">
        <v>67.209999999999994</v>
      </c>
    </row>
    <row r="679" spans="1:4" x14ac:dyDescent="0.25">
      <c r="A679" s="353" t="s">
        <v>9942</v>
      </c>
      <c r="B679" s="354" t="s">
        <v>9943</v>
      </c>
      <c r="C679" s="355" t="s">
        <v>52</v>
      </c>
      <c r="D679" s="356">
        <v>134.80000000000001</v>
      </c>
    </row>
    <row r="680" spans="1:4" ht="45" x14ac:dyDescent="0.25">
      <c r="A680" s="353" t="s">
        <v>9944</v>
      </c>
      <c r="B680" s="354" t="s">
        <v>9945</v>
      </c>
      <c r="C680" s="355" t="s">
        <v>21</v>
      </c>
      <c r="D680" s="356">
        <v>240.03</v>
      </c>
    </row>
    <row r="681" spans="1:4" ht="45" x14ac:dyDescent="0.25">
      <c r="A681" s="353" t="s">
        <v>9946</v>
      </c>
      <c r="B681" s="354" t="s">
        <v>9947</v>
      </c>
      <c r="C681" s="355" t="s">
        <v>21</v>
      </c>
      <c r="D681" s="356">
        <v>245.52</v>
      </c>
    </row>
    <row r="682" spans="1:4" x14ac:dyDescent="0.25">
      <c r="A682" s="353" t="s">
        <v>9948</v>
      </c>
      <c r="B682" s="354" t="s">
        <v>9949</v>
      </c>
      <c r="C682" s="355" t="s">
        <v>569</v>
      </c>
      <c r="D682" s="356">
        <v>3.67</v>
      </c>
    </row>
    <row r="683" spans="1:4" x14ac:dyDescent="0.25">
      <c r="A683" s="353" t="s">
        <v>9950</v>
      </c>
      <c r="B683" s="354" t="s">
        <v>9951</v>
      </c>
      <c r="C683" s="355" t="s">
        <v>569</v>
      </c>
      <c r="D683" s="356">
        <v>1.78</v>
      </c>
    </row>
    <row r="684" spans="1:4" x14ac:dyDescent="0.25">
      <c r="A684" s="353" t="s">
        <v>9952</v>
      </c>
      <c r="B684" s="354" t="s">
        <v>9953</v>
      </c>
      <c r="C684" s="355" t="s">
        <v>569</v>
      </c>
      <c r="D684" s="356">
        <v>0.55000000000000004</v>
      </c>
    </row>
    <row r="685" spans="1:4" x14ac:dyDescent="0.25">
      <c r="A685" s="353" t="s">
        <v>9954</v>
      </c>
      <c r="B685" s="354" t="s">
        <v>9955</v>
      </c>
      <c r="C685" s="355" t="s">
        <v>569</v>
      </c>
      <c r="D685" s="356">
        <v>1.08</v>
      </c>
    </row>
    <row r="686" spans="1:4" x14ac:dyDescent="0.25">
      <c r="A686" s="353" t="s">
        <v>9956</v>
      </c>
      <c r="B686" s="354" t="s">
        <v>9957</v>
      </c>
      <c r="C686" s="355" t="s">
        <v>569</v>
      </c>
      <c r="D686" s="356">
        <v>3.25</v>
      </c>
    </row>
    <row r="687" spans="1:4" x14ac:dyDescent="0.25">
      <c r="A687" s="353" t="s">
        <v>9958</v>
      </c>
      <c r="B687" s="354" t="s">
        <v>9959</v>
      </c>
      <c r="C687" s="355" t="s">
        <v>569</v>
      </c>
      <c r="D687" s="356">
        <v>2.5099999999999998</v>
      </c>
    </row>
    <row r="688" spans="1:4" x14ac:dyDescent="0.25">
      <c r="A688" s="353" t="s">
        <v>9960</v>
      </c>
      <c r="B688" s="354" t="s">
        <v>9961</v>
      </c>
      <c r="C688" s="355" t="s">
        <v>569</v>
      </c>
      <c r="D688" s="356">
        <v>3.12</v>
      </c>
    </row>
    <row r="689" spans="1:4" x14ac:dyDescent="0.25">
      <c r="A689" s="353" t="s">
        <v>9962</v>
      </c>
      <c r="B689" s="354" t="s">
        <v>9963</v>
      </c>
      <c r="C689" s="355" t="s">
        <v>569</v>
      </c>
      <c r="D689" s="356">
        <v>3.47</v>
      </c>
    </row>
    <row r="690" spans="1:4" x14ac:dyDescent="0.25">
      <c r="A690" s="353" t="s">
        <v>9964</v>
      </c>
      <c r="B690" s="354" t="s">
        <v>9965</v>
      </c>
      <c r="C690" s="355" t="s">
        <v>569</v>
      </c>
      <c r="D690" s="356">
        <v>2.83</v>
      </c>
    </row>
    <row r="691" spans="1:4" x14ac:dyDescent="0.25">
      <c r="A691" s="353" t="s">
        <v>9966</v>
      </c>
      <c r="B691" s="354" t="s">
        <v>9967</v>
      </c>
      <c r="C691" s="355" t="s">
        <v>569</v>
      </c>
      <c r="D691" s="356">
        <v>3.46</v>
      </c>
    </row>
    <row r="692" spans="1:4" x14ac:dyDescent="0.25">
      <c r="A692" s="353" t="s">
        <v>9968</v>
      </c>
      <c r="B692" s="354" t="s">
        <v>1789</v>
      </c>
      <c r="C692" s="355" t="s">
        <v>569</v>
      </c>
      <c r="D692" s="356">
        <v>3.28</v>
      </c>
    </row>
    <row r="693" spans="1:4" x14ac:dyDescent="0.25">
      <c r="A693" s="353" t="s">
        <v>9969</v>
      </c>
      <c r="B693" s="354" t="s">
        <v>1795</v>
      </c>
      <c r="C693" s="355" t="s">
        <v>569</v>
      </c>
      <c r="D693" s="356">
        <v>3.33</v>
      </c>
    </row>
    <row r="694" spans="1:4" x14ac:dyDescent="0.25">
      <c r="A694" s="353" t="s">
        <v>9970</v>
      </c>
      <c r="B694" s="354" t="s">
        <v>1787</v>
      </c>
      <c r="C694" s="355" t="s">
        <v>569</v>
      </c>
      <c r="D694" s="356">
        <v>1.68</v>
      </c>
    </row>
    <row r="695" spans="1:4" x14ac:dyDescent="0.25">
      <c r="A695" s="353" t="s">
        <v>9971</v>
      </c>
      <c r="B695" s="354" t="s">
        <v>1791</v>
      </c>
      <c r="C695" s="355" t="s">
        <v>569</v>
      </c>
      <c r="D695" s="356">
        <v>2.06</v>
      </c>
    </row>
    <row r="696" spans="1:4" x14ac:dyDescent="0.25">
      <c r="A696" s="353" t="s">
        <v>9972</v>
      </c>
      <c r="B696" s="354" t="s">
        <v>9973</v>
      </c>
      <c r="C696" s="355" t="s">
        <v>569</v>
      </c>
      <c r="D696" s="356">
        <v>3.38</v>
      </c>
    </row>
    <row r="697" spans="1:4" x14ac:dyDescent="0.25">
      <c r="A697" s="353" t="s">
        <v>9974</v>
      </c>
      <c r="B697" s="354" t="s">
        <v>9975</v>
      </c>
      <c r="C697" s="355" t="s">
        <v>569</v>
      </c>
      <c r="D697" s="356">
        <v>34.47</v>
      </c>
    </row>
    <row r="698" spans="1:4" x14ac:dyDescent="0.25">
      <c r="A698" s="353" t="s">
        <v>9976</v>
      </c>
      <c r="B698" s="354" t="s">
        <v>9977</v>
      </c>
      <c r="C698" s="355" t="s">
        <v>569</v>
      </c>
      <c r="D698" s="356">
        <v>2.94</v>
      </c>
    </row>
    <row r="699" spans="1:4" ht="45" x14ac:dyDescent="0.25">
      <c r="A699" s="353" t="s">
        <v>9978</v>
      </c>
      <c r="B699" s="354" t="s">
        <v>9979</v>
      </c>
      <c r="C699" s="355" t="s">
        <v>21</v>
      </c>
      <c r="D699" s="356">
        <v>319.52</v>
      </c>
    </row>
    <row r="700" spans="1:4" ht="45" x14ac:dyDescent="0.25">
      <c r="A700" s="353" t="s">
        <v>9980</v>
      </c>
      <c r="B700" s="354" t="s">
        <v>9981</v>
      </c>
      <c r="C700" s="355" t="s">
        <v>21</v>
      </c>
      <c r="D700" s="356">
        <v>94.98</v>
      </c>
    </row>
    <row r="701" spans="1:4" ht="30" x14ac:dyDescent="0.25">
      <c r="A701" s="353" t="s">
        <v>9982</v>
      </c>
      <c r="B701" s="354" t="s">
        <v>9983</v>
      </c>
      <c r="C701" s="355" t="s">
        <v>21</v>
      </c>
      <c r="D701" s="356">
        <v>79.849999999999994</v>
      </c>
    </row>
    <row r="702" spans="1:4" ht="45" x14ac:dyDescent="0.25">
      <c r="A702" s="353" t="s">
        <v>9984</v>
      </c>
      <c r="B702" s="354" t="s">
        <v>9985</v>
      </c>
      <c r="C702" s="355" t="s">
        <v>21</v>
      </c>
      <c r="D702" s="356">
        <v>86.85</v>
      </c>
    </row>
    <row r="703" spans="1:4" ht="45" x14ac:dyDescent="0.25">
      <c r="A703" s="353" t="s">
        <v>9986</v>
      </c>
      <c r="B703" s="354" t="s">
        <v>9987</v>
      </c>
      <c r="C703" s="355" t="s">
        <v>21</v>
      </c>
      <c r="D703" s="356">
        <v>172.67</v>
      </c>
    </row>
    <row r="704" spans="1:4" ht="30" x14ac:dyDescent="0.25">
      <c r="A704" s="353" t="s">
        <v>9988</v>
      </c>
      <c r="B704" s="354" t="s">
        <v>9989</v>
      </c>
      <c r="C704" s="355" t="s">
        <v>21</v>
      </c>
      <c r="D704" s="356">
        <v>100.9</v>
      </c>
    </row>
    <row r="705" spans="1:4" ht="45" x14ac:dyDescent="0.25">
      <c r="A705" s="353" t="s">
        <v>9990</v>
      </c>
      <c r="B705" s="354" t="s">
        <v>9991</v>
      </c>
      <c r="C705" s="355" t="s">
        <v>21</v>
      </c>
      <c r="D705" s="356">
        <v>54.22</v>
      </c>
    </row>
    <row r="706" spans="1:4" ht="30" x14ac:dyDescent="0.25">
      <c r="A706" s="353" t="s">
        <v>9992</v>
      </c>
      <c r="B706" s="354" t="s">
        <v>9993</v>
      </c>
      <c r="C706" s="355" t="s">
        <v>21</v>
      </c>
      <c r="D706" s="356">
        <v>44.86</v>
      </c>
    </row>
    <row r="707" spans="1:4" ht="30" x14ac:dyDescent="0.25">
      <c r="A707" s="353" t="s">
        <v>9994</v>
      </c>
      <c r="B707" s="354" t="s">
        <v>9995</v>
      </c>
      <c r="C707" s="355" t="s">
        <v>21</v>
      </c>
      <c r="D707" s="356">
        <v>55.22</v>
      </c>
    </row>
    <row r="708" spans="1:4" ht="30" x14ac:dyDescent="0.25">
      <c r="A708" s="353" t="s">
        <v>9996</v>
      </c>
      <c r="B708" s="354" t="s">
        <v>9997</v>
      </c>
      <c r="C708" s="355" t="s">
        <v>21</v>
      </c>
      <c r="D708" s="356">
        <v>41.51</v>
      </c>
    </row>
    <row r="709" spans="1:4" ht="45" x14ac:dyDescent="0.25">
      <c r="A709" s="353" t="s">
        <v>9998</v>
      </c>
      <c r="B709" s="354" t="s">
        <v>9999</v>
      </c>
      <c r="C709" s="355" t="s">
        <v>21</v>
      </c>
      <c r="D709" s="356">
        <v>105.57</v>
      </c>
    </row>
    <row r="710" spans="1:4" ht="45" x14ac:dyDescent="0.25">
      <c r="A710" s="353" t="s">
        <v>10000</v>
      </c>
      <c r="B710" s="354" t="s">
        <v>10001</v>
      </c>
      <c r="C710" s="355" t="s">
        <v>52</v>
      </c>
      <c r="D710" s="356">
        <v>36.5</v>
      </c>
    </row>
    <row r="711" spans="1:4" ht="30" x14ac:dyDescent="0.25">
      <c r="A711" s="353" t="s">
        <v>10002</v>
      </c>
      <c r="B711" s="354" t="s">
        <v>10003</v>
      </c>
      <c r="C711" s="355" t="s">
        <v>21</v>
      </c>
      <c r="D711" s="356">
        <v>96.37</v>
      </c>
    </row>
    <row r="712" spans="1:4" ht="45" x14ac:dyDescent="0.25">
      <c r="A712" s="353" t="s">
        <v>10004</v>
      </c>
      <c r="B712" s="354" t="s">
        <v>10005</v>
      </c>
      <c r="C712" s="355" t="s">
        <v>21</v>
      </c>
      <c r="D712" s="356">
        <v>102.6</v>
      </c>
    </row>
    <row r="713" spans="1:4" ht="30" x14ac:dyDescent="0.25">
      <c r="A713" s="353" t="s">
        <v>10006</v>
      </c>
      <c r="B713" s="354" t="s">
        <v>10007</v>
      </c>
      <c r="C713" s="355" t="s">
        <v>21</v>
      </c>
      <c r="D713" s="356">
        <v>141.31</v>
      </c>
    </row>
    <row r="714" spans="1:4" ht="45" x14ac:dyDescent="0.25">
      <c r="A714" s="353" t="s">
        <v>10008</v>
      </c>
      <c r="B714" s="354" t="s">
        <v>10009</v>
      </c>
      <c r="C714" s="355" t="s">
        <v>21</v>
      </c>
      <c r="D714" s="356">
        <v>119.52</v>
      </c>
    </row>
    <row r="715" spans="1:4" ht="45" x14ac:dyDescent="0.25">
      <c r="A715" s="353" t="s">
        <v>10010</v>
      </c>
      <c r="B715" s="354" t="s">
        <v>10011</v>
      </c>
      <c r="C715" s="355" t="s">
        <v>21</v>
      </c>
      <c r="D715" s="356">
        <v>23.71</v>
      </c>
    </row>
    <row r="716" spans="1:4" ht="45" x14ac:dyDescent="0.25">
      <c r="A716" s="353" t="s">
        <v>10012</v>
      </c>
      <c r="B716" s="354" t="s">
        <v>10013</v>
      </c>
      <c r="C716" s="355" t="s">
        <v>21</v>
      </c>
      <c r="D716" s="356">
        <v>22.1</v>
      </c>
    </row>
    <row r="717" spans="1:4" ht="45" x14ac:dyDescent="0.25">
      <c r="A717" s="353" t="s">
        <v>10014</v>
      </c>
      <c r="B717" s="354" t="s">
        <v>10015</v>
      </c>
      <c r="C717" s="355" t="s">
        <v>21</v>
      </c>
      <c r="D717" s="356">
        <v>139.30000000000001</v>
      </c>
    </row>
    <row r="718" spans="1:4" ht="45" x14ac:dyDescent="0.25">
      <c r="A718" s="353" t="s">
        <v>10016</v>
      </c>
      <c r="B718" s="354" t="s">
        <v>10017</v>
      </c>
      <c r="C718" s="355" t="s">
        <v>21</v>
      </c>
      <c r="D718" s="356">
        <v>300.85000000000002</v>
      </c>
    </row>
    <row r="719" spans="1:4" ht="30" x14ac:dyDescent="0.25">
      <c r="A719" s="353" t="s">
        <v>10018</v>
      </c>
      <c r="B719" s="354" t="s">
        <v>10019</v>
      </c>
      <c r="C719" s="355" t="s">
        <v>21</v>
      </c>
      <c r="D719" s="356">
        <v>92.98</v>
      </c>
    </row>
    <row r="720" spans="1:4" ht="45" x14ac:dyDescent="0.25">
      <c r="A720" s="353" t="s">
        <v>10020</v>
      </c>
      <c r="B720" s="354" t="s">
        <v>10021</v>
      </c>
      <c r="C720" s="355" t="s">
        <v>21</v>
      </c>
      <c r="D720" s="356">
        <v>105.57</v>
      </c>
    </row>
    <row r="721" spans="1:4" ht="45" x14ac:dyDescent="0.25">
      <c r="A721" s="353" t="s">
        <v>10022</v>
      </c>
      <c r="B721" s="354" t="s">
        <v>10023</v>
      </c>
      <c r="C721" s="355" t="s">
        <v>52</v>
      </c>
      <c r="D721" s="356">
        <v>36.130000000000003</v>
      </c>
    </row>
    <row r="722" spans="1:4" ht="45" x14ac:dyDescent="0.25">
      <c r="A722" s="353" t="s">
        <v>10024</v>
      </c>
      <c r="B722" s="354" t="s">
        <v>10025</v>
      </c>
      <c r="C722" s="355" t="s">
        <v>21</v>
      </c>
      <c r="D722" s="356">
        <v>35.380000000000003</v>
      </c>
    </row>
    <row r="723" spans="1:4" ht="45" x14ac:dyDescent="0.25">
      <c r="A723" s="353" t="s">
        <v>10026</v>
      </c>
      <c r="B723" s="354" t="s">
        <v>10027</v>
      </c>
      <c r="C723" s="355" t="s">
        <v>21</v>
      </c>
      <c r="D723" s="356">
        <v>148.38</v>
      </c>
    </row>
    <row r="724" spans="1:4" ht="45" x14ac:dyDescent="0.25">
      <c r="A724" s="353" t="s">
        <v>10028</v>
      </c>
      <c r="B724" s="354" t="s">
        <v>10029</v>
      </c>
      <c r="C724" s="355" t="s">
        <v>21</v>
      </c>
      <c r="D724" s="356">
        <v>74.900000000000006</v>
      </c>
    </row>
    <row r="725" spans="1:4" ht="45" x14ac:dyDescent="0.25">
      <c r="A725" s="353" t="s">
        <v>10030</v>
      </c>
      <c r="B725" s="354" t="s">
        <v>10031</v>
      </c>
      <c r="C725" s="355" t="s">
        <v>21</v>
      </c>
      <c r="D725" s="356">
        <v>119.7</v>
      </c>
    </row>
    <row r="726" spans="1:4" ht="45" x14ac:dyDescent="0.25">
      <c r="A726" s="353" t="s">
        <v>10032</v>
      </c>
      <c r="B726" s="354" t="s">
        <v>10033</v>
      </c>
      <c r="C726" s="355" t="s">
        <v>21</v>
      </c>
      <c r="D726" s="356">
        <v>147.75</v>
      </c>
    </row>
    <row r="727" spans="1:4" ht="30" x14ac:dyDescent="0.25">
      <c r="A727" s="353" t="s">
        <v>10034</v>
      </c>
      <c r="B727" s="354" t="s">
        <v>2740</v>
      </c>
      <c r="C727" s="355" t="s">
        <v>780</v>
      </c>
      <c r="D727" s="356">
        <v>1065.1600000000001</v>
      </c>
    </row>
    <row r="728" spans="1:4" ht="30" x14ac:dyDescent="0.25">
      <c r="A728" s="353" t="s">
        <v>10035</v>
      </c>
      <c r="B728" s="354" t="s">
        <v>2742</v>
      </c>
      <c r="C728" s="355" t="s">
        <v>780</v>
      </c>
      <c r="D728" s="356">
        <v>1165.3900000000001</v>
      </c>
    </row>
    <row r="729" spans="1:4" ht="30" x14ac:dyDescent="0.25">
      <c r="A729" s="353" t="s">
        <v>10036</v>
      </c>
      <c r="B729" s="354" t="s">
        <v>10037</v>
      </c>
      <c r="C729" s="355" t="s">
        <v>569</v>
      </c>
      <c r="D729" s="356">
        <v>1503.72</v>
      </c>
    </row>
    <row r="730" spans="1:4" ht="30" x14ac:dyDescent="0.25">
      <c r="A730" s="353" t="s">
        <v>10038</v>
      </c>
      <c r="B730" s="354" t="s">
        <v>10039</v>
      </c>
      <c r="C730" s="355" t="s">
        <v>21</v>
      </c>
      <c r="D730" s="356">
        <v>1297.26</v>
      </c>
    </row>
    <row r="731" spans="1:4" ht="30" x14ac:dyDescent="0.25">
      <c r="A731" s="353" t="s">
        <v>10040</v>
      </c>
      <c r="B731" s="354" t="s">
        <v>10041</v>
      </c>
      <c r="C731" s="355" t="s">
        <v>569</v>
      </c>
      <c r="D731" s="356">
        <v>1449.98</v>
      </c>
    </row>
    <row r="732" spans="1:4" ht="30" x14ac:dyDescent="0.25">
      <c r="A732" s="353" t="s">
        <v>10042</v>
      </c>
      <c r="B732" s="354" t="s">
        <v>10043</v>
      </c>
      <c r="C732" s="355" t="s">
        <v>569</v>
      </c>
      <c r="D732" s="356">
        <v>1372.15</v>
      </c>
    </row>
    <row r="733" spans="1:4" ht="30" x14ac:dyDescent="0.25">
      <c r="A733" s="353" t="s">
        <v>10044</v>
      </c>
      <c r="B733" s="354" t="s">
        <v>10045</v>
      </c>
      <c r="C733" s="355" t="s">
        <v>569</v>
      </c>
      <c r="D733" s="356">
        <v>1374.42</v>
      </c>
    </row>
    <row r="734" spans="1:4" ht="30" x14ac:dyDescent="0.25">
      <c r="A734" s="353" t="s">
        <v>10046</v>
      </c>
      <c r="B734" s="354" t="s">
        <v>10047</v>
      </c>
      <c r="C734" s="355" t="s">
        <v>780</v>
      </c>
      <c r="D734" s="356">
        <v>727.12</v>
      </c>
    </row>
    <row r="735" spans="1:4" ht="30" x14ac:dyDescent="0.25">
      <c r="A735" s="353" t="s">
        <v>10048</v>
      </c>
      <c r="B735" s="354" t="s">
        <v>10049</v>
      </c>
      <c r="C735" s="355" t="s">
        <v>780</v>
      </c>
      <c r="D735" s="356">
        <v>1447.67</v>
      </c>
    </row>
    <row r="736" spans="1:4" x14ac:dyDescent="0.25">
      <c r="A736" s="353" t="s">
        <v>10050</v>
      </c>
      <c r="B736" s="354" t="s">
        <v>10051</v>
      </c>
      <c r="C736" s="355" t="s">
        <v>21</v>
      </c>
      <c r="D736" s="356">
        <v>1281.94</v>
      </c>
    </row>
    <row r="737" spans="1:4" ht="45" x14ac:dyDescent="0.25">
      <c r="A737" s="353" t="s">
        <v>10052</v>
      </c>
      <c r="B737" s="354" t="s">
        <v>10053</v>
      </c>
      <c r="C737" s="355" t="s">
        <v>21</v>
      </c>
      <c r="D737" s="356">
        <v>2019.54</v>
      </c>
    </row>
    <row r="738" spans="1:4" ht="45" x14ac:dyDescent="0.25">
      <c r="A738" s="353" t="s">
        <v>10054</v>
      </c>
      <c r="B738" s="354" t="s">
        <v>10055</v>
      </c>
      <c r="C738" s="355" t="s">
        <v>21</v>
      </c>
      <c r="D738" s="356">
        <v>1729.69</v>
      </c>
    </row>
    <row r="739" spans="1:4" x14ac:dyDescent="0.25">
      <c r="A739" s="353" t="s">
        <v>10056</v>
      </c>
      <c r="B739" s="354" t="s">
        <v>10057</v>
      </c>
      <c r="C739" s="355" t="s">
        <v>21</v>
      </c>
      <c r="D739" s="356">
        <v>470.97</v>
      </c>
    </row>
    <row r="740" spans="1:4" x14ac:dyDescent="0.25">
      <c r="A740" s="353" t="s">
        <v>10058</v>
      </c>
      <c r="B740" s="354" t="s">
        <v>10059</v>
      </c>
      <c r="C740" s="355" t="s">
        <v>21</v>
      </c>
      <c r="D740" s="356">
        <v>1027.8599999999999</v>
      </c>
    </row>
    <row r="741" spans="1:4" ht="30" x14ac:dyDescent="0.25">
      <c r="A741" s="353" t="s">
        <v>10060</v>
      </c>
      <c r="B741" s="354" t="s">
        <v>10061</v>
      </c>
      <c r="C741" s="355" t="s">
        <v>569</v>
      </c>
      <c r="D741" s="356">
        <v>277.67</v>
      </c>
    </row>
    <row r="742" spans="1:4" ht="30" x14ac:dyDescent="0.25">
      <c r="A742" s="353" t="s">
        <v>10062</v>
      </c>
      <c r="B742" s="354" t="s">
        <v>10063</v>
      </c>
      <c r="C742" s="355" t="s">
        <v>21</v>
      </c>
      <c r="D742" s="356">
        <v>563.41</v>
      </c>
    </row>
    <row r="743" spans="1:4" ht="30" x14ac:dyDescent="0.25">
      <c r="A743" s="353" t="s">
        <v>10064</v>
      </c>
      <c r="B743" s="354" t="s">
        <v>10065</v>
      </c>
      <c r="C743" s="355" t="s">
        <v>21</v>
      </c>
      <c r="D743" s="356">
        <v>1612.22</v>
      </c>
    </row>
    <row r="744" spans="1:4" ht="30" x14ac:dyDescent="0.25">
      <c r="A744" s="353" t="s">
        <v>10066</v>
      </c>
      <c r="B744" s="354" t="s">
        <v>10067</v>
      </c>
      <c r="C744" s="355" t="s">
        <v>52</v>
      </c>
      <c r="D744" s="356">
        <v>460.69</v>
      </c>
    </row>
    <row r="745" spans="1:4" ht="30" x14ac:dyDescent="0.25">
      <c r="A745" s="353" t="s">
        <v>10068</v>
      </c>
      <c r="B745" s="354" t="s">
        <v>10069</v>
      </c>
      <c r="C745" s="355" t="s">
        <v>21</v>
      </c>
      <c r="D745" s="356">
        <v>2092.8200000000002</v>
      </c>
    </row>
    <row r="746" spans="1:4" ht="30" x14ac:dyDescent="0.25">
      <c r="A746" s="353" t="s">
        <v>10070</v>
      </c>
      <c r="B746" s="354" t="s">
        <v>10071</v>
      </c>
      <c r="C746" s="355" t="s">
        <v>21</v>
      </c>
      <c r="D746" s="356">
        <v>1142.6600000000001</v>
      </c>
    </row>
    <row r="747" spans="1:4" ht="45" x14ac:dyDescent="0.25">
      <c r="A747" s="353" t="s">
        <v>10072</v>
      </c>
      <c r="B747" s="354" t="s">
        <v>10073</v>
      </c>
      <c r="C747" s="355" t="s">
        <v>21</v>
      </c>
      <c r="D747" s="356">
        <v>903.52</v>
      </c>
    </row>
    <row r="748" spans="1:4" ht="30" x14ac:dyDescent="0.25">
      <c r="A748" s="353" t="s">
        <v>10074</v>
      </c>
      <c r="B748" s="354" t="s">
        <v>10075</v>
      </c>
      <c r="C748" s="355" t="s">
        <v>21</v>
      </c>
      <c r="D748" s="356">
        <v>5659.35</v>
      </c>
    </row>
    <row r="749" spans="1:4" x14ac:dyDescent="0.25">
      <c r="A749" s="353" t="s">
        <v>10076</v>
      </c>
      <c r="B749" s="354" t="s">
        <v>10077</v>
      </c>
      <c r="C749" s="355" t="s">
        <v>21</v>
      </c>
      <c r="D749" s="356">
        <v>1585.16</v>
      </c>
    </row>
    <row r="750" spans="1:4" x14ac:dyDescent="0.25">
      <c r="A750" s="353" t="s">
        <v>10078</v>
      </c>
      <c r="B750" s="354" t="s">
        <v>10079</v>
      </c>
      <c r="C750" s="355" t="s">
        <v>21</v>
      </c>
      <c r="D750" s="356">
        <v>970.47</v>
      </c>
    </row>
    <row r="751" spans="1:4" ht="30" x14ac:dyDescent="0.25">
      <c r="A751" s="353" t="s">
        <v>10080</v>
      </c>
      <c r="B751" s="354" t="s">
        <v>10081</v>
      </c>
      <c r="C751" s="355" t="s">
        <v>21</v>
      </c>
      <c r="D751" s="356">
        <v>1219.49</v>
      </c>
    </row>
    <row r="752" spans="1:4" ht="45" x14ac:dyDescent="0.25">
      <c r="A752" s="353" t="s">
        <v>10082</v>
      </c>
      <c r="B752" s="354" t="s">
        <v>10083</v>
      </c>
      <c r="C752" s="355" t="s">
        <v>21</v>
      </c>
      <c r="D752" s="356">
        <v>552.48</v>
      </c>
    </row>
    <row r="753" spans="1:4" ht="30" x14ac:dyDescent="0.25">
      <c r="A753" s="353" t="s">
        <v>10084</v>
      </c>
      <c r="B753" s="354" t="s">
        <v>10085</v>
      </c>
      <c r="C753" s="355" t="s">
        <v>21</v>
      </c>
      <c r="D753" s="356">
        <v>455.16</v>
      </c>
    </row>
    <row r="754" spans="1:4" x14ac:dyDescent="0.25">
      <c r="A754" s="353" t="s">
        <v>10086</v>
      </c>
      <c r="B754" s="354" t="s">
        <v>10087</v>
      </c>
      <c r="C754" s="355" t="s">
        <v>21</v>
      </c>
      <c r="D754" s="356">
        <v>949.54</v>
      </c>
    </row>
    <row r="755" spans="1:4" x14ac:dyDescent="0.25">
      <c r="A755" s="353" t="s">
        <v>10088</v>
      </c>
      <c r="B755" s="354" t="s">
        <v>10089</v>
      </c>
      <c r="C755" s="355" t="s">
        <v>21</v>
      </c>
      <c r="D755" s="356">
        <v>1320.77</v>
      </c>
    </row>
    <row r="756" spans="1:4" x14ac:dyDescent="0.25">
      <c r="A756" s="353" t="s">
        <v>10090</v>
      </c>
      <c r="B756" s="354" t="s">
        <v>10091</v>
      </c>
      <c r="C756" s="355" t="s">
        <v>21</v>
      </c>
      <c r="D756" s="356">
        <v>889.81</v>
      </c>
    </row>
    <row r="757" spans="1:4" ht="30" x14ac:dyDescent="0.25">
      <c r="A757" s="353" t="s">
        <v>10092</v>
      </c>
      <c r="B757" s="354" t="s">
        <v>10093</v>
      </c>
      <c r="C757" s="355" t="s">
        <v>21</v>
      </c>
      <c r="D757" s="356">
        <v>1040.92</v>
      </c>
    </row>
    <row r="758" spans="1:4" ht="30" x14ac:dyDescent="0.25">
      <c r="A758" s="353" t="s">
        <v>10094</v>
      </c>
      <c r="B758" s="354" t="s">
        <v>10095</v>
      </c>
      <c r="C758" s="355" t="s">
        <v>21</v>
      </c>
      <c r="D758" s="356">
        <v>728.59</v>
      </c>
    </row>
    <row r="759" spans="1:4" x14ac:dyDescent="0.25">
      <c r="A759" s="353" t="s">
        <v>10096</v>
      </c>
      <c r="B759" s="354" t="s">
        <v>10097</v>
      </c>
      <c r="C759" s="355" t="s">
        <v>21</v>
      </c>
      <c r="D759" s="356">
        <v>1428.82</v>
      </c>
    </row>
    <row r="760" spans="1:4" x14ac:dyDescent="0.25">
      <c r="A760" s="353" t="s">
        <v>10098</v>
      </c>
      <c r="B760" s="354" t="s">
        <v>2397</v>
      </c>
      <c r="C760" s="355" t="s">
        <v>21</v>
      </c>
      <c r="D760" s="356">
        <v>994.27</v>
      </c>
    </row>
    <row r="761" spans="1:4" x14ac:dyDescent="0.25">
      <c r="A761" s="353" t="s">
        <v>10099</v>
      </c>
      <c r="B761" s="354" t="s">
        <v>10100</v>
      </c>
      <c r="C761" s="355" t="s">
        <v>21</v>
      </c>
      <c r="D761" s="356">
        <v>620.22</v>
      </c>
    </row>
    <row r="762" spans="1:4" ht="30" x14ac:dyDescent="0.25">
      <c r="A762" s="353" t="s">
        <v>10101</v>
      </c>
      <c r="B762" s="354" t="s">
        <v>10102</v>
      </c>
      <c r="C762" s="355" t="s">
        <v>21</v>
      </c>
      <c r="D762" s="356">
        <v>1526.52</v>
      </c>
    </row>
    <row r="763" spans="1:4" x14ac:dyDescent="0.25">
      <c r="A763" s="353" t="s">
        <v>10103</v>
      </c>
      <c r="B763" s="354" t="s">
        <v>10104</v>
      </c>
      <c r="C763" s="355" t="s">
        <v>21</v>
      </c>
      <c r="D763" s="356">
        <v>1702.01</v>
      </c>
    </row>
    <row r="764" spans="1:4" ht="30" x14ac:dyDescent="0.25">
      <c r="A764" s="353" t="s">
        <v>10105</v>
      </c>
      <c r="B764" s="354" t="s">
        <v>10106</v>
      </c>
      <c r="C764" s="355" t="s">
        <v>21</v>
      </c>
      <c r="D764" s="356">
        <v>1283.83</v>
      </c>
    </row>
    <row r="765" spans="1:4" x14ac:dyDescent="0.25">
      <c r="A765" s="353" t="s">
        <v>10107</v>
      </c>
      <c r="B765" s="354" t="s">
        <v>10108</v>
      </c>
      <c r="C765" s="355" t="s">
        <v>21</v>
      </c>
      <c r="D765" s="356">
        <v>2435</v>
      </c>
    </row>
    <row r="766" spans="1:4" x14ac:dyDescent="0.25">
      <c r="A766" s="353" t="s">
        <v>10109</v>
      </c>
      <c r="B766" s="354" t="s">
        <v>10110</v>
      </c>
      <c r="C766" s="355" t="s">
        <v>21</v>
      </c>
      <c r="D766" s="356">
        <v>951.59</v>
      </c>
    </row>
    <row r="767" spans="1:4" x14ac:dyDescent="0.25">
      <c r="A767" s="353" t="s">
        <v>10111</v>
      </c>
      <c r="B767" s="354" t="s">
        <v>10112</v>
      </c>
      <c r="C767" s="355" t="s">
        <v>21</v>
      </c>
      <c r="D767" s="356">
        <v>1793.43</v>
      </c>
    </row>
    <row r="768" spans="1:4" x14ac:dyDescent="0.25">
      <c r="A768" s="353" t="s">
        <v>10113</v>
      </c>
      <c r="B768" s="354" t="s">
        <v>10114</v>
      </c>
      <c r="C768" s="355" t="s">
        <v>21</v>
      </c>
      <c r="D768" s="356">
        <v>846.2</v>
      </c>
    </row>
    <row r="769" spans="1:4" ht="30" x14ac:dyDescent="0.25">
      <c r="A769" s="353" t="s">
        <v>10115</v>
      </c>
      <c r="B769" s="354" t="s">
        <v>10116</v>
      </c>
      <c r="C769" s="355" t="s">
        <v>21</v>
      </c>
      <c r="D769" s="356">
        <v>1225.25</v>
      </c>
    </row>
    <row r="770" spans="1:4" ht="30" x14ac:dyDescent="0.25">
      <c r="A770" s="353" t="s">
        <v>10117</v>
      </c>
      <c r="B770" s="354" t="s">
        <v>10118</v>
      </c>
      <c r="C770" s="355" t="s">
        <v>21</v>
      </c>
      <c r="D770" s="356">
        <v>839.32</v>
      </c>
    </row>
    <row r="771" spans="1:4" x14ac:dyDescent="0.25">
      <c r="A771" s="353" t="s">
        <v>10119</v>
      </c>
      <c r="B771" s="354" t="s">
        <v>10120</v>
      </c>
      <c r="C771" s="355" t="s">
        <v>21</v>
      </c>
      <c r="D771" s="356">
        <v>880.73</v>
      </c>
    </row>
    <row r="772" spans="1:4" ht="30" x14ac:dyDescent="0.25">
      <c r="A772" s="353" t="s">
        <v>10121</v>
      </c>
      <c r="B772" s="354" t="s">
        <v>10122</v>
      </c>
      <c r="C772" s="355" t="s">
        <v>21</v>
      </c>
      <c r="D772" s="356">
        <v>813.82</v>
      </c>
    </row>
    <row r="773" spans="1:4" ht="30" x14ac:dyDescent="0.25">
      <c r="A773" s="353" t="s">
        <v>10123</v>
      </c>
      <c r="B773" s="354" t="s">
        <v>10124</v>
      </c>
      <c r="C773" s="355" t="s">
        <v>21</v>
      </c>
      <c r="D773" s="356">
        <v>783.01</v>
      </c>
    </row>
    <row r="774" spans="1:4" ht="30" x14ac:dyDescent="0.25">
      <c r="A774" s="353" t="s">
        <v>10125</v>
      </c>
      <c r="B774" s="354" t="s">
        <v>10126</v>
      </c>
      <c r="C774" s="355" t="s">
        <v>21</v>
      </c>
      <c r="D774" s="356">
        <v>788.51</v>
      </c>
    </row>
    <row r="775" spans="1:4" x14ac:dyDescent="0.25">
      <c r="A775" s="353" t="s">
        <v>10127</v>
      </c>
      <c r="B775" s="354" t="s">
        <v>10128</v>
      </c>
      <c r="C775" s="355" t="s">
        <v>52</v>
      </c>
      <c r="D775" s="356">
        <v>908.98</v>
      </c>
    </row>
    <row r="776" spans="1:4" ht="30" x14ac:dyDescent="0.25">
      <c r="A776" s="353" t="s">
        <v>10129</v>
      </c>
      <c r="B776" s="354" t="s">
        <v>10130</v>
      </c>
      <c r="C776" s="355" t="s">
        <v>21</v>
      </c>
      <c r="D776" s="356">
        <v>1161.07</v>
      </c>
    </row>
    <row r="777" spans="1:4" x14ac:dyDescent="0.25">
      <c r="A777" s="353" t="s">
        <v>10131</v>
      </c>
      <c r="B777" s="354" t="s">
        <v>10132</v>
      </c>
      <c r="C777" s="355" t="s">
        <v>21</v>
      </c>
      <c r="D777" s="356">
        <v>271.61</v>
      </c>
    </row>
    <row r="778" spans="1:4" ht="30" x14ac:dyDescent="0.25">
      <c r="A778" s="353" t="s">
        <v>10133</v>
      </c>
      <c r="B778" s="354" t="s">
        <v>10134</v>
      </c>
      <c r="C778" s="355" t="s">
        <v>21</v>
      </c>
      <c r="D778" s="356">
        <v>250.15</v>
      </c>
    </row>
    <row r="779" spans="1:4" x14ac:dyDescent="0.25">
      <c r="A779" s="353" t="s">
        <v>10135</v>
      </c>
      <c r="B779" s="354" t="s">
        <v>10136</v>
      </c>
      <c r="C779" s="355" t="s">
        <v>21</v>
      </c>
      <c r="D779" s="356">
        <v>1051.2</v>
      </c>
    </row>
    <row r="780" spans="1:4" ht="45" x14ac:dyDescent="0.25">
      <c r="A780" s="353" t="s">
        <v>10137</v>
      </c>
      <c r="B780" s="354" t="s">
        <v>10138</v>
      </c>
      <c r="C780" s="355" t="s">
        <v>21</v>
      </c>
      <c r="D780" s="356">
        <v>292.70999999999998</v>
      </c>
    </row>
    <row r="781" spans="1:4" x14ac:dyDescent="0.25">
      <c r="A781" s="353" t="s">
        <v>10139</v>
      </c>
      <c r="B781" s="354" t="s">
        <v>10140</v>
      </c>
      <c r="C781" s="355" t="s">
        <v>52</v>
      </c>
      <c r="D781" s="356">
        <v>193.07</v>
      </c>
    </row>
    <row r="782" spans="1:4" x14ac:dyDescent="0.25">
      <c r="A782" s="353" t="s">
        <v>10141</v>
      </c>
      <c r="B782" s="354" t="s">
        <v>10142</v>
      </c>
      <c r="C782" s="355" t="s">
        <v>52</v>
      </c>
      <c r="D782" s="356">
        <v>237.4</v>
      </c>
    </row>
    <row r="783" spans="1:4" ht="30" x14ac:dyDescent="0.25">
      <c r="A783" s="353" t="s">
        <v>10143</v>
      </c>
      <c r="B783" s="354" t="s">
        <v>10144</v>
      </c>
      <c r="C783" s="355" t="s">
        <v>21</v>
      </c>
      <c r="D783" s="356">
        <v>295</v>
      </c>
    </row>
    <row r="784" spans="1:4" ht="30" x14ac:dyDescent="0.25">
      <c r="A784" s="353" t="s">
        <v>10145</v>
      </c>
      <c r="B784" s="354" t="s">
        <v>10146</v>
      </c>
      <c r="C784" s="355" t="s">
        <v>21</v>
      </c>
      <c r="D784" s="356">
        <v>39.49</v>
      </c>
    </row>
    <row r="785" spans="1:4" x14ac:dyDescent="0.25">
      <c r="A785" s="353" t="s">
        <v>10147</v>
      </c>
      <c r="B785" s="354" t="s">
        <v>10148</v>
      </c>
      <c r="C785" s="355" t="s">
        <v>21</v>
      </c>
      <c r="D785" s="356">
        <v>534.49</v>
      </c>
    </row>
    <row r="786" spans="1:4" x14ac:dyDescent="0.25">
      <c r="A786" s="353" t="s">
        <v>10149</v>
      </c>
      <c r="B786" s="354" t="s">
        <v>10150</v>
      </c>
      <c r="C786" s="355" t="s">
        <v>21</v>
      </c>
      <c r="D786" s="356">
        <v>1705.58</v>
      </c>
    </row>
    <row r="787" spans="1:4" ht="30" x14ac:dyDescent="0.25">
      <c r="A787" s="353" t="s">
        <v>10151</v>
      </c>
      <c r="B787" s="354" t="s">
        <v>10152</v>
      </c>
      <c r="C787" s="355" t="s">
        <v>21</v>
      </c>
      <c r="D787" s="356">
        <v>428.67</v>
      </c>
    </row>
    <row r="788" spans="1:4" ht="30" x14ac:dyDescent="0.25">
      <c r="A788" s="353" t="s">
        <v>10153</v>
      </c>
      <c r="B788" s="354" t="s">
        <v>10154</v>
      </c>
      <c r="C788" s="355" t="s">
        <v>21</v>
      </c>
      <c r="D788" s="356">
        <v>689.52</v>
      </c>
    </row>
    <row r="789" spans="1:4" x14ac:dyDescent="0.25">
      <c r="A789" s="353" t="s">
        <v>10155</v>
      </c>
      <c r="B789" s="354" t="s">
        <v>10156</v>
      </c>
      <c r="C789" s="355" t="s">
        <v>21</v>
      </c>
      <c r="D789" s="356">
        <v>744.63</v>
      </c>
    </row>
    <row r="790" spans="1:4" x14ac:dyDescent="0.25">
      <c r="A790" s="353" t="s">
        <v>10157</v>
      </c>
      <c r="B790" s="354" t="s">
        <v>10158</v>
      </c>
      <c r="C790" s="355" t="s">
        <v>21</v>
      </c>
      <c r="D790" s="356">
        <v>1444.67</v>
      </c>
    </row>
    <row r="791" spans="1:4" x14ac:dyDescent="0.25">
      <c r="A791" s="353" t="s">
        <v>10159</v>
      </c>
      <c r="B791" s="354" t="s">
        <v>10160</v>
      </c>
      <c r="C791" s="355" t="s">
        <v>52</v>
      </c>
      <c r="D791" s="356">
        <v>122.54</v>
      </c>
    </row>
    <row r="792" spans="1:4" ht="30" x14ac:dyDescent="0.25">
      <c r="A792" s="353" t="s">
        <v>10161</v>
      </c>
      <c r="B792" s="354" t="s">
        <v>10162</v>
      </c>
      <c r="C792" s="355" t="s">
        <v>52</v>
      </c>
      <c r="D792" s="356">
        <v>869.81</v>
      </c>
    </row>
    <row r="793" spans="1:4" x14ac:dyDescent="0.25">
      <c r="A793" s="353" t="s">
        <v>10163</v>
      </c>
      <c r="B793" s="354" t="s">
        <v>10164</v>
      </c>
      <c r="C793" s="355" t="s">
        <v>52</v>
      </c>
      <c r="D793" s="356">
        <v>1197.67</v>
      </c>
    </row>
    <row r="794" spans="1:4" x14ac:dyDescent="0.25">
      <c r="A794" s="353" t="s">
        <v>10165</v>
      </c>
      <c r="B794" s="354" t="s">
        <v>10166</v>
      </c>
      <c r="C794" s="355" t="s">
        <v>52</v>
      </c>
      <c r="D794" s="356">
        <v>756.58</v>
      </c>
    </row>
    <row r="795" spans="1:4" x14ac:dyDescent="0.25">
      <c r="A795" s="353" t="s">
        <v>10167</v>
      </c>
      <c r="B795" s="354" t="s">
        <v>10168</v>
      </c>
      <c r="C795" s="355" t="s">
        <v>569</v>
      </c>
      <c r="D795" s="356">
        <v>753.54</v>
      </c>
    </row>
    <row r="796" spans="1:4" ht="30" x14ac:dyDescent="0.25">
      <c r="A796" s="353" t="s">
        <v>10169</v>
      </c>
      <c r="B796" s="354" t="s">
        <v>10170</v>
      </c>
      <c r="C796" s="355" t="s">
        <v>21</v>
      </c>
      <c r="D796" s="356">
        <v>666.62</v>
      </c>
    </row>
    <row r="797" spans="1:4" ht="30" x14ac:dyDescent="0.25">
      <c r="A797" s="353" t="s">
        <v>10171</v>
      </c>
      <c r="B797" s="354" t="s">
        <v>10172</v>
      </c>
      <c r="C797" s="355" t="s">
        <v>569</v>
      </c>
      <c r="D797" s="356">
        <v>2451.7399999999998</v>
      </c>
    </row>
    <row r="798" spans="1:4" ht="30" x14ac:dyDescent="0.25">
      <c r="A798" s="353" t="s">
        <v>10173</v>
      </c>
      <c r="B798" s="354" t="s">
        <v>10174</v>
      </c>
      <c r="C798" s="355" t="s">
        <v>569</v>
      </c>
      <c r="D798" s="356">
        <v>10739.95</v>
      </c>
    </row>
    <row r="799" spans="1:4" ht="30" x14ac:dyDescent="0.25">
      <c r="A799" s="353" t="s">
        <v>10175</v>
      </c>
      <c r="B799" s="354" t="s">
        <v>10176</v>
      </c>
      <c r="C799" s="355" t="s">
        <v>569</v>
      </c>
      <c r="D799" s="356">
        <v>615.11</v>
      </c>
    </row>
    <row r="800" spans="1:4" ht="30" x14ac:dyDescent="0.25">
      <c r="A800" s="353" t="s">
        <v>10177</v>
      </c>
      <c r="B800" s="354" t="s">
        <v>10178</v>
      </c>
      <c r="C800" s="355" t="s">
        <v>569</v>
      </c>
      <c r="D800" s="356">
        <v>240.15</v>
      </c>
    </row>
    <row r="801" spans="1:4" ht="30" x14ac:dyDescent="0.25">
      <c r="A801" s="353" t="s">
        <v>10179</v>
      </c>
      <c r="B801" s="354" t="s">
        <v>10180</v>
      </c>
      <c r="C801" s="355" t="s">
        <v>569</v>
      </c>
      <c r="D801" s="356">
        <v>4142.66</v>
      </c>
    </row>
    <row r="802" spans="1:4" ht="30" x14ac:dyDescent="0.25">
      <c r="A802" s="353" t="s">
        <v>10181</v>
      </c>
      <c r="B802" s="354" t="s">
        <v>10182</v>
      </c>
      <c r="C802" s="355" t="s">
        <v>21</v>
      </c>
      <c r="D802" s="356">
        <v>595.02</v>
      </c>
    </row>
    <row r="803" spans="1:4" x14ac:dyDescent="0.25">
      <c r="A803" s="353" t="s">
        <v>10183</v>
      </c>
      <c r="B803" s="354" t="s">
        <v>10184</v>
      </c>
      <c r="C803" s="355" t="s">
        <v>21</v>
      </c>
      <c r="D803" s="356">
        <v>658.44</v>
      </c>
    </row>
    <row r="804" spans="1:4" ht="30" x14ac:dyDescent="0.25">
      <c r="A804" s="353" t="s">
        <v>10185</v>
      </c>
      <c r="B804" s="354" t="s">
        <v>10186</v>
      </c>
      <c r="C804" s="355" t="s">
        <v>21</v>
      </c>
      <c r="D804" s="356">
        <v>238.32</v>
      </c>
    </row>
    <row r="805" spans="1:4" ht="30" x14ac:dyDescent="0.25">
      <c r="A805" s="353" t="s">
        <v>10187</v>
      </c>
      <c r="B805" s="354" t="s">
        <v>10188</v>
      </c>
      <c r="C805" s="355" t="s">
        <v>21</v>
      </c>
      <c r="D805" s="356">
        <v>556.73</v>
      </c>
    </row>
    <row r="806" spans="1:4" ht="30" x14ac:dyDescent="0.25">
      <c r="A806" s="353" t="s">
        <v>10189</v>
      </c>
      <c r="B806" s="354" t="s">
        <v>10190</v>
      </c>
      <c r="C806" s="355" t="s">
        <v>21</v>
      </c>
      <c r="D806" s="356">
        <v>251.66</v>
      </c>
    </row>
    <row r="807" spans="1:4" ht="30" x14ac:dyDescent="0.25">
      <c r="A807" s="353" t="s">
        <v>10191</v>
      </c>
      <c r="B807" s="354" t="s">
        <v>10192</v>
      </c>
      <c r="C807" s="355" t="s">
        <v>21</v>
      </c>
      <c r="D807" s="356">
        <v>781.07</v>
      </c>
    </row>
    <row r="808" spans="1:4" ht="30" x14ac:dyDescent="0.25">
      <c r="A808" s="353" t="s">
        <v>10193</v>
      </c>
      <c r="B808" s="354" t="s">
        <v>10194</v>
      </c>
      <c r="C808" s="355" t="s">
        <v>21</v>
      </c>
      <c r="D808" s="356">
        <v>865.27</v>
      </c>
    </row>
    <row r="809" spans="1:4" x14ac:dyDescent="0.25">
      <c r="A809" s="353" t="s">
        <v>10195</v>
      </c>
      <c r="B809" s="354" t="s">
        <v>10196</v>
      </c>
      <c r="C809" s="355" t="s">
        <v>21</v>
      </c>
      <c r="D809" s="356">
        <v>780.06</v>
      </c>
    </row>
    <row r="810" spans="1:4" ht="30" x14ac:dyDescent="0.25">
      <c r="A810" s="353" t="s">
        <v>10197</v>
      </c>
      <c r="B810" s="354" t="s">
        <v>10198</v>
      </c>
      <c r="C810" s="355" t="s">
        <v>21</v>
      </c>
      <c r="D810" s="356">
        <v>854.93</v>
      </c>
    </row>
    <row r="811" spans="1:4" ht="30" x14ac:dyDescent="0.25">
      <c r="A811" s="353" t="s">
        <v>10199</v>
      </c>
      <c r="B811" s="354" t="s">
        <v>10200</v>
      </c>
      <c r="C811" s="355" t="s">
        <v>21</v>
      </c>
      <c r="D811" s="356">
        <v>1162.3599999999999</v>
      </c>
    </row>
    <row r="812" spans="1:4" x14ac:dyDescent="0.25">
      <c r="A812" s="353" t="s">
        <v>10201</v>
      </c>
      <c r="B812" s="354" t="s">
        <v>10202</v>
      </c>
      <c r="C812" s="355" t="s">
        <v>21</v>
      </c>
      <c r="D812" s="356">
        <v>926.2</v>
      </c>
    </row>
    <row r="813" spans="1:4" ht="30" x14ac:dyDescent="0.25">
      <c r="A813" s="353" t="s">
        <v>10203</v>
      </c>
      <c r="B813" s="354" t="s">
        <v>10204</v>
      </c>
      <c r="C813" s="355" t="s">
        <v>21</v>
      </c>
      <c r="D813" s="356">
        <v>1159.0999999999999</v>
      </c>
    </row>
    <row r="814" spans="1:4" ht="30" x14ac:dyDescent="0.25">
      <c r="A814" s="353" t="s">
        <v>10205</v>
      </c>
      <c r="B814" s="354" t="s">
        <v>10206</v>
      </c>
      <c r="C814" s="355" t="s">
        <v>21</v>
      </c>
      <c r="D814" s="356">
        <v>1003.33</v>
      </c>
    </row>
    <row r="815" spans="1:4" ht="30" x14ac:dyDescent="0.25">
      <c r="A815" s="353" t="s">
        <v>10207</v>
      </c>
      <c r="B815" s="354" t="s">
        <v>10208</v>
      </c>
      <c r="C815" s="355" t="s">
        <v>21</v>
      </c>
      <c r="D815" s="356">
        <v>996.77</v>
      </c>
    </row>
    <row r="816" spans="1:4" x14ac:dyDescent="0.25">
      <c r="A816" s="353" t="s">
        <v>10209</v>
      </c>
      <c r="B816" s="354" t="s">
        <v>10210</v>
      </c>
      <c r="C816" s="355" t="s">
        <v>21</v>
      </c>
      <c r="D816" s="356">
        <v>1158.76</v>
      </c>
    </row>
    <row r="817" spans="1:4" ht="30" x14ac:dyDescent="0.25">
      <c r="A817" s="353" t="s">
        <v>10211</v>
      </c>
      <c r="B817" s="354" t="s">
        <v>10212</v>
      </c>
      <c r="C817" s="355" t="s">
        <v>21</v>
      </c>
      <c r="D817" s="356">
        <v>955.89</v>
      </c>
    </row>
    <row r="818" spans="1:4" ht="30" x14ac:dyDescent="0.25">
      <c r="A818" s="353" t="s">
        <v>10213</v>
      </c>
      <c r="B818" s="354" t="s">
        <v>10214</v>
      </c>
      <c r="C818" s="355" t="s">
        <v>21</v>
      </c>
      <c r="D818" s="356">
        <v>1089.6400000000001</v>
      </c>
    </row>
    <row r="819" spans="1:4" ht="30" x14ac:dyDescent="0.25">
      <c r="A819" s="353" t="s">
        <v>10215</v>
      </c>
      <c r="B819" s="354" t="s">
        <v>10216</v>
      </c>
      <c r="C819" s="355" t="s">
        <v>21</v>
      </c>
      <c r="D819" s="356">
        <v>1249.17</v>
      </c>
    </row>
    <row r="820" spans="1:4" ht="30" x14ac:dyDescent="0.25">
      <c r="A820" s="353" t="s">
        <v>10217</v>
      </c>
      <c r="B820" s="354" t="s">
        <v>10218</v>
      </c>
      <c r="C820" s="355" t="s">
        <v>21</v>
      </c>
      <c r="D820" s="356">
        <v>1113.2</v>
      </c>
    </row>
    <row r="821" spans="1:4" ht="30" x14ac:dyDescent="0.25">
      <c r="A821" s="353" t="s">
        <v>10219</v>
      </c>
      <c r="B821" s="354" t="s">
        <v>10220</v>
      </c>
      <c r="C821" s="355" t="s">
        <v>21</v>
      </c>
      <c r="D821" s="356">
        <v>1237.6500000000001</v>
      </c>
    </row>
    <row r="822" spans="1:4" ht="30" x14ac:dyDescent="0.25">
      <c r="A822" s="353" t="s">
        <v>10221</v>
      </c>
      <c r="B822" s="354" t="s">
        <v>10222</v>
      </c>
      <c r="C822" s="355" t="s">
        <v>21</v>
      </c>
      <c r="D822" s="356">
        <v>585.6</v>
      </c>
    </row>
    <row r="823" spans="1:4" ht="30" x14ac:dyDescent="0.25">
      <c r="A823" s="353" t="s">
        <v>10223</v>
      </c>
      <c r="B823" s="354" t="s">
        <v>10224</v>
      </c>
      <c r="C823" s="355" t="s">
        <v>21</v>
      </c>
      <c r="D823" s="356">
        <v>1043.42</v>
      </c>
    </row>
    <row r="824" spans="1:4" x14ac:dyDescent="0.25">
      <c r="A824" s="353" t="s">
        <v>10225</v>
      </c>
      <c r="B824" s="354" t="s">
        <v>10226</v>
      </c>
      <c r="C824" s="355" t="s">
        <v>21</v>
      </c>
      <c r="D824" s="356">
        <v>1410.92</v>
      </c>
    </row>
    <row r="825" spans="1:4" x14ac:dyDescent="0.25">
      <c r="A825" s="353" t="s">
        <v>10227</v>
      </c>
      <c r="B825" s="354" t="s">
        <v>10228</v>
      </c>
      <c r="C825" s="355" t="s">
        <v>21</v>
      </c>
      <c r="D825" s="356">
        <v>935.84</v>
      </c>
    </row>
    <row r="826" spans="1:4" ht="30" x14ac:dyDescent="0.25">
      <c r="A826" s="353" t="s">
        <v>10229</v>
      </c>
      <c r="B826" s="354" t="s">
        <v>10230</v>
      </c>
      <c r="C826" s="355" t="s">
        <v>569</v>
      </c>
      <c r="D826" s="356">
        <v>312.75</v>
      </c>
    </row>
    <row r="827" spans="1:4" x14ac:dyDescent="0.25">
      <c r="A827" s="353" t="s">
        <v>10231</v>
      </c>
      <c r="B827" s="354" t="s">
        <v>10232</v>
      </c>
      <c r="C827" s="355" t="s">
        <v>21</v>
      </c>
      <c r="D827" s="356">
        <v>380</v>
      </c>
    </row>
    <row r="828" spans="1:4" x14ac:dyDescent="0.25">
      <c r="A828" s="353" t="s">
        <v>10233</v>
      </c>
      <c r="B828" s="354" t="s">
        <v>10234</v>
      </c>
      <c r="C828" s="355" t="s">
        <v>21</v>
      </c>
      <c r="D828" s="356">
        <v>794.35</v>
      </c>
    </row>
    <row r="829" spans="1:4" x14ac:dyDescent="0.25">
      <c r="A829" s="353" t="s">
        <v>10235</v>
      </c>
      <c r="B829" s="354" t="s">
        <v>10236</v>
      </c>
      <c r="C829" s="355" t="s">
        <v>21</v>
      </c>
      <c r="D829" s="356">
        <v>389.55</v>
      </c>
    </row>
    <row r="830" spans="1:4" x14ac:dyDescent="0.25">
      <c r="A830" s="353" t="s">
        <v>10237</v>
      </c>
      <c r="B830" s="354" t="s">
        <v>2513</v>
      </c>
      <c r="C830" s="355" t="s">
        <v>21</v>
      </c>
      <c r="D830" s="356">
        <v>643.97</v>
      </c>
    </row>
    <row r="831" spans="1:4" ht="30" x14ac:dyDescent="0.25">
      <c r="A831" s="353" t="s">
        <v>10238</v>
      </c>
      <c r="B831" s="354" t="s">
        <v>10239</v>
      </c>
      <c r="C831" s="355" t="s">
        <v>21</v>
      </c>
      <c r="D831" s="356">
        <v>409.24</v>
      </c>
    </row>
    <row r="832" spans="1:4" x14ac:dyDescent="0.25">
      <c r="A832" s="353" t="s">
        <v>10240</v>
      </c>
      <c r="B832" s="354" t="s">
        <v>10241</v>
      </c>
      <c r="C832" s="355" t="s">
        <v>21</v>
      </c>
      <c r="D832" s="356">
        <v>493.5</v>
      </c>
    </row>
    <row r="833" spans="1:4" x14ac:dyDescent="0.25">
      <c r="A833" s="353" t="s">
        <v>10242</v>
      </c>
      <c r="B833" s="354" t="s">
        <v>10243</v>
      </c>
      <c r="C833" s="355" t="s">
        <v>21</v>
      </c>
      <c r="D833" s="356">
        <v>551.29</v>
      </c>
    </row>
    <row r="834" spans="1:4" ht="30" x14ac:dyDescent="0.25">
      <c r="A834" s="353" t="s">
        <v>10244</v>
      </c>
      <c r="B834" s="354" t="s">
        <v>10245</v>
      </c>
      <c r="C834" s="355" t="s">
        <v>21</v>
      </c>
      <c r="D834" s="356">
        <v>391.86</v>
      </c>
    </row>
    <row r="835" spans="1:4" ht="30" x14ac:dyDescent="0.25">
      <c r="A835" s="353" t="s">
        <v>10246</v>
      </c>
      <c r="B835" s="354" t="s">
        <v>10247</v>
      </c>
      <c r="C835" s="355" t="s">
        <v>21</v>
      </c>
      <c r="D835" s="356">
        <v>923.71</v>
      </c>
    </row>
    <row r="836" spans="1:4" ht="30" x14ac:dyDescent="0.25">
      <c r="A836" s="353" t="s">
        <v>10248</v>
      </c>
      <c r="B836" s="354" t="s">
        <v>10249</v>
      </c>
      <c r="C836" s="355" t="s">
        <v>21</v>
      </c>
      <c r="D836" s="356">
        <v>1122.54</v>
      </c>
    </row>
    <row r="837" spans="1:4" ht="30" x14ac:dyDescent="0.25">
      <c r="A837" s="353" t="s">
        <v>10250</v>
      </c>
      <c r="B837" s="354" t="s">
        <v>10251</v>
      </c>
      <c r="C837" s="355" t="s">
        <v>21</v>
      </c>
      <c r="D837" s="356">
        <v>1001.31</v>
      </c>
    </row>
    <row r="838" spans="1:4" x14ac:dyDescent="0.25">
      <c r="A838" s="353" t="s">
        <v>10252</v>
      </c>
      <c r="B838" s="354" t="s">
        <v>10253</v>
      </c>
      <c r="C838" s="355" t="s">
        <v>21</v>
      </c>
      <c r="D838" s="356">
        <v>1068.8900000000001</v>
      </c>
    </row>
    <row r="839" spans="1:4" ht="30" x14ac:dyDescent="0.25">
      <c r="A839" s="353" t="s">
        <v>10254</v>
      </c>
      <c r="B839" s="354" t="s">
        <v>10255</v>
      </c>
      <c r="C839" s="355" t="s">
        <v>21</v>
      </c>
      <c r="D839" s="356">
        <v>1123.6300000000001</v>
      </c>
    </row>
    <row r="840" spans="1:4" x14ac:dyDescent="0.25">
      <c r="A840" s="353" t="s">
        <v>10256</v>
      </c>
      <c r="B840" s="354" t="s">
        <v>10257</v>
      </c>
      <c r="C840" s="355" t="s">
        <v>21</v>
      </c>
      <c r="D840" s="356">
        <v>816.32</v>
      </c>
    </row>
    <row r="841" spans="1:4" x14ac:dyDescent="0.25">
      <c r="A841" s="353" t="s">
        <v>10258</v>
      </c>
      <c r="B841" s="354" t="s">
        <v>10259</v>
      </c>
      <c r="C841" s="355" t="s">
        <v>21</v>
      </c>
      <c r="D841" s="356">
        <v>845.46</v>
      </c>
    </row>
    <row r="842" spans="1:4" ht="45" x14ac:dyDescent="0.25">
      <c r="A842" s="353" t="s">
        <v>10260</v>
      </c>
      <c r="B842" s="354" t="s">
        <v>10261</v>
      </c>
      <c r="C842" s="355" t="s">
        <v>21</v>
      </c>
      <c r="D842" s="356">
        <v>655.30999999999995</v>
      </c>
    </row>
    <row r="843" spans="1:4" ht="30" x14ac:dyDescent="0.25">
      <c r="A843" s="353" t="s">
        <v>10262</v>
      </c>
      <c r="B843" s="354" t="s">
        <v>10263</v>
      </c>
      <c r="C843" s="355" t="s">
        <v>21</v>
      </c>
      <c r="D843" s="356">
        <v>508.56</v>
      </c>
    </row>
    <row r="844" spans="1:4" ht="30" x14ac:dyDescent="0.25">
      <c r="A844" s="353" t="s">
        <v>10264</v>
      </c>
      <c r="B844" s="354" t="s">
        <v>10265</v>
      </c>
      <c r="C844" s="355" t="s">
        <v>21</v>
      </c>
      <c r="D844" s="356">
        <v>1827.41</v>
      </c>
    </row>
    <row r="845" spans="1:4" ht="30" x14ac:dyDescent="0.25">
      <c r="A845" s="353" t="s">
        <v>10266</v>
      </c>
      <c r="B845" s="354" t="s">
        <v>10267</v>
      </c>
      <c r="C845" s="355" t="s">
        <v>21</v>
      </c>
      <c r="D845" s="356">
        <v>1467.15</v>
      </c>
    </row>
    <row r="846" spans="1:4" ht="30" x14ac:dyDescent="0.25">
      <c r="A846" s="353" t="s">
        <v>10268</v>
      </c>
      <c r="B846" s="354" t="s">
        <v>10269</v>
      </c>
      <c r="C846" s="355" t="s">
        <v>21</v>
      </c>
      <c r="D846" s="356">
        <v>789.75</v>
      </c>
    </row>
    <row r="847" spans="1:4" x14ac:dyDescent="0.25">
      <c r="A847" s="353" t="s">
        <v>10270</v>
      </c>
      <c r="B847" s="354" t="s">
        <v>10271</v>
      </c>
      <c r="C847" s="355" t="s">
        <v>21</v>
      </c>
      <c r="D847" s="356">
        <v>902.21</v>
      </c>
    </row>
    <row r="848" spans="1:4" x14ac:dyDescent="0.25">
      <c r="A848" s="353" t="s">
        <v>10272</v>
      </c>
      <c r="B848" s="354" t="s">
        <v>10273</v>
      </c>
      <c r="C848" s="355" t="s">
        <v>21</v>
      </c>
      <c r="D848" s="356">
        <v>906.9</v>
      </c>
    </row>
    <row r="849" spans="1:4" ht="30" x14ac:dyDescent="0.25">
      <c r="A849" s="353" t="s">
        <v>10274</v>
      </c>
      <c r="B849" s="354" t="s">
        <v>10275</v>
      </c>
      <c r="C849" s="355" t="s">
        <v>21</v>
      </c>
      <c r="D849" s="356">
        <v>1289.08</v>
      </c>
    </row>
    <row r="850" spans="1:4" ht="30" x14ac:dyDescent="0.25">
      <c r="A850" s="353" t="s">
        <v>10276</v>
      </c>
      <c r="B850" s="354" t="s">
        <v>10277</v>
      </c>
      <c r="C850" s="355" t="s">
        <v>52</v>
      </c>
      <c r="D850" s="356">
        <v>287.87</v>
      </c>
    </row>
    <row r="851" spans="1:4" ht="45" x14ac:dyDescent="0.25">
      <c r="A851" s="353" t="s">
        <v>10278</v>
      </c>
      <c r="B851" s="354" t="s">
        <v>10279</v>
      </c>
      <c r="C851" s="355" t="s">
        <v>52</v>
      </c>
      <c r="D851" s="356">
        <v>232.65</v>
      </c>
    </row>
    <row r="852" spans="1:4" ht="45" x14ac:dyDescent="0.25">
      <c r="A852" s="353" t="s">
        <v>10280</v>
      </c>
      <c r="B852" s="354" t="s">
        <v>10281</v>
      </c>
      <c r="C852" s="355" t="s">
        <v>52</v>
      </c>
      <c r="D852" s="356">
        <v>280.51</v>
      </c>
    </row>
    <row r="853" spans="1:4" x14ac:dyDescent="0.25">
      <c r="A853" s="353" t="s">
        <v>10282</v>
      </c>
      <c r="B853" s="354" t="s">
        <v>10283</v>
      </c>
      <c r="C853" s="355" t="s">
        <v>21</v>
      </c>
      <c r="D853" s="356">
        <v>1070.0999999999999</v>
      </c>
    </row>
    <row r="854" spans="1:4" ht="30" x14ac:dyDescent="0.25">
      <c r="A854" s="353" t="s">
        <v>10284</v>
      </c>
      <c r="B854" s="354" t="s">
        <v>10285</v>
      </c>
      <c r="C854" s="355" t="s">
        <v>21</v>
      </c>
      <c r="D854" s="356">
        <v>838.21</v>
      </c>
    </row>
    <row r="855" spans="1:4" ht="30" x14ac:dyDescent="0.25">
      <c r="A855" s="353" t="s">
        <v>10286</v>
      </c>
      <c r="B855" s="354" t="s">
        <v>10287</v>
      </c>
      <c r="C855" s="355" t="s">
        <v>569</v>
      </c>
      <c r="D855" s="356">
        <v>172.18</v>
      </c>
    </row>
    <row r="856" spans="1:4" ht="45" x14ac:dyDescent="0.25">
      <c r="A856" s="353" t="s">
        <v>10288</v>
      </c>
      <c r="B856" s="354" t="s">
        <v>10289</v>
      </c>
      <c r="C856" s="355" t="s">
        <v>569</v>
      </c>
      <c r="D856" s="356">
        <v>386.01</v>
      </c>
    </row>
    <row r="857" spans="1:4" ht="30" x14ac:dyDescent="0.25">
      <c r="A857" s="353" t="s">
        <v>10290</v>
      </c>
      <c r="B857" s="354" t="s">
        <v>10291</v>
      </c>
      <c r="C857" s="355" t="s">
        <v>21</v>
      </c>
      <c r="D857" s="356">
        <v>232.92</v>
      </c>
    </row>
    <row r="858" spans="1:4" ht="45" x14ac:dyDescent="0.25">
      <c r="A858" s="353" t="s">
        <v>10292</v>
      </c>
      <c r="B858" s="354" t="s">
        <v>10293</v>
      </c>
      <c r="C858" s="355" t="s">
        <v>21</v>
      </c>
      <c r="D858" s="356">
        <v>2531.94</v>
      </c>
    </row>
    <row r="859" spans="1:4" x14ac:dyDescent="0.25">
      <c r="A859" s="353" t="s">
        <v>10294</v>
      </c>
      <c r="B859" s="354" t="s">
        <v>10295</v>
      </c>
      <c r="C859" s="355" t="s">
        <v>21</v>
      </c>
      <c r="D859" s="356">
        <v>172.93</v>
      </c>
    </row>
    <row r="860" spans="1:4" x14ac:dyDescent="0.25">
      <c r="A860" s="353" t="s">
        <v>10296</v>
      </c>
      <c r="B860" s="354" t="s">
        <v>10297</v>
      </c>
      <c r="C860" s="355" t="s">
        <v>21</v>
      </c>
      <c r="D860" s="356">
        <v>534.17999999999995</v>
      </c>
    </row>
    <row r="861" spans="1:4" x14ac:dyDescent="0.25">
      <c r="A861" s="353" t="s">
        <v>10298</v>
      </c>
      <c r="B861" s="354" t="s">
        <v>10299</v>
      </c>
      <c r="C861" s="355" t="s">
        <v>21</v>
      </c>
      <c r="D861" s="356">
        <v>467.26</v>
      </c>
    </row>
    <row r="862" spans="1:4" x14ac:dyDescent="0.25">
      <c r="A862" s="353" t="s">
        <v>10300</v>
      </c>
      <c r="B862" s="354" t="s">
        <v>10301</v>
      </c>
      <c r="C862" s="355" t="s">
        <v>21</v>
      </c>
      <c r="D862" s="356">
        <v>371.11</v>
      </c>
    </row>
    <row r="863" spans="1:4" ht="30" x14ac:dyDescent="0.25">
      <c r="A863" s="353" t="s">
        <v>10302</v>
      </c>
      <c r="B863" s="354" t="s">
        <v>10303</v>
      </c>
      <c r="C863" s="355" t="s">
        <v>21</v>
      </c>
      <c r="D863" s="356">
        <v>659.2</v>
      </c>
    </row>
    <row r="864" spans="1:4" x14ac:dyDescent="0.25">
      <c r="A864" s="353" t="s">
        <v>10304</v>
      </c>
      <c r="B864" s="354" t="s">
        <v>10305</v>
      </c>
      <c r="C864" s="355" t="s">
        <v>21</v>
      </c>
      <c r="D864" s="356">
        <v>525.04</v>
      </c>
    </row>
    <row r="865" spans="1:4" ht="30" x14ac:dyDescent="0.25">
      <c r="A865" s="353" t="s">
        <v>10306</v>
      </c>
      <c r="B865" s="354" t="s">
        <v>10307</v>
      </c>
      <c r="C865" s="355" t="s">
        <v>21</v>
      </c>
      <c r="D865" s="356">
        <v>513.91999999999996</v>
      </c>
    </row>
    <row r="866" spans="1:4" x14ac:dyDescent="0.25">
      <c r="A866" s="353" t="s">
        <v>10308</v>
      </c>
      <c r="B866" s="354" t="s">
        <v>10309</v>
      </c>
      <c r="C866" s="355" t="s">
        <v>21</v>
      </c>
      <c r="D866" s="356">
        <v>483.32</v>
      </c>
    </row>
    <row r="867" spans="1:4" ht="30" x14ac:dyDescent="0.25">
      <c r="A867" s="353" t="s">
        <v>10310</v>
      </c>
      <c r="B867" s="354" t="s">
        <v>10311</v>
      </c>
      <c r="C867" s="355" t="s">
        <v>21</v>
      </c>
      <c r="D867" s="356">
        <v>5077.8100000000004</v>
      </c>
    </row>
    <row r="868" spans="1:4" x14ac:dyDescent="0.25">
      <c r="A868" s="353" t="s">
        <v>10312</v>
      </c>
      <c r="B868" s="354" t="s">
        <v>10313</v>
      </c>
      <c r="C868" s="355" t="s">
        <v>21</v>
      </c>
      <c r="D868" s="356">
        <v>276.63</v>
      </c>
    </row>
    <row r="869" spans="1:4" x14ac:dyDescent="0.25">
      <c r="A869" s="353" t="s">
        <v>10314</v>
      </c>
      <c r="B869" s="354" t="s">
        <v>10315</v>
      </c>
      <c r="C869" s="355" t="s">
        <v>21</v>
      </c>
      <c r="D869" s="356">
        <v>102.56</v>
      </c>
    </row>
    <row r="870" spans="1:4" ht="30" x14ac:dyDescent="0.25">
      <c r="A870" s="353" t="s">
        <v>10316</v>
      </c>
      <c r="B870" s="354" t="s">
        <v>10317</v>
      </c>
      <c r="C870" s="355" t="s">
        <v>21</v>
      </c>
      <c r="D870" s="356">
        <v>1098.4000000000001</v>
      </c>
    </row>
    <row r="871" spans="1:4" x14ac:dyDescent="0.25">
      <c r="A871" s="353" t="s">
        <v>10318</v>
      </c>
      <c r="B871" s="354" t="s">
        <v>10319</v>
      </c>
      <c r="C871" s="355" t="s">
        <v>21</v>
      </c>
      <c r="D871" s="356">
        <v>444.65</v>
      </c>
    </row>
    <row r="872" spans="1:4" ht="30" x14ac:dyDescent="0.25">
      <c r="A872" s="353" t="s">
        <v>10320</v>
      </c>
      <c r="B872" s="354" t="s">
        <v>10321</v>
      </c>
      <c r="C872" s="355" t="s">
        <v>21</v>
      </c>
      <c r="D872" s="356">
        <v>926.25</v>
      </c>
    </row>
    <row r="873" spans="1:4" x14ac:dyDescent="0.25">
      <c r="A873" s="353" t="s">
        <v>10322</v>
      </c>
      <c r="B873" s="354" t="s">
        <v>10323</v>
      </c>
      <c r="C873" s="355" t="s">
        <v>21</v>
      </c>
      <c r="D873" s="356">
        <v>163.03</v>
      </c>
    </row>
    <row r="874" spans="1:4" x14ac:dyDescent="0.25">
      <c r="A874" s="353" t="s">
        <v>10324</v>
      </c>
      <c r="B874" s="354" t="s">
        <v>10325</v>
      </c>
      <c r="C874" s="355" t="s">
        <v>21</v>
      </c>
      <c r="D874" s="356">
        <v>229.11</v>
      </c>
    </row>
    <row r="875" spans="1:4" x14ac:dyDescent="0.25">
      <c r="A875" s="353" t="s">
        <v>10326</v>
      </c>
      <c r="B875" s="354" t="s">
        <v>10327</v>
      </c>
      <c r="C875" s="355" t="s">
        <v>21</v>
      </c>
      <c r="D875" s="356">
        <v>350.27</v>
      </c>
    </row>
    <row r="876" spans="1:4" x14ac:dyDescent="0.25">
      <c r="A876" s="353" t="s">
        <v>10328</v>
      </c>
      <c r="B876" s="354" t="s">
        <v>10329</v>
      </c>
      <c r="C876" s="355" t="s">
        <v>21</v>
      </c>
      <c r="D876" s="356">
        <v>401.53</v>
      </c>
    </row>
    <row r="877" spans="1:4" x14ac:dyDescent="0.25">
      <c r="A877" s="353" t="s">
        <v>10330</v>
      </c>
      <c r="B877" s="354" t="s">
        <v>10331</v>
      </c>
      <c r="C877" s="355" t="s">
        <v>21</v>
      </c>
      <c r="D877" s="356">
        <v>67.900000000000006</v>
      </c>
    </row>
    <row r="878" spans="1:4" x14ac:dyDescent="0.25">
      <c r="A878" s="353" t="s">
        <v>10332</v>
      </c>
      <c r="B878" s="354" t="s">
        <v>10333</v>
      </c>
      <c r="C878" s="355" t="s">
        <v>21</v>
      </c>
      <c r="D878" s="356">
        <v>99.43</v>
      </c>
    </row>
    <row r="879" spans="1:4" x14ac:dyDescent="0.25">
      <c r="A879" s="353" t="s">
        <v>10334</v>
      </c>
      <c r="B879" s="354" t="s">
        <v>10335</v>
      </c>
      <c r="C879" s="355" t="s">
        <v>21</v>
      </c>
      <c r="D879" s="356">
        <v>113.58</v>
      </c>
    </row>
    <row r="880" spans="1:4" x14ac:dyDescent="0.25">
      <c r="A880" s="353" t="s">
        <v>10336</v>
      </c>
      <c r="B880" s="354" t="s">
        <v>10337</v>
      </c>
      <c r="C880" s="355" t="s">
        <v>21</v>
      </c>
      <c r="D880" s="356">
        <v>128.80000000000001</v>
      </c>
    </row>
    <row r="881" spans="1:4" x14ac:dyDescent="0.25">
      <c r="A881" s="353" t="s">
        <v>10338</v>
      </c>
      <c r="B881" s="354" t="s">
        <v>10339</v>
      </c>
      <c r="C881" s="355" t="s">
        <v>21</v>
      </c>
      <c r="D881" s="356">
        <v>236.59</v>
      </c>
    </row>
    <row r="882" spans="1:4" x14ac:dyDescent="0.25">
      <c r="A882" s="353" t="s">
        <v>10340</v>
      </c>
      <c r="B882" s="354" t="s">
        <v>10341</v>
      </c>
      <c r="C882" s="355" t="s">
        <v>21</v>
      </c>
      <c r="D882" s="356">
        <v>310.24</v>
      </c>
    </row>
    <row r="883" spans="1:4" x14ac:dyDescent="0.25">
      <c r="A883" s="353" t="s">
        <v>10342</v>
      </c>
      <c r="B883" s="354" t="s">
        <v>10343</v>
      </c>
      <c r="C883" s="355" t="s">
        <v>21</v>
      </c>
      <c r="D883" s="356">
        <v>245.34</v>
      </c>
    </row>
    <row r="884" spans="1:4" x14ac:dyDescent="0.25">
      <c r="A884" s="353" t="s">
        <v>10344</v>
      </c>
      <c r="B884" s="354" t="s">
        <v>10345</v>
      </c>
      <c r="C884" s="355" t="s">
        <v>21</v>
      </c>
      <c r="D884" s="356">
        <v>183.4</v>
      </c>
    </row>
    <row r="885" spans="1:4" x14ac:dyDescent="0.25">
      <c r="A885" s="353" t="s">
        <v>10346</v>
      </c>
      <c r="B885" s="354" t="s">
        <v>10347</v>
      </c>
      <c r="C885" s="355" t="s">
        <v>21</v>
      </c>
      <c r="D885" s="356">
        <v>215.01</v>
      </c>
    </row>
    <row r="886" spans="1:4" x14ac:dyDescent="0.25">
      <c r="A886" s="353" t="s">
        <v>10348</v>
      </c>
      <c r="B886" s="354" t="s">
        <v>10349</v>
      </c>
      <c r="C886" s="355" t="s">
        <v>21</v>
      </c>
      <c r="D886" s="356">
        <v>401.02</v>
      </c>
    </row>
    <row r="887" spans="1:4" x14ac:dyDescent="0.25">
      <c r="A887" s="353" t="s">
        <v>10350</v>
      </c>
      <c r="B887" s="354" t="s">
        <v>10351</v>
      </c>
      <c r="C887" s="355" t="s">
        <v>21</v>
      </c>
      <c r="D887" s="356">
        <v>457.56</v>
      </c>
    </row>
    <row r="888" spans="1:4" ht="45" x14ac:dyDescent="0.25">
      <c r="A888" s="353" t="s">
        <v>10352</v>
      </c>
      <c r="B888" s="354" t="s">
        <v>10353</v>
      </c>
      <c r="C888" s="355" t="s">
        <v>21</v>
      </c>
      <c r="D888" s="356">
        <v>3906.55</v>
      </c>
    </row>
    <row r="889" spans="1:4" x14ac:dyDescent="0.25">
      <c r="A889" s="353" t="s">
        <v>10354</v>
      </c>
      <c r="B889" s="354" t="s">
        <v>10355</v>
      </c>
      <c r="C889" s="355" t="s">
        <v>21</v>
      </c>
      <c r="D889" s="356">
        <v>508.94</v>
      </c>
    </row>
    <row r="890" spans="1:4" ht="30" x14ac:dyDescent="0.25">
      <c r="A890" s="353" t="s">
        <v>10356</v>
      </c>
      <c r="B890" s="354" t="s">
        <v>10357</v>
      </c>
      <c r="C890" s="355" t="s">
        <v>52</v>
      </c>
      <c r="D890" s="356">
        <v>44.68</v>
      </c>
    </row>
    <row r="891" spans="1:4" ht="45" x14ac:dyDescent="0.25">
      <c r="A891" s="353" t="s">
        <v>10358</v>
      </c>
      <c r="B891" s="354" t="s">
        <v>10359</v>
      </c>
      <c r="C891" s="355" t="s">
        <v>569</v>
      </c>
      <c r="D891" s="356">
        <v>445.54</v>
      </c>
    </row>
    <row r="892" spans="1:4" x14ac:dyDescent="0.25">
      <c r="A892" s="353" t="s">
        <v>10360</v>
      </c>
      <c r="B892" s="354" t="s">
        <v>10361</v>
      </c>
      <c r="C892" s="355" t="s">
        <v>569</v>
      </c>
      <c r="D892" s="356">
        <v>886.32</v>
      </c>
    </row>
    <row r="893" spans="1:4" ht="30" x14ac:dyDescent="0.25">
      <c r="A893" s="353" t="s">
        <v>10362</v>
      </c>
      <c r="B893" s="354" t="s">
        <v>10363</v>
      </c>
      <c r="C893" s="355" t="s">
        <v>780</v>
      </c>
      <c r="D893" s="356">
        <v>1298.02</v>
      </c>
    </row>
    <row r="894" spans="1:4" x14ac:dyDescent="0.25">
      <c r="A894" s="353" t="s">
        <v>10364</v>
      </c>
      <c r="B894" s="354" t="s">
        <v>10365</v>
      </c>
      <c r="C894" s="355" t="s">
        <v>780</v>
      </c>
      <c r="D894" s="356">
        <v>8.1999999999999993</v>
      </c>
    </row>
    <row r="895" spans="1:4" ht="30" x14ac:dyDescent="0.25">
      <c r="A895" s="353" t="s">
        <v>10366</v>
      </c>
      <c r="B895" s="354" t="s">
        <v>10367</v>
      </c>
      <c r="C895" s="355" t="s">
        <v>569</v>
      </c>
      <c r="D895" s="356">
        <v>213.21</v>
      </c>
    </row>
    <row r="896" spans="1:4" ht="30" x14ac:dyDescent="0.25">
      <c r="A896" s="353" t="s">
        <v>10368</v>
      </c>
      <c r="B896" s="354" t="s">
        <v>10369</v>
      </c>
      <c r="C896" s="355" t="s">
        <v>569</v>
      </c>
      <c r="D896" s="356">
        <v>72.69</v>
      </c>
    </row>
    <row r="897" spans="1:4" ht="30" x14ac:dyDescent="0.25">
      <c r="A897" s="353" t="s">
        <v>10370</v>
      </c>
      <c r="B897" s="354" t="s">
        <v>10371</v>
      </c>
      <c r="C897" s="355" t="s">
        <v>569</v>
      </c>
      <c r="D897" s="356">
        <v>89.42</v>
      </c>
    </row>
    <row r="898" spans="1:4" ht="30" x14ac:dyDescent="0.25">
      <c r="A898" s="353" t="s">
        <v>10372</v>
      </c>
      <c r="B898" s="354" t="s">
        <v>10373</v>
      </c>
      <c r="C898" s="355" t="s">
        <v>569</v>
      </c>
      <c r="D898" s="356">
        <v>261.29000000000002</v>
      </c>
    </row>
    <row r="899" spans="1:4" ht="30" x14ac:dyDescent="0.25">
      <c r="A899" s="353" t="s">
        <v>10374</v>
      </c>
      <c r="B899" s="354" t="s">
        <v>10375</v>
      </c>
      <c r="C899" s="355" t="s">
        <v>569</v>
      </c>
      <c r="D899" s="356">
        <v>48.96</v>
      </c>
    </row>
    <row r="900" spans="1:4" ht="30" x14ac:dyDescent="0.25">
      <c r="A900" s="353" t="s">
        <v>10376</v>
      </c>
      <c r="B900" s="354" t="s">
        <v>10377</v>
      </c>
      <c r="C900" s="355" t="s">
        <v>569</v>
      </c>
      <c r="D900" s="356">
        <v>105.08</v>
      </c>
    </row>
    <row r="901" spans="1:4" ht="30" x14ac:dyDescent="0.25">
      <c r="A901" s="353" t="s">
        <v>10378</v>
      </c>
      <c r="B901" s="354" t="s">
        <v>10379</v>
      </c>
      <c r="C901" s="355" t="s">
        <v>569</v>
      </c>
      <c r="D901" s="356">
        <v>68.599999999999994</v>
      </c>
    </row>
    <row r="902" spans="1:4" ht="30" x14ac:dyDescent="0.25">
      <c r="A902" s="353" t="s">
        <v>10380</v>
      </c>
      <c r="B902" s="354" t="s">
        <v>10381</v>
      </c>
      <c r="C902" s="355" t="s">
        <v>569</v>
      </c>
      <c r="D902" s="356">
        <v>217.04</v>
      </c>
    </row>
    <row r="903" spans="1:4" ht="30" x14ac:dyDescent="0.25">
      <c r="A903" s="353" t="s">
        <v>10382</v>
      </c>
      <c r="B903" s="354" t="s">
        <v>10383</v>
      </c>
      <c r="C903" s="355" t="s">
        <v>569</v>
      </c>
      <c r="D903" s="356">
        <v>174.52</v>
      </c>
    </row>
    <row r="904" spans="1:4" ht="30" x14ac:dyDescent="0.25">
      <c r="A904" s="353" t="s">
        <v>10384</v>
      </c>
      <c r="B904" s="354" t="s">
        <v>10385</v>
      </c>
      <c r="C904" s="355" t="s">
        <v>569</v>
      </c>
      <c r="D904" s="356">
        <v>190.87</v>
      </c>
    </row>
    <row r="905" spans="1:4" ht="30" x14ac:dyDescent="0.25">
      <c r="A905" s="353" t="s">
        <v>10386</v>
      </c>
      <c r="B905" s="354" t="s">
        <v>10387</v>
      </c>
      <c r="C905" s="355" t="s">
        <v>569</v>
      </c>
      <c r="D905" s="356">
        <v>600.19000000000005</v>
      </c>
    </row>
    <row r="906" spans="1:4" ht="30" x14ac:dyDescent="0.25">
      <c r="A906" s="353" t="s">
        <v>10388</v>
      </c>
      <c r="B906" s="354" t="s">
        <v>10389</v>
      </c>
      <c r="C906" s="355" t="s">
        <v>569</v>
      </c>
      <c r="D906" s="356">
        <v>177.99</v>
      </c>
    </row>
    <row r="907" spans="1:4" x14ac:dyDescent="0.25">
      <c r="A907" s="353" t="s">
        <v>10390</v>
      </c>
      <c r="B907" s="354" t="s">
        <v>10391</v>
      </c>
      <c r="C907" s="355" t="s">
        <v>569</v>
      </c>
      <c r="D907" s="356">
        <v>37.479999999999997</v>
      </c>
    </row>
    <row r="908" spans="1:4" ht="30" x14ac:dyDescent="0.25">
      <c r="A908" s="353" t="s">
        <v>10392</v>
      </c>
      <c r="B908" s="354" t="s">
        <v>10393</v>
      </c>
      <c r="C908" s="355" t="s">
        <v>569</v>
      </c>
      <c r="D908" s="356">
        <v>40.85</v>
      </c>
    </row>
    <row r="909" spans="1:4" x14ac:dyDescent="0.25">
      <c r="A909" s="353" t="s">
        <v>10394</v>
      </c>
      <c r="B909" s="354" t="s">
        <v>10395</v>
      </c>
      <c r="C909" s="355" t="s">
        <v>569</v>
      </c>
      <c r="D909" s="356">
        <v>54.52</v>
      </c>
    </row>
    <row r="910" spans="1:4" ht="30" x14ac:dyDescent="0.25">
      <c r="A910" s="353" t="s">
        <v>10396</v>
      </c>
      <c r="B910" s="354" t="s">
        <v>10397</v>
      </c>
      <c r="C910" s="355" t="s">
        <v>569</v>
      </c>
      <c r="D910" s="356">
        <v>28.54</v>
      </c>
    </row>
    <row r="911" spans="1:4" x14ac:dyDescent="0.25">
      <c r="A911" s="353" t="s">
        <v>10398</v>
      </c>
      <c r="B911" s="354" t="s">
        <v>10399</v>
      </c>
      <c r="C911" s="355" t="s">
        <v>569</v>
      </c>
      <c r="D911" s="356">
        <v>266.01</v>
      </c>
    </row>
    <row r="912" spans="1:4" x14ac:dyDescent="0.25">
      <c r="A912" s="353" t="s">
        <v>10400</v>
      </c>
      <c r="B912" s="354" t="s">
        <v>10401</v>
      </c>
      <c r="C912" s="355" t="s">
        <v>569</v>
      </c>
      <c r="D912" s="356">
        <v>417.53</v>
      </c>
    </row>
    <row r="913" spans="1:4" ht="30" x14ac:dyDescent="0.25">
      <c r="A913" s="353" t="s">
        <v>10402</v>
      </c>
      <c r="B913" s="354" t="s">
        <v>10403</v>
      </c>
      <c r="C913" s="355" t="s">
        <v>780</v>
      </c>
      <c r="D913" s="356">
        <v>29.11</v>
      </c>
    </row>
    <row r="914" spans="1:4" ht="30" x14ac:dyDescent="0.25">
      <c r="A914" s="353" t="s">
        <v>10404</v>
      </c>
      <c r="B914" s="354" t="s">
        <v>10405</v>
      </c>
      <c r="C914" s="355" t="s">
        <v>569</v>
      </c>
      <c r="D914" s="356">
        <v>132.88</v>
      </c>
    </row>
    <row r="915" spans="1:4" ht="30" x14ac:dyDescent="0.25">
      <c r="A915" s="353" t="s">
        <v>10406</v>
      </c>
      <c r="B915" s="354" t="s">
        <v>10407</v>
      </c>
      <c r="C915" s="355" t="s">
        <v>569</v>
      </c>
      <c r="D915" s="356">
        <v>143.94</v>
      </c>
    </row>
    <row r="916" spans="1:4" x14ac:dyDescent="0.25">
      <c r="A916" s="353" t="s">
        <v>10408</v>
      </c>
      <c r="B916" s="354" t="s">
        <v>10409</v>
      </c>
      <c r="C916" s="355" t="s">
        <v>569</v>
      </c>
      <c r="D916" s="356">
        <v>187.9</v>
      </c>
    </row>
    <row r="917" spans="1:4" ht="30" x14ac:dyDescent="0.25">
      <c r="A917" s="353" t="s">
        <v>10410</v>
      </c>
      <c r="B917" s="354" t="s">
        <v>10411</v>
      </c>
      <c r="C917" s="355" t="s">
        <v>569</v>
      </c>
      <c r="D917" s="356">
        <v>29.59</v>
      </c>
    </row>
    <row r="918" spans="1:4" x14ac:dyDescent="0.25">
      <c r="A918" s="353" t="s">
        <v>10412</v>
      </c>
      <c r="B918" s="354" t="s">
        <v>10413</v>
      </c>
      <c r="C918" s="355" t="s">
        <v>569</v>
      </c>
      <c r="D918" s="356">
        <v>83.47</v>
      </c>
    </row>
    <row r="919" spans="1:4" ht="30" x14ac:dyDescent="0.25">
      <c r="A919" s="353" t="s">
        <v>10414</v>
      </c>
      <c r="B919" s="354" t="s">
        <v>10415</v>
      </c>
      <c r="C919" s="355" t="s">
        <v>569</v>
      </c>
      <c r="D919" s="356">
        <v>20.59</v>
      </c>
    </row>
    <row r="920" spans="1:4" ht="30" x14ac:dyDescent="0.25">
      <c r="A920" s="353" t="s">
        <v>10416</v>
      </c>
      <c r="B920" s="354" t="s">
        <v>10417</v>
      </c>
      <c r="C920" s="355" t="s">
        <v>569</v>
      </c>
      <c r="D920" s="356">
        <v>1010.16</v>
      </c>
    </row>
    <row r="921" spans="1:4" x14ac:dyDescent="0.25">
      <c r="A921" s="353" t="s">
        <v>10418</v>
      </c>
      <c r="B921" s="354" t="s">
        <v>10419</v>
      </c>
      <c r="C921" s="355" t="s">
        <v>569</v>
      </c>
      <c r="D921" s="356">
        <v>52.34</v>
      </c>
    </row>
    <row r="922" spans="1:4" ht="30" x14ac:dyDescent="0.25">
      <c r="A922" s="353" t="s">
        <v>10420</v>
      </c>
      <c r="B922" s="354" t="s">
        <v>10421</v>
      </c>
      <c r="C922" s="355" t="s">
        <v>569</v>
      </c>
      <c r="D922" s="356">
        <v>64.25</v>
      </c>
    </row>
    <row r="923" spans="1:4" ht="30" x14ac:dyDescent="0.25">
      <c r="A923" s="353" t="s">
        <v>10422</v>
      </c>
      <c r="B923" s="354" t="s">
        <v>10423</v>
      </c>
      <c r="C923" s="355" t="s">
        <v>569</v>
      </c>
      <c r="D923" s="356">
        <v>42.52</v>
      </c>
    </row>
    <row r="924" spans="1:4" ht="30" x14ac:dyDescent="0.25">
      <c r="A924" s="353" t="s">
        <v>10424</v>
      </c>
      <c r="B924" s="354" t="s">
        <v>10425</v>
      </c>
      <c r="C924" s="355" t="s">
        <v>569</v>
      </c>
      <c r="D924" s="356">
        <v>10982.81</v>
      </c>
    </row>
    <row r="925" spans="1:4" ht="30" x14ac:dyDescent="0.25">
      <c r="A925" s="353" t="s">
        <v>10426</v>
      </c>
      <c r="B925" s="354" t="s">
        <v>10427</v>
      </c>
      <c r="C925" s="355" t="s">
        <v>569</v>
      </c>
      <c r="D925" s="356">
        <v>14426.47</v>
      </c>
    </row>
    <row r="926" spans="1:4" ht="30" x14ac:dyDescent="0.25">
      <c r="A926" s="353" t="s">
        <v>10428</v>
      </c>
      <c r="B926" s="354" t="s">
        <v>10429</v>
      </c>
      <c r="C926" s="355" t="s">
        <v>780</v>
      </c>
      <c r="D926" s="356">
        <v>156.4</v>
      </c>
    </row>
    <row r="927" spans="1:4" ht="45" x14ac:dyDescent="0.25">
      <c r="A927" s="353" t="s">
        <v>10430</v>
      </c>
      <c r="B927" s="354" t="s">
        <v>10431</v>
      </c>
      <c r="C927" s="355" t="s">
        <v>780</v>
      </c>
      <c r="D927" s="356">
        <v>102.46</v>
      </c>
    </row>
    <row r="928" spans="1:4" x14ac:dyDescent="0.25">
      <c r="A928" s="353" t="s">
        <v>10432</v>
      </c>
      <c r="B928" s="354" t="s">
        <v>10433</v>
      </c>
      <c r="C928" s="355" t="s">
        <v>569</v>
      </c>
      <c r="D928" s="356">
        <v>373.22</v>
      </c>
    </row>
    <row r="929" spans="1:4" ht="45" x14ac:dyDescent="0.25">
      <c r="A929" s="353" t="s">
        <v>10434</v>
      </c>
      <c r="B929" s="354" t="s">
        <v>10435</v>
      </c>
      <c r="C929" s="355" t="s">
        <v>780</v>
      </c>
      <c r="D929" s="356">
        <v>483.31</v>
      </c>
    </row>
    <row r="930" spans="1:4" ht="30" x14ac:dyDescent="0.25">
      <c r="A930" s="353" t="s">
        <v>10436</v>
      </c>
      <c r="B930" s="354" t="s">
        <v>10437</v>
      </c>
      <c r="C930" s="355" t="s">
        <v>569</v>
      </c>
      <c r="D930" s="356">
        <v>316.99</v>
      </c>
    </row>
    <row r="931" spans="1:4" ht="30" x14ac:dyDescent="0.25">
      <c r="A931" s="353" t="s">
        <v>10438</v>
      </c>
      <c r="B931" s="354" t="s">
        <v>10439</v>
      </c>
      <c r="C931" s="355" t="s">
        <v>569</v>
      </c>
      <c r="D931" s="356">
        <v>298.2</v>
      </c>
    </row>
    <row r="932" spans="1:4" ht="45" x14ac:dyDescent="0.25">
      <c r="A932" s="353" t="s">
        <v>10440</v>
      </c>
      <c r="B932" s="354" t="s">
        <v>10441</v>
      </c>
      <c r="C932" s="355" t="s">
        <v>569</v>
      </c>
      <c r="D932" s="356">
        <v>2573.2199999999998</v>
      </c>
    </row>
    <row r="933" spans="1:4" ht="30" x14ac:dyDescent="0.25">
      <c r="A933" s="353" t="s">
        <v>10442</v>
      </c>
      <c r="B933" s="354" t="s">
        <v>10443</v>
      </c>
      <c r="C933" s="355" t="s">
        <v>569</v>
      </c>
      <c r="D933" s="356">
        <v>328.44</v>
      </c>
    </row>
    <row r="934" spans="1:4" ht="30" x14ac:dyDescent="0.25">
      <c r="A934" s="353" t="s">
        <v>10444</v>
      </c>
      <c r="B934" s="354" t="s">
        <v>10445</v>
      </c>
      <c r="C934" s="355" t="s">
        <v>21</v>
      </c>
      <c r="D934" s="356">
        <v>3045.66</v>
      </c>
    </row>
    <row r="935" spans="1:4" x14ac:dyDescent="0.25">
      <c r="A935" s="353" t="s">
        <v>10446</v>
      </c>
      <c r="B935" s="354" t="s">
        <v>10447</v>
      </c>
      <c r="C935" s="355" t="s">
        <v>780</v>
      </c>
      <c r="D935" s="356">
        <v>3772.24</v>
      </c>
    </row>
    <row r="936" spans="1:4" x14ac:dyDescent="0.25">
      <c r="A936" s="353" t="s">
        <v>10448</v>
      </c>
      <c r="B936" s="354" t="s">
        <v>10449</v>
      </c>
      <c r="C936" s="355" t="s">
        <v>21</v>
      </c>
      <c r="D936" s="356">
        <v>2292.7600000000002</v>
      </c>
    </row>
    <row r="937" spans="1:4" ht="30" x14ac:dyDescent="0.25">
      <c r="A937" s="353" t="s">
        <v>10450</v>
      </c>
      <c r="B937" s="354" t="s">
        <v>10451</v>
      </c>
      <c r="C937" s="355" t="s">
        <v>21</v>
      </c>
      <c r="D937" s="356">
        <v>2314.19</v>
      </c>
    </row>
    <row r="938" spans="1:4" ht="30" x14ac:dyDescent="0.25">
      <c r="A938" s="353" t="s">
        <v>10452</v>
      </c>
      <c r="B938" s="354" t="s">
        <v>10453</v>
      </c>
      <c r="C938" s="355" t="s">
        <v>21</v>
      </c>
      <c r="D938" s="356">
        <v>2864.13</v>
      </c>
    </row>
    <row r="939" spans="1:4" ht="30" x14ac:dyDescent="0.25">
      <c r="A939" s="353" t="s">
        <v>10454</v>
      </c>
      <c r="B939" s="354" t="s">
        <v>10455</v>
      </c>
      <c r="C939" s="355" t="s">
        <v>21</v>
      </c>
      <c r="D939" s="356">
        <v>4067.63</v>
      </c>
    </row>
    <row r="940" spans="1:4" ht="30" x14ac:dyDescent="0.25">
      <c r="A940" s="353" t="s">
        <v>10456</v>
      </c>
      <c r="B940" s="354" t="s">
        <v>10457</v>
      </c>
      <c r="C940" s="355" t="s">
        <v>21</v>
      </c>
      <c r="D940" s="356">
        <v>3105.61</v>
      </c>
    </row>
    <row r="941" spans="1:4" ht="30" x14ac:dyDescent="0.25">
      <c r="A941" s="353" t="s">
        <v>10458</v>
      </c>
      <c r="B941" s="354" t="s">
        <v>10459</v>
      </c>
      <c r="C941" s="355" t="s">
        <v>21</v>
      </c>
      <c r="D941" s="356">
        <v>4163.55</v>
      </c>
    </row>
    <row r="942" spans="1:4" ht="30" x14ac:dyDescent="0.25">
      <c r="A942" s="353" t="s">
        <v>10460</v>
      </c>
      <c r="B942" s="354" t="s">
        <v>10461</v>
      </c>
      <c r="C942" s="355" t="s">
        <v>21</v>
      </c>
      <c r="D942" s="356">
        <v>3450.14</v>
      </c>
    </row>
    <row r="943" spans="1:4" ht="30" x14ac:dyDescent="0.25">
      <c r="A943" s="353" t="s">
        <v>10462</v>
      </c>
      <c r="B943" s="354" t="s">
        <v>7021</v>
      </c>
      <c r="C943" s="355" t="s">
        <v>52</v>
      </c>
      <c r="D943" s="356">
        <v>453.18</v>
      </c>
    </row>
    <row r="944" spans="1:4" ht="30" x14ac:dyDescent="0.25">
      <c r="A944" s="353" t="s">
        <v>10463</v>
      </c>
      <c r="B944" s="354" t="s">
        <v>10464</v>
      </c>
      <c r="C944" s="355" t="s">
        <v>569</v>
      </c>
      <c r="D944" s="356">
        <v>1000.89</v>
      </c>
    </row>
    <row r="945" spans="1:4" ht="30" x14ac:dyDescent="0.25">
      <c r="A945" s="353" t="s">
        <v>10465</v>
      </c>
      <c r="B945" s="354" t="s">
        <v>10466</v>
      </c>
      <c r="C945" s="355" t="s">
        <v>21</v>
      </c>
      <c r="D945" s="356">
        <v>1793.07</v>
      </c>
    </row>
    <row r="946" spans="1:4" ht="30" x14ac:dyDescent="0.25">
      <c r="A946" s="353" t="s">
        <v>10467</v>
      </c>
      <c r="B946" s="354" t="s">
        <v>10468</v>
      </c>
      <c r="C946" s="355" t="s">
        <v>21</v>
      </c>
      <c r="D946" s="356">
        <v>1923.17</v>
      </c>
    </row>
    <row r="947" spans="1:4" ht="30" x14ac:dyDescent="0.25">
      <c r="A947" s="353" t="s">
        <v>10469</v>
      </c>
      <c r="B947" s="354" t="s">
        <v>10470</v>
      </c>
      <c r="C947" s="355" t="s">
        <v>21</v>
      </c>
      <c r="D947" s="356">
        <v>2348.4699999999998</v>
      </c>
    </row>
    <row r="948" spans="1:4" ht="30" x14ac:dyDescent="0.25">
      <c r="A948" s="353" t="s">
        <v>10471</v>
      </c>
      <c r="B948" s="354" t="s">
        <v>10472</v>
      </c>
      <c r="C948" s="355" t="s">
        <v>21</v>
      </c>
      <c r="D948" s="356">
        <v>3538.35</v>
      </c>
    </row>
    <row r="949" spans="1:4" ht="30" x14ac:dyDescent="0.25">
      <c r="A949" s="353" t="s">
        <v>10473</v>
      </c>
      <c r="B949" s="354" t="s">
        <v>10474</v>
      </c>
      <c r="C949" s="355" t="s">
        <v>21</v>
      </c>
      <c r="D949" s="356">
        <v>2830.03</v>
      </c>
    </row>
    <row r="950" spans="1:4" ht="30" x14ac:dyDescent="0.25">
      <c r="A950" s="353" t="s">
        <v>10475</v>
      </c>
      <c r="B950" s="354" t="s">
        <v>10476</v>
      </c>
      <c r="C950" s="355" t="s">
        <v>21</v>
      </c>
      <c r="D950" s="356">
        <v>3581.85</v>
      </c>
    </row>
    <row r="951" spans="1:4" ht="30" x14ac:dyDescent="0.25">
      <c r="A951" s="353" t="s">
        <v>10477</v>
      </c>
      <c r="B951" s="354" t="s">
        <v>10478</v>
      </c>
      <c r="C951" s="355" t="s">
        <v>21</v>
      </c>
      <c r="D951" s="356">
        <v>2913.21</v>
      </c>
    </row>
    <row r="952" spans="1:4" ht="30" x14ac:dyDescent="0.25">
      <c r="A952" s="353" t="s">
        <v>10479</v>
      </c>
      <c r="B952" s="354" t="s">
        <v>10480</v>
      </c>
      <c r="C952" s="355" t="s">
        <v>569</v>
      </c>
      <c r="D952" s="356">
        <v>403.36</v>
      </c>
    </row>
    <row r="953" spans="1:4" ht="30" x14ac:dyDescent="0.25">
      <c r="A953" s="353" t="s">
        <v>10481</v>
      </c>
      <c r="B953" s="354" t="s">
        <v>10482</v>
      </c>
      <c r="C953" s="355" t="s">
        <v>21</v>
      </c>
      <c r="D953" s="356">
        <v>1644.38</v>
      </c>
    </row>
    <row r="954" spans="1:4" ht="30" x14ac:dyDescent="0.25">
      <c r="A954" s="353" t="s">
        <v>10483</v>
      </c>
      <c r="B954" s="354" t="s">
        <v>10484</v>
      </c>
      <c r="C954" s="355" t="s">
        <v>21</v>
      </c>
      <c r="D954" s="356">
        <v>2634.96</v>
      </c>
    </row>
    <row r="955" spans="1:4" ht="30" x14ac:dyDescent="0.25">
      <c r="A955" s="353" t="s">
        <v>10485</v>
      </c>
      <c r="B955" s="354" t="s">
        <v>10486</v>
      </c>
      <c r="C955" s="355" t="s">
        <v>21</v>
      </c>
      <c r="D955" s="356">
        <v>2186.06</v>
      </c>
    </row>
    <row r="956" spans="1:4" x14ac:dyDescent="0.25">
      <c r="A956" s="353" t="s">
        <v>10487</v>
      </c>
      <c r="B956" s="354" t="s">
        <v>2701</v>
      </c>
      <c r="C956" s="355" t="s">
        <v>780</v>
      </c>
      <c r="D956" s="356">
        <v>4126.87</v>
      </c>
    </row>
    <row r="957" spans="1:4" ht="30" x14ac:dyDescent="0.25">
      <c r="A957" s="353" t="s">
        <v>10488</v>
      </c>
      <c r="B957" s="354" t="s">
        <v>10489</v>
      </c>
      <c r="C957" s="355" t="s">
        <v>21</v>
      </c>
      <c r="D957" s="356">
        <v>3130.37</v>
      </c>
    </row>
    <row r="958" spans="1:4" ht="30" x14ac:dyDescent="0.25">
      <c r="A958" s="353" t="s">
        <v>10490</v>
      </c>
      <c r="B958" s="354" t="s">
        <v>10491</v>
      </c>
      <c r="C958" s="355" t="s">
        <v>21</v>
      </c>
      <c r="D958" s="356">
        <v>4292.2</v>
      </c>
    </row>
    <row r="959" spans="1:4" ht="30" x14ac:dyDescent="0.25">
      <c r="A959" s="353" t="s">
        <v>10492</v>
      </c>
      <c r="B959" s="354" t="s">
        <v>10493</v>
      </c>
      <c r="C959" s="355" t="s">
        <v>21</v>
      </c>
      <c r="D959" s="356">
        <v>2738.87</v>
      </c>
    </row>
    <row r="960" spans="1:4" ht="30" x14ac:dyDescent="0.25">
      <c r="A960" s="353" t="s">
        <v>10494</v>
      </c>
      <c r="B960" s="354" t="s">
        <v>10495</v>
      </c>
      <c r="C960" s="355" t="s">
        <v>21</v>
      </c>
      <c r="D960" s="356">
        <v>4027.68</v>
      </c>
    </row>
    <row r="961" spans="1:4" ht="30" x14ac:dyDescent="0.25">
      <c r="A961" s="353" t="s">
        <v>10496</v>
      </c>
      <c r="B961" s="354" t="s">
        <v>10497</v>
      </c>
      <c r="C961" s="355" t="s">
        <v>569</v>
      </c>
      <c r="D961" s="356">
        <v>141.18</v>
      </c>
    </row>
    <row r="962" spans="1:4" x14ac:dyDescent="0.25">
      <c r="A962" s="353" t="s">
        <v>10498</v>
      </c>
      <c r="B962" s="354" t="s">
        <v>10499</v>
      </c>
      <c r="C962" s="355" t="s">
        <v>32</v>
      </c>
      <c r="D962" s="356">
        <v>211.23</v>
      </c>
    </row>
    <row r="963" spans="1:4" x14ac:dyDescent="0.25">
      <c r="A963" s="353" t="s">
        <v>10500</v>
      </c>
      <c r="B963" s="354" t="s">
        <v>10501</v>
      </c>
      <c r="C963" s="355" t="s">
        <v>32</v>
      </c>
      <c r="D963" s="356">
        <v>76.16</v>
      </c>
    </row>
    <row r="964" spans="1:4" ht="30" x14ac:dyDescent="0.25">
      <c r="A964" s="353" t="s">
        <v>10502</v>
      </c>
      <c r="B964" s="354" t="s">
        <v>10503</v>
      </c>
      <c r="C964" s="355" t="s">
        <v>32</v>
      </c>
      <c r="D964" s="356">
        <v>59.92</v>
      </c>
    </row>
    <row r="965" spans="1:4" ht="30" x14ac:dyDescent="0.25">
      <c r="A965" s="353" t="s">
        <v>10504</v>
      </c>
      <c r="B965" s="354" t="s">
        <v>10505</v>
      </c>
      <c r="C965" s="355" t="s">
        <v>21</v>
      </c>
      <c r="D965" s="356">
        <v>179.37</v>
      </c>
    </row>
    <row r="966" spans="1:4" ht="30" x14ac:dyDescent="0.25">
      <c r="A966" s="353" t="s">
        <v>10506</v>
      </c>
      <c r="B966" s="354" t="s">
        <v>10507</v>
      </c>
      <c r="C966" s="355" t="s">
        <v>569</v>
      </c>
      <c r="D966" s="356">
        <v>934.87</v>
      </c>
    </row>
    <row r="967" spans="1:4" ht="30" x14ac:dyDescent="0.25">
      <c r="A967" s="353" t="s">
        <v>10508</v>
      </c>
      <c r="B967" s="354" t="s">
        <v>10509</v>
      </c>
      <c r="C967" s="355" t="s">
        <v>21</v>
      </c>
      <c r="D967" s="356">
        <v>69.8</v>
      </c>
    </row>
    <row r="968" spans="1:4" ht="30" x14ac:dyDescent="0.25">
      <c r="A968" s="353" t="s">
        <v>10510</v>
      </c>
      <c r="B968" s="354" t="s">
        <v>10511</v>
      </c>
      <c r="C968" s="355" t="s">
        <v>569</v>
      </c>
      <c r="D968" s="356">
        <v>95.01</v>
      </c>
    </row>
    <row r="969" spans="1:4" x14ac:dyDescent="0.25">
      <c r="A969" s="353" t="s">
        <v>10512</v>
      </c>
      <c r="B969" s="354" t="s">
        <v>10513</v>
      </c>
      <c r="C969" s="355" t="s">
        <v>569</v>
      </c>
      <c r="D969" s="356">
        <v>30.44</v>
      </c>
    </row>
    <row r="970" spans="1:4" x14ac:dyDescent="0.25">
      <c r="A970" s="353" t="s">
        <v>10514</v>
      </c>
      <c r="B970" s="354" t="s">
        <v>10515</v>
      </c>
      <c r="C970" s="355" t="s">
        <v>569</v>
      </c>
      <c r="D970" s="356">
        <v>41.91</v>
      </c>
    </row>
    <row r="971" spans="1:4" x14ac:dyDescent="0.25">
      <c r="A971" s="353" t="s">
        <v>10516</v>
      </c>
      <c r="B971" s="354" t="s">
        <v>10517</v>
      </c>
      <c r="C971" s="355" t="s">
        <v>569</v>
      </c>
      <c r="D971" s="356">
        <v>67.319999999999993</v>
      </c>
    </row>
    <row r="972" spans="1:4" x14ac:dyDescent="0.25">
      <c r="A972" s="353" t="s">
        <v>10518</v>
      </c>
      <c r="B972" s="354" t="s">
        <v>10519</v>
      </c>
      <c r="C972" s="355" t="s">
        <v>569</v>
      </c>
      <c r="D972" s="356">
        <v>67.319999999999993</v>
      </c>
    </row>
    <row r="973" spans="1:4" x14ac:dyDescent="0.25">
      <c r="A973" s="353" t="s">
        <v>10520</v>
      </c>
      <c r="B973" s="354" t="s">
        <v>10521</v>
      </c>
      <c r="C973" s="355" t="s">
        <v>569</v>
      </c>
      <c r="D973" s="356">
        <v>3.05</v>
      </c>
    </row>
    <row r="974" spans="1:4" x14ac:dyDescent="0.25">
      <c r="A974" s="353" t="s">
        <v>10522</v>
      </c>
      <c r="B974" s="354" t="s">
        <v>10523</v>
      </c>
      <c r="C974" s="355" t="s">
        <v>569</v>
      </c>
      <c r="D974" s="356">
        <v>3.14</v>
      </c>
    </row>
    <row r="975" spans="1:4" x14ac:dyDescent="0.25">
      <c r="A975" s="353" t="s">
        <v>10524</v>
      </c>
      <c r="B975" s="354" t="s">
        <v>10525</v>
      </c>
      <c r="C975" s="355" t="s">
        <v>569</v>
      </c>
      <c r="D975" s="356">
        <v>0.71</v>
      </c>
    </row>
    <row r="976" spans="1:4" x14ac:dyDescent="0.25">
      <c r="A976" s="353" t="s">
        <v>10526</v>
      </c>
      <c r="B976" s="354" t="s">
        <v>10527</v>
      </c>
      <c r="C976" s="355" t="s">
        <v>569</v>
      </c>
      <c r="D976" s="356">
        <v>1.86</v>
      </c>
    </row>
    <row r="977" spans="1:4" x14ac:dyDescent="0.25">
      <c r="A977" s="353" t="s">
        <v>10528</v>
      </c>
      <c r="B977" s="354" t="s">
        <v>10529</v>
      </c>
      <c r="C977" s="355" t="s">
        <v>310</v>
      </c>
      <c r="D977" s="356">
        <v>137.94999999999999</v>
      </c>
    </row>
    <row r="978" spans="1:4" ht="45" x14ac:dyDescent="0.25">
      <c r="A978" s="353" t="s">
        <v>10530</v>
      </c>
      <c r="B978" s="354" t="s">
        <v>10531</v>
      </c>
      <c r="C978" s="355" t="s">
        <v>310</v>
      </c>
      <c r="D978" s="356">
        <v>60.7</v>
      </c>
    </row>
    <row r="979" spans="1:4" ht="30" x14ac:dyDescent="0.25">
      <c r="A979" s="353" t="s">
        <v>10532</v>
      </c>
      <c r="B979" s="354" t="s">
        <v>10533</v>
      </c>
      <c r="C979" s="355" t="s">
        <v>310</v>
      </c>
      <c r="D979" s="356">
        <v>13.96</v>
      </c>
    </row>
    <row r="980" spans="1:4" ht="30" x14ac:dyDescent="0.25">
      <c r="A980" s="353" t="s">
        <v>10534</v>
      </c>
      <c r="B980" s="354" t="s">
        <v>10535</v>
      </c>
      <c r="C980" s="355" t="s">
        <v>310</v>
      </c>
      <c r="D980" s="356">
        <v>31.87</v>
      </c>
    </row>
    <row r="981" spans="1:4" x14ac:dyDescent="0.25">
      <c r="A981" s="353" t="s">
        <v>10536</v>
      </c>
      <c r="B981" s="354" t="s">
        <v>10537</v>
      </c>
      <c r="C981" s="355" t="s">
        <v>310</v>
      </c>
      <c r="D981" s="356">
        <v>65.11</v>
      </c>
    </row>
    <row r="982" spans="1:4" x14ac:dyDescent="0.25">
      <c r="A982" s="353" t="s">
        <v>10538</v>
      </c>
      <c r="B982" s="354" t="s">
        <v>10539</v>
      </c>
      <c r="C982" s="355" t="s">
        <v>310</v>
      </c>
      <c r="D982" s="356">
        <v>31.32</v>
      </c>
    </row>
    <row r="983" spans="1:4" x14ac:dyDescent="0.25">
      <c r="A983" s="353" t="s">
        <v>10540</v>
      </c>
      <c r="B983" s="354" t="s">
        <v>10541</v>
      </c>
      <c r="C983" s="355" t="s">
        <v>310</v>
      </c>
      <c r="D983" s="356">
        <v>72.58</v>
      </c>
    </row>
    <row r="984" spans="1:4" ht="30" x14ac:dyDescent="0.25">
      <c r="A984" s="353" t="s">
        <v>10542</v>
      </c>
      <c r="B984" s="354" t="s">
        <v>10543</v>
      </c>
      <c r="C984" s="355" t="s">
        <v>310</v>
      </c>
      <c r="D984" s="356">
        <v>41.18</v>
      </c>
    </row>
    <row r="985" spans="1:4" x14ac:dyDescent="0.25">
      <c r="A985" s="353" t="s">
        <v>10544</v>
      </c>
      <c r="B985" s="354" t="s">
        <v>10545</v>
      </c>
      <c r="C985" s="355" t="s">
        <v>310</v>
      </c>
      <c r="D985" s="356">
        <v>74.099999999999994</v>
      </c>
    </row>
    <row r="986" spans="1:4" ht="45" x14ac:dyDescent="0.25">
      <c r="A986" s="353" t="s">
        <v>10546</v>
      </c>
      <c r="B986" s="354" t="s">
        <v>10547</v>
      </c>
      <c r="C986" s="355" t="s">
        <v>310</v>
      </c>
      <c r="D986" s="356">
        <v>35.049999999999997</v>
      </c>
    </row>
    <row r="987" spans="1:4" ht="30" x14ac:dyDescent="0.25">
      <c r="A987" s="353" t="s">
        <v>10548</v>
      </c>
      <c r="B987" s="354" t="s">
        <v>10549</v>
      </c>
      <c r="C987" s="355" t="s">
        <v>310</v>
      </c>
      <c r="D987" s="356">
        <v>123.93</v>
      </c>
    </row>
    <row r="988" spans="1:4" ht="30" x14ac:dyDescent="0.25">
      <c r="A988" s="353" t="s">
        <v>10550</v>
      </c>
      <c r="B988" s="354" t="s">
        <v>10551</v>
      </c>
      <c r="C988" s="355" t="s">
        <v>32</v>
      </c>
      <c r="D988" s="356">
        <v>6.56</v>
      </c>
    </row>
    <row r="989" spans="1:4" ht="30" x14ac:dyDescent="0.25">
      <c r="A989" s="353" t="s">
        <v>10552</v>
      </c>
      <c r="B989" s="354" t="s">
        <v>10553</v>
      </c>
      <c r="C989" s="355" t="s">
        <v>310</v>
      </c>
      <c r="D989" s="356">
        <v>14.98</v>
      </c>
    </row>
    <row r="990" spans="1:4" ht="30" x14ac:dyDescent="0.25">
      <c r="A990" s="353" t="s">
        <v>10554</v>
      </c>
      <c r="B990" s="354" t="s">
        <v>10555</v>
      </c>
      <c r="C990" s="355" t="s">
        <v>310</v>
      </c>
      <c r="D990" s="356">
        <v>61.05</v>
      </c>
    </row>
    <row r="991" spans="1:4" ht="30" x14ac:dyDescent="0.25">
      <c r="A991" s="353" t="s">
        <v>10556</v>
      </c>
      <c r="B991" s="354" t="s">
        <v>10557</v>
      </c>
      <c r="C991" s="355" t="s">
        <v>32</v>
      </c>
      <c r="D991" s="356">
        <v>51.58</v>
      </c>
    </row>
    <row r="992" spans="1:4" ht="30" x14ac:dyDescent="0.25">
      <c r="A992" s="353" t="s">
        <v>10558</v>
      </c>
      <c r="B992" s="354" t="s">
        <v>10559</v>
      </c>
      <c r="C992" s="355" t="s">
        <v>310</v>
      </c>
      <c r="D992" s="356">
        <v>10.57</v>
      </c>
    </row>
    <row r="993" spans="1:4" ht="30" x14ac:dyDescent="0.25">
      <c r="A993" s="353" t="s">
        <v>10560</v>
      </c>
      <c r="B993" s="354" t="s">
        <v>10561</v>
      </c>
      <c r="C993" s="355" t="s">
        <v>310</v>
      </c>
      <c r="D993" s="356">
        <v>23.15</v>
      </c>
    </row>
    <row r="994" spans="1:4" ht="45" x14ac:dyDescent="0.25">
      <c r="A994" s="353" t="s">
        <v>10562</v>
      </c>
      <c r="B994" s="354" t="s">
        <v>10563</v>
      </c>
      <c r="C994" s="355" t="s">
        <v>310</v>
      </c>
      <c r="D994" s="356">
        <v>15.08</v>
      </c>
    </row>
    <row r="995" spans="1:4" x14ac:dyDescent="0.25">
      <c r="A995" s="353" t="s">
        <v>10564</v>
      </c>
      <c r="B995" s="354" t="s">
        <v>10565</v>
      </c>
      <c r="C995" s="355" t="s">
        <v>310</v>
      </c>
      <c r="D995" s="356">
        <v>12.24</v>
      </c>
    </row>
    <row r="996" spans="1:4" ht="30" x14ac:dyDescent="0.25">
      <c r="A996" s="353" t="s">
        <v>10566</v>
      </c>
      <c r="B996" s="354" t="s">
        <v>10567</v>
      </c>
      <c r="C996" s="355" t="s">
        <v>310</v>
      </c>
      <c r="D996" s="356">
        <v>26.91</v>
      </c>
    </row>
    <row r="997" spans="1:4" ht="30" x14ac:dyDescent="0.25">
      <c r="A997" s="353" t="s">
        <v>10568</v>
      </c>
      <c r="B997" s="354" t="s">
        <v>10569</v>
      </c>
      <c r="C997" s="355" t="s">
        <v>310</v>
      </c>
      <c r="D997" s="356">
        <v>47.11</v>
      </c>
    </row>
    <row r="998" spans="1:4" ht="30" x14ac:dyDescent="0.25">
      <c r="A998" s="353" t="s">
        <v>10570</v>
      </c>
      <c r="B998" s="354" t="s">
        <v>10571</v>
      </c>
      <c r="C998" s="355" t="s">
        <v>310</v>
      </c>
      <c r="D998" s="356">
        <v>27.52</v>
      </c>
    </row>
    <row r="999" spans="1:4" x14ac:dyDescent="0.25">
      <c r="A999" s="353" t="s">
        <v>10572</v>
      </c>
      <c r="B999" s="354" t="s">
        <v>10573</v>
      </c>
      <c r="C999" s="355" t="s">
        <v>310</v>
      </c>
      <c r="D999" s="356">
        <v>95.05</v>
      </c>
    </row>
    <row r="1000" spans="1:4" ht="30" x14ac:dyDescent="0.25">
      <c r="A1000" s="353" t="s">
        <v>10574</v>
      </c>
      <c r="B1000" s="354" t="s">
        <v>10575</v>
      </c>
      <c r="C1000" s="355" t="s">
        <v>310</v>
      </c>
      <c r="D1000" s="356">
        <v>78.72</v>
      </c>
    </row>
    <row r="1001" spans="1:4" x14ac:dyDescent="0.25">
      <c r="A1001" s="353" t="s">
        <v>10576</v>
      </c>
      <c r="B1001" s="354" t="s">
        <v>10577</v>
      </c>
      <c r="C1001" s="355" t="s">
        <v>32</v>
      </c>
      <c r="D1001" s="356">
        <v>8.6</v>
      </c>
    </row>
    <row r="1002" spans="1:4" ht="30" x14ac:dyDescent="0.25">
      <c r="A1002" s="353" t="s">
        <v>10578</v>
      </c>
      <c r="B1002" s="354" t="s">
        <v>10579</v>
      </c>
      <c r="C1002" s="355" t="s">
        <v>21</v>
      </c>
      <c r="D1002" s="356">
        <v>216.21</v>
      </c>
    </row>
    <row r="1003" spans="1:4" ht="30" x14ac:dyDescent="0.25">
      <c r="A1003" s="353" t="s">
        <v>10580</v>
      </c>
      <c r="B1003" s="354" t="s">
        <v>10581</v>
      </c>
      <c r="C1003" s="355" t="s">
        <v>21</v>
      </c>
      <c r="D1003" s="356">
        <v>428.69</v>
      </c>
    </row>
    <row r="1004" spans="1:4" ht="30" x14ac:dyDescent="0.25">
      <c r="A1004" s="353" t="s">
        <v>10582</v>
      </c>
      <c r="B1004" s="354" t="s">
        <v>10583</v>
      </c>
      <c r="C1004" s="355" t="s">
        <v>310</v>
      </c>
      <c r="D1004" s="356">
        <v>115.94</v>
      </c>
    </row>
    <row r="1005" spans="1:4" ht="45" x14ac:dyDescent="0.25">
      <c r="A1005" s="353" t="s">
        <v>10584</v>
      </c>
      <c r="B1005" s="354" t="s">
        <v>10585</v>
      </c>
      <c r="C1005" s="355" t="s">
        <v>310</v>
      </c>
      <c r="D1005" s="356">
        <v>35.46</v>
      </c>
    </row>
    <row r="1006" spans="1:4" x14ac:dyDescent="0.25">
      <c r="A1006" s="353" t="s">
        <v>10586</v>
      </c>
      <c r="B1006" s="354" t="s">
        <v>10587</v>
      </c>
      <c r="C1006" s="355" t="s">
        <v>310</v>
      </c>
      <c r="D1006" s="356">
        <v>18.62</v>
      </c>
    </row>
    <row r="1007" spans="1:4" ht="30" x14ac:dyDescent="0.25">
      <c r="A1007" s="353" t="s">
        <v>10588</v>
      </c>
      <c r="B1007" s="354" t="s">
        <v>10589</v>
      </c>
      <c r="C1007" s="355" t="s">
        <v>310</v>
      </c>
      <c r="D1007" s="356">
        <v>40.79</v>
      </c>
    </row>
    <row r="1008" spans="1:4" x14ac:dyDescent="0.25">
      <c r="A1008" s="353" t="s">
        <v>10590</v>
      </c>
      <c r="B1008" s="354" t="s">
        <v>10591</v>
      </c>
      <c r="C1008" s="355" t="s">
        <v>310</v>
      </c>
      <c r="D1008" s="356">
        <v>26.4</v>
      </c>
    </row>
    <row r="1009" spans="1:4" ht="30" x14ac:dyDescent="0.25">
      <c r="A1009" s="353" t="s">
        <v>10592</v>
      </c>
      <c r="B1009" s="354" t="s">
        <v>10593</v>
      </c>
      <c r="C1009" s="355" t="s">
        <v>310</v>
      </c>
      <c r="D1009" s="356">
        <v>35.54</v>
      </c>
    </row>
    <row r="1010" spans="1:4" ht="30" x14ac:dyDescent="0.25">
      <c r="A1010" s="353" t="s">
        <v>10594</v>
      </c>
      <c r="B1010" s="354" t="s">
        <v>10595</v>
      </c>
      <c r="C1010" s="355" t="s">
        <v>310</v>
      </c>
      <c r="D1010" s="356">
        <v>5.35</v>
      </c>
    </row>
    <row r="1011" spans="1:4" x14ac:dyDescent="0.25">
      <c r="A1011" s="353" t="s">
        <v>10596</v>
      </c>
      <c r="B1011" s="354" t="s">
        <v>10597</v>
      </c>
      <c r="C1011" s="355" t="s">
        <v>310</v>
      </c>
      <c r="D1011" s="356">
        <v>39.54</v>
      </c>
    </row>
    <row r="1012" spans="1:4" x14ac:dyDescent="0.25">
      <c r="A1012" s="353" t="s">
        <v>10598</v>
      </c>
      <c r="B1012" s="354" t="s">
        <v>10599</v>
      </c>
      <c r="C1012" s="355" t="s">
        <v>310</v>
      </c>
      <c r="D1012" s="356">
        <v>35.409999999999997</v>
      </c>
    </row>
    <row r="1013" spans="1:4" ht="30" x14ac:dyDescent="0.25">
      <c r="A1013" s="353" t="s">
        <v>10600</v>
      </c>
      <c r="B1013" s="354" t="s">
        <v>10601</v>
      </c>
      <c r="C1013" s="355" t="s">
        <v>310</v>
      </c>
      <c r="D1013" s="356">
        <v>21.18</v>
      </c>
    </row>
    <row r="1014" spans="1:4" ht="30" x14ac:dyDescent="0.25">
      <c r="A1014" s="353" t="s">
        <v>10602</v>
      </c>
      <c r="B1014" s="354" t="s">
        <v>10603</v>
      </c>
      <c r="C1014" s="355" t="s">
        <v>32</v>
      </c>
      <c r="D1014" s="356">
        <v>50.37</v>
      </c>
    </row>
    <row r="1015" spans="1:4" ht="45" x14ac:dyDescent="0.25">
      <c r="A1015" s="353" t="s">
        <v>10604</v>
      </c>
      <c r="B1015" s="354" t="s">
        <v>10605</v>
      </c>
      <c r="C1015" s="355" t="s">
        <v>310</v>
      </c>
      <c r="D1015" s="356">
        <v>31.08</v>
      </c>
    </row>
    <row r="1016" spans="1:4" ht="30" x14ac:dyDescent="0.25">
      <c r="A1016" s="353" t="s">
        <v>10606</v>
      </c>
      <c r="B1016" s="354" t="s">
        <v>10607</v>
      </c>
      <c r="C1016" s="355" t="s">
        <v>310</v>
      </c>
      <c r="D1016" s="356">
        <v>23.65</v>
      </c>
    </row>
    <row r="1017" spans="1:4" ht="30" x14ac:dyDescent="0.25">
      <c r="A1017" s="353" t="s">
        <v>10608</v>
      </c>
      <c r="B1017" s="354" t="s">
        <v>10609</v>
      </c>
      <c r="C1017" s="355" t="s">
        <v>310</v>
      </c>
      <c r="D1017" s="356">
        <v>60.35</v>
      </c>
    </row>
    <row r="1018" spans="1:4" x14ac:dyDescent="0.25">
      <c r="A1018" s="353" t="s">
        <v>10610</v>
      </c>
      <c r="B1018" s="354" t="s">
        <v>10611</v>
      </c>
      <c r="C1018" s="355" t="s">
        <v>310</v>
      </c>
      <c r="D1018" s="356">
        <v>20.25</v>
      </c>
    </row>
    <row r="1019" spans="1:4" x14ac:dyDescent="0.25">
      <c r="A1019" s="353" t="s">
        <v>10612</v>
      </c>
      <c r="B1019" s="354" t="s">
        <v>10613</v>
      </c>
      <c r="C1019" s="355" t="s">
        <v>310</v>
      </c>
      <c r="D1019" s="356">
        <v>19.72</v>
      </c>
    </row>
    <row r="1020" spans="1:4" x14ac:dyDescent="0.25">
      <c r="A1020" s="353" t="s">
        <v>10614</v>
      </c>
      <c r="B1020" s="354" t="s">
        <v>10615</v>
      </c>
      <c r="C1020" s="355" t="s">
        <v>310</v>
      </c>
      <c r="D1020" s="356">
        <v>18.37</v>
      </c>
    </row>
    <row r="1021" spans="1:4" ht="30" x14ac:dyDescent="0.25">
      <c r="A1021" s="353" t="s">
        <v>10616</v>
      </c>
      <c r="B1021" s="354" t="s">
        <v>10617</v>
      </c>
      <c r="C1021" s="355" t="s">
        <v>310</v>
      </c>
      <c r="D1021" s="356">
        <v>39.19</v>
      </c>
    </row>
    <row r="1022" spans="1:4" x14ac:dyDescent="0.25">
      <c r="A1022" s="353" t="s">
        <v>10618</v>
      </c>
      <c r="B1022" s="354" t="s">
        <v>10619</v>
      </c>
      <c r="C1022" s="355" t="s">
        <v>21</v>
      </c>
      <c r="D1022" s="356">
        <v>303.77999999999997</v>
      </c>
    </row>
    <row r="1023" spans="1:4" x14ac:dyDescent="0.25">
      <c r="A1023" s="353" t="s">
        <v>10620</v>
      </c>
      <c r="B1023" s="354" t="s">
        <v>10621</v>
      </c>
      <c r="C1023" s="355" t="s">
        <v>21</v>
      </c>
      <c r="D1023" s="356">
        <v>229.88</v>
      </c>
    </row>
    <row r="1024" spans="1:4" x14ac:dyDescent="0.25">
      <c r="A1024" s="353" t="s">
        <v>10622</v>
      </c>
      <c r="B1024" s="354" t="s">
        <v>10623</v>
      </c>
      <c r="C1024" s="355" t="s">
        <v>21</v>
      </c>
      <c r="D1024" s="356">
        <v>44.01</v>
      </c>
    </row>
    <row r="1025" spans="1:4" x14ac:dyDescent="0.25">
      <c r="A1025" s="353" t="s">
        <v>10624</v>
      </c>
      <c r="B1025" s="354" t="s">
        <v>10625</v>
      </c>
      <c r="C1025" s="355" t="s">
        <v>52</v>
      </c>
      <c r="D1025" s="356">
        <v>40.700000000000003</v>
      </c>
    </row>
    <row r="1026" spans="1:4" x14ac:dyDescent="0.25">
      <c r="A1026" s="353" t="s">
        <v>10626</v>
      </c>
      <c r="B1026" s="354" t="s">
        <v>10627</v>
      </c>
      <c r="C1026" s="355" t="s">
        <v>52</v>
      </c>
      <c r="D1026" s="356">
        <v>33.24</v>
      </c>
    </row>
    <row r="1027" spans="1:4" ht="30" x14ac:dyDescent="0.25">
      <c r="A1027" s="353" t="s">
        <v>10628</v>
      </c>
      <c r="B1027" s="354" t="s">
        <v>10629</v>
      </c>
      <c r="C1027" s="355" t="s">
        <v>52</v>
      </c>
      <c r="D1027" s="356">
        <v>43.29</v>
      </c>
    </row>
    <row r="1028" spans="1:4" ht="30" x14ac:dyDescent="0.25">
      <c r="A1028" s="353" t="s">
        <v>10630</v>
      </c>
      <c r="B1028" s="354" t="s">
        <v>10631</v>
      </c>
      <c r="C1028" s="355" t="s">
        <v>21</v>
      </c>
      <c r="D1028" s="356">
        <v>80.23</v>
      </c>
    </row>
    <row r="1029" spans="1:4" ht="30" x14ac:dyDescent="0.25">
      <c r="A1029" s="353" t="s">
        <v>10632</v>
      </c>
      <c r="B1029" s="354" t="s">
        <v>10633</v>
      </c>
      <c r="C1029" s="355" t="s">
        <v>52</v>
      </c>
      <c r="D1029" s="356">
        <v>38.36</v>
      </c>
    </row>
    <row r="1030" spans="1:4" ht="30" x14ac:dyDescent="0.25">
      <c r="A1030" s="353" t="s">
        <v>10634</v>
      </c>
      <c r="B1030" s="354" t="s">
        <v>10635</v>
      </c>
      <c r="C1030" s="355" t="s">
        <v>52</v>
      </c>
      <c r="D1030" s="356">
        <v>76.16</v>
      </c>
    </row>
    <row r="1031" spans="1:4" x14ac:dyDescent="0.25">
      <c r="A1031" s="353" t="s">
        <v>10636</v>
      </c>
      <c r="B1031" s="354" t="s">
        <v>10637</v>
      </c>
      <c r="C1031" s="355" t="s">
        <v>21</v>
      </c>
      <c r="D1031" s="356">
        <v>226.1</v>
      </c>
    </row>
    <row r="1032" spans="1:4" ht="30" x14ac:dyDescent="0.25">
      <c r="A1032" s="353" t="s">
        <v>10638</v>
      </c>
      <c r="B1032" s="354" t="s">
        <v>10639</v>
      </c>
      <c r="C1032" s="355" t="s">
        <v>21</v>
      </c>
      <c r="D1032" s="356">
        <v>74.61</v>
      </c>
    </row>
    <row r="1033" spans="1:4" ht="30" x14ac:dyDescent="0.25">
      <c r="A1033" s="353" t="s">
        <v>10640</v>
      </c>
      <c r="B1033" s="354" t="s">
        <v>10641</v>
      </c>
      <c r="C1033" s="355" t="s">
        <v>52</v>
      </c>
      <c r="D1033" s="356">
        <v>68.97</v>
      </c>
    </row>
    <row r="1034" spans="1:4" ht="30" x14ac:dyDescent="0.25">
      <c r="A1034" s="353" t="s">
        <v>10642</v>
      </c>
      <c r="B1034" s="354" t="s">
        <v>10643</v>
      </c>
      <c r="C1034" s="355" t="s">
        <v>52</v>
      </c>
      <c r="D1034" s="356">
        <v>78.88</v>
      </c>
    </row>
    <row r="1035" spans="1:4" ht="30" x14ac:dyDescent="0.25">
      <c r="A1035" s="353" t="s">
        <v>10644</v>
      </c>
      <c r="B1035" s="354" t="s">
        <v>10645</v>
      </c>
      <c r="C1035" s="355" t="s">
        <v>52</v>
      </c>
      <c r="D1035" s="356">
        <v>41.69</v>
      </c>
    </row>
    <row r="1036" spans="1:4" ht="30" x14ac:dyDescent="0.25">
      <c r="A1036" s="353" t="s">
        <v>10646</v>
      </c>
      <c r="B1036" s="354" t="s">
        <v>10647</v>
      </c>
      <c r="C1036" s="355" t="s">
        <v>52</v>
      </c>
      <c r="D1036" s="356">
        <v>40.020000000000003</v>
      </c>
    </row>
    <row r="1037" spans="1:4" x14ac:dyDescent="0.25">
      <c r="A1037" s="353" t="s">
        <v>10648</v>
      </c>
      <c r="B1037" s="354" t="s">
        <v>10649</v>
      </c>
      <c r="C1037" s="355" t="s">
        <v>21</v>
      </c>
      <c r="D1037" s="356">
        <v>38.94</v>
      </c>
    </row>
    <row r="1038" spans="1:4" ht="30" x14ac:dyDescent="0.25">
      <c r="A1038" s="353" t="s">
        <v>10650</v>
      </c>
      <c r="B1038" s="354" t="s">
        <v>10651</v>
      </c>
      <c r="C1038" s="355" t="s">
        <v>21</v>
      </c>
      <c r="D1038" s="356">
        <v>843.83</v>
      </c>
    </row>
    <row r="1039" spans="1:4" ht="30" x14ac:dyDescent="0.25">
      <c r="A1039" s="353" t="s">
        <v>10652</v>
      </c>
      <c r="B1039" s="354" t="s">
        <v>10653</v>
      </c>
      <c r="C1039" s="355" t="s">
        <v>21</v>
      </c>
      <c r="D1039" s="356">
        <v>970.2</v>
      </c>
    </row>
    <row r="1040" spans="1:4" ht="45" x14ac:dyDescent="0.25">
      <c r="A1040" s="353" t="s">
        <v>10654</v>
      </c>
      <c r="B1040" s="354" t="s">
        <v>10655</v>
      </c>
      <c r="C1040" s="355" t="s">
        <v>21</v>
      </c>
      <c r="D1040" s="356">
        <v>663.13</v>
      </c>
    </row>
    <row r="1041" spans="1:4" ht="45" x14ac:dyDescent="0.25">
      <c r="A1041" s="353" t="s">
        <v>10656</v>
      </c>
      <c r="B1041" s="354" t="s">
        <v>10657</v>
      </c>
      <c r="C1041" s="355" t="s">
        <v>21</v>
      </c>
      <c r="D1041" s="356">
        <v>318.49</v>
      </c>
    </row>
    <row r="1042" spans="1:4" ht="45" x14ac:dyDescent="0.25">
      <c r="A1042" s="353" t="s">
        <v>10658</v>
      </c>
      <c r="B1042" s="354" t="s">
        <v>10659</v>
      </c>
      <c r="C1042" s="355" t="s">
        <v>52</v>
      </c>
      <c r="D1042" s="356">
        <v>332.09</v>
      </c>
    </row>
    <row r="1043" spans="1:4" ht="45" x14ac:dyDescent="0.25">
      <c r="A1043" s="353" t="s">
        <v>10660</v>
      </c>
      <c r="B1043" s="354" t="s">
        <v>10661</v>
      </c>
      <c r="C1043" s="355" t="s">
        <v>52</v>
      </c>
      <c r="D1043" s="356">
        <v>129.32</v>
      </c>
    </row>
    <row r="1044" spans="1:4" ht="45" x14ac:dyDescent="0.25">
      <c r="A1044" s="353" t="s">
        <v>10662</v>
      </c>
      <c r="B1044" s="354" t="s">
        <v>10663</v>
      </c>
      <c r="C1044" s="355" t="s">
        <v>52</v>
      </c>
      <c r="D1044" s="356">
        <v>153.78</v>
      </c>
    </row>
    <row r="1045" spans="1:4" ht="45" x14ac:dyDescent="0.25">
      <c r="A1045" s="353" t="s">
        <v>10664</v>
      </c>
      <c r="B1045" s="354" t="s">
        <v>10665</v>
      </c>
      <c r="C1045" s="355" t="s">
        <v>52</v>
      </c>
      <c r="D1045" s="356">
        <v>73.39</v>
      </c>
    </row>
    <row r="1046" spans="1:4" ht="45" x14ac:dyDescent="0.25">
      <c r="A1046" s="353" t="s">
        <v>10666</v>
      </c>
      <c r="B1046" s="354" t="s">
        <v>10667</v>
      </c>
      <c r="C1046" s="355" t="s">
        <v>52</v>
      </c>
      <c r="D1046" s="356">
        <v>80.27</v>
      </c>
    </row>
    <row r="1047" spans="1:4" ht="30" x14ac:dyDescent="0.25">
      <c r="A1047" s="353" t="s">
        <v>10668</v>
      </c>
      <c r="B1047" s="354" t="s">
        <v>10669</v>
      </c>
      <c r="C1047" s="355" t="s">
        <v>21</v>
      </c>
      <c r="D1047" s="356">
        <v>182.05</v>
      </c>
    </row>
    <row r="1048" spans="1:4" ht="30" x14ac:dyDescent="0.25">
      <c r="A1048" s="353" t="s">
        <v>10670</v>
      </c>
      <c r="B1048" s="354" t="s">
        <v>10671</v>
      </c>
      <c r="C1048" s="355" t="s">
        <v>52</v>
      </c>
      <c r="D1048" s="356">
        <v>75.7</v>
      </c>
    </row>
    <row r="1049" spans="1:4" ht="30" x14ac:dyDescent="0.25">
      <c r="A1049" s="353" t="s">
        <v>10672</v>
      </c>
      <c r="B1049" s="354" t="s">
        <v>10673</v>
      </c>
      <c r="C1049" s="355" t="s">
        <v>21</v>
      </c>
      <c r="D1049" s="356">
        <v>144.07</v>
      </c>
    </row>
    <row r="1050" spans="1:4" ht="30" x14ac:dyDescent="0.25">
      <c r="A1050" s="353" t="s">
        <v>10674</v>
      </c>
      <c r="B1050" s="354" t="s">
        <v>10675</v>
      </c>
      <c r="C1050" s="355" t="s">
        <v>52</v>
      </c>
      <c r="D1050" s="356">
        <v>320.42</v>
      </c>
    </row>
    <row r="1051" spans="1:4" ht="30" x14ac:dyDescent="0.25">
      <c r="A1051" s="353" t="s">
        <v>10676</v>
      </c>
      <c r="B1051" s="354" t="s">
        <v>10677</v>
      </c>
      <c r="C1051" s="355" t="s">
        <v>52</v>
      </c>
      <c r="D1051" s="356">
        <v>324.12</v>
      </c>
    </row>
    <row r="1052" spans="1:4" x14ac:dyDescent="0.25">
      <c r="A1052" s="353" t="s">
        <v>10678</v>
      </c>
      <c r="B1052" s="354" t="s">
        <v>10679</v>
      </c>
      <c r="C1052" s="355" t="s">
        <v>21</v>
      </c>
      <c r="D1052" s="356">
        <v>651.02</v>
      </c>
    </row>
    <row r="1053" spans="1:4" x14ac:dyDescent="0.25">
      <c r="A1053" s="353" t="s">
        <v>10680</v>
      </c>
      <c r="B1053" s="354" t="s">
        <v>10681</v>
      </c>
      <c r="C1053" s="355" t="s">
        <v>21</v>
      </c>
      <c r="D1053" s="356">
        <v>765.92</v>
      </c>
    </row>
    <row r="1054" spans="1:4" x14ac:dyDescent="0.25">
      <c r="A1054" s="353" t="s">
        <v>10682</v>
      </c>
      <c r="B1054" s="354" t="s">
        <v>10683</v>
      </c>
      <c r="C1054" s="355" t="s">
        <v>21</v>
      </c>
      <c r="D1054" s="356">
        <v>825.93</v>
      </c>
    </row>
    <row r="1055" spans="1:4" x14ac:dyDescent="0.25">
      <c r="A1055" s="353" t="s">
        <v>10684</v>
      </c>
      <c r="B1055" s="354" t="s">
        <v>10685</v>
      </c>
      <c r="C1055" s="355" t="s">
        <v>21</v>
      </c>
      <c r="D1055" s="356">
        <v>573.80999999999995</v>
      </c>
    </row>
    <row r="1056" spans="1:4" ht="30" x14ac:dyDescent="0.25">
      <c r="A1056" s="353" t="s">
        <v>10686</v>
      </c>
      <c r="B1056" s="354" t="s">
        <v>10687</v>
      </c>
      <c r="C1056" s="355" t="s">
        <v>21</v>
      </c>
      <c r="D1056" s="356">
        <v>1021.18</v>
      </c>
    </row>
    <row r="1057" spans="1:4" ht="30" x14ac:dyDescent="0.25">
      <c r="A1057" s="353" t="s">
        <v>10688</v>
      </c>
      <c r="B1057" s="354" t="s">
        <v>10689</v>
      </c>
      <c r="C1057" s="355" t="s">
        <v>52</v>
      </c>
      <c r="D1057" s="356">
        <v>122.16</v>
      </c>
    </row>
    <row r="1058" spans="1:4" x14ac:dyDescent="0.25">
      <c r="A1058" s="353" t="s">
        <v>10690</v>
      </c>
      <c r="B1058" s="354" t="s">
        <v>10691</v>
      </c>
      <c r="C1058" s="355" t="s">
        <v>21</v>
      </c>
      <c r="D1058" s="356">
        <v>120.94</v>
      </c>
    </row>
    <row r="1059" spans="1:4" x14ac:dyDescent="0.25">
      <c r="A1059" s="353" t="s">
        <v>10692</v>
      </c>
      <c r="B1059" s="354" t="s">
        <v>10693</v>
      </c>
      <c r="C1059" s="355" t="s">
        <v>52</v>
      </c>
      <c r="D1059" s="356">
        <v>26.58</v>
      </c>
    </row>
    <row r="1060" spans="1:4" x14ac:dyDescent="0.25">
      <c r="A1060" s="353" t="s">
        <v>10694</v>
      </c>
      <c r="B1060" s="354" t="s">
        <v>10695</v>
      </c>
      <c r="C1060" s="355" t="s">
        <v>21</v>
      </c>
      <c r="D1060" s="356">
        <v>242.65</v>
      </c>
    </row>
    <row r="1061" spans="1:4" x14ac:dyDescent="0.25">
      <c r="A1061" s="353" t="s">
        <v>10696</v>
      </c>
      <c r="B1061" s="354" t="s">
        <v>10697</v>
      </c>
      <c r="C1061" s="355" t="s">
        <v>21</v>
      </c>
      <c r="D1061" s="356">
        <v>245.13</v>
      </c>
    </row>
    <row r="1062" spans="1:4" x14ac:dyDescent="0.25">
      <c r="A1062" s="353" t="s">
        <v>10698</v>
      </c>
      <c r="B1062" s="354" t="s">
        <v>10699</v>
      </c>
      <c r="C1062" s="355" t="s">
        <v>21</v>
      </c>
      <c r="D1062" s="356">
        <v>41.71</v>
      </c>
    </row>
    <row r="1063" spans="1:4" x14ac:dyDescent="0.25">
      <c r="A1063" s="353" t="s">
        <v>10700</v>
      </c>
      <c r="B1063" s="354" t="s">
        <v>10701</v>
      </c>
      <c r="C1063" s="355" t="s">
        <v>21</v>
      </c>
      <c r="D1063" s="356">
        <v>336.04</v>
      </c>
    </row>
    <row r="1064" spans="1:4" x14ac:dyDescent="0.25">
      <c r="A1064" s="353" t="s">
        <v>10702</v>
      </c>
      <c r="B1064" s="354" t="s">
        <v>10703</v>
      </c>
      <c r="C1064" s="355" t="s">
        <v>52</v>
      </c>
      <c r="D1064" s="356">
        <v>80.900000000000006</v>
      </c>
    </row>
    <row r="1065" spans="1:4" x14ac:dyDescent="0.25">
      <c r="A1065" s="353" t="s">
        <v>10704</v>
      </c>
      <c r="B1065" s="354" t="s">
        <v>10705</v>
      </c>
      <c r="C1065" s="355" t="s">
        <v>569</v>
      </c>
      <c r="D1065" s="356">
        <v>6.88</v>
      </c>
    </row>
    <row r="1066" spans="1:4" ht="30" x14ac:dyDescent="0.25">
      <c r="A1066" s="353" t="s">
        <v>10706</v>
      </c>
      <c r="B1066" s="354" t="s">
        <v>10707</v>
      </c>
      <c r="C1066" s="355" t="s">
        <v>21</v>
      </c>
      <c r="D1066" s="356">
        <v>167.1</v>
      </c>
    </row>
    <row r="1067" spans="1:4" ht="30" x14ac:dyDescent="0.25">
      <c r="A1067" s="353" t="s">
        <v>10708</v>
      </c>
      <c r="B1067" s="354" t="s">
        <v>10709</v>
      </c>
      <c r="C1067" s="355" t="s">
        <v>21</v>
      </c>
      <c r="D1067" s="356">
        <v>136.83000000000001</v>
      </c>
    </row>
    <row r="1068" spans="1:4" ht="30" x14ac:dyDescent="0.25">
      <c r="A1068" s="353" t="s">
        <v>10710</v>
      </c>
      <c r="B1068" s="354" t="s">
        <v>10711</v>
      </c>
      <c r="C1068" s="355" t="s">
        <v>21</v>
      </c>
      <c r="D1068" s="356">
        <v>131.82</v>
      </c>
    </row>
    <row r="1069" spans="1:4" ht="30" x14ac:dyDescent="0.25">
      <c r="A1069" s="353" t="s">
        <v>10712</v>
      </c>
      <c r="B1069" s="354" t="s">
        <v>10713</v>
      </c>
      <c r="C1069" s="355" t="s">
        <v>21</v>
      </c>
      <c r="D1069" s="356">
        <v>176.39</v>
      </c>
    </row>
    <row r="1070" spans="1:4" ht="30" x14ac:dyDescent="0.25">
      <c r="A1070" s="353" t="s">
        <v>10714</v>
      </c>
      <c r="B1070" s="354" t="s">
        <v>10715</v>
      </c>
      <c r="C1070" s="355" t="s">
        <v>21</v>
      </c>
      <c r="D1070" s="356">
        <v>117.37</v>
      </c>
    </row>
    <row r="1071" spans="1:4" ht="30" x14ac:dyDescent="0.25">
      <c r="A1071" s="353" t="s">
        <v>10716</v>
      </c>
      <c r="B1071" s="354" t="s">
        <v>10717</v>
      </c>
      <c r="C1071" s="355" t="s">
        <v>21</v>
      </c>
      <c r="D1071" s="356">
        <v>178.02</v>
      </c>
    </row>
    <row r="1072" spans="1:4" ht="30" x14ac:dyDescent="0.25">
      <c r="A1072" s="353" t="s">
        <v>10718</v>
      </c>
      <c r="B1072" s="354" t="s">
        <v>10719</v>
      </c>
      <c r="C1072" s="355" t="s">
        <v>21</v>
      </c>
      <c r="D1072" s="356">
        <v>203.94</v>
      </c>
    </row>
    <row r="1073" spans="1:4" ht="30" x14ac:dyDescent="0.25">
      <c r="A1073" s="353" t="s">
        <v>10720</v>
      </c>
      <c r="B1073" s="354" t="s">
        <v>10721</v>
      </c>
      <c r="C1073" s="355" t="s">
        <v>21</v>
      </c>
      <c r="D1073" s="356">
        <v>193.97</v>
      </c>
    </row>
    <row r="1074" spans="1:4" ht="45" x14ac:dyDescent="0.25">
      <c r="A1074" s="353" t="s">
        <v>10722</v>
      </c>
      <c r="B1074" s="354" t="s">
        <v>10723</v>
      </c>
      <c r="C1074" s="355" t="s">
        <v>21</v>
      </c>
      <c r="D1074" s="356">
        <v>104.23</v>
      </c>
    </row>
    <row r="1075" spans="1:4" ht="30" x14ac:dyDescent="0.25">
      <c r="A1075" s="353" t="s">
        <v>10724</v>
      </c>
      <c r="B1075" s="354" t="s">
        <v>10725</v>
      </c>
      <c r="C1075" s="355" t="s">
        <v>21</v>
      </c>
      <c r="D1075" s="356">
        <v>222.65</v>
      </c>
    </row>
    <row r="1076" spans="1:4" ht="30" x14ac:dyDescent="0.25">
      <c r="A1076" s="353" t="s">
        <v>10726</v>
      </c>
      <c r="B1076" s="354" t="s">
        <v>10727</v>
      </c>
      <c r="C1076" s="355" t="s">
        <v>21</v>
      </c>
      <c r="D1076" s="356">
        <v>220.91</v>
      </c>
    </row>
    <row r="1077" spans="1:4" ht="30" x14ac:dyDescent="0.25">
      <c r="A1077" s="353" t="s">
        <v>10728</v>
      </c>
      <c r="B1077" s="354" t="s">
        <v>10729</v>
      </c>
      <c r="C1077" s="355" t="s">
        <v>21</v>
      </c>
      <c r="D1077" s="356">
        <v>223.84</v>
      </c>
    </row>
    <row r="1078" spans="1:4" ht="30" x14ac:dyDescent="0.25">
      <c r="A1078" s="353" t="s">
        <v>10730</v>
      </c>
      <c r="B1078" s="354" t="s">
        <v>10731</v>
      </c>
      <c r="C1078" s="355" t="s">
        <v>21</v>
      </c>
      <c r="D1078" s="356">
        <v>189.69</v>
      </c>
    </row>
    <row r="1079" spans="1:4" ht="30" x14ac:dyDescent="0.25">
      <c r="A1079" s="353" t="s">
        <v>10732</v>
      </c>
      <c r="B1079" s="354" t="s">
        <v>10733</v>
      </c>
      <c r="C1079" s="355" t="s">
        <v>21</v>
      </c>
      <c r="D1079" s="356">
        <v>233.18</v>
      </c>
    </row>
    <row r="1080" spans="1:4" ht="30" x14ac:dyDescent="0.25">
      <c r="A1080" s="353" t="s">
        <v>10734</v>
      </c>
      <c r="B1080" s="354" t="s">
        <v>10735</v>
      </c>
      <c r="C1080" s="355" t="s">
        <v>21</v>
      </c>
      <c r="D1080" s="356">
        <v>247.67</v>
      </c>
    </row>
    <row r="1081" spans="1:4" x14ac:dyDescent="0.25">
      <c r="A1081" s="353" t="s">
        <v>10736</v>
      </c>
      <c r="B1081" s="354" t="s">
        <v>10737</v>
      </c>
      <c r="C1081" s="355" t="s">
        <v>52</v>
      </c>
      <c r="D1081" s="356">
        <v>16.07</v>
      </c>
    </row>
    <row r="1082" spans="1:4" ht="30" x14ac:dyDescent="0.25">
      <c r="A1082" s="353" t="s">
        <v>10738</v>
      </c>
      <c r="B1082" s="354" t="s">
        <v>10739</v>
      </c>
      <c r="C1082" s="355" t="s">
        <v>21</v>
      </c>
      <c r="D1082" s="356">
        <v>88.39</v>
      </c>
    </row>
    <row r="1083" spans="1:4" x14ac:dyDescent="0.25">
      <c r="A1083" s="353" t="s">
        <v>10740</v>
      </c>
      <c r="B1083" s="354" t="s">
        <v>10741</v>
      </c>
      <c r="C1083" s="355" t="s">
        <v>21</v>
      </c>
      <c r="D1083" s="356">
        <v>82.34</v>
      </c>
    </row>
    <row r="1084" spans="1:4" ht="30" x14ac:dyDescent="0.25">
      <c r="A1084" s="353" t="s">
        <v>10742</v>
      </c>
      <c r="B1084" s="354" t="s">
        <v>10743</v>
      </c>
      <c r="C1084" s="355" t="s">
        <v>21</v>
      </c>
      <c r="D1084" s="356">
        <v>89.72</v>
      </c>
    </row>
    <row r="1085" spans="1:4" x14ac:dyDescent="0.25">
      <c r="A1085" s="353" t="s">
        <v>10744</v>
      </c>
      <c r="B1085" s="354" t="s">
        <v>2169</v>
      </c>
      <c r="C1085" s="355" t="s">
        <v>569</v>
      </c>
      <c r="D1085" s="356">
        <v>68.64</v>
      </c>
    </row>
    <row r="1086" spans="1:4" ht="30" x14ac:dyDescent="0.25">
      <c r="A1086" s="353" t="s">
        <v>10745</v>
      </c>
      <c r="B1086" s="354" t="s">
        <v>10746</v>
      </c>
      <c r="C1086" s="355" t="s">
        <v>21</v>
      </c>
      <c r="D1086" s="356">
        <v>301.95999999999998</v>
      </c>
    </row>
    <row r="1087" spans="1:4" ht="45" x14ac:dyDescent="0.25">
      <c r="A1087" s="353" t="s">
        <v>10747</v>
      </c>
      <c r="B1087" s="354" t="s">
        <v>10748</v>
      </c>
      <c r="C1087" s="355" t="s">
        <v>21</v>
      </c>
      <c r="D1087" s="356">
        <v>317.64999999999998</v>
      </c>
    </row>
    <row r="1088" spans="1:4" ht="45" x14ac:dyDescent="0.25">
      <c r="A1088" s="353" t="s">
        <v>10749</v>
      </c>
      <c r="B1088" s="354" t="s">
        <v>10750</v>
      </c>
      <c r="C1088" s="355" t="s">
        <v>21</v>
      </c>
      <c r="D1088" s="356">
        <v>146.47999999999999</v>
      </c>
    </row>
    <row r="1089" spans="1:4" x14ac:dyDescent="0.25">
      <c r="A1089" s="353" t="s">
        <v>10751</v>
      </c>
      <c r="B1089" s="354" t="s">
        <v>10752</v>
      </c>
      <c r="C1089" s="355" t="s">
        <v>52</v>
      </c>
      <c r="D1089" s="356">
        <v>79.099999999999994</v>
      </c>
    </row>
    <row r="1090" spans="1:4" ht="30" x14ac:dyDescent="0.25">
      <c r="A1090" s="353" t="s">
        <v>10753</v>
      </c>
      <c r="B1090" s="354" t="s">
        <v>6755</v>
      </c>
      <c r="C1090" s="355" t="s">
        <v>48</v>
      </c>
      <c r="D1090" s="356">
        <v>2586.4899999999998</v>
      </c>
    </row>
    <row r="1091" spans="1:4" x14ac:dyDescent="0.25">
      <c r="A1091" s="353" t="s">
        <v>10754</v>
      </c>
      <c r="B1091" s="354" t="s">
        <v>10755</v>
      </c>
      <c r="C1091" s="355" t="s">
        <v>25</v>
      </c>
      <c r="D1091" s="356">
        <v>202.42</v>
      </c>
    </row>
    <row r="1092" spans="1:4" ht="30" x14ac:dyDescent="0.25">
      <c r="A1092" s="353" t="s">
        <v>10756</v>
      </c>
      <c r="B1092" s="354" t="s">
        <v>10757</v>
      </c>
      <c r="C1092" s="355" t="s">
        <v>21</v>
      </c>
      <c r="D1092" s="356">
        <v>331.28</v>
      </c>
    </row>
    <row r="1093" spans="1:4" ht="60" x14ac:dyDescent="0.25">
      <c r="A1093" s="353" t="s">
        <v>10758</v>
      </c>
      <c r="B1093" s="354" t="s">
        <v>10759</v>
      </c>
      <c r="C1093" s="355" t="s">
        <v>21</v>
      </c>
      <c r="D1093" s="356">
        <v>226.11</v>
      </c>
    </row>
    <row r="1094" spans="1:4" ht="30" x14ac:dyDescent="0.25">
      <c r="A1094" s="353" t="s">
        <v>10760</v>
      </c>
      <c r="B1094" s="354" t="s">
        <v>10761</v>
      </c>
      <c r="C1094" s="355" t="s">
        <v>21</v>
      </c>
      <c r="D1094" s="356">
        <v>883.21</v>
      </c>
    </row>
    <row r="1095" spans="1:4" ht="30" x14ac:dyDescent="0.25">
      <c r="A1095" s="353" t="s">
        <v>10762</v>
      </c>
      <c r="B1095" s="354" t="s">
        <v>10763</v>
      </c>
      <c r="C1095" s="355" t="s">
        <v>569</v>
      </c>
      <c r="D1095" s="356">
        <v>11.6</v>
      </c>
    </row>
    <row r="1096" spans="1:4" ht="30" x14ac:dyDescent="0.25">
      <c r="A1096" s="353" t="s">
        <v>10764</v>
      </c>
      <c r="B1096" s="354" t="s">
        <v>10765</v>
      </c>
      <c r="C1096" s="355" t="s">
        <v>569</v>
      </c>
      <c r="D1096" s="356">
        <v>11.44</v>
      </c>
    </row>
    <row r="1097" spans="1:4" x14ac:dyDescent="0.25">
      <c r="A1097" s="353" t="s">
        <v>10766</v>
      </c>
      <c r="B1097" s="354" t="s">
        <v>10767</v>
      </c>
      <c r="C1097" s="355" t="s">
        <v>569</v>
      </c>
      <c r="D1097" s="356">
        <v>24.27</v>
      </c>
    </row>
    <row r="1098" spans="1:4" ht="30" x14ac:dyDescent="0.25">
      <c r="A1098" s="353" t="s">
        <v>10768</v>
      </c>
      <c r="B1098" s="354" t="s">
        <v>10769</v>
      </c>
      <c r="C1098" s="355" t="s">
        <v>52</v>
      </c>
      <c r="D1098" s="356">
        <v>1.26</v>
      </c>
    </row>
    <row r="1099" spans="1:4" ht="30" x14ac:dyDescent="0.25">
      <c r="A1099" s="353" t="s">
        <v>10770</v>
      </c>
      <c r="B1099" s="354" t="s">
        <v>10771</v>
      </c>
      <c r="C1099" s="355" t="s">
        <v>52</v>
      </c>
      <c r="D1099" s="356">
        <v>1.94</v>
      </c>
    </row>
    <row r="1100" spans="1:4" ht="30" x14ac:dyDescent="0.25">
      <c r="A1100" s="353" t="s">
        <v>10772</v>
      </c>
      <c r="B1100" s="354" t="s">
        <v>10773</v>
      </c>
      <c r="C1100" s="355" t="s">
        <v>52</v>
      </c>
      <c r="D1100" s="356">
        <v>2.2799999999999998</v>
      </c>
    </row>
    <row r="1101" spans="1:4" ht="30" x14ac:dyDescent="0.25">
      <c r="A1101" s="353" t="s">
        <v>10774</v>
      </c>
      <c r="B1101" s="354" t="s">
        <v>10775</v>
      </c>
      <c r="C1101" s="355" t="s">
        <v>52</v>
      </c>
      <c r="D1101" s="356">
        <v>2.5099999999999998</v>
      </c>
    </row>
    <row r="1102" spans="1:4" ht="30" x14ac:dyDescent="0.25">
      <c r="A1102" s="353" t="s">
        <v>10776</v>
      </c>
      <c r="B1102" s="354" t="s">
        <v>10777</v>
      </c>
      <c r="C1102" s="355" t="s">
        <v>52</v>
      </c>
      <c r="D1102" s="356">
        <v>4.16</v>
      </c>
    </row>
    <row r="1103" spans="1:4" ht="30" x14ac:dyDescent="0.25">
      <c r="A1103" s="353" t="s">
        <v>10778</v>
      </c>
      <c r="B1103" s="354" t="s">
        <v>10779</v>
      </c>
      <c r="C1103" s="355" t="s">
        <v>52</v>
      </c>
      <c r="D1103" s="356">
        <v>5.17</v>
      </c>
    </row>
    <row r="1104" spans="1:4" ht="45" x14ac:dyDescent="0.25">
      <c r="A1104" s="353" t="s">
        <v>10780</v>
      </c>
      <c r="B1104" s="354" t="s">
        <v>10781</v>
      </c>
      <c r="C1104" s="355" t="s">
        <v>21</v>
      </c>
      <c r="D1104" s="356">
        <v>920.35</v>
      </c>
    </row>
    <row r="1105" spans="1:4" ht="30" x14ac:dyDescent="0.25">
      <c r="A1105" s="353" t="s">
        <v>10782</v>
      </c>
      <c r="B1105" s="354" t="s">
        <v>10783</v>
      </c>
      <c r="C1105" s="355" t="s">
        <v>21</v>
      </c>
      <c r="D1105" s="356">
        <v>456.83</v>
      </c>
    </row>
    <row r="1106" spans="1:4" ht="30" x14ac:dyDescent="0.25">
      <c r="A1106" s="353" t="s">
        <v>10784</v>
      </c>
      <c r="B1106" s="354" t="s">
        <v>10785</v>
      </c>
      <c r="C1106" s="355" t="s">
        <v>52</v>
      </c>
      <c r="D1106" s="356">
        <v>52.47</v>
      </c>
    </row>
    <row r="1107" spans="1:4" ht="30" x14ac:dyDescent="0.25">
      <c r="A1107" s="353" t="s">
        <v>10786</v>
      </c>
      <c r="B1107" s="354" t="s">
        <v>10787</v>
      </c>
      <c r="C1107" s="355" t="s">
        <v>52</v>
      </c>
      <c r="D1107" s="356">
        <v>10.48</v>
      </c>
    </row>
    <row r="1108" spans="1:4" ht="30" x14ac:dyDescent="0.25">
      <c r="A1108" s="353" t="s">
        <v>10788</v>
      </c>
      <c r="B1108" s="354" t="s">
        <v>10789</v>
      </c>
      <c r="C1108" s="355" t="s">
        <v>52</v>
      </c>
      <c r="D1108" s="356">
        <v>366.96</v>
      </c>
    </row>
    <row r="1109" spans="1:4" ht="30" x14ac:dyDescent="0.25">
      <c r="A1109" s="353" t="s">
        <v>10790</v>
      </c>
      <c r="B1109" s="354" t="s">
        <v>10791</v>
      </c>
      <c r="C1109" s="355" t="s">
        <v>52</v>
      </c>
      <c r="D1109" s="356">
        <v>82.07</v>
      </c>
    </row>
    <row r="1110" spans="1:4" ht="30" x14ac:dyDescent="0.25">
      <c r="A1110" s="353" t="s">
        <v>10792</v>
      </c>
      <c r="B1110" s="354" t="s">
        <v>10793</v>
      </c>
      <c r="C1110" s="355" t="s">
        <v>52</v>
      </c>
      <c r="D1110" s="356">
        <v>164.66</v>
      </c>
    </row>
    <row r="1111" spans="1:4" ht="30" x14ac:dyDescent="0.25">
      <c r="A1111" s="353" t="s">
        <v>10794</v>
      </c>
      <c r="B1111" s="354" t="s">
        <v>10795</v>
      </c>
      <c r="C1111" s="355" t="s">
        <v>52</v>
      </c>
      <c r="D1111" s="356">
        <v>128.79</v>
      </c>
    </row>
    <row r="1112" spans="1:4" ht="45" x14ac:dyDescent="0.25">
      <c r="A1112" s="353" t="s">
        <v>10796</v>
      </c>
      <c r="B1112" s="354" t="s">
        <v>10797</v>
      </c>
      <c r="C1112" s="355" t="s">
        <v>52</v>
      </c>
      <c r="D1112" s="356">
        <v>105.21</v>
      </c>
    </row>
    <row r="1113" spans="1:4" ht="30" x14ac:dyDescent="0.25">
      <c r="A1113" s="353" t="s">
        <v>10798</v>
      </c>
      <c r="B1113" s="354" t="s">
        <v>10799</v>
      </c>
      <c r="C1113" s="355" t="s">
        <v>52</v>
      </c>
      <c r="D1113" s="356">
        <v>72.45</v>
      </c>
    </row>
    <row r="1114" spans="1:4" ht="30" x14ac:dyDescent="0.25">
      <c r="A1114" s="353" t="s">
        <v>10800</v>
      </c>
      <c r="B1114" s="354" t="s">
        <v>10801</v>
      </c>
      <c r="C1114" s="355" t="s">
        <v>52</v>
      </c>
      <c r="D1114" s="356">
        <v>29.96</v>
      </c>
    </row>
    <row r="1115" spans="1:4" x14ac:dyDescent="0.25">
      <c r="A1115" s="353" t="s">
        <v>10802</v>
      </c>
      <c r="B1115" s="354" t="s">
        <v>10803</v>
      </c>
      <c r="C1115" s="355" t="s">
        <v>21</v>
      </c>
      <c r="D1115" s="356">
        <v>56.41</v>
      </c>
    </row>
    <row r="1116" spans="1:4" ht="30" x14ac:dyDescent="0.25">
      <c r="A1116" s="353" t="s">
        <v>10804</v>
      </c>
      <c r="B1116" s="354" t="s">
        <v>10805</v>
      </c>
      <c r="C1116" s="355" t="s">
        <v>52</v>
      </c>
      <c r="D1116" s="356">
        <v>14.83</v>
      </c>
    </row>
    <row r="1117" spans="1:4" ht="30" x14ac:dyDescent="0.25">
      <c r="A1117" s="353" t="s">
        <v>10806</v>
      </c>
      <c r="B1117" s="354" t="s">
        <v>10807</v>
      </c>
      <c r="C1117" s="355" t="s">
        <v>52</v>
      </c>
      <c r="D1117" s="356">
        <v>102.6</v>
      </c>
    </row>
    <row r="1118" spans="1:4" ht="30" x14ac:dyDescent="0.25">
      <c r="A1118" s="353" t="s">
        <v>10808</v>
      </c>
      <c r="B1118" s="354" t="s">
        <v>10809</v>
      </c>
      <c r="C1118" s="355" t="s">
        <v>21</v>
      </c>
      <c r="D1118" s="356">
        <v>65.36</v>
      </c>
    </row>
    <row r="1119" spans="1:4" ht="30" x14ac:dyDescent="0.25">
      <c r="A1119" s="353" t="s">
        <v>10810</v>
      </c>
      <c r="B1119" s="354" t="s">
        <v>10811</v>
      </c>
      <c r="C1119" s="355" t="s">
        <v>52</v>
      </c>
      <c r="D1119" s="356">
        <v>40.58</v>
      </c>
    </row>
    <row r="1120" spans="1:4" ht="45" x14ac:dyDescent="0.25">
      <c r="A1120" s="353" t="s">
        <v>10812</v>
      </c>
      <c r="B1120" s="354" t="s">
        <v>10813</v>
      </c>
      <c r="C1120" s="355" t="s">
        <v>21</v>
      </c>
      <c r="D1120" s="356">
        <v>380</v>
      </c>
    </row>
    <row r="1121" spans="1:4" ht="30" x14ac:dyDescent="0.25">
      <c r="A1121" s="353" t="s">
        <v>10814</v>
      </c>
      <c r="B1121" s="354" t="s">
        <v>10815</v>
      </c>
      <c r="C1121" s="355" t="s">
        <v>21</v>
      </c>
      <c r="D1121" s="356">
        <v>509.11</v>
      </c>
    </row>
    <row r="1122" spans="1:4" ht="30" x14ac:dyDescent="0.25">
      <c r="A1122" s="353" t="s">
        <v>10816</v>
      </c>
      <c r="B1122" s="354" t="s">
        <v>10817</v>
      </c>
      <c r="C1122" s="355" t="s">
        <v>52</v>
      </c>
      <c r="D1122" s="356">
        <v>8.5299999999999994</v>
      </c>
    </row>
    <row r="1123" spans="1:4" ht="30" x14ac:dyDescent="0.25">
      <c r="A1123" s="353" t="s">
        <v>10818</v>
      </c>
      <c r="B1123" s="354" t="s">
        <v>10819</v>
      </c>
      <c r="C1123" s="355" t="s">
        <v>52</v>
      </c>
      <c r="D1123" s="356">
        <v>14.18</v>
      </c>
    </row>
    <row r="1124" spans="1:4" ht="30" x14ac:dyDescent="0.25">
      <c r="A1124" s="353" t="s">
        <v>10820</v>
      </c>
      <c r="B1124" s="354" t="s">
        <v>10821</v>
      </c>
      <c r="C1124" s="355" t="s">
        <v>52</v>
      </c>
      <c r="D1124" s="356">
        <v>24.94</v>
      </c>
    </row>
    <row r="1125" spans="1:4" ht="30" x14ac:dyDescent="0.25">
      <c r="A1125" s="353" t="s">
        <v>10822</v>
      </c>
      <c r="B1125" s="354" t="s">
        <v>10823</v>
      </c>
      <c r="C1125" s="355" t="s">
        <v>52</v>
      </c>
      <c r="D1125" s="356">
        <v>22.81</v>
      </c>
    </row>
    <row r="1126" spans="1:4" ht="30" x14ac:dyDescent="0.25">
      <c r="A1126" s="353" t="s">
        <v>10824</v>
      </c>
      <c r="B1126" s="354" t="s">
        <v>10825</v>
      </c>
      <c r="C1126" s="355" t="s">
        <v>21</v>
      </c>
      <c r="D1126" s="356">
        <v>96.66</v>
      </c>
    </row>
    <row r="1127" spans="1:4" ht="30" x14ac:dyDescent="0.25">
      <c r="A1127" s="353" t="s">
        <v>10826</v>
      </c>
      <c r="B1127" s="354" t="s">
        <v>10827</v>
      </c>
      <c r="C1127" s="355" t="s">
        <v>21</v>
      </c>
      <c r="D1127" s="356">
        <v>167.36</v>
      </c>
    </row>
    <row r="1128" spans="1:4" ht="30" x14ac:dyDescent="0.25">
      <c r="A1128" s="353" t="s">
        <v>10828</v>
      </c>
      <c r="B1128" s="354" t="s">
        <v>10829</v>
      </c>
      <c r="C1128" s="355" t="s">
        <v>21</v>
      </c>
      <c r="D1128" s="356">
        <v>150.97999999999999</v>
      </c>
    </row>
    <row r="1129" spans="1:4" ht="30" x14ac:dyDescent="0.25">
      <c r="A1129" s="353" t="s">
        <v>10830</v>
      </c>
      <c r="B1129" s="354" t="s">
        <v>10831</v>
      </c>
      <c r="C1129" s="355" t="s">
        <v>21</v>
      </c>
      <c r="D1129" s="356">
        <v>320.14999999999998</v>
      </c>
    </row>
    <row r="1130" spans="1:4" ht="30" x14ac:dyDescent="0.25">
      <c r="A1130" s="353" t="s">
        <v>10832</v>
      </c>
      <c r="B1130" s="354" t="s">
        <v>10833</v>
      </c>
      <c r="C1130" s="355" t="s">
        <v>21</v>
      </c>
      <c r="D1130" s="356">
        <v>188.33</v>
      </c>
    </row>
    <row r="1131" spans="1:4" ht="30" x14ac:dyDescent="0.25">
      <c r="A1131" s="353" t="s">
        <v>10834</v>
      </c>
      <c r="B1131" s="354" t="s">
        <v>10835</v>
      </c>
      <c r="C1131" s="355" t="s">
        <v>21</v>
      </c>
      <c r="D1131" s="356">
        <v>298.83999999999997</v>
      </c>
    </row>
    <row r="1132" spans="1:4" ht="30" x14ac:dyDescent="0.25">
      <c r="A1132" s="353" t="s">
        <v>10836</v>
      </c>
      <c r="B1132" s="354" t="s">
        <v>10837</v>
      </c>
      <c r="C1132" s="355" t="s">
        <v>21</v>
      </c>
      <c r="D1132" s="356">
        <v>103.88</v>
      </c>
    </row>
    <row r="1133" spans="1:4" ht="30" x14ac:dyDescent="0.25">
      <c r="A1133" s="353" t="s">
        <v>10838</v>
      </c>
      <c r="B1133" s="354" t="s">
        <v>10839</v>
      </c>
      <c r="C1133" s="355" t="s">
        <v>21</v>
      </c>
      <c r="D1133" s="356">
        <v>56.8</v>
      </c>
    </row>
    <row r="1134" spans="1:4" ht="30" x14ac:dyDescent="0.25">
      <c r="A1134" s="353" t="s">
        <v>10840</v>
      </c>
      <c r="B1134" s="354" t="s">
        <v>10841</v>
      </c>
      <c r="C1134" s="355" t="s">
        <v>21</v>
      </c>
      <c r="D1134" s="356">
        <v>80.89</v>
      </c>
    </row>
    <row r="1135" spans="1:4" ht="45" x14ac:dyDescent="0.25">
      <c r="A1135" s="353" t="s">
        <v>10842</v>
      </c>
      <c r="B1135" s="354" t="s">
        <v>10843</v>
      </c>
      <c r="C1135" s="355" t="s">
        <v>21</v>
      </c>
      <c r="D1135" s="356">
        <v>110.47</v>
      </c>
    </row>
    <row r="1136" spans="1:4" ht="30" x14ac:dyDescent="0.25">
      <c r="A1136" s="353" t="s">
        <v>10844</v>
      </c>
      <c r="B1136" s="354" t="s">
        <v>10845</v>
      </c>
      <c r="C1136" s="355" t="s">
        <v>21</v>
      </c>
      <c r="D1136" s="356">
        <v>158.21</v>
      </c>
    </row>
    <row r="1137" spans="1:4" ht="45" x14ac:dyDescent="0.25">
      <c r="A1137" s="353" t="s">
        <v>10846</v>
      </c>
      <c r="B1137" s="354" t="s">
        <v>10847</v>
      </c>
      <c r="C1137" s="355" t="s">
        <v>21</v>
      </c>
      <c r="D1137" s="356">
        <v>135.72999999999999</v>
      </c>
    </row>
    <row r="1138" spans="1:4" ht="60" x14ac:dyDescent="0.25">
      <c r="A1138" s="353" t="s">
        <v>10848</v>
      </c>
      <c r="B1138" s="354" t="s">
        <v>10849</v>
      </c>
      <c r="C1138" s="355" t="s">
        <v>21</v>
      </c>
      <c r="D1138" s="356">
        <v>244.77</v>
      </c>
    </row>
    <row r="1139" spans="1:4" ht="30" x14ac:dyDescent="0.25">
      <c r="A1139" s="353" t="s">
        <v>10850</v>
      </c>
      <c r="B1139" s="354" t="s">
        <v>10851</v>
      </c>
      <c r="C1139" s="355" t="s">
        <v>21</v>
      </c>
      <c r="D1139" s="356">
        <v>158.44999999999999</v>
      </c>
    </row>
    <row r="1140" spans="1:4" x14ac:dyDescent="0.25">
      <c r="A1140" s="353" t="s">
        <v>10852</v>
      </c>
      <c r="B1140" s="354" t="s">
        <v>10853</v>
      </c>
      <c r="C1140" s="355" t="s">
        <v>52</v>
      </c>
      <c r="D1140" s="356">
        <v>8.06</v>
      </c>
    </row>
    <row r="1141" spans="1:4" ht="30" x14ac:dyDescent="0.25">
      <c r="A1141" s="353" t="s">
        <v>10854</v>
      </c>
      <c r="B1141" s="354" t="s">
        <v>10855</v>
      </c>
      <c r="C1141" s="355" t="s">
        <v>21</v>
      </c>
      <c r="D1141" s="356">
        <v>482.12</v>
      </c>
    </row>
    <row r="1142" spans="1:4" ht="30" x14ac:dyDescent="0.25">
      <c r="A1142" s="353" t="s">
        <v>10856</v>
      </c>
      <c r="B1142" s="354" t="s">
        <v>10857</v>
      </c>
      <c r="C1142" s="355" t="s">
        <v>569</v>
      </c>
      <c r="D1142" s="356">
        <v>8446.74</v>
      </c>
    </row>
    <row r="1143" spans="1:4" ht="45" x14ac:dyDescent="0.25">
      <c r="A1143" s="353" t="s">
        <v>10858</v>
      </c>
      <c r="B1143" s="354" t="s">
        <v>10859</v>
      </c>
      <c r="C1143" s="355" t="s">
        <v>569</v>
      </c>
      <c r="D1143" s="356">
        <v>15187.73</v>
      </c>
    </row>
    <row r="1144" spans="1:4" ht="30" x14ac:dyDescent="0.25">
      <c r="A1144" s="353" t="s">
        <v>10860</v>
      </c>
      <c r="B1144" s="354" t="s">
        <v>10861</v>
      </c>
      <c r="C1144" s="355" t="s">
        <v>21</v>
      </c>
      <c r="D1144" s="356">
        <v>0.55000000000000004</v>
      </c>
    </row>
    <row r="1145" spans="1:4" ht="30" x14ac:dyDescent="0.25">
      <c r="A1145" s="353" t="s">
        <v>10862</v>
      </c>
      <c r="B1145" s="354" t="s">
        <v>10863</v>
      </c>
      <c r="C1145" s="355" t="s">
        <v>21</v>
      </c>
      <c r="D1145" s="356">
        <v>89.31</v>
      </c>
    </row>
    <row r="1146" spans="1:4" x14ac:dyDescent="0.25">
      <c r="A1146" s="353" t="s">
        <v>10864</v>
      </c>
      <c r="B1146" s="354" t="s">
        <v>10865</v>
      </c>
      <c r="C1146" s="355" t="s">
        <v>21</v>
      </c>
      <c r="D1146" s="356">
        <v>7.58</v>
      </c>
    </row>
    <row r="1147" spans="1:4" x14ac:dyDescent="0.25">
      <c r="A1147" s="353" t="s">
        <v>10866</v>
      </c>
      <c r="B1147" s="354" t="s">
        <v>10867</v>
      </c>
      <c r="C1147" s="355" t="s">
        <v>569</v>
      </c>
      <c r="D1147" s="356">
        <v>1.84</v>
      </c>
    </row>
    <row r="1148" spans="1:4" x14ac:dyDescent="0.25">
      <c r="A1148" s="353" t="s">
        <v>10868</v>
      </c>
      <c r="B1148" s="354" t="s">
        <v>10869</v>
      </c>
      <c r="C1148" s="355" t="s">
        <v>25</v>
      </c>
      <c r="D1148" s="356">
        <v>231.23</v>
      </c>
    </row>
    <row r="1149" spans="1:4" x14ac:dyDescent="0.25">
      <c r="A1149" s="353" t="s">
        <v>10870</v>
      </c>
      <c r="B1149" s="354" t="s">
        <v>3001</v>
      </c>
      <c r="C1149" s="355" t="s">
        <v>25</v>
      </c>
      <c r="D1149" s="356">
        <v>149.66</v>
      </c>
    </row>
    <row r="1150" spans="1:4" x14ac:dyDescent="0.25">
      <c r="A1150" s="353" t="s">
        <v>10871</v>
      </c>
      <c r="B1150" s="354" t="s">
        <v>10872</v>
      </c>
      <c r="C1150" s="355" t="s">
        <v>21</v>
      </c>
      <c r="D1150" s="356">
        <v>8.18</v>
      </c>
    </row>
    <row r="1151" spans="1:4" x14ac:dyDescent="0.25">
      <c r="A1151" s="353" t="s">
        <v>10873</v>
      </c>
      <c r="B1151" s="354" t="s">
        <v>10874</v>
      </c>
      <c r="C1151" s="355" t="s">
        <v>569</v>
      </c>
      <c r="D1151" s="356">
        <v>16.78</v>
      </c>
    </row>
    <row r="1152" spans="1:4" x14ac:dyDescent="0.25">
      <c r="A1152" s="353" t="s">
        <v>10875</v>
      </c>
      <c r="B1152" s="354" t="s">
        <v>10876</v>
      </c>
      <c r="C1152" s="355" t="s">
        <v>569</v>
      </c>
      <c r="D1152" s="356">
        <v>72.14</v>
      </c>
    </row>
    <row r="1153" spans="1:4" x14ac:dyDescent="0.25">
      <c r="A1153" s="353" t="s">
        <v>10877</v>
      </c>
      <c r="B1153" s="354" t="s">
        <v>10878</v>
      </c>
      <c r="C1153" s="355" t="s">
        <v>21</v>
      </c>
      <c r="D1153" s="356">
        <v>15.94</v>
      </c>
    </row>
    <row r="1154" spans="1:4" x14ac:dyDescent="0.25">
      <c r="A1154" s="353" t="s">
        <v>10879</v>
      </c>
      <c r="B1154" s="354" t="s">
        <v>10880</v>
      </c>
      <c r="C1154" s="355" t="s">
        <v>569</v>
      </c>
      <c r="D1154" s="356">
        <v>97.01</v>
      </c>
    </row>
    <row r="1155" spans="1:4" x14ac:dyDescent="0.25">
      <c r="A1155" s="353" t="s">
        <v>10881</v>
      </c>
      <c r="B1155" s="354" t="s">
        <v>10882</v>
      </c>
      <c r="C1155" s="355" t="s">
        <v>569</v>
      </c>
      <c r="D1155" s="356">
        <v>32.07</v>
      </c>
    </row>
    <row r="1156" spans="1:4" x14ac:dyDescent="0.25">
      <c r="A1156" s="353" t="s">
        <v>10883</v>
      </c>
      <c r="B1156" s="354" t="s">
        <v>10884</v>
      </c>
      <c r="C1156" s="355" t="s">
        <v>569</v>
      </c>
      <c r="D1156" s="356">
        <v>42.9</v>
      </c>
    </row>
    <row r="1157" spans="1:4" x14ac:dyDescent="0.25">
      <c r="A1157" s="353" t="s">
        <v>10885</v>
      </c>
      <c r="B1157" s="354" t="s">
        <v>10886</v>
      </c>
      <c r="C1157" s="355" t="s">
        <v>569</v>
      </c>
      <c r="D1157" s="356">
        <v>55.55</v>
      </c>
    </row>
    <row r="1158" spans="1:4" x14ac:dyDescent="0.25">
      <c r="A1158" s="353" t="s">
        <v>10887</v>
      </c>
      <c r="B1158" s="354" t="s">
        <v>10888</v>
      </c>
      <c r="C1158" s="355" t="s">
        <v>569</v>
      </c>
      <c r="D1158" s="356">
        <v>3.05</v>
      </c>
    </row>
    <row r="1159" spans="1:4" x14ac:dyDescent="0.25">
      <c r="A1159" s="353" t="s">
        <v>10889</v>
      </c>
      <c r="B1159" s="354" t="s">
        <v>7239</v>
      </c>
      <c r="C1159" s="355" t="s">
        <v>569</v>
      </c>
      <c r="D1159" s="356">
        <v>16.239999999999998</v>
      </c>
    </row>
    <row r="1160" spans="1:4" x14ac:dyDescent="0.25">
      <c r="A1160" s="353" t="s">
        <v>10890</v>
      </c>
      <c r="B1160" s="354" t="s">
        <v>10891</v>
      </c>
      <c r="C1160" s="355" t="s">
        <v>569</v>
      </c>
      <c r="D1160" s="356">
        <v>29.83</v>
      </c>
    </row>
    <row r="1161" spans="1:4" x14ac:dyDescent="0.25">
      <c r="A1161" s="353" t="s">
        <v>10892</v>
      </c>
      <c r="B1161" s="354" t="s">
        <v>10893</v>
      </c>
      <c r="C1161" s="355" t="s">
        <v>569</v>
      </c>
      <c r="D1161" s="356">
        <v>1.75</v>
      </c>
    </row>
    <row r="1162" spans="1:4" x14ac:dyDescent="0.25">
      <c r="A1162" s="353" t="s">
        <v>10894</v>
      </c>
      <c r="B1162" s="354" t="s">
        <v>10895</v>
      </c>
      <c r="C1162" s="355" t="s">
        <v>569</v>
      </c>
      <c r="D1162" s="356">
        <v>66.650000000000006</v>
      </c>
    </row>
    <row r="1163" spans="1:4" x14ac:dyDescent="0.25">
      <c r="A1163" s="353" t="s">
        <v>10896</v>
      </c>
      <c r="B1163" s="354" t="s">
        <v>10897</v>
      </c>
      <c r="C1163" s="355" t="s">
        <v>569</v>
      </c>
      <c r="D1163" s="356">
        <v>220</v>
      </c>
    </row>
    <row r="1164" spans="1:4" x14ac:dyDescent="0.25">
      <c r="A1164" s="353" t="s">
        <v>10898</v>
      </c>
      <c r="B1164" s="354" t="s">
        <v>10899</v>
      </c>
      <c r="C1164" s="355" t="s">
        <v>569</v>
      </c>
      <c r="D1164" s="356">
        <v>174.97</v>
      </c>
    </row>
    <row r="1165" spans="1:4" x14ac:dyDescent="0.25">
      <c r="A1165" s="353" t="s">
        <v>10900</v>
      </c>
      <c r="B1165" s="354" t="s">
        <v>10901</v>
      </c>
      <c r="C1165" s="355" t="s">
        <v>780</v>
      </c>
      <c r="D1165" s="356">
        <v>4327.84</v>
      </c>
    </row>
    <row r="1166" spans="1:4" x14ac:dyDescent="0.25">
      <c r="A1166" s="353" t="s">
        <v>10902</v>
      </c>
      <c r="B1166" s="354" t="s">
        <v>10903</v>
      </c>
      <c r="C1166" s="355" t="s">
        <v>780</v>
      </c>
      <c r="D1166" s="356">
        <v>1231.8499999999999</v>
      </c>
    </row>
    <row r="1167" spans="1:4" x14ac:dyDescent="0.25">
      <c r="A1167" s="353" t="s">
        <v>10904</v>
      </c>
      <c r="B1167" s="354" t="s">
        <v>10905</v>
      </c>
      <c r="C1167" s="355" t="s">
        <v>780</v>
      </c>
      <c r="D1167" s="356">
        <v>992.87</v>
      </c>
    </row>
    <row r="1168" spans="1:4" ht="30" x14ac:dyDescent="0.25">
      <c r="A1168" s="353" t="s">
        <v>10906</v>
      </c>
      <c r="B1168" s="354" t="s">
        <v>10907</v>
      </c>
      <c r="C1168" s="355" t="s">
        <v>780</v>
      </c>
      <c r="D1168" s="356">
        <v>1318</v>
      </c>
    </row>
    <row r="1169" spans="1:4" ht="30" x14ac:dyDescent="0.25">
      <c r="A1169" s="353" t="s">
        <v>10908</v>
      </c>
      <c r="B1169" s="354" t="s">
        <v>10909</v>
      </c>
      <c r="C1169" s="355" t="s">
        <v>569</v>
      </c>
      <c r="D1169" s="356">
        <v>978.26</v>
      </c>
    </row>
    <row r="1170" spans="1:4" ht="30" x14ac:dyDescent="0.25">
      <c r="A1170" s="353" t="s">
        <v>10910</v>
      </c>
      <c r="B1170" s="354" t="s">
        <v>10911</v>
      </c>
      <c r="C1170" s="355" t="s">
        <v>569</v>
      </c>
      <c r="D1170" s="356">
        <v>695.59</v>
      </c>
    </row>
    <row r="1171" spans="1:4" x14ac:dyDescent="0.25">
      <c r="A1171" s="353" t="s">
        <v>10912</v>
      </c>
      <c r="B1171" s="354" t="s">
        <v>10913</v>
      </c>
      <c r="C1171" s="355" t="s">
        <v>569</v>
      </c>
      <c r="D1171" s="356">
        <v>199.08</v>
      </c>
    </row>
    <row r="1172" spans="1:4" ht="30" x14ac:dyDescent="0.25">
      <c r="A1172" s="353" t="s">
        <v>10914</v>
      </c>
      <c r="B1172" s="354" t="s">
        <v>10915</v>
      </c>
      <c r="C1172" s="355" t="s">
        <v>569</v>
      </c>
      <c r="D1172" s="356">
        <v>115.29</v>
      </c>
    </row>
    <row r="1173" spans="1:4" ht="45" x14ac:dyDescent="0.25">
      <c r="A1173" s="353" t="s">
        <v>10916</v>
      </c>
      <c r="B1173" s="354" t="s">
        <v>10917</v>
      </c>
      <c r="C1173" s="355" t="s">
        <v>21</v>
      </c>
      <c r="D1173" s="356">
        <v>2765.2</v>
      </c>
    </row>
    <row r="1174" spans="1:4" ht="45" x14ac:dyDescent="0.25">
      <c r="A1174" s="353" t="s">
        <v>10918</v>
      </c>
      <c r="B1174" s="354" t="s">
        <v>10919</v>
      </c>
      <c r="C1174" s="355" t="s">
        <v>569</v>
      </c>
      <c r="D1174" s="356">
        <v>10.52</v>
      </c>
    </row>
    <row r="1175" spans="1:4" ht="45" x14ac:dyDescent="0.25">
      <c r="A1175" s="353" t="s">
        <v>10920</v>
      </c>
      <c r="B1175" s="354" t="s">
        <v>10921</v>
      </c>
      <c r="C1175" s="355" t="s">
        <v>569</v>
      </c>
      <c r="D1175" s="356">
        <v>7.03</v>
      </c>
    </row>
    <row r="1176" spans="1:4" ht="45" x14ac:dyDescent="0.25">
      <c r="A1176" s="353" t="s">
        <v>10922</v>
      </c>
      <c r="B1176" s="354" t="s">
        <v>10923</v>
      </c>
      <c r="C1176" s="355" t="s">
        <v>569</v>
      </c>
      <c r="D1176" s="356">
        <v>6.58</v>
      </c>
    </row>
    <row r="1177" spans="1:4" ht="45" x14ac:dyDescent="0.25">
      <c r="A1177" s="353" t="s">
        <v>10924</v>
      </c>
      <c r="B1177" s="354" t="s">
        <v>10925</v>
      </c>
      <c r="C1177" s="355" t="s">
        <v>569</v>
      </c>
      <c r="D1177" s="356">
        <v>6.17</v>
      </c>
    </row>
    <row r="1178" spans="1:4" ht="30" x14ac:dyDescent="0.25">
      <c r="A1178" s="353" t="s">
        <v>10926</v>
      </c>
      <c r="B1178" s="354" t="s">
        <v>10927</v>
      </c>
      <c r="C1178" s="355" t="s">
        <v>569</v>
      </c>
      <c r="D1178" s="356">
        <v>12.67</v>
      </c>
    </row>
    <row r="1179" spans="1:4" ht="45" x14ac:dyDescent="0.25">
      <c r="A1179" s="353" t="s">
        <v>10928</v>
      </c>
      <c r="B1179" s="354" t="s">
        <v>10929</v>
      </c>
      <c r="C1179" s="355" t="s">
        <v>569</v>
      </c>
      <c r="D1179" s="356">
        <v>5.97</v>
      </c>
    </row>
    <row r="1180" spans="1:4" ht="30" x14ac:dyDescent="0.25">
      <c r="A1180" s="353" t="s">
        <v>10930</v>
      </c>
      <c r="B1180" s="354" t="s">
        <v>10931</v>
      </c>
      <c r="C1180" s="355" t="s">
        <v>21</v>
      </c>
      <c r="D1180" s="356">
        <v>702.04</v>
      </c>
    </row>
    <row r="1181" spans="1:4" ht="45" x14ac:dyDescent="0.25">
      <c r="A1181" s="353" t="s">
        <v>10932</v>
      </c>
      <c r="B1181" s="354" t="s">
        <v>10933</v>
      </c>
      <c r="C1181" s="355" t="s">
        <v>569</v>
      </c>
      <c r="D1181" s="356">
        <v>23.53</v>
      </c>
    </row>
    <row r="1182" spans="1:4" ht="30" x14ac:dyDescent="0.25">
      <c r="A1182" s="353" t="s">
        <v>10934</v>
      </c>
      <c r="B1182" s="354" t="s">
        <v>10935</v>
      </c>
      <c r="C1182" s="355" t="s">
        <v>569</v>
      </c>
      <c r="D1182" s="356">
        <v>277.14999999999998</v>
      </c>
    </row>
    <row r="1183" spans="1:4" x14ac:dyDescent="0.25">
      <c r="A1183" s="353" t="s">
        <v>10936</v>
      </c>
      <c r="B1183" s="354" t="s">
        <v>10937</v>
      </c>
      <c r="C1183" s="355" t="s">
        <v>21</v>
      </c>
      <c r="D1183" s="356">
        <v>360.56</v>
      </c>
    </row>
    <row r="1184" spans="1:4" ht="30" x14ac:dyDescent="0.25">
      <c r="A1184" s="353" t="s">
        <v>10938</v>
      </c>
      <c r="B1184" s="354" t="s">
        <v>10939</v>
      </c>
      <c r="C1184" s="355" t="s">
        <v>21</v>
      </c>
      <c r="D1184" s="356">
        <v>3713.75</v>
      </c>
    </row>
    <row r="1185" spans="1:4" ht="30" x14ac:dyDescent="0.25">
      <c r="A1185" s="353" t="s">
        <v>10940</v>
      </c>
      <c r="B1185" s="354" t="s">
        <v>7124</v>
      </c>
      <c r="C1185" s="355" t="s">
        <v>569</v>
      </c>
      <c r="D1185" s="356">
        <v>28.98</v>
      </c>
    </row>
    <row r="1186" spans="1:4" x14ac:dyDescent="0.25">
      <c r="A1186" s="353" t="s">
        <v>10941</v>
      </c>
      <c r="B1186" s="354" t="s">
        <v>10942</v>
      </c>
      <c r="C1186" s="355" t="s">
        <v>21</v>
      </c>
      <c r="D1186" s="356">
        <v>96.29</v>
      </c>
    </row>
    <row r="1187" spans="1:4" x14ac:dyDescent="0.25">
      <c r="A1187" s="353" t="s">
        <v>10943</v>
      </c>
      <c r="B1187" s="354" t="s">
        <v>10944</v>
      </c>
      <c r="C1187" s="355" t="s">
        <v>52</v>
      </c>
      <c r="D1187" s="356">
        <v>342.59</v>
      </c>
    </row>
    <row r="1188" spans="1:4" ht="45" x14ac:dyDescent="0.25">
      <c r="A1188" s="353" t="s">
        <v>10945</v>
      </c>
      <c r="B1188" s="354" t="s">
        <v>10946</v>
      </c>
      <c r="C1188" s="355" t="s">
        <v>569</v>
      </c>
      <c r="D1188" s="356">
        <v>228.16</v>
      </c>
    </row>
    <row r="1189" spans="1:4" x14ac:dyDescent="0.25">
      <c r="A1189" s="353" t="s">
        <v>10947</v>
      </c>
      <c r="B1189" s="354" t="s">
        <v>10948</v>
      </c>
      <c r="C1189" s="355" t="s">
        <v>569</v>
      </c>
      <c r="D1189" s="356">
        <v>198.41</v>
      </c>
    </row>
    <row r="1190" spans="1:4" x14ac:dyDescent="0.25">
      <c r="A1190" s="353" t="s">
        <v>10949</v>
      </c>
      <c r="B1190" s="354" t="s">
        <v>10950</v>
      </c>
      <c r="C1190" s="355" t="s">
        <v>569</v>
      </c>
      <c r="D1190" s="356">
        <v>8.82</v>
      </c>
    </row>
    <row r="1191" spans="1:4" x14ac:dyDescent="0.25">
      <c r="A1191" s="353" t="s">
        <v>10951</v>
      </c>
      <c r="B1191" s="354" t="s">
        <v>10952</v>
      </c>
      <c r="C1191" s="355" t="s">
        <v>569</v>
      </c>
      <c r="D1191" s="356">
        <v>1636.39</v>
      </c>
    </row>
    <row r="1192" spans="1:4" x14ac:dyDescent="0.25">
      <c r="A1192" s="353" t="s">
        <v>10953</v>
      </c>
      <c r="B1192" s="354" t="s">
        <v>10954</v>
      </c>
      <c r="C1192" s="355" t="s">
        <v>569</v>
      </c>
      <c r="D1192" s="356">
        <v>78.3</v>
      </c>
    </row>
    <row r="1193" spans="1:4" x14ac:dyDescent="0.25">
      <c r="A1193" s="353" t="s">
        <v>10955</v>
      </c>
      <c r="B1193" s="354" t="s">
        <v>8497</v>
      </c>
      <c r="C1193" s="355" t="s">
        <v>21</v>
      </c>
      <c r="D1193" s="356">
        <v>10615.42</v>
      </c>
    </row>
    <row r="1194" spans="1:4" x14ac:dyDescent="0.25">
      <c r="A1194" s="353" t="s">
        <v>10956</v>
      </c>
      <c r="B1194" s="354" t="s">
        <v>8498</v>
      </c>
      <c r="C1194" s="355" t="s">
        <v>21</v>
      </c>
      <c r="D1194" s="356">
        <v>8859.23</v>
      </c>
    </row>
    <row r="1195" spans="1:4" x14ac:dyDescent="0.25">
      <c r="A1195" s="353" t="s">
        <v>10957</v>
      </c>
      <c r="B1195" s="354" t="s">
        <v>8499</v>
      </c>
      <c r="C1195" s="355" t="s">
        <v>21</v>
      </c>
      <c r="D1195" s="356">
        <v>4549.53</v>
      </c>
    </row>
    <row r="1196" spans="1:4" ht="30" x14ac:dyDescent="0.25">
      <c r="A1196" s="353" t="s">
        <v>10958</v>
      </c>
      <c r="B1196" s="354" t="s">
        <v>10959</v>
      </c>
      <c r="C1196" s="355" t="s">
        <v>569</v>
      </c>
      <c r="D1196" s="356">
        <v>9.8699999999999992</v>
      </c>
    </row>
    <row r="1197" spans="1:4" ht="30" x14ac:dyDescent="0.25">
      <c r="A1197" s="353" t="s">
        <v>10960</v>
      </c>
      <c r="B1197" s="354" t="s">
        <v>10961</v>
      </c>
      <c r="C1197" s="355" t="s">
        <v>569</v>
      </c>
      <c r="D1197" s="356">
        <v>12.16</v>
      </c>
    </row>
    <row r="1198" spans="1:4" ht="30" x14ac:dyDescent="0.25">
      <c r="A1198" s="353" t="s">
        <v>10962</v>
      </c>
      <c r="B1198" s="354" t="s">
        <v>10963</v>
      </c>
      <c r="C1198" s="355" t="s">
        <v>569</v>
      </c>
      <c r="D1198" s="356">
        <v>11.61</v>
      </c>
    </row>
    <row r="1199" spans="1:4" ht="30" x14ac:dyDescent="0.25">
      <c r="A1199" s="353" t="s">
        <v>10964</v>
      </c>
      <c r="B1199" s="354" t="s">
        <v>10965</v>
      </c>
      <c r="C1199" s="355" t="s">
        <v>569</v>
      </c>
      <c r="D1199" s="356">
        <v>16</v>
      </c>
    </row>
    <row r="1200" spans="1:4" ht="30" x14ac:dyDescent="0.25">
      <c r="A1200" s="353" t="s">
        <v>10966</v>
      </c>
      <c r="B1200" s="354" t="s">
        <v>10967</v>
      </c>
      <c r="C1200" s="355" t="s">
        <v>569</v>
      </c>
      <c r="D1200" s="356">
        <v>22.44</v>
      </c>
    </row>
    <row r="1201" spans="1:4" ht="30" x14ac:dyDescent="0.25">
      <c r="A1201" s="353" t="s">
        <v>10968</v>
      </c>
      <c r="B1201" s="354" t="s">
        <v>10969</v>
      </c>
      <c r="C1201" s="355" t="s">
        <v>569</v>
      </c>
      <c r="D1201" s="356">
        <v>31.7</v>
      </c>
    </row>
    <row r="1202" spans="1:4" ht="30" x14ac:dyDescent="0.25">
      <c r="A1202" s="353" t="s">
        <v>10970</v>
      </c>
      <c r="B1202" s="354" t="s">
        <v>10971</v>
      </c>
      <c r="C1202" s="355" t="s">
        <v>569</v>
      </c>
      <c r="D1202" s="356">
        <v>35.659999999999997</v>
      </c>
    </row>
    <row r="1203" spans="1:4" ht="30" x14ac:dyDescent="0.25">
      <c r="A1203" s="353" t="s">
        <v>10972</v>
      </c>
      <c r="B1203" s="354" t="s">
        <v>10973</v>
      </c>
      <c r="C1203" s="355" t="s">
        <v>569</v>
      </c>
      <c r="D1203" s="356">
        <v>82.68</v>
      </c>
    </row>
    <row r="1204" spans="1:4" x14ac:dyDescent="0.25">
      <c r="A1204" s="353" t="s">
        <v>10974</v>
      </c>
      <c r="B1204" s="354" t="s">
        <v>10975</v>
      </c>
      <c r="C1204" s="355" t="s">
        <v>569</v>
      </c>
      <c r="D1204" s="356">
        <v>19.440000000000001</v>
      </c>
    </row>
    <row r="1205" spans="1:4" ht="45" x14ac:dyDescent="0.25">
      <c r="A1205" s="353" t="s">
        <v>10976</v>
      </c>
      <c r="B1205" s="354" t="s">
        <v>10977</v>
      </c>
      <c r="C1205" s="355" t="s">
        <v>21</v>
      </c>
      <c r="D1205" s="356">
        <v>880.53</v>
      </c>
    </row>
    <row r="1206" spans="1:4" ht="45" x14ac:dyDescent="0.25">
      <c r="A1206" s="353" t="s">
        <v>10978</v>
      </c>
      <c r="B1206" s="354" t="s">
        <v>10979</v>
      </c>
      <c r="C1206" s="355" t="s">
        <v>21</v>
      </c>
      <c r="D1206" s="356">
        <v>932.87</v>
      </c>
    </row>
    <row r="1207" spans="1:4" ht="45" x14ac:dyDescent="0.25">
      <c r="A1207" s="353" t="s">
        <v>10980</v>
      </c>
      <c r="B1207" s="354" t="s">
        <v>10981</v>
      </c>
      <c r="C1207" s="355" t="s">
        <v>21</v>
      </c>
      <c r="D1207" s="356">
        <v>1094.1600000000001</v>
      </c>
    </row>
    <row r="1208" spans="1:4" ht="45" x14ac:dyDescent="0.25">
      <c r="A1208" s="353" t="s">
        <v>10982</v>
      </c>
      <c r="B1208" s="354" t="s">
        <v>10983</v>
      </c>
      <c r="C1208" s="355" t="s">
        <v>21</v>
      </c>
      <c r="D1208" s="356">
        <v>1159.21</v>
      </c>
    </row>
    <row r="1209" spans="1:4" ht="45" x14ac:dyDescent="0.25">
      <c r="A1209" s="353" t="s">
        <v>10984</v>
      </c>
      <c r="B1209" s="354" t="s">
        <v>10985</v>
      </c>
      <c r="C1209" s="355" t="s">
        <v>21</v>
      </c>
      <c r="D1209" s="356">
        <v>1325.11</v>
      </c>
    </row>
    <row r="1210" spans="1:4" ht="45" x14ac:dyDescent="0.25">
      <c r="A1210" s="353" t="s">
        <v>10986</v>
      </c>
      <c r="B1210" s="354" t="s">
        <v>10987</v>
      </c>
      <c r="C1210" s="355" t="s">
        <v>21</v>
      </c>
      <c r="D1210" s="356">
        <v>862.46</v>
      </c>
    </row>
    <row r="1211" spans="1:4" ht="45" x14ac:dyDescent="0.25">
      <c r="A1211" s="353" t="s">
        <v>10988</v>
      </c>
      <c r="B1211" s="354" t="s">
        <v>10989</v>
      </c>
      <c r="C1211" s="355" t="s">
        <v>21</v>
      </c>
      <c r="D1211" s="356">
        <v>935.43</v>
      </c>
    </row>
    <row r="1212" spans="1:4" ht="45" x14ac:dyDescent="0.25">
      <c r="A1212" s="353" t="s">
        <v>10990</v>
      </c>
      <c r="B1212" s="354" t="s">
        <v>10991</v>
      </c>
      <c r="C1212" s="355" t="s">
        <v>21</v>
      </c>
      <c r="D1212" s="356">
        <v>1057.1600000000001</v>
      </c>
    </row>
    <row r="1213" spans="1:4" ht="30" x14ac:dyDescent="0.25">
      <c r="A1213" s="353" t="s">
        <v>10992</v>
      </c>
      <c r="B1213" s="354" t="s">
        <v>10993</v>
      </c>
      <c r="C1213" s="355" t="s">
        <v>21</v>
      </c>
      <c r="D1213" s="356">
        <v>33.89</v>
      </c>
    </row>
    <row r="1214" spans="1:4" ht="45" x14ac:dyDescent="0.25">
      <c r="A1214" s="353" t="s">
        <v>10994</v>
      </c>
      <c r="B1214" s="354" t="s">
        <v>10995</v>
      </c>
      <c r="C1214" s="355" t="s">
        <v>21</v>
      </c>
      <c r="D1214" s="356">
        <v>107.03</v>
      </c>
    </row>
    <row r="1215" spans="1:4" ht="45" x14ac:dyDescent="0.25">
      <c r="A1215" s="353" t="s">
        <v>10996</v>
      </c>
      <c r="B1215" s="354" t="s">
        <v>10997</v>
      </c>
      <c r="C1215" s="355" t="s">
        <v>21</v>
      </c>
      <c r="D1215" s="356">
        <v>115.83</v>
      </c>
    </row>
    <row r="1216" spans="1:4" ht="45" x14ac:dyDescent="0.25">
      <c r="A1216" s="353" t="s">
        <v>10998</v>
      </c>
      <c r="B1216" s="354" t="s">
        <v>10999</v>
      </c>
      <c r="C1216" s="355" t="s">
        <v>21</v>
      </c>
      <c r="D1216" s="356">
        <v>68.430000000000007</v>
      </c>
    </row>
    <row r="1217" spans="1:4" ht="45" x14ac:dyDescent="0.25">
      <c r="A1217" s="353" t="s">
        <v>11000</v>
      </c>
      <c r="B1217" s="354" t="s">
        <v>11001</v>
      </c>
      <c r="C1217" s="355" t="s">
        <v>21</v>
      </c>
      <c r="D1217" s="356">
        <v>203.73</v>
      </c>
    </row>
    <row r="1218" spans="1:4" ht="30" x14ac:dyDescent="0.25">
      <c r="A1218" s="353" t="s">
        <v>11002</v>
      </c>
      <c r="B1218" s="354" t="s">
        <v>11003</v>
      </c>
      <c r="C1218" s="355" t="s">
        <v>21</v>
      </c>
      <c r="D1218" s="356">
        <v>220.9</v>
      </c>
    </row>
    <row r="1219" spans="1:4" ht="30" x14ac:dyDescent="0.25">
      <c r="A1219" s="353" t="s">
        <v>11004</v>
      </c>
      <c r="B1219" s="354" t="s">
        <v>11005</v>
      </c>
      <c r="C1219" s="355" t="s">
        <v>21</v>
      </c>
      <c r="D1219" s="356">
        <v>193.26</v>
      </c>
    </row>
    <row r="1220" spans="1:4" ht="30" x14ac:dyDescent="0.25">
      <c r="A1220" s="353" t="s">
        <v>11006</v>
      </c>
      <c r="B1220" s="354" t="s">
        <v>11007</v>
      </c>
      <c r="C1220" s="355" t="s">
        <v>21</v>
      </c>
      <c r="D1220" s="356">
        <v>87.05</v>
      </c>
    </row>
    <row r="1221" spans="1:4" x14ac:dyDescent="0.25">
      <c r="A1221" s="353" t="s">
        <v>11008</v>
      </c>
      <c r="B1221" s="354" t="s">
        <v>6021</v>
      </c>
      <c r="C1221" s="355" t="s">
        <v>21</v>
      </c>
      <c r="D1221" s="356">
        <v>74.62</v>
      </c>
    </row>
    <row r="1222" spans="1:4" ht="45" x14ac:dyDescent="0.25">
      <c r="A1222" s="353" t="s">
        <v>11009</v>
      </c>
      <c r="B1222" s="354" t="s">
        <v>11010</v>
      </c>
      <c r="C1222" s="355" t="s">
        <v>569</v>
      </c>
      <c r="D1222" s="356">
        <v>412.76</v>
      </c>
    </row>
    <row r="1223" spans="1:4" ht="30" x14ac:dyDescent="0.25">
      <c r="A1223" s="353" t="s">
        <v>11011</v>
      </c>
      <c r="B1223" s="354" t="s">
        <v>11012</v>
      </c>
      <c r="C1223" s="355" t="s">
        <v>569</v>
      </c>
      <c r="D1223" s="356">
        <v>71.56</v>
      </c>
    </row>
    <row r="1224" spans="1:4" x14ac:dyDescent="0.25">
      <c r="A1224" s="353" t="s">
        <v>11013</v>
      </c>
      <c r="B1224" s="354" t="s">
        <v>11014</v>
      </c>
      <c r="C1224" s="355" t="s">
        <v>52</v>
      </c>
      <c r="D1224" s="356">
        <v>4.24</v>
      </c>
    </row>
    <row r="1225" spans="1:4" x14ac:dyDescent="0.25">
      <c r="A1225" s="353" t="s">
        <v>11015</v>
      </c>
      <c r="B1225" s="354" t="s">
        <v>11016</v>
      </c>
      <c r="C1225" s="355" t="s">
        <v>52</v>
      </c>
      <c r="D1225" s="356">
        <v>4.8099999999999996</v>
      </c>
    </row>
    <row r="1226" spans="1:4" x14ac:dyDescent="0.25">
      <c r="A1226" s="353" t="s">
        <v>11017</v>
      </c>
      <c r="B1226" s="354" t="s">
        <v>11018</v>
      </c>
      <c r="C1226" s="355" t="s">
        <v>52</v>
      </c>
      <c r="D1226" s="356">
        <v>11.36</v>
      </c>
    </row>
    <row r="1227" spans="1:4" x14ac:dyDescent="0.25">
      <c r="A1227" s="353" t="s">
        <v>11019</v>
      </c>
      <c r="B1227" s="354" t="s">
        <v>11020</v>
      </c>
      <c r="C1227" s="355" t="s">
        <v>52</v>
      </c>
      <c r="D1227" s="356">
        <v>16.329999999999998</v>
      </c>
    </row>
    <row r="1228" spans="1:4" x14ac:dyDescent="0.25">
      <c r="A1228" s="353" t="s">
        <v>11021</v>
      </c>
      <c r="B1228" s="354" t="s">
        <v>11022</v>
      </c>
      <c r="C1228" s="355" t="s">
        <v>52</v>
      </c>
      <c r="D1228" s="356">
        <v>17.96</v>
      </c>
    </row>
    <row r="1229" spans="1:4" x14ac:dyDescent="0.25">
      <c r="A1229" s="353" t="s">
        <v>11023</v>
      </c>
      <c r="B1229" s="354" t="s">
        <v>11024</v>
      </c>
      <c r="C1229" s="355" t="s">
        <v>52</v>
      </c>
      <c r="D1229" s="356">
        <v>32.119999999999997</v>
      </c>
    </row>
    <row r="1230" spans="1:4" x14ac:dyDescent="0.25">
      <c r="A1230" s="353" t="s">
        <v>11025</v>
      </c>
      <c r="B1230" s="354" t="s">
        <v>11026</v>
      </c>
      <c r="C1230" s="355" t="s">
        <v>52</v>
      </c>
      <c r="D1230" s="356">
        <v>50.77</v>
      </c>
    </row>
    <row r="1231" spans="1:4" x14ac:dyDescent="0.25">
      <c r="A1231" s="353" t="s">
        <v>11027</v>
      </c>
      <c r="B1231" s="354" t="s">
        <v>11028</v>
      </c>
      <c r="C1231" s="355" t="s">
        <v>52</v>
      </c>
      <c r="D1231" s="356">
        <v>68.12</v>
      </c>
    </row>
    <row r="1232" spans="1:4" x14ac:dyDescent="0.25">
      <c r="A1232" s="353" t="s">
        <v>11029</v>
      </c>
      <c r="B1232" s="354" t="s">
        <v>11030</v>
      </c>
      <c r="C1232" s="355" t="s">
        <v>52</v>
      </c>
      <c r="D1232" s="356">
        <v>100.19</v>
      </c>
    </row>
    <row r="1233" spans="1:4" x14ac:dyDescent="0.25">
      <c r="A1233" s="353" t="s">
        <v>11031</v>
      </c>
      <c r="B1233" s="354" t="s">
        <v>11032</v>
      </c>
      <c r="C1233" s="355" t="s">
        <v>52</v>
      </c>
      <c r="D1233" s="356">
        <v>222.43</v>
      </c>
    </row>
    <row r="1234" spans="1:4" x14ac:dyDescent="0.25">
      <c r="A1234" s="353" t="s">
        <v>11033</v>
      </c>
      <c r="B1234" s="354" t="s">
        <v>11034</v>
      </c>
      <c r="C1234" s="355" t="s">
        <v>52</v>
      </c>
      <c r="D1234" s="356">
        <v>376.07</v>
      </c>
    </row>
    <row r="1235" spans="1:4" x14ac:dyDescent="0.25">
      <c r="A1235" s="353" t="s">
        <v>11035</v>
      </c>
      <c r="B1235" s="354" t="s">
        <v>11036</v>
      </c>
      <c r="C1235" s="355" t="s">
        <v>52</v>
      </c>
      <c r="D1235" s="356">
        <v>541.6</v>
      </c>
    </row>
    <row r="1236" spans="1:4" x14ac:dyDescent="0.25">
      <c r="A1236" s="353" t="s">
        <v>11037</v>
      </c>
      <c r="B1236" s="354" t="s">
        <v>11038</v>
      </c>
      <c r="C1236" s="355" t="s">
        <v>52</v>
      </c>
      <c r="D1236" s="356">
        <v>565.98</v>
      </c>
    </row>
    <row r="1237" spans="1:4" x14ac:dyDescent="0.25">
      <c r="A1237" s="353" t="s">
        <v>11039</v>
      </c>
      <c r="B1237" s="354" t="s">
        <v>11040</v>
      </c>
      <c r="C1237" s="355" t="s">
        <v>52</v>
      </c>
      <c r="D1237" s="356">
        <v>7.26</v>
      </c>
    </row>
    <row r="1238" spans="1:4" x14ac:dyDescent="0.25">
      <c r="A1238" s="353" t="s">
        <v>11041</v>
      </c>
      <c r="B1238" s="354" t="s">
        <v>11042</v>
      </c>
      <c r="C1238" s="355" t="s">
        <v>52</v>
      </c>
      <c r="D1238" s="356">
        <v>11.82</v>
      </c>
    </row>
    <row r="1239" spans="1:4" x14ac:dyDescent="0.25">
      <c r="A1239" s="353" t="s">
        <v>11043</v>
      </c>
      <c r="B1239" s="354" t="s">
        <v>11044</v>
      </c>
      <c r="C1239" s="355" t="s">
        <v>52</v>
      </c>
      <c r="D1239" s="356">
        <v>17.23</v>
      </c>
    </row>
    <row r="1240" spans="1:4" x14ac:dyDescent="0.25">
      <c r="A1240" s="353" t="s">
        <v>11045</v>
      </c>
      <c r="B1240" s="354" t="s">
        <v>11046</v>
      </c>
      <c r="C1240" s="355" t="s">
        <v>52</v>
      </c>
      <c r="D1240" s="356">
        <v>16.41</v>
      </c>
    </row>
    <row r="1241" spans="1:4" x14ac:dyDescent="0.25">
      <c r="A1241" s="353" t="s">
        <v>11047</v>
      </c>
      <c r="B1241" s="354" t="s">
        <v>11048</v>
      </c>
      <c r="C1241" s="355" t="s">
        <v>52</v>
      </c>
      <c r="D1241" s="356">
        <v>43.91</v>
      </c>
    </row>
    <row r="1242" spans="1:4" x14ac:dyDescent="0.25">
      <c r="A1242" s="353" t="s">
        <v>11049</v>
      </c>
      <c r="B1242" s="354" t="s">
        <v>11050</v>
      </c>
      <c r="C1242" s="355" t="s">
        <v>569</v>
      </c>
      <c r="D1242" s="356">
        <v>21.18</v>
      </c>
    </row>
    <row r="1243" spans="1:4" ht="30" x14ac:dyDescent="0.25">
      <c r="A1243" s="353" t="s">
        <v>11051</v>
      </c>
      <c r="B1243" s="354" t="s">
        <v>11052</v>
      </c>
      <c r="C1243" s="355" t="s">
        <v>52</v>
      </c>
      <c r="D1243" s="356">
        <v>11.78</v>
      </c>
    </row>
    <row r="1244" spans="1:4" x14ac:dyDescent="0.25">
      <c r="A1244" s="353" t="s">
        <v>11053</v>
      </c>
      <c r="B1244" s="354" t="s">
        <v>11054</v>
      </c>
      <c r="C1244" s="355" t="s">
        <v>52</v>
      </c>
      <c r="D1244" s="356">
        <v>14.87</v>
      </c>
    </row>
    <row r="1245" spans="1:4" x14ac:dyDescent="0.25">
      <c r="A1245" s="353" t="s">
        <v>11055</v>
      </c>
      <c r="B1245" s="354" t="s">
        <v>11056</v>
      </c>
      <c r="C1245" s="355" t="s">
        <v>52</v>
      </c>
      <c r="D1245" s="356">
        <v>24.09</v>
      </c>
    </row>
    <row r="1246" spans="1:4" x14ac:dyDescent="0.25">
      <c r="A1246" s="353" t="s">
        <v>11057</v>
      </c>
      <c r="B1246" s="354" t="s">
        <v>11058</v>
      </c>
      <c r="C1246" s="355" t="s">
        <v>52</v>
      </c>
      <c r="D1246" s="356">
        <v>38.17</v>
      </c>
    </row>
    <row r="1247" spans="1:4" x14ac:dyDescent="0.25">
      <c r="A1247" s="353" t="s">
        <v>11059</v>
      </c>
      <c r="B1247" s="354" t="s">
        <v>11060</v>
      </c>
      <c r="C1247" s="355" t="s">
        <v>52</v>
      </c>
      <c r="D1247" s="356">
        <v>75.41</v>
      </c>
    </row>
    <row r="1248" spans="1:4" x14ac:dyDescent="0.25">
      <c r="A1248" s="353" t="s">
        <v>11061</v>
      </c>
      <c r="B1248" s="354" t="s">
        <v>11062</v>
      </c>
      <c r="C1248" s="355" t="s">
        <v>52</v>
      </c>
      <c r="D1248" s="356">
        <v>25.64</v>
      </c>
    </row>
    <row r="1249" spans="1:4" x14ac:dyDescent="0.25">
      <c r="A1249" s="353" t="s">
        <v>11063</v>
      </c>
      <c r="B1249" s="354" t="s">
        <v>11064</v>
      </c>
      <c r="C1249" s="355" t="s">
        <v>52</v>
      </c>
      <c r="D1249" s="356">
        <v>48.34</v>
      </c>
    </row>
    <row r="1250" spans="1:4" x14ac:dyDescent="0.25">
      <c r="A1250" s="353" t="s">
        <v>11065</v>
      </c>
      <c r="B1250" s="354" t="s">
        <v>11066</v>
      </c>
      <c r="C1250" s="355" t="s">
        <v>52</v>
      </c>
      <c r="D1250" s="356">
        <v>99.2</v>
      </c>
    </row>
    <row r="1251" spans="1:4" x14ac:dyDescent="0.25">
      <c r="A1251" s="353" t="s">
        <v>11067</v>
      </c>
      <c r="B1251" s="354" t="s">
        <v>11068</v>
      </c>
      <c r="C1251" s="355" t="s">
        <v>52</v>
      </c>
      <c r="D1251" s="356">
        <v>34.92</v>
      </c>
    </row>
    <row r="1252" spans="1:4" x14ac:dyDescent="0.25">
      <c r="A1252" s="353" t="s">
        <v>11069</v>
      </c>
      <c r="B1252" s="354" t="s">
        <v>11070</v>
      </c>
      <c r="C1252" s="355" t="s">
        <v>52</v>
      </c>
      <c r="D1252" s="356">
        <v>71.510000000000005</v>
      </c>
    </row>
    <row r="1253" spans="1:4" x14ac:dyDescent="0.25">
      <c r="A1253" s="353" t="s">
        <v>11071</v>
      </c>
      <c r="B1253" s="354" t="s">
        <v>11072</v>
      </c>
      <c r="C1253" s="355" t="s">
        <v>52</v>
      </c>
      <c r="D1253" s="356">
        <v>114.28</v>
      </c>
    </row>
    <row r="1254" spans="1:4" x14ac:dyDescent="0.25">
      <c r="A1254" s="353" t="s">
        <v>11073</v>
      </c>
      <c r="B1254" s="354" t="s">
        <v>11074</v>
      </c>
      <c r="C1254" s="355" t="s">
        <v>52</v>
      </c>
      <c r="D1254" s="356">
        <v>193.93</v>
      </c>
    </row>
    <row r="1255" spans="1:4" x14ac:dyDescent="0.25">
      <c r="A1255" s="353" t="s">
        <v>11075</v>
      </c>
      <c r="B1255" s="354" t="s">
        <v>11076</v>
      </c>
      <c r="C1255" s="355" t="s">
        <v>52</v>
      </c>
      <c r="D1255" s="356">
        <v>321.58</v>
      </c>
    </row>
    <row r="1256" spans="1:4" x14ac:dyDescent="0.25">
      <c r="A1256" s="353" t="s">
        <v>11077</v>
      </c>
      <c r="B1256" s="354" t="s">
        <v>11078</v>
      </c>
      <c r="C1256" s="355" t="s">
        <v>569</v>
      </c>
      <c r="D1256" s="356">
        <v>352.21</v>
      </c>
    </row>
    <row r="1257" spans="1:4" x14ac:dyDescent="0.25">
      <c r="A1257" s="353" t="s">
        <v>11079</v>
      </c>
      <c r="B1257" s="354" t="s">
        <v>11080</v>
      </c>
      <c r="C1257" s="355" t="s">
        <v>569</v>
      </c>
      <c r="D1257" s="356">
        <v>12</v>
      </c>
    </row>
    <row r="1258" spans="1:4" ht="30" x14ac:dyDescent="0.25">
      <c r="A1258" s="353" t="s">
        <v>11081</v>
      </c>
      <c r="B1258" s="354" t="s">
        <v>11082</v>
      </c>
      <c r="C1258" s="355" t="s">
        <v>569</v>
      </c>
      <c r="D1258" s="356">
        <v>24.95</v>
      </c>
    </row>
    <row r="1259" spans="1:4" x14ac:dyDescent="0.25">
      <c r="A1259" s="353" t="s">
        <v>11083</v>
      </c>
      <c r="B1259" s="354" t="s">
        <v>11084</v>
      </c>
      <c r="C1259" s="355" t="s">
        <v>569</v>
      </c>
      <c r="D1259" s="356">
        <v>5.72</v>
      </c>
    </row>
    <row r="1260" spans="1:4" x14ac:dyDescent="0.25">
      <c r="A1260" s="353" t="s">
        <v>11085</v>
      </c>
      <c r="B1260" s="354" t="s">
        <v>11086</v>
      </c>
      <c r="C1260" s="355" t="s">
        <v>569</v>
      </c>
      <c r="D1260" s="356">
        <v>36.700000000000003</v>
      </c>
    </row>
    <row r="1261" spans="1:4" x14ac:dyDescent="0.25">
      <c r="A1261" s="353" t="s">
        <v>11087</v>
      </c>
      <c r="B1261" s="354" t="s">
        <v>11088</v>
      </c>
      <c r="C1261" s="355" t="s">
        <v>569</v>
      </c>
      <c r="D1261" s="356">
        <v>111.59</v>
      </c>
    </row>
    <row r="1262" spans="1:4" x14ac:dyDescent="0.25">
      <c r="A1262" s="353" t="s">
        <v>11089</v>
      </c>
      <c r="B1262" s="354" t="s">
        <v>11090</v>
      </c>
      <c r="C1262" s="355" t="s">
        <v>569</v>
      </c>
      <c r="D1262" s="356">
        <v>12.68</v>
      </c>
    </row>
    <row r="1263" spans="1:4" x14ac:dyDescent="0.25">
      <c r="A1263" s="353" t="s">
        <v>11091</v>
      </c>
      <c r="B1263" s="354" t="s">
        <v>11092</v>
      </c>
      <c r="C1263" s="355" t="s">
        <v>569</v>
      </c>
      <c r="D1263" s="356">
        <v>29.82</v>
      </c>
    </row>
    <row r="1264" spans="1:4" x14ac:dyDescent="0.25">
      <c r="A1264" s="353" t="s">
        <v>11093</v>
      </c>
      <c r="B1264" s="354" t="s">
        <v>11094</v>
      </c>
      <c r="C1264" s="355" t="s">
        <v>569</v>
      </c>
      <c r="D1264" s="356">
        <v>92.44</v>
      </c>
    </row>
    <row r="1265" spans="1:4" x14ac:dyDescent="0.25">
      <c r="A1265" s="353" t="s">
        <v>11095</v>
      </c>
      <c r="B1265" s="354" t="s">
        <v>11096</v>
      </c>
      <c r="C1265" s="355" t="s">
        <v>569</v>
      </c>
      <c r="D1265" s="356">
        <v>15.71</v>
      </c>
    </row>
    <row r="1266" spans="1:4" x14ac:dyDescent="0.25">
      <c r="A1266" s="353" t="s">
        <v>11097</v>
      </c>
      <c r="B1266" s="354" t="s">
        <v>11098</v>
      </c>
      <c r="C1266" s="355" t="s">
        <v>310</v>
      </c>
      <c r="D1266" s="356">
        <v>51.88</v>
      </c>
    </row>
    <row r="1267" spans="1:4" x14ac:dyDescent="0.25">
      <c r="A1267" s="353" t="s">
        <v>11099</v>
      </c>
      <c r="B1267" s="354" t="s">
        <v>11100</v>
      </c>
      <c r="C1267" s="355" t="s">
        <v>52</v>
      </c>
      <c r="D1267" s="356">
        <v>48.69</v>
      </c>
    </row>
    <row r="1268" spans="1:4" x14ac:dyDescent="0.25">
      <c r="A1268" s="353" t="s">
        <v>11101</v>
      </c>
      <c r="B1268" s="354" t="s">
        <v>11102</v>
      </c>
      <c r="C1268" s="355" t="s">
        <v>52</v>
      </c>
      <c r="D1268" s="356">
        <v>69.510000000000005</v>
      </c>
    </row>
    <row r="1269" spans="1:4" x14ac:dyDescent="0.25">
      <c r="A1269" s="353" t="s">
        <v>11103</v>
      </c>
      <c r="B1269" s="354" t="s">
        <v>11104</v>
      </c>
      <c r="C1269" s="355" t="s">
        <v>52</v>
      </c>
      <c r="D1269" s="356">
        <v>160.65</v>
      </c>
    </row>
    <row r="1270" spans="1:4" ht="30" x14ac:dyDescent="0.25">
      <c r="A1270" s="353" t="s">
        <v>11105</v>
      </c>
      <c r="B1270" s="354" t="s">
        <v>11106</v>
      </c>
      <c r="C1270" s="355" t="s">
        <v>569</v>
      </c>
      <c r="D1270" s="356">
        <v>34.049999999999997</v>
      </c>
    </row>
    <row r="1271" spans="1:4" x14ac:dyDescent="0.25">
      <c r="A1271" s="353" t="s">
        <v>11107</v>
      </c>
      <c r="B1271" s="354" t="s">
        <v>11108</v>
      </c>
      <c r="C1271" s="355" t="s">
        <v>52</v>
      </c>
      <c r="D1271" s="356">
        <v>74.03</v>
      </c>
    </row>
    <row r="1272" spans="1:4" x14ac:dyDescent="0.25">
      <c r="A1272" s="353" t="s">
        <v>11109</v>
      </c>
      <c r="B1272" s="354" t="s">
        <v>11110</v>
      </c>
      <c r="C1272" s="355" t="s">
        <v>569</v>
      </c>
      <c r="D1272" s="356">
        <v>46.12</v>
      </c>
    </row>
    <row r="1273" spans="1:4" ht="30" x14ac:dyDescent="0.25">
      <c r="A1273" s="353" t="s">
        <v>11111</v>
      </c>
      <c r="B1273" s="354" t="s">
        <v>11112</v>
      </c>
      <c r="C1273" s="355" t="s">
        <v>52</v>
      </c>
      <c r="D1273" s="356">
        <v>141.31</v>
      </c>
    </row>
    <row r="1274" spans="1:4" ht="30" x14ac:dyDescent="0.25">
      <c r="A1274" s="353" t="s">
        <v>11113</v>
      </c>
      <c r="B1274" s="354" t="s">
        <v>11114</v>
      </c>
      <c r="C1274" s="355" t="s">
        <v>52</v>
      </c>
      <c r="D1274" s="356">
        <v>235.38</v>
      </c>
    </row>
    <row r="1275" spans="1:4" ht="30" x14ac:dyDescent="0.25">
      <c r="A1275" s="353" t="s">
        <v>11115</v>
      </c>
      <c r="B1275" s="354" t="s">
        <v>11116</v>
      </c>
      <c r="C1275" s="355" t="s">
        <v>52</v>
      </c>
      <c r="D1275" s="356">
        <v>253.24</v>
      </c>
    </row>
    <row r="1276" spans="1:4" x14ac:dyDescent="0.25">
      <c r="A1276" s="353" t="s">
        <v>11117</v>
      </c>
      <c r="B1276" s="354" t="s">
        <v>11118</v>
      </c>
      <c r="C1276" s="355" t="s">
        <v>52</v>
      </c>
      <c r="D1276" s="356">
        <v>12.95</v>
      </c>
    </row>
    <row r="1277" spans="1:4" x14ac:dyDescent="0.25">
      <c r="A1277" s="353" t="s">
        <v>11119</v>
      </c>
      <c r="B1277" s="354" t="s">
        <v>11120</v>
      </c>
      <c r="C1277" s="355" t="s">
        <v>52</v>
      </c>
      <c r="D1277" s="356">
        <v>17.59</v>
      </c>
    </row>
    <row r="1278" spans="1:4" x14ac:dyDescent="0.25">
      <c r="A1278" s="353" t="s">
        <v>11121</v>
      </c>
      <c r="B1278" s="354" t="s">
        <v>11122</v>
      </c>
      <c r="C1278" s="355" t="s">
        <v>52</v>
      </c>
      <c r="D1278" s="356">
        <v>10.16</v>
      </c>
    </row>
    <row r="1279" spans="1:4" x14ac:dyDescent="0.25">
      <c r="A1279" s="353" t="s">
        <v>11123</v>
      </c>
      <c r="B1279" s="354" t="s">
        <v>11124</v>
      </c>
      <c r="C1279" s="355" t="s">
        <v>52</v>
      </c>
      <c r="D1279" s="356">
        <v>44.75</v>
      </c>
    </row>
    <row r="1280" spans="1:4" x14ac:dyDescent="0.25">
      <c r="A1280" s="353" t="s">
        <v>11125</v>
      </c>
      <c r="B1280" s="354" t="s">
        <v>11126</v>
      </c>
      <c r="C1280" s="355" t="s">
        <v>52</v>
      </c>
      <c r="D1280" s="356">
        <v>34.840000000000003</v>
      </c>
    </row>
    <row r="1281" spans="1:4" ht="45" x14ac:dyDescent="0.25">
      <c r="A1281" s="353" t="s">
        <v>11127</v>
      </c>
      <c r="B1281" s="354" t="s">
        <v>11128</v>
      </c>
      <c r="C1281" s="355" t="s">
        <v>52</v>
      </c>
      <c r="D1281" s="356">
        <v>98.47</v>
      </c>
    </row>
    <row r="1282" spans="1:4" ht="45" x14ac:dyDescent="0.25">
      <c r="A1282" s="353" t="s">
        <v>11129</v>
      </c>
      <c r="B1282" s="354" t="s">
        <v>11130</v>
      </c>
      <c r="C1282" s="355" t="s">
        <v>52</v>
      </c>
      <c r="D1282" s="356">
        <v>125.37</v>
      </c>
    </row>
    <row r="1283" spans="1:4" ht="45" x14ac:dyDescent="0.25">
      <c r="A1283" s="353" t="s">
        <v>11131</v>
      </c>
      <c r="B1283" s="354" t="s">
        <v>11132</v>
      </c>
      <c r="C1283" s="355" t="s">
        <v>52</v>
      </c>
      <c r="D1283" s="356">
        <v>201.41</v>
      </c>
    </row>
    <row r="1284" spans="1:4" ht="45" x14ac:dyDescent="0.25">
      <c r="A1284" s="353" t="s">
        <v>11133</v>
      </c>
      <c r="B1284" s="354" t="s">
        <v>11134</v>
      </c>
      <c r="C1284" s="355" t="s">
        <v>52</v>
      </c>
      <c r="D1284" s="356">
        <v>304.98</v>
      </c>
    </row>
    <row r="1285" spans="1:4" ht="45" x14ac:dyDescent="0.25">
      <c r="A1285" s="353" t="s">
        <v>11135</v>
      </c>
      <c r="B1285" s="354" t="s">
        <v>11136</v>
      </c>
      <c r="C1285" s="355" t="s">
        <v>52</v>
      </c>
      <c r="D1285" s="356">
        <v>455.18</v>
      </c>
    </row>
    <row r="1286" spans="1:4" ht="45" x14ac:dyDescent="0.25">
      <c r="A1286" s="353" t="s">
        <v>11137</v>
      </c>
      <c r="B1286" s="354" t="s">
        <v>11138</v>
      </c>
      <c r="C1286" s="355" t="s">
        <v>52</v>
      </c>
      <c r="D1286" s="356">
        <v>717.13</v>
      </c>
    </row>
    <row r="1287" spans="1:4" ht="45" x14ac:dyDescent="0.25">
      <c r="A1287" s="353" t="s">
        <v>11139</v>
      </c>
      <c r="B1287" s="354" t="s">
        <v>11140</v>
      </c>
      <c r="C1287" s="355" t="s">
        <v>52</v>
      </c>
      <c r="D1287" s="356">
        <v>1003.92</v>
      </c>
    </row>
    <row r="1288" spans="1:4" ht="45" x14ac:dyDescent="0.25">
      <c r="A1288" s="353" t="s">
        <v>11141</v>
      </c>
      <c r="B1288" s="354" t="s">
        <v>11142</v>
      </c>
      <c r="C1288" s="355" t="s">
        <v>52</v>
      </c>
      <c r="D1288" s="356">
        <v>1518.27</v>
      </c>
    </row>
    <row r="1289" spans="1:4" x14ac:dyDescent="0.25">
      <c r="A1289" s="353" t="s">
        <v>11143</v>
      </c>
      <c r="B1289" s="354" t="s">
        <v>11144</v>
      </c>
      <c r="C1289" s="355" t="s">
        <v>52</v>
      </c>
      <c r="D1289" s="356">
        <v>491.09</v>
      </c>
    </row>
    <row r="1290" spans="1:4" x14ac:dyDescent="0.25">
      <c r="A1290" s="353" t="s">
        <v>11145</v>
      </c>
      <c r="B1290" s="354" t="s">
        <v>11146</v>
      </c>
      <c r="C1290" s="355" t="s">
        <v>52</v>
      </c>
      <c r="D1290" s="356">
        <v>179.19</v>
      </c>
    </row>
    <row r="1291" spans="1:4" x14ac:dyDescent="0.25">
      <c r="A1291" s="353" t="s">
        <v>11147</v>
      </c>
      <c r="B1291" s="354" t="s">
        <v>11148</v>
      </c>
      <c r="C1291" s="355" t="s">
        <v>52</v>
      </c>
      <c r="D1291" s="356">
        <v>700.81</v>
      </c>
    </row>
    <row r="1292" spans="1:4" x14ac:dyDescent="0.25">
      <c r="A1292" s="353" t="s">
        <v>11149</v>
      </c>
      <c r="B1292" s="354" t="s">
        <v>11150</v>
      </c>
      <c r="C1292" s="355" t="s">
        <v>52</v>
      </c>
      <c r="D1292" s="356">
        <v>70.260000000000005</v>
      </c>
    </row>
    <row r="1293" spans="1:4" x14ac:dyDescent="0.25">
      <c r="A1293" s="353" t="s">
        <v>11151</v>
      </c>
      <c r="B1293" s="354" t="s">
        <v>11152</v>
      </c>
      <c r="C1293" s="355" t="s">
        <v>52</v>
      </c>
      <c r="D1293" s="356">
        <v>150.55000000000001</v>
      </c>
    </row>
    <row r="1294" spans="1:4" x14ac:dyDescent="0.25">
      <c r="A1294" s="353" t="s">
        <v>11153</v>
      </c>
      <c r="B1294" s="354" t="s">
        <v>11154</v>
      </c>
      <c r="C1294" s="355" t="s">
        <v>52</v>
      </c>
      <c r="D1294" s="356">
        <v>253.76</v>
      </c>
    </row>
    <row r="1295" spans="1:4" x14ac:dyDescent="0.25">
      <c r="A1295" s="353" t="s">
        <v>11155</v>
      </c>
      <c r="B1295" s="354" t="s">
        <v>11156</v>
      </c>
      <c r="C1295" s="355" t="s">
        <v>52</v>
      </c>
      <c r="D1295" s="356">
        <v>355.27</v>
      </c>
    </row>
    <row r="1296" spans="1:4" x14ac:dyDescent="0.25">
      <c r="A1296" s="353" t="s">
        <v>11157</v>
      </c>
      <c r="B1296" s="354" t="s">
        <v>11158</v>
      </c>
      <c r="C1296" s="355" t="s">
        <v>52</v>
      </c>
      <c r="D1296" s="356">
        <v>92.62</v>
      </c>
    </row>
    <row r="1297" spans="1:4" x14ac:dyDescent="0.25">
      <c r="A1297" s="353" t="s">
        <v>11159</v>
      </c>
      <c r="B1297" s="354" t="s">
        <v>11160</v>
      </c>
      <c r="C1297" s="355" t="s">
        <v>52</v>
      </c>
      <c r="D1297" s="356">
        <v>58.99</v>
      </c>
    </row>
    <row r="1298" spans="1:4" x14ac:dyDescent="0.25">
      <c r="A1298" s="353" t="s">
        <v>11161</v>
      </c>
      <c r="B1298" s="354" t="s">
        <v>11162</v>
      </c>
      <c r="C1298" s="355" t="s">
        <v>52</v>
      </c>
      <c r="D1298" s="356">
        <v>48.24</v>
      </c>
    </row>
    <row r="1299" spans="1:4" x14ac:dyDescent="0.25">
      <c r="A1299" s="353" t="s">
        <v>11163</v>
      </c>
      <c r="B1299" s="354" t="s">
        <v>11164</v>
      </c>
      <c r="C1299" s="355" t="s">
        <v>52</v>
      </c>
      <c r="D1299" s="356">
        <v>224.13</v>
      </c>
    </row>
    <row r="1300" spans="1:4" x14ac:dyDescent="0.25">
      <c r="A1300" s="353" t="s">
        <v>11165</v>
      </c>
      <c r="B1300" s="354" t="s">
        <v>11166</v>
      </c>
      <c r="C1300" s="355" t="s">
        <v>52</v>
      </c>
      <c r="D1300" s="356">
        <v>937.94</v>
      </c>
    </row>
    <row r="1301" spans="1:4" x14ac:dyDescent="0.25">
      <c r="A1301" s="353" t="s">
        <v>11167</v>
      </c>
      <c r="B1301" s="354" t="s">
        <v>11168</v>
      </c>
      <c r="C1301" s="355" t="s">
        <v>52</v>
      </c>
      <c r="D1301" s="356">
        <v>1342.7</v>
      </c>
    </row>
    <row r="1302" spans="1:4" ht="45" x14ac:dyDescent="0.25">
      <c r="A1302" s="353" t="s">
        <v>11169</v>
      </c>
      <c r="B1302" s="354" t="s">
        <v>11170</v>
      </c>
      <c r="C1302" s="355" t="s">
        <v>569</v>
      </c>
      <c r="D1302" s="356">
        <v>223.81</v>
      </c>
    </row>
    <row r="1303" spans="1:4" ht="45" x14ac:dyDescent="0.25">
      <c r="A1303" s="353" t="s">
        <v>11171</v>
      </c>
      <c r="B1303" s="354" t="s">
        <v>11172</v>
      </c>
      <c r="C1303" s="355" t="s">
        <v>569</v>
      </c>
      <c r="D1303" s="356">
        <v>86.04</v>
      </c>
    </row>
    <row r="1304" spans="1:4" ht="45" x14ac:dyDescent="0.25">
      <c r="A1304" s="353" t="s">
        <v>11173</v>
      </c>
      <c r="B1304" s="354" t="s">
        <v>11174</v>
      </c>
      <c r="C1304" s="355" t="s">
        <v>569</v>
      </c>
      <c r="D1304" s="356">
        <v>122.54</v>
      </c>
    </row>
    <row r="1305" spans="1:4" ht="45" x14ac:dyDescent="0.25">
      <c r="A1305" s="353" t="s">
        <v>11175</v>
      </c>
      <c r="B1305" s="354" t="s">
        <v>11176</v>
      </c>
      <c r="C1305" s="355" t="s">
        <v>569</v>
      </c>
      <c r="D1305" s="356">
        <v>147.03</v>
      </c>
    </row>
    <row r="1306" spans="1:4" ht="45" x14ac:dyDescent="0.25">
      <c r="A1306" s="353" t="s">
        <v>11177</v>
      </c>
      <c r="B1306" s="354" t="s">
        <v>11178</v>
      </c>
      <c r="C1306" s="355" t="s">
        <v>569</v>
      </c>
      <c r="D1306" s="356">
        <v>386.22</v>
      </c>
    </row>
    <row r="1307" spans="1:4" ht="45" x14ac:dyDescent="0.25">
      <c r="A1307" s="353" t="s">
        <v>11179</v>
      </c>
      <c r="B1307" s="354" t="s">
        <v>11180</v>
      </c>
      <c r="C1307" s="355" t="s">
        <v>569</v>
      </c>
      <c r="D1307" s="356">
        <v>532.04999999999995</v>
      </c>
    </row>
    <row r="1308" spans="1:4" ht="45" x14ac:dyDescent="0.25">
      <c r="A1308" s="353" t="s">
        <v>11181</v>
      </c>
      <c r="B1308" s="354" t="s">
        <v>11182</v>
      </c>
      <c r="C1308" s="355" t="s">
        <v>569</v>
      </c>
      <c r="D1308" s="356">
        <v>948.01</v>
      </c>
    </row>
    <row r="1309" spans="1:4" ht="45" x14ac:dyDescent="0.25">
      <c r="A1309" s="353" t="s">
        <v>11183</v>
      </c>
      <c r="B1309" s="354" t="s">
        <v>11184</v>
      </c>
      <c r="C1309" s="355" t="s">
        <v>569</v>
      </c>
      <c r="D1309" s="356">
        <v>1339.52</v>
      </c>
    </row>
    <row r="1310" spans="1:4" ht="30" x14ac:dyDescent="0.25">
      <c r="A1310" s="353" t="s">
        <v>11185</v>
      </c>
      <c r="B1310" s="354" t="s">
        <v>11186</v>
      </c>
      <c r="C1310" s="355" t="s">
        <v>569</v>
      </c>
      <c r="D1310" s="356">
        <v>91.65</v>
      </c>
    </row>
    <row r="1311" spans="1:4" ht="30" x14ac:dyDescent="0.25">
      <c r="A1311" s="353" t="s">
        <v>11187</v>
      </c>
      <c r="B1311" s="354" t="s">
        <v>11188</v>
      </c>
      <c r="C1311" s="355" t="s">
        <v>569</v>
      </c>
      <c r="D1311" s="356">
        <v>470.66</v>
      </c>
    </row>
    <row r="1312" spans="1:4" ht="30" x14ac:dyDescent="0.25">
      <c r="A1312" s="353" t="s">
        <v>11189</v>
      </c>
      <c r="B1312" s="354" t="s">
        <v>11190</v>
      </c>
      <c r="C1312" s="355" t="s">
        <v>569</v>
      </c>
      <c r="D1312" s="356">
        <v>8.2200000000000006</v>
      </c>
    </row>
    <row r="1313" spans="1:4" ht="30" x14ac:dyDescent="0.25">
      <c r="A1313" s="353" t="s">
        <v>11191</v>
      </c>
      <c r="B1313" s="354" t="s">
        <v>11192</v>
      </c>
      <c r="C1313" s="355" t="s">
        <v>569</v>
      </c>
      <c r="D1313" s="356">
        <v>73.25</v>
      </c>
    </row>
    <row r="1314" spans="1:4" x14ac:dyDescent="0.25">
      <c r="A1314" s="353" t="s">
        <v>11193</v>
      </c>
      <c r="B1314" s="354" t="s">
        <v>11194</v>
      </c>
      <c r="C1314" s="355" t="s">
        <v>569</v>
      </c>
      <c r="D1314" s="356">
        <v>33.74</v>
      </c>
    </row>
    <row r="1315" spans="1:4" ht="30" x14ac:dyDescent="0.25">
      <c r="A1315" s="353" t="s">
        <v>11195</v>
      </c>
      <c r="B1315" s="354" t="s">
        <v>11196</v>
      </c>
      <c r="C1315" s="355" t="s">
        <v>569</v>
      </c>
      <c r="D1315" s="356">
        <v>180.51</v>
      </c>
    </row>
    <row r="1316" spans="1:4" ht="45" x14ac:dyDescent="0.25">
      <c r="A1316" s="353" t="s">
        <v>11197</v>
      </c>
      <c r="B1316" s="354" t="s">
        <v>11198</v>
      </c>
      <c r="C1316" s="355" t="s">
        <v>569</v>
      </c>
      <c r="D1316" s="356">
        <v>4332.43</v>
      </c>
    </row>
    <row r="1317" spans="1:4" x14ac:dyDescent="0.25">
      <c r="A1317" s="353" t="s">
        <v>11199</v>
      </c>
      <c r="B1317" s="354" t="s">
        <v>11200</v>
      </c>
      <c r="C1317" s="355" t="s">
        <v>569</v>
      </c>
      <c r="D1317" s="356">
        <v>249.19</v>
      </c>
    </row>
    <row r="1318" spans="1:4" x14ac:dyDescent="0.25">
      <c r="A1318" s="353" t="s">
        <v>11201</v>
      </c>
      <c r="B1318" s="354" t="s">
        <v>11202</v>
      </c>
      <c r="C1318" s="355" t="s">
        <v>569</v>
      </c>
      <c r="D1318" s="356">
        <v>875.54</v>
      </c>
    </row>
    <row r="1319" spans="1:4" x14ac:dyDescent="0.25">
      <c r="A1319" s="353" t="s">
        <v>11203</v>
      </c>
      <c r="B1319" s="354" t="s">
        <v>11204</v>
      </c>
      <c r="C1319" s="355" t="s">
        <v>569</v>
      </c>
      <c r="D1319" s="356">
        <v>2368.8200000000002</v>
      </c>
    </row>
    <row r="1320" spans="1:4" ht="30" x14ac:dyDescent="0.25">
      <c r="A1320" s="353" t="s">
        <v>11205</v>
      </c>
      <c r="B1320" s="354" t="s">
        <v>11206</v>
      </c>
      <c r="C1320" s="355" t="s">
        <v>569</v>
      </c>
      <c r="D1320" s="356">
        <v>1555.12</v>
      </c>
    </row>
    <row r="1321" spans="1:4" ht="30" x14ac:dyDescent="0.25">
      <c r="A1321" s="353" t="s">
        <v>11207</v>
      </c>
      <c r="B1321" s="354" t="s">
        <v>11208</v>
      </c>
      <c r="C1321" s="355" t="s">
        <v>569</v>
      </c>
      <c r="D1321" s="356">
        <v>387.39</v>
      </c>
    </row>
    <row r="1322" spans="1:4" ht="30" x14ac:dyDescent="0.25">
      <c r="A1322" s="353" t="s">
        <v>11209</v>
      </c>
      <c r="B1322" s="354" t="s">
        <v>11210</v>
      </c>
      <c r="C1322" s="355" t="s">
        <v>569</v>
      </c>
      <c r="D1322" s="356">
        <v>382.15</v>
      </c>
    </row>
    <row r="1323" spans="1:4" ht="30" x14ac:dyDescent="0.25">
      <c r="A1323" s="353" t="s">
        <v>11211</v>
      </c>
      <c r="B1323" s="354" t="s">
        <v>11212</v>
      </c>
      <c r="C1323" s="355" t="s">
        <v>569</v>
      </c>
      <c r="D1323" s="356">
        <v>412.16</v>
      </c>
    </row>
    <row r="1324" spans="1:4" ht="30" x14ac:dyDescent="0.25">
      <c r="A1324" s="353" t="s">
        <v>11213</v>
      </c>
      <c r="B1324" s="354" t="s">
        <v>11214</v>
      </c>
      <c r="C1324" s="355" t="s">
        <v>569</v>
      </c>
      <c r="D1324" s="356">
        <v>204.08</v>
      </c>
    </row>
    <row r="1325" spans="1:4" ht="30" x14ac:dyDescent="0.25">
      <c r="A1325" s="353" t="s">
        <v>11215</v>
      </c>
      <c r="B1325" s="354" t="s">
        <v>11216</v>
      </c>
      <c r="C1325" s="355" t="s">
        <v>569</v>
      </c>
      <c r="D1325" s="356">
        <v>300.17</v>
      </c>
    </row>
    <row r="1326" spans="1:4" ht="30" x14ac:dyDescent="0.25">
      <c r="A1326" s="353" t="s">
        <v>11217</v>
      </c>
      <c r="B1326" s="354" t="s">
        <v>11218</v>
      </c>
      <c r="C1326" s="355" t="s">
        <v>569</v>
      </c>
      <c r="D1326" s="356">
        <v>375.29</v>
      </c>
    </row>
    <row r="1327" spans="1:4" ht="45" x14ac:dyDescent="0.25">
      <c r="A1327" s="353" t="s">
        <v>11219</v>
      </c>
      <c r="B1327" s="354" t="s">
        <v>11220</v>
      </c>
      <c r="C1327" s="355" t="s">
        <v>569</v>
      </c>
      <c r="D1327" s="356">
        <v>577.6</v>
      </c>
    </row>
    <row r="1328" spans="1:4" ht="30" x14ac:dyDescent="0.25">
      <c r="A1328" s="353" t="s">
        <v>11221</v>
      </c>
      <c r="B1328" s="354" t="s">
        <v>11222</v>
      </c>
      <c r="C1328" s="355" t="s">
        <v>52</v>
      </c>
      <c r="D1328" s="356">
        <v>342.23</v>
      </c>
    </row>
    <row r="1329" spans="1:4" ht="30" x14ac:dyDescent="0.25">
      <c r="A1329" s="353" t="s">
        <v>11223</v>
      </c>
      <c r="B1329" s="354" t="s">
        <v>11224</v>
      </c>
      <c r="C1329" s="355" t="s">
        <v>52</v>
      </c>
      <c r="D1329" s="356">
        <v>612.33000000000004</v>
      </c>
    </row>
    <row r="1330" spans="1:4" ht="30" x14ac:dyDescent="0.25">
      <c r="A1330" s="353" t="s">
        <v>11225</v>
      </c>
      <c r="B1330" s="354" t="s">
        <v>11226</v>
      </c>
      <c r="C1330" s="355" t="s">
        <v>52</v>
      </c>
      <c r="D1330" s="356">
        <v>850.9</v>
      </c>
    </row>
    <row r="1331" spans="1:4" ht="30" x14ac:dyDescent="0.25">
      <c r="A1331" s="353" t="s">
        <v>11227</v>
      </c>
      <c r="B1331" s="354" t="s">
        <v>11228</v>
      </c>
      <c r="C1331" s="355" t="s">
        <v>569</v>
      </c>
      <c r="D1331" s="356">
        <v>195.08</v>
      </c>
    </row>
    <row r="1332" spans="1:4" ht="30" x14ac:dyDescent="0.25">
      <c r="A1332" s="353" t="s">
        <v>11229</v>
      </c>
      <c r="B1332" s="354" t="s">
        <v>11230</v>
      </c>
      <c r="C1332" s="355" t="s">
        <v>569</v>
      </c>
      <c r="D1332" s="356">
        <v>323.70999999999998</v>
      </c>
    </row>
    <row r="1333" spans="1:4" x14ac:dyDescent="0.25">
      <c r="A1333" s="353" t="s">
        <v>11231</v>
      </c>
      <c r="B1333" s="354" t="s">
        <v>11232</v>
      </c>
      <c r="C1333" s="355" t="s">
        <v>569</v>
      </c>
      <c r="D1333" s="356">
        <v>343.79</v>
      </c>
    </row>
    <row r="1334" spans="1:4" x14ac:dyDescent="0.25">
      <c r="A1334" s="353" t="s">
        <v>11233</v>
      </c>
      <c r="B1334" s="354" t="s">
        <v>11234</v>
      </c>
      <c r="C1334" s="355" t="s">
        <v>52</v>
      </c>
      <c r="D1334" s="356">
        <v>545.21</v>
      </c>
    </row>
    <row r="1335" spans="1:4" x14ac:dyDescent="0.25">
      <c r="A1335" s="353" t="s">
        <v>11235</v>
      </c>
      <c r="B1335" s="354" t="s">
        <v>11236</v>
      </c>
      <c r="C1335" s="355" t="s">
        <v>52</v>
      </c>
      <c r="D1335" s="356">
        <v>648.80999999999995</v>
      </c>
    </row>
    <row r="1336" spans="1:4" x14ac:dyDescent="0.25">
      <c r="A1336" s="353" t="s">
        <v>11237</v>
      </c>
      <c r="B1336" s="354" t="s">
        <v>11238</v>
      </c>
      <c r="C1336" s="355" t="s">
        <v>52</v>
      </c>
      <c r="D1336" s="356">
        <v>802.26</v>
      </c>
    </row>
    <row r="1337" spans="1:4" x14ac:dyDescent="0.25">
      <c r="A1337" s="353" t="s">
        <v>11239</v>
      </c>
      <c r="B1337" s="354" t="s">
        <v>11240</v>
      </c>
      <c r="C1337" s="355" t="s">
        <v>52</v>
      </c>
      <c r="D1337" s="356">
        <v>1224.04</v>
      </c>
    </row>
    <row r="1338" spans="1:4" ht="30" x14ac:dyDescent="0.25">
      <c r="A1338" s="353" t="s">
        <v>11241</v>
      </c>
      <c r="B1338" s="354" t="s">
        <v>11242</v>
      </c>
      <c r="C1338" s="355" t="s">
        <v>52</v>
      </c>
      <c r="D1338" s="356">
        <v>457.26</v>
      </c>
    </row>
    <row r="1339" spans="1:4" ht="30" x14ac:dyDescent="0.25">
      <c r="A1339" s="353" t="s">
        <v>11243</v>
      </c>
      <c r="B1339" s="354" t="s">
        <v>11244</v>
      </c>
      <c r="C1339" s="355" t="s">
        <v>52</v>
      </c>
      <c r="D1339" s="356">
        <v>715.4</v>
      </c>
    </row>
    <row r="1340" spans="1:4" ht="30" x14ac:dyDescent="0.25">
      <c r="A1340" s="353" t="s">
        <v>11245</v>
      </c>
      <c r="B1340" s="354" t="s">
        <v>11246</v>
      </c>
      <c r="C1340" s="355" t="s">
        <v>52</v>
      </c>
      <c r="D1340" s="356">
        <v>947.86</v>
      </c>
    </row>
    <row r="1341" spans="1:4" ht="30" x14ac:dyDescent="0.25">
      <c r="A1341" s="353" t="s">
        <v>11247</v>
      </c>
      <c r="B1341" s="354" t="s">
        <v>11248</v>
      </c>
      <c r="C1341" s="355" t="s">
        <v>52</v>
      </c>
      <c r="D1341" s="356">
        <v>1268.29</v>
      </c>
    </row>
    <row r="1342" spans="1:4" ht="30" x14ac:dyDescent="0.25">
      <c r="A1342" s="353" t="s">
        <v>11249</v>
      </c>
      <c r="B1342" s="354" t="s">
        <v>11250</v>
      </c>
      <c r="C1342" s="355" t="s">
        <v>569</v>
      </c>
      <c r="D1342" s="356">
        <v>134.87</v>
      </c>
    </row>
    <row r="1343" spans="1:4" ht="30" x14ac:dyDescent="0.25">
      <c r="A1343" s="353" t="s">
        <v>11251</v>
      </c>
      <c r="B1343" s="354" t="s">
        <v>11252</v>
      </c>
      <c r="C1343" s="355" t="s">
        <v>569</v>
      </c>
      <c r="D1343" s="356">
        <v>258.92</v>
      </c>
    </row>
    <row r="1344" spans="1:4" ht="30" x14ac:dyDescent="0.25">
      <c r="A1344" s="353" t="s">
        <v>11253</v>
      </c>
      <c r="B1344" s="354" t="s">
        <v>11254</v>
      </c>
      <c r="C1344" s="355" t="s">
        <v>569</v>
      </c>
      <c r="D1344" s="356">
        <v>419.61</v>
      </c>
    </row>
    <row r="1345" spans="1:4" ht="30" x14ac:dyDescent="0.25">
      <c r="A1345" s="353" t="s">
        <v>11255</v>
      </c>
      <c r="B1345" s="354" t="s">
        <v>11256</v>
      </c>
      <c r="C1345" s="355" t="s">
        <v>569</v>
      </c>
      <c r="D1345" s="356">
        <v>569.52</v>
      </c>
    </row>
    <row r="1346" spans="1:4" x14ac:dyDescent="0.25">
      <c r="A1346" s="353" t="s">
        <v>11257</v>
      </c>
      <c r="B1346" s="354" t="s">
        <v>11258</v>
      </c>
      <c r="C1346" s="355" t="s">
        <v>52</v>
      </c>
      <c r="D1346" s="356">
        <v>732.69</v>
      </c>
    </row>
    <row r="1347" spans="1:4" x14ac:dyDescent="0.25">
      <c r="A1347" s="353" t="s">
        <v>11259</v>
      </c>
      <c r="B1347" s="354" t="s">
        <v>11260</v>
      </c>
      <c r="C1347" s="355" t="s">
        <v>569</v>
      </c>
      <c r="D1347" s="356">
        <v>280.39</v>
      </c>
    </row>
    <row r="1348" spans="1:4" x14ac:dyDescent="0.25">
      <c r="A1348" s="353" t="s">
        <v>11261</v>
      </c>
      <c r="B1348" s="354" t="s">
        <v>11262</v>
      </c>
      <c r="C1348" s="355" t="s">
        <v>569</v>
      </c>
      <c r="D1348" s="356">
        <v>479.08</v>
      </c>
    </row>
    <row r="1349" spans="1:4" ht="30" x14ac:dyDescent="0.25">
      <c r="A1349" s="353" t="s">
        <v>11263</v>
      </c>
      <c r="B1349" s="354" t="s">
        <v>11264</v>
      </c>
      <c r="C1349" s="355" t="s">
        <v>569</v>
      </c>
      <c r="D1349" s="356">
        <v>448.22</v>
      </c>
    </row>
    <row r="1350" spans="1:4" ht="30" x14ac:dyDescent="0.25">
      <c r="A1350" s="353" t="s">
        <v>11265</v>
      </c>
      <c r="B1350" s="354" t="s">
        <v>11266</v>
      </c>
      <c r="C1350" s="355" t="s">
        <v>569</v>
      </c>
      <c r="D1350" s="356">
        <v>545.20000000000005</v>
      </c>
    </row>
    <row r="1351" spans="1:4" ht="30" x14ac:dyDescent="0.25">
      <c r="A1351" s="353" t="s">
        <v>11267</v>
      </c>
      <c r="B1351" s="354" t="s">
        <v>11268</v>
      </c>
      <c r="C1351" s="355" t="s">
        <v>569</v>
      </c>
      <c r="D1351" s="356">
        <v>879.67</v>
      </c>
    </row>
    <row r="1352" spans="1:4" x14ac:dyDescent="0.25">
      <c r="A1352" s="353" t="s">
        <v>11269</v>
      </c>
      <c r="B1352" s="354" t="s">
        <v>11270</v>
      </c>
      <c r="C1352" s="355" t="s">
        <v>52</v>
      </c>
      <c r="D1352" s="356">
        <v>597.16</v>
      </c>
    </row>
    <row r="1353" spans="1:4" x14ac:dyDescent="0.25">
      <c r="A1353" s="353" t="s">
        <v>11271</v>
      </c>
      <c r="B1353" s="354" t="s">
        <v>11272</v>
      </c>
      <c r="C1353" s="355" t="s">
        <v>52</v>
      </c>
      <c r="D1353" s="356">
        <v>979.88</v>
      </c>
    </row>
    <row r="1354" spans="1:4" x14ac:dyDescent="0.25">
      <c r="A1354" s="353" t="s">
        <v>11273</v>
      </c>
      <c r="B1354" s="354" t="s">
        <v>11274</v>
      </c>
      <c r="C1354" s="355" t="s">
        <v>52</v>
      </c>
      <c r="D1354" s="356">
        <v>1012.11</v>
      </c>
    </row>
    <row r="1355" spans="1:4" x14ac:dyDescent="0.25">
      <c r="A1355" s="353" t="s">
        <v>11275</v>
      </c>
      <c r="B1355" s="354" t="s">
        <v>11276</v>
      </c>
      <c r="C1355" s="355" t="s">
        <v>52</v>
      </c>
      <c r="D1355" s="356">
        <v>476.77</v>
      </c>
    </row>
    <row r="1356" spans="1:4" x14ac:dyDescent="0.25">
      <c r="A1356" s="353" t="s">
        <v>11277</v>
      </c>
      <c r="B1356" s="354" t="s">
        <v>11278</v>
      </c>
      <c r="C1356" s="355" t="s">
        <v>52</v>
      </c>
      <c r="D1356" s="356">
        <v>473.35</v>
      </c>
    </row>
    <row r="1357" spans="1:4" x14ac:dyDescent="0.25">
      <c r="A1357" s="353" t="s">
        <v>11279</v>
      </c>
      <c r="B1357" s="354" t="s">
        <v>11280</v>
      </c>
      <c r="C1357" s="355" t="s">
        <v>52</v>
      </c>
      <c r="D1357" s="356">
        <v>824.99</v>
      </c>
    </row>
    <row r="1358" spans="1:4" x14ac:dyDescent="0.25">
      <c r="A1358" s="353" t="s">
        <v>11281</v>
      </c>
      <c r="B1358" s="354" t="s">
        <v>11282</v>
      </c>
      <c r="C1358" s="355" t="s">
        <v>52</v>
      </c>
      <c r="D1358" s="356">
        <v>1303.97</v>
      </c>
    </row>
    <row r="1359" spans="1:4" ht="30" x14ac:dyDescent="0.25">
      <c r="A1359" s="353" t="s">
        <v>11283</v>
      </c>
      <c r="B1359" s="354" t="s">
        <v>11284</v>
      </c>
      <c r="C1359" s="355" t="s">
        <v>52</v>
      </c>
      <c r="D1359" s="356">
        <v>243.5</v>
      </c>
    </row>
    <row r="1360" spans="1:4" ht="30" x14ac:dyDescent="0.25">
      <c r="A1360" s="353" t="s">
        <v>11285</v>
      </c>
      <c r="B1360" s="354" t="s">
        <v>11286</v>
      </c>
      <c r="C1360" s="355" t="s">
        <v>52</v>
      </c>
      <c r="D1360" s="356">
        <v>260.93</v>
      </c>
    </row>
    <row r="1361" spans="1:4" ht="30" x14ac:dyDescent="0.25">
      <c r="A1361" s="353" t="s">
        <v>11287</v>
      </c>
      <c r="B1361" s="354" t="s">
        <v>11288</v>
      </c>
      <c r="C1361" s="355" t="s">
        <v>569</v>
      </c>
      <c r="D1361" s="356">
        <v>132.06</v>
      </c>
    </row>
    <row r="1362" spans="1:4" ht="30" x14ac:dyDescent="0.25">
      <c r="A1362" s="353" t="s">
        <v>11289</v>
      </c>
      <c r="B1362" s="354" t="s">
        <v>11290</v>
      </c>
      <c r="C1362" s="355" t="s">
        <v>569</v>
      </c>
      <c r="D1362" s="356">
        <v>244.18</v>
      </c>
    </row>
    <row r="1363" spans="1:4" ht="30" x14ac:dyDescent="0.25">
      <c r="A1363" s="353" t="s">
        <v>11291</v>
      </c>
      <c r="B1363" s="354" t="s">
        <v>11292</v>
      </c>
      <c r="C1363" s="355" t="s">
        <v>569</v>
      </c>
      <c r="D1363" s="356">
        <v>1325.81</v>
      </c>
    </row>
    <row r="1364" spans="1:4" ht="30" x14ac:dyDescent="0.25">
      <c r="A1364" s="353" t="s">
        <v>11293</v>
      </c>
      <c r="B1364" s="354" t="s">
        <v>11294</v>
      </c>
      <c r="C1364" s="355" t="s">
        <v>52</v>
      </c>
      <c r="D1364" s="356">
        <v>163.89</v>
      </c>
    </row>
    <row r="1365" spans="1:4" ht="30" x14ac:dyDescent="0.25">
      <c r="A1365" s="353" t="s">
        <v>11295</v>
      </c>
      <c r="B1365" s="354" t="s">
        <v>11296</v>
      </c>
      <c r="C1365" s="355" t="s">
        <v>52</v>
      </c>
      <c r="D1365" s="356">
        <v>197.87</v>
      </c>
    </row>
    <row r="1366" spans="1:4" ht="30" x14ac:dyDescent="0.25">
      <c r="A1366" s="353" t="s">
        <v>11297</v>
      </c>
      <c r="B1366" s="354" t="s">
        <v>11298</v>
      </c>
      <c r="C1366" s="355" t="s">
        <v>52</v>
      </c>
      <c r="D1366" s="356">
        <v>584.03</v>
      </c>
    </row>
    <row r="1367" spans="1:4" ht="30" x14ac:dyDescent="0.25">
      <c r="A1367" s="353" t="s">
        <v>11299</v>
      </c>
      <c r="B1367" s="354" t="s">
        <v>11300</v>
      </c>
      <c r="C1367" s="355" t="s">
        <v>569</v>
      </c>
      <c r="D1367" s="356">
        <v>93.93</v>
      </c>
    </row>
    <row r="1368" spans="1:4" ht="30" x14ac:dyDescent="0.25">
      <c r="A1368" s="353" t="s">
        <v>11301</v>
      </c>
      <c r="B1368" s="354" t="s">
        <v>11302</v>
      </c>
      <c r="C1368" s="355" t="s">
        <v>569</v>
      </c>
      <c r="D1368" s="356">
        <v>112.36</v>
      </c>
    </row>
    <row r="1369" spans="1:4" ht="30" x14ac:dyDescent="0.25">
      <c r="A1369" s="353" t="s">
        <v>11303</v>
      </c>
      <c r="B1369" s="354" t="s">
        <v>11304</v>
      </c>
      <c r="C1369" s="355" t="s">
        <v>569</v>
      </c>
      <c r="D1369" s="356">
        <v>401.27</v>
      </c>
    </row>
    <row r="1370" spans="1:4" ht="30" x14ac:dyDescent="0.25">
      <c r="A1370" s="353" t="s">
        <v>11305</v>
      </c>
      <c r="B1370" s="354" t="s">
        <v>11306</v>
      </c>
      <c r="C1370" s="355" t="s">
        <v>780</v>
      </c>
      <c r="D1370" s="356">
        <v>1287.98</v>
      </c>
    </row>
    <row r="1371" spans="1:4" ht="30" x14ac:dyDescent="0.25">
      <c r="A1371" s="353" t="s">
        <v>11307</v>
      </c>
      <c r="B1371" s="354" t="s">
        <v>11308</v>
      </c>
      <c r="C1371" s="355" t="s">
        <v>780</v>
      </c>
      <c r="D1371" s="356">
        <v>1289.01</v>
      </c>
    </row>
    <row r="1372" spans="1:4" ht="30" x14ac:dyDescent="0.25">
      <c r="A1372" s="353" t="s">
        <v>11309</v>
      </c>
      <c r="B1372" s="354" t="s">
        <v>11310</v>
      </c>
      <c r="C1372" s="355" t="s">
        <v>780</v>
      </c>
      <c r="D1372" s="356">
        <v>1809.87</v>
      </c>
    </row>
    <row r="1373" spans="1:4" ht="30" x14ac:dyDescent="0.25">
      <c r="A1373" s="353" t="s">
        <v>11311</v>
      </c>
      <c r="B1373" s="354" t="s">
        <v>11312</v>
      </c>
      <c r="C1373" s="355" t="s">
        <v>780</v>
      </c>
      <c r="D1373" s="356">
        <v>3124.51</v>
      </c>
    </row>
    <row r="1374" spans="1:4" ht="30" x14ac:dyDescent="0.25">
      <c r="A1374" s="353" t="s">
        <v>11313</v>
      </c>
      <c r="B1374" s="354" t="s">
        <v>11314</v>
      </c>
      <c r="C1374" s="355" t="s">
        <v>569</v>
      </c>
      <c r="D1374" s="356">
        <v>69.2</v>
      </c>
    </row>
    <row r="1375" spans="1:4" ht="30" x14ac:dyDescent="0.25">
      <c r="A1375" s="353" t="s">
        <v>11315</v>
      </c>
      <c r="B1375" s="354" t="s">
        <v>11316</v>
      </c>
      <c r="C1375" s="355" t="s">
        <v>569</v>
      </c>
      <c r="D1375" s="356">
        <v>92.45</v>
      </c>
    </row>
    <row r="1376" spans="1:4" ht="30" x14ac:dyDescent="0.25">
      <c r="A1376" s="353" t="s">
        <v>11317</v>
      </c>
      <c r="B1376" s="354" t="s">
        <v>11318</v>
      </c>
      <c r="C1376" s="355" t="s">
        <v>569</v>
      </c>
      <c r="D1376" s="356">
        <v>121.11</v>
      </c>
    </row>
    <row r="1377" spans="1:4" ht="30" x14ac:dyDescent="0.25">
      <c r="A1377" s="353" t="s">
        <v>11319</v>
      </c>
      <c r="B1377" s="354" t="s">
        <v>11320</v>
      </c>
      <c r="C1377" s="355" t="s">
        <v>569</v>
      </c>
      <c r="D1377" s="356">
        <v>199.33</v>
      </c>
    </row>
    <row r="1378" spans="1:4" ht="30" x14ac:dyDescent="0.25">
      <c r="A1378" s="353" t="s">
        <v>11321</v>
      </c>
      <c r="B1378" s="354" t="s">
        <v>11322</v>
      </c>
      <c r="C1378" s="355" t="s">
        <v>569</v>
      </c>
      <c r="D1378" s="356">
        <v>101.54</v>
      </c>
    </row>
    <row r="1379" spans="1:4" ht="30" x14ac:dyDescent="0.25">
      <c r="A1379" s="353" t="s">
        <v>11323</v>
      </c>
      <c r="B1379" s="354" t="s">
        <v>11324</v>
      </c>
      <c r="C1379" s="355" t="s">
        <v>569</v>
      </c>
      <c r="D1379" s="356">
        <v>134.91</v>
      </c>
    </row>
    <row r="1380" spans="1:4" ht="30" x14ac:dyDescent="0.25">
      <c r="A1380" s="353" t="s">
        <v>11325</v>
      </c>
      <c r="B1380" s="354" t="s">
        <v>11326</v>
      </c>
      <c r="C1380" s="355" t="s">
        <v>569</v>
      </c>
      <c r="D1380" s="356">
        <v>186.49</v>
      </c>
    </row>
    <row r="1381" spans="1:4" ht="30" x14ac:dyDescent="0.25">
      <c r="A1381" s="353" t="s">
        <v>11327</v>
      </c>
      <c r="B1381" s="354" t="s">
        <v>11328</v>
      </c>
      <c r="C1381" s="355" t="s">
        <v>569</v>
      </c>
      <c r="D1381" s="356">
        <v>256.17</v>
      </c>
    </row>
    <row r="1382" spans="1:4" ht="30" x14ac:dyDescent="0.25">
      <c r="A1382" s="353" t="s">
        <v>11329</v>
      </c>
      <c r="B1382" s="354" t="s">
        <v>11330</v>
      </c>
      <c r="C1382" s="355" t="s">
        <v>569</v>
      </c>
      <c r="D1382" s="356">
        <v>69.959999999999994</v>
      </c>
    </row>
    <row r="1383" spans="1:4" ht="30" x14ac:dyDescent="0.25">
      <c r="A1383" s="353" t="s">
        <v>11331</v>
      </c>
      <c r="B1383" s="354" t="s">
        <v>11332</v>
      </c>
      <c r="C1383" s="355" t="s">
        <v>569</v>
      </c>
      <c r="D1383" s="356">
        <v>72.819999999999993</v>
      </c>
    </row>
    <row r="1384" spans="1:4" ht="30" x14ac:dyDescent="0.25">
      <c r="A1384" s="353" t="s">
        <v>11333</v>
      </c>
      <c r="B1384" s="354" t="s">
        <v>11334</v>
      </c>
      <c r="C1384" s="355" t="s">
        <v>569</v>
      </c>
      <c r="D1384" s="356">
        <v>102.48</v>
      </c>
    </row>
    <row r="1385" spans="1:4" ht="30" x14ac:dyDescent="0.25">
      <c r="A1385" s="353" t="s">
        <v>11335</v>
      </c>
      <c r="B1385" s="354" t="s">
        <v>11336</v>
      </c>
      <c r="C1385" s="355" t="s">
        <v>569</v>
      </c>
      <c r="D1385" s="356">
        <v>143.94</v>
      </c>
    </row>
    <row r="1386" spans="1:4" ht="30" x14ac:dyDescent="0.25">
      <c r="A1386" s="353" t="s">
        <v>11337</v>
      </c>
      <c r="B1386" s="354" t="s">
        <v>11338</v>
      </c>
      <c r="C1386" s="355" t="s">
        <v>569</v>
      </c>
      <c r="D1386" s="356">
        <v>58.99</v>
      </c>
    </row>
    <row r="1387" spans="1:4" ht="30" x14ac:dyDescent="0.25">
      <c r="A1387" s="353" t="s">
        <v>11339</v>
      </c>
      <c r="B1387" s="354" t="s">
        <v>11340</v>
      </c>
      <c r="C1387" s="355" t="s">
        <v>569</v>
      </c>
      <c r="D1387" s="356">
        <v>67.16</v>
      </c>
    </row>
    <row r="1388" spans="1:4" ht="30" x14ac:dyDescent="0.25">
      <c r="A1388" s="353" t="s">
        <v>11341</v>
      </c>
      <c r="B1388" s="354" t="s">
        <v>11342</v>
      </c>
      <c r="C1388" s="355" t="s">
        <v>569</v>
      </c>
      <c r="D1388" s="356">
        <v>126.72</v>
      </c>
    </row>
    <row r="1389" spans="1:4" ht="30" x14ac:dyDescent="0.25">
      <c r="A1389" s="353" t="s">
        <v>11343</v>
      </c>
      <c r="B1389" s="354" t="s">
        <v>11344</v>
      </c>
      <c r="C1389" s="355" t="s">
        <v>569</v>
      </c>
      <c r="D1389" s="356">
        <v>152.5</v>
      </c>
    </row>
    <row r="1390" spans="1:4" ht="30" x14ac:dyDescent="0.25">
      <c r="A1390" s="353" t="s">
        <v>11345</v>
      </c>
      <c r="B1390" s="354" t="s">
        <v>11346</v>
      </c>
      <c r="C1390" s="355" t="s">
        <v>569</v>
      </c>
      <c r="D1390" s="356">
        <v>193.38</v>
      </c>
    </row>
    <row r="1391" spans="1:4" ht="30" x14ac:dyDescent="0.25">
      <c r="A1391" s="353" t="s">
        <v>11347</v>
      </c>
      <c r="B1391" s="354" t="s">
        <v>11348</v>
      </c>
      <c r="C1391" s="355" t="s">
        <v>569</v>
      </c>
      <c r="D1391" s="356">
        <v>167.49</v>
      </c>
    </row>
    <row r="1392" spans="1:4" ht="30" x14ac:dyDescent="0.25">
      <c r="A1392" s="353" t="s">
        <v>11349</v>
      </c>
      <c r="B1392" s="354" t="s">
        <v>11350</v>
      </c>
      <c r="C1392" s="355" t="s">
        <v>569</v>
      </c>
      <c r="D1392" s="356">
        <v>192.71</v>
      </c>
    </row>
    <row r="1393" spans="1:4" ht="30" x14ac:dyDescent="0.25">
      <c r="A1393" s="353" t="s">
        <v>11351</v>
      </c>
      <c r="B1393" s="354" t="s">
        <v>11352</v>
      </c>
      <c r="C1393" s="355" t="s">
        <v>569</v>
      </c>
      <c r="D1393" s="356">
        <v>231.39</v>
      </c>
    </row>
    <row r="1394" spans="1:4" ht="30" x14ac:dyDescent="0.25">
      <c r="A1394" s="353" t="s">
        <v>11353</v>
      </c>
      <c r="B1394" s="354" t="s">
        <v>11354</v>
      </c>
      <c r="C1394" s="355" t="s">
        <v>569</v>
      </c>
      <c r="D1394" s="356">
        <v>274.95999999999998</v>
      </c>
    </row>
    <row r="1395" spans="1:4" ht="30" x14ac:dyDescent="0.25">
      <c r="A1395" s="353" t="s">
        <v>11355</v>
      </c>
      <c r="B1395" s="354" t="s">
        <v>11356</v>
      </c>
      <c r="C1395" s="355" t="s">
        <v>569</v>
      </c>
      <c r="D1395" s="356">
        <v>316.86</v>
      </c>
    </row>
    <row r="1396" spans="1:4" ht="30" x14ac:dyDescent="0.25">
      <c r="A1396" s="353" t="s">
        <v>11357</v>
      </c>
      <c r="B1396" s="354" t="s">
        <v>11358</v>
      </c>
      <c r="C1396" s="355" t="s">
        <v>569</v>
      </c>
      <c r="D1396" s="356">
        <v>127.92</v>
      </c>
    </row>
    <row r="1397" spans="1:4" ht="30" x14ac:dyDescent="0.25">
      <c r="A1397" s="353" t="s">
        <v>11359</v>
      </c>
      <c r="B1397" s="354" t="s">
        <v>11360</v>
      </c>
      <c r="C1397" s="355" t="s">
        <v>569</v>
      </c>
      <c r="D1397" s="356">
        <v>146.6</v>
      </c>
    </row>
    <row r="1398" spans="1:4" ht="30" x14ac:dyDescent="0.25">
      <c r="A1398" s="353" t="s">
        <v>11361</v>
      </c>
      <c r="B1398" s="354" t="s">
        <v>11362</v>
      </c>
      <c r="C1398" s="355" t="s">
        <v>569</v>
      </c>
      <c r="D1398" s="356">
        <v>173.15</v>
      </c>
    </row>
    <row r="1399" spans="1:4" ht="30" x14ac:dyDescent="0.25">
      <c r="A1399" s="353" t="s">
        <v>11363</v>
      </c>
      <c r="B1399" s="354" t="s">
        <v>11364</v>
      </c>
      <c r="C1399" s="355" t="s">
        <v>569</v>
      </c>
      <c r="D1399" s="356">
        <v>169.99</v>
      </c>
    </row>
    <row r="1400" spans="1:4" ht="30" x14ac:dyDescent="0.25">
      <c r="A1400" s="353" t="s">
        <v>11365</v>
      </c>
      <c r="B1400" s="354" t="s">
        <v>11366</v>
      </c>
      <c r="C1400" s="355" t="s">
        <v>569</v>
      </c>
      <c r="D1400" s="356">
        <v>180.63</v>
      </c>
    </row>
    <row r="1401" spans="1:4" ht="30" x14ac:dyDescent="0.25">
      <c r="A1401" s="353" t="s">
        <v>11367</v>
      </c>
      <c r="B1401" s="354" t="s">
        <v>11368</v>
      </c>
      <c r="C1401" s="355" t="s">
        <v>569</v>
      </c>
      <c r="D1401" s="356">
        <v>234.34</v>
      </c>
    </row>
    <row r="1402" spans="1:4" ht="30" x14ac:dyDescent="0.25">
      <c r="A1402" s="353" t="s">
        <v>11369</v>
      </c>
      <c r="B1402" s="354" t="s">
        <v>11370</v>
      </c>
      <c r="C1402" s="355" t="s">
        <v>569</v>
      </c>
      <c r="D1402" s="356">
        <v>47.83</v>
      </c>
    </row>
    <row r="1403" spans="1:4" ht="30" x14ac:dyDescent="0.25">
      <c r="A1403" s="353" t="s">
        <v>11371</v>
      </c>
      <c r="B1403" s="354" t="s">
        <v>11372</v>
      </c>
      <c r="C1403" s="355" t="s">
        <v>569</v>
      </c>
      <c r="D1403" s="356">
        <v>53.56</v>
      </c>
    </row>
    <row r="1404" spans="1:4" ht="30" x14ac:dyDescent="0.25">
      <c r="A1404" s="353" t="s">
        <v>11373</v>
      </c>
      <c r="B1404" s="354" t="s">
        <v>11374</v>
      </c>
      <c r="C1404" s="355" t="s">
        <v>569</v>
      </c>
      <c r="D1404" s="356">
        <v>143.44</v>
      </c>
    </row>
    <row r="1405" spans="1:4" ht="30" x14ac:dyDescent="0.25">
      <c r="A1405" s="353" t="s">
        <v>11375</v>
      </c>
      <c r="B1405" s="354" t="s">
        <v>11376</v>
      </c>
      <c r="C1405" s="355" t="s">
        <v>569</v>
      </c>
      <c r="D1405" s="356">
        <v>219.15</v>
      </c>
    </row>
    <row r="1406" spans="1:4" ht="30" x14ac:dyDescent="0.25">
      <c r="A1406" s="353" t="s">
        <v>11377</v>
      </c>
      <c r="B1406" s="354" t="s">
        <v>11378</v>
      </c>
      <c r="C1406" s="355" t="s">
        <v>569</v>
      </c>
      <c r="D1406" s="356">
        <v>455.04</v>
      </c>
    </row>
    <row r="1407" spans="1:4" ht="30" x14ac:dyDescent="0.25">
      <c r="A1407" s="353" t="s">
        <v>11379</v>
      </c>
      <c r="B1407" s="354" t="s">
        <v>11380</v>
      </c>
      <c r="C1407" s="355" t="s">
        <v>569</v>
      </c>
      <c r="D1407" s="356">
        <v>240.42</v>
      </c>
    </row>
    <row r="1408" spans="1:4" ht="30" x14ac:dyDescent="0.25">
      <c r="A1408" s="353" t="s">
        <v>11381</v>
      </c>
      <c r="B1408" s="354" t="s">
        <v>11382</v>
      </c>
      <c r="C1408" s="355" t="s">
        <v>569</v>
      </c>
      <c r="D1408" s="356">
        <v>277.49</v>
      </c>
    </row>
    <row r="1409" spans="1:4" ht="30" x14ac:dyDescent="0.25">
      <c r="A1409" s="353" t="s">
        <v>11383</v>
      </c>
      <c r="B1409" s="354" t="s">
        <v>11384</v>
      </c>
      <c r="C1409" s="355" t="s">
        <v>569</v>
      </c>
      <c r="D1409" s="356">
        <v>367.18</v>
      </c>
    </row>
    <row r="1410" spans="1:4" ht="30" x14ac:dyDescent="0.25">
      <c r="A1410" s="353" t="s">
        <v>11385</v>
      </c>
      <c r="B1410" s="354" t="s">
        <v>11386</v>
      </c>
      <c r="C1410" s="355" t="s">
        <v>569</v>
      </c>
      <c r="D1410" s="356">
        <v>388.67</v>
      </c>
    </row>
    <row r="1411" spans="1:4" ht="30" x14ac:dyDescent="0.25">
      <c r="A1411" s="353" t="s">
        <v>11387</v>
      </c>
      <c r="B1411" s="354" t="s">
        <v>11388</v>
      </c>
      <c r="C1411" s="355" t="s">
        <v>569</v>
      </c>
      <c r="D1411" s="356">
        <v>947.17</v>
      </c>
    </row>
    <row r="1412" spans="1:4" ht="30" x14ac:dyDescent="0.25">
      <c r="A1412" s="353" t="s">
        <v>11389</v>
      </c>
      <c r="B1412" s="354" t="s">
        <v>11390</v>
      </c>
      <c r="C1412" s="355" t="s">
        <v>569</v>
      </c>
      <c r="D1412" s="356">
        <v>274.51</v>
      </c>
    </row>
    <row r="1413" spans="1:4" ht="30" x14ac:dyDescent="0.25">
      <c r="A1413" s="353" t="s">
        <v>11391</v>
      </c>
      <c r="B1413" s="354" t="s">
        <v>11392</v>
      </c>
      <c r="C1413" s="355" t="s">
        <v>569</v>
      </c>
      <c r="D1413" s="356">
        <v>365.78</v>
      </c>
    </row>
    <row r="1414" spans="1:4" ht="30" x14ac:dyDescent="0.25">
      <c r="A1414" s="353" t="s">
        <v>11393</v>
      </c>
      <c r="B1414" s="354" t="s">
        <v>11394</v>
      </c>
      <c r="C1414" s="355" t="s">
        <v>569</v>
      </c>
      <c r="D1414" s="356">
        <v>1184.3</v>
      </c>
    </row>
    <row r="1415" spans="1:4" ht="30" x14ac:dyDescent="0.25">
      <c r="A1415" s="353" t="s">
        <v>11395</v>
      </c>
      <c r="B1415" s="354" t="s">
        <v>11396</v>
      </c>
      <c r="C1415" s="355" t="s">
        <v>780</v>
      </c>
      <c r="D1415" s="356">
        <v>1380.81</v>
      </c>
    </row>
    <row r="1416" spans="1:4" ht="30" x14ac:dyDescent="0.25">
      <c r="A1416" s="353" t="s">
        <v>11397</v>
      </c>
      <c r="B1416" s="354" t="s">
        <v>11398</v>
      </c>
      <c r="C1416" s="355" t="s">
        <v>569</v>
      </c>
      <c r="D1416" s="356">
        <v>228.21</v>
      </c>
    </row>
    <row r="1417" spans="1:4" ht="30" x14ac:dyDescent="0.25">
      <c r="A1417" s="353" t="s">
        <v>11399</v>
      </c>
      <c r="B1417" s="354" t="s">
        <v>11400</v>
      </c>
      <c r="C1417" s="355" t="s">
        <v>569</v>
      </c>
      <c r="D1417" s="356">
        <v>530.45000000000005</v>
      </c>
    </row>
    <row r="1418" spans="1:4" ht="30" x14ac:dyDescent="0.25">
      <c r="A1418" s="353" t="s">
        <v>11401</v>
      </c>
      <c r="B1418" s="354" t="s">
        <v>11402</v>
      </c>
      <c r="C1418" s="355" t="s">
        <v>569</v>
      </c>
      <c r="D1418" s="356">
        <v>601.58000000000004</v>
      </c>
    </row>
    <row r="1419" spans="1:4" ht="30" x14ac:dyDescent="0.25">
      <c r="A1419" s="353" t="s">
        <v>11403</v>
      </c>
      <c r="B1419" s="354" t="s">
        <v>11404</v>
      </c>
      <c r="C1419" s="355" t="s">
        <v>569</v>
      </c>
      <c r="D1419" s="356">
        <v>276.58</v>
      </c>
    </row>
    <row r="1420" spans="1:4" ht="30" x14ac:dyDescent="0.25">
      <c r="A1420" s="353" t="s">
        <v>11405</v>
      </c>
      <c r="B1420" s="354" t="s">
        <v>11406</v>
      </c>
      <c r="C1420" s="355" t="s">
        <v>569</v>
      </c>
      <c r="D1420" s="356">
        <v>624.66</v>
      </c>
    </row>
    <row r="1421" spans="1:4" ht="30" x14ac:dyDescent="0.25">
      <c r="A1421" s="353" t="s">
        <v>11407</v>
      </c>
      <c r="B1421" s="354" t="s">
        <v>11408</v>
      </c>
      <c r="C1421" s="355" t="s">
        <v>569</v>
      </c>
      <c r="D1421" s="356">
        <v>544.23</v>
      </c>
    </row>
    <row r="1422" spans="1:4" ht="30" x14ac:dyDescent="0.25">
      <c r="A1422" s="353" t="s">
        <v>11409</v>
      </c>
      <c r="B1422" s="354" t="s">
        <v>11410</v>
      </c>
      <c r="C1422" s="355" t="s">
        <v>569</v>
      </c>
      <c r="D1422" s="356">
        <v>660.3</v>
      </c>
    </row>
    <row r="1423" spans="1:4" ht="30" x14ac:dyDescent="0.25">
      <c r="A1423" s="353" t="s">
        <v>11411</v>
      </c>
      <c r="B1423" s="354" t="s">
        <v>11412</v>
      </c>
      <c r="C1423" s="355" t="s">
        <v>52</v>
      </c>
      <c r="D1423" s="356">
        <v>268.98</v>
      </c>
    </row>
    <row r="1424" spans="1:4" ht="30" x14ac:dyDescent="0.25">
      <c r="A1424" s="353" t="s">
        <v>11413</v>
      </c>
      <c r="B1424" s="354" t="s">
        <v>11414</v>
      </c>
      <c r="C1424" s="355" t="s">
        <v>569</v>
      </c>
      <c r="D1424" s="356">
        <v>660.55</v>
      </c>
    </row>
    <row r="1425" spans="1:4" ht="30" x14ac:dyDescent="0.25">
      <c r="A1425" s="353" t="s">
        <v>11415</v>
      </c>
      <c r="B1425" s="354" t="s">
        <v>11416</v>
      </c>
      <c r="C1425" s="355" t="s">
        <v>569</v>
      </c>
      <c r="D1425" s="356">
        <v>85.32</v>
      </c>
    </row>
    <row r="1426" spans="1:4" ht="30" x14ac:dyDescent="0.25">
      <c r="A1426" s="353" t="s">
        <v>11417</v>
      </c>
      <c r="B1426" s="354" t="s">
        <v>11418</v>
      </c>
      <c r="C1426" s="355" t="s">
        <v>569</v>
      </c>
      <c r="D1426" s="356">
        <v>635.39</v>
      </c>
    </row>
    <row r="1427" spans="1:4" ht="30" x14ac:dyDescent="0.25">
      <c r="A1427" s="353" t="s">
        <v>11419</v>
      </c>
      <c r="B1427" s="354" t="s">
        <v>11420</v>
      </c>
      <c r="C1427" s="355" t="s">
        <v>569</v>
      </c>
      <c r="D1427" s="356">
        <v>731.33</v>
      </c>
    </row>
    <row r="1428" spans="1:4" ht="30" x14ac:dyDescent="0.25">
      <c r="A1428" s="353" t="s">
        <v>11421</v>
      </c>
      <c r="B1428" s="354" t="s">
        <v>11422</v>
      </c>
      <c r="C1428" s="355" t="s">
        <v>569</v>
      </c>
      <c r="D1428" s="356">
        <v>807.63</v>
      </c>
    </row>
    <row r="1429" spans="1:4" ht="30" x14ac:dyDescent="0.25">
      <c r="A1429" s="353" t="s">
        <v>11423</v>
      </c>
      <c r="B1429" s="354" t="s">
        <v>11424</v>
      </c>
      <c r="C1429" s="355" t="s">
        <v>569</v>
      </c>
      <c r="D1429" s="356">
        <v>1075.06</v>
      </c>
    </row>
    <row r="1430" spans="1:4" ht="30" x14ac:dyDescent="0.25">
      <c r="A1430" s="353" t="s">
        <v>11425</v>
      </c>
      <c r="B1430" s="354" t="s">
        <v>11426</v>
      </c>
      <c r="C1430" s="355" t="s">
        <v>569</v>
      </c>
      <c r="D1430" s="356">
        <v>345.72</v>
      </c>
    </row>
    <row r="1431" spans="1:4" ht="30" x14ac:dyDescent="0.25">
      <c r="A1431" s="353" t="s">
        <v>11427</v>
      </c>
      <c r="B1431" s="354" t="s">
        <v>11428</v>
      </c>
      <c r="C1431" s="355" t="s">
        <v>569</v>
      </c>
      <c r="D1431" s="356">
        <v>723.45</v>
      </c>
    </row>
    <row r="1432" spans="1:4" ht="30" x14ac:dyDescent="0.25">
      <c r="A1432" s="353" t="s">
        <v>11429</v>
      </c>
      <c r="B1432" s="354" t="s">
        <v>11430</v>
      </c>
      <c r="C1432" s="355" t="s">
        <v>569</v>
      </c>
      <c r="D1432" s="356">
        <v>265.89999999999998</v>
      </c>
    </row>
    <row r="1433" spans="1:4" ht="30" x14ac:dyDescent="0.25">
      <c r="A1433" s="353" t="s">
        <v>11431</v>
      </c>
      <c r="B1433" s="354" t="s">
        <v>11432</v>
      </c>
      <c r="C1433" s="355" t="s">
        <v>569</v>
      </c>
      <c r="D1433" s="356">
        <v>1966.94</v>
      </c>
    </row>
    <row r="1434" spans="1:4" ht="30" x14ac:dyDescent="0.25">
      <c r="A1434" s="353" t="s">
        <v>11433</v>
      </c>
      <c r="B1434" s="354" t="s">
        <v>11434</v>
      </c>
      <c r="C1434" s="355" t="s">
        <v>569</v>
      </c>
      <c r="D1434" s="356">
        <v>3592.19</v>
      </c>
    </row>
    <row r="1435" spans="1:4" ht="30" x14ac:dyDescent="0.25">
      <c r="A1435" s="353" t="s">
        <v>11435</v>
      </c>
      <c r="B1435" s="354" t="s">
        <v>11436</v>
      </c>
      <c r="C1435" s="355" t="s">
        <v>569</v>
      </c>
      <c r="D1435" s="356">
        <v>1570.72</v>
      </c>
    </row>
    <row r="1436" spans="1:4" ht="30" x14ac:dyDescent="0.25">
      <c r="A1436" s="353" t="s">
        <v>11437</v>
      </c>
      <c r="B1436" s="354" t="s">
        <v>11438</v>
      </c>
      <c r="C1436" s="355" t="s">
        <v>569</v>
      </c>
      <c r="D1436" s="356">
        <v>3062.03</v>
      </c>
    </row>
    <row r="1437" spans="1:4" ht="30" x14ac:dyDescent="0.25">
      <c r="A1437" s="353" t="s">
        <v>11439</v>
      </c>
      <c r="B1437" s="354" t="s">
        <v>11440</v>
      </c>
      <c r="C1437" s="355" t="s">
        <v>569</v>
      </c>
      <c r="D1437" s="356">
        <v>295.83</v>
      </c>
    </row>
    <row r="1438" spans="1:4" ht="30" x14ac:dyDescent="0.25">
      <c r="A1438" s="353" t="s">
        <v>11441</v>
      </c>
      <c r="B1438" s="354" t="s">
        <v>11442</v>
      </c>
      <c r="C1438" s="355" t="s">
        <v>569</v>
      </c>
      <c r="D1438" s="356">
        <v>559.91</v>
      </c>
    </row>
    <row r="1439" spans="1:4" ht="30" x14ac:dyDescent="0.25">
      <c r="A1439" s="353" t="s">
        <v>11443</v>
      </c>
      <c r="B1439" s="354" t="s">
        <v>11444</v>
      </c>
      <c r="C1439" s="355" t="s">
        <v>569</v>
      </c>
      <c r="D1439" s="356">
        <v>694.25</v>
      </c>
    </row>
    <row r="1440" spans="1:4" ht="30" x14ac:dyDescent="0.25">
      <c r="A1440" s="353" t="s">
        <v>11445</v>
      </c>
      <c r="B1440" s="354" t="s">
        <v>11446</v>
      </c>
      <c r="C1440" s="355" t="s">
        <v>569</v>
      </c>
      <c r="D1440" s="356">
        <v>1012.73</v>
      </c>
    </row>
    <row r="1441" spans="1:4" ht="30" x14ac:dyDescent="0.25">
      <c r="A1441" s="353" t="s">
        <v>11447</v>
      </c>
      <c r="B1441" s="354" t="s">
        <v>11448</v>
      </c>
      <c r="C1441" s="355" t="s">
        <v>569</v>
      </c>
      <c r="D1441" s="356">
        <v>398.3</v>
      </c>
    </row>
    <row r="1442" spans="1:4" ht="30" x14ac:dyDescent="0.25">
      <c r="A1442" s="353" t="s">
        <v>11449</v>
      </c>
      <c r="B1442" s="354" t="s">
        <v>11450</v>
      </c>
      <c r="C1442" s="355" t="s">
        <v>569</v>
      </c>
      <c r="D1442" s="356">
        <v>460.11</v>
      </c>
    </row>
    <row r="1443" spans="1:4" ht="30" x14ac:dyDescent="0.25">
      <c r="A1443" s="353" t="s">
        <v>11451</v>
      </c>
      <c r="B1443" s="354" t="s">
        <v>11452</v>
      </c>
      <c r="C1443" s="355" t="s">
        <v>569</v>
      </c>
      <c r="D1443" s="356">
        <v>707.55</v>
      </c>
    </row>
    <row r="1444" spans="1:4" ht="30" x14ac:dyDescent="0.25">
      <c r="A1444" s="353" t="s">
        <v>11453</v>
      </c>
      <c r="B1444" s="354" t="s">
        <v>11454</v>
      </c>
      <c r="C1444" s="355" t="s">
        <v>569</v>
      </c>
      <c r="D1444" s="356">
        <v>1167.24</v>
      </c>
    </row>
    <row r="1445" spans="1:4" x14ac:dyDescent="0.25">
      <c r="A1445" s="353" t="s">
        <v>11455</v>
      </c>
      <c r="B1445" s="354" t="s">
        <v>11456</v>
      </c>
      <c r="C1445" s="355" t="s">
        <v>569</v>
      </c>
      <c r="D1445" s="356">
        <v>297.05</v>
      </c>
    </row>
    <row r="1446" spans="1:4" x14ac:dyDescent="0.25">
      <c r="A1446" s="353" t="s">
        <v>11457</v>
      </c>
      <c r="B1446" s="354" t="s">
        <v>11458</v>
      </c>
      <c r="C1446" s="355" t="s">
        <v>569</v>
      </c>
      <c r="D1446" s="356">
        <v>134.03</v>
      </c>
    </row>
    <row r="1447" spans="1:4" x14ac:dyDescent="0.25">
      <c r="A1447" s="353" t="s">
        <v>11459</v>
      </c>
      <c r="B1447" s="354" t="s">
        <v>11460</v>
      </c>
      <c r="C1447" s="355" t="s">
        <v>569</v>
      </c>
      <c r="D1447" s="356">
        <v>192.33</v>
      </c>
    </row>
    <row r="1448" spans="1:4" x14ac:dyDescent="0.25">
      <c r="A1448" s="353" t="s">
        <v>11461</v>
      </c>
      <c r="B1448" s="354" t="s">
        <v>11462</v>
      </c>
      <c r="C1448" s="355" t="s">
        <v>569</v>
      </c>
      <c r="D1448" s="356">
        <v>187.52</v>
      </c>
    </row>
    <row r="1449" spans="1:4" x14ac:dyDescent="0.25">
      <c r="A1449" s="353" t="s">
        <v>11463</v>
      </c>
      <c r="B1449" s="354" t="s">
        <v>11464</v>
      </c>
      <c r="C1449" s="355" t="s">
        <v>569</v>
      </c>
      <c r="D1449" s="356">
        <v>157.44</v>
      </c>
    </row>
    <row r="1450" spans="1:4" x14ac:dyDescent="0.25">
      <c r="A1450" s="353" t="s">
        <v>11465</v>
      </c>
      <c r="B1450" s="354" t="s">
        <v>11466</v>
      </c>
      <c r="C1450" s="355" t="s">
        <v>569</v>
      </c>
      <c r="D1450" s="356">
        <v>204.59</v>
      </c>
    </row>
    <row r="1451" spans="1:4" x14ac:dyDescent="0.25">
      <c r="A1451" s="353" t="s">
        <v>11467</v>
      </c>
      <c r="B1451" s="354" t="s">
        <v>11468</v>
      </c>
      <c r="C1451" s="355" t="s">
        <v>569</v>
      </c>
      <c r="D1451" s="356">
        <v>198.92</v>
      </c>
    </row>
    <row r="1452" spans="1:4" x14ac:dyDescent="0.25">
      <c r="A1452" s="353" t="s">
        <v>11469</v>
      </c>
      <c r="B1452" s="354" t="s">
        <v>11470</v>
      </c>
      <c r="C1452" s="355" t="s">
        <v>569</v>
      </c>
      <c r="D1452" s="356">
        <v>304.45999999999998</v>
      </c>
    </row>
    <row r="1453" spans="1:4" x14ac:dyDescent="0.25">
      <c r="A1453" s="353" t="s">
        <v>11471</v>
      </c>
      <c r="B1453" s="354" t="s">
        <v>11472</v>
      </c>
      <c r="C1453" s="355" t="s">
        <v>569</v>
      </c>
      <c r="D1453" s="356">
        <v>547.74</v>
      </c>
    </row>
    <row r="1454" spans="1:4" x14ac:dyDescent="0.25">
      <c r="A1454" s="353" t="s">
        <v>11473</v>
      </c>
      <c r="B1454" s="354" t="s">
        <v>11474</v>
      </c>
      <c r="C1454" s="355" t="s">
        <v>569</v>
      </c>
      <c r="D1454" s="356">
        <v>376.83</v>
      </c>
    </row>
    <row r="1455" spans="1:4" ht="30" x14ac:dyDescent="0.25">
      <c r="A1455" s="353" t="s">
        <v>11475</v>
      </c>
      <c r="B1455" s="354" t="s">
        <v>11476</v>
      </c>
      <c r="C1455" s="355" t="s">
        <v>569</v>
      </c>
      <c r="D1455" s="356">
        <v>607.74</v>
      </c>
    </row>
    <row r="1456" spans="1:4" x14ac:dyDescent="0.25">
      <c r="A1456" s="353" t="s">
        <v>11477</v>
      </c>
      <c r="B1456" s="354" t="s">
        <v>11478</v>
      </c>
      <c r="C1456" s="355" t="s">
        <v>569</v>
      </c>
      <c r="D1456" s="356">
        <v>179.96</v>
      </c>
    </row>
    <row r="1457" spans="1:4" ht="30" x14ac:dyDescent="0.25">
      <c r="A1457" s="353" t="s">
        <v>11479</v>
      </c>
      <c r="B1457" s="354" t="s">
        <v>11480</v>
      </c>
      <c r="C1457" s="355" t="s">
        <v>569</v>
      </c>
      <c r="D1457" s="356">
        <v>808.49</v>
      </c>
    </row>
    <row r="1458" spans="1:4" ht="30" x14ac:dyDescent="0.25">
      <c r="A1458" s="353" t="s">
        <v>11481</v>
      </c>
      <c r="B1458" s="354" t="s">
        <v>11482</v>
      </c>
      <c r="C1458" s="355" t="s">
        <v>569</v>
      </c>
      <c r="D1458" s="356">
        <v>385.27</v>
      </c>
    </row>
    <row r="1459" spans="1:4" ht="30" x14ac:dyDescent="0.25">
      <c r="A1459" s="353" t="s">
        <v>11483</v>
      </c>
      <c r="B1459" s="354" t="s">
        <v>11484</v>
      </c>
      <c r="C1459" s="355" t="s">
        <v>569</v>
      </c>
      <c r="D1459" s="356">
        <v>634.66</v>
      </c>
    </row>
    <row r="1460" spans="1:4" ht="30" x14ac:dyDescent="0.25">
      <c r="A1460" s="353" t="s">
        <v>11485</v>
      </c>
      <c r="B1460" s="354" t="s">
        <v>11486</v>
      </c>
      <c r="C1460" s="355" t="s">
        <v>52</v>
      </c>
      <c r="D1460" s="356">
        <v>858.18</v>
      </c>
    </row>
    <row r="1461" spans="1:4" ht="30" x14ac:dyDescent="0.25">
      <c r="A1461" s="353" t="s">
        <v>11487</v>
      </c>
      <c r="B1461" s="354" t="s">
        <v>11488</v>
      </c>
      <c r="C1461" s="355" t="s">
        <v>569</v>
      </c>
      <c r="D1461" s="356">
        <v>1269.98</v>
      </c>
    </row>
    <row r="1462" spans="1:4" ht="30" x14ac:dyDescent="0.25">
      <c r="A1462" s="353" t="s">
        <v>11489</v>
      </c>
      <c r="B1462" s="354" t="s">
        <v>11490</v>
      </c>
      <c r="C1462" s="355" t="s">
        <v>569</v>
      </c>
      <c r="D1462" s="356">
        <v>621.98</v>
      </c>
    </row>
    <row r="1463" spans="1:4" ht="30" x14ac:dyDescent="0.25">
      <c r="A1463" s="353" t="s">
        <v>11491</v>
      </c>
      <c r="B1463" s="354" t="s">
        <v>11492</v>
      </c>
      <c r="C1463" s="355" t="s">
        <v>569</v>
      </c>
      <c r="D1463" s="356">
        <v>1252.46</v>
      </c>
    </row>
    <row r="1464" spans="1:4" ht="30" x14ac:dyDescent="0.25">
      <c r="A1464" s="353" t="s">
        <v>11493</v>
      </c>
      <c r="B1464" s="354" t="s">
        <v>11494</v>
      </c>
      <c r="C1464" s="355" t="s">
        <v>569</v>
      </c>
      <c r="D1464" s="356">
        <v>1172.8399999999999</v>
      </c>
    </row>
    <row r="1465" spans="1:4" x14ac:dyDescent="0.25">
      <c r="A1465" s="353" t="s">
        <v>11495</v>
      </c>
      <c r="B1465" s="354" t="s">
        <v>8250</v>
      </c>
      <c r="C1465" s="355" t="s">
        <v>569</v>
      </c>
      <c r="D1465" s="356">
        <v>2593.04</v>
      </c>
    </row>
    <row r="1466" spans="1:4" x14ac:dyDescent="0.25">
      <c r="A1466" s="353" t="s">
        <v>11496</v>
      </c>
      <c r="B1466" s="354" t="s">
        <v>5242</v>
      </c>
      <c r="C1466" s="355" t="s">
        <v>569</v>
      </c>
      <c r="D1466" s="356">
        <v>2635.76</v>
      </c>
    </row>
    <row r="1467" spans="1:4" ht="30" x14ac:dyDescent="0.25">
      <c r="A1467" s="353" t="s">
        <v>11497</v>
      </c>
      <c r="B1467" s="354" t="s">
        <v>11498</v>
      </c>
      <c r="C1467" s="355" t="s">
        <v>569</v>
      </c>
      <c r="D1467" s="356">
        <v>3519.64</v>
      </c>
    </row>
    <row r="1468" spans="1:4" ht="30" x14ac:dyDescent="0.25">
      <c r="A1468" s="353" t="s">
        <v>11499</v>
      </c>
      <c r="B1468" s="354" t="s">
        <v>11500</v>
      </c>
      <c r="C1468" s="355" t="s">
        <v>569</v>
      </c>
      <c r="D1468" s="356">
        <v>2528.7399999999998</v>
      </c>
    </row>
    <row r="1469" spans="1:4" x14ac:dyDescent="0.25">
      <c r="A1469" s="353" t="s">
        <v>11501</v>
      </c>
      <c r="B1469" s="354" t="s">
        <v>11502</v>
      </c>
      <c r="C1469" s="355" t="s">
        <v>569</v>
      </c>
      <c r="D1469" s="356">
        <v>2526.02</v>
      </c>
    </row>
    <row r="1470" spans="1:4" ht="30" x14ac:dyDescent="0.25">
      <c r="A1470" s="353" t="s">
        <v>11503</v>
      </c>
      <c r="B1470" s="354" t="s">
        <v>11504</v>
      </c>
      <c r="C1470" s="355" t="s">
        <v>569</v>
      </c>
      <c r="D1470" s="356">
        <v>1719.23</v>
      </c>
    </row>
    <row r="1471" spans="1:4" ht="30" x14ac:dyDescent="0.25">
      <c r="A1471" s="353" t="s">
        <v>11505</v>
      </c>
      <c r="B1471" s="354" t="s">
        <v>11506</v>
      </c>
      <c r="C1471" s="355" t="s">
        <v>569</v>
      </c>
      <c r="D1471" s="356">
        <v>3102.68</v>
      </c>
    </row>
    <row r="1472" spans="1:4" ht="30" x14ac:dyDescent="0.25">
      <c r="A1472" s="353" t="s">
        <v>11507</v>
      </c>
      <c r="B1472" s="354" t="s">
        <v>11508</v>
      </c>
      <c r="C1472" s="355" t="s">
        <v>569</v>
      </c>
      <c r="D1472" s="356">
        <v>924.74</v>
      </c>
    </row>
    <row r="1473" spans="1:4" ht="30" x14ac:dyDescent="0.25">
      <c r="A1473" s="353" t="s">
        <v>11509</v>
      </c>
      <c r="B1473" s="354" t="s">
        <v>11510</v>
      </c>
      <c r="C1473" s="355" t="s">
        <v>569</v>
      </c>
      <c r="D1473" s="356">
        <v>664.94</v>
      </c>
    </row>
    <row r="1474" spans="1:4" x14ac:dyDescent="0.25">
      <c r="A1474" s="353" t="s">
        <v>11511</v>
      </c>
      <c r="B1474" s="354" t="s">
        <v>11512</v>
      </c>
      <c r="C1474" s="355" t="s">
        <v>569</v>
      </c>
      <c r="D1474" s="356">
        <v>1576.91</v>
      </c>
    </row>
    <row r="1475" spans="1:4" ht="30" x14ac:dyDescent="0.25">
      <c r="A1475" s="353" t="s">
        <v>11513</v>
      </c>
      <c r="B1475" s="354" t="s">
        <v>11514</v>
      </c>
      <c r="C1475" s="355" t="s">
        <v>569</v>
      </c>
      <c r="D1475" s="356">
        <v>2794.65</v>
      </c>
    </row>
    <row r="1476" spans="1:4" ht="30" x14ac:dyDescent="0.25">
      <c r="A1476" s="353" t="s">
        <v>11515</v>
      </c>
      <c r="B1476" s="354" t="s">
        <v>11516</v>
      </c>
      <c r="C1476" s="355" t="s">
        <v>569</v>
      </c>
      <c r="D1476" s="356">
        <v>3247.36</v>
      </c>
    </row>
    <row r="1477" spans="1:4" ht="30" x14ac:dyDescent="0.25">
      <c r="A1477" s="353" t="s">
        <v>11517</v>
      </c>
      <c r="B1477" s="354" t="s">
        <v>11518</v>
      </c>
      <c r="C1477" s="355" t="s">
        <v>569</v>
      </c>
      <c r="D1477" s="356">
        <v>6087.03</v>
      </c>
    </row>
    <row r="1478" spans="1:4" ht="30" x14ac:dyDescent="0.25">
      <c r="A1478" s="353" t="s">
        <v>11519</v>
      </c>
      <c r="B1478" s="354" t="s">
        <v>11520</v>
      </c>
      <c r="C1478" s="355" t="s">
        <v>569</v>
      </c>
      <c r="D1478" s="356">
        <v>1280.1500000000001</v>
      </c>
    </row>
    <row r="1479" spans="1:4" ht="30" x14ac:dyDescent="0.25">
      <c r="A1479" s="353" t="s">
        <v>11521</v>
      </c>
      <c r="B1479" s="354" t="s">
        <v>11522</v>
      </c>
      <c r="C1479" s="355" t="s">
        <v>569</v>
      </c>
      <c r="D1479" s="356">
        <v>1696.7</v>
      </c>
    </row>
    <row r="1480" spans="1:4" ht="45" x14ac:dyDescent="0.25">
      <c r="A1480" s="353" t="s">
        <v>11523</v>
      </c>
      <c r="B1480" s="354" t="s">
        <v>11524</v>
      </c>
      <c r="C1480" s="355" t="s">
        <v>569</v>
      </c>
      <c r="D1480" s="356">
        <v>2504.62</v>
      </c>
    </row>
    <row r="1481" spans="1:4" x14ac:dyDescent="0.25">
      <c r="A1481" s="353" t="s">
        <v>11525</v>
      </c>
      <c r="B1481" s="354" t="s">
        <v>5257</v>
      </c>
      <c r="C1481" s="355" t="s">
        <v>569</v>
      </c>
      <c r="D1481" s="356">
        <v>1021.25</v>
      </c>
    </row>
    <row r="1482" spans="1:4" ht="30" x14ac:dyDescent="0.25">
      <c r="A1482" s="353" t="s">
        <v>11526</v>
      </c>
      <c r="B1482" s="354" t="s">
        <v>11527</v>
      </c>
      <c r="C1482" s="355" t="s">
        <v>569</v>
      </c>
      <c r="D1482" s="356">
        <v>6143.83</v>
      </c>
    </row>
    <row r="1483" spans="1:4" ht="30" x14ac:dyDescent="0.25">
      <c r="A1483" s="353" t="s">
        <v>11528</v>
      </c>
      <c r="B1483" s="354" t="s">
        <v>11529</v>
      </c>
      <c r="C1483" s="355" t="s">
        <v>569</v>
      </c>
      <c r="D1483" s="356">
        <v>1155.1600000000001</v>
      </c>
    </row>
    <row r="1484" spans="1:4" ht="30" x14ac:dyDescent="0.25">
      <c r="A1484" s="353" t="s">
        <v>11530</v>
      </c>
      <c r="B1484" s="354" t="s">
        <v>11531</v>
      </c>
      <c r="C1484" s="355" t="s">
        <v>569</v>
      </c>
      <c r="D1484" s="356">
        <v>1643.92</v>
      </c>
    </row>
    <row r="1485" spans="1:4" x14ac:dyDescent="0.25">
      <c r="A1485" s="353" t="s">
        <v>11532</v>
      </c>
      <c r="B1485" s="354" t="s">
        <v>8253</v>
      </c>
      <c r="C1485" s="355" t="s">
        <v>569</v>
      </c>
      <c r="D1485" s="356">
        <v>1106.81</v>
      </c>
    </row>
    <row r="1486" spans="1:4" ht="45" x14ac:dyDescent="0.25">
      <c r="A1486" s="353" t="s">
        <v>11533</v>
      </c>
      <c r="B1486" s="354" t="s">
        <v>11534</v>
      </c>
      <c r="C1486" s="355" t="s">
        <v>569</v>
      </c>
      <c r="D1486" s="356">
        <v>493.15</v>
      </c>
    </row>
    <row r="1487" spans="1:4" ht="30" x14ac:dyDescent="0.25">
      <c r="A1487" s="353" t="s">
        <v>11535</v>
      </c>
      <c r="B1487" s="354" t="s">
        <v>11536</v>
      </c>
      <c r="C1487" s="355" t="s">
        <v>569</v>
      </c>
      <c r="D1487" s="356">
        <v>8673.3799999999992</v>
      </c>
    </row>
    <row r="1488" spans="1:4" ht="30" x14ac:dyDescent="0.25">
      <c r="A1488" s="353" t="s">
        <v>11537</v>
      </c>
      <c r="B1488" s="354" t="s">
        <v>11538</v>
      </c>
      <c r="C1488" s="355" t="s">
        <v>569</v>
      </c>
      <c r="D1488" s="356">
        <v>1906.91</v>
      </c>
    </row>
    <row r="1489" spans="1:4" ht="30" x14ac:dyDescent="0.25">
      <c r="A1489" s="353" t="s">
        <v>11539</v>
      </c>
      <c r="B1489" s="354" t="s">
        <v>11540</v>
      </c>
      <c r="C1489" s="355" t="s">
        <v>569</v>
      </c>
      <c r="D1489" s="356">
        <v>2894.41</v>
      </c>
    </row>
    <row r="1490" spans="1:4" ht="30" x14ac:dyDescent="0.25">
      <c r="A1490" s="353" t="s">
        <v>11541</v>
      </c>
      <c r="B1490" s="354" t="s">
        <v>11542</v>
      </c>
      <c r="C1490" s="355" t="s">
        <v>569</v>
      </c>
      <c r="D1490" s="356">
        <v>1891.1</v>
      </c>
    </row>
    <row r="1491" spans="1:4" ht="30" x14ac:dyDescent="0.25">
      <c r="A1491" s="353" t="s">
        <v>11543</v>
      </c>
      <c r="B1491" s="354" t="s">
        <v>11544</v>
      </c>
      <c r="C1491" s="355" t="s">
        <v>569</v>
      </c>
      <c r="D1491" s="356">
        <v>272.60000000000002</v>
      </c>
    </row>
    <row r="1492" spans="1:4" ht="30" x14ac:dyDescent="0.25">
      <c r="A1492" s="353" t="s">
        <v>11545</v>
      </c>
      <c r="B1492" s="354" t="s">
        <v>11546</v>
      </c>
      <c r="C1492" s="355" t="s">
        <v>569</v>
      </c>
      <c r="D1492" s="356">
        <v>473.7</v>
      </c>
    </row>
    <row r="1493" spans="1:4" ht="30" x14ac:dyDescent="0.25">
      <c r="A1493" s="353" t="s">
        <v>11547</v>
      </c>
      <c r="B1493" s="354" t="s">
        <v>11548</v>
      </c>
      <c r="C1493" s="355" t="s">
        <v>569</v>
      </c>
      <c r="D1493" s="356">
        <v>31596.34</v>
      </c>
    </row>
    <row r="1494" spans="1:4" x14ac:dyDescent="0.25">
      <c r="A1494" s="353" t="s">
        <v>11549</v>
      </c>
      <c r="B1494" s="354" t="s">
        <v>11550</v>
      </c>
      <c r="C1494" s="355" t="s">
        <v>569</v>
      </c>
      <c r="D1494" s="356">
        <v>113.48</v>
      </c>
    </row>
    <row r="1495" spans="1:4" ht="30" x14ac:dyDescent="0.25">
      <c r="A1495" s="353" t="s">
        <v>11551</v>
      </c>
      <c r="B1495" s="354" t="s">
        <v>11552</v>
      </c>
      <c r="C1495" s="355" t="s">
        <v>569</v>
      </c>
      <c r="D1495" s="356">
        <v>711.83</v>
      </c>
    </row>
    <row r="1496" spans="1:4" x14ac:dyDescent="0.25">
      <c r="A1496" s="353" t="s">
        <v>11553</v>
      </c>
      <c r="B1496" s="354" t="s">
        <v>11554</v>
      </c>
      <c r="C1496" s="355" t="s">
        <v>569</v>
      </c>
      <c r="D1496" s="356">
        <v>335.46</v>
      </c>
    </row>
    <row r="1497" spans="1:4" x14ac:dyDescent="0.25">
      <c r="A1497" s="353" t="s">
        <v>11555</v>
      </c>
      <c r="B1497" s="354" t="s">
        <v>11556</v>
      </c>
      <c r="C1497" s="355" t="s">
        <v>569</v>
      </c>
      <c r="D1497" s="356">
        <v>32.35</v>
      </c>
    </row>
    <row r="1498" spans="1:4" x14ac:dyDescent="0.25">
      <c r="A1498" s="353" t="s">
        <v>11557</v>
      </c>
      <c r="B1498" s="354" t="s">
        <v>11558</v>
      </c>
      <c r="C1498" s="355" t="s">
        <v>569</v>
      </c>
      <c r="D1498" s="356">
        <v>360.39</v>
      </c>
    </row>
    <row r="1499" spans="1:4" ht="30" x14ac:dyDescent="0.25">
      <c r="A1499" s="353" t="s">
        <v>11559</v>
      </c>
      <c r="B1499" s="354" t="s">
        <v>11560</v>
      </c>
      <c r="C1499" s="355" t="s">
        <v>569</v>
      </c>
      <c r="D1499" s="356">
        <v>27.65</v>
      </c>
    </row>
    <row r="1500" spans="1:4" ht="30" x14ac:dyDescent="0.25">
      <c r="A1500" s="353" t="s">
        <v>11561</v>
      </c>
      <c r="B1500" s="354" t="s">
        <v>11562</v>
      </c>
      <c r="C1500" s="355" t="s">
        <v>569</v>
      </c>
      <c r="D1500" s="356">
        <v>22.8</v>
      </c>
    </row>
    <row r="1501" spans="1:4" ht="30" x14ac:dyDescent="0.25">
      <c r="A1501" s="353" t="s">
        <v>11563</v>
      </c>
      <c r="B1501" s="354" t="s">
        <v>11564</v>
      </c>
      <c r="C1501" s="355" t="s">
        <v>569</v>
      </c>
      <c r="D1501" s="356">
        <v>34.44</v>
      </c>
    </row>
    <row r="1502" spans="1:4" x14ac:dyDescent="0.25">
      <c r="A1502" s="353" t="s">
        <v>11565</v>
      </c>
      <c r="B1502" s="354" t="s">
        <v>11566</v>
      </c>
      <c r="C1502" s="355" t="s">
        <v>569</v>
      </c>
      <c r="D1502" s="356">
        <v>489.15</v>
      </c>
    </row>
    <row r="1503" spans="1:4" ht="30" x14ac:dyDescent="0.25">
      <c r="A1503" s="353" t="s">
        <v>11567</v>
      </c>
      <c r="B1503" s="354" t="s">
        <v>11568</v>
      </c>
      <c r="C1503" s="355" t="s">
        <v>569</v>
      </c>
      <c r="D1503" s="356">
        <v>1537.53</v>
      </c>
    </row>
    <row r="1504" spans="1:4" ht="30" x14ac:dyDescent="0.25">
      <c r="A1504" s="353" t="s">
        <v>11569</v>
      </c>
      <c r="B1504" s="354" t="s">
        <v>11570</v>
      </c>
      <c r="C1504" s="355" t="s">
        <v>569</v>
      </c>
      <c r="D1504" s="356">
        <v>291.64999999999998</v>
      </c>
    </row>
    <row r="1505" spans="1:4" x14ac:dyDescent="0.25">
      <c r="A1505" s="353" t="s">
        <v>11571</v>
      </c>
      <c r="B1505" s="354" t="s">
        <v>408</v>
      </c>
      <c r="C1505" s="355" t="s">
        <v>569</v>
      </c>
      <c r="D1505" s="356">
        <v>14.1</v>
      </c>
    </row>
    <row r="1506" spans="1:4" x14ac:dyDescent="0.25">
      <c r="A1506" s="353" t="s">
        <v>11572</v>
      </c>
      <c r="B1506" s="354" t="s">
        <v>410</v>
      </c>
      <c r="C1506" s="355" t="s">
        <v>569</v>
      </c>
      <c r="D1506" s="356">
        <v>8.9700000000000006</v>
      </c>
    </row>
    <row r="1507" spans="1:4" x14ac:dyDescent="0.25">
      <c r="A1507" s="353" t="s">
        <v>11573</v>
      </c>
      <c r="B1507" s="354" t="s">
        <v>5384</v>
      </c>
      <c r="C1507" s="355" t="s">
        <v>569</v>
      </c>
      <c r="D1507" s="356">
        <v>9.64</v>
      </c>
    </row>
    <row r="1508" spans="1:4" x14ac:dyDescent="0.25">
      <c r="A1508" s="353" t="s">
        <v>11574</v>
      </c>
      <c r="B1508" s="354" t="s">
        <v>5382</v>
      </c>
      <c r="C1508" s="355" t="s">
        <v>569</v>
      </c>
      <c r="D1508" s="356">
        <v>35.58</v>
      </c>
    </row>
    <row r="1509" spans="1:4" ht="30" x14ac:dyDescent="0.25">
      <c r="A1509" s="353" t="s">
        <v>11575</v>
      </c>
      <c r="B1509" s="354" t="s">
        <v>11576</v>
      </c>
      <c r="C1509" s="355" t="s">
        <v>569</v>
      </c>
      <c r="D1509" s="356">
        <v>886.22</v>
      </c>
    </row>
    <row r="1510" spans="1:4" x14ac:dyDescent="0.25">
      <c r="A1510" s="353" t="s">
        <v>11577</v>
      </c>
      <c r="B1510" s="354" t="s">
        <v>11578</v>
      </c>
      <c r="C1510" s="355" t="s">
        <v>52</v>
      </c>
      <c r="D1510" s="356">
        <v>26.57</v>
      </c>
    </row>
    <row r="1511" spans="1:4" x14ac:dyDescent="0.25">
      <c r="A1511" s="353" t="s">
        <v>11579</v>
      </c>
      <c r="B1511" s="354" t="s">
        <v>11580</v>
      </c>
      <c r="C1511" s="355" t="s">
        <v>52</v>
      </c>
      <c r="D1511" s="356">
        <v>33.82</v>
      </c>
    </row>
    <row r="1512" spans="1:4" x14ac:dyDescent="0.25">
      <c r="A1512" s="353" t="s">
        <v>11581</v>
      </c>
      <c r="B1512" s="354" t="s">
        <v>11582</v>
      </c>
      <c r="C1512" s="355" t="s">
        <v>52</v>
      </c>
      <c r="D1512" s="356">
        <v>50.9</v>
      </c>
    </row>
    <row r="1513" spans="1:4" x14ac:dyDescent="0.25">
      <c r="A1513" s="353" t="s">
        <v>11583</v>
      </c>
      <c r="B1513" s="354" t="s">
        <v>11584</v>
      </c>
      <c r="C1513" s="355" t="s">
        <v>52</v>
      </c>
      <c r="D1513" s="356">
        <v>65.739999999999995</v>
      </c>
    </row>
    <row r="1514" spans="1:4" x14ac:dyDescent="0.25">
      <c r="A1514" s="353" t="s">
        <v>11585</v>
      </c>
      <c r="B1514" s="354" t="s">
        <v>11586</v>
      </c>
      <c r="C1514" s="355" t="s">
        <v>52</v>
      </c>
      <c r="D1514" s="356">
        <v>71.81</v>
      </c>
    </row>
    <row r="1515" spans="1:4" x14ac:dyDescent="0.25">
      <c r="A1515" s="353" t="s">
        <v>11587</v>
      </c>
      <c r="B1515" s="354" t="s">
        <v>11588</v>
      </c>
      <c r="C1515" s="355" t="s">
        <v>52</v>
      </c>
      <c r="D1515" s="356">
        <v>104.96</v>
      </c>
    </row>
    <row r="1516" spans="1:4" x14ac:dyDescent="0.25">
      <c r="A1516" s="353" t="s">
        <v>11589</v>
      </c>
      <c r="B1516" s="354" t="s">
        <v>11590</v>
      </c>
      <c r="C1516" s="355" t="s">
        <v>52</v>
      </c>
      <c r="D1516" s="356">
        <v>136.11000000000001</v>
      </c>
    </row>
    <row r="1517" spans="1:4" x14ac:dyDescent="0.25">
      <c r="A1517" s="353" t="s">
        <v>11591</v>
      </c>
      <c r="B1517" s="354" t="s">
        <v>11592</v>
      </c>
      <c r="C1517" s="355" t="s">
        <v>52</v>
      </c>
      <c r="D1517" s="356">
        <v>167.47</v>
      </c>
    </row>
    <row r="1518" spans="1:4" x14ac:dyDescent="0.25">
      <c r="A1518" s="353" t="s">
        <v>11593</v>
      </c>
      <c r="B1518" s="354" t="s">
        <v>11594</v>
      </c>
      <c r="C1518" s="355" t="s">
        <v>52</v>
      </c>
      <c r="D1518" s="356">
        <v>243.61</v>
      </c>
    </row>
    <row r="1519" spans="1:4" x14ac:dyDescent="0.25">
      <c r="A1519" s="353" t="s">
        <v>11595</v>
      </c>
      <c r="B1519" s="354" t="s">
        <v>11596</v>
      </c>
      <c r="C1519" s="355" t="s">
        <v>52</v>
      </c>
      <c r="D1519" s="356">
        <v>410.41</v>
      </c>
    </row>
    <row r="1520" spans="1:4" x14ac:dyDescent="0.25">
      <c r="A1520" s="353" t="s">
        <v>11597</v>
      </c>
      <c r="B1520" s="354" t="s">
        <v>11598</v>
      </c>
      <c r="C1520" s="355" t="s">
        <v>52</v>
      </c>
      <c r="D1520" s="356">
        <v>127.33</v>
      </c>
    </row>
    <row r="1521" spans="1:4" x14ac:dyDescent="0.25">
      <c r="A1521" s="353" t="s">
        <v>11599</v>
      </c>
      <c r="B1521" s="354" t="s">
        <v>11600</v>
      </c>
      <c r="C1521" s="355" t="s">
        <v>52</v>
      </c>
      <c r="D1521" s="356">
        <v>111.56</v>
      </c>
    </row>
    <row r="1522" spans="1:4" x14ac:dyDescent="0.25">
      <c r="A1522" s="353" t="s">
        <v>11601</v>
      </c>
      <c r="B1522" s="354" t="s">
        <v>11602</v>
      </c>
      <c r="C1522" s="355" t="s">
        <v>52</v>
      </c>
      <c r="D1522" s="356">
        <v>56.05</v>
      </c>
    </row>
    <row r="1523" spans="1:4" x14ac:dyDescent="0.25">
      <c r="A1523" s="353" t="s">
        <v>11603</v>
      </c>
      <c r="B1523" s="354" t="s">
        <v>11604</v>
      </c>
      <c r="C1523" s="355" t="s">
        <v>52</v>
      </c>
      <c r="D1523" s="356">
        <v>72.89</v>
      </c>
    </row>
    <row r="1524" spans="1:4" x14ac:dyDescent="0.25">
      <c r="A1524" s="353" t="s">
        <v>11605</v>
      </c>
      <c r="B1524" s="354" t="s">
        <v>11606</v>
      </c>
      <c r="C1524" s="355" t="s">
        <v>52</v>
      </c>
      <c r="D1524" s="356">
        <v>345.31</v>
      </c>
    </row>
    <row r="1525" spans="1:4" x14ac:dyDescent="0.25">
      <c r="A1525" s="353" t="s">
        <v>11607</v>
      </c>
      <c r="B1525" s="354" t="s">
        <v>11608</v>
      </c>
      <c r="C1525" s="355" t="s">
        <v>52</v>
      </c>
      <c r="D1525" s="356">
        <v>50.95</v>
      </c>
    </row>
    <row r="1526" spans="1:4" x14ac:dyDescent="0.25">
      <c r="A1526" s="353" t="s">
        <v>11609</v>
      </c>
      <c r="B1526" s="354" t="s">
        <v>11610</v>
      </c>
      <c r="C1526" s="355" t="s">
        <v>52</v>
      </c>
      <c r="D1526" s="356">
        <v>63.51</v>
      </c>
    </row>
    <row r="1527" spans="1:4" x14ac:dyDescent="0.25">
      <c r="A1527" s="353" t="s">
        <v>11611</v>
      </c>
      <c r="B1527" s="354" t="s">
        <v>11612</v>
      </c>
      <c r="C1527" s="355" t="s">
        <v>52</v>
      </c>
      <c r="D1527" s="356">
        <v>93.2</v>
      </c>
    </row>
    <row r="1528" spans="1:4" x14ac:dyDescent="0.25">
      <c r="A1528" s="353" t="s">
        <v>11613</v>
      </c>
      <c r="B1528" s="354" t="s">
        <v>11614</v>
      </c>
      <c r="C1528" s="355" t="s">
        <v>52</v>
      </c>
      <c r="D1528" s="356">
        <v>197.82</v>
      </c>
    </row>
    <row r="1529" spans="1:4" x14ac:dyDescent="0.25">
      <c r="A1529" s="353" t="s">
        <v>11615</v>
      </c>
      <c r="B1529" s="354" t="s">
        <v>11616</v>
      </c>
      <c r="C1529" s="355" t="s">
        <v>52</v>
      </c>
      <c r="D1529" s="356">
        <v>262.85000000000002</v>
      </c>
    </row>
    <row r="1530" spans="1:4" x14ac:dyDescent="0.25">
      <c r="A1530" s="353" t="s">
        <v>11617</v>
      </c>
      <c r="B1530" s="354" t="s">
        <v>11618</v>
      </c>
      <c r="C1530" s="355" t="s">
        <v>52</v>
      </c>
      <c r="D1530" s="356">
        <v>45.23</v>
      </c>
    </row>
    <row r="1531" spans="1:4" x14ac:dyDescent="0.25">
      <c r="A1531" s="353" t="s">
        <v>11619</v>
      </c>
      <c r="B1531" s="354" t="s">
        <v>11620</v>
      </c>
      <c r="C1531" s="355" t="s">
        <v>52</v>
      </c>
      <c r="D1531" s="356">
        <v>649.08000000000004</v>
      </c>
    </row>
    <row r="1532" spans="1:4" ht="30" x14ac:dyDescent="0.25">
      <c r="A1532" s="353" t="s">
        <v>11621</v>
      </c>
      <c r="B1532" s="354" t="s">
        <v>11622</v>
      </c>
      <c r="C1532" s="355" t="s">
        <v>569</v>
      </c>
      <c r="D1532" s="356">
        <v>1151.95</v>
      </c>
    </row>
    <row r="1533" spans="1:4" ht="30" x14ac:dyDescent="0.25">
      <c r="A1533" s="353" t="s">
        <v>11623</v>
      </c>
      <c r="B1533" s="354" t="s">
        <v>11624</v>
      </c>
      <c r="C1533" s="355" t="s">
        <v>569</v>
      </c>
      <c r="D1533" s="356">
        <v>55.83</v>
      </c>
    </row>
    <row r="1534" spans="1:4" x14ac:dyDescent="0.25">
      <c r="A1534" s="353" t="s">
        <v>11625</v>
      </c>
      <c r="B1534" s="354" t="s">
        <v>11626</v>
      </c>
      <c r="C1534" s="355" t="s">
        <v>569</v>
      </c>
      <c r="D1534" s="356">
        <v>66.69</v>
      </c>
    </row>
    <row r="1535" spans="1:4" x14ac:dyDescent="0.25">
      <c r="A1535" s="353" t="s">
        <v>11627</v>
      </c>
      <c r="B1535" s="354" t="s">
        <v>11628</v>
      </c>
      <c r="C1535" s="355" t="s">
        <v>569</v>
      </c>
      <c r="D1535" s="356">
        <v>85.09</v>
      </c>
    </row>
    <row r="1536" spans="1:4" ht="30" x14ac:dyDescent="0.25">
      <c r="A1536" s="353" t="s">
        <v>11629</v>
      </c>
      <c r="B1536" s="354" t="s">
        <v>11630</v>
      </c>
      <c r="C1536" s="355" t="s">
        <v>569</v>
      </c>
      <c r="D1536" s="356">
        <v>79.489999999999995</v>
      </c>
    </row>
    <row r="1537" spans="1:4" ht="30" x14ac:dyDescent="0.25">
      <c r="A1537" s="353" t="s">
        <v>11631</v>
      </c>
      <c r="B1537" s="354" t="s">
        <v>11632</v>
      </c>
      <c r="C1537" s="355" t="s">
        <v>569</v>
      </c>
      <c r="D1537" s="356">
        <v>67.19</v>
      </c>
    </row>
    <row r="1538" spans="1:4" x14ac:dyDescent="0.25">
      <c r="A1538" s="353" t="s">
        <v>11633</v>
      </c>
      <c r="B1538" s="354" t="s">
        <v>11634</v>
      </c>
      <c r="C1538" s="355" t="s">
        <v>569</v>
      </c>
      <c r="D1538" s="356">
        <v>92.38</v>
      </c>
    </row>
    <row r="1539" spans="1:4" x14ac:dyDescent="0.25">
      <c r="A1539" s="353" t="s">
        <v>11635</v>
      </c>
      <c r="B1539" s="354" t="s">
        <v>11636</v>
      </c>
      <c r="C1539" s="355" t="s">
        <v>569</v>
      </c>
      <c r="D1539" s="356">
        <v>84</v>
      </c>
    </row>
    <row r="1540" spans="1:4" x14ac:dyDescent="0.25">
      <c r="A1540" s="353" t="s">
        <v>11637</v>
      </c>
      <c r="B1540" s="354" t="s">
        <v>11638</v>
      </c>
      <c r="C1540" s="355" t="s">
        <v>569</v>
      </c>
      <c r="D1540" s="356">
        <v>110.73</v>
      </c>
    </row>
    <row r="1541" spans="1:4" x14ac:dyDescent="0.25">
      <c r="A1541" s="353" t="s">
        <v>11639</v>
      </c>
      <c r="B1541" s="354" t="s">
        <v>11640</v>
      </c>
      <c r="C1541" s="355" t="s">
        <v>569</v>
      </c>
      <c r="D1541" s="356">
        <v>140.63</v>
      </c>
    </row>
    <row r="1542" spans="1:4" x14ac:dyDescent="0.25">
      <c r="A1542" s="353" t="s">
        <v>11641</v>
      </c>
      <c r="B1542" s="354" t="s">
        <v>11642</v>
      </c>
      <c r="C1542" s="355" t="s">
        <v>569</v>
      </c>
      <c r="D1542" s="356">
        <v>133.01</v>
      </c>
    </row>
    <row r="1543" spans="1:4" x14ac:dyDescent="0.25">
      <c r="A1543" s="353" t="s">
        <v>11643</v>
      </c>
      <c r="B1543" s="354" t="s">
        <v>11644</v>
      </c>
      <c r="C1543" s="355" t="s">
        <v>569</v>
      </c>
      <c r="D1543" s="356">
        <v>34.799999999999997</v>
      </c>
    </row>
    <row r="1544" spans="1:4" x14ac:dyDescent="0.25">
      <c r="A1544" s="353" t="s">
        <v>11645</v>
      </c>
      <c r="B1544" s="354" t="s">
        <v>11646</v>
      </c>
      <c r="C1544" s="355" t="s">
        <v>569</v>
      </c>
      <c r="D1544" s="356">
        <v>46.25</v>
      </c>
    </row>
    <row r="1545" spans="1:4" x14ac:dyDescent="0.25">
      <c r="A1545" s="353" t="s">
        <v>11647</v>
      </c>
      <c r="B1545" s="354" t="s">
        <v>11648</v>
      </c>
      <c r="C1545" s="355" t="s">
        <v>569</v>
      </c>
      <c r="D1545" s="356">
        <v>56.68</v>
      </c>
    </row>
    <row r="1546" spans="1:4" x14ac:dyDescent="0.25">
      <c r="A1546" s="353" t="s">
        <v>11649</v>
      </c>
      <c r="B1546" s="354" t="s">
        <v>11650</v>
      </c>
      <c r="C1546" s="355" t="s">
        <v>569</v>
      </c>
      <c r="D1546" s="356">
        <v>74.27</v>
      </c>
    </row>
    <row r="1547" spans="1:4" x14ac:dyDescent="0.25">
      <c r="A1547" s="353" t="s">
        <v>11651</v>
      </c>
      <c r="B1547" s="354" t="s">
        <v>11652</v>
      </c>
      <c r="C1547" s="355" t="s">
        <v>569</v>
      </c>
      <c r="D1547" s="356">
        <v>95.4</v>
      </c>
    </row>
    <row r="1548" spans="1:4" x14ac:dyDescent="0.25">
      <c r="A1548" s="353" t="s">
        <v>11653</v>
      </c>
      <c r="B1548" s="354" t="s">
        <v>11654</v>
      </c>
      <c r="C1548" s="355" t="s">
        <v>569</v>
      </c>
      <c r="D1548" s="356">
        <v>130.16999999999999</v>
      </c>
    </row>
    <row r="1549" spans="1:4" x14ac:dyDescent="0.25">
      <c r="A1549" s="353" t="s">
        <v>11655</v>
      </c>
      <c r="B1549" s="354" t="s">
        <v>11656</v>
      </c>
      <c r="C1549" s="355" t="s">
        <v>569</v>
      </c>
      <c r="D1549" s="356">
        <v>327.44</v>
      </c>
    </row>
    <row r="1550" spans="1:4" x14ac:dyDescent="0.25">
      <c r="A1550" s="353" t="s">
        <v>11657</v>
      </c>
      <c r="B1550" s="354" t="s">
        <v>11658</v>
      </c>
      <c r="C1550" s="355" t="s">
        <v>569</v>
      </c>
      <c r="D1550" s="356">
        <v>511.85</v>
      </c>
    </row>
    <row r="1551" spans="1:4" x14ac:dyDescent="0.25">
      <c r="A1551" s="353" t="s">
        <v>11659</v>
      </c>
      <c r="B1551" s="354" t="s">
        <v>11660</v>
      </c>
      <c r="C1551" s="355" t="s">
        <v>569</v>
      </c>
      <c r="D1551" s="356">
        <v>863.27</v>
      </c>
    </row>
    <row r="1552" spans="1:4" ht="30" x14ac:dyDescent="0.25">
      <c r="A1552" s="353" t="s">
        <v>11661</v>
      </c>
      <c r="B1552" s="354" t="s">
        <v>11662</v>
      </c>
      <c r="C1552" s="355" t="s">
        <v>569</v>
      </c>
      <c r="D1552" s="356">
        <v>23.71</v>
      </c>
    </row>
    <row r="1553" spans="1:4" x14ac:dyDescent="0.25">
      <c r="A1553" s="353" t="s">
        <v>11663</v>
      </c>
      <c r="B1553" s="354" t="s">
        <v>11664</v>
      </c>
      <c r="C1553" s="355" t="s">
        <v>569</v>
      </c>
      <c r="D1553" s="356">
        <v>20.5</v>
      </c>
    </row>
    <row r="1554" spans="1:4" x14ac:dyDescent="0.25">
      <c r="A1554" s="353" t="s">
        <v>11665</v>
      </c>
      <c r="B1554" s="354" t="s">
        <v>11666</v>
      </c>
      <c r="C1554" s="355" t="s">
        <v>569</v>
      </c>
      <c r="D1554" s="356">
        <v>110.04</v>
      </c>
    </row>
    <row r="1555" spans="1:4" ht="30" x14ac:dyDescent="0.25">
      <c r="A1555" s="353" t="s">
        <v>11667</v>
      </c>
      <c r="B1555" s="354" t="s">
        <v>11668</v>
      </c>
      <c r="C1555" s="355" t="s">
        <v>569</v>
      </c>
      <c r="D1555" s="356">
        <v>344.59</v>
      </c>
    </row>
    <row r="1556" spans="1:4" x14ac:dyDescent="0.25">
      <c r="A1556" s="353" t="s">
        <v>11669</v>
      </c>
      <c r="B1556" s="354" t="s">
        <v>11670</v>
      </c>
      <c r="C1556" s="355" t="s">
        <v>569</v>
      </c>
      <c r="D1556" s="356">
        <v>9.49</v>
      </c>
    </row>
    <row r="1557" spans="1:4" ht="30" x14ac:dyDescent="0.25">
      <c r="A1557" s="353" t="s">
        <v>11671</v>
      </c>
      <c r="B1557" s="354" t="s">
        <v>11672</v>
      </c>
      <c r="C1557" s="355" t="s">
        <v>569</v>
      </c>
      <c r="D1557" s="356">
        <v>57.15</v>
      </c>
    </row>
    <row r="1558" spans="1:4" ht="30" x14ac:dyDescent="0.25">
      <c r="A1558" s="353" t="s">
        <v>11673</v>
      </c>
      <c r="B1558" s="354" t="s">
        <v>11674</v>
      </c>
      <c r="C1558" s="355" t="s">
        <v>569</v>
      </c>
      <c r="D1558" s="356">
        <v>67.290000000000006</v>
      </c>
    </row>
    <row r="1559" spans="1:4" ht="30" x14ac:dyDescent="0.25">
      <c r="A1559" s="353" t="s">
        <v>11675</v>
      </c>
      <c r="B1559" s="354" t="s">
        <v>11676</v>
      </c>
      <c r="C1559" s="355" t="s">
        <v>569</v>
      </c>
      <c r="D1559" s="356">
        <v>96</v>
      </c>
    </row>
    <row r="1560" spans="1:4" ht="30" x14ac:dyDescent="0.25">
      <c r="A1560" s="353" t="s">
        <v>11677</v>
      </c>
      <c r="B1560" s="354" t="s">
        <v>11678</v>
      </c>
      <c r="C1560" s="355" t="s">
        <v>569</v>
      </c>
      <c r="D1560" s="356">
        <v>225.83</v>
      </c>
    </row>
    <row r="1561" spans="1:4" x14ac:dyDescent="0.25">
      <c r="A1561" s="353" t="s">
        <v>11679</v>
      </c>
      <c r="B1561" s="354" t="s">
        <v>8292</v>
      </c>
      <c r="C1561" s="355" t="s">
        <v>569</v>
      </c>
      <c r="D1561" s="356">
        <v>275.42</v>
      </c>
    </row>
    <row r="1562" spans="1:4" x14ac:dyDescent="0.25">
      <c r="A1562" s="353" t="s">
        <v>11680</v>
      </c>
      <c r="B1562" s="354" t="s">
        <v>5316</v>
      </c>
      <c r="C1562" s="355" t="s">
        <v>569</v>
      </c>
      <c r="D1562" s="356">
        <v>330.05</v>
      </c>
    </row>
    <row r="1563" spans="1:4" ht="30" x14ac:dyDescent="0.25">
      <c r="A1563" s="353" t="s">
        <v>11681</v>
      </c>
      <c r="B1563" s="354" t="s">
        <v>11682</v>
      </c>
      <c r="C1563" s="355" t="s">
        <v>52</v>
      </c>
      <c r="D1563" s="356">
        <v>9.1999999999999993</v>
      </c>
    </row>
    <row r="1564" spans="1:4" ht="30" x14ac:dyDescent="0.25">
      <c r="A1564" s="353" t="s">
        <v>11683</v>
      </c>
      <c r="B1564" s="354" t="s">
        <v>11684</v>
      </c>
      <c r="C1564" s="355" t="s">
        <v>52</v>
      </c>
      <c r="D1564" s="356">
        <v>12.37</v>
      </c>
    </row>
    <row r="1565" spans="1:4" ht="30" x14ac:dyDescent="0.25">
      <c r="A1565" s="353" t="s">
        <v>11685</v>
      </c>
      <c r="B1565" s="354" t="s">
        <v>11686</v>
      </c>
      <c r="C1565" s="355" t="s">
        <v>52</v>
      </c>
      <c r="D1565" s="356">
        <v>14.96</v>
      </c>
    </row>
    <row r="1566" spans="1:4" ht="30" x14ac:dyDescent="0.25">
      <c r="A1566" s="353" t="s">
        <v>11687</v>
      </c>
      <c r="B1566" s="354" t="s">
        <v>11688</v>
      </c>
      <c r="C1566" s="355" t="s">
        <v>52</v>
      </c>
      <c r="D1566" s="356">
        <v>19.39</v>
      </c>
    </row>
    <row r="1567" spans="1:4" ht="30" x14ac:dyDescent="0.25">
      <c r="A1567" s="353" t="s">
        <v>11689</v>
      </c>
      <c r="B1567" s="354" t="s">
        <v>11690</v>
      </c>
      <c r="C1567" s="355" t="s">
        <v>52</v>
      </c>
      <c r="D1567" s="356">
        <v>26.33</v>
      </c>
    </row>
    <row r="1568" spans="1:4" ht="30" x14ac:dyDescent="0.25">
      <c r="A1568" s="353" t="s">
        <v>11691</v>
      </c>
      <c r="B1568" s="354" t="s">
        <v>11692</v>
      </c>
      <c r="C1568" s="355" t="s">
        <v>52</v>
      </c>
      <c r="D1568" s="356">
        <v>34.18</v>
      </c>
    </row>
    <row r="1569" spans="1:4" ht="30" x14ac:dyDescent="0.25">
      <c r="A1569" s="353" t="s">
        <v>11693</v>
      </c>
      <c r="B1569" s="354" t="s">
        <v>11694</v>
      </c>
      <c r="C1569" s="355" t="s">
        <v>52</v>
      </c>
      <c r="D1569" s="356">
        <v>38.450000000000003</v>
      </c>
    </row>
    <row r="1570" spans="1:4" x14ac:dyDescent="0.25">
      <c r="A1570" s="353" t="s">
        <v>11695</v>
      </c>
      <c r="B1570" s="354" t="s">
        <v>11696</v>
      </c>
      <c r="C1570" s="355" t="s">
        <v>52</v>
      </c>
      <c r="D1570" s="356">
        <v>36.229999999999997</v>
      </c>
    </row>
    <row r="1571" spans="1:4" x14ac:dyDescent="0.25">
      <c r="A1571" s="353" t="s">
        <v>11697</v>
      </c>
      <c r="B1571" s="354" t="s">
        <v>11698</v>
      </c>
      <c r="C1571" s="355" t="s">
        <v>52</v>
      </c>
      <c r="D1571" s="356">
        <v>50.74</v>
      </c>
    </row>
    <row r="1572" spans="1:4" x14ac:dyDescent="0.25">
      <c r="A1572" s="353" t="s">
        <v>11699</v>
      </c>
      <c r="B1572" s="354" t="s">
        <v>11700</v>
      </c>
      <c r="C1572" s="355" t="s">
        <v>52</v>
      </c>
      <c r="D1572" s="356">
        <v>65.989999999999995</v>
      </c>
    </row>
    <row r="1573" spans="1:4" x14ac:dyDescent="0.25">
      <c r="A1573" s="353" t="s">
        <v>11701</v>
      </c>
      <c r="B1573" s="354" t="s">
        <v>11702</v>
      </c>
      <c r="C1573" s="355" t="s">
        <v>52</v>
      </c>
      <c r="D1573" s="356">
        <v>77.680000000000007</v>
      </c>
    </row>
    <row r="1574" spans="1:4" x14ac:dyDescent="0.25">
      <c r="A1574" s="353" t="s">
        <v>11703</v>
      </c>
      <c r="B1574" s="354" t="s">
        <v>11704</v>
      </c>
      <c r="C1574" s="355" t="s">
        <v>52</v>
      </c>
      <c r="D1574" s="356">
        <v>96.76</v>
      </c>
    </row>
    <row r="1575" spans="1:4" x14ac:dyDescent="0.25">
      <c r="A1575" s="353" t="s">
        <v>11705</v>
      </c>
      <c r="B1575" s="354" t="s">
        <v>11706</v>
      </c>
      <c r="C1575" s="355" t="s">
        <v>52</v>
      </c>
      <c r="D1575" s="356">
        <v>111.09</v>
      </c>
    </row>
    <row r="1576" spans="1:4" x14ac:dyDescent="0.25">
      <c r="A1576" s="353" t="s">
        <v>11707</v>
      </c>
      <c r="B1576" s="354" t="s">
        <v>11708</v>
      </c>
      <c r="C1576" s="355" t="s">
        <v>52</v>
      </c>
      <c r="D1576" s="356">
        <v>125.66</v>
      </c>
    </row>
    <row r="1577" spans="1:4" x14ac:dyDescent="0.25">
      <c r="A1577" s="353" t="s">
        <v>11709</v>
      </c>
      <c r="B1577" s="354" t="s">
        <v>11710</v>
      </c>
      <c r="C1577" s="355" t="s">
        <v>52</v>
      </c>
      <c r="D1577" s="356">
        <v>146.38999999999999</v>
      </c>
    </row>
    <row r="1578" spans="1:4" x14ac:dyDescent="0.25">
      <c r="A1578" s="353" t="s">
        <v>11711</v>
      </c>
      <c r="B1578" s="354" t="s">
        <v>11712</v>
      </c>
      <c r="C1578" s="355" t="s">
        <v>52</v>
      </c>
      <c r="D1578" s="356">
        <v>152.5</v>
      </c>
    </row>
    <row r="1579" spans="1:4" x14ac:dyDescent="0.25">
      <c r="A1579" s="353" t="s">
        <v>11713</v>
      </c>
      <c r="B1579" s="354" t="s">
        <v>11714</v>
      </c>
      <c r="C1579" s="355" t="s">
        <v>52</v>
      </c>
      <c r="D1579" s="356">
        <v>170.4</v>
      </c>
    </row>
    <row r="1580" spans="1:4" x14ac:dyDescent="0.25">
      <c r="A1580" s="353" t="s">
        <v>11715</v>
      </c>
      <c r="B1580" s="354" t="s">
        <v>11716</v>
      </c>
      <c r="C1580" s="355" t="s">
        <v>52</v>
      </c>
      <c r="D1580" s="356">
        <v>184.42</v>
      </c>
    </row>
    <row r="1581" spans="1:4" x14ac:dyDescent="0.25">
      <c r="A1581" s="353" t="s">
        <v>11717</v>
      </c>
      <c r="B1581" s="354" t="s">
        <v>11718</v>
      </c>
      <c r="C1581" s="355" t="s">
        <v>52</v>
      </c>
      <c r="D1581" s="356">
        <v>139.04</v>
      </c>
    </row>
    <row r="1582" spans="1:4" x14ac:dyDescent="0.25">
      <c r="A1582" s="353" t="s">
        <v>11719</v>
      </c>
      <c r="B1582" s="354" t="s">
        <v>11720</v>
      </c>
      <c r="C1582" s="355" t="s">
        <v>52</v>
      </c>
      <c r="D1582" s="356">
        <v>172.87</v>
      </c>
    </row>
    <row r="1583" spans="1:4" x14ac:dyDescent="0.25">
      <c r="A1583" s="353" t="s">
        <v>11721</v>
      </c>
      <c r="B1583" s="354" t="s">
        <v>11722</v>
      </c>
      <c r="C1583" s="355" t="s">
        <v>52</v>
      </c>
      <c r="D1583" s="356">
        <v>231.83</v>
      </c>
    </row>
    <row r="1584" spans="1:4" x14ac:dyDescent="0.25">
      <c r="A1584" s="353" t="s">
        <v>11723</v>
      </c>
      <c r="B1584" s="354" t="s">
        <v>11724</v>
      </c>
      <c r="C1584" s="355" t="s">
        <v>52</v>
      </c>
      <c r="D1584" s="356">
        <v>288.8</v>
      </c>
    </row>
    <row r="1585" spans="1:4" x14ac:dyDescent="0.25">
      <c r="A1585" s="353" t="s">
        <v>11725</v>
      </c>
      <c r="B1585" s="354" t="s">
        <v>11726</v>
      </c>
      <c r="C1585" s="355" t="s">
        <v>52</v>
      </c>
      <c r="D1585" s="356">
        <v>432.26</v>
      </c>
    </row>
    <row r="1586" spans="1:4" x14ac:dyDescent="0.25">
      <c r="A1586" s="353" t="s">
        <v>11727</v>
      </c>
      <c r="B1586" s="354" t="s">
        <v>11728</v>
      </c>
      <c r="C1586" s="355" t="s">
        <v>52</v>
      </c>
      <c r="D1586" s="356">
        <v>530.20000000000005</v>
      </c>
    </row>
    <row r="1587" spans="1:4" x14ac:dyDescent="0.25">
      <c r="A1587" s="353" t="s">
        <v>11729</v>
      </c>
      <c r="B1587" s="354" t="s">
        <v>11730</v>
      </c>
      <c r="C1587" s="355" t="s">
        <v>52</v>
      </c>
      <c r="D1587" s="356">
        <v>41.44</v>
      </c>
    </row>
    <row r="1588" spans="1:4" x14ac:dyDescent="0.25">
      <c r="A1588" s="353" t="s">
        <v>11731</v>
      </c>
      <c r="B1588" s="354" t="s">
        <v>11732</v>
      </c>
      <c r="C1588" s="355" t="s">
        <v>52</v>
      </c>
      <c r="D1588" s="356">
        <v>63.99</v>
      </c>
    </row>
    <row r="1589" spans="1:4" x14ac:dyDescent="0.25">
      <c r="A1589" s="353" t="s">
        <v>11733</v>
      </c>
      <c r="B1589" s="354" t="s">
        <v>11734</v>
      </c>
      <c r="C1589" s="355" t="s">
        <v>52</v>
      </c>
      <c r="D1589" s="356">
        <v>84</v>
      </c>
    </row>
    <row r="1590" spans="1:4" x14ac:dyDescent="0.25">
      <c r="A1590" s="353" t="s">
        <v>11735</v>
      </c>
      <c r="B1590" s="354" t="s">
        <v>11736</v>
      </c>
      <c r="C1590" s="355" t="s">
        <v>52</v>
      </c>
      <c r="D1590" s="356">
        <v>49.84</v>
      </c>
    </row>
    <row r="1591" spans="1:4" x14ac:dyDescent="0.25">
      <c r="A1591" s="353" t="s">
        <v>11737</v>
      </c>
      <c r="B1591" s="354" t="s">
        <v>11738</v>
      </c>
      <c r="C1591" s="355" t="s">
        <v>52</v>
      </c>
      <c r="D1591" s="356">
        <v>60.57</v>
      </c>
    </row>
    <row r="1592" spans="1:4" x14ac:dyDescent="0.25">
      <c r="A1592" s="353" t="s">
        <v>11739</v>
      </c>
      <c r="B1592" s="354" t="s">
        <v>11740</v>
      </c>
      <c r="C1592" s="355" t="s">
        <v>52</v>
      </c>
      <c r="D1592" s="356">
        <v>104.05</v>
      </c>
    </row>
    <row r="1593" spans="1:4" x14ac:dyDescent="0.25">
      <c r="A1593" s="353" t="s">
        <v>11741</v>
      </c>
      <c r="B1593" s="354" t="s">
        <v>11742</v>
      </c>
      <c r="C1593" s="355" t="s">
        <v>52</v>
      </c>
      <c r="D1593" s="356">
        <v>130.66</v>
      </c>
    </row>
    <row r="1594" spans="1:4" x14ac:dyDescent="0.25">
      <c r="A1594" s="353" t="s">
        <v>11743</v>
      </c>
      <c r="B1594" s="354" t="s">
        <v>11744</v>
      </c>
      <c r="C1594" s="355" t="s">
        <v>52</v>
      </c>
      <c r="D1594" s="356">
        <v>177.29</v>
      </c>
    </row>
    <row r="1595" spans="1:4" x14ac:dyDescent="0.25">
      <c r="A1595" s="353" t="s">
        <v>11745</v>
      </c>
      <c r="B1595" s="354" t="s">
        <v>11746</v>
      </c>
      <c r="C1595" s="355" t="s">
        <v>52</v>
      </c>
      <c r="D1595" s="356">
        <v>242.67</v>
      </c>
    </row>
    <row r="1596" spans="1:4" x14ac:dyDescent="0.25">
      <c r="A1596" s="353" t="s">
        <v>11747</v>
      </c>
      <c r="B1596" s="354" t="s">
        <v>11748</v>
      </c>
      <c r="C1596" s="355" t="s">
        <v>569</v>
      </c>
      <c r="D1596" s="356">
        <v>83.9</v>
      </c>
    </row>
    <row r="1597" spans="1:4" x14ac:dyDescent="0.25">
      <c r="A1597" s="353" t="s">
        <v>11749</v>
      </c>
      <c r="B1597" s="354" t="s">
        <v>11750</v>
      </c>
      <c r="C1597" s="355" t="s">
        <v>569</v>
      </c>
      <c r="D1597" s="356">
        <v>105.27</v>
      </c>
    </row>
    <row r="1598" spans="1:4" x14ac:dyDescent="0.25">
      <c r="A1598" s="353" t="s">
        <v>11751</v>
      </c>
      <c r="B1598" s="354" t="s">
        <v>11752</v>
      </c>
      <c r="C1598" s="355" t="s">
        <v>569</v>
      </c>
      <c r="D1598" s="356">
        <v>233.64</v>
      </c>
    </row>
    <row r="1599" spans="1:4" x14ac:dyDescent="0.25">
      <c r="A1599" s="353" t="s">
        <v>11753</v>
      </c>
      <c r="B1599" s="354" t="s">
        <v>11754</v>
      </c>
      <c r="C1599" s="355" t="s">
        <v>569</v>
      </c>
      <c r="D1599" s="356">
        <v>317.72000000000003</v>
      </c>
    </row>
    <row r="1600" spans="1:4" x14ac:dyDescent="0.25">
      <c r="A1600" s="353" t="s">
        <v>11755</v>
      </c>
      <c r="B1600" s="354" t="s">
        <v>11756</v>
      </c>
      <c r="C1600" s="355" t="s">
        <v>569</v>
      </c>
      <c r="D1600" s="356">
        <v>220.94</v>
      </c>
    </row>
    <row r="1601" spans="1:4" x14ac:dyDescent="0.25">
      <c r="A1601" s="353" t="s">
        <v>11757</v>
      </c>
      <c r="B1601" s="354" t="s">
        <v>11758</v>
      </c>
      <c r="C1601" s="355" t="s">
        <v>569</v>
      </c>
      <c r="D1601" s="356">
        <v>1317.61</v>
      </c>
    </row>
    <row r="1602" spans="1:4" ht="30" x14ac:dyDescent="0.25">
      <c r="A1602" s="353" t="s">
        <v>11759</v>
      </c>
      <c r="B1602" s="354" t="s">
        <v>11760</v>
      </c>
      <c r="C1602" s="355" t="s">
        <v>569</v>
      </c>
      <c r="D1602" s="356">
        <v>5446.36</v>
      </c>
    </row>
    <row r="1603" spans="1:4" ht="45" x14ac:dyDescent="0.25">
      <c r="A1603" s="353" t="s">
        <v>11761</v>
      </c>
      <c r="B1603" s="354" t="s">
        <v>11762</v>
      </c>
      <c r="C1603" s="355" t="s">
        <v>569</v>
      </c>
      <c r="D1603" s="356">
        <v>1955.95</v>
      </c>
    </row>
    <row r="1604" spans="1:4" ht="45" x14ac:dyDescent="0.25">
      <c r="A1604" s="353" t="s">
        <v>11763</v>
      </c>
      <c r="B1604" s="354" t="s">
        <v>11764</v>
      </c>
      <c r="C1604" s="355" t="s">
        <v>569</v>
      </c>
      <c r="D1604" s="356">
        <v>370.68</v>
      </c>
    </row>
    <row r="1605" spans="1:4" ht="45" x14ac:dyDescent="0.25">
      <c r="A1605" s="353" t="s">
        <v>11765</v>
      </c>
      <c r="B1605" s="354" t="s">
        <v>11766</v>
      </c>
      <c r="C1605" s="355" t="s">
        <v>569</v>
      </c>
      <c r="D1605" s="356">
        <v>65.31</v>
      </c>
    </row>
    <row r="1606" spans="1:4" ht="45" x14ac:dyDescent="0.25">
      <c r="A1606" s="353" t="s">
        <v>11767</v>
      </c>
      <c r="B1606" s="354" t="s">
        <v>11768</v>
      </c>
      <c r="C1606" s="355" t="s">
        <v>569</v>
      </c>
      <c r="D1606" s="356">
        <v>77.599999999999994</v>
      </c>
    </row>
    <row r="1607" spans="1:4" ht="45" x14ac:dyDescent="0.25">
      <c r="A1607" s="353" t="s">
        <v>11769</v>
      </c>
      <c r="B1607" s="354" t="s">
        <v>11770</v>
      </c>
      <c r="C1607" s="355" t="s">
        <v>569</v>
      </c>
      <c r="D1607" s="356">
        <v>106.31</v>
      </c>
    </row>
    <row r="1608" spans="1:4" ht="45" x14ac:dyDescent="0.25">
      <c r="A1608" s="353" t="s">
        <v>11771</v>
      </c>
      <c r="B1608" s="354" t="s">
        <v>11772</v>
      </c>
      <c r="C1608" s="355" t="s">
        <v>569</v>
      </c>
      <c r="D1608" s="356">
        <v>422.06</v>
      </c>
    </row>
    <row r="1609" spans="1:4" ht="45" x14ac:dyDescent="0.25">
      <c r="A1609" s="353" t="s">
        <v>11773</v>
      </c>
      <c r="B1609" s="354" t="s">
        <v>11774</v>
      </c>
      <c r="C1609" s="355" t="s">
        <v>569</v>
      </c>
      <c r="D1609" s="356">
        <v>619.73</v>
      </c>
    </row>
    <row r="1610" spans="1:4" x14ac:dyDescent="0.25">
      <c r="A1610" s="353" t="s">
        <v>11775</v>
      </c>
      <c r="B1610" s="354" t="s">
        <v>11776</v>
      </c>
      <c r="C1610" s="355" t="s">
        <v>569</v>
      </c>
      <c r="D1610" s="356">
        <v>605.54</v>
      </c>
    </row>
    <row r="1611" spans="1:4" x14ac:dyDescent="0.25">
      <c r="A1611" s="353" t="s">
        <v>11777</v>
      </c>
      <c r="B1611" s="354" t="s">
        <v>11778</v>
      </c>
      <c r="C1611" s="355" t="s">
        <v>569</v>
      </c>
      <c r="D1611" s="356">
        <v>944.69</v>
      </c>
    </row>
    <row r="1612" spans="1:4" ht="45" x14ac:dyDescent="0.25">
      <c r="A1612" s="353" t="s">
        <v>11779</v>
      </c>
      <c r="B1612" s="354" t="s">
        <v>11780</v>
      </c>
      <c r="C1612" s="355" t="s">
        <v>569</v>
      </c>
      <c r="D1612" s="356">
        <v>6116.9</v>
      </c>
    </row>
    <row r="1613" spans="1:4" ht="45" x14ac:dyDescent="0.25">
      <c r="A1613" s="353" t="s">
        <v>11781</v>
      </c>
      <c r="B1613" s="354" t="s">
        <v>11782</v>
      </c>
      <c r="C1613" s="355" t="s">
        <v>569</v>
      </c>
      <c r="D1613" s="356">
        <v>159.62</v>
      </c>
    </row>
    <row r="1614" spans="1:4" ht="45" x14ac:dyDescent="0.25">
      <c r="A1614" s="353" t="s">
        <v>11783</v>
      </c>
      <c r="B1614" s="354" t="s">
        <v>11784</v>
      </c>
      <c r="C1614" s="355" t="s">
        <v>569</v>
      </c>
      <c r="D1614" s="356">
        <v>97.8</v>
      </c>
    </row>
    <row r="1615" spans="1:4" x14ac:dyDescent="0.25">
      <c r="A1615" s="353" t="s">
        <v>11785</v>
      </c>
      <c r="B1615" s="354" t="s">
        <v>11786</v>
      </c>
      <c r="C1615" s="355" t="s">
        <v>569</v>
      </c>
      <c r="D1615" s="356">
        <v>96.33</v>
      </c>
    </row>
    <row r="1616" spans="1:4" x14ac:dyDescent="0.25">
      <c r="A1616" s="353" t="s">
        <v>11787</v>
      </c>
      <c r="B1616" s="354" t="s">
        <v>11788</v>
      </c>
      <c r="C1616" s="355" t="s">
        <v>569</v>
      </c>
      <c r="D1616" s="356">
        <v>114.76</v>
      </c>
    </row>
    <row r="1617" spans="1:4" x14ac:dyDescent="0.25">
      <c r="A1617" s="353" t="s">
        <v>11789</v>
      </c>
      <c r="B1617" s="354" t="s">
        <v>11790</v>
      </c>
      <c r="C1617" s="355" t="s">
        <v>569</v>
      </c>
      <c r="D1617" s="356">
        <v>163.52000000000001</v>
      </c>
    </row>
    <row r="1618" spans="1:4" x14ac:dyDescent="0.25">
      <c r="A1618" s="353" t="s">
        <v>11791</v>
      </c>
      <c r="B1618" s="354" t="s">
        <v>11792</v>
      </c>
      <c r="C1618" s="355" t="s">
        <v>569</v>
      </c>
      <c r="D1618" s="356">
        <v>191.36</v>
      </c>
    </row>
    <row r="1619" spans="1:4" x14ac:dyDescent="0.25">
      <c r="A1619" s="353" t="s">
        <v>11793</v>
      </c>
      <c r="B1619" s="354" t="s">
        <v>11794</v>
      </c>
      <c r="C1619" s="355" t="s">
        <v>569</v>
      </c>
      <c r="D1619" s="356">
        <v>260.33</v>
      </c>
    </row>
    <row r="1620" spans="1:4" x14ac:dyDescent="0.25">
      <c r="A1620" s="353" t="s">
        <v>11795</v>
      </c>
      <c r="B1620" s="354" t="s">
        <v>11796</v>
      </c>
      <c r="C1620" s="355" t="s">
        <v>569</v>
      </c>
      <c r="D1620" s="356">
        <v>446.08</v>
      </c>
    </row>
    <row r="1621" spans="1:4" x14ac:dyDescent="0.25">
      <c r="A1621" s="353" t="s">
        <v>11797</v>
      </c>
      <c r="B1621" s="354" t="s">
        <v>11798</v>
      </c>
      <c r="C1621" s="355" t="s">
        <v>569</v>
      </c>
      <c r="D1621" s="356">
        <v>539.92999999999995</v>
      </c>
    </row>
    <row r="1622" spans="1:4" x14ac:dyDescent="0.25">
      <c r="A1622" s="353" t="s">
        <v>11799</v>
      </c>
      <c r="B1622" s="354" t="s">
        <v>11800</v>
      </c>
      <c r="C1622" s="355" t="s">
        <v>569</v>
      </c>
      <c r="D1622" s="356">
        <v>933.67</v>
      </c>
    </row>
    <row r="1623" spans="1:4" ht="30" x14ac:dyDescent="0.25">
      <c r="A1623" s="353" t="s">
        <v>11801</v>
      </c>
      <c r="B1623" s="354" t="s">
        <v>11802</v>
      </c>
      <c r="C1623" s="355" t="s">
        <v>569</v>
      </c>
      <c r="D1623" s="356">
        <v>182.3</v>
      </c>
    </row>
    <row r="1624" spans="1:4" x14ac:dyDescent="0.25">
      <c r="A1624" s="353" t="s">
        <v>11803</v>
      </c>
      <c r="B1624" s="354" t="s">
        <v>11804</v>
      </c>
      <c r="C1624" s="355" t="s">
        <v>569</v>
      </c>
      <c r="D1624" s="356">
        <v>74.94</v>
      </c>
    </row>
    <row r="1625" spans="1:4" x14ac:dyDescent="0.25">
      <c r="A1625" s="353" t="s">
        <v>11805</v>
      </c>
      <c r="B1625" s="354" t="s">
        <v>11806</v>
      </c>
      <c r="C1625" s="355" t="s">
        <v>569</v>
      </c>
      <c r="D1625" s="356">
        <v>105.22</v>
      </c>
    </row>
    <row r="1626" spans="1:4" x14ac:dyDescent="0.25">
      <c r="A1626" s="353" t="s">
        <v>11807</v>
      </c>
      <c r="B1626" s="354" t="s">
        <v>11808</v>
      </c>
      <c r="C1626" s="355" t="s">
        <v>569</v>
      </c>
      <c r="D1626" s="356">
        <v>129.63</v>
      </c>
    </row>
    <row r="1627" spans="1:4" x14ac:dyDescent="0.25">
      <c r="A1627" s="353" t="s">
        <v>11809</v>
      </c>
      <c r="B1627" s="354" t="s">
        <v>11810</v>
      </c>
      <c r="C1627" s="355" t="s">
        <v>569</v>
      </c>
      <c r="D1627" s="356">
        <v>175.87</v>
      </c>
    </row>
    <row r="1628" spans="1:4" x14ac:dyDescent="0.25">
      <c r="A1628" s="353" t="s">
        <v>11811</v>
      </c>
      <c r="B1628" s="354" t="s">
        <v>11812</v>
      </c>
      <c r="C1628" s="355" t="s">
        <v>569</v>
      </c>
      <c r="D1628" s="356">
        <v>283.2</v>
      </c>
    </row>
    <row r="1629" spans="1:4" x14ac:dyDescent="0.25">
      <c r="A1629" s="353" t="s">
        <v>11813</v>
      </c>
      <c r="B1629" s="354" t="s">
        <v>11814</v>
      </c>
      <c r="C1629" s="355" t="s">
        <v>569</v>
      </c>
      <c r="D1629" s="356">
        <v>421.29</v>
      </c>
    </row>
    <row r="1630" spans="1:4" ht="30" x14ac:dyDescent="0.25">
      <c r="A1630" s="353" t="s">
        <v>11815</v>
      </c>
      <c r="B1630" s="354" t="s">
        <v>11816</v>
      </c>
      <c r="C1630" s="355" t="s">
        <v>569</v>
      </c>
      <c r="D1630" s="356">
        <v>247.17</v>
      </c>
    </row>
    <row r="1631" spans="1:4" x14ac:dyDescent="0.25">
      <c r="A1631" s="353" t="s">
        <v>11817</v>
      </c>
      <c r="B1631" s="354" t="s">
        <v>11818</v>
      </c>
      <c r="C1631" s="355" t="s">
        <v>569</v>
      </c>
      <c r="D1631" s="356">
        <v>824.22</v>
      </c>
    </row>
    <row r="1632" spans="1:4" ht="30" x14ac:dyDescent="0.25">
      <c r="A1632" s="353" t="s">
        <v>11819</v>
      </c>
      <c r="B1632" s="354" t="s">
        <v>11820</v>
      </c>
      <c r="C1632" s="355" t="s">
        <v>569</v>
      </c>
      <c r="D1632" s="356">
        <v>502.7</v>
      </c>
    </row>
    <row r="1633" spans="1:4" ht="30" x14ac:dyDescent="0.25">
      <c r="A1633" s="353" t="s">
        <v>11821</v>
      </c>
      <c r="B1633" s="354" t="s">
        <v>11822</v>
      </c>
      <c r="C1633" s="355" t="s">
        <v>569</v>
      </c>
      <c r="D1633" s="356">
        <v>619.46</v>
      </c>
    </row>
    <row r="1634" spans="1:4" ht="30" x14ac:dyDescent="0.25">
      <c r="A1634" s="353" t="s">
        <v>11823</v>
      </c>
      <c r="B1634" s="354" t="s">
        <v>11824</v>
      </c>
      <c r="C1634" s="355" t="s">
        <v>569</v>
      </c>
      <c r="D1634" s="356">
        <v>968.25</v>
      </c>
    </row>
    <row r="1635" spans="1:4" ht="30" x14ac:dyDescent="0.25">
      <c r="A1635" s="353" t="s">
        <v>11825</v>
      </c>
      <c r="B1635" s="354" t="s">
        <v>11826</v>
      </c>
      <c r="C1635" s="355" t="s">
        <v>569</v>
      </c>
      <c r="D1635" s="356">
        <v>448.06</v>
      </c>
    </row>
    <row r="1636" spans="1:4" ht="30" x14ac:dyDescent="0.25">
      <c r="A1636" s="353" t="s">
        <v>11827</v>
      </c>
      <c r="B1636" s="354" t="s">
        <v>11828</v>
      </c>
      <c r="C1636" s="355" t="s">
        <v>569</v>
      </c>
      <c r="D1636" s="356">
        <v>5041.66</v>
      </c>
    </row>
    <row r="1637" spans="1:4" x14ac:dyDescent="0.25">
      <c r="A1637" s="353" t="s">
        <v>11829</v>
      </c>
      <c r="B1637" s="354" t="s">
        <v>11830</v>
      </c>
      <c r="C1637" s="355" t="s">
        <v>569</v>
      </c>
      <c r="D1637" s="356">
        <v>80.63</v>
      </c>
    </row>
    <row r="1638" spans="1:4" x14ac:dyDescent="0.25">
      <c r="A1638" s="353" t="s">
        <v>11831</v>
      </c>
      <c r="B1638" s="354" t="s">
        <v>11832</v>
      </c>
      <c r="C1638" s="355" t="s">
        <v>569</v>
      </c>
      <c r="D1638" s="356">
        <v>110.55</v>
      </c>
    </row>
    <row r="1639" spans="1:4" x14ac:dyDescent="0.25">
      <c r="A1639" s="353" t="s">
        <v>11833</v>
      </c>
      <c r="B1639" s="354" t="s">
        <v>11834</v>
      </c>
      <c r="C1639" s="355" t="s">
        <v>569</v>
      </c>
      <c r="D1639" s="356">
        <v>139.06</v>
      </c>
    </row>
    <row r="1640" spans="1:4" x14ac:dyDescent="0.25">
      <c r="A1640" s="353" t="s">
        <v>11835</v>
      </c>
      <c r="B1640" s="354" t="s">
        <v>11836</v>
      </c>
      <c r="C1640" s="355" t="s">
        <v>569</v>
      </c>
      <c r="D1640" s="356">
        <v>195.06</v>
      </c>
    </row>
    <row r="1641" spans="1:4" x14ac:dyDescent="0.25">
      <c r="A1641" s="353" t="s">
        <v>11837</v>
      </c>
      <c r="B1641" s="354" t="s">
        <v>11838</v>
      </c>
      <c r="C1641" s="355" t="s">
        <v>569</v>
      </c>
      <c r="D1641" s="356">
        <v>324.12</v>
      </c>
    </row>
    <row r="1642" spans="1:4" x14ac:dyDescent="0.25">
      <c r="A1642" s="353" t="s">
        <v>11839</v>
      </c>
      <c r="B1642" s="354" t="s">
        <v>11840</v>
      </c>
      <c r="C1642" s="355" t="s">
        <v>569</v>
      </c>
      <c r="D1642" s="356">
        <v>485.64</v>
      </c>
    </row>
    <row r="1643" spans="1:4" x14ac:dyDescent="0.25">
      <c r="A1643" s="353" t="s">
        <v>11841</v>
      </c>
      <c r="B1643" s="354" t="s">
        <v>11842</v>
      </c>
      <c r="C1643" s="355" t="s">
        <v>569</v>
      </c>
      <c r="D1643" s="356">
        <v>833.34</v>
      </c>
    </row>
    <row r="1644" spans="1:4" ht="30" x14ac:dyDescent="0.25">
      <c r="A1644" s="353" t="s">
        <v>11843</v>
      </c>
      <c r="B1644" s="354" t="s">
        <v>11844</v>
      </c>
      <c r="C1644" s="355" t="s">
        <v>569</v>
      </c>
      <c r="D1644" s="356">
        <v>2232.5100000000002</v>
      </c>
    </row>
    <row r="1645" spans="1:4" ht="30" x14ac:dyDescent="0.25">
      <c r="A1645" s="353" t="s">
        <v>11845</v>
      </c>
      <c r="B1645" s="354" t="s">
        <v>11846</v>
      </c>
      <c r="C1645" s="355" t="s">
        <v>569</v>
      </c>
      <c r="D1645" s="356">
        <v>103.94</v>
      </c>
    </row>
    <row r="1646" spans="1:4" ht="30" x14ac:dyDescent="0.25">
      <c r="A1646" s="353" t="s">
        <v>11847</v>
      </c>
      <c r="B1646" s="354" t="s">
        <v>11848</v>
      </c>
      <c r="C1646" s="355" t="s">
        <v>569</v>
      </c>
      <c r="D1646" s="356">
        <v>126.01</v>
      </c>
    </row>
    <row r="1647" spans="1:4" ht="30" x14ac:dyDescent="0.25">
      <c r="A1647" s="353" t="s">
        <v>11849</v>
      </c>
      <c r="B1647" s="354" t="s">
        <v>11850</v>
      </c>
      <c r="C1647" s="355" t="s">
        <v>569</v>
      </c>
      <c r="D1647" s="356">
        <v>169.52</v>
      </c>
    </row>
    <row r="1648" spans="1:4" ht="30" x14ac:dyDescent="0.25">
      <c r="A1648" s="353" t="s">
        <v>11851</v>
      </c>
      <c r="B1648" s="354" t="s">
        <v>11852</v>
      </c>
      <c r="C1648" s="355" t="s">
        <v>569</v>
      </c>
      <c r="D1648" s="356">
        <v>211.73</v>
      </c>
    </row>
    <row r="1649" spans="1:4" ht="30" x14ac:dyDescent="0.25">
      <c r="A1649" s="353" t="s">
        <v>11853</v>
      </c>
      <c r="B1649" s="354" t="s">
        <v>11854</v>
      </c>
      <c r="C1649" s="355" t="s">
        <v>569</v>
      </c>
      <c r="D1649" s="356">
        <v>136.69</v>
      </c>
    </row>
    <row r="1650" spans="1:4" ht="30" x14ac:dyDescent="0.25">
      <c r="A1650" s="353" t="s">
        <v>11855</v>
      </c>
      <c r="B1650" s="354" t="s">
        <v>11856</v>
      </c>
      <c r="C1650" s="355" t="s">
        <v>569</v>
      </c>
      <c r="D1650" s="356">
        <v>356.64</v>
      </c>
    </row>
    <row r="1651" spans="1:4" ht="30" x14ac:dyDescent="0.25">
      <c r="A1651" s="353" t="s">
        <v>11857</v>
      </c>
      <c r="B1651" s="354" t="s">
        <v>11858</v>
      </c>
      <c r="C1651" s="355" t="s">
        <v>569</v>
      </c>
      <c r="D1651" s="356">
        <v>209.62</v>
      </c>
    </row>
    <row r="1652" spans="1:4" ht="30" x14ac:dyDescent="0.25">
      <c r="A1652" s="353" t="s">
        <v>11859</v>
      </c>
      <c r="B1652" s="354" t="s">
        <v>11860</v>
      </c>
      <c r="C1652" s="355" t="s">
        <v>569</v>
      </c>
      <c r="D1652" s="356">
        <v>264.79000000000002</v>
      </c>
    </row>
    <row r="1653" spans="1:4" x14ac:dyDescent="0.25">
      <c r="A1653" s="353" t="s">
        <v>11861</v>
      </c>
      <c r="B1653" s="354" t="s">
        <v>11862</v>
      </c>
      <c r="C1653" s="355" t="s">
        <v>569</v>
      </c>
      <c r="D1653" s="356">
        <v>356.37</v>
      </c>
    </row>
    <row r="1654" spans="1:4" ht="30" x14ac:dyDescent="0.25">
      <c r="A1654" s="353" t="s">
        <v>11863</v>
      </c>
      <c r="B1654" s="354" t="s">
        <v>11864</v>
      </c>
      <c r="C1654" s="355" t="s">
        <v>569</v>
      </c>
      <c r="D1654" s="356">
        <v>465.39</v>
      </c>
    </row>
    <row r="1655" spans="1:4" ht="45" x14ac:dyDescent="0.25">
      <c r="A1655" s="353" t="s">
        <v>11865</v>
      </c>
      <c r="B1655" s="354" t="s">
        <v>11866</v>
      </c>
      <c r="C1655" s="355" t="s">
        <v>569</v>
      </c>
      <c r="D1655" s="356">
        <v>5559.03</v>
      </c>
    </row>
    <row r="1656" spans="1:4" ht="30" x14ac:dyDescent="0.25">
      <c r="A1656" s="353" t="s">
        <v>11867</v>
      </c>
      <c r="B1656" s="354" t="s">
        <v>11868</v>
      </c>
      <c r="C1656" s="355" t="s">
        <v>569</v>
      </c>
      <c r="D1656" s="356">
        <v>5779.36</v>
      </c>
    </row>
    <row r="1657" spans="1:4" x14ac:dyDescent="0.25">
      <c r="A1657" s="353" t="s">
        <v>11869</v>
      </c>
      <c r="B1657" s="354" t="s">
        <v>11870</v>
      </c>
      <c r="C1657" s="355" t="s">
        <v>569</v>
      </c>
      <c r="D1657" s="356">
        <v>470.18</v>
      </c>
    </row>
    <row r="1658" spans="1:4" ht="30" x14ac:dyDescent="0.25">
      <c r="A1658" s="353" t="s">
        <v>11871</v>
      </c>
      <c r="B1658" s="354" t="s">
        <v>11872</v>
      </c>
      <c r="C1658" s="355" t="s">
        <v>569</v>
      </c>
      <c r="D1658" s="356">
        <v>412.69</v>
      </c>
    </row>
    <row r="1659" spans="1:4" ht="45" x14ac:dyDescent="0.25">
      <c r="A1659" s="353" t="s">
        <v>11873</v>
      </c>
      <c r="B1659" s="354" t="s">
        <v>11874</v>
      </c>
      <c r="C1659" s="355" t="s">
        <v>569</v>
      </c>
      <c r="D1659" s="356">
        <v>339.03</v>
      </c>
    </row>
    <row r="1660" spans="1:4" ht="30" x14ac:dyDescent="0.25">
      <c r="A1660" s="353" t="s">
        <v>11875</v>
      </c>
      <c r="B1660" s="354" t="s">
        <v>11876</v>
      </c>
      <c r="C1660" s="355" t="s">
        <v>569</v>
      </c>
      <c r="D1660" s="356">
        <v>129.85</v>
      </c>
    </row>
    <row r="1661" spans="1:4" ht="30" x14ac:dyDescent="0.25">
      <c r="A1661" s="353" t="s">
        <v>11877</v>
      </c>
      <c r="B1661" s="354" t="s">
        <v>11878</v>
      </c>
      <c r="C1661" s="355" t="s">
        <v>569</v>
      </c>
      <c r="D1661" s="356">
        <v>143.77000000000001</v>
      </c>
    </row>
    <row r="1662" spans="1:4" ht="30" x14ac:dyDescent="0.25">
      <c r="A1662" s="353" t="s">
        <v>11879</v>
      </c>
      <c r="B1662" s="354" t="s">
        <v>11880</v>
      </c>
      <c r="C1662" s="355" t="s">
        <v>569</v>
      </c>
      <c r="D1662" s="356">
        <v>629.89</v>
      </c>
    </row>
    <row r="1663" spans="1:4" ht="30" x14ac:dyDescent="0.25">
      <c r="A1663" s="353" t="s">
        <v>11881</v>
      </c>
      <c r="B1663" s="354" t="s">
        <v>11882</v>
      </c>
      <c r="C1663" s="355" t="s">
        <v>569</v>
      </c>
      <c r="D1663" s="356">
        <v>203.66</v>
      </c>
    </row>
    <row r="1664" spans="1:4" x14ac:dyDescent="0.25">
      <c r="A1664" s="353" t="s">
        <v>11883</v>
      </c>
      <c r="B1664" s="354" t="s">
        <v>11884</v>
      </c>
      <c r="C1664" s="355" t="s">
        <v>569</v>
      </c>
      <c r="D1664" s="356">
        <v>64.12</v>
      </c>
    </row>
    <row r="1665" spans="1:4" ht="30" x14ac:dyDescent="0.25">
      <c r="A1665" s="353" t="s">
        <v>11885</v>
      </c>
      <c r="B1665" s="354" t="s">
        <v>11886</v>
      </c>
      <c r="C1665" s="355" t="s">
        <v>569</v>
      </c>
      <c r="D1665" s="356">
        <v>52</v>
      </c>
    </row>
    <row r="1666" spans="1:4" ht="30" x14ac:dyDescent="0.25">
      <c r="A1666" s="353" t="s">
        <v>11887</v>
      </c>
      <c r="B1666" s="354" t="s">
        <v>11888</v>
      </c>
      <c r="C1666" s="355" t="s">
        <v>569</v>
      </c>
      <c r="D1666" s="356">
        <v>43.3</v>
      </c>
    </row>
    <row r="1667" spans="1:4" ht="30" x14ac:dyDescent="0.25">
      <c r="A1667" s="353" t="s">
        <v>11889</v>
      </c>
      <c r="B1667" s="354" t="s">
        <v>11890</v>
      </c>
      <c r="C1667" s="355" t="s">
        <v>569</v>
      </c>
      <c r="D1667" s="356">
        <v>50.97</v>
      </c>
    </row>
    <row r="1668" spans="1:4" x14ac:dyDescent="0.25">
      <c r="A1668" s="353" t="s">
        <v>11891</v>
      </c>
      <c r="B1668" s="354" t="s">
        <v>11892</v>
      </c>
      <c r="C1668" s="355" t="s">
        <v>569</v>
      </c>
      <c r="D1668" s="356">
        <v>353.56</v>
      </c>
    </row>
    <row r="1669" spans="1:4" ht="30" x14ac:dyDescent="0.25">
      <c r="A1669" s="353" t="s">
        <v>11893</v>
      </c>
      <c r="B1669" s="354" t="s">
        <v>11894</v>
      </c>
      <c r="C1669" s="355" t="s">
        <v>569</v>
      </c>
      <c r="D1669" s="356">
        <v>477.3</v>
      </c>
    </row>
    <row r="1670" spans="1:4" x14ac:dyDescent="0.25">
      <c r="A1670" s="353" t="s">
        <v>11895</v>
      </c>
      <c r="B1670" s="354" t="s">
        <v>11896</v>
      </c>
      <c r="C1670" s="355" t="s">
        <v>780</v>
      </c>
      <c r="D1670" s="356">
        <v>653.85</v>
      </c>
    </row>
    <row r="1671" spans="1:4" x14ac:dyDescent="0.25">
      <c r="A1671" s="353" t="s">
        <v>11897</v>
      </c>
      <c r="B1671" s="354" t="s">
        <v>11898</v>
      </c>
      <c r="C1671" s="355" t="s">
        <v>569</v>
      </c>
      <c r="D1671" s="356">
        <v>393.34</v>
      </c>
    </row>
    <row r="1672" spans="1:4" ht="30" x14ac:dyDescent="0.25">
      <c r="A1672" s="353" t="s">
        <v>11899</v>
      </c>
      <c r="B1672" s="354" t="s">
        <v>11900</v>
      </c>
      <c r="C1672" s="355" t="s">
        <v>569</v>
      </c>
      <c r="D1672" s="356">
        <v>87.29</v>
      </c>
    </row>
    <row r="1673" spans="1:4" ht="30" x14ac:dyDescent="0.25">
      <c r="A1673" s="353" t="s">
        <v>11901</v>
      </c>
      <c r="B1673" s="354" t="s">
        <v>11902</v>
      </c>
      <c r="C1673" s="355" t="s">
        <v>780</v>
      </c>
      <c r="D1673" s="356">
        <v>589.98</v>
      </c>
    </row>
    <row r="1674" spans="1:4" x14ac:dyDescent="0.25">
      <c r="A1674" s="353" t="s">
        <v>11903</v>
      </c>
      <c r="B1674" s="354" t="s">
        <v>11904</v>
      </c>
      <c r="C1674" s="355" t="s">
        <v>569</v>
      </c>
      <c r="D1674" s="356">
        <v>88.12</v>
      </c>
    </row>
    <row r="1675" spans="1:4" ht="30" x14ac:dyDescent="0.25">
      <c r="A1675" s="353" t="s">
        <v>11905</v>
      </c>
      <c r="B1675" s="354" t="s">
        <v>11906</v>
      </c>
      <c r="C1675" s="355" t="s">
        <v>569</v>
      </c>
      <c r="D1675" s="356">
        <v>566.55999999999995</v>
      </c>
    </row>
    <row r="1676" spans="1:4" ht="30" x14ac:dyDescent="0.25">
      <c r="A1676" s="353" t="s">
        <v>11907</v>
      </c>
      <c r="B1676" s="354" t="s">
        <v>11908</v>
      </c>
      <c r="C1676" s="355" t="s">
        <v>569</v>
      </c>
      <c r="D1676" s="356">
        <v>1180.3</v>
      </c>
    </row>
    <row r="1677" spans="1:4" x14ac:dyDescent="0.25">
      <c r="A1677" s="353" t="s">
        <v>11909</v>
      </c>
      <c r="B1677" s="354" t="s">
        <v>11910</v>
      </c>
      <c r="C1677" s="355" t="s">
        <v>569</v>
      </c>
      <c r="D1677" s="356">
        <v>595.72</v>
      </c>
    </row>
    <row r="1678" spans="1:4" ht="30" x14ac:dyDescent="0.25">
      <c r="A1678" s="353" t="s">
        <v>11911</v>
      </c>
      <c r="B1678" s="354" t="s">
        <v>11912</v>
      </c>
      <c r="C1678" s="355" t="s">
        <v>569</v>
      </c>
      <c r="D1678" s="356">
        <v>950.13</v>
      </c>
    </row>
    <row r="1679" spans="1:4" ht="30" x14ac:dyDescent="0.25">
      <c r="A1679" s="353" t="s">
        <v>11913</v>
      </c>
      <c r="B1679" s="354" t="s">
        <v>11914</v>
      </c>
      <c r="C1679" s="355" t="s">
        <v>569</v>
      </c>
      <c r="D1679" s="356">
        <v>450.09</v>
      </c>
    </row>
    <row r="1680" spans="1:4" ht="30" x14ac:dyDescent="0.25">
      <c r="A1680" s="353" t="s">
        <v>11915</v>
      </c>
      <c r="B1680" s="354" t="s">
        <v>11916</v>
      </c>
      <c r="C1680" s="355" t="s">
        <v>569</v>
      </c>
      <c r="D1680" s="356">
        <v>191.88</v>
      </c>
    </row>
    <row r="1681" spans="1:4" ht="30" x14ac:dyDescent="0.25">
      <c r="A1681" s="353" t="s">
        <v>11917</v>
      </c>
      <c r="B1681" s="354" t="s">
        <v>11918</v>
      </c>
      <c r="C1681" s="355" t="s">
        <v>569</v>
      </c>
      <c r="D1681" s="356">
        <v>614.25</v>
      </c>
    </row>
    <row r="1682" spans="1:4" ht="45" x14ac:dyDescent="0.25">
      <c r="A1682" s="353" t="s">
        <v>11919</v>
      </c>
      <c r="B1682" s="354" t="s">
        <v>11920</v>
      </c>
      <c r="C1682" s="355" t="s">
        <v>569</v>
      </c>
      <c r="D1682" s="356">
        <v>1781.94</v>
      </c>
    </row>
    <row r="1683" spans="1:4" ht="30" x14ac:dyDescent="0.25">
      <c r="A1683" s="353" t="s">
        <v>11921</v>
      </c>
      <c r="B1683" s="354" t="s">
        <v>11922</v>
      </c>
      <c r="C1683" s="355" t="s">
        <v>569</v>
      </c>
      <c r="D1683" s="356">
        <v>38.1</v>
      </c>
    </row>
    <row r="1684" spans="1:4" ht="30" x14ac:dyDescent="0.25">
      <c r="A1684" s="353" t="s">
        <v>11923</v>
      </c>
      <c r="B1684" s="354" t="s">
        <v>11924</v>
      </c>
      <c r="C1684" s="355" t="s">
        <v>569</v>
      </c>
      <c r="D1684" s="356">
        <v>200.33</v>
      </c>
    </row>
    <row r="1685" spans="1:4" ht="45" x14ac:dyDescent="0.25">
      <c r="A1685" s="353" t="s">
        <v>11925</v>
      </c>
      <c r="B1685" s="354" t="s">
        <v>11926</v>
      </c>
      <c r="C1685" s="355" t="s">
        <v>569</v>
      </c>
      <c r="D1685" s="356">
        <v>432.74</v>
      </c>
    </row>
    <row r="1686" spans="1:4" ht="30" x14ac:dyDescent="0.25">
      <c r="A1686" s="353" t="s">
        <v>11927</v>
      </c>
      <c r="B1686" s="354" t="s">
        <v>11928</v>
      </c>
      <c r="C1686" s="355" t="s">
        <v>569</v>
      </c>
      <c r="D1686" s="356">
        <v>43.99</v>
      </c>
    </row>
    <row r="1687" spans="1:4" x14ac:dyDescent="0.25">
      <c r="A1687" s="353" t="s">
        <v>11929</v>
      </c>
      <c r="B1687" s="354" t="s">
        <v>11930</v>
      </c>
      <c r="C1687" s="355" t="s">
        <v>569</v>
      </c>
      <c r="D1687" s="356">
        <v>106.4</v>
      </c>
    </row>
    <row r="1688" spans="1:4" ht="30" x14ac:dyDescent="0.25">
      <c r="A1688" s="353" t="s">
        <v>11931</v>
      </c>
      <c r="B1688" s="354" t="s">
        <v>11932</v>
      </c>
      <c r="C1688" s="355" t="s">
        <v>569</v>
      </c>
      <c r="D1688" s="356">
        <v>304.79000000000002</v>
      </c>
    </row>
    <row r="1689" spans="1:4" ht="30" x14ac:dyDescent="0.25">
      <c r="A1689" s="353" t="s">
        <v>11933</v>
      </c>
      <c r="B1689" s="354" t="s">
        <v>11934</v>
      </c>
      <c r="C1689" s="355" t="s">
        <v>569</v>
      </c>
      <c r="D1689" s="356">
        <v>255.41</v>
      </c>
    </row>
    <row r="1690" spans="1:4" ht="30" x14ac:dyDescent="0.25">
      <c r="A1690" s="353" t="s">
        <v>11935</v>
      </c>
      <c r="B1690" s="354" t="s">
        <v>11936</v>
      </c>
      <c r="C1690" s="355" t="s">
        <v>569</v>
      </c>
      <c r="D1690" s="356">
        <v>265.23</v>
      </c>
    </row>
    <row r="1691" spans="1:4" ht="30" x14ac:dyDescent="0.25">
      <c r="A1691" s="353" t="s">
        <v>11937</v>
      </c>
      <c r="B1691" s="354" t="s">
        <v>11938</v>
      </c>
      <c r="C1691" s="355" t="s">
        <v>569</v>
      </c>
      <c r="D1691" s="356">
        <v>36.76</v>
      </c>
    </row>
    <row r="1692" spans="1:4" ht="30" x14ac:dyDescent="0.25">
      <c r="A1692" s="353" t="s">
        <v>11939</v>
      </c>
      <c r="B1692" s="354" t="s">
        <v>11940</v>
      </c>
      <c r="C1692" s="355" t="s">
        <v>569</v>
      </c>
      <c r="D1692" s="356">
        <v>55.82</v>
      </c>
    </row>
    <row r="1693" spans="1:4" ht="30" x14ac:dyDescent="0.25">
      <c r="A1693" s="353" t="s">
        <v>11941</v>
      </c>
      <c r="B1693" s="354" t="s">
        <v>11942</v>
      </c>
      <c r="C1693" s="355" t="s">
        <v>569</v>
      </c>
      <c r="D1693" s="356">
        <v>468.75</v>
      </c>
    </row>
    <row r="1694" spans="1:4" ht="30" x14ac:dyDescent="0.25">
      <c r="A1694" s="353" t="s">
        <v>11943</v>
      </c>
      <c r="B1694" s="354" t="s">
        <v>11944</v>
      </c>
      <c r="C1694" s="355" t="s">
        <v>569</v>
      </c>
      <c r="D1694" s="356">
        <v>1009.33</v>
      </c>
    </row>
    <row r="1695" spans="1:4" ht="30" x14ac:dyDescent="0.25">
      <c r="A1695" s="353" t="s">
        <v>11945</v>
      </c>
      <c r="B1695" s="354" t="s">
        <v>11946</v>
      </c>
      <c r="C1695" s="355" t="s">
        <v>569</v>
      </c>
      <c r="D1695" s="356">
        <v>778.71</v>
      </c>
    </row>
    <row r="1696" spans="1:4" ht="30" x14ac:dyDescent="0.25">
      <c r="A1696" s="353" t="s">
        <v>11947</v>
      </c>
      <c r="B1696" s="354" t="s">
        <v>11948</v>
      </c>
      <c r="C1696" s="355" t="s">
        <v>569</v>
      </c>
      <c r="D1696" s="356">
        <v>166.75</v>
      </c>
    </row>
    <row r="1697" spans="1:4" ht="30" x14ac:dyDescent="0.25">
      <c r="A1697" s="353" t="s">
        <v>11949</v>
      </c>
      <c r="B1697" s="354" t="s">
        <v>11950</v>
      </c>
      <c r="C1697" s="355" t="s">
        <v>569</v>
      </c>
      <c r="D1697" s="356">
        <v>146.58000000000001</v>
      </c>
    </row>
    <row r="1698" spans="1:4" ht="30" x14ac:dyDescent="0.25">
      <c r="A1698" s="353" t="s">
        <v>11951</v>
      </c>
      <c r="B1698" s="354" t="s">
        <v>11952</v>
      </c>
      <c r="C1698" s="355" t="s">
        <v>569</v>
      </c>
      <c r="D1698" s="356">
        <v>164.44</v>
      </c>
    </row>
    <row r="1699" spans="1:4" ht="30" x14ac:dyDescent="0.25">
      <c r="A1699" s="353" t="s">
        <v>11953</v>
      </c>
      <c r="B1699" s="354" t="s">
        <v>11954</v>
      </c>
      <c r="C1699" s="355" t="s">
        <v>569</v>
      </c>
      <c r="D1699" s="356">
        <v>15.25</v>
      </c>
    </row>
    <row r="1700" spans="1:4" ht="30" x14ac:dyDescent="0.25">
      <c r="A1700" s="353" t="s">
        <v>11955</v>
      </c>
      <c r="B1700" s="354" t="s">
        <v>11956</v>
      </c>
      <c r="C1700" s="355" t="s">
        <v>569</v>
      </c>
      <c r="D1700" s="356">
        <v>317.17</v>
      </c>
    </row>
    <row r="1701" spans="1:4" ht="45" x14ac:dyDescent="0.25">
      <c r="A1701" s="353" t="s">
        <v>11957</v>
      </c>
      <c r="B1701" s="354" t="s">
        <v>11958</v>
      </c>
      <c r="C1701" s="355" t="s">
        <v>569</v>
      </c>
      <c r="D1701" s="356">
        <v>99.89</v>
      </c>
    </row>
    <row r="1702" spans="1:4" ht="30" x14ac:dyDescent="0.25">
      <c r="A1702" s="353" t="s">
        <v>11959</v>
      </c>
      <c r="B1702" s="354" t="s">
        <v>11960</v>
      </c>
      <c r="C1702" s="355" t="s">
        <v>569</v>
      </c>
      <c r="D1702" s="356">
        <v>30.18</v>
      </c>
    </row>
    <row r="1703" spans="1:4" ht="30" x14ac:dyDescent="0.25">
      <c r="A1703" s="353" t="s">
        <v>11961</v>
      </c>
      <c r="B1703" s="354" t="s">
        <v>11962</v>
      </c>
      <c r="C1703" s="355" t="s">
        <v>569</v>
      </c>
      <c r="D1703" s="356">
        <v>30.14</v>
      </c>
    </row>
    <row r="1704" spans="1:4" ht="30" x14ac:dyDescent="0.25">
      <c r="A1704" s="353" t="s">
        <v>11963</v>
      </c>
      <c r="B1704" s="354" t="s">
        <v>11964</v>
      </c>
      <c r="C1704" s="355" t="s">
        <v>569</v>
      </c>
      <c r="D1704" s="356">
        <v>369.39</v>
      </c>
    </row>
    <row r="1705" spans="1:4" x14ac:dyDescent="0.25">
      <c r="A1705" s="353" t="s">
        <v>11965</v>
      </c>
      <c r="B1705" s="354" t="s">
        <v>11966</v>
      </c>
      <c r="C1705" s="355" t="s">
        <v>569</v>
      </c>
      <c r="D1705" s="356">
        <v>312.87</v>
      </c>
    </row>
    <row r="1706" spans="1:4" ht="30" x14ac:dyDescent="0.25">
      <c r="A1706" s="353" t="s">
        <v>11967</v>
      </c>
      <c r="B1706" s="354" t="s">
        <v>11968</v>
      </c>
      <c r="C1706" s="355" t="s">
        <v>569</v>
      </c>
      <c r="D1706" s="356">
        <v>37.270000000000003</v>
      </c>
    </row>
    <row r="1707" spans="1:4" x14ac:dyDescent="0.25">
      <c r="A1707" s="353" t="s">
        <v>11969</v>
      </c>
      <c r="B1707" s="354" t="s">
        <v>11970</v>
      </c>
      <c r="C1707" s="355" t="s">
        <v>569</v>
      </c>
      <c r="D1707" s="356">
        <v>20.149999999999999</v>
      </c>
    </row>
    <row r="1708" spans="1:4" ht="30" x14ac:dyDescent="0.25">
      <c r="A1708" s="353" t="s">
        <v>11971</v>
      </c>
      <c r="B1708" s="354" t="s">
        <v>11972</v>
      </c>
      <c r="C1708" s="355" t="s">
        <v>569</v>
      </c>
      <c r="D1708" s="356">
        <v>29.07</v>
      </c>
    </row>
    <row r="1709" spans="1:4" ht="30" x14ac:dyDescent="0.25">
      <c r="A1709" s="353" t="s">
        <v>11973</v>
      </c>
      <c r="B1709" s="354" t="s">
        <v>11974</v>
      </c>
      <c r="C1709" s="355" t="s">
        <v>569</v>
      </c>
      <c r="D1709" s="356">
        <v>29.7</v>
      </c>
    </row>
    <row r="1710" spans="1:4" ht="30" x14ac:dyDescent="0.25">
      <c r="A1710" s="353" t="s">
        <v>11975</v>
      </c>
      <c r="B1710" s="354" t="s">
        <v>11976</v>
      </c>
      <c r="C1710" s="355" t="s">
        <v>569</v>
      </c>
      <c r="D1710" s="356">
        <v>49.18</v>
      </c>
    </row>
    <row r="1711" spans="1:4" ht="30" x14ac:dyDescent="0.25">
      <c r="A1711" s="353" t="s">
        <v>11977</v>
      </c>
      <c r="B1711" s="354" t="s">
        <v>11978</v>
      </c>
      <c r="C1711" s="355" t="s">
        <v>569</v>
      </c>
      <c r="D1711" s="356">
        <v>10.039999999999999</v>
      </c>
    </row>
    <row r="1712" spans="1:4" ht="30" x14ac:dyDescent="0.25">
      <c r="A1712" s="353" t="s">
        <v>11979</v>
      </c>
      <c r="B1712" s="354" t="s">
        <v>11980</v>
      </c>
      <c r="C1712" s="355" t="s">
        <v>569</v>
      </c>
      <c r="D1712" s="356">
        <v>532.07000000000005</v>
      </c>
    </row>
    <row r="1713" spans="1:4" ht="30" x14ac:dyDescent="0.25">
      <c r="A1713" s="353" t="s">
        <v>11981</v>
      </c>
      <c r="B1713" s="354" t="s">
        <v>11982</v>
      </c>
      <c r="C1713" s="355" t="s">
        <v>569</v>
      </c>
      <c r="D1713" s="356">
        <v>59.26</v>
      </c>
    </row>
    <row r="1714" spans="1:4" ht="30" x14ac:dyDescent="0.25">
      <c r="A1714" s="353" t="s">
        <v>11983</v>
      </c>
      <c r="B1714" s="354" t="s">
        <v>11984</v>
      </c>
      <c r="C1714" s="355" t="s">
        <v>569</v>
      </c>
      <c r="D1714" s="356">
        <v>189.97</v>
      </c>
    </row>
    <row r="1715" spans="1:4" ht="30" x14ac:dyDescent="0.25">
      <c r="A1715" s="353" t="s">
        <v>11985</v>
      </c>
      <c r="B1715" s="354" t="s">
        <v>11986</v>
      </c>
      <c r="C1715" s="355" t="s">
        <v>569</v>
      </c>
      <c r="D1715" s="356">
        <v>388.67</v>
      </c>
    </row>
    <row r="1716" spans="1:4" ht="30" x14ac:dyDescent="0.25">
      <c r="A1716" s="353" t="s">
        <v>11987</v>
      </c>
      <c r="B1716" s="354" t="s">
        <v>11988</v>
      </c>
      <c r="C1716" s="355" t="s">
        <v>569</v>
      </c>
      <c r="D1716" s="356">
        <v>437.37</v>
      </c>
    </row>
    <row r="1717" spans="1:4" ht="30" x14ac:dyDescent="0.25">
      <c r="A1717" s="353" t="s">
        <v>11989</v>
      </c>
      <c r="B1717" s="354" t="s">
        <v>11990</v>
      </c>
      <c r="C1717" s="355" t="s">
        <v>569</v>
      </c>
      <c r="D1717" s="356">
        <v>689.49</v>
      </c>
    </row>
    <row r="1718" spans="1:4" ht="30" x14ac:dyDescent="0.25">
      <c r="A1718" s="353" t="s">
        <v>11991</v>
      </c>
      <c r="B1718" s="354" t="s">
        <v>11992</v>
      </c>
      <c r="C1718" s="355" t="s">
        <v>569</v>
      </c>
      <c r="D1718" s="356">
        <v>65.25</v>
      </c>
    </row>
    <row r="1719" spans="1:4" ht="30" x14ac:dyDescent="0.25">
      <c r="A1719" s="353" t="s">
        <v>11993</v>
      </c>
      <c r="B1719" s="354" t="s">
        <v>11994</v>
      </c>
      <c r="C1719" s="355" t="s">
        <v>569</v>
      </c>
      <c r="D1719" s="356">
        <v>431.7</v>
      </c>
    </row>
    <row r="1720" spans="1:4" ht="30" x14ac:dyDescent="0.25">
      <c r="A1720" s="353" t="s">
        <v>11995</v>
      </c>
      <c r="B1720" s="354" t="s">
        <v>11996</v>
      </c>
      <c r="C1720" s="355" t="s">
        <v>569</v>
      </c>
      <c r="D1720" s="356">
        <v>553.64</v>
      </c>
    </row>
    <row r="1721" spans="1:4" ht="30" x14ac:dyDescent="0.25">
      <c r="A1721" s="353" t="s">
        <v>11997</v>
      </c>
      <c r="B1721" s="354" t="s">
        <v>11998</v>
      </c>
      <c r="C1721" s="355" t="s">
        <v>569</v>
      </c>
      <c r="D1721" s="356">
        <v>771.72</v>
      </c>
    </row>
    <row r="1722" spans="1:4" ht="30" x14ac:dyDescent="0.25">
      <c r="A1722" s="353" t="s">
        <v>11999</v>
      </c>
      <c r="B1722" s="354" t="s">
        <v>12000</v>
      </c>
      <c r="C1722" s="355" t="s">
        <v>569</v>
      </c>
      <c r="D1722" s="356">
        <v>189.02</v>
      </c>
    </row>
    <row r="1723" spans="1:4" ht="30" x14ac:dyDescent="0.25">
      <c r="A1723" s="353" t="s">
        <v>12001</v>
      </c>
      <c r="B1723" s="354" t="s">
        <v>12002</v>
      </c>
      <c r="C1723" s="355" t="s">
        <v>569</v>
      </c>
      <c r="D1723" s="356">
        <v>58.44</v>
      </c>
    </row>
    <row r="1724" spans="1:4" ht="30" x14ac:dyDescent="0.25">
      <c r="A1724" s="353" t="s">
        <v>12003</v>
      </c>
      <c r="B1724" s="354" t="s">
        <v>12004</v>
      </c>
      <c r="C1724" s="355" t="s">
        <v>569</v>
      </c>
      <c r="D1724" s="356">
        <v>403.14</v>
      </c>
    </row>
    <row r="1725" spans="1:4" ht="30" x14ac:dyDescent="0.25">
      <c r="A1725" s="353" t="s">
        <v>12005</v>
      </c>
      <c r="B1725" s="354" t="s">
        <v>12006</v>
      </c>
      <c r="C1725" s="355" t="s">
        <v>569</v>
      </c>
      <c r="D1725" s="356">
        <v>3.95</v>
      </c>
    </row>
    <row r="1726" spans="1:4" ht="30" x14ac:dyDescent="0.25">
      <c r="A1726" s="353" t="s">
        <v>12007</v>
      </c>
      <c r="B1726" s="354" t="s">
        <v>12008</v>
      </c>
      <c r="C1726" s="355" t="s">
        <v>569</v>
      </c>
      <c r="D1726" s="356">
        <v>4.46</v>
      </c>
    </row>
    <row r="1727" spans="1:4" ht="45" x14ac:dyDescent="0.25">
      <c r="A1727" s="353" t="s">
        <v>12009</v>
      </c>
      <c r="B1727" s="354" t="s">
        <v>12010</v>
      </c>
      <c r="C1727" s="355" t="s">
        <v>569</v>
      </c>
      <c r="D1727" s="356">
        <v>695.9</v>
      </c>
    </row>
    <row r="1728" spans="1:4" ht="45" x14ac:dyDescent="0.25">
      <c r="A1728" s="353" t="s">
        <v>12011</v>
      </c>
      <c r="B1728" s="354" t="s">
        <v>12012</v>
      </c>
      <c r="C1728" s="355" t="s">
        <v>569</v>
      </c>
      <c r="D1728" s="356">
        <v>132</v>
      </c>
    </row>
    <row r="1729" spans="1:4" ht="30" x14ac:dyDescent="0.25">
      <c r="A1729" s="353" t="s">
        <v>12013</v>
      </c>
      <c r="B1729" s="354" t="s">
        <v>12014</v>
      </c>
      <c r="C1729" s="355" t="s">
        <v>569</v>
      </c>
      <c r="D1729" s="356">
        <v>81.94</v>
      </c>
    </row>
    <row r="1730" spans="1:4" ht="30" x14ac:dyDescent="0.25">
      <c r="A1730" s="353" t="s">
        <v>12015</v>
      </c>
      <c r="B1730" s="354" t="s">
        <v>12016</v>
      </c>
      <c r="C1730" s="355" t="s">
        <v>569</v>
      </c>
      <c r="D1730" s="356">
        <v>2161.7600000000002</v>
      </c>
    </row>
    <row r="1731" spans="1:4" x14ac:dyDescent="0.25">
      <c r="A1731" s="353" t="s">
        <v>12017</v>
      </c>
      <c r="B1731" s="354" t="s">
        <v>12018</v>
      </c>
      <c r="C1731" s="355" t="s">
        <v>569</v>
      </c>
      <c r="D1731" s="356">
        <v>13.49</v>
      </c>
    </row>
    <row r="1732" spans="1:4" ht="30" x14ac:dyDescent="0.25">
      <c r="A1732" s="353" t="s">
        <v>12019</v>
      </c>
      <c r="B1732" s="354" t="s">
        <v>12020</v>
      </c>
      <c r="C1732" s="355" t="s">
        <v>569</v>
      </c>
      <c r="D1732" s="356">
        <v>465.69</v>
      </c>
    </row>
    <row r="1733" spans="1:4" ht="45" x14ac:dyDescent="0.25">
      <c r="A1733" s="353" t="s">
        <v>12021</v>
      </c>
      <c r="B1733" s="354" t="s">
        <v>12022</v>
      </c>
      <c r="C1733" s="355" t="s">
        <v>569</v>
      </c>
      <c r="D1733" s="356">
        <v>152.27000000000001</v>
      </c>
    </row>
    <row r="1734" spans="1:4" x14ac:dyDescent="0.25">
      <c r="A1734" s="353" t="s">
        <v>12023</v>
      </c>
      <c r="B1734" s="354" t="s">
        <v>12024</v>
      </c>
      <c r="C1734" s="355" t="s">
        <v>569</v>
      </c>
      <c r="D1734" s="356">
        <v>90.69</v>
      </c>
    </row>
    <row r="1735" spans="1:4" x14ac:dyDescent="0.25">
      <c r="A1735" s="353" t="s">
        <v>12025</v>
      </c>
      <c r="B1735" s="354" t="s">
        <v>12026</v>
      </c>
      <c r="C1735" s="355" t="s">
        <v>569</v>
      </c>
      <c r="D1735" s="356">
        <v>735.01</v>
      </c>
    </row>
    <row r="1736" spans="1:4" ht="30" x14ac:dyDescent="0.25">
      <c r="A1736" s="353" t="s">
        <v>12027</v>
      </c>
      <c r="B1736" s="354" t="s">
        <v>12028</v>
      </c>
      <c r="C1736" s="355" t="s">
        <v>569</v>
      </c>
      <c r="D1736" s="356">
        <v>88.22</v>
      </c>
    </row>
    <row r="1737" spans="1:4" x14ac:dyDescent="0.25">
      <c r="A1737" s="353" t="s">
        <v>12029</v>
      </c>
      <c r="B1737" s="354" t="s">
        <v>12030</v>
      </c>
      <c r="C1737" s="355" t="s">
        <v>780</v>
      </c>
      <c r="D1737" s="356">
        <v>42.97</v>
      </c>
    </row>
    <row r="1738" spans="1:4" x14ac:dyDescent="0.25">
      <c r="A1738" s="353" t="s">
        <v>12031</v>
      </c>
      <c r="B1738" s="354" t="s">
        <v>12032</v>
      </c>
      <c r="C1738" s="355" t="s">
        <v>569</v>
      </c>
      <c r="D1738" s="356">
        <v>61.4</v>
      </c>
    </row>
    <row r="1739" spans="1:4" ht="30" x14ac:dyDescent="0.25">
      <c r="A1739" s="353" t="s">
        <v>12033</v>
      </c>
      <c r="B1739" s="354" t="s">
        <v>12034</v>
      </c>
      <c r="C1739" s="355" t="s">
        <v>569</v>
      </c>
      <c r="D1739" s="356">
        <v>126.18</v>
      </c>
    </row>
    <row r="1740" spans="1:4" ht="30" x14ac:dyDescent="0.25">
      <c r="A1740" s="353" t="s">
        <v>12035</v>
      </c>
      <c r="B1740" s="354" t="s">
        <v>12036</v>
      </c>
      <c r="C1740" s="355" t="s">
        <v>569</v>
      </c>
      <c r="D1740" s="356">
        <v>63.14</v>
      </c>
    </row>
    <row r="1741" spans="1:4" ht="30" x14ac:dyDescent="0.25">
      <c r="A1741" s="353" t="s">
        <v>12037</v>
      </c>
      <c r="B1741" s="354" t="s">
        <v>12038</v>
      </c>
      <c r="C1741" s="355" t="s">
        <v>569</v>
      </c>
      <c r="D1741" s="356">
        <v>63.72</v>
      </c>
    </row>
    <row r="1742" spans="1:4" ht="45" x14ac:dyDescent="0.25">
      <c r="A1742" s="353" t="s">
        <v>12039</v>
      </c>
      <c r="B1742" s="354" t="s">
        <v>12040</v>
      </c>
      <c r="C1742" s="355" t="s">
        <v>569</v>
      </c>
      <c r="D1742" s="356">
        <v>35.75</v>
      </c>
    </row>
    <row r="1743" spans="1:4" x14ac:dyDescent="0.25">
      <c r="A1743" s="353" t="s">
        <v>12041</v>
      </c>
      <c r="B1743" s="354" t="s">
        <v>12042</v>
      </c>
      <c r="C1743" s="355" t="s">
        <v>569</v>
      </c>
      <c r="D1743" s="356">
        <v>10.42</v>
      </c>
    </row>
    <row r="1744" spans="1:4" x14ac:dyDescent="0.25">
      <c r="A1744" s="353" t="s">
        <v>12043</v>
      </c>
      <c r="B1744" s="354" t="s">
        <v>12044</v>
      </c>
      <c r="C1744" s="355" t="s">
        <v>569</v>
      </c>
      <c r="D1744" s="356">
        <v>4.84</v>
      </c>
    </row>
    <row r="1745" spans="1:4" x14ac:dyDescent="0.25">
      <c r="A1745" s="353" t="s">
        <v>12045</v>
      </c>
      <c r="B1745" s="354" t="s">
        <v>12046</v>
      </c>
      <c r="C1745" s="355" t="s">
        <v>569</v>
      </c>
      <c r="D1745" s="356">
        <v>7.79</v>
      </c>
    </row>
    <row r="1746" spans="1:4" x14ac:dyDescent="0.25">
      <c r="A1746" s="353" t="s">
        <v>12047</v>
      </c>
      <c r="B1746" s="354" t="s">
        <v>12048</v>
      </c>
      <c r="C1746" s="355" t="s">
        <v>569</v>
      </c>
      <c r="D1746" s="356">
        <v>13.1</v>
      </c>
    </row>
    <row r="1747" spans="1:4" x14ac:dyDescent="0.25">
      <c r="A1747" s="353" t="s">
        <v>12049</v>
      </c>
      <c r="B1747" s="354" t="s">
        <v>12050</v>
      </c>
      <c r="C1747" s="355" t="s">
        <v>569</v>
      </c>
      <c r="D1747" s="356">
        <v>20.92</v>
      </c>
    </row>
    <row r="1748" spans="1:4" ht="30" x14ac:dyDescent="0.25">
      <c r="A1748" s="353" t="s">
        <v>12051</v>
      </c>
      <c r="B1748" s="354" t="s">
        <v>12052</v>
      </c>
      <c r="C1748" s="355" t="s">
        <v>569</v>
      </c>
      <c r="D1748" s="356">
        <v>4.3099999999999996</v>
      </c>
    </row>
    <row r="1749" spans="1:4" ht="30" x14ac:dyDescent="0.25">
      <c r="A1749" s="353" t="s">
        <v>12053</v>
      </c>
      <c r="B1749" s="354" t="s">
        <v>12054</v>
      </c>
      <c r="C1749" s="355" t="s">
        <v>569</v>
      </c>
      <c r="D1749" s="356">
        <v>6.18</v>
      </c>
    </row>
    <row r="1750" spans="1:4" ht="30" x14ac:dyDescent="0.25">
      <c r="A1750" s="353" t="s">
        <v>12055</v>
      </c>
      <c r="B1750" s="354" t="s">
        <v>12056</v>
      </c>
      <c r="C1750" s="355" t="s">
        <v>569</v>
      </c>
      <c r="D1750" s="356">
        <v>7.19</v>
      </c>
    </row>
    <row r="1751" spans="1:4" x14ac:dyDescent="0.25">
      <c r="A1751" s="353" t="s">
        <v>12057</v>
      </c>
      <c r="B1751" s="354" t="s">
        <v>12058</v>
      </c>
      <c r="C1751" s="355" t="s">
        <v>569</v>
      </c>
      <c r="D1751" s="356">
        <v>1.46</v>
      </c>
    </row>
    <row r="1752" spans="1:4" x14ac:dyDescent="0.25">
      <c r="A1752" s="353" t="s">
        <v>12059</v>
      </c>
      <c r="B1752" s="354" t="s">
        <v>12060</v>
      </c>
      <c r="C1752" s="355" t="s">
        <v>569</v>
      </c>
      <c r="D1752" s="356">
        <v>2.25</v>
      </c>
    </row>
    <row r="1753" spans="1:4" x14ac:dyDescent="0.25">
      <c r="A1753" s="353" t="s">
        <v>12061</v>
      </c>
      <c r="B1753" s="354" t="s">
        <v>12062</v>
      </c>
      <c r="C1753" s="355" t="s">
        <v>569</v>
      </c>
      <c r="D1753" s="356">
        <v>2.76</v>
      </c>
    </row>
    <row r="1754" spans="1:4" x14ac:dyDescent="0.25">
      <c r="A1754" s="353" t="s">
        <v>12063</v>
      </c>
      <c r="B1754" s="354" t="s">
        <v>12064</v>
      </c>
      <c r="C1754" s="355" t="s">
        <v>569</v>
      </c>
      <c r="D1754" s="356">
        <v>10.99</v>
      </c>
    </row>
    <row r="1755" spans="1:4" x14ac:dyDescent="0.25">
      <c r="A1755" s="353" t="s">
        <v>12065</v>
      </c>
      <c r="B1755" s="354" t="s">
        <v>12066</v>
      </c>
      <c r="C1755" s="355" t="s">
        <v>569</v>
      </c>
      <c r="D1755" s="356">
        <v>3.49</v>
      </c>
    </row>
    <row r="1756" spans="1:4" x14ac:dyDescent="0.25">
      <c r="A1756" s="353" t="s">
        <v>12067</v>
      </c>
      <c r="B1756" s="354" t="s">
        <v>12068</v>
      </c>
      <c r="C1756" s="355" t="s">
        <v>569</v>
      </c>
      <c r="D1756" s="356">
        <v>294.23</v>
      </c>
    </row>
    <row r="1757" spans="1:4" x14ac:dyDescent="0.25">
      <c r="A1757" s="353" t="s">
        <v>12069</v>
      </c>
      <c r="B1757" s="354" t="s">
        <v>12070</v>
      </c>
      <c r="C1757" s="355" t="s">
        <v>569</v>
      </c>
      <c r="D1757" s="356">
        <v>15.08</v>
      </c>
    </row>
    <row r="1758" spans="1:4" x14ac:dyDescent="0.25">
      <c r="A1758" s="353" t="s">
        <v>12071</v>
      </c>
      <c r="B1758" s="354" t="s">
        <v>12072</v>
      </c>
      <c r="C1758" s="355" t="s">
        <v>569</v>
      </c>
      <c r="D1758" s="356">
        <v>15.11</v>
      </c>
    </row>
    <row r="1759" spans="1:4" ht="30" x14ac:dyDescent="0.25">
      <c r="A1759" s="353" t="s">
        <v>12073</v>
      </c>
      <c r="B1759" s="354" t="s">
        <v>12074</v>
      </c>
      <c r="C1759" s="355" t="s">
        <v>569</v>
      </c>
      <c r="D1759" s="356">
        <v>31.66</v>
      </c>
    </row>
    <row r="1760" spans="1:4" ht="45" x14ac:dyDescent="0.25">
      <c r="A1760" s="353" t="s">
        <v>12075</v>
      </c>
      <c r="B1760" s="354" t="s">
        <v>12076</v>
      </c>
      <c r="C1760" s="355" t="s">
        <v>780</v>
      </c>
      <c r="D1760" s="356">
        <v>795.8</v>
      </c>
    </row>
    <row r="1761" spans="1:4" ht="30" x14ac:dyDescent="0.25">
      <c r="A1761" s="353" t="s">
        <v>12077</v>
      </c>
      <c r="B1761" s="354" t="s">
        <v>12078</v>
      </c>
      <c r="C1761" s="355" t="s">
        <v>569</v>
      </c>
      <c r="D1761" s="356">
        <v>47.5</v>
      </c>
    </row>
    <row r="1762" spans="1:4" x14ac:dyDescent="0.25">
      <c r="A1762" s="353" t="s">
        <v>12079</v>
      </c>
      <c r="B1762" s="354" t="s">
        <v>12080</v>
      </c>
      <c r="C1762" s="355" t="s">
        <v>569</v>
      </c>
      <c r="D1762" s="356">
        <v>41.63</v>
      </c>
    </row>
    <row r="1763" spans="1:4" ht="30" x14ac:dyDescent="0.25">
      <c r="A1763" s="353" t="s">
        <v>12081</v>
      </c>
      <c r="B1763" s="354" t="s">
        <v>12082</v>
      </c>
      <c r="C1763" s="355" t="s">
        <v>569</v>
      </c>
      <c r="D1763" s="356">
        <v>1281.1500000000001</v>
      </c>
    </row>
    <row r="1764" spans="1:4" ht="30" x14ac:dyDescent="0.25">
      <c r="A1764" s="353" t="s">
        <v>12083</v>
      </c>
      <c r="B1764" s="354" t="s">
        <v>12084</v>
      </c>
      <c r="C1764" s="355" t="s">
        <v>569</v>
      </c>
      <c r="D1764" s="356">
        <v>64</v>
      </c>
    </row>
    <row r="1765" spans="1:4" x14ac:dyDescent="0.25">
      <c r="A1765" s="353" t="s">
        <v>12085</v>
      </c>
      <c r="B1765" s="354" t="s">
        <v>12086</v>
      </c>
      <c r="C1765" s="355" t="s">
        <v>569</v>
      </c>
      <c r="D1765" s="356">
        <v>34.4</v>
      </c>
    </row>
    <row r="1766" spans="1:4" x14ac:dyDescent="0.25">
      <c r="A1766" s="353" t="s">
        <v>12087</v>
      </c>
      <c r="B1766" s="354" t="s">
        <v>12088</v>
      </c>
      <c r="C1766" s="355" t="s">
        <v>569</v>
      </c>
      <c r="D1766" s="356">
        <v>7.33</v>
      </c>
    </row>
    <row r="1767" spans="1:4" x14ac:dyDescent="0.25">
      <c r="A1767" s="353" t="s">
        <v>12089</v>
      </c>
      <c r="B1767" s="354" t="s">
        <v>12090</v>
      </c>
      <c r="C1767" s="355" t="s">
        <v>569</v>
      </c>
      <c r="D1767" s="356">
        <v>39.67</v>
      </c>
    </row>
    <row r="1768" spans="1:4" ht="30" x14ac:dyDescent="0.25">
      <c r="A1768" s="353" t="s">
        <v>12091</v>
      </c>
      <c r="B1768" s="354" t="s">
        <v>12092</v>
      </c>
      <c r="C1768" s="355" t="s">
        <v>569</v>
      </c>
      <c r="D1768" s="356">
        <v>66.63</v>
      </c>
    </row>
    <row r="1769" spans="1:4" ht="30" x14ac:dyDescent="0.25">
      <c r="A1769" s="353" t="s">
        <v>12093</v>
      </c>
      <c r="B1769" s="354" t="s">
        <v>12094</v>
      </c>
      <c r="C1769" s="355" t="s">
        <v>569</v>
      </c>
      <c r="D1769" s="356">
        <v>48.49</v>
      </c>
    </row>
    <row r="1770" spans="1:4" ht="30" x14ac:dyDescent="0.25">
      <c r="A1770" s="353" t="s">
        <v>12095</v>
      </c>
      <c r="B1770" s="354" t="s">
        <v>12096</v>
      </c>
      <c r="C1770" s="355" t="s">
        <v>569</v>
      </c>
      <c r="D1770" s="356">
        <v>60.01</v>
      </c>
    </row>
    <row r="1771" spans="1:4" ht="30" x14ac:dyDescent="0.25">
      <c r="A1771" s="353" t="s">
        <v>12097</v>
      </c>
      <c r="B1771" s="354" t="s">
        <v>12098</v>
      </c>
      <c r="C1771" s="355" t="s">
        <v>569</v>
      </c>
      <c r="D1771" s="356">
        <v>77.790000000000006</v>
      </c>
    </row>
    <row r="1772" spans="1:4" x14ac:dyDescent="0.25">
      <c r="A1772" s="353" t="s">
        <v>12099</v>
      </c>
      <c r="B1772" s="354" t="s">
        <v>12100</v>
      </c>
      <c r="C1772" s="355" t="s">
        <v>569</v>
      </c>
      <c r="D1772" s="356">
        <v>8.81</v>
      </c>
    </row>
    <row r="1773" spans="1:4" x14ac:dyDescent="0.25">
      <c r="A1773" s="353" t="s">
        <v>12101</v>
      </c>
      <c r="B1773" s="354" t="s">
        <v>12102</v>
      </c>
      <c r="C1773" s="355" t="s">
        <v>32</v>
      </c>
      <c r="D1773" s="356">
        <v>18.45</v>
      </c>
    </row>
    <row r="1774" spans="1:4" x14ac:dyDescent="0.25">
      <c r="A1774" s="353" t="s">
        <v>12103</v>
      </c>
      <c r="B1774" s="354" t="s">
        <v>12104</v>
      </c>
      <c r="C1774" s="355" t="s">
        <v>569</v>
      </c>
      <c r="D1774" s="356">
        <v>65.819999999999993</v>
      </c>
    </row>
    <row r="1775" spans="1:4" x14ac:dyDescent="0.25">
      <c r="A1775" s="353" t="s">
        <v>12105</v>
      </c>
      <c r="B1775" s="354" t="s">
        <v>12106</v>
      </c>
      <c r="C1775" s="355" t="s">
        <v>569</v>
      </c>
      <c r="D1775" s="356">
        <v>42.03</v>
      </c>
    </row>
    <row r="1776" spans="1:4" x14ac:dyDescent="0.25">
      <c r="A1776" s="353" t="s">
        <v>12107</v>
      </c>
      <c r="B1776" s="354" t="s">
        <v>12108</v>
      </c>
      <c r="C1776" s="355" t="s">
        <v>569</v>
      </c>
      <c r="D1776" s="356">
        <v>23.55</v>
      </c>
    </row>
    <row r="1777" spans="1:4" ht="45" x14ac:dyDescent="0.25">
      <c r="A1777" s="353" t="s">
        <v>12109</v>
      </c>
      <c r="B1777" s="354" t="s">
        <v>12110</v>
      </c>
      <c r="C1777" s="355" t="s">
        <v>569</v>
      </c>
      <c r="D1777" s="356">
        <v>86.81</v>
      </c>
    </row>
    <row r="1778" spans="1:4" ht="30" x14ac:dyDescent="0.25">
      <c r="A1778" s="353" t="s">
        <v>12111</v>
      </c>
      <c r="B1778" s="354" t="s">
        <v>12112</v>
      </c>
      <c r="C1778" s="355" t="s">
        <v>569</v>
      </c>
      <c r="D1778" s="356">
        <v>36.450000000000003</v>
      </c>
    </row>
    <row r="1779" spans="1:4" x14ac:dyDescent="0.25">
      <c r="A1779" s="353" t="s">
        <v>12113</v>
      </c>
      <c r="B1779" s="354" t="s">
        <v>12114</v>
      </c>
      <c r="C1779" s="355" t="s">
        <v>569</v>
      </c>
      <c r="D1779" s="356">
        <v>5.57</v>
      </c>
    </row>
    <row r="1780" spans="1:4" ht="45" x14ac:dyDescent="0.25">
      <c r="A1780" s="353" t="s">
        <v>12115</v>
      </c>
      <c r="B1780" s="354" t="s">
        <v>12116</v>
      </c>
      <c r="C1780" s="355" t="s">
        <v>569</v>
      </c>
      <c r="D1780" s="356">
        <v>1110.96</v>
      </c>
    </row>
    <row r="1781" spans="1:4" ht="30" x14ac:dyDescent="0.25">
      <c r="A1781" s="353" t="s">
        <v>12117</v>
      </c>
      <c r="B1781" s="354" t="s">
        <v>12118</v>
      </c>
      <c r="C1781" s="355" t="s">
        <v>569</v>
      </c>
      <c r="D1781" s="356">
        <v>256.26</v>
      </c>
    </row>
    <row r="1782" spans="1:4" ht="30" x14ac:dyDescent="0.25">
      <c r="A1782" s="353" t="s">
        <v>12119</v>
      </c>
      <c r="B1782" s="354" t="s">
        <v>12120</v>
      </c>
      <c r="C1782" s="355" t="s">
        <v>569</v>
      </c>
      <c r="D1782" s="356">
        <v>84.51</v>
      </c>
    </row>
    <row r="1783" spans="1:4" x14ac:dyDescent="0.25">
      <c r="A1783" s="353" t="s">
        <v>12121</v>
      </c>
      <c r="B1783" s="354" t="s">
        <v>12122</v>
      </c>
      <c r="C1783" s="355" t="s">
        <v>569</v>
      </c>
      <c r="D1783" s="356">
        <v>66.94</v>
      </c>
    </row>
    <row r="1784" spans="1:4" x14ac:dyDescent="0.25">
      <c r="A1784" s="353" t="s">
        <v>12123</v>
      </c>
      <c r="B1784" s="354" t="s">
        <v>12124</v>
      </c>
      <c r="C1784" s="355" t="s">
        <v>52</v>
      </c>
      <c r="D1784" s="356">
        <v>57.72</v>
      </c>
    </row>
    <row r="1785" spans="1:4" x14ac:dyDescent="0.25">
      <c r="A1785" s="353" t="s">
        <v>12125</v>
      </c>
      <c r="B1785" s="354" t="s">
        <v>12126</v>
      </c>
      <c r="C1785" s="355" t="s">
        <v>52</v>
      </c>
      <c r="D1785" s="356">
        <v>70.27</v>
      </c>
    </row>
    <row r="1786" spans="1:4" x14ac:dyDescent="0.25">
      <c r="A1786" s="353" t="s">
        <v>12127</v>
      </c>
      <c r="B1786" s="354" t="s">
        <v>12128</v>
      </c>
      <c r="C1786" s="355" t="s">
        <v>52</v>
      </c>
      <c r="D1786" s="356">
        <v>59.43</v>
      </c>
    </row>
    <row r="1787" spans="1:4" x14ac:dyDescent="0.25">
      <c r="A1787" s="353" t="s">
        <v>12129</v>
      </c>
      <c r="B1787" s="354" t="s">
        <v>12130</v>
      </c>
      <c r="C1787" s="355" t="s">
        <v>52</v>
      </c>
      <c r="D1787" s="356">
        <v>74.14</v>
      </c>
    </row>
    <row r="1788" spans="1:4" x14ac:dyDescent="0.25">
      <c r="A1788" s="353" t="s">
        <v>12131</v>
      </c>
      <c r="B1788" s="354" t="s">
        <v>12132</v>
      </c>
      <c r="C1788" s="355" t="s">
        <v>52</v>
      </c>
      <c r="D1788" s="356">
        <v>100.17</v>
      </c>
    </row>
    <row r="1789" spans="1:4" x14ac:dyDescent="0.25">
      <c r="A1789" s="353" t="s">
        <v>12133</v>
      </c>
      <c r="B1789" s="354" t="s">
        <v>12134</v>
      </c>
      <c r="C1789" s="355" t="s">
        <v>52</v>
      </c>
      <c r="D1789" s="356">
        <v>208.76</v>
      </c>
    </row>
    <row r="1790" spans="1:4" x14ac:dyDescent="0.25">
      <c r="A1790" s="353" t="s">
        <v>12135</v>
      </c>
      <c r="B1790" s="354" t="s">
        <v>12136</v>
      </c>
      <c r="C1790" s="355" t="s">
        <v>52</v>
      </c>
      <c r="D1790" s="356">
        <v>88.21</v>
      </c>
    </row>
    <row r="1791" spans="1:4" x14ac:dyDescent="0.25">
      <c r="A1791" s="353" t="s">
        <v>12137</v>
      </c>
      <c r="B1791" s="354" t="s">
        <v>12138</v>
      </c>
      <c r="C1791" s="355" t="s">
        <v>52</v>
      </c>
      <c r="D1791" s="356">
        <v>347.46</v>
      </c>
    </row>
    <row r="1792" spans="1:4" x14ac:dyDescent="0.25">
      <c r="A1792" s="353" t="s">
        <v>12139</v>
      </c>
      <c r="B1792" s="354" t="s">
        <v>12140</v>
      </c>
      <c r="C1792" s="355" t="s">
        <v>52</v>
      </c>
      <c r="D1792" s="356">
        <v>99.62</v>
      </c>
    </row>
    <row r="1793" spans="1:4" x14ac:dyDescent="0.25">
      <c r="A1793" s="353" t="s">
        <v>12141</v>
      </c>
      <c r="B1793" s="354" t="s">
        <v>12142</v>
      </c>
      <c r="C1793" s="355" t="s">
        <v>52</v>
      </c>
      <c r="D1793" s="356">
        <v>100.65</v>
      </c>
    </row>
    <row r="1794" spans="1:4" x14ac:dyDescent="0.25">
      <c r="A1794" s="353" t="s">
        <v>12143</v>
      </c>
      <c r="B1794" s="354" t="s">
        <v>12144</v>
      </c>
      <c r="C1794" s="355" t="s">
        <v>52</v>
      </c>
      <c r="D1794" s="356">
        <v>160.05000000000001</v>
      </c>
    </row>
    <row r="1795" spans="1:4" x14ac:dyDescent="0.25">
      <c r="A1795" s="353" t="s">
        <v>12145</v>
      </c>
      <c r="B1795" s="354" t="s">
        <v>12146</v>
      </c>
      <c r="C1795" s="355" t="s">
        <v>52</v>
      </c>
      <c r="D1795" s="356">
        <v>270.8</v>
      </c>
    </row>
    <row r="1796" spans="1:4" x14ac:dyDescent="0.25">
      <c r="A1796" s="353" t="s">
        <v>12147</v>
      </c>
      <c r="B1796" s="354" t="s">
        <v>12148</v>
      </c>
      <c r="C1796" s="355" t="s">
        <v>52</v>
      </c>
      <c r="D1796" s="356">
        <v>86.66</v>
      </c>
    </row>
    <row r="1797" spans="1:4" x14ac:dyDescent="0.25">
      <c r="A1797" s="353" t="s">
        <v>12149</v>
      </c>
      <c r="B1797" s="354" t="s">
        <v>12150</v>
      </c>
      <c r="C1797" s="355" t="s">
        <v>52</v>
      </c>
      <c r="D1797" s="356">
        <v>146.63</v>
      </c>
    </row>
    <row r="1798" spans="1:4" x14ac:dyDescent="0.25">
      <c r="A1798" s="353" t="s">
        <v>12151</v>
      </c>
      <c r="B1798" s="354" t="s">
        <v>12152</v>
      </c>
      <c r="C1798" s="355" t="s">
        <v>52</v>
      </c>
      <c r="D1798" s="356">
        <v>301.98</v>
      </c>
    </row>
    <row r="1799" spans="1:4" x14ac:dyDescent="0.25">
      <c r="A1799" s="353" t="s">
        <v>12153</v>
      </c>
      <c r="B1799" s="354" t="s">
        <v>12154</v>
      </c>
      <c r="C1799" s="355" t="s">
        <v>52</v>
      </c>
      <c r="D1799" s="356">
        <v>420.62</v>
      </c>
    </row>
    <row r="1800" spans="1:4" x14ac:dyDescent="0.25">
      <c r="A1800" s="353" t="s">
        <v>12155</v>
      </c>
      <c r="B1800" s="354" t="s">
        <v>12156</v>
      </c>
      <c r="C1800" s="355" t="s">
        <v>52</v>
      </c>
      <c r="D1800" s="356">
        <v>128.54</v>
      </c>
    </row>
    <row r="1801" spans="1:4" x14ac:dyDescent="0.25">
      <c r="A1801" s="353" t="s">
        <v>12157</v>
      </c>
      <c r="B1801" s="354" t="s">
        <v>12158</v>
      </c>
      <c r="C1801" s="355" t="s">
        <v>52</v>
      </c>
      <c r="D1801" s="356">
        <v>219.1</v>
      </c>
    </row>
    <row r="1802" spans="1:4" x14ac:dyDescent="0.25">
      <c r="A1802" s="353" t="s">
        <v>12159</v>
      </c>
      <c r="B1802" s="354" t="s">
        <v>12160</v>
      </c>
      <c r="C1802" s="355" t="s">
        <v>52</v>
      </c>
      <c r="D1802" s="356">
        <v>379.78</v>
      </c>
    </row>
    <row r="1803" spans="1:4" x14ac:dyDescent="0.25">
      <c r="A1803" s="353" t="s">
        <v>12161</v>
      </c>
      <c r="B1803" s="354" t="s">
        <v>12162</v>
      </c>
      <c r="C1803" s="355" t="s">
        <v>52</v>
      </c>
      <c r="D1803" s="356">
        <v>559.94000000000005</v>
      </c>
    </row>
    <row r="1804" spans="1:4" x14ac:dyDescent="0.25">
      <c r="A1804" s="353" t="s">
        <v>12163</v>
      </c>
      <c r="B1804" s="354" t="s">
        <v>12164</v>
      </c>
      <c r="C1804" s="355" t="s">
        <v>569</v>
      </c>
      <c r="D1804" s="356">
        <v>833.41</v>
      </c>
    </row>
    <row r="1805" spans="1:4" x14ac:dyDescent="0.25">
      <c r="A1805" s="353" t="s">
        <v>12165</v>
      </c>
      <c r="B1805" s="354" t="s">
        <v>12166</v>
      </c>
      <c r="C1805" s="355" t="s">
        <v>52</v>
      </c>
      <c r="D1805" s="356">
        <v>381.52</v>
      </c>
    </row>
    <row r="1806" spans="1:4" x14ac:dyDescent="0.25">
      <c r="A1806" s="353" t="s">
        <v>12167</v>
      </c>
      <c r="B1806" s="354" t="s">
        <v>12168</v>
      </c>
      <c r="C1806" s="355" t="s">
        <v>52</v>
      </c>
      <c r="D1806" s="356">
        <v>558.45000000000005</v>
      </c>
    </row>
    <row r="1807" spans="1:4" x14ac:dyDescent="0.25">
      <c r="A1807" s="353" t="s">
        <v>12169</v>
      </c>
      <c r="B1807" s="354" t="s">
        <v>12170</v>
      </c>
      <c r="C1807" s="355" t="s">
        <v>569</v>
      </c>
      <c r="D1807" s="356">
        <v>180.11</v>
      </c>
    </row>
    <row r="1808" spans="1:4" x14ac:dyDescent="0.25">
      <c r="A1808" s="353" t="s">
        <v>12171</v>
      </c>
      <c r="B1808" s="354" t="s">
        <v>12172</v>
      </c>
      <c r="C1808" s="355" t="s">
        <v>569</v>
      </c>
      <c r="D1808" s="356">
        <v>328.43</v>
      </c>
    </row>
    <row r="1809" spans="1:4" x14ac:dyDescent="0.25">
      <c r="A1809" s="353" t="s">
        <v>12173</v>
      </c>
      <c r="B1809" s="354" t="s">
        <v>12174</v>
      </c>
      <c r="C1809" s="355" t="s">
        <v>569</v>
      </c>
      <c r="D1809" s="356">
        <v>572.79999999999995</v>
      </c>
    </row>
    <row r="1810" spans="1:4" ht="30" x14ac:dyDescent="0.25">
      <c r="A1810" s="353" t="s">
        <v>12175</v>
      </c>
      <c r="B1810" s="354" t="s">
        <v>12176</v>
      </c>
      <c r="C1810" s="355" t="s">
        <v>569</v>
      </c>
      <c r="D1810" s="356">
        <v>835.25</v>
      </c>
    </row>
    <row r="1811" spans="1:4" x14ac:dyDescent="0.25">
      <c r="A1811" s="353" t="s">
        <v>12177</v>
      </c>
      <c r="B1811" s="354" t="s">
        <v>12178</v>
      </c>
      <c r="C1811" s="355" t="s">
        <v>52</v>
      </c>
      <c r="D1811" s="356">
        <v>118.04</v>
      </c>
    </row>
    <row r="1812" spans="1:4" x14ac:dyDescent="0.25">
      <c r="A1812" s="353" t="s">
        <v>12179</v>
      </c>
      <c r="B1812" s="354" t="s">
        <v>12180</v>
      </c>
      <c r="C1812" s="355" t="s">
        <v>569</v>
      </c>
      <c r="D1812" s="356">
        <v>76.55</v>
      </c>
    </row>
    <row r="1813" spans="1:4" x14ac:dyDescent="0.25">
      <c r="A1813" s="353" t="s">
        <v>12181</v>
      </c>
      <c r="B1813" s="354" t="s">
        <v>12182</v>
      </c>
      <c r="C1813" s="355" t="s">
        <v>52</v>
      </c>
      <c r="D1813" s="356">
        <v>21.6</v>
      </c>
    </row>
    <row r="1814" spans="1:4" ht="30" x14ac:dyDescent="0.25">
      <c r="A1814" s="353" t="s">
        <v>12183</v>
      </c>
      <c r="B1814" s="354" t="s">
        <v>12184</v>
      </c>
      <c r="C1814" s="355" t="s">
        <v>569</v>
      </c>
      <c r="D1814" s="356">
        <v>325.48</v>
      </c>
    </row>
    <row r="1815" spans="1:4" x14ac:dyDescent="0.25">
      <c r="A1815" s="353" t="s">
        <v>12185</v>
      </c>
      <c r="B1815" s="354" t="s">
        <v>12186</v>
      </c>
      <c r="C1815" s="355" t="s">
        <v>52</v>
      </c>
      <c r="D1815" s="356">
        <v>139.22999999999999</v>
      </c>
    </row>
    <row r="1816" spans="1:4" x14ac:dyDescent="0.25">
      <c r="A1816" s="353" t="s">
        <v>12187</v>
      </c>
      <c r="B1816" s="354" t="s">
        <v>12188</v>
      </c>
      <c r="C1816" s="355" t="s">
        <v>52</v>
      </c>
      <c r="D1816" s="356">
        <v>188.92</v>
      </c>
    </row>
    <row r="1817" spans="1:4" x14ac:dyDescent="0.25">
      <c r="A1817" s="353" t="s">
        <v>12189</v>
      </c>
      <c r="B1817" s="354" t="s">
        <v>12190</v>
      </c>
      <c r="C1817" s="355" t="s">
        <v>52</v>
      </c>
      <c r="D1817" s="356">
        <v>236.8</v>
      </c>
    </row>
    <row r="1818" spans="1:4" x14ac:dyDescent="0.25">
      <c r="A1818" s="353" t="s">
        <v>12191</v>
      </c>
      <c r="B1818" s="354" t="s">
        <v>12192</v>
      </c>
      <c r="C1818" s="355" t="s">
        <v>52</v>
      </c>
      <c r="D1818" s="356">
        <v>334.81</v>
      </c>
    </row>
    <row r="1819" spans="1:4" x14ac:dyDescent="0.25">
      <c r="A1819" s="353" t="s">
        <v>12193</v>
      </c>
      <c r="B1819" s="354" t="s">
        <v>12194</v>
      </c>
      <c r="C1819" s="355" t="s">
        <v>52</v>
      </c>
      <c r="D1819" s="356">
        <v>419.15</v>
      </c>
    </row>
    <row r="1820" spans="1:4" x14ac:dyDescent="0.25">
      <c r="A1820" s="353" t="s">
        <v>12195</v>
      </c>
      <c r="B1820" s="354" t="s">
        <v>12196</v>
      </c>
      <c r="C1820" s="355" t="s">
        <v>52</v>
      </c>
      <c r="D1820" s="356">
        <v>660.91</v>
      </c>
    </row>
    <row r="1821" spans="1:4" x14ac:dyDescent="0.25">
      <c r="A1821" s="353" t="s">
        <v>12197</v>
      </c>
      <c r="B1821" s="354" t="s">
        <v>12198</v>
      </c>
      <c r="C1821" s="355" t="s">
        <v>52</v>
      </c>
      <c r="D1821" s="356">
        <v>579.91999999999996</v>
      </c>
    </row>
    <row r="1822" spans="1:4" x14ac:dyDescent="0.25">
      <c r="A1822" s="353" t="s">
        <v>12199</v>
      </c>
      <c r="B1822" s="354" t="s">
        <v>12200</v>
      </c>
      <c r="C1822" s="355" t="s">
        <v>52</v>
      </c>
      <c r="D1822" s="356">
        <v>802.47</v>
      </c>
    </row>
    <row r="1823" spans="1:4" x14ac:dyDescent="0.25">
      <c r="A1823" s="353" t="s">
        <v>12201</v>
      </c>
      <c r="B1823" s="354" t="s">
        <v>12202</v>
      </c>
      <c r="C1823" s="355" t="s">
        <v>52</v>
      </c>
      <c r="D1823" s="356">
        <v>33.340000000000003</v>
      </c>
    </row>
    <row r="1824" spans="1:4" x14ac:dyDescent="0.25">
      <c r="A1824" s="353" t="s">
        <v>12203</v>
      </c>
      <c r="B1824" s="354" t="s">
        <v>12204</v>
      </c>
      <c r="C1824" s="355" t="s">
        <v>52</v>
      </c>
      <c r="D1824" s="356">
        <v>36.700000000000003</v>
      </c>
    </row>
    <row r="1825" spans="1:4" x14ac:dyDescent="0.25">
      <c r="A1825" s="353" t="s">
        <v>12205</v>
      </c>
      <c r="B1825" s="354" t="s">
        <v>12206</v>
      </c>
      <c r="C1825" s="355" t="s">
        <v>52</v>
      </c>
      <c r="D1825" s="356">
        <v>66.88</v>
      </c>
    </row>
    <row r="1826" spans="1:4" ht="30" x14ac:dyDescent="0.25">
      <c r="A1826" s="353" t="s">
        <v>12207</v>
      </c>
      <c r="B1826" s="354" t="s">
        <v>12208</v>
      </c>
      <c r="C1826" s="355" t="s">
        <v>569</v>
      </c>
      <c r="D1826" s="356">
        <v>875.37</v>
      </c>
    </row>
    <row r="1827" spans="1:4" ht="30" x14ac:dyDescent="0.25">
      <c r="A1827" s="353" t="s">
        <v>12209</v>
      </c>
      <c r="B1827" s="354" t="s">
        <v>12210</v>
      </c>
      <c r="C1827" s="355" t="s">
        <v>569</v>
      </c>
      <c r="D1827" s="356">
        <v>549.27</v>
      </c>
    </row>
    <row r="1828" spans="1:4" ht="30" x14ac:dyDescent="0.25">
      <c r="A1828" s="353" t="s">
        <v>12211</v>
      </c>
      <c r="B1828" s="354" t="s">
        <v>12212</v>
      </c>
      <c r="C1828" s="355" t="s">
        <v>569</v>
      </c>
      <c r="D1828" s="356">
        <v>512.64</v>
      </c>
    </row>
    <row r="1829" spans="1:4" x14ac:dyDescent="0.25">
      <c r="A1829" s="353" t="s">
        <v>12213</v>
      </c>
      <c r="B1829" s="354" t="s">
        <v>12214</v>
      </c>
      <c r="C1829" s="355" t="s">
        <v>569</v>
      </c>
      <c r="D1829" s="356">
        <v>1144.69</v>
      </c>
    </row>
    <row r="1830" spans="1:4" x14ac:dyDescent="0.25">
      <c r="A1830" s="353" t="s">
        <v>12215</v>
      </c>
      <c r="B1830" s="354" t="s">
        <v>12216</v>
      </c>
      <c r="C1830" s="355" t="s">
        <v>52</v>
      </c>
      <c r="D1830" s="356">
        <v>872.58</v>
      </c>
    </row>
    <row r="1831" spans="1:4" ht="45" x14ac:dyDescent="0.25">
      <c r="A1831" s="353" t="s">
        <v>12217</v>
      </c>
      <c r="B1831" s="354" t="s">
        <v>12218</v>
      </c>
      <c r="C1831" s="355" t="s">
        <v>569</v>
      </c>
      <c r="D1831" s="356">
        <v>2622.83</v>
      </c>
    </row>
    <row r="1832" spans="1:4" ht="60" x14ac:dyDescent="0.25">
      <c r="A1832" s="353" t="s">
        <v>12219</v>
      </c>
      <c r="B1832" s="354" t="s">
        <v>12220</v>
      </c>
      <c r="C1832" s="355" t="s">
        <v>569</v>
      </c>
      <c r="D1832" s="356">
        <v>3550.49</v>
      </c>
    </row>
    <row r="1833" spans="1:4" ht="45" x14ac:dyDescent="0.25">
      <c r="A1833" s="353" t="s">
        <v>12221</v>
      </c>
      <c r="B1833" s="354" t="s">
        <v>12222</v>
      </c>
      <c r="C1833" s="355" t="s">
        <v>569</v>
      </c>
      <c r="D1833" s="356">
        <v>1509.93</v>
      </c>
    </row>
    <row r="1834" spans="1:4" ht="45" x14ac:dyDescent="0.25">
      <c r="A1834" s="353" t="s">
        <v>12223</v>
      </c>
      <c r="B1834" s="354" t="s">
        <v>12224</v>
      </c>
      <c r="C1834" s="355" t="s">
        <v>569</v>
      </c>
      <c r="D1834" s="356">
        <v>1691.68</v>
      </c>
    </row>
    <row r="1835" spans="1:4" ht="30" x14ac:dyDescent="0.25">
      <c r="A1835" s="353" t="s">
        <v>12225</v>
      </c>
      <c r="B1835" s="354" t="s">
        <v>12226</v>
      </c>
      <c r="C1835" s="355" t="s">
        <v>569</v>
      </c>
      <c r="D1835" s="356">
        <v>700.58</v>
      </c>
    </row>
    <row r="1836" spans="1:4" x14ac:dyDescent="0.25">
      <c r="A1836" s="353" t="s">
        <v>12227</v>
      </c>
      <c r="B1836" s="354" t="s">
        <v>12228</v>
      </c>
      <c r="C1836" s="355" t="s">
        <v>569</v>
      </c>
      <c r="D1836" s="356">
        <v>1084.31</v>
      </c>
    </row>
    <row r="1837" spans="1:4" x14ac:dyDescent="0.25">
      <c r="A1837" s="353" t="s">
        <v>12229</v>
      </c>
      <c r="B1837" s="354" t="s">
        <v>12230</v>
      </c>
      <c r="C1837" s="355" t="s">
        <v>569</v>
      </c>
      <c r="D1837" s="356">
        <v>974.3</v>
      </c>
    </row>
    <row r="1838" spans="1:4" ht="30" x14ac:dyDescent="0.25">
      <c r="A1838" s="353" t="s">
        <v>12231</v>
      </c>
      <c r="B1838" s="354" t="s">
        <v>12232</v>
      </c>
      <c r="C1838" s="355" t="s">
        <v>52</v>
      </c>
      <c r="D1838" s="356">
        <v>903.55</v>
      </c>
    </row>
    <row r="1839" spans="1:4" x14ac:dyDescent="0.25">
      <c r="A1839" s="353" t="s">
        <v>12233</v>
      </c>
      <c r="B1839" s="354" t="s">
        <v>12234</v>
      </c>
      <c r="C1839" s="355" t="s">
        <v>569</v>
      </c>
      <c r="D1839" s="356">
        <v>434.66</v>
      </c>
    </row>
    <row r="1840" spans="1:4" x14ac:dyDescent="0.25">
      <c r="A1840" s="353" t="s">
        <v>12235</v>
      </c>
      <c r="B1840" s="354" t="s">
        <v>12236</v>
      </c>
      <c r="C1840" s="355" t="s">
        <v>569</v>
      </c>
      <c r="D1840" s="356">
        <v>228.76</v>
      </c>
    </row>
    <row r="1841" spans="1:4" x14ac:dyDescent="0.25">
      <c r="A1841" s="353" t="s">
        <v>12237</v>
      </c>
      <c r="B1841" s="354" t="s">
        <v>12238</v>
      </c>
      <c r="C1841" s="355" t="s">
        <v>569</v>
      </c>
      <c r="D1841" s="356">
        <v>218.85</v>
      </c>
    </row>
    <row r="1842" spans="1:4" x14ac:dyDescent="0.25">
      <c r="A1842" s="353" t="s">
        <v>12239</v>
      </c>
      <c r="B1842" s="354" t="s">
        <v>12240</v>
      </c>
      <c r="C1842" s="355" t="s">
        <v>569</v>
      </c>
      <c r="D1842" s="356">
        <v>727.26</v>
      </c>
    </row>
    <row r="1843" spans="1:4" x14ac:dyDescent="0.25">
      <c r="A1843" s="353" t="s">
        <v>12241</v>
      </c>
      <c r="B1843" s="354" t="s">
        <v>12242</v>
      </c>
      <c r="C1843" s="355" t="s">
        <v>569</v>
      </c>
      <c r="D1843" s="356">
        <v>272.20999999999998</v>
      </c>
    </row>
    <row r="1844" spans="1:4" x14ac:dyDescent="0.25">
      <c r="A1844" s="353" t="s">
        <v>12243</v>
      </c>
      <c r="B1844" s="354" t="s">
        <v>12244</v>
      </c>
      <c r="C1844" s="355" t="s">
        <v>569</v>
      </c>
      <c r="D1844" s="356">
        <v>751.1</v>
      </c>
    </row>
    <row r="1845" spans="1:4" x14ac:dyDescent="0.25">
      <c r="A1845" s="353" t="s">
        <v>12245</v>
      </c>
      <c r="B1845" s="354" t="s">
        <v>12246</v>
      </c>
      <c r="C1845" s="355" t="s">
        <v>569</v>
      </c>
      <c r="D1845" s="356">
        <v>1178.5999999999999</v>
      </c>
    </row>
    <row r="1846" spans="1:4" x14ac:dyDescent="0.25">
      <c r="A1846" s="353" t="s">
        <v>12247</v>
      </c>
      <c r="B1846" s="354" t="s">
        <v>12248</v>
      </c>
      <c r="C1846" s="355" t="s">
        <v>569</v>
      </c>
      <c r="D1846" s="356">
        <v>1937.94</v>
      </c>
    </row>
    <row r="1847" spans="1:4" x14ac:dyDescent="0.25">
      <c r="A1847" s="353" t="s">
        <v>12249</v>
      </c>
      <c r="B1847" s="354" t="s">
        <v>12250</v>
      </c>
      <c r="C1847" s="355" t="s">
        <v>52</v>
      </c>
      <c r="D1847" s="356">
        <v>2689.74</v>
      </c>
    </row>
    <row r="1848" spans="1:4" ht="30" x14ac:dyDescent="0.25">
      <c r="A1848" s="353" t="s">
        <v>12251</v>
      </c>
      <c r="B1848" s="354" t="s">
        <v>12252</v>
      </c>
      <c r="C1848" s="355" t="s">
        <v>569</v>
      </c>
      <c r="D1848" s="356">
        <v>511.25</v>
      </c>
    </row>
    <row r="1849" spans="1:4" x14ac:dyDescent="0.25">
      <c r="A1849" s="353" t="s">
        <v>12253</v>
      </c>
      <c r="B1849" s="354" t="s">
        <v>12254</v>
      </c>
      <c r="C1849" s="355" t="s">
        <v>569</v>
      </c>
      <c r="D1849" s="356">
        <v>658.99</v>
      </c>
    </row>
    <row r="1850" spans="1:4" x14ac:dyDescent="0.25">
      <c r="A1850" s="353" t="s">
        <v>12255</v>
      </c>
      <c r="B1850" s="354" t="s">
        <v>12256</v>
      </c>
      <c r="C1850" s="355" t="s">
        <v>569</v>
      </c>
      <c r="D1850" s="356">
        <v>1760.75</v>
      </c>
    </row>
    <row r="1851" spans="1:4" x14ac:dyDescent="0.25">
      <c r="A1851" s="353" t="s">
        <v>12257</v>
      </c>
      <c r="B1851" s="354" t="s">
        <v>12258</v>
      </c>
      <c r="C1851" s="355" t="s">
        <v>569</v>
      </c>
      <c r="D1851" s="356">
        <v>716.91</v>
      </c>
    </row>
    <row r="1852" spans="1:4" ht="30" x14ac:dyDescent="0.25">
      <c r="A1852" s="353" t="s">
        <v>12259</v>
      </c>
      <c r="B1852" s="354" t="s">
        <v>12260</v>
      </c>
      <c r="C1852" s="355" t="s">
        <v>569</v>
      </c>
      <c r="D1852" s="356">
        <v>4855.57</v>
      </c>
    </row>
    <row r="1853" spans="1:4" ht="30" x14ac:dyDescent="0.25">
      <c r="A1853" s="353" t="s">
        <v>12261</v>
      </c>
      <c r="B1853" s="354" t="s">
        <v>12262</v>
      </c>
      <c r="C1853" s="355" t="s">
        <v>569</v>
      </c>
      <c r="D1853" s="356">
        <v>231.94</v>
      </c>
    </row>
    <row r="1854" spans="1:4" x14ac:dyDescent="0.25">
      <c r="A1854" s="353" t="s">
        <v>12263</v>
      </c>
      <c r="B1854" s="354" t="s">
        <v>12264</v>
      </c>
      <c r="C1854" s="355" t="s">
        <v>52</v>
      </c>
      <c r="D1854" s="356">
        <v>977.83</v>
      </c>
    </row>
    <row r="1855" spans="1:4" x14ac:dyDescent="0.25">
      <c r="A1855" s="353" t="s">
        <v>12265</v>
      </c>
      <c r="B1855" s="354" t="s">
        <v>12266</v>
      </c>
      <c r="C1855" s="355" t="s">
        <v>52</v>
      </c>
      <c r="D1855" s="356">
        <v>1622.66</v>
      </c>
    </row>
    <row r="1856" spans="1:4" ht="30" x14ac:dyDescent="0.25">
      <c r="A1856" s="353" t="s">
        <v>12267</v>
      </c>
      <c r="B1856" s="354" t="s">
        <v>12268</v>
      </c>
      <c r="C1856" s="355" t="s">
        <v>52</v>
      </c>
      <c r="D1856" s="356">
        <v>1172.43</v>
      </c>
    </row>
    <row r="1857" spans="1:4" ht="30" x14ac:dyDescent="0.25">
      <c r="A1857" s="353" t="s">
        <v>12269</v>
      </c>
      <c r="B1857" s="354" t="s">
        <v>12270</v>
      </c>
      <c r="C1857" s="355" t="s">
        <v>569</v>
      </c>
      <c r="D1857" s="356">
        <v>999.58</v>
      </c>
    </row>
    <row r="1858" spans="1:4" ht="30" x14ac:dyDescent="0.25">
      <c r="A1858" s="353" t="s">
        <v>12271</v>
      </c>
      <c r="B1858" s="354" t="s">
        <v>12272</v>
      </c>
      <c r="C1858" s="355" t="s">
        <v>569</v>
      </c>
      <c r="D1858" s="356">
        <v>4614.8900000000003</v>
      </c>
    </row>
    <row r="1859" spans="1:4" x14ac:dyDescent="0.25">
      <c r="A1859" s="353" t="s">
        <v>12273</v>
      </c>
      <c r="B1859" s="354" t="s">
        <v>12274</v>
      </c>
      <c r="C1859" s="355" t="s">
        <v>569</v>
      </c>
      <c r="D1859" s="356">
        <v>194.71</v>
      </c>
    </row>
    <row r="1860" spans="1:4" ht="30" x14ac:dyDescent="0.25">
      <c r="A1860" s="353" t="s">
        <v>12275</v>
      </c>
      <c r="B1860" s="354" t="s">
        <v>12276</v>
      </c>
      <c r="C1860" s="355" t="s">
        <v>569</v>
      </c>
      <c r="D1860" s="356">
        <v>1190.67</v>
      </c>
    </row>
    <row r="1861" spans="1:4" x14ac:dyDescent="0.25">
      <c r="A1861" s="353" t="s">
        <v>12277</v>
      </c>
      <c r="B1861" s="354" t="s">
        <v>12278</v>
      </c>
      <c r="C1861" s="355" t="s">
        <v>569</v>
      </c>
      <c r="D1861" s="356">
        <v>1847.11</v>
      </c>
    </row>
    <row r="1862" spans="1:4" x14ac:dyDescent="0.25">
      <c r="A1862" s="353" t="s">
        <v>12279</v>
      </c>
      <c r="B1862" s="354" t="s">
        <v>12280</v>
      </c>
      <c r="C1862" s="355" t="s">
        <v>569</v>
      </c>
      <c r="D1862" s="356">
        <v>99.91</v>
      </c>
    </row>
    <row r="1863" spans="1:4" x14ac:dyDescent="0.25">
      <c r="A1863" s="353" t="s">
        <v>12281</v>
      </c>
      <c r="B1863" s="354" t="s">
        <v>12282</v>
      </c>
      <c r="C1863" s="355" t="s">
        <v>569</v>
      </c>
      <c r="D1863" s="356">
        <v>66.81</v>
      </c>
    </row>
    <row r="1864" spans="1:4" ht="30" x14ac:dyDescent="0.25">
      <c r="A1864" s="353" t="s">
        <v>12283</v>
      </c>
      <c r="B1864" s="354" t="s">
        <v>12284</v>
      </c>
      <c r="C1864" s="355" t="s">
        <v>569</v>
      </c>
      <c r="D1864" s="356">
        <v>18.38</v>
      </c>
    </row>
    <row r="1865" spans="1:4" x14ac:dyDescent="0.25">
      <c r="A1865" s="353" t="s">
        <v>12285</v>
      </c>
      <c r="B1865" s="354" t="s">
        <v>12286</v>
      </c>
      <c r="C1865" s="355" t="s">
        <v>569</v>
      </c>
      <c r="D1865" s="356">
        <v>8798.44</v>
      </c>
    </row>
    <row r="1866" spans="1:4" ht="30" x14ac:dyDescent="0.25">
      <c r="A1866" s="353" t="s">
        <v>12287</v>
      </c>
      <c r="B1866" s="354" t="s">
        <v>12288</v>
      </c>
      <c r="C1866" s="355" t="s">
        <v>569</v>
      </c>
      <c r="D1866" s="356">
        <v>366.51</v>
      </c>
    </row>
    <row r="1867" spans="1:4" x14ac:dyDescent="0.25">
      <c r="A1867" s="353" t="s">
        <v>12289</v>
      </c>
      <c r="B1867" s="354" t="s">
        <v>12290</v>
      </c>
      <c r="C1867" s="355" t="s">
        <v>569</v>
      </c>
      <c r="D1867" s="356">
        <v>65.5</v>
      </c>
    </row>
    <row r="1868" spans="1:4" x14ac:dyDescent="0.25">
      <c r="A1868" s="353" t="s">
        <v>12291</v>
      </c>
      <c r="B1868" s="354" t="s">
        <v>12292</v>
      </c>
      <c r="C1868" s="355" t="s">
        <v>569</v>
      </c>
      <c r="D1868" s="356">
        <v>169.9</v>
      </c>
    </row>
    <row r="1869" spans="1:4" x14ac:dyDescent="0.25">
      <c r="A1869" s="353" t="s">
        <v>12293</v>
      </c>
      <c r="B1869" s="354" t="s">
        <v>12294</v>
      </c>
      <c r="C1869" s="355" t="s">
        <v>569</v>
      </c>
      <c r="D1869" s="356">
        <v>174.5</v>
      </c>
    </row>
    <row r="1870" spans="1:4" x14ac:dyDescent="0.25">
      <c r="A1870" s="353" t="s">
        <v>12295</v>
      </c>
      <c r="B1870" s="354" t="s">
        <v>12296</v>
      </c>
      <c r="C1870" s="355" t="s">
        <v>569</v>
      </c>
      <c r="D1870" s="356">
        <v>1372.82</v>
      </c>
    </row>
    <row r="1871" spans="1:4" x14ac:dyDescent="0.25">
      <c r="A1871" s="353" t="s">
        <v>12297</v>
      </c>
      <c r="B1871" s="354" t="s">
        <v>12298</v>
      </c>
      <c r="C1871" s="355" t="s">
        <v>569</v>
      </c>
      <c r="D1871" s="356">
        <v>237.41</v>
      </c>
    </row>
    <row r="1872" spans="1:4" x14ac:dyDescent="0.25">
      <c r="A1872" s="353" t="s">
        <v>12299</v>
      </c>
      <c r="B1872" s="354" t="s">
        <v>12300</v>
      </c>
      <c r="C1872" s="355" t="s">
        <v>569</v>
      </c>
      <c r="D1872" s="356">
        <v>280.51</v>
      </c>
    </row>
    <row r="1873" spans="1:4" ht="45" x14ac:dyDescent="0.25">
      <c r="A1873" s="353" t="s">
        <v>12301</v>
      </c>
      <c r="B1873" s="354" t="s">
        <v>12302</v>
      </c>
      <c r="C1873" s="355" t="s">
        <v>569</v>
      </c>
      <c r="D1873" s="356">
        <v>1400.21</v>
      </c>
    </row>
    <row r="1874" spans="1:4" ht="30" x14ac:dyDescent="0.25">
      <c r="A1874" s="353" t="s">
        <v>12303</v>
      </c>
      <c r="B1874" s="354" t="s">
        <v>12304</v>
      </c>
      <c r="C1874" s="355" t="s">
        <v>569</v>
      </c>
      <c r="D1874" s="356">
        <v>389.65</v>
      </c>
    </row>
    <row r="1875" spans="1:4" ht="30" x14ac:dyDescent="0.25">
      <c r="A1875" s="353" t="s">
        <v>12305</v>
      </c>
      <c r="B1875" s="354" t="s">
        <v>12306</v>
      </c>
      <c r="C1875" s="355" t="s">
        <v>52</v>
      </c>
      <c r="D1875" s="356">
        <v>20.420000000000002</v>
      </c>
    </row>
    <row r="1876" spans="1:4" ht="30" x14ac:dyDescent="0.25">
      <c r="A1876" s="353" t="s">
        <v>12307</v>
      </c>
      <c r="B1876" s="354" t="s">
        <v>12308</v>
      </c>
      <c r="C1876" s="355" t="s">
        <v>52</v>
      </c>
      <c r="D1876" s="356">
        <v>32.83</v>
      </c>
    </row>
    <row r="1877" spans="1:4" ht="30" x14ac:dyDescent="0.25">
      <c r="A1877" s="353" t="s">
        <v>12309</v>
      </c>
      <c r="B1877" s="354" t="s">
        <v>12310</v>
      </c>
      <c r="C1877" s="355" t="s">
        <v>569</v>
      </c>
      <c r="D1877" s="356">
        <v>633.91</v>
      </c>
    </row>
    <row r="1878" spans="1:4" x14ac:dyDescent="0.25">
      <c r="A1878" s="353" t="s">
        <v>12311</v>
      </c>
      <c r="B1878" s="354" t="s">
        <v>12312</v>
      </c>
      <c r="C1878" s="355" t="s">
        <v>569</v>
      </c>
      <c r="D1878" s="356">
        <v>100.21</v>
      </c>
    </row>
    <row r="1879" spans="1:4" ht="30" x14ac:dyDescent="0.25">
      <c r="A1879" s="353" t="s">
        <v>12313</v>
      </c>
      <c r="B1879" s="354" t="s">
        <v>12314</v>
      </c>
      <c r="C1879" s="355" t="s">
        <v>569</v>
      </c>
      <c r="D1879" s="356">
        <v>150.13999999999999</v>
      </c>
    </row>
    <row r="1880" spans="1:4" x14ac:dyDescent="0.25">
      <c r="A1880" s="353" t="s">
        <v>12315</v>
      </c>
      <c r="B1880" s="354" t="s">
        <v>5536</v>
      </c>
      <c r="C1880" s="355" t="s">
        <v>32</v>
      </c>
      <c r="D1880" s="356">
        <v>10.35</v>
      </c>
    </row>
    <row r="1881" spans="1:4" x14ac:dyDescent="0.25">
      <c r="A1881" s="353" t="s">
        <v>12316</v>
      </c>
      <c r="B1881" s="354" t="s">
        <v>5534</v>
      </c>
      <c r="C1881" s="355" t="s">
        <v>32</v>
      </c>
      <c r="D1881" s="356">
        <v>13.26</v>
      </c>
    </row>
    <row r="1882" spans="1:4" x14ac:dyDescent="0.25">
      <c r="A1882" s="353" t="s">
        <v>12317</v>
      </c>
      <c r="B1882" s="354" t="s">
        <v>5532</v>
      </c>
      <c r="C1882" s="355" t="s">
        <v>310</v>
      </c>
      <c r="D1882" s="356">
        <v>3.21</v>
      </c>
    </row>
    <row r="1883" spans="1:4" x14ac:dyDescent="0.25">
      <c r="A1883" s="353" t="s">
        <v>12318</v>
      </c>
      <c r="B1883" s="354" t="s">
        <v>12319</v>
      </c>
      <c r="C1883" s="355" t="s">
        <v>569</v>
      </c>
      <c r="D1883" s="356">
        <v>43.59</v>
      </c>
    </row>
    <row r="1884" spans="1:4" x14ac:dyDescent="0.25">
      <c r="A1884" s="353" t="s">
        <v>12320</v>
      </c>
      <c r="B1884" s="354" t="s">
        <v>12321</v>
      </c>
      <c r="C1884" s="355" t="s">
        <v>569</v>
      </c>
      <c r="D1884" s="356">
        <v>25.31</v>
      </c>
    </row>
    <row r="1885" spans="1:4" x14ac:dyDescent="0.25">
      <c r="A1885" s="353" t="s">
        <v>12322</v>
      </c>
      <c r="B1885" s="354" t="s">
        <v>12323</v>
      </c>
      <c r="C1885" s="355" t="s">
        <v>569</v>
      </c>
      <c r="D1885" s="356">
        <v>218.84</v>
      </c>
    </row>
    <row r="1886" spans="1:4" x14ac:dyDescent="0.25">
      <c r="A1886" s="353" t="s">
        <v>12324</v>
      </c>
      <c r="B1886" s="354" t="s">
        <v>12325</v>
      </c>
      <c r="C1886" s="355" t="s">
        <v>569</v>
      </c>
      <c r="D1886" s="356">
        <v>5707.6</v>
      </c>
    </row>
    <row r="1887" spans="1:4" ht="30" x14ac:dyDescent="0.25">
      <c r="A1887" s="353" t="s">
        <v>12326</v>
      </c>
      <c r="B1887" s="354" t="s">
        <v>12327</v>
      </c>
      <c r="C1887" s="355" t="s">
        <v>569</v>
      </c>
      <c r="D1887" s="356">
        <v>208.78</v>
      </c>
    </row>
    <row r="1888" spans="1:4" ht="30" x14ac:dyDescent="0.25">
      <c r="A1888" s="353" t="s">
        <v>12328</v>
      </c>
      <c r="B1888" s="354" t="s">
        <v>12329</v>
      </c>
      <c r="C1888" s="355" t="s">
        <v>569</v>
      </c>
      <c r="D1888" s="356">
        <v>239.84</v>
      </c>
    </row>
    <row r="1889" spans="1:4" ht="30" x14ac:dyDescent="0.25">
      <c r="A1889" s="353" t="s">
        <v>12330</v>
      </c>
      <c r="B1889" s="354" t="s">
        <v>12331</v>
      </c>
      <c r="C1889" s="355" t="s">
        <v>569</v>
      </c>
      <c r="D1889" s="356">
        <v>32.35</v>
      </c>
    </row>
    <row r="1890" spans="1:4" x14ac:dyDescent="0.25">
      <c r="A1890" s="353" t="s">
        <v>12332</v>
      </c>
      <c r="B1890" s="354" t="s">
        <v>12333</v>
      </c>
      <c r="C1890" s="355" t="s">
        <v>569</v>
      </c>
      <c r="D1890" s="356">
        <v>572.54999999999995</v>
      </c>
    </row>
    <row r="1891" spans="1:4" ht="45" x14ac:dyDescent="0.25">
      <c r="A1891" s="353" t="s">
        <v>12334</v>
      </c>
      <c r="B1891" s="354" t="s">
        <v>12335</v>
      </c>
      <c r="C1891" s="355" t="s">
        <v>569</v>
      </c>
      <c r="D1891" s="356">
        <v>183.66</v>
      </c>
    </row>
    <row r="1892" spans="1:4" ht="45" x14ac:dyDescent="0.25">
      <c r="A1892" s="353" t="s">
        <v>12336</v>
      </c>
      <c r="B1892" s="354" t="s">
        <v>12337</v>
      </c>
      <c r="C1892" s="355" t="s">
        <v>569</v>
      </c>
      <c r="D1892" s="356">
        <v>293.91000000000003</v>
      </c>
    </row>
    <row r="1893" spans="1:4" ht="30" x14ac:dyDescent="0.25">
      <c r="A1893" s="353" t="s">
        <v>12338</v>
      </c>
      <c r="B1893" s="354" t="s">
        <v>12339</v>
      </c>
      <c r="C1893" s="355" t="s">
        <v>569</v>
      </c>
      <c r="D1893" s="356">
        <v>68.69</v>
      </c>
    </row>
    <row r="1894" spans="1:4" ht="30" x14ac:dyDescent="0.25">
      <c r="A1894" s="353" t="s">
        <v>12340</v>
      </c>
      <c r="B1894" s="354" t="s">
        <v>12341</v>
      </c>
      <c r="C1894" s="355" t="s">
        <v>569</v>
      </c>
      <c r="D1894" s="356">
        <v>29.77</v>
      </c>
    </row>
    <row r="1895" spans="1:4" ht="45" x14ac:dyDescent="0.25">
      <c r="A1895" s="353" t="s">
        <v>12342</v>
      </c>
      <c r="B1895" s="354" t="s">
        <v>12343</v>
      </c>
      <c r="C1895" s="355" t="s">
        <v>569</v>
      </c>
      <c r="D1895" s="356">
        <v>452.8</v>
      </c>
    </row>
    <row r="1896" spans="1:4" ht="30" x14ac:dyDescent="0.25">
      <c r="A1896" s="353" t="s">
        <v>12344</v>
      </c>
      <c r="B1896" s="354" t="s">
        <v>12345</v>
      </c>
      <c r="C1896" s="355" t="s">
        <v>569</v>
      </c>
      <c r="D1896" s="356">
        <v>173.47</v>
      </c>
    </row>
    <row r="1897" spans="1:4" ht="30" x14ac:dyDescent="0.25">
      <c r="A1897" s="353" t="s">
        <v>12346</v>
      </c>
      <c r="B1897" s="354" t="s">
        <v>12347</v>
      </c>
      <c r="C1897" s="355" t="s">
        <v>569</v>
      </c>
      <c r="D1897" s="356">
        <v>20380.580000000002</v>
      </c>
    </row>
    <row r="1898" spans="1:4" ht="45" x14ac:dyDescent="0.25">
      <c r="A1898" s="353" t="s">
        <v>12348</v>
      </c>
      <c r="B1898" s="354" t="s">
        <v>12349</v>
      </c>
      <c r="C1898" s="355" t="s">
        <v>569</v>
      </c>
      <c r="D1898" s="356">
        <v>15831.44</v>
      </c>
    </row>
    <row r="1899" spans="1:4" ht="45" x14ac:dyDescent="0.25">
      <c r="A1899" s="353" t="s">
        <v>12350</v>
      </c>
      <c r="B1899" s="354" t="s">
        <v>12351</v>
      </c>
      <c r="C1899" s="355" t="s">
        <v>780</v>
      </c>
      <c r="D1899" s="356">
        <v>27328.94</v>
      </c>
    </row>
    <row r="1900" spans="1:4" ht="45" x14ac:dyDescent="0.25">
      <c r="A1900" s="353" t="s">
        <v>12352</v>
      </c>
      <c r="B1900" s="354" t="s">
        <v>12353</v>
      </c>
      <c r="C1900" s="355" t="s">
        <v>780</v>
      </c>
      <c r="D1900" s="356">
        <v>29562.5</v>
      </c>
    </row>
    <row r="1901" spans="1:4" ht="45" x14ac:dyDescent="0.25">
      <c r="A1901" s="353" t="s">
        <v>12354</v>
      </c>
      <c r="B1901" s="354" t="s">
        <v>12355</v>
      </c>
      <c r="C1901" s="355" t="s">
        <v>780</v>
      </c>
      <c r="D1901" s="356">
        <v>13050.57</v>
      </c>
    </row>
    <row r="1902" spans="1:4" ht="30" x14ac:dyDescent="0.25">
      <c r="A1902" s="353" t="s">
        <v>12356</v>
      </c>
      <c r="B1902" s="354" t="s">
        <v>12357</v>
      </c>
      <c r="C1902" s="355" t="s">
        <v>569</v>
      </c>
      <c r="D1902" s="356">
        <v>1318.64</v>
      </c>
    </row>
    <row r="1903" spans="1:4" ht="30" x14ac:dyDescent="0.25">
      <c r="A1903" s="353" t="s">
        <v>12358</v>
      </c>
      <c r="B1903" s="354" t="s">
        <v>12359</v>
      </c>
      <c r="C1903" s="355" t="s">
        <v>569</v>
      </c>
      <c r="D1903" s="356">
        <v>1904.53</v>
      </c>
    </row>
    <row r="1904" spans="1:4" ht="30" x14ac:dyDescent="0.25">
      <c r="A1904" s="353" t="s">
        <v>12360</v>
      </c>
      <c r="B1904" s="354" t="s">
        <v>12361</v>
      </c>
      <c r="C1904" s="355" t="s">
        <v>569</v>
      </c>
      <c r="D1904" s="356">
        <v>378.04</v>
      </c>
    </row>
    <row r="1905" spans="1:4" x14ac:dyDescent="0.25">
      <c r="A1905" s="353" t="s">
        <v>12362</v>
      </c>
      <c r="B1905" s="354" t="s">
        <v>12363</v>
      </c>
      <c r="C1905" s="355" t="s">
        <v>569</v>
      </c>
      <c r="D1905" s="356">
        <v>714.01</v>
      </c>
    </row>
    <row r="1906" spans="1:4" ht="30" x14ac:dyDescent="0.25">
      <c r="A1906" s="353" t="s">
        <v>12364</v>
      </c>
      <c r="B1906" s="354" t="s">
        <v>12365</v>
      </c>
      <c r="C1906" s="355" t="s">
        <v>569</v>
      </c>
      <c r="D1906" s="356">
        <v>3590.01</v>
      </c>
    </row>
    <row r="1907" spans="1:4" ht="60" x14ac:dyDescent="0.25">
      <c r="A1907" s="353" t="s">
        <v>12366</v>
      </c>
      <c r="B1907" s="354" t="s">
        <v>12367</v>
      </c>
      <c r="C1907" s="355" t="s">
        <v>569</v>
      </c>
      <c r="D1907" s="356">
        <v>7426.99</v>
      </c>
    </row>
    <row r="1908" spans="1:4" ht="30" x14ac:dyDescent="0.25">
      <c r="A1908" s="353" t="s">
        <v>12368</v>
      </c>
      <c r="B1908" s="354" t="s">
        <v>12369</v>
      </c>
      <c r="C1908" s="355" t="s">
        <v>569</v>
      </c>
      <c r="D1908" s="356">
        <v>530.59</v>
      </c>
    </row>
    <row r="1909" spans="1:4" ht="30" x14ac:dyDescent="0.25">
      <c r="A1909" s="353" t="s">
        <v>12370</v>
      </c>
      <c r="B1909" s="354" t="s">
        <v>12371</v>
      </c>
      <c r="C1909" s="355" t="s">
        <v>569</v>
      </c>
      <c r="D1909" s="356">
        <v>936</v>
      </c>
    </row>
    <row r="1910" spans="1:4" ht="30" x14ac:dyDescent="0.25">
      <c r="A1910" s="353" t="s">
        <v>12372</v>
      </c>
      <c r="B1910" s="354" t="s">
        <v>12373</v>
      </c>
      <c r="C1910" s="355" t="s">
        <v>569</v>
      </c>
      <c r="D1910" s="356">
        <v>599.9</v>
      </c>
    </row>
    <row r="1911" spans="1:4" x14ac:dyDescent="0.25">
      <c r="A1911" s="353" t="s">
        <v>12374</v>
      </c>
      <c r="B1911" s="354" t="s">
        <v>12375</v>
      </c>
      <c r="C1911" s="355" t="s">
        <v>569</v>
      </c>
      <c r="D1911" s="356">
        <v>7525.97</v>
      </c>
    </row>
    <row r="1912" spans="1:4" x14ac:dyDescent="0.25">
      <c r="A1912" s="353" t="s">
        <v>12376</v>
      </c>
      <c r="B1912" s="354" t="s">
        <v>12377</v>
      </c>
      <c r="C1912" s="355" t="s">
        <v>569</v>
      </c>
      <c r="D1912" s="356">
        <v>611.29999999999995</v>
      </c>
    </row>
    <row r="1913" spans="1:4" ht="30" x14ac:dyDescent="0.25">
      <c r="A1913" s="353" t="s">
        <v>12378</v>
      </c>
      <c r="B1913" s="354" t="s">
        <v>12379</v>
      </c>
      <c r="C1913" s="355" t="s">
        <v>569</v>
      </c>
      <c r="D1913" s="356">
        <v>1200.54</v>
      </c>
    </row>
    <row r="1914" spans="1:4" ht="30" x14ac:dyDescent="0.25">
      <c r="A1914" s="353" t="s">
        <v>12380</v>
      </c>
      <c r="B1914" s="354" t="s">
        <v>12381</v>
      </c>
      <c r="C1914" s="355" t="s">
        <v>569</v>
      </c>
      <c r="D1914" s="356">
        <v>1938.91</v>
      </c>
    </row>
    <row r="1915" spans="1:4" ht="30" x14ac:dyDescent="0.25">
      <c r="A1915" s="353" t="s">
        <v>12382</v>
      </c>
      <c r="B1915" s="354" t="s">
        <v>12383</v>
      </c>
      <c r="C1915" s="355" t="s">
        <v>569</v>
      </c>
      <c r="D1915" s="356">
        <v>3138.1</v>
      </c>
    </row>
    <row r="1916" spans="1:4" ht="30" x14ac:dyDescent="0.25">
      <c r="A1916" s="353" t="s">
        <v>12384</v>
      </c>
      <c r="B1916" s="354" t="s">
        <v>12385</v>
      </c>
      <c r="C1916" s="355" t="s">
        <v>569</v>
      </c>
      <c r="D1916" s="356">
        <v>5496.95</v>
      </c>
    </row>
    <row r="1917" spans="1:4" ht="30" x14ac:dyDescent="0.25">
      <c r="A1917" s="353" t="s">
        <v>12386</v>
      </c>
      <c r="B1917" s="354" t="s">
        <v>12387</v>
      </c>
      <c r="C1917" s="355" t="s">
        <v>569</v>
      </c>
      <c r="D1917" s="356">
        <v>11139.9</v>
      </c>
    </row>
    <row r="1918" spans="1:4" ht="45" x14ac:dyDescent="0.25">
      <c r="A1918" s="353" t="s">
        <v>12388</v>
      </c>
      <c r="B1918" s="354" t="s">
        <v>12389</v>
      </c>
      <c r="C1918" s="355" t="s">
        <v>569</v>
      </c>
      <c r="D1918" s="356">
        <v>49179.79</v>
      </c>
    </row>
    <row r="1919" spans="1:4" ht="30" x14ac:dyDescent="0.25">
      <c r="A1919" s="353" t="s">
        <v>12390</v>
      </c>
      <c r="B1919" s="354" t="s">
        <v>12391</v>
      </c>
      <c r="C1919" s="355" t="s">
        <v>780</v>
      </c>
      <c r="D1919" s="356">
        <v>425733.27</v>
      </c>
    </row>
    <row r="1920" spans="1:4" ht="30" x14ac:dyDescent="0.25">
      <c r="A1920" s="353" t="s">
        <v>12392</v>
      </c>
      <c r="B1920" s="354" t="s">
        <v>12393</v>
      </c>
      <c r="C1920" s="355" t="s">
        <v>21</v>
      </c>
      <c r="D1920" s="356">
        <v>1771.4</v>
      </c>
    </row>
    <row r="1921" spans="1:4" ht="45" x14ac:dyDescent="0.25">
      <c r="A1921" s="353" t="s">
        <v>12394</v>
      </c>
      <c r="B1921" s="354" t="s">
        <v>12395</v>
      </c>
      <c r="C1921" s="355" t="s">
        <v>52</v>
      </c>
      <c r="D1921" s="356">
        <v>44.65</v>
      </c>
    </row>
    <row r="1922" spans="1:4" ht="45" x14ac:dyDescent="0.25">
      <c r="A1922" s="353" t="s">
        <v>12396</v>
      </c>
      <c r="B1922" s="354" t="s">
        <v>12397</v>
      </c>
      <c r="C1922" s="355" t="s">
        <v>52</v>
      </c>
      <c r="D1922" s="356">
        <v>53.26</v>
      </c>
    </row>
    <row r="1923" spans="1:4" ht="45" x14ac:dyDescent="0.25">
      <c r="A1923" s="353" t="s">
        <v>12398</v>
      </c>
      <c r="B1923" s="354" t="s">
        <v>12399</v>
      </c>
      <c r="C1923" s="355" t="s">
        <v>52</v>
      </c>
      <c r="D1923" s="356">
        <v>59.24</v>
      </c>
    </row>
    <row r="1924" spans="1:4" ht="45" x14ac:dyDescent="0.25">
      <c r="A1924" s="353" t="s">
        <v>12400</v>
      </c>
      <c r="B1924" s="354" t="s">
        <v>12401</v>
      </c>
      <c r="C1924" s="355" t="s">
        <v>52</v>
      </c>
      <c r="D1924" s="356">
        <v>121.24</v>
      </c>
    </row>
    <row r="1925" spans="1:4" ht="30" x14ac:dyDescent="0.25">
      <c r="A1925" s="353" t="s">
        <v>12402</v>
      </c>
      <c r="B1925" s="354" t="s">
        <v>12403</v>
      </c>
      <c r="C1925" s="355" t="s">
        <v>569</v>
      </c>
      <c r="D1925" s="356">
        <v>13.48</v>
      </c>
    </row>
    <row r="1926" spans="1:4" ht="30" x14ac:dyDescent="0.25">
      <c r="A1926" s="353" t="s">
        <v>12404</v>
      </c>
      <c r="B1926" s="354" t="s">
        <v>12405</v>
      </c>
      <c r="C1926" s="355" t="s">
        <v>569</v>
      </c>
      <c r="D1926" s="356">
        <v>19.54</v>
      </c>
    </row>
    <row r="1927" spans="1:4" ht="30" x14ac:dyDescent="0.25">
      <c r="A1927" s="353" t="s">
        <v>12406</v>
      </c>
      <c r="B1927" s="354" t="s">
        <v>12407</v>
      </c>
      <c r="C1927" s="355" t="s">
        <v>569</v>
      </c>
      <c r="D1927" s="356">
        <v>20.350000000000001</v>
      </c>
    </row>
    <row r="1928" spans="1:4" ht="30" x14ac:dyDescent="0.25">
      <c r="A1928" s="353" t="s">
        <v>12408</v>
      </c>
      <c r="B1928" s="354" t="s">
        <v>12409</v>
      </c>
      <c r="C1928" s="355" t="s">
        <v>569</v>
      </c>
      <c r="D1928" s="356">
        <v>20.66</v>
      </c>
    </row>
    <row r="1929" spans="1:4" ht="30" x14ac:dyDescent="0.25">
      <c r="A1929" s="353" t="s">
        <v>12410</v>
      </c>
      <c r="B1929" s="354" t="s">
        <v>12411</v>
      </c>
      <c r="C1929" s="355" t="s">
        <v>569</v>
      </c>
      <c r="D1929" s="356">
        <v>13.91</v>
      </c>
    </row>
    <row r="1930" spans="1:4" ht="30" x14ac:dyDescent="0.25">
      <c r="A1930" s="353" t="s">
        <v>12412</v>
      </c>
      <c r="B1930" s="354" t="s">
        <v>12413</v>
      </c>
      <c r="C1930" s="355" t="s">
        <v>569</v>
      </c>
      <c r="D1930" s="356">
        <v>18.41</v>
      </c>
    </row>
    <row r="1931" spans="1:4" ht="30" x14ac:dyDescent="0.25">
      <c r="A1931" s="353" t="s">
        <v>12414</v>
      </c>
      <c r="B1931" s="354" t="s">
        <v>12415</v>
      </c>
      <c r="C1931" s="355" t="s">
        <v>569</v>
      </c>
      <c r="D1931" s="356">
        <v>22.24</v>
      </c>
    </row>
    <row r="1932" spans="1:4" ht="30" x14ac:dyDescent="0.25">
      <c r="A1932" s="353" t="s">
        <v>12416</v>
      </c>
      <c r="B1932" s="354" t="s">
        <v>12417</v>
      </c>
      <c r="C1932" s="355" t="s">
        <v>569</v>
      </c>
      <c r="D1932" s="356">
        <v>54.99</v>
      </c>
    </row>
    <row r="1933" spans="1:4" ht="30" x14ac:dyDescent="0.25">
      <c r="A1933" s="353" t="s">
        <v>12418</v>
      </c>
      <c r="B1933" s="354" t="s">
        <v>12419</v>
      </c>
      <c r="C1933" s="355" t="s">
        <v>569</v>
      </c>
      <c r="D1933" s="356">
        <v>16.73</v>
      </c>
    </row>
    <row r="1934" spans="1:4" ht="30" x14ac:dyDescent="0.25">
      <c r="A1934" s="353" t="s">
        <v>12420</v>
      </c>
      <c r="B1934" s="354" t="s">
        <v>12421</v>
      </c>
      <c r="C1934" s="355" t="s">
        <v>569</v>
      </c>
      <c r="D1934" s="356">
        <v>20.059999999999999</v>
      </c>
    </row>
    <row r="1935" spans="1:4" ht="30" x14ac:dyDescent="0.25">
      <c r="A1935" s="353" t="s">
        <v>12422</v>
      </c>
      <c r="B1935" s="354" t="s">
        <v>12423</v>
      </c>
      <c r="C1935" s="355" t="s">
        <v>569</v>
      </c>
      <c r="D1935" s="356">
        <v>24.77</v>
      </c>
    </row>
    <row r="1936" spans="1:4" ht="30" x14ac:dyDescent="0.25">
      <c r="A1936" s="353" t="s">
        <v>12424</v>
      </c>
      <c r="B1936" s="354" t="s">
        <v>12425</v>
      </c>
      <c r="C1936" s="355" t="s">
        <v>569</v>
      </c>
      <c r="D1936" s="356">
        <v>38.58</v>
      </c>
    </row>
    <row r="1937" spans="1:4" ht="30" x14ac:dyDescent="0.25">
      <c r="A1937" s="353" t="s">
        <v>12426</v>
      </c>
      <c r="B1937" s="354" t="s">
        <v>12427</v>
      </c>
      <c r="C1937" s="355" t="s">
        <v>569</v>
      </c>
      <c r="D1937" s="356">
        <v>11.31</v>
      </c>
    </row>
    <row r="1938" spans="1:4" ht="30" x14ac:dyDescent="0.25">
      <c r="A1938" s="353" t="s">
        <v>12428</v>
      </c>
      <c r="B1938" s="354" t="s">
        <v>12429</v>
      </c>
      <c r="C1938" s="355" t="s">
        <v>569</v>
      </c>
      <c r="D1938" s="356">
        <v>19.22</v>
      </c>
    </row>
    <row r="1939" spans="1:4" ht="30" x14ac:dyDescent="0.25">
      <c r="A1939" s="353" t="s">
        <v>12430</v>
      </c>
      <c r="B1939" s="354" t="s">
        <v>12431</v>
      </c>
      <c r="C1939" s="355" t="s">
        <v>569</v>
      </c>
      <c r="D1939" s="356">
        <v>31.13</v>
      </c>
    </row>
    <row r="1940" spans="1:4" ht="30" x14ac:dyDescent="0.25">
      <c r="A1940" s="353" t="s">
        <v>12432</v>
      </c>
      <c r="B1940" s="354" t="s">
        <v>12433</v>
      </c>
      <c r="C1940" s="355" t="s">
        <v>569</v>
      </c>
      <c r="D1940" s="356">
        <v>42.66</v>
      </c>
    </row>
    <row r="1941" spans="1:4" ht="30" x14ac:dyDescent="0.25">
      <c r="A1941" s="353" t="s">
        <v>12434</v>
      </c>
      <c r="B1941" s="354" t="s">
        <v>12435</v>
      </c>
      <c r="C1941" s="355" t="s">
        <v>569</v>
      </c>
      <c r="D1941" s="356">
        <v>54.74</v>
      </c>
    </row>
    <row r="1942" spans="1:4" ht="30" x14ac:dyDescent="0.25">
      <c r="A1942" s="353" t="s">
        <v>12436</v>
      </c>
      <c r="B1942" s="354" t="s">
        <v>12437</v>
      </c>
      <c r="C1942" s="355" t="s">
        <v>569</v>
      </c>
      <c r="D1942" s="356">
        <v>94.6</v>
      </c>
    </row>
    <row r="1943" spans="1:4" ht="30" x14ac:dyDescent="0.25">
      <c r="A1943" s="353" t="s">
        <v>12438</v>
      </c>
      <c r="B1943" s="354" t="s">
        <v>12439</v>
      </c>
      <c r="C1943" s="355" t="s">
        <v>569</v>
      </c>
      <c r="D1943" s="356">
        <v>71.92</v>
      </c>
    </row>
    <row r="1944" spans="1:4" ht="30" x14ac:dyDescent="0.25">
      <c r="A1944" s="353" t="s">
        <v>12440</v>
      </c>
      <c r="B1944" s="354" t="s">
        <v>12441</v>
      </c>
      <c r="C1944" s="355" t="s">
        <v>569</v>
      </c>
      <c r="D1944" s="356">
        <v>35.799999999999997</v>
      </c>
    </row>
    <row r="1945" spans="1:4" ht="30" x14ac:dyDescent="0.25">
      <c r="A1945" s="353" t="s">
        <v>12442</v>
      </c>
      <c r="B1945" s="354" t="s">
        <v>12443</v>
      </c>
      <c r="C1945" s="355" t="s">
        <v>569</v>
      </c>
      <c r="D1945" s="356">
        <v>37.78</v>
      </c>
    </row>
    <row r="1946" spans="1:4" ht="30" x14ac:dyDescent="0.25">
      <c r="A1946" s="353" t="s">
        <v>12444</v>
      </c>
      <c r="B1946" s="354" t="s">
        <v>12445</v>
      </c>
      <c r="C1946" s="355" t="s">
        <v>569</v>
      </c>
      <c r="D1946" s="356">
        <v>71.430000000000007</v>
      </c>
    </row>
    <row r="1947" spans="1:4" ht="30" x14ac:dyDescent="0.25">
      <c r="A1947" s="353" t="s">
        <v>12446</v>
      </c>
      <c r="B1947" s="354" t="s">
        <v>12447</v>
      </c>
      <c r="C1947" s="355" t="s">
        <v>569</v>
      </c>
      <c r="D1947" s="356">
        <v>34.090000000000003</v>
      </c>
    </row>
    <row r="1948" spans="1:4" ht="30" x14ac:dyDescent="0.25">
      <c r="A1948" s="353" t="s">
        <v>12448</v>
      </c>
      <c r="B1948" s="354" t="s">
        <v>12449</v>
      </c>
      <c r="C1948" s="355" t="s">
        <v>569</v>
      </c>
      <c r="D1948" s="356">
        <v>62.62</v>
      </c>
    </row>
    <row r="1949" spans="1:4" ht="30" x14ac:dyDescent="0.25">
      <c r="A1949" s="353" t="s">
        <v>12450</v>
      </c>
      <c r="B1949" s="354" t="s">
        <v>12451</v>
      </c>
      <c r="C1949" s="355" t="s">
        <v>569</v>
      </c>
      <c r="D1949" s="356">
        <v>60.68</v>
      </c>
    </row>
    <row r="1950" spans="1:4" x14ac:dyDescent="0.25">
      <c r="A1950" s="353" t="s">
        <v>12452</v>
      </c>
      <c r="B1950" s="354" t="s">
        <v>12453</v>
      </c>
      <c r="C1950" s="355" t="s">
        <v>569</v>
      </c>
      <c r="D1950" s="356">
        <v>39.049999999999997</v>
      </c>
    </row>
    <row r="1951" spans="1:4" x14ac:dyDescent="0.25">
      <c r="A1951" s="353" t="s">
        <v>12454</v>
      </c>
      <c r="B1951" s="354" t="s">
        <v>5118</v>
      </c>
      <c r="C1951" s="355" t="s">
        <v>569</v>
      </c>
      <c r="D1951" s="356">
        <v>88.76</v>
      </c>
    </row>
    <row r="1952" spans="1:4" ht="30" x14ac:dyDescent="0.25">
      <c r="A1952" s="353" t="s">
        <v>12455</v>
      </c>
      <c r="B1952" s="354" t="s">
        <v>12456</v>
      </c>
      <c r="C1952" s="355" t="s">
        <v>569</v>
      </c>
      <c r="D1952" s="356">
        <v>136.88999999999999</v>
      </c>
    </row>
    <row r="1953" spans="1:4" x14ac:dyDescent="0.25">
      <c r="A1953" s="353" t="s">
        <v>12457</v>
      </c>
      <c r="B1953" s="354" t="s">
        <v>12458</v>
      </c>
      <c r="C1953" s="355" t="s">
        <v>569</v>
      </c>
      <c r="D1953" s="356">
        <v>71.150000000000006</v>
      </c>
    </row>
    <row r="1954" spans="1:4" ht="30" x14ac:dyDescent="0.25">
      <c r="A1954" s="353" t="s">
        <v>12459</v>
      </c>
      <c r="B1954" s="354" t="s">
        <v>12460</v>
      </c>
      <c r="C1954" s="355" t="s">
        <v>569</v>
      </c>
      <c r="D1954" s="356">
        <v>83.35</v>
      </c>
    </row>
    <row r="1955" spans="1:4" ht="30" x14ac:dyDescent="0.25">
      <c r="A1955" s="353" t="s">
        <v>12461</v>
      </c>
      <c r="B1955" s="354" t="s">
        <v>12462</v>
      </c>
      <c r="C1955" s="355" t="s">
        <v>569</v>
      </c>
      <c r="D1955" s="356">
        <v>69.459999999999994</v>
      </c>
    </row>
    <row r="1956" spans="1:4" x14ac:dyDescent="0.25">
      <c r="A1956" s="353" t="s">
        <v>12463</v>
      </c>
      <c r="B1956" s="354" t="s">
        <v>12464</v>
      </c>
      <c r="C1956" s="355" t="s">
        <v>569</v>
      </c>
      <c r="D1956" s="356">
        <v>12.63</v>
      </c>
    </row>
    <row r="1957" spans="1:4" x14ac:dyDescent="0.25">
      <c r="A1957" s="353" t="s">
        <v>12465</v>
      </c>
      <c r="B1957" s="354" t="s">
        <v>12466</v>
      </c>
      <c r="C1957" s="355" t="s">
        <v>569</v>
      </c>
      <c r="D1957" s="356">
        <v>33.61</v>
      </c>
    </row>
    <row r="1958" spans="1:4" x14ac:dyDescent="0.25">
      <c r="A1958" s="353" t="s">
        <v>12467</v>
      </c>
      <c r="B1958" s="354" t="s">
        <v>12468</v>
      </c>
      <c r="C1958" s="355" t="s">
        <v>569</v>
      </c>
      <c r="D1958" s="356">
        <v>254.35</v>
      </c>
    </row>
    <row r="1959" spans="1:4" ht="30" x14ac:dyDescent="0.25">
      <c r="A1959" s="353" t="s">
        <v>12469</v>
      </c>
      <c r="B1959" s="354" t="s">
        <v>12470</v>
      </c>
      <c r="C1959" s="355" t="s">
        <v>569</v>
      </c>
      <c r="D1959" s="356">
        <v>1010.21</v>
      </c>
    </row>
    <row r="1960" spans="1:4" x14ac:dyDescent="0.25">
      <c r="A1960" s="353" t="s">
        <v>12471</v>
      </c>
      <c r="B1960" s="354" t="s">
        <v>2233</v>
      </c>
      <c r="C1960" s="355" t="s">
        <v>569</v>
      </c>
      <c r="D1960" s="356">
        <v>20.54</v>
      </c>
    </row>
    <row r="1961" spans="1:4" x14ac:dyDescent="0.25">
      <c r="A1961" s="353" t="s">
        <v>12472</v>
      </c>
      <c r="B1961" s="354" t="s">
        <v>12473</v>
      </c>
      <c r="C1961" s="355" t="s">
        <v>52</v>
      </c>
      <c r="D1961" s="356">
        <v>4.74</v>
      </c>
    </row>
    <row r="1962" spans="1:4" x14ac:dyDescent="0.25">
      <c r="A1962" s="353" t="s">
        <v>12474</v>
      </c>
      <c r="B1962" s="354" t="s">
        <v>12475</v>
      </c>
      <c r="C1962" s="355" t="s">
        <v>52</v>
      </c>
      <c r="D1962" s="356">
        <v>5.78</v>
      </c>
    </row>
    <row r="1963" spans="1:4" x14ac:dyDescent="0.25">
      <c r="A1963" s="353" t="s">
        <v>12476</v>
      </c>
      <c r="B1963" s="354" t="s">
        <v>12477</v>
      </c>
      <c r="C1963" s="355" t="s">
        <v>52</v>
      </c>
      <c r="D1963" s="356">
        <v>8.92</v>
      </c>
    </row>
    <row r="1964" spans="1:4" x14ac:dyDescent="0.25">
      <c r="A1964" s="353" t="s">
        <v>12478</v>
      </c>
      <c r="B1964" s="354" t="s">
        <v>12479</v>
      </c>
      <c r="C1964" s="355" t="s">
        <v>52</v>
      </c>
      <c r="D1964" s="356">
        <v>12.84</v>
      </c>
    </row>
    <row r="1965" spans="1:4" x14ac:dyDescent="0.25">
      <c r="A1965" s="353" t="s">
        <v>12480</v>
      </c>
      <c r="B1965" s="354" t="s">
        <v>12481</v>
      </c>
      <c r="C1965" s="355" t="s">
        <v>52</v>
      </c>
      <c r="D1965" s="356">
        <v>14.94</v>
      </c>
    </row>
    <row r="1966" spans="1:4" x14ac:dyDescent="0.25">
      <c r="A1966" s="353" t="s">
        <v>12482</v>
      </c>
      <c r="B1966" s="354" t="s">
        <v>12483</v>
      </c>
      <c r="C1966" s="355" t="s">
        <v>52</v>
      </c>
      <c r="D1966" s="356">
        <v>19.690000000000001</v>
      </c>
    </row>
    <row r="1967" spans="1:4" x14ac:dyDescent="0.25">
      <c r="A1967" s="353" t="s">
        <v>12484</v>
      </c>
      <c r="B1967" s="354" t="s">
        <v>12485</v>
      </c>
      <c r="C1967" s="355" t="s">
        <v>52</v>
      </c>
      <c r="D1967" s="356">
        <v>31.99</v>
      </c>
    </row>
    <row r="1968" spans="1:4" x14ac:dyDescent="0.25">
      <c r="A1968" s="353" t="s">
        <v>12486</v>
      </c>
      <c r="B1968" s="354" t="s">
        <v>12487</v>
      </c>
      <c r="C1968" s="355" t="s">
        <v>52</v>
      </c>
      <c r="D1968" s="356">
        <v>40.6</v>
      </c>
    </row>
    <row r="1969" spans="1:4" x14ac:dyDescent="0.25">
      <c r="A1969" s="353" t="s">
        <v>12488</v>
      </c>
      <c r="B1969" s="354" t="s">
        <v>12489</v>
      </c>
      <c r="C1969" s="355" t="s">
        <v>52</v>
      </c>
      <c r="D1969" s="356">
        <v>66.58</v>
      </c>
    </row>
    <row r="1970" spans="1:4" x14ac:dyDescent="0.25">
      <c r="A1970" s="353" t="s">
        <v>12490</v>
      </c>
      <c r="B1970" s="354" t="s">
        <v>12491</v>
      </c>
      <c r="C1970" s="355" t="s">
        <v>52</v>
      </c>
      <c r="D1970" s="356">
        <v>2.6</v>
      </c>
    </row>
    <row r="1971" spans="1:4" x14ac:dyDescent="0.25">
      <c r="A1971" s="353" t="s">
        <v>12492</v>
      </c>
      <c r="B1971" s="354" t="s">
        <v>12493</v>
      </c>
      <c r="C1971" s="355" t="s">
        <v>52</v>
      </c>
      <c r="D1971" s="356">
        <v>2.86</v>
      </c>
    </row>
    <row r="1972" spans="1:4" x14ac:dyDescent="0.25">
      <c r="A1972" s="353" t="s">
        <v>12494</v>
      </c>
      <c r="B1972" s="354" t="s">
        <v>12495</v>
      </c>
      <c r="C1972" s="355" t="s">
        <v>52</v>
      </c>
      <c r="D1972" s="356">
        <v>4.8099999999999996</v>
      </c>
    </row>
    <row r="1973" spans="1:4" x14ac:dyDescent="0.25">
      <c r="A1973" s="353" t="s">
        <v>12496</v>
      </c>
      <c r="B1973" s="354" t="s">
        <v>12497</v>
      </c>
      <c r="C1973" s="355" t="s">
        <v>52</v>
      </c>
      <c r="D1973" s="356">
        <v>3.47</v>
      </c>
    </row>
    <row r="1974" spans="1:4" x14ac:dyDescent="0.25">
      <c r="A1974" s="353" t="s">
        <v>12498</v>
      </c>
      <c r="B1974" s="354" t="s">
        <v>12499</v>
      </c>
      <c r="C1974" s="355" t="s">
        <v>52</v>
      </c>
      <c r="D1974" s="356">
        <v>5.58</v>
      </c>
    </row>
    <row r="1975" spans="1:4" ht="30" x14ac:dyDescent="0.25">
      <c r="A1975" s="353" t="s">
        <v>12500</v>
      </c>
      <c r="B1975" s="354" t="s">
        <v>12501</v>
      </c>
      <c r="C1975" s="355" t="s">
        <v>52</v>
      </c>
      <c r="D1975" s="356">
        <v>54.38</v>
      </c>
    </row>
    <row r="1976" spans="1:4" ht="45" x14ac:dyDescent="0.25">
      <c r="A1976" s="353" t="s">
        <v>12502</v>
      </c>
      <c r="B1976" s="354" t="s">
        <v>12503</v>
      </c>
      <c r="C1976" s="355" t="s">
        <v>52</v>
      </c>
      <c r="D1976" s="356">
        <v>84</v>
      </c>
    </row>
    <row r="1977" spans="1:4" ht="45" x14ac:dyDescent="0.25">
      <c r="A1977" s="353" t="s">
        <v>12504</v>
      </c>
      <c r="B1977" s="354" t="s">
        <v>12505</v>
      </c>
      <c r="C1977" s="355" t="s">
        <v>52</v>
      </c>
      <c r="D1977" s="356">
        <v>100.39</v>
      </c>
    </row>
    <row r="1978" spans="1:4" ht="30" x14ac:dyDescent="0.25">
      <c r="A1978" s="353" t="s">
        <v>12506</v>
      </c>
      <c r="B1978" s="354" t="s">
        <v>12507</v>
      </c>
      <c r="C1978" s="355" t="s">
        <v>569</v>
      </c>
      <c r="D1978" s="356">
        <v>10.41</v>
      </c>
    </row>
    <row r="1979" spans="1:4" ht="30" x14ac:dyDescent="0.25">
      <c r="A1979" s="353" t="s">
        <v>12508</v>
      </c>
      <c r="B1979" s="354" t="s">
        <v>12509</v>
      </c>
      <c r="C1979" s="355" t="s">
        <v>569</v>
      </c>
      <c r="D1979" s="356">
        <v>11.82</v>
      </c>
    </row>
    <row r="1980" spans="1:4" ht="30" x14ac:dyDescent="0.25">
      <c r="A1980" s="353" t="s">
        <v>12510</v>
      </c>
      <c r="B1980" s="354" t="s">
        <v>12511</v>
      </c>
      <c r="C1980" s="355" t="s">
        <v>569</v>
      </c>
      <c r="D1980" s="356">
        <v>11.64</v>
      </c>
    </row>
    <row r="1981" spans="1:4" x14ac:dyDescent="0.25">
      <c r="A1981" s="353" t="s">
        <v>12512</v>
      </c>
      <c r="B1981" s="354" t="s">
        <v>12513</v>
      </c>
      <c r="C1981" s="355" t="s">
        <v>569</v>
      </c>
      <c r="D1981" s="356">
        <v>11.05</v>
      </c>
    </row>
    <row r="1982" spans="1:4" ht="30" x14ac:dyDescent="0.25">
      <c r="A1982" s="353" t="s">
        <v>12514</v>
      </c>
      <c r="B1982" s="354" t="s">
        <v>12515</v>
      </c>
      <c r="C1982" s="355" t="s">
        <v>52</v>
      </c>
      <c r="D1982" s="356">
        <v>4.43</v>
      </c>
    </row>
    <row r="1983" spans="1:4" x14ac:dyDescent="0.25">
      <c r="A1983" s="353" t="s">
        <v>12516</v>
      </c>
      <c r="B1983" s="354" t="s">
        <v>12517</v>
      </c>
      <c r="C1983" s="355" t="s">
        <v>52</v>
      </c>
      <c r="D1983" s="356">
        <v>7.71</v>
      </c>
    </row>
    <row r="1984" spans="1:4" x14ac:dyDescent="0.25">
      <c r="A1984" s="353" t="s">
        <v>12518</v>
      </c>
      <c r="B1984" s="354" t="s">
        <v>12519</v>
      </c>
      <c r="C1984" s="355" t="s">
        <v>52</v>
      </c>
      <c r="D1984" s="356">
        <v>11.68</v>
      </c>
    </row>
    <row r="1985" spans="1:4" x14ac:dyDescent="0.25">
      <c r="A1985" s="353" t="s">
        <v>12520</v>
      </c>
      <c r="B1985" s="354" t="s">
        <v>12521</v>
      </c>
      <c r="C1985" s="355" t="s">
        <v>52</v>
      </c>
      <c r="D1985" s="356">
        <v>19.32</v>
      </c>
    </row>
    <row r="1986" spans="1:4" x14ac:dyDescent="0.25">
      <c r="A1986" s="353" t="s">
        <v>12522</v>
      </c>
      <c r="B1986" s="354" t="s">
        <v>12523</v>
      </c>
      <c r="C1986" s="355" t="s">
        <v>52</v>
      </c>
      <c r="D1986" s="356">
        <v>26.08</v>
      </c>
    </row>
    <row r="1987" spans="1:4" x14ac:dyDescent="0.25">
      <c r="A1987" s="353" t="s">
        <v>12524</v>
      </c>
      <c r="B1987" s="354" t="s">
        <v>12525</v>
      </c>
      <c r="C1987" s="355" t="s">
        <v>52</v>
      </c>
      <c r="D1987" s="356">
        <v>37.29</v>
      </c>
    </row>
    <row r="1988" spans="1:4" x14ac:dyDescent="0.25">
      <c r="A1988" s="353" t="s">
        <v>12526</v>
      </c>
      <c r="B1988" s="354" t="s">
        <v>12527</v>
      </c>
      <c r="C1988" s="355" t="s">
        <v>52</v>
      </c>
      <c r="D1988" s="356">
        <v>57.9</v>
      </c>
    </row>
    <row r="1989" spans="1:4" x14ac:dyDescent="0.25">
      <c r="A1989" s="353" t="s">
        <v>12528</v>
      </c>
      <c r="B1989" s="354" t="s">
        <v>12529</v>
      </c>
      <c r="C1989" s="355" t="s">
        <v>52</v>
      </c>
      <c r="D1989" s="356">
        <v>9.65</v>
      </c>
    </row>
    <row r="1990" spans="1:4" ht="30" x14ac:dyDescent="0.25">
      <c r="A1990" s="353" t="s">
        <v>12530</v>
      </c>
      <c r="B1990" s="354" t="s">
        <v>12531</v>
      </c>
      <c r="C1990" s="355" t="s">
        <v>569</v>
      </c>
      <c r="D1990" s="356">
        <v>731.43</v>
      </c>
    </row>
    <row r="1991" spans="1:4" ht="30" x14ac:dyDescent="0.25">
      <c r="A1991" s="353" t="s">
        <v>12532</v>
      </c>
      <c r="B1991" s="354" t="s">
        <v>12533</v>
      </c>
      <c r="C1991" s="355" t="s">
        <v>569</v>
      </c>
      <c r="D1991" s="356">
        <v>512.04</v>
      </c>
    </row>
    <row r="1992" spans="1:4" x14ac:dyDescent="0.25">
      <c r="A1992" s="353" t="s">
        <v>12534</v>
      </c>
      <c r="B1992" s="354" t="s">
        <v>12535</v>
      </c>
      <c r="C1992" s="355" t="s">
        <v>569</v>
      </c>
      <c r="D1992" s="356">
        <v>1656.42</v>
      </c>
    </row>
    <row r="1993" spans="1:4" x14ac:dyDescent="0.25">
      <c r="A1993" s="353" t="s">
        <v>12536</v>
      </c>
      <c r="B1993" s="354" t="s">
        <v>6052</v>
      </c>
      <c r="C1993" s="355" t="s">
        <v>569</v>
      </c>
      <c r="D1993" s="356">
        <v>2711.69</v>
      </c>
    </row>
    <row r="1994" spans="1:4" x14ac:dyDescent="0.25">
      <c r="A1994" s="353" t="s">
        <v>12537</v>
      </c>
      <c r="B1994" s="354" t="s">
        <v>12538</v>
      </c>
      <c r="C1994" s="355" t="s">
        <v>52</v>
      </c>
      <c r="D1994" s="356">
        <v>8.49</v>
      </c>
    </row>
    <row r="1995" spans="1:4" ht="30" x14ac:dyDescent="0.25">
      <c r="A1995" s="353" t="s">
        <v>12539</v>
      </c>
      <c r="B1995" s="354" t="s">
        <v>12540</v>
      </c>
      <c r="C1995" s="355" t="s">
        <v>52</v>
      </c>
      <c r="D1995" s="356">
        <v>15.81</v>
      </c>
    </row>
    <row r="1996" spans="1:4" x14ac:dyDescent="0.25">
      <c r="A1996" s="353" t="s">
        <v>12541</v>
      </c>
      <c r="B1996" s="354" t="s">
        <v>7467</v>
      </c>
      <c r="C1996" s="355" t="s">
        <v>52</v>
      </c>
      <c r="D1996" s="356">
        <v>22.2</v>
      </c>
    </row>
    <row r="1997" spans="1:4" x14ac:dyDescent="0.25">
      <c r="A1997" s="353" t="s">
        <v>12542</v>
      </c>
      <c r="B1997" s="354" t="s">
        <v>12543</v>
      </c>
      <c r="C1997" s="355" t="s">
        <v>52</v>
      </c>
      <c r="D1997" s="356">
        <v>43.72</v>
      </c>
    </row>
    <row r="1998" spans="1:4" x14ac:dyDescent="0.25">
      <c r="A1998" s="353" t="s">
        <v>12544</v>
      </c>
      <c r="B1998" s="354" t="s">
        <v>12545</v>
      </c>
      <c r="C1998" s="355" t="s">
        <v>52</v>
      </c>
      <c r="D1998" s="356">
        <v>22.79</v>
      </c>
    </row>
    <row r="1999" spans="1:4" x14ac:dyDescent="0.25">
      <c r="A1999" s="353" t="s">
        <v>12546</v>
      </c>
      <c r="B1999" s="354" t="s">
        <v>12547</v>
      </c>
      <c r="C1999" s="355" t="s">
        <v>52</v>
      </c>
      <c r="D1999" s="356">
        <v>29.02</v>
      </c>
    </row>
    <row r="2000" spans="1:4" x14ac:dyDescent="0.25">
      <c r="A2000" s="353" t="s">
        <v>12548</v>
      </c>
      <c r="B2000" s="354" t="s">
        <v>12549</v>
      </c>
      <c r="C2000" s="355" t="s">
        <v>52</v>
      </c>
      <c r="D2000" s="356">
        <v>42.98</v>
      </c>
    </row>
    <row r="2001" spans="1:4" x14ac:dyDescent="0.25">
      <c r="A2001" s="353" t="s">
        <v>12550</v>
      </c>
      <c r="B2001" s="354" t="s">
        <v>12551</v>
      </c>
      <c r="C2001" s="355" t="s">
        <v>52</v>
      </c>
      <c r="D2001" s="356">
        <v>52.22</v>
      </c>
    </row>
    <row r="2002" spans="1:4" x14ac:dyDescent="0.25">
      <c r="A2002" s="353" t="s">
        <v>12552</v>
      </c>
      <c r="B2002" s="354" t="s">
        <v>12553</v>
      </c>
      <c r="C2002" s="355" t="s">
        <v>52</v>
      </c>
      <c r="D2002" s="356">
        <v>68.53</v>
      </c>
    </row>
    <row r="2003" spans="1:4" x14ac:dyDescent="0.25">
      <c r="A2003" s="353" t="s">
        <v>12554</v>
      </c>
      <c r="B2003" s="354" t="s">
        <v>12555</v>
      </c>
      <c r="C2003" s="355" t="s">
        <v>52</v>
      </c>
      <c r="D2003" s="356">
        <v>94.59</v>
      </c>
    </row>
    <row r="2004" spans="1:4" x14ac:dyDescent="0.25">
      <c r="A2004" s="353" t="s">
        <v>12556</v>
      </c>
      <c r="B2004" s="354" t="s">
        <v>12557</v>
      </c>
      <c r="C2004" s="355" t="s">
        <v>52</v>
      </c>
      <c r="D2004" s="356">
        <v>107.7</v>
      </c>
    </row>
    <row r="2005" spans="1:4" x14ac:dyDescent="0.25">
      <c r="A2005" s="353" t="s">
        <v>12558</v>
      </c>
      <c r="B2005" s="354" t="s">
        <v>12559</v>
      </c>
      <c r="C2005" s="355" t="s">
        <v>52</v>
      </c>
      <c r="D2005" s="356">
        <v>129.4</v>
      </c>
    </row>
    <row r="2006" spans="1:4" x14ac:dyDescent="0.25">
      <c r="A2006" s="353" t="s">
        <v>12560</v>
      </c>
      <c r="B2006" s="354" t="s">
        <v>12561</v>
      </c>
      <c r="C2006" s="355" t="s">
        <v>52</v>
      </c>
      <c r="D2006" s="356">
        <v>21.11</v>
      </c>
    </row>
    <row r="2007" spans="1:4" x14ac:dyDescent="0.25">
      <c r="A2007" s="353" t="s">
        <v>12562</v>
      </c>
      <c r="B2007" s="354" t="s">
        <v>12563</v>
      </c>
      <c r="C2007" s="355" t="s">
        <v>52</v>
      </c>
      <c r="D2007" s="356">
        <v>27.41</v>
      </c>
    </row>
    <row r="2008" spans="1:4" x14ac:dyDescent="0.25">
      <c r="A2008" s="353" t="s">
        <v>12564</v>
      </c>
      <c r="B2008" s="354" t="s">
        <v>12565</v>
      </c>
      <c r="C2008" s="355" t="s">
        <v>52</v>
      </c>
      <c r="D2008" s="356">
        <v>34.49</v>
      </c>
    </row>
    <row r="2009" spans="1:4" x14ac:dyDescent="0.25">
      <c r="A2009" s="353" t="s">
        <v>12566</v>
      </c>
      <c r="B2009" s="354" t="s">
        <v>12567</v>
      </c>
      <c r="C2009" s="355" t="s">
        <v>52</v>
      </c>
      <c r="D2009" s="356">
        <v>50.78</v>
      </c>
    </row>
    <row r="2010" spans="1:4" x14ac:dyDescent="0.25">
      <c r="A2010" s="353" t="s">
        <v>12568</v>
      </c>
      <c r="B2010" s="354" t="s">
        <v>12569</v>
      </c>
      <c r="C2010" s="355" t="s">
        <v>52</v>
      </c>
      <c r="D2010" s="356">
        <v>57.55</v>
      </c>
    </row>
    <row r="2011" spans="1:4" x14ac:dyDescent="0.25">
      <c r="A2011" s="353" t="s">
        <v>12570</v>
      </c>
      <c r="B2011" s="354" t="s">
        <v>12571</v>
      </c>
      <c r="C2011" s="355" t="s">
        <v>52</v>
      </c>
      <c r="D2011" s="356">
        <v>76.959999999999994</v>
      </c>
    </row>
    <row r="2012" spans="1:4" x14ac:dyDescent="0.25">
      <c r="A2012" s="353" t="s">
        <v>12572</v>
      </c>
      <c r="B2012" s="354" t="s">
        <v>12573</v>
      </c>
      <c r="C2012" s="355" t="s">
        <v>52</v>
      </c>
      <c r="D2012" s="356">
        <v>118.76</v>
      </c>
    </row>
    <row r="2013" spans="1:4" x14ac:dyDescent="0.25">
      <c r="A2013" s="353" t="s">
        <v>12574</v>
      </c>
      <c r="B2013" s="354" t="s">
        <v>12575</v>
      </c>
      <c r="C2013" s="355" t="s">
        <v>52</v>
      </c>
      <c r="D2013" s="356">
        <v>142.35</v>
      </c>
    </row>
    <row r="2014" spans="1:4" x14ac:dyDescent="0.25">
      <c r="A2014" s="353" t="s">
        <v>12576</v>
      </c>
      <c r="B2014" s="354" t="s">
        <v>12577</v>
      </c>
      <c r="C2014" s="355" t="s">
        <v>52</v>
      </c>
      <c r="D2014" s="356">
        <v>189.39</v>
      </c>
    </row>
    <row r="2015" spans="1:4" x14ac:dyDescent="0.25">
      <c r="A2015" s="353" t="s">
        <v>12578</v>
      </c>
      <c r="B2015" s="354" t="s">
        <v>12579</v>
      </c>
      <c r="C2015" s="355" t="s">
        <v>52</v>
      </c>
      <c r="D2015" s="356">
        <v>8.64</v>
      </c>
    </row>
    <row r="2016" spans="1:4" x14ac:dyDescent="0.25">
      <c r="A2016" s="353" t="s">
        <v>12580</v>
      </c>
      <c r="B2016" s="354" t="s">
        <v>12581</v>
      </c>
      <c r="C2016" s="355" t="s">
        <v>52</v>
      </c>
      <c r="D2016" s="356">
        <v>11.28</v>
      </c>
    </row>
    <row r="2017" spans="1:4" x14ac:dyDescent="0.25">
      <c r="A2017" s="353" t="s">
        <v>12582</v>
      </c>
      <c r="B2017" s="354" t="s">
        <v>12583</v>
      </c>
      <c r="C2017" s="355" t="s">
        <v>52</v>
      </c>
      <c r="D2017" s="356">
        <v>19.649999999999999</v>
      </c>
    </row>
    <row r="2018" spans="1:4" x14ac:dyDescent="0.25">
      <c r="A2018" s="353" t="s">
        <v>12584</v>
      </c>
      <c r="B2018" s="354" t="s">
        <v>12585</v>
      </c>
      <c r="C2018" s="355" t="s">
        <v>52</v>
      </c>
      <c r="D2018" s="356">
        <v>88.24</v>
      </c>
    </row>
    <row r="2019" spans="1:4" x14ac:dyDescent="0.25">
      <c r="A2019" s="353" t="s">
        <v>12586</v>
      </c>
      <c r="B2019" s="354" t="s">
        <v>12587</v>
      </c>
      <c r="C2019" s="355" t="s">
        <v>52</v>
      </c>
      <c r="D2019" s="356">
        <v>29.76</v>
      </c>
    </row>
    <row r="2020" spans="1:4" x14ac:dyDescent="0.25">
      <c r="A2020" s="353" t="s">
        <v>12588</v>
      </c>
      <c r="B2020" s="354" t="s">
        <v>12589</v>
      </c>
      <c r="C2020" s="355" t="s">
        <v>52</v>
      </c>
      <c r="D2020" s="356">
        <v>59.83</v>
      </c>
    </row>
    <row r="2021" spans="1:4" x14ac:dyDescent="0.25">
      <c r="A2021" s="353" t="s">
        <v>12590</v>
      </c>
      <c r="B2021" s="354" t="s">
        <v>12591</v>
      </c>
      <c r="C2021" s="355" t="s">
        <v>569</v>
      </c>
      <c r="D2021" s="356">
        <v>72.790000000000006</v>
      </c>
    </row>
    <row r="2022" spans="1:4" x14ac:dyDescent="0.25">
      <c r="A2022" s="353" t="s">
        <v>12592</v>
      </c>
      <c r="B2022" s="354" t="s">
        <v>4189</v>
      </c>
      <c r="C2022" s="355" t="s">
        <v>569</v>
      </c>
      <c r="D2022" s="356">
        <v>50.12</v>
      </c>
    </row>
    <row r="2023" spans="1:4" ht="30" x14ac:dyDescent="0.25">
      <c r="A2023" s="353" t="s">
        <v>12593</v>
      </c>
      <c r="B2023" s="354" t="s">
        <v>12594</v>
      </c>
      <c r="C2023" s="355" t="s">
        <v>569</v>
      </c>
      <c r="D2023" s="356">
        <v>10.8</v>
      </c>
    </row>
    <row r="2024" spans="1:4" x14ac:dyDescent="0.25">
      <c r="A2024" s="353" t="s">
        <v>12595</v>
      </c>
      <c r="B2024" s="354" t="s">
        <v>12596</v>
      </c>
      <c r="C2024" s="355" t="s">
        <v>52</v>
      </c>
      <c r="D2024" s="356">
        <v>35.159999999999997</v>
      </c>
    </row>
    <row r="2025" spans="1:4" x14ac:dyDescent="0.25">
      <c r="A2025" s="353" t="s">
        <v>12597</v>
      </c>
      <c r="B2025" s="354" t="s">
        <v>12598</v>
      </c>
      <c r="C2025" s="355" t="s">
        <v>569</v>
      </c>
      <c r="D2025" s="356">
        <v>1.07</v>
      </c>
    </row>
    <row r="2026" spans="1:4" x14ac:dyDescent="0.25">
      <c r="A2026" s="353" t="s">
        <v>12599</v>
      </c>
      <c r="B2026" s="354" t="s">
        <v>12600</v>
      </c>
      <c r="C2026" s="355" t="s">
        <v>569</v>
      </c>
      <c r="D2026" s="356">
        <v>2.64</v>
      </c>
    </row>
    <row r="2027" spans="1:4" x14ac:dyDescent="0.25">
      <c r="A2027" s="353" t="s">
        <v>12601</v>
      </c>
      <c r="B2027" s="354" t="s">
        <v>12602</v>
      </c>
      <c r="C2027" s="355" t="s">
        <v>52</v>
      </c>
      <c r="D2027" s="356">
        <v>8.8699999999999992</v>
      </c>
    </row>
    <row r="2028" spans="1:4" ht="30" x14ac:dyDescent="0.25">
      <c r="A2028" s="353" t="s">
        <v>12603</v>
      </c>
      <c r="B2028" s="354" t="s">
        <v>12604</v>
      </c>
      <c r="C2028" s="355" t="s">
        <v>569</v>
      </c>
      <c r="D2028" s="356">
        <v>9.09</v>
      </c>
    </row>
    <row r="2029" spans="1:4" ht="30" x14ac:dyDescent="0.25">
      <c r="A2029" s="353" t="s">
        <v>12605</v>
      </c>
      <c r="B2029" s="354" t="s">
        <v>12606</v>
      </c>
      <c r="C2029" s="355" t="s">
        <v>569</v>
      </c>
      <c r="D2029" s="356">
        <v>55</v>
      </c>
    </row>
    <row r="2030" spans="1:4" ht="30" x14ac:dyDescent="0.25">
      <c r="A2030" s="353" t="s">
        <v>12607</v>
      </c>
      <c r="B2030" s="354" t="s">
        <v>12608</v>
      </c>
      <c r="C2030" s="355" t="s">
        <v>569</v>
      </c>
      <c r="D2030" s="356">
        <v>76.209999999999994</v>
      </c>
    </row>
    <row r="2031" spans="1:4" ht="45" x14ac:dyDescent="0.25">
      <c r="A2031" s="353" t="s">
        <v>12609</v>
      </c>
      <c r="B2031" s="354" t="s">
        <v>12610</v>
      </c>
      <c r="C2031" s="355" t="s">
        <v>569</v>
      </c>
      <c r="D2031" s="356">
        <v>12.49</v>
      </c>
    </row>
    <row r="2032" spans="1:4" ht="30" x14ac:dyDescent="0.25">
      <c r="A2032" s="353" t="s">
        <v>12611</v>
      </c>
      <c r="B2032" s="354" t="s">
        <v>12612</v>
      </c>
      <c r="C2032" s="355" t="s">
        <v>569</v>
      </c>
      <c r="D2032" s="356">
        <v>811.55</v>
      </c>
    </row>
    <row r="2033" spans="1:4" x14ac:dyDescent="0.25">
      <c r="A2033" s="353" t="s">
        <v>12613</v>
      </c>
      <c r="B2033" s="354" t="s">
        <v>12614</v>
      </c>
      <c r="C2033" s="355" t="s">
        <v>569</v>
      </c>
      <c r="D2033" s="356">
        <v>461.91</v>
      </c>
    </row>
    <row r="2034" spans="1:4" x14ac:dyDescent="0.25">
      <c r="A2034" s="353" t="s">
        <v>12615</v>
      </c>
      <c r="B2034" s="354" t="s">
        <v>12616</v>
      </c>
      <c r="C2034" s="355" t="s">
        <v>569</v>
      </c>
      <c r="D2034" s="356">
        <v>3.37</v>
      </c>
    </row>
    <row r="2035" spans="1:4" x14ac:dyDescent="0.25">
      <c r="A2035" s="353" t="s">
        <v>12617</v>
      </c>
      <c r="B2035" s="354" t="s">
        <v>12618</v>
      </c>
      <c r="C2035" s="355" t="s">
        <v>52</v>
      </c>
      <c r="D2035" s="356">
        <v>60.52</v>
      </c>
    </row>
    <row r="2036" spans="1:4" x14ac:dyDescent="0.25">
      <c r="A2036" s="353" t="s">
        <v>12619</v>
      </c>
      <c r="B2036" s="354" t="s">
        <v>12620</v>
      </c>
      <c r="C2036" s="355" t="s">
        <v>52</v>
      </c>
      <c r="D2036" s="356">
        <v>34.26</v>
      </c>
    </row>
    <row r="2037" spans="1:4" x14ac:dyDescent="0.25">
      <c r="A2037" s="353" t="s">
        <v>12621</v>
      </c>
      <c r="B2037" s="354" t="s">
        <v>12622</v>
      </c>
      <c r="C2037" s="355" t="s">
        <v>52</v>
      </c>
      <c r="D2037" s="356">
        <v>6.67</v>
      </c>
    </row>
    <row r="2038" spans="1:4" x14ac:dyDescent="0.25">
      <c r="A2038" s="353" t="s">
        <v>12623</v>
      </c>
      <c r="B2038" s="354" t="s">
        <v>12624</v>
      </c>
      <c r="C2038" s="355" t="s">
        <v>569</v>
      </c>
      <c r="D2038" s="356">
        <v>16.579999999999998</v>
      </c>
    </row>
    <row r="2039" spans="1:4" x14ac:dyDescent="0.25">
      <c r="A2039" s="353" t="s">
        <v>12625</v>
      </c>
      <c r="B2039" s="354" t="s">
        <v>12626</v>
      </c>
      <c r="C2039" s="355" t="s">
        <v>569</v>
      </c>
      <c r="D2039" s="356">
        <v>17.079999999999998</v>
      </c>
    </row>
    <row r="2040" spans="1:4" x14ac:dyDescent="0.25">
      <c r="A2040" s="353" t="s">
        <v>12627</v>
      </c>
      <c r="B2040" s="354" t="s">
        <v>12628</v>
      </c>
      <c r="C2040" s="355" t="s">
        <v>569</v>
      </c>
      <c r="D2040" s="356">
        <v>34.46</v>
      </c>
    </row>
    <row r="2041" spans="1:4" x14ac:dyDescent="0.25">
      <c r="A2041" s="353" t="s">
        <v>12629</v>
      </c>
      <c r="B2041" s="354" t="s">
        <v>12630</v>
      </c>
      <c r="C2041" s="355" t="s">
        <v>569</v>
      </c>
      <c r="D2041" s="356">
        <v>68.849999999999994</v>
      </c>
    </row>
    <row r="2042" spans="1:4" x14ac:dyDescent="0.25">
      <c r="A2042" s="353" t="s">
        <v>12631</v>
      </c>
      <c r="B2042" s="354" t="s">
        <v>12632</v>
      </c>
      <c r="C2042" s="355" t="s">
        <v>52</v>
      </c>
      <c r="D2042" s="356">
        <v>47.45</v>
      </c>
    </row>
    <row r="2043" spans="1:4" x14ac:dyDescent="0.25">
      <c r="A2043" s="353" t="s">
        <v>12633</v>
      </c>
      <c r="B2043" s="354" t="s">
        <v>12634</v>
      </c>
      <c r="C2043" s="355" t="s">
        <v>52</v>
      </c>
      <c r="D2043" s="356">
        <v>64.56</v>
      </c>
    </row>
    <row r="2044" spans="1:4" x14ac:dyDescent="0.25">
      <c r="A2044" s="353" t="s">
        <v>12635</v>
      </c>
      <c r="B2044" s="354" t="s">
        <v>12636</v>
      </c>
      <c r="C2044" s="355" t="s">
        <v>52</v>
      </c>
      <c r="D2044" s="356">
        <v>77.84</v>
      </c>
    </row>
    <row r="2045" spans="1:4" x14ac:dyDescent="0.25">
      <c r="A2045" s="353" t="s">
        <v>12637</v>
      </c>
      <c r="B2045" s="354" t="s">
        <v>12638</v>
      </c>
      <c r="C2045" s="355" t="s">
        <v>52</v>
      </c>
      <c r="D2045" s="356">
        <v>94.12</v>
      </c>
    </row>
    <row r="2046" spans="1:4" x14ac:dyDescent="0.25">
      <c r="A2046" s="353" t="s">
        <v>12639</v>
      </c>
      <c r="B2046" s="354" t="s">
        <v>12640</v>
      </c>
      <c r="C2046" s="355" t="s">
        <v>52</v>
      </c>
      <c r="D2046" s="356">
        <v>109.75</v>
      </c>
    </row>
    <row r="2047" spans="1:4" x14ac:dyDescent="0.25">
      <c r="A2047" s="353" t="s">
        <v>12641</v>
      </c>
      <c r="B2047" s="354" t="s">
        <v>12642</v>
      </c>
      <c r="C2047" s="355" t="s">
        <v>52</v>
      </c>
      <c r="D2047" s="356">
        <v>98.78</v>
      </c>
    </row>
    <row r="2048" spans="1:4" x14ac:dyDescent="0.25">
      <c r="A2048" s="353" t="s">
        <v>12643</v>
      </c>
      <c r="B2048" s="354" t="s">
        <v>12644</v>
      </c>
      <c r="C2048" s="355" t="s">
        <v>52</v>
      </c>
      <c r="D2048" s="356">
        <v>111.72</v>
      </c>
    </row>
    <row r="2049" spans="1:4" x14ac:dyDescent="0.25">
      <c r="A2049" s="353" t="s">
        <v>12645</v>
      </c>
      <c r="B2049" s="354" t="s">
        <v>12646</v>
      </c>
      <c r="C2049" s="355" t="s">
        <v>52</v>
      </c>
      <c r="D2049" s="356">
        <v>126.11</v>
      </c>
    </row>
    <row r="2050" spans="1:4" x14ac:dyDescent="0.25">
      <c r="A2050" s="353" t="s">
        <v>12647</v>
      </c>
      <c r="B2050" s="354" t="s">
        <v>12648</v>
      </c>
      <c r="C2050" s="355" t="s">
        <v>52</v>
      </c>
      <c r="D2050" s="356">
        <v>141.16999999999999</v>
      </c>
    </row>
    <row r="2051" spans="1:4" x14ac:dyDescent="0.25">
      <c r="A2051" s="353" t="s">
        <v>12649</v>
      </c>
      <c r="B2051" s="354" t="s">
        <v>12650</v>
      </c>
      <c r="C2051" s="355" t="s">
        <v>52</v>
      </c>
      <c r="D2051" s="356">
        <v>159.56</v>
      </c>
    </row>
    <row r="2052" spans="1:4" x14ac:dyDescent="0.25">
      <c r="A2052" s="353" t="s">
        <v>12651</v>
      </c>
      <c r="B2052" s="354" t="s">
        <v>12652</v>
      </c>
      <c r="C2052" s="355" t="s">
        <v>52</v>
      </c>
      <c r="D2052" s="356">
        <v>240.57</v>
      </c>
    </row>
    <row r="2053" spans="1:4" x14ac:dyDescent="0.25">
      <c r="A2053" s="353" t="s">
        <v>12653</v>
      </c>
      <c r="B2053" s="354" t="s">
        <v>12654</v>
      </c>
      <c r="C2053" s="355" t="s">
        <v>52</v>
      </c>
      <c r="D2053" s="356">
        <v>61.63</v>
      </c>
    </row>
    <row r="2054" spans="1:4" x14ac:dyDescent="0.25">
      <c r="A2054" s="353" t="s">
        <v>12655</v>
      </c>
      <c r="B2054" s="354" t="s">
        <v>12656</v>
      </c>
      <c r="C2054" s="355" t="s">
        <v>52</v>
      </c>
      <c r="D2054" s="356">
        <v>77.13</v>
      </c>
    </row>
    <row r="2055" spans="1:4" x14ac:dyDescent="0.25">
      <c r="A2055" s="353" t="s">
        <v>12657</v>
      </c>
      <c r="B2055" s="354" t="s">
        <v>12658</v>
      </c>
      <c r="C2055" s="355" t="s">
        <v>52</v>
      </c>
      <c r="D2055" s="356">
        <v>96.08</v>
      </c>
    </row>
    <row r="2056" spans="1:4" x14ac:dyDescent="0.25">
      <c r="A2056" s="353" t="s">
        <v>12659</v>
      </c>
      <c r="B2056" s="354" t="s">
        <v>12660</v>
      </c>
      <c r="C2056" s="355" t="s">
        <v>52</v>
      </c>
      <c r="D2056" s="356">
        <v>117.74</v>
      </c>
    </row>
    <row r="2057" spans="1:4" x14ac:dyDescent="0.25">
      <c r="A2057" s="353" t="s">
        <v>12661</v>
      </c>
      <c r="B2057" s="354" t="s">
        <v>12662</v>
      </c>
      <c r="C2057" s="355" t="s">
        <v>52</v>
      </c>
      <c r="D2057" s="356">
        <v>103.99</v>
      </c>
    </row>
    <row r="2058" spans="1:4" x14ac:dyDescent="0.25">
      <c r="A2058" s="353" t="s">
        <v>12663</v>
      </c>
      <c r="B2058" s="354" t="s">
        <v>12664</v>
      </c>
      <c r="C2058" s="355" t="s">
        <v>52</v>
      </c>
      <c r="D2058" s="356">
        <v>119.37</v>
      </c>
    </row>
    <row r="2059" spans="1:4" x14ac:dyDescent="0.25">
      <c r="A2059" s="353" t="s">
        <v>12665</v>
      </c>
      <c r="B2059" s="354" t="s">
        <v>12666</v>
      </c>
      <c r="C2059" s="355" t="s">
        <v>52</v>
      </c>
      <c r="D2059" s="356">
        <v>136.33000000000001</v>
      </c>
    </row>
    <row r="2060" spans="1:4" x14ac:dyDescent="0.25">
      <c r="A2060" s="353" t="s">
        <v>12667</v>
      </c>
      <c r="B2060" s="354" t="s">
        <v>12668</v>
      </c>
      <c r="C2060" s="355" t="s">
        <v>52</v>
      </c>
      <c r="D2060" s="356">
        <v>149.77000000000001</v>
      </c>
    </row>
    <row r="2061" spans="1:4" x14ac:dyDescent="0.25">
      <c r="A2061" s="353" t="s">
        <v>12669</v>
      </c>
      <c r="B2061" s="354" t="s">
        <v>12670</v>
      </c>
      <c r="C2061" s="355" t="s">
        <v>52</v>
      </c>
      <c r="D2061" s="356">
        <v>207.26</v>
      </c>
    </row>
    <row r="2062" spans="1:4" x14ac:dyDescent="0.25">
      <c r="A2062" s="353" t="s">
        <v>12671</v>
      </c>
      <c r="B2062" s="354" t="s">
        <v>12672</v>
      </c>
      <c r="C2062" s="355" t="s">
        <v>52</v>
      </c>
      <c r="D2062" s="356">
        <v>24.84</v>
      </c>
    </row>
    <row r="2063" spans="1:4" x14ac:dyDescent="0.25">
      <c r="A2063" s="353" t="s">
        <v>12673</v>
      </c>
      <c r="B2063" s="354" t="s">
        <v>12674</v>
      </c>
      <c r="C2063" s="355" t="s">
        <v>52</v>
      </c>
      <c r="D2063" s="356">
        <v>39.82</v>
      </c>
    </row>
    <row r="2064" spans="1:4" x14ac:dyDescent="0.25">
      <c r="A2064" s="353" t="s">
        <v>12675</v>
      </c>
      <c r="B2064" s="354" t="s">
        <v>12676</v>
      </c>
      <c r="C2064" s="355" t="s">
        <v>52</v>
      </c>
      <c r="D2064" s="356">
        <v>54.66</v>
      </c>
    </row>
    <row r="2065" spans="1:4" x14ac:dyDescent="0.25">
      <c r="A2065" s="353" t="s">
        <v>12677</v>
      </c>
      <c r="B2065" s="354" t="s">
        <v>12678</v>
      </c>
      <c r="C2065" s="355" t="s">
        <v>52</v>
      </c>
      <c r="D2065" s="356">
        <v>76.13</v>
      </c>
    </row>
    <row r="2066" spans="1:4" x14ac:dyDescent="0.25">
      <c r="A2066" s="353" t="s">
        <v>12679</v>
      </c>
      <c r="B2066" s="354" t="s">
        <v>12680</v>
      </c>
      <c r="C2066" s="355" t="s">
        <v>52</v>
      </c>
      <c r="D2066" s="356">
        <v>87.4</v>
      </c>
    </row>
    <row r="2067" spans="1:4" x14ac:dyDescent="0.25">
      <c r="A2067" s="353" t="s">
        <v>12681</v>
      </c>
      <c r="B2067" s="354" t="s">
        <v>12682</v>
      </c>
      <c r="C2067" s="355" t="s">
        <v>52</v>
      </c>
      <c r="D2067" s="356">
        <v>117.3</v>
      </c>
    </row>
    <row r="2068" spans="1:4" x14ac:dyDescent="0.25">
      <c r="A2068" s="353" t="s">
        <v>12683</v>
      </c>
      <c r="B2068" s="354" t="s">
        <v>12684</v>
      </c>
      <c r="C2068" s="355" t="s">
        <v>52</v>
      </c>
      <c r="D2068" s="356">
        <v>160.91</v>
      </c>
    </row>
    <row r="2069" spans="1:4" x14ac:dyDescent="0.25">
      <c r="A2069" s="353" t="s">
        <v>12685</v>
      </c>
      <c r="B2069" s="354" t="s">
        <v>12686</v>
      </c>
      <c r="C2069" s="355" t="s">
        <v>569</v>
      </c>
      <c r="D2069" s="356">
        <v>8.08</v>
      </c>
    </row>
    <row r="2070" spans="1:4" x14ac:dyDescent="0.25">
      <c r="A2070" s="353" t="s">
        <v>12687</v>
      </c>
      <c r="B2070" s="354" t="s">
        <v>12688</v>
      </c>
      <c r="C2070" s="355" t="s">
        <v>569</v>
      </c>
      <c r="D2070" s="356">
        <v>10.34</v>
      </c>
    </row>
    <row r="2071" spans="1:4" x14ac:dyDescent="0.25">
      <c r="A2071" s="353" t="s">
        <v>12689</v>
      </c>
      <c r="B2071" s="354" t="s">
        <v>12690</v>
      </c>
      <c r="C2071" s="355" t="s">
        <v>569</v>
      </c>
      <c r="D2071" s="356">
        <v>14.9</v>
      </c>
    </row>
    <row r="2072" spans="1:4" x14ac:dyDescent="0.25">
      <c r="A2072" s="353" t="s">
        <v>12691</v>
      </c>
      <c r="B2072" s="354" t="s">
        <v>12692</v>
      </c>
      <c r="C2072" s="355" t="s">
        <v>569</v>
      </c>
      <c r="D2072" s="356">
        <v>17.649999999999999</v>
      </c>
    </row>
    <row r="2073" spans="1:4" x14ac:dyDescent="0.25">
      <c r="A2073" s="353" t="s">
        <v>12693</v>
      </c>
      <c r="B2073" s="354" t="s">
        <v>12694</v>
      </c>
      <c r="C2073" s="355" t="s">
        <v>569</v>
      </c>
      <c r="D2073" s="356">
        <v>17.84</v>
      </c>
    </row>
    <row r="2074" spans="1:4" x14ac:dyDescent="0.25">
      <c r="A2074" s="353" t="s">
        <v>12695</v>
      </c>
      <c r="B2074" s="354" t="s">
        <v>12696</v>
      </c>
      <c r="C2074" s="355" t="s">
        <v>569</v>
      </c>
      <c r="D2074" s="356">
        <v>23.36</v>
      </c>
    </row>
    <row r="2075" spans="1:4" x14ac:dyDescent="0.25">
      <c r="A2075" s="353" t="s">
        <v>12697</v>
      </c>
      <c r="B2075" s="354" t="s">
        <v>12698</v>
      </c>
      <c r="C2075" s="355" t="s">
        <v>569</v>
      </c>
      <c r="D2075" s="356">
        <v>13.3</v>
      </c>
    </row>
    <row r="2076" spans="1:4" x14ac:dyDescent="0.25">
      <c r="A2076" s="353" t="s">
        <v>12699</v>
      </c>
      <c r="B2076" s="354" t="s">
        <v>12700</v>
      </c>
      <c r="C2076" s="355" t="s">
        <v>569</v>
      </c>
      <c r="D2076" s="356">
        <v>17.53</v>
      </c>
    </row>
    <row r="2077" spans="1:4" x14ac:dyDescent="0.25">
      <c r="A2077" s="353" t="s">
        <v>12701</v>
      </c>
      <c r="B2077" s="354" t="s">
        <v>12702</v>
      </c>
      <c r="C2077" s="355" t="s">
        <v>569</v>
      </c>
      <c r="D2077" s="356">
        <v>20.309999999999999</v>
      </c>
    </row>
    <row r="2078" spans="1:4" x14ac:dyDescent="0.25">
      <c r="A2078" s="353" t="s">
        <v>12703</v>
      </c>
      <c r="B2078" s="354" t="s">
        <v>12704</v>
      </c>
      <c r="C2078" s="355" t="s">
        <v>569</v>
      </c>
      <c r="D2078" s="356">
        <v>22.76</v>
      </c>
    </row>
    <row r="2079" spans="1:4" x14ac:dyDescent="0.25">
      <c r="A2079" s="353" t="s">
        <v>12705</v>
      </c>
      <c r="B2079" s="354" t="s">
        <v>12706</v>
      </c>
      <c r="C2079" s="355" t="s">
        <v>569</v>
      </c>
      <c r="D2079" s="356">
        <v>26.15</v>
      </c>
    </row>
    <row r="2080" spans="1:4" x14ac:dyDescent="0.25">
      <c r="A2080" s="353" t="s">
        <v>12707</v>
      </c>
      <c r="B2080" s="354" t="s">
        <v>12708</v>
      </c>
      <c r="C2080" s="355" t="s">
        <v>569</v>
      </c>
      <c r="D2080" s="356">
        <v>34.43</v>
      </c>
    </row>
    <row r="2081" spans="1:4" x14ac:dyDescent="0.25">
      <c r="A2081" s="353" t="s">
        <v>12709</v>
      </c>
      <c r="B2081" s="354" t="s">
        <v>12710</v>
      </c>
      <c r="C2081" s="355" t="s">
        <v>569</v>
      </c>
      <c r="D2081" s="356">
        <v>16.010000000000002</v>
      </c>
    </row>
    <row r="2082" spans="1:4" x14ac:dyDescent="0.25">
      <c r="A2082" s="353" t="s">
        <v>12711</v>
      </c>
      <c r="B2082" s="354" t="s">
        <v>12712</v>
      </c>
      <c r="C2082" s="355" t="s">
        <v>569</v>
      </c>
      <c r="D2082" s="356">
        <v>18.73</v>
      </c>
    </row>
    <row r="2083" spans="1:4" x14ac:dyDescent="0.25">
      <c r="A2083" s="353" t="s">
        <v>12713</v>
      </c>
      <c r="B2083" s="354" t="s">
        <v>12714</v>
      </c>
      <c r="C2083" s="355" t="s">
        <v>569</v>
      </c>
      <c r="D2083" s="356">
        <v>24.39</v>
      </c>
    </row>
    <row r="2084" spans="1:4" x14ac:dyDescent="0.25">
      <c r="A2084" s="353" t="s">
        <v>12715</v>
      </c>
      <c r="B2084" s="354" t="s">
        <v>12716</v>
      </c>
      <c r="C2084" s="355" t="s">
        <v>569</v>
      </c>
      <c r="D2084" s="356">
        <v>27.59</v>
      </c>
    </row>
    <row r="2085" spans="1:4" x14ac:dyDescent="0.25">
      <c r="A2085" s="353" t="s">
        <v>12717</v>
      </c>
      <c r="B2085" s="354" t="s">
        <v>12718</v>
      </c>
      <c r="C2085" s="355" t="s">
        <v>569</v>
      </c>
      <c r="D2085" s="356">
        <v>35.11</v>
      </c>
    </row>
    <row r="2086" spans="1:4" x14ac:dyDescent="0.25">
      <c r="A2086" s="353" t="s">
        <v>12719</v>
      </c>
      <c r="B2086" s="354" t="s">
        <v>12720</v>
      </c>
      <c r="C2086" s="355" t="s">
        <v>569</v>
      </c>
      <c r="D2086" s="356">
        <v>42.49</v>
      </c>
    </row>
    <row r="2087" spans="1:4" x14ac:dyDescent="0.25">
      <c r="A2087" s="353" t="s">
        <v>12721</v>
      </c>
      <c r="B2087" s="354" t="s">
        <v>12722</v>
      </c>
      <c r="C2087" s="355" t="s">
        <v>569</v>
      </c>
      <c r="D2087" s="356">
        <v>52.77</v>
      </c>
    </row>
    <row r="2088" spans="1:4" ht="30" x14ac:dyDescent="0.25">
      <c r="A2088" s="353" t="s">
        <v>12723</v>
      </c>
      <c r="B2088" s="354" t="s">
        <v>12724</v>
      </c>
      <c r="C2088" s="355" t="s">
        <v>52</v>
      </c>
      <c r="D2088" s="356">
        <v>59.8</v>
      </c>
    </row>
    <row r="2089" spans="1:4" ht="30" x14ac:dyDescent="0.25">
      <c r="A2089" s="353" t="s">
        <v>12725</v>
      </c>
      <c r="B2089" s="354" t="s">
        <v>12726</v>
      </c>
      <c r="C2089" s="355" t="s">
        <v>569</v>
      </c>
      <c r="D2089" s="356">
        <v>56.36</v>
      </c>
    </row>
    <row r="2090" spans="1:4" ht="30" x14ac:dyDescent="0.25">
      <c r="A2090" s="353" t="s">
        <v>12727</v>
      </c>
      <c r="B2090" s="354" t="s">
        <v>12728</v>
      </c>
      <c r="C2090" s="355" t="s">
        <v>569</v>
      </c>
      <c r="D2090" s="356">
        <v>9.4600000000000009</v>
      </c>
    </row>
    <row r="2091" spans="1:4" x14ac:dyDescent="0.25">
      <c r="A2091" s="353" t="s">
        <v>12729</v>
      </c>
      <c r="B2091" s="354" t="s">
        <v>12730</v>
      </c>
      <c r="C2091" s="355" t="s">
        <v>569</v>
      </c>
      <c r="D2091" s="356">
        <v>2.09</v>
      </c>
    </row>
    <row r="2092" spans="1:4" ht="30" x14ac:dyDescent="0.25">
      <c r="A2092" s="353" t="s">
        <v>12731</v>
      </c>
      <c r="B2092" s="354" t="s">
        <v>12732</v>
      </c>
      <c r="C2092" s="355" t="s">
        <v>52</v>
      </c>
      <c r="D2092" s="356">
        <v>71.47</v>
      </c>
    </row>
    <row r="2093" spans="1:4" ht="30" x14ac:dyDescent="0.25">
      <c r="A2093" s="353" t="s">
        <v>12733</v>
      </c>
      <c r="B2093" s="354" t="s">
        <v>12734</v>
      </c>
      <c r="C2093" s="355" t="s">
        <v>569</v>
      </c>
      <c r="D2093" s="356">
        <v>73.3</v>
      </c>
    </row>
    <row r="2094" spans="1:4" ht="30" x14ac:dyDescent="0.25">
      <c r="A2094" s="353" t="s">
        <v>12735</v>
      </c>
      <c r="B2094" s="354" t="s">
        <v>12736</v>
      </c>
      <c r="C2094" s="355" t="s">
        <v>569</v>
      </c>
      <c r="D2094" s="356">
        <v>106.98</v>
      </c>
    </row>
    <row r="2095" spans="1:4" ht="30" x14ac:dyDescent="0.25">
      <c r="A2095" s="353" t="s">
        <v>12737</v>
      </c>
      <c r="B2095" s="354" t="s">
        <v>12738</v>
      </c>
      <c r="C2095" s="355" t="s">
        <v>569</v>
      </c>
      <c r="D2095" s="356">
        <v>28.5</v>
      </c>
    </row>
    <row r="2096" spans="1:4" ht="30" x14ac:dyDescent="0.25">
      <c r="A2096" s="353" t="s">
        <v>12739</v>
      </c>
      <c r="B2096" s="354" t="s">
        <v>12740</v>
      </c>
      <c r="C2096" s="355" t="s">
        <v>52</v>
      </c>
      <c r="D2096" s="356">
        <v>232.55</v>
      </c>
    </row>
    <row r="2097" spans="1:4" ht="30" x14ac:dyDescent="0.25">
      <c r="A2097" s="353" t="s">
        <v>12741</v>
      </c>
      <c r="B2097" s="354" t="s">
        <v>12742</v>
      </c>
      <c r="C2097" s="355" t="s">
        <v>52</v>
      </c>
      <c r="D2097" s="356">
        <v>322.79000000000002</v>
      </c>
    </row>
    <row r="2098" spans="1:4" ht="30" x14ac:dyDescent="0.25">
      <c r="A2098" s="353" t="s">
        <v>12743</v>
      </c>
      <c r="B2098" s="354" t="s">
        <v>12744</v>
      </c>
      <c r="C2098" s="355" t="s">
        <v>52</v>
      </c>
      <c r="D2098" s="356">
        <v>258.60000000000002</v>
      </c>
    </row>
    <row r="2099" spans="1:4" ht="30" x14ac:dyDescent="0.25">
      <c r="A2099" s="353" t="s">
        <v>12745</v>
      </c>
      <c r="B2099" s="354" t="s">
        <v>12746</v>
      </c>
      <c r="C2099" s="355" t="s">
        <v>52</v>
      </c>
      <c r="D2099" s="356">
        <v>238.06</v>
      </c>
    </row>
    <row r="2100" spans="1:4" ht="30" x14ac:dyDescent="0.25">
      <c r="A2100" s="353" t="s">
        <v>12747</v>
      </c>
      <c r="B2100" s="354" t="s">
        <v>12748</v>
      </c>
      <c r="C2100" s="355" t="s">
        <v>52</v>
      </c>
      <c r="D2100" s="356">
        <v>280.45</v>
      </c>
    </row>
    <row r="2101" spans="1:4" x14ac:dyDescent="0.25">
      <c r="A2101" s="353" t="s">
        <v>12749</v>
      </c>
      <c r="B2101" s="354" t="s">
        <v>12750</v>
      </c>
      <c r="C2101" s="355" t="s">
        <v>569</v>
      </c>
      <c r="D2101" s="356">
        <v>25.51</v>
      </c>
    </row>
    <row r="2102" spans="1:4" ht="30" x14ac:dyDescent="0.25">
      <c r="A2102" s="353" t="s">
        <v>12751</v>
      </c>
      <c r="B2102" s="354" t="s">
        <v>12752</v>
      </c>
      <c r="C2102" s="355" t="s">
        <v>569</v>
      </c>
      <c r="D2102" s="356">
        <v>52.08</v>
      </c>
    </row>
    <row r="2103" spans="1:4" ht="30" x14ac:dyDescent="0.25">
      <c r="A2103" s="353" t="s">
        <v>12753</v>
      </c>
      <c r="B2103" s="354" t="s">
        <v>12754</v>
      </c>
      <c r="C2103" s="355" t="s">
        <v>569</v>
      </c>
      <c r="D2103" s="356">
        <v>572.59</v>
      </c>
    </row>
    <row r="2104" spans="1:4" x14ac:dyDescent="0.25">
      <c r="A2104" s="353" t="s">
        <v>12755</v>
      </c>
      <c r="B2104" s="354" t="s">
        <v>12756</v>
      </c>
      <c r="C2104" s="355" t="s">
        <v>52</v>
      </c>
      <c r="D2104" s="356">
        <v>76.66</v>
      </c>
    </row>
    <row r="2105" spans="1:4" ht="30" x14ac:dyDescent="0.25">
      <c r="A2105" s="353" t="s">
        <v>12757</v>
      </c>
      <c r="B2105" s="354" t="s">
        <v>12758</v>
      </c>
      <c r="C2105" s="355" t="s">
        <v>52</v>
      </c>
      <c r="D2105" s="356">
        <v>40.86</v>
      </c>
    </row>
    <row r="2106" spans="1:4" x14ac:dyDescent="0.25">
      <c r="A2106" s="353" t="s">
        <v>12759</v>
      </c>
      <c r="B2106" s="354" t="s">
        <v>12760</v>
      </c>
      <c r="C2106" s="355" t="s">
        <v>52</v>
      </c>
      <c r="D2106" s="356">
        <v>4.66</v>
      </c>
    </row>
    <row r="2107" spans="1:4" ht="30" x14ac:dyDescent="0.25">
      <c r="A2107" s="353" t="s">
        <v>12761</v>
      </c>
      <c r="B2107" s="354" t="s">
        <v>12762</v>
      </c>
      <c r="C2107" s="355" t="s">
        <v>569</v>
      </c>
      <c r="D2107" s="356">
        <v>2.85</v>
      </c>
    </row>
    <row r="2108" spans="1:4" x14ac:dyDescent="0.25">
      <c r="A2108" s="353" t="s">
        <v>12763</v>
      </c>
      <c r="B2108" s="354" t="s">
        <v>12764</v>
      </c>
      <c r="C2108" s="355" t="s">
        <v>569</v>
      </c>
      <c r="D2108" s="356">
        <v>2247.1</v>
      </c>
    </row>
    <row r="2109" spans="1:4" x14ac:dyDescent="0.25">
      <c r="A2109" s="353" t="s">
        <v>12765</v>
      </c>
      <c r="B2109" s="354" t="s">
        <v>12766</v>
      </c>
      <c r="C2109" s="355" t="s">
        <v>569</v>
      </c>
      <c r="D2109" s="356">
        <v>1623.01</v>
      </c>
    </row>
    <row r="2110" spans="1:4" ht="30" x14ac:dyDescent="0.25">
      <c r="A2110" s="353" t="s">
        <v>12767</v>
      </c>
      <c r="B2110" s="354" t="s">
        <v>12768</v>
      </c>
      <c r="C2110" s="355" t="s">
        <v>569</v>
      </c>
      <c r="D2110" s="356">
        <v>619.41</v>
      </c>
    </row>
    <row r="2111" spans="1:4" x14ac:dyDescent="0.25">
      <c r="A2111" s="353" t="s">
        <v>12769</v>
      </c>
      <c r="B2111" s="354" t="s">
        <v>12770</v>
      </c>
      <c r="C2111" s="355" t="s">
        <v>52</v>
      </c>
      <c r="D2111" s="356">
        <v>10.64</v>
      </c>
    </row>
    <row r="2112" spans="1:4" x14ac:dyDescent="0.25">
      <c r="A2112" s="353" t="s">
        <v>12771</v>
      </c>
      <c r="B2112" s="354" t="s">
        <v>12772</v>
      </c>
      <c r="C2112" s="355" t="s">
        <v>52</v>
      </c>
      <c r="D2112" s="356">
        <v>16.13</v>
      </c>
    </row>
    <row r="2113" spans="1:4" x14ac:dyDescent="0.25">
      <c r="A2113" s="353" t="s">
        <v>12773</v>
      </c>
      <c r="B2113" s="354" t="s">
        <v>12774</v>
      </c>
      <c r="C2113" s="355" t="s">
        <v>52</v>
      </c>
      <c r="D2113" s="356">
        <v>32.86</v>
      </c>
    </row>
    <row r="2114" spans="1:4" x14ac:dyDescent="0.25">
      <c r="A2114" s="353" t="s">
        <v>12775</v>
      </c>
      <c r="B2114" s="354" t="s">
        <v>12776</v>
      </c>
      <c r="C2114" s="355" t="s">
        <v>569</v>
      </c>
      <c r="D2114" s="356">
        <v>1125.0899999999999</v>
      </c>
    </row>
    <row r="2115" spans="1:4" ht="30" x14ac:dyDescent="0.25">
      <c r="A2115" s="353" t="s">
        <v>12777</v>
      </c>
      <c r="B2115" s="354" t="s">
        <v>12778</v>
      </c>
      <c r="C2115" s="355" t="s">
        <v>569</v>
      </c>
      <c r="D2115" s="356">
        <v>3217.87</v>
      </c>
    </row>
    <row r="2116" spans="1:4" x14ac:dyDescent="0.25">
      <c r="A2116" s="353" t="s">
        <v>12779</v>
      </c>
      <c r="B2116" s="354" t="s">
        <v>12780</v>
      </c>
      <c r="C2116" s="355" t="s">
        <v>569</v>
      </c>
      <c r="D2116" s="356">
        <v>2481.3200000000002</v>
      </c>
    </row>
    <row r="2117" spans="1:4" x14ac:dyDescent="0.25">
      <c r="A2117" s="353" t="s">
        <v>12781</v>
      </c>
      <c r="B2117" s="354" t="s">
        <v>12782</v>
      </c>
      <c r="C2117" s="355" t="s">
        <v>569</v>
      </c>
      <c r="D2117" s="356">
        <v>3805.33</v>
      </c>
    </row>
    <row r="2118" spans="1:4" x14ac:dyDescent="0.25">
      <c r="A2118" s="353" t="s">
        <v>12783</v>
      </c>
      <c r="B2118" s="354" t="s">
        <v>12784</v>
      </c>
      <c r="C2118" s="355" t="s">
        <v>569</v>
      </c>
      <c r="D2118" s="356">
        <v>818.88</v>
      </c>
    </row>
    <row r="2119" spans="1:4" x14ac:dyDescent="0.25">
      <c r="A2119" s="353" t="s">
        <v>12785</v>
      </c>
      <c r="B2119" s="354" t="s">
        <v>12786</v>
      </c>
      <c r="C2119" s="355" t="s">
        <v>569</v>
      </c>
      <c r="D2119" s="356">
        <v>1950.87</v>
      </c>
    </row>
    <row r="2120" spans="1:4" ht="30" x14ac:dyDescent="0.25">
      <c r="A2120" s="353" t="s">
        <v>12787</v>
      </c>
      <c r="B2120" s="354" t="s">
        <v>12788</v>
      </c>
      <c r="C2120" s="355" t="s">
        <v>569</v>
      </c>
      <c r="D2120" s="356">
        <v>2117.1999999999998</v>
      </c>
    </row>
    <row r="2121" spans="1:4" ht="30" x14ac:dyDescent="0.25">
      <c r="A2121" s="353" t="s">
        <v>12789</v>
      </c>
      <c r="B2121" s="354" t="s">
        <v>12790</v>
      </c>
      <c r="C2121" s="355" t="s">
        <v>569</v>
      </c>
      <c r="D2121" s="356">
        <v>2556.4899999999998</v>
      </c>
    </row>
    <row r="2122" spans="1:4" x14ac:dyDescent="0.25">
      <c r="A2122" s="353" t="s">
        <v>12791</v>
      </c>
      <c r="B2122" s="354" t="s">
        <v>12792</v>
      </c>
      <c r="C2122" s="355" t="s">
        <v>569</v>
      </c>
      <c r="D2122" s="356">
        <v>20.079999999999998</v>
      </c>
    </row>
    <row r="2123" spans="1:4" x14ac:dyDescent="0.25">
      <c r="A2123" s="353" t="s">
        <v>12793</v>
      </c>
      <c r="B2123" s="354" t="s">
        <v>12794</v>
      </c>
      <c r="C2123" s="355" t="s">
        <v>569</v>
      </c>
      <c r="D2123" s="356">
        <v>23.05</v>
      </c>
    </row>
    <row r="2124" spans="1:4" x14ac:dyDescent="0.25">
      <c r="A2124" s="353" t="s">
        <v>12795</v>
      </c>
      <c r="B2124" s="354" t="s">
        <v>12796</v>
      </c>
      <c r="C2124" s="355" t="s">
        <v>569</v>
      </c>
      <c r="D2124" s="356">
        <v>76.25</v>
      </c>
    </row>
    <row r="2125" spans="1:4" x14ac:dyDescent="0.25">
      <c r="A2125" s="353" t="s">
        <v>12797</v>
      </c>
      <c r="B2125" s="354" t="s">
        <v>12798</v>
      </c>
      <c r="C2125" s="355" t="s">
        <v>569</v>
      </c>
      <c r="D2125" s="356">
        <v>20.56</v>
      </c>
    </row>
    <row r="2126" spans="1:4" x14ac:dyDescent="0.25">
      <c r="A2126" s="353" t="s">
        <v>12799</v>
      </c>
      <c r="B2126" s="354" t="s">
        <v>12800</v>
      </c>
      <c r="C2126" s="355" t="s">
        <v>569</v>
      </c>
      <c r="D2126" s="356">
        <v>35.51</v>
      </c>
    </row>
    <row r="2127" spans="1:4" x14ac:dyDescent="0.25">
      <c r="A2127" s="353" t="s">
        <v>12801</v>
      </c>
      <c r="B2127" s="354" t="s">
        <v>12802</v>
      </c>
      <c r="C2127" s="355" t="s">
        <v>569</v>
      </c>
      <c r="D2127" s="356">
        <v>89.62</v>
      </c>
    </row>
    <row r="2128" spans="1:4" x14ac:dyDescent="0.25">
      <c r="A2128" s="353" t="s">
        <v>12803</v>
      </c>
      <c r="B2128" s="354" t="s">
        <v>390</v>
      </c>
      <c r="C2128" s="355" t="s">
        <v>569</v>
      </c>
      <c r="D2128" s="356">
        <v>17.649999999999999</v>
      </c>
    </row>
    <row r="2129" spans="1:4" ht="45" x14ac:dyDescent="0.25">
      <c r="A2129" s="353" t="s">
        <v>12804</v>
      </c>
      <c r="B2129" s="354" t="s">
        <v>12805</v>
      </c>
      <c r="C2129" s="355" t="s">
        <v>569</v>
      </c>
      <c r="D2129" s="356">
        <v>173.2</v>
      </c>
    </row>
    <row r="2130" spans="1:4" ht="45" x14ac:dyDescent="0.25">
      <c r="A2130" s="353" t="s">
        <v>12806</v>
      </c>
      <c r="B2130" s="354" t="s">
        <v>12807</v>
      </c>
      <c r="C2130" s="355" t="s">
        <v>569</v>
      </c>
      <c r="D2130" s="356">
        <v>318.06</v>
      </c>
    </row>
    <row r="2131" spans="1:4" ht="45" x14ac:dyDescent="0.25">
      <c r="A2131" s="353" t="s">
        <v>12808</v>
      </c>
      <c r="B2131" s="354" t="s">
        <v>12809</v>
      </c>
      <c r="C2131" s="355" t="s">
        <v>569</v>
      </c>
      <c r="D2131" s="356">
        <v>20.059999999999999</v>
      </c>
    </row>
    <row r="2132" spans="1:4" ht="45" x14ac:dyDescent="0.25">
      <c r="A2132" s="353" t="s">
        <v>12810</v>
      </c>
      <c r="B2132" s="354" t="s">
        <v>12811</v>
      </c>
      <c r="C2132" s="355" t="s">
        <v>569</v>
      </c>
      <c r="D2132" s="356">
        <v>35.54</v>
      </c>
    </row>
    <row r="2133" spans="1:4" ht="45" x14ac:dyDescent="0.25">
      <c r="A2133" s="353" t="s">
        <v>12812</v>
      </c>
      <c r="B2133" s="354" t="s">
        <v>12813</v>
      </c>
      <c r="C2133" s="355" t="s">
        <v>569</v>
      </c>
      <c r="D2133" s="356">
        <v>83.34</v>
      </c>
    </row>
    <row r="2134" spans="1:4" ht="45" x14ac:dyDescent="0.25">
      <c r="A2134" s="353" t="s">
        <v>12814</v>
      </c>
      <c r="B2134" s="354" t="s">
        <v>12815</v>
      </c>
      <c r="C2134" s="355" t="s">
        <v>569</v>
      </c>
      <c r="D2134" s="356">
        <v>181</v>
      </c>
    </row>
    <row r="2135" spans="1:4" ht="45" x14ac:dyDescent="0.25">
      <c r="A2135" s="353" t="s">
        <v>12816</v>
      </c>
      <c r="B2135" s="354" t="s">
        <v>12817</v>
      </c>
      <c r="C2135" s="355" t="s">
        <v>569</v>
      </c>
      <c r="D2135" s="356">
        <v>194.32</v>
      </c>
    </row>
    <row r="2136" spans="1:4" ht="45" x14ac:dyDescent="0.25">
      <c r="A2136" s="353" t="s">
        <v>12818</v>
      </c>
      <c r="B2136" s="354" t="s">
        <v>12819</v>
      </c>
      <c r="C2136" s="355" t="s">
        <v>569</v>
      </c>
      <c r="D2136" s="356">
        <v>25.18</v>
      </c>
    </row>
    <row r="2137" spans="1:4" ht="45" x14ac:dyDescent="0.25">
      <c r="A2137" s="353" t="s">
        <v>12820</v>
      </c>
      <c r="B2137" s="354" t="s">
        <v>12821</v>
      </c>
      <c r="C2137" s="355" t="s">
        <v>569</v>
      </c>
      <c r="D2137" s="356">
        <v>74.34</v>
      </c>
    </row>
    <row r="2138" spans="1:4" ht="45" x14ac:dyDescent="0.25">
      <c r="A2138" s="353" t="s">
        <v>12822</v>
      </c>
      <c r="B2138" s="354" t="s">
        <v>12823</v>
      </c>
      <c r="C2138" s="355" t="s">
        <v>569</v>
      </c>
      <c r="D2138" s="356">
        <v>179.47</v>
      </c>
    </row>
    <row r="2139" spans="1:4" ht="45" x14ac:dyDescent="0.25">
      <c r="A2139" s="353" t="s">
        <v>12824</v>
      </c>
      <c r="B2139" s="354" t="s">
        <v>12825</v>
      </c>
      <c r="C2139" s="355" t="s">
        <v>569</v>
      </c>
      <c r="D2139" s="356">
        <v>444.82</v>
      </c>
    </row>
    <row r="2140" spans="1:4" ht="45" x14ac:dyDescent="0.25">
      <c r="A2140" s="353" t="s">
        <v>12826</v>
      </c>
      <c r="B2140" s="354" t="s">
        <v>12827</v>
      </c>
      <c r="C2140" s="355" t="s">
        <v>569</v>
      </c>
      <c r="D2140" s="356">
        <v>13.91</v>
      </c>
    </row>
    <row r="2141" spans="1:4" ht="45" x14ac:dyDescent="0.25">
      <c r="A2141" s="353" t="s">
        <v>12828</v>
      </c>
      <c r="B2141" s="354" t="s">
        <v>12829</v>
      </c>
      <c r="C2141" s="355" t="s">
        <v>569</v>
      </c>
      <c r="D2141" s="356">
        <v>35.71</v>
      </c>
    </row>
    <row r="2142" spans="1:4" x14ac:dyDescent="0.25">
      <c r="A2142" s="353" t="s">
        <v>12830</v>
      </c>
      <c r="B2142" s="354" t="s">
        <v>3220</v>
      </c>
      <c r="C2142" s="355" t="s">
        <v>569</v>
      </c>
      <c r="D2142" s="356">
        <v>442.7</v>
      </c>
    </row>
    <row r="2143" spans="1:4" x14ac:dyDescent="0.25">
      <c r="A2143" s="353" t="s">
        <v>12831</v>
      </c>
      <c r="B2143" s="354" t="s">
        <v>12832</v>
      </c>
      <c r="C2143" s="355" t="s">
        <v>569</v>
      </c>
      <c r="D2143" s="356">
        <v>28.93</v>
      </c>
    </row>
    <row r="2144" spans="1:4" x14ac:dyDescent="0.25">
      <c r="A2144" s="353" t="s">
        <v>12833</v>
      </c>
      <c r="B2144" s="354" t="s">
        <v>3143</v>
      </c>
      <c r="C2144" s="355" t="s">
        <v>569</v>
      </c>
      <c r="D2144" s="356">
        <v>84.71</v>
      </c>
    </row>
    <row r="2145" spans="1:4" x14ac:dyDescent="0.25">
      <c r="A2145" s="353" t="s">
        <v>12834</v>
      </c>
      <c r="B2145" s="354" t="s">
        <v>3141</v>
      </c>
      <c r="C2145" s="355" t="s">
        <v>569</v>
      </c>
      <c r="D2145" s="356">
        <v>56.68</v>
      </c>
    </row>
    <row r="2146" spans="1:4" x14ac:dyDescent="0.25">
      <c r="A2146" s="353" t="s">
        <v>12835</v>
      </c>
      <c r="B2146" s="354" t="s">
        <v>3139</v>
      </c>
      <c r="C2146" s="355" t="s">
        <v>569</v>
      </c>
      <c r="D2146" s="356">
        <v>40.17</v>
      </c>
    </row>
    <row r="2147" spans="1:4" x14ac:dyDescent="0.25">
      <c r="A2147" s="353" t="s">
        <v>12836</v>
      </c>
      <c r="B2147" s="354" t="s">
        <v>3137</v>
      </c>
      <c r="C2147" s="355" t="s">
        <v>569</v>
      </c>
      <c r="D2147" s="356">
        <v>32.79</v>
      </c>
    </row>
    <row r="2148" spans="1:4" ht="30" x14ac:dyDescent="0.25">
      <c r="A2148" s="353" t="s">
        <v>12837</v>
      </c>
      <c r="B2148" s="354" t="s">
        <v>12838</v>
      </c>
      <c r="C2148" s="355" t="s">
        <v>569</v>
      </c>
      <c r="D2148" s="356">
        <v>224.07</v>
      </c>
    </row>
    <row r="2149" spans="1:4" ht="30" x14ac:dyDescent="0.25">
      <c r="A2149" s="353" t="s">
        <v>12839</v>
      </c>
      <c r="B2149" s="354" t="s">
        <v>12840</v>
      </c>
      <c r="C2149" s="355" t="s">
        <v>569</v>
      </c>
      <c r="D2149" s="356">
        <v>1618.39</v>
      </c>
    </row>
    <row r="2150" spans="1:4" ht="45" x14ac:dyDescent="0.25">
      <c r="A2150" s="353" t="s">
        <v>12841</v>
      </c>
      <c r="B2150" s="354" t="s">
        <v>12842</v>
      </c>
      <c r="C2150" s="355" t="s">
        <v>569</v>
      </c>
      <c r="D2150" s="356">
        <v>444.08</v>
      </c>
    </row>
    <row r="2151" spans="1:4" ht="30" x14ac:dyDescent="0.25">
      <c r="A2151" s="353" t="s">
        <v>12843</v>
      </c>
      <c r="B2151" s="354" t="s">
        <v>12844</v>
      </c>
      <c r="C2151" s="355" t="s">
        <v>569</v>
      </c>
      <c r="D2151" s="356">
        <v>144.97</v>
      </c>
    </row>
    <row r="2152" spans="1:4" ht="30" x14ac:dyDescent="0.25">
      <c r="A2152" s="353" t="s">
        <v>12845</v>
      </c>
      <c r="B2152" s="354" t="s">
        <v>12846</v>
      </c>
      <c r="C2152" s="355" t="s">
        <v>569</v>
      </c>
      <c r="D2152" s="356">
        <v>219.49</v>
      </c>
    </row>
    <row r="2153" spans="1:4" x14ac:dyDescent="0.25">
      <c r="A2153" s="353" t="s">
        <v>12847</v>
      </c>
      <c r="B2153" s="354" t="s">
        <v>12848</v>
      </c>
      <c r="C2153" s="355" t="s">
        <v>569</v>
      </c>
      <c r="D2153" s="356">
        <v>582.04999999999995</v>
      </c>
    </row>
    <row r="2154" spans="1:4" x14ac:dyDescent="0.25">
      <c r="A2154" s="353" t="s">
        <v>12849</v>
      </c>
      <c r="B2154" s="354" t="s">
        <v>12850</v>
      </c>
      <c r="C2154" s="355" t="s">
        <v>569</v>
      </c>
      <c r="D2154" s="356">
        <v>260.08999999999997</v>
      </c>
    </row>
    <row r="2155" spans="1:4" ht="30" x14ac:dyDescent="0.25">
      <c r="A2155" s="353" t="s">
        <v>12851</v>
      </c>
      <c r="B2155" s="354" t="s">
        <v>12852</v>
      </c>
      <c r="C2155" s="355" t="s">
        <v>569</v>
      </c>
      <c r="D2155" s="356">
        <v>9.11</v>
      </c>
    </row>
    <row r="2156" spans="1:4" x14ac:dyDescent="0.25">
      <c r="A2156" s="353" t="s">
        <v>12853</v>
      </c>
      <c r="B2156" s="354" t="s">
        <v>12854</v>
      </c>
      <c r="C2156" s="355" t="s">
        <v>52</v>
      </c>
      <c r="D2156" s="356">
        <v>1.61</v>
      </c>
    </row>
    <row r="2157" spans="1:4" x14ac:dyDescent="0.25">
      <c r="A2157" s="353" t="s">
        <v>12855</v>
      </c>
      <c r="B2157" s="354" t="s">
        <v>12856</v>
      </c>
      <c r="C2157" s="355" t="s">
        <v>52</v>
      </c>
      <c r="D2157" s="356">
        <v>8.52</v>
      </c>
    </row>
    <row r="2158" spans="1:4" x14ac:dyDescent="0.25">
      <c r="A2158" s="353" t="s">
        <v>12857</v>
      </c>
      <c r="B2158" s="354" t="s">
        <v>12858</v>
      </c>
      <c r="C2158" s="355" t="s">
        <v>52</v>
      </c>
      <c r="D2158" s="356">
        <v>2.5299999999999998</v>
      </c>
    </row>
    <row r="2159" spans="1:4" x14ac:dyDescent="0.25">
      <c r="A2159" s="353" t="s">
        <v>12859</v>
      </c>
      <c r="B2159" s="354" t="s">
        <v>12860</v>
      </c>
      <c r="C2159" s="355" t="s">
        <v>52</v>
      </c>
      <c r="D2159" s="356">
        <v>3.91</v>
      </c>
    </row>
    <row r="2160" spans="1:4" x14ac:dyDescent="0.25">
      <c r="A2160" s="353" t="s">
        <v>12861</v>
      </c>
      <c r="B2160" s="354" t="s">
        <v>12862</v>
      </c>
      <c r="C2160" s="355" t="s">
        <v>52</v>
      </c>
      <c r="D2160" s="356">
        <v>6.44</v>
      </c>
    </row>
    <row r="2161" spans="1:4" ht="30" x14ac:dyDescent="0.25">
      <c r="A2161" s="353" t="s">
        <v>12863</v>
      </c>
      <c r="B2161" s="354" t="s">
        <v>12864</v>
      </c>
      <c r="C2161" s="355" t="s">
        <v>52</v>
      </c>
      <c r="D2161" s="356">
        <v>1.4</v>
      </c>
    </row>
    <row r="2162" spans="1:4" ht="30" x14ac:dyDescent="0.25">
      <c r="A2162" s="353" t="s">
        <v>12865</v>
      </c>
      <c r="B2162" s="354" t="s">
        <v>12866</v>
      </c>
      <c r="C2162" s="355" t="s">
        <v>52</v>
      </c>
      <c r="D2162" s="356">
        <v>2.11</v>
      </c>
    </row>
    <row r="2163" spans="1:4" ht="30" x14ac:dyDescent="0.25">
      <c r="A2163" s="353" t="s">
        <v>12867</v>
      </c>
      <c r="B2163" s="354" t="s">
        <v>12868</v>
      </c>
      <c r="C2163" s="355" t="s">
        <v>52</v>
      </c>
      <c r="D2163" s="356">
        <v>3.5</v>
      </c>
    </row>
    <row r="2164" spans="1:4" ht="30" x14ac:dyDescent="0.25">
      <c r="A2164" s="353" t="s">
        <v>12869</v>
      </c>
      <c r="B2164" s="354" t="s">
        <v>12870</v>
      </c>
      <c r="C2164" s="355" t="s">
        <v>52</v>
      </c>
      <c r="D2164" s="356">
        <v>5.2</v>
      </c>
    </row>
    <row r="2165" spans="1:4" ht="30" x14ac:dyDescent="0.25">
      <c r="A2165" s="353" t="s">
        <v>12871</v>
      </c>
      <c r="B2165" s="354" t="s">
        <v>12872</v>
      </c>
      <c r="C2165" s="355" t="s">
        <v>52</v>
      </c>
      <c r="D2165" s="356">
        <v>9.23</v>
      </c>
    </row>
    <row r="2166" spans="1:4" ht="45" x14ac:dyDescent="0.25">
      <c r="A2166" s="353" t="s">
        <v>12873</v>
      </c>
      <c r="B2166" s="354" t="s">
        <v>12874</v>
      </c>
      <c r="C2166" s="355" t="s">
        <v>52</v>
      </c>
      <c r="D2166" s="356">
        <v>63.38</v>
      </c>
    </row>
    <row r="2167" spans="1:4" x14ac:dyDescent="0.25">
      <c r="A2167" s="353" t="s">
        <v>12875</v>
      </c>
      <c r="B2167" s="354" t="s">
        <v>12876</v>
      </c>
      <c r="C2167" s="355" t="s">
        <v>52</v>
      </c>
      <c r="D2167" s="356">
        <v>14.52</v>
      </c>
    </row>
    <row r="2168" spans="1:4" ht="45" x14ac:dyDescent="0.25">
      <c r="A2168" s="353" t="s">
        <v>12877</v>
      </c>
      <c r="B2168" s="354" t="s">
        <v>12878</v>
      </c>
      <c r="C2168" s="355" t="s">
        <v>52</v>
      </c>
      <c r="D2168" s="356">
        <v>104.41</v>
      </c>
    </row>
    <row r="2169" spans="1:4" x14ac:dyDescent="0.25">
      <c r="A2169" s="353" t="s">
        <v>12879</v>
      </c>
      <c r="B2169" s="354" t="s">
        <v>12880</v>
      </c>
      <c r="C2169" s="355" t="s">
        <v>52</v>
      </c>
      <c r="D2169" s="356">
        <v>20.010000000000002</v>
      </c>
    </row>
    <row r="2170" spans="1:4" x14ac:dyDescent="0.25">
      <c r="A2170" s="353" t="s">
        <v>12881</v>
      </c>
      <c r="B2170" s="354" t="s">
        <v>12882</v>
      </c>
      <c r="C2170" s="355" t="s">
        <v>52</v>
      </c>
      <c r="D2170" s="356">
        <v>29.59</v>
      </c>
    </row>
    <row r="2171" spans="1:4" x14ac:dyDescent="0.25">
      <c r="A2171" s="353" t="s">
        <v>12883</v>
      </c>
      <c r="B2171" s="354" t="s">
        <v>12884</v>
      </c>
      <c r="C2171" s="355" t="s">
        <v>52</v>
      </c>
      <c r="D2171" s="356">
        <v>5.47</v>
      </c>
    </row>
    <row r="2172" spans="1:4" x14ac:dyDescent="0.25">
      <c r="A2172" s="353" t="s">
        <v>12885</v>
      </c>
      <c r="B2172" s="354" t="s">
        <v>12886</v>
      </c>
      <c r="C2172" s="355" t="s">
        <v>52</v>
      </c>
      <c r="D2172" s="356">
        <v>8.24</v>
      </c>
    </row>
    <row r="2173" spans="1:4" x14ac:dyDescent="0.25">
      <c r="A2173" s="353" t="s">
        <v>12887</v>
      </c>
      <c r="B2173" s="354" t="s">
        <v>12888</v>
      </c>
      <c r="C2173" s="355" t="s">
        <v>52</v>
      </c>
      <c r="D2173" s="356">
        <v>30.88</v>
      </c>
    </row>
    <row r="2174" spans="1:4" ht="45" x14ac:dyDescent="0.25">
      <c r="A2174" s="353" t="s">
        <v>12889</v>
      </c>
      <c r="B2174" s="354" t="s">
        <v>12890</v>
      </c>
      <c r="C2174" s="355" t="s">
        <v>52</v>
      </c>
      <c r="D2174" s="356">
        <v>2.2599999999999998</v>
      </c>
    </row>
    <row r="2175" spans="1:4" ht="45" x14ac:dyDescent="0.25">
      <c r="A2175" s="353" t="s">
        <v>12891</v>
      </c>
      <c r="B2175" s="354" t="s">
        <v>12892</v>
      </c>
      <c r="C2175" s="355" t="s">
        <v>52</v>
      </c>
      <c r="D2175" s="356">
        <v>3.28</v>
      </c>
    </row>
    <row r="2176" spans="1:4" ht="45" x14ac:dyDescent="0.25">
      <c r="A2176" s="353" t="s">
        <v>12893</v>
      </c>
      <c r="B2176" s="354" t="s">
        <v>12894</v>
      </c>
      <c r="C2176" s="355" t="s">
        <v>52</v>
      </c>
      <c r="D2176" s="356">
        <v>4.58</v>
      </c>
    </row>
    <row r="2177" spans="1:4" ht="45" x14ac:dyDescent="0.25">
      <c r="A2177" s="353" t="s">
        <v>12895</v>
      </c>
      <c r="B2177" s="354" t="s">
        <v>12896</v>
      </c>
      <c r="C2177" s="355" t="s">
        <v>52</v>
      </c>
      <c r="D2177" s="356">
        <v>6.42</v>
      </c>
    </row>
    <row r="2178" spans="1:4" ht="45" x14ac:dyDescent="0.25">
      <c r="A2178" s="353" t="s">
        <v>12897</v>
      </c>
      <c r="B2178" s="354" t="s">
        <v>12898</v>
      </c>
      <c r="C2178" s="355" t="s">
        <v>52</v>
      </c>
      <c r="D2178" s="356">
        <v>10.27</v>
      </c>
    </row>
    <row r="2179" spans="1:4" ht="45" x14ac:dyDescent="0.25">
      <c r="A2179" s="353" t="s">
        <v>12899</v>
      </c>
      <c r="B2179" s="354" t="s">
        <v>12900</v>
      </c>
      <c r="C2179" s="355" t="s">
        <v>52</v>
      </c>
      <c r="D2179" s="356">
        <v>15.13</v>
      </c>
    </row>
    <row r="2180" spans="1:4" ht="45" x14ac:dyDescent="0.25">
      <c r="A2180" s="353" t="s">
        <v>12901</v>
      </c>
      <c r="B2180" s="354" t="s">
        <v>12902</v>
      </c>
      <c r="C2180" s="355" t="s">
        <v>52</v>
      </c>
      <c r="D2180" s="356">
        <v>24.37</v>
      </c>
    </row>
    <row r="2181" spans="1:4" ht="45" x14ac:dyDescent="0.25">
      <c r="A2181" s="353" t="s">
        <v>12903</v>
      </c>
      <c r="B2181" s="354" t="s">
        <v>12904</v>
      </c>
      <c r="C2181" s="355" t="s">
        <v>52</v>
      </c>
      <c r="D2181" s="356">
        <v>31.23</v>
      </c>
    </row>
    <row r="2182" spans="1:4" ht="45" x14ac:dyDescent="0.25">
      <c r="A2182" s="353" t="s">
        <v>12905</v>
      </c>
      <c r="B2182" s="354" t="s">
        <v>12906</v>
      </c>
      <c r="C2182" s="355" t="s">
        <v>52</v>
      </c>
      <c r="D2182" s="356">
        <v>48.05</v>
      </c>
    </row>
    <row r="2183" spans="1:4" ht="45" x14ac:dyDescent="0.25">
      <c r="A2183" s="353" t="s">
        <v>12907</v>
      </c>
      <c r="B2183" s="354" t="s">
        <v>12908</v>
      </c>
      <c r="C2183" s="355" t="s">
        <v>52</v>
      </c>
      <c r="D2183" s="356">
        <v>63.89</v>
      </c>
    </row>
    <row r="2184" spans="1:4" ht="45" x14ac:dyDescent="0.25">
      <c r="A2184" s="353" t="s">
        <v>12909</v>
      </c>
      <c r="B2184" s="354" t="s">
        <v>12910</v>
      </c>
      <c r="C2184" s="355" t="s">
        <v>52</v>
      </c>
      <c r="D2184" s="356">
        <v>82.48</v>
      </c>
    </row>
    <row r="2185" spans="1:4" ht="45" x14ac:dyDescent="0.25">
      <c r="A2185" s="353" t="s">
        <v>12911</v>
      </c>
      <c r="B2185" s="354" t="s">
        <v>12912</v>
      </c>
      <c r="C2185" s="355" t="s">
        <v>52</v>
      </c>
      <c r="D2185" s="356">
        <v>111.33</v>
      </c>
    </row>
    <row r="2186" spans="1:4" ht="45" x14ac:dyDescent="0.25">
      <c r="A2186" s="353" t="s">
        <v>12913</v>
      </c>
      <c r="B2186" s="354" t="s">
        <v>12914</v>
      </c>
      <c r="C2186" s="355" t="s">
        <v>52</v>
      </c>
      <c r="D2186" s="356">
        <v>131.13999999999999</v>
      </c>
    </row>
    <row r="2187" spans="1:4" ht="45" x14ac:dyDescent="0.25">
      <c r="A2187" s="353" t="s">
        <v>12915</v>
      </c>
      <c r="B2187" s="354" t="s">
        <v>12916</v>
      </c>
      <c r="C2187" s="355" t="s">
        <v>52</v>
      </c>
      <c r="D2187" s="356">
        <v>167.09</v>
      </c>
    </row>
    <row r="2188" spans="1:4" ht="45" x14ac:dyDescent="0.25">
      <c r="A2188" s="353" t="s">
        <v>12917</v>
      </c>
      <c r="B2188" s="354" t="s">
        <v>12918</v>
      </c>
      <c r="C2188" s="355" t="s">
        <v>52</v>
      </c>
      <c r="D2188" s="356">
        <v>218.33</v>
      </c>
    </row>
    <row r="2189" spans="1:4" x14ac:dyDescent="0.25">
      <c r="A2189" s="353" t="s">
        <v>12919</v>
      </c>
      <c r="B2189" s="354" t="s">
        <v>7601</v>
      </c>
      <c r="C2189" s="355" t="s">
        <v>52</v>
      </c>
      <c r="D2189" s="356">
        <v>1.67</v>
      </c>
    </row>
    <row r="2190" spans="1:4" x14ac:dyDescent="0.25">
      <c r="A2190" s="353" t="s">
        <v>12920</v>
      </c>
      <c r="B2190" s="354" t="s">
        <v>7602</v>
      </c>
      <c r="C2190" s="355" t="s">
        <v>52</v>
      </c>
      <c r="D2190" s="356">
        <v>2.4900000000000002</v>
      </c>
    </row>
    <row r="2191" spans="1:4" x14ac:dyDescent="0.25">
      <c r="A2191" s="353" t="s">
        <v>12921</v>
      </c>
      <c r="B2191" s="354" t="s">
        <v>7603</v>
      </c>
      <c r="C2191" s="355" t="s">
        <v>52</v>
      </c>
      <c r="D2191" s="356">
        <v>3.87</v>
      </c>
    </row>
    <row r="2192" spans="1:4" x14ac:dyDescent="0.25">
      <c r="A2192" s="353" t="s">
        <v>12922</v>
      </c>
      <c r="B2192" s="354" t="s">
        <v>7604</v>
      </c>
      <c r="C2192" s="355" t="s">
        <v>52</v>
      </c>
      <c r="D2192" s="356">
        <v>5.44</v>
      </c>
    </row>
    <row r="2193" spans="1:4" x14ac:dyDescent="0.25">
      <c r="A2193" s="353" t="s">
        <v>12923</v>
      </c>
      <c r="B2193" s="354" t="s">
        <v>7605</v>
      </c>
      <c r="C2193" s="355" t="s">
        <v>52</v>
      </c>
      <c r="D2193" s="356">
        <v>9.1</v>
      </c>
    </row>
    <row r="2194" spans="1:4" x14ac:dyDescent="0.25">
      <c r="A2194" s="353" t="s">
        <v>12924</v>
      </c>
      <c r="B2194" s="354" t="s">
        <v>7606</v>
      </c>
      <c r="C2194" s="355" t="s">
        <v>52</v>
      </c>
      <c r="D2194" s="356">
        <v>14.04</v>
      </c>
    </row>
    <row r="2195" spans="1:4" x14ac:dyDescent="0.25">
      <c r="A2195" s="353" t="s">
        <v>12925</v>
      </c>
      <c r="B2195" s="354" t="s">
        <v>7607</v>
      </c>
      <c r="C2195" s="355" t="s">
        <v>52</v>
      </c>
      <c r="D2195" s="356">
        <v>21.33</v>
      </c>
    </row>
    <row r="2196" spans="1:4" x14ac:dyDescent="0.25">
      <c r="A2196" s="353" t="s">
        <v>12926</v>
      </c>
      <c r="B2196" s="354" t="s">
        <v>7608</v>
      </c>
      <c r="C2196" s="355" t="s">
        <v>52</v>
      </c>
      <c r="D2196" s="356">
        <v>31.22</v>
      </c>
    </row>
    <row r="2197" spans="1:4" x14ac:dyDescent="0.25">
      <c r="A2197" s="353" t="s">
        <v>12927</v>
      </c>
      <c r="B2197" s="354" t="s">
        <v>7609</v>
      </c>
      <c r="C2197" s="355" t="s">
        <v>52</v>
      </c>
      <c r="D2197" s="356">
        <v>42.7</v>
      </c>
    </row>
    <row r="2198" spans="1:4" x14ac:dyDescent="0.25">
      <c r="A2198" s="353" t="s">
        <v>12928</v>
      </c>
      <c r="B2198" s="354" t="s">
        <v>7610</v>
      </c>
      <c r="C2198" s="355" t="s">
        <v>52</v>
      </c>
      <c r="D2198" s="356">
        <v>54.39</v>
      </c>
    </row>
    <row r="2199" spans="1:4" x14ac:dyDescent="0.25">
      <c r="A2199" s="353" t="s">
        <v>12929</v>
      </c>
      <c r="B2199" s="354" t="s">
        <v>7611</v>
      </c>
      <c r="C2199" s="355" t="s">
        <v>52</v>
      </c>
      <c r="D2199" s="356">
        <v>71.91</v>
      </c>
    </row>
    <row r="2200" spans="1:4" x14ac:dyDescent="0.25">
      <c r="A2200" s="353" t="s">
        <v>12930</v>
      </c>
      <c r="B2200" s="354" t="s">
        <v>7612</v>
      </c>
      <c r="C2200" s="355" t="s">
        <v>52</v>
      </c>
      <c r="D2200" s="356">
        <v>98.81</v>
      </c>
    </row>
    <row r="2201" spans="1:4" x14ac:dyDescent="0.25">
      <c r="A2201" s="353" t="s">
        <v>12931</v>
      </c>
      <c r="B2201" s="354" t="s">
        <v>7614</v>
      </c>
      <c r="C2201" s="355" t="s">
        <v>52</v>
      </c>
      <c r="D2201" s="356">
        <v>154.44999999999999</v>
      </c>
    </row>
    <row r="2202" spans="1:4" x14ac:dyDescent="0.25">
      <c r="A2202" s="353" t="s">
        <v>12932</v>
      </c>
      <c r="B2202" s="354" t="s">
        <v>7615</v>
      </c>
      <c r="C2202" s="355" t="s">
        <v>52</v>
      </c>
      <c r="D2202" s="356">
        <v>198.59</v>
      </c>
    </row>
    <row r="2203" spans="1:4" x14ac:dyDescent="0.25">
      <c r="A2203" s="353" t="s">
        <v>12933</v>
      </c>
      <c r="B2203" s="354" t="s">
        <v>12934</v>
      </c>
      <c r="C2203" s="355" t="s">
        <v>52</v>
      </c>
      <c r="D2203" s="356">
        <v>124.54</v>
      </c>
    </row>
    <row r="2204" spans="1:4" x14ac:dyDescent="0.25">
      <c r="A2204" s="353" t="s">
        <v>12935</v>
      </c>
      <c r="B2204" s="354" t="s">
        <v>12936</v>
      </c>
      <c r="C2204" s="355" t="s">
        <v>52</v>
      </c>
      <c r="D2204" s="356">
        <v>54.8</v>
      </c>
    </row>
    <row r="2205" spans="1:4" x14ac:dyDescent="0.25">
      <c r="A2205" s="353" t="s">
        <v>12937</v>
      </c>
      <c r="B2205" s="354" t="s">
        <v>12938</v>
      </c>
      <c r="C2205" s="355" t="s">
        <v>52</v>
      </c>
      <c r="D2205" s="356">
        <v>69.3</v>
      </c>
    </row>
    <row r="2206" spans="1:4" x14ac:dyDescent="0.25">
      <c r="A2206" s="353" t="s">
        <v>12939</v>
      </c>
      <c r="B2206" s="354" t="s">
        <v>12940</v>
      </c>
      <c r="C2206" s="355" t="s">
        <v>52</v>
      </c>
      <c r="D2206" s="356">
        <v>202.92</v>
      </c>
    </row>
    <row r="2207" spans="1:4" x14ac:dyDescent="0.25">
      <c r="A2207" s="353" t="s">
        <v>12941</v>
      </c>
      <c r="B2207" s="354" t="s">
        <v>12942</v>
      </c>
      <c r="C2207" s="355" t="s">
        <v>52</v>
      </c>
      <c r="D2207" s="356">
        <v>1.38</v>
      </c>
    </row>
    <row r="2208" spans="1:4" x14ac:dyDescent="0.25">
      <c r="A2208" s="353" t="s">
        <v>12943</v>
      </c>
      <c r="B2208" s="354" t="s">
        <v>12944</v>
      </c>
      <c r="C2208" s="355" t="s">
        <v>52</v>
      </c>
      <c r="D2208" s="356">
        <v>2.44</v>
      </c>
    </row>
    <row r="2209" spans="1:4" x14ac:dyDescent="0.25">
      <c r="A2209" s="353" t="s">
        <v>12945</v>
      </c>
      <c r="B2209" s="354" t="s">
        <v>12946</v>
      </c>
      <c r="C2209" s="355" t="s">
        <v>52</v>
      </c>
      <c r="D2209" s="356">
        <v>4.1399999999999997</v>
      </c>
    </row>
    <row r="2210" spans="1:4" x14ac:dyDescent="0.25">
      <c r="A2210" s="353" t="s">
        <v>12947</v>
      </c>
      <c r="B2210" s="354" t="s">
        <v>12948</v>
      </c>
      <c r="C2210" s="355" t="s">
        <v>52</v>
      </c>
      <c r="D2210" s="356">
        <v>5.94</v>
      </c>
    </row>
    <row r="2211" spans="1:4" x14ac:dyDescent="0.25">
      <c r="A2211" s="353" t="s">
        <v>12949</v>
      </c>
      <c r="B2211" s="354" t="s">
        <v>12950</v>
      </c>
      <c r="C2211" s="355" t="s">
        <v>52</v>
      </c>
      <c r="D2211" s="356">
        <v>9.44</v>
      </c>
    </row>
    <row r="2212" spans="1:4" x14ac:dyDescent="0.25">
      <c r="A2212" s="353" t="s">
        <v>12951</v>
      </c>
      <c r="B2212" s="354" t="s">
        <v>12952</v>
      </c>
      <c r="C2212" s="355" t="s">
        <v>52</v>
      </c>
      <c r="D2212" s="356">
        <v>5.34</v>
      </c>
    </row>
    <row r="2213" spans="1:4" x14ac:dyDescent="0.25">
      <c r="A2213" s="353" t="s">
        <v>12953</v>
      </c>
      <c r="B2213" s="354" t="s">
        <v>12954</v>
      </c>
      <c r="C2213" s="355" t="s">
        <v>52</v>
      </c>
      <c r="D2213" s="356">
        <v>72.959999999999994</v>
      </c>
    </row>
    <row r="2214" spans="1:4" x14ac:dyDescent="0.25">
      <c r="A2214" s="353" t="s">
        <v>12955</v>
      </c>
      <c r="B2214" s="354" t="s">
        <v>12956</v>
      </c>
      <c r="C2214" s="355" t="s">
        <v>52</v>
      </c>
      <c r="D2214" s="356">
        <v>114.54</v>
      </c>
    </row>
    <row r="2215" spans="1:4" x14ac:dyDescent="0.25">
      <c r="A2215" s="353" t="s">
        <v>12957</v>
      </c>
      <c r="B2215" s="354" t="s">
        <v>12958</v>
      </c>
      <c r="C2215" s="355" t="s">
        <v>52</v>
      </c>
      <c r="D2215" s="356">
        <v>34.54</v>
      </c>
    </row>
    <row r="2216" spans="1:4" ht="45" x14ac:dyDescent="0.25">
      <c r="A2216" s="353" t="s">
        <v>12959</v>
      </c>
      <c r="B2216" s="354" t="s">
        <v>12960</v>
      </c>
      <c r="C2216" s="355" t="s">
        <v>52</v>
      </c>
      <c r="D2216" s="356">
        <v>5.4</v>
      </c>
    </row>
    <row r="2217" spans="1:4" ht="45" x14ac:dyDescent="0.25">
      <c r="A2217" s="353" t="s">
        <v>12961</v>
      </c>
      <c r="B2217" s="354" t="s">
        <v>12962</v>
      </c>
      <c r="C2217" s="355" t="s">
        <v>52</v>
      </c>
      <c r="D2217" s="356">
        <v>8.74</v>
      </c>
    </row>
    <row r="2218" spans="1:4" ht="45" x14ac:dyDescent="0.25">
      <c r="A2218" s="353" t="s">
        <v>12963</v>
      </c>
      <c r="B2218" s="354" t="s">
        <v>12964</v>
      </c>
      <c r="C2218" s="355" t="s">
        <v>52</v>
      </c>
      <c r="D2218" s="356">
        <v>13.59</v>
      </c>
    </row>
    <row r="2219" spans="1:4" ht="45" x14ac:dyDescent="0.25">
      <c r="A2219" s="353" t="s">
        <v>12965</v>
      </c>
      <c r="B2219" s="354" t="s">
        <v>12966</v>
      </c>
      <c r="C2219" s="355" t="s">
        <v>52</v>
      </c>
      <c r="D2219" s="356">
        <v>19.829999999999998</v>
      </c>
    </row>
    <row r="2220" spans="1:4" ht="45" x14ac:dyDescent="0.25">
      <c r="A2220" s="353" t="s">
        <v>12967</v>
      </c>
      <c r="B2220" s="354" t="s">
        <v>12968</v>
      </c>
      <c r="C2220" s="355" t="s">
        <v>52</v>
      </c>
      <c r="D2220" s="356">
        <v>16.95</v>
      </c>
    </row>
    <row r="2221" spans="1:4" ht="45" x14ac:dyDescent="0.25">
      <c r="A2221" s="353" t="s">
        <v>12969</v>
      </c>
      <c r="B2221" s="354" t="s">
        <v>12970</v>
      </c>
      <c r="C2221" s="355" t="s">
        <v>52</v>
      </c>
      <c r="D2221" s="356">
        <v>25.81</v>
      </c>
    </row>
    <row r="2222" spans="1:4" x14ac:dyDescent="0.25">
      <c r="A2222" s="353" t="s">
        <v>12971</v>
      </c>
      <c r="B2222" s="354" t="s">
        <v>12972</v>
      </c>
      <c r="C2222" s="355" t="s">
        <v>52</v>
      </c>
      <c r="D2222" s="356">
        <v>45.1</v>
      </c>
    </row>
    <row r="2223" spans="1:4" x14ac:dyDescent="0.25">
      <c r="A2223" s="353" t="s">
        <v>12973</v>
      </c>
      <c r="B2223" s="354" t="s">
        <v>12974</v>
      </c>
      <c r="C2223" s="355" t="s">
        <v>52</v>
      </c>
      <c r="D2223" s="356">
        <v>10.77</v>
      </c>
    </row>
    <row r="2224" spans="1:4" ht="30" x14ac:dyDescent="0.25">
      <c r="A2224" s="353" t="s">
        <v>12975</v>
      </c>
      <c r="B2224" s="354" t="s">
        <v>12976</v>
      </c>
      <c r="C2224" s="355" t="s">
        <v>52</v>
      </c>
      <c r="D2224" s="356">
        <v>88.93</v>
      </c>
    </row>
    <row r="2225" spans="1:4" x14ac:dyDescent="0.25">
      <c r="A2225" s="353" t="s">
        <v>12977</v>
      </c>
      <c r="B2225" s="354" t="s">
        <v>12978</v>
      </c>
      <c r="C2225" s="355" t="s">
        <v>52</v>
      </c>
      <c r="D2225" s="356">
        <v>163.91</v>
      </c>
    </row>
    <row r="2226" spans="1:4" x14ac:dyDescent="0.25">
      <c r="A2226" s="353" t="s">
        <v>12979</v>
      </c>
      <c r="B2226" s="354" t="s">
        <v>12980</v>
      </c>
      <c r="C2226" s="355" t="s">
        <v>52</v>
      </c>
      <c r="D2226" s="356">
        <v>77.650000000000006</v>
      </c>
    </row>
    <row r="2227" spans="1:4" x14ac:dyDescent="0.25">
      <c r="A2227" s="353" t="s">
        <v>12981</v>
      </c>
      <c r="B2227" s="354" t="s">
        <v>12982</v>
      </c>
      <c r="C2227" s="355" t="s">
        <v>52</v>
      </c>
      <c r="D2227" s="356">
        <v>91.03</v>
      </c>
    </row>
    <row r="2228" spans="1:4" x14ac:dyDescent="0.25">
      <c r="A2228" s="353" t="s">
        <v>12983</v>
      </c>
      <c r="B2228" s="354" t="s">
        <v>12984</v>
      </c>
      <c r="C2228" s="355" t="s">
        <v>52</v>
      </c>
      <c r="D2228" s="356">
        <v>175.62</v>
      </c>
    </row>
    <row r="2229" spans="1:4" x14ac:dyDescent="0.25">
      <c r="A2229" s="353" t="s">
        <v>12985</v>
      </c>
      <c r="B2229" s="354" t="s">
        <v>12986</v>
      </c>
      <c r="C2229" s="355" t="s">
        <v>52</v>
      </c>
      <c r="D2229" s="356">
        <v>57.32</v>
      </c>
    </row>
    <row r="2230" spans="1:4" ht="30" x14ac:dyDescent="0.25">
      <c r="A2230" s="353" t="s">
        <v>12987</v>
      </c>
      <c r="B2230" s="354" t="s">
        <v>12988</v>
      </c>
      <c r="C2230" s="355" t="s">
        <v>52</v>
      </c>
      <c r="D2230" s="356">
        <v>11.37</v>
      </c>
    </row>
    <row r="2231" spans="1:4" x14ac:dyDescent="0.25">
      <c r="A2231" s="353" t="s">
        <v>12989</v>
      </c>
      <c r="B2231" s="354" t="s">
        <v>12990</v>
      </c>
      <c r="C2231" s="355" t="s">
        <v>52</v>
      </c>
      <c r="D2231" s="356">
        <v>11.83</v>
      </c>
    </row>
    <row r="2232" spans="1:4" ht="30" x14ac:dyDescent="0.25">
      <c r="A2232" s="353" t="s">
        <v>12991</v>
      </c>
      <c r="B2232" s="354" t="s">
        <v>12992</v>
      </c>
      <c r="C2232" s="355" t="s">
        <v>569</v>
      </c>
      <c r="D2232" s="356">
        <v>113.43</v>
      </c>
    </row>
    <row r="2233" spans="1:4" x14ac:dyDescent="0.25">
      <c r="A2233" s="353" t="s">
        <v>12993</v>
      </c>
      <c r="B2233" s="354" t="s">
        <v>12994</v>
      </c>
      <c r="C2233" s="355" t="s">
        <v>32</v>
      </c>
      <c r="D2233" s="356">
        <v>43.74</v>
      </c>
    </row>
    <row r="2234" spans="1:4" x14ac:dyDescent="0.25">
      <c r="A2234" s="353" t="s">
        <v>12995</v>
      </c>
      <c r="B2234" s="354" t="s">
        <v>12996</v>
      </c>
      <c r="C2234" s="355" t="s">
        <v>32</v>
      </c>
      <c r="D2234" s="356">
        <v>54.14</v>
      </c>
    </row>
    <row r="2235" spans="1:4" ht="30" x14ac:dyDescent="0.25">
      <c r="A2235" s="353" t="s">
        <v>12997</v>
      </c>
      <c r="B2235" s="354" t="s">
        <v>12998</v>
      </c>
      <c r="C2235" s="355" t="s">
        <v>569</v>
      </c>
      <c r="D2235" s="356">
        <v>528.37</v>
      </c>
    </row>
    <row r="2236" spans="1:4" x14ac:dyDescent="0.25">
      <c r="A2236" s="353" t="s">
        <v>12999</v>
      </c>
      <c r="B2236" s="354" t="s">
        <v>13000</v>
      </c>
      <c r="C2236" s="355" t="s">
        <v>569</v>
      </c>
      <c r="D2236" s="356">
        <v>190.06</v>
      </c>
    </row>
    <row r="2237" spans="1:4" ht="30" x14ac:dyDescent="0.25">
      <c r="A2237" s="353" t="s">
        <v>13001</v>
      </c>
      <c r="B2237" s="354" t="s">
        <v>13002</v>
      </c>
      <c r="C2237" s="355" t="s">
        <v>52</v>
      </c>
      <c r="D2237" s="356">
        <v>7.38</v>
      </c>
    </row>
    <row r="2238" spans="1:4" ht="30" x14ac:dyDescent="0.25">
      <c r="A2238" s="353" t="s">
        <v>13003</v>
      </c>
      <c r="B2238" s="354" t="s">
        <v>13004</v>
      </c>
      <c r="C2238" s="355" t="s">
        <v>52</v>
      </c>
      <c r="D2238" s="356">
        <v>9.77</v>
      </c>
    </row>
    <row r="2239" spans="1:4" ht="30" x14ac:dyDescent="0.25">
      <c r="A2239" s="353" t="s">
        <v>13005</v>
      </c>
      <c r="B2239" s="354" t="s">
        <v>13006</v>
      </c>
      <c r="C2239" s="355" t="s">
        <v>52</v>
      </c>
      <c r="D2239" s="356">
        <v>12.87</v>
      </c>
    </row>
    <row r="2240" spans="1:4" ht="30" x14ac:dyDescent="0.25">
      <c r="A2240" s="353" t="s">
        <v>13007</v>
      </c>
      <c r="B2240" s="354" t="s">
        <v>13008</v>
      </c>
      <c r="C2240" s="355" t="s">
        <v>52</v>
      </c>
      <c r="D2240" s="356">
        <v>20.97</v>
      </c>
    </row>
    <row r="2241" spans="1:4" ht="30" x14ac:dyDescent="0.25">
      <c r="A2241" s="353" t="s">
        <v>13009</v>
      </c>
      <c r="B2241" s="354" t="s">
        <v>13010</v>
      </c>
      <c r="C2241" s="355" t="s">
        <v>52</v>
      </c>
      <c r="D2241" s="356">
        <v>16.16</v>
      </c>
    </row>
    <row r="2242" spans="1:4" x14ac:dyDescent="0.25">
      <c r="A2242" s="353" t="s">
        <v>13011</v>
      </c>
      <c r="B2242" s="354" t="s">
        <v>13012</v>
      </c>
      <c r="C2242" s="355" t="s">
        <v>569</v>
      </c>
      <c r="D2242" s="356">
        <v>164.93</v>
      </c>
    </row>
    <row r="2243" spans="1:4" ht="30" x14ac:dyDescent="0.25">
      <c r="A2243" s="353" t="s">
        <v>13013</v>
      </c>
      <c r="B2243" s="354" t="s">
        <v>13014</v>
      </c>
      <c r="C2243" s="355" t="s">
        <v>569</v>
      </c>
      <c r="D2243" s="356">
        <v>153.76</v>
      </c>
    </row>
    <row r="2244" spans="1:4" ht="45" x14ac:dyDescent="0.25">
      <c r="A2244" s="353" t="s">
        <v>13015</v>
      </c>
      <c r="B2244" s="354" t="s">
        <v>13016</v>
      </c>
      <c r="C2244" s="355" t="s">
        <v>52</v>
      </c>
      <c r="D2244" s="356">
        <v>9.9</v>
      </c>
    </row>
    <row r="2245" spans="1:4" ht="45" x14ac:dyDescent="0.25">
      <c r="A2245" s="353" t="s">
        <v>13017</v>
      </c>
      <c r="B2245" s="354" t="s">
        <v>13018</v>
      </c>
      <c r="C2245" s="355" t="s">
        <v>52</v>
      </c>
      <c r="D2245" s="356">
        <v>15.29</v>
      </c>
    </row>
    <row r="2246" spans="1:4" ht="45" x14ac:dyDescent="0.25">
      <c r="A2246" s="353" t="s">
        <v>13019</v>
      </c>
      <c r="B2246" s="354" t="s">
        <v>13020</v>
      </c>
      <c r="C2246" s="355" t="s">
        <v>52</v>
      </c>
      <c r="D2246" s="356">
        <v>32.19</v>
      </c>
    </row>
    <row r="2247" spans="1:4" ht="45" x14ac:dyDescent="0.25">
      <c r="A2247" s="353" t="s">
        <v>13021</v>
      </c>
      <c r="B2247" s="354" t="s">
        <v>13022</v>
      </c>
      <c r="C2247" s="355" t="s">
        <v>52</v>
      </c>
      <c r="D2247" s="356">
        <v>10.82</v>
      </c>
    </row>
    <row r="2248" spans="1:4" ht="45" x14ac:dyDescent="0.25">
      <c r="A2248" s="353" t="s">
        <v>13023</v>
      </c>
      <c r="B2248" s="354" t="s">
        <v>13024</v>
      </c>
      <c r="C2248" s="355" t="s">
        <v>52</v>
      </c>
      <c r="D2248" s="356">
        <v>18.45</v>
      </c>
    </row>
    <row r="2249" spans="1:4" ht="30" x14ac:dyDescent="0.25">
      <c r="A2249" s="353" t="s">
        <v>13025</v>
      </c>
      <c r="B2249" s="354" t="s">
        <v>13026</v>
      </c>
      <c r="C2249" s="355" t="s">
        <v>52</v>
      </c>
      <c r="D2249" s="356">
        <v>3.82</v>
      </c>
    </row>
    <row r="2250" spans="1:4" ht="30" x14ac:dyDescent="0.25">
      <c r="A2250" s="353" t="s">
        <v>13027</v>
      </c>
      <c r="B2250" s="354" t="s">
        <v>13028</v>
      </c>
      <c r="C2250" s="355" t="s">
        <v>569</v>
      </c>
      <c r="D2250" s="356">
        <v>50.71</v>
      </c>
    </row>
    <row r="2251" spans="1:4" x14ac:dyDescent="0.25">
      <c r="A2251" s="353" t="s">
        <v>13029</v>
      </c>
      <c r="B2251" s="354" t="s">
        <v>13030</v>
      </c>
      <c r="C2251" s="355" t="s">
        <v>569</v>
      </c>
      <c r="D2251" s="356">
        <v>836.3</v>
      </c>
    </row>
    <row r="2252" spans="1:4" ht="45" x14ac:dyDescent="0.25">
      <c r="A2252" s="353" t="s">
        <v>13031</v>
      </c>
      <c r="B2252" s="354" t="s">
        <v>13032</v>
      </c>
      <c r="C2252" s="355" t="s">
        <v>52</v>
      </c>
      <c r="D2252" s="356">
        <v>5.74</v>
      </c>
    </row>
    <row r="2253" spans="1:4" ht="60" x14ac:dyDescent="0.25">
      <c r="A2253" s="353" t="s">
        <v>13033</v>
      </c>
      <c r="B2253" s="354" t="s">
        <v>13034</v>
      </c>
      <c r="C2253" s="355" t="s">
        <v>52</v>
      </c>
      <c r="D2253" s="356">
        <v>6.15</v>
      </c>
    </row>
    <row r="2254" spans="1:4" ht="60" x14ac:dyDescent="0.25">
      <c r="A2254" s="353" t="s">
        <v>13035</v>
      </c>
      <c r="B2254" s="354" t="s">
        <v>13036</v>
      </c>
      <c r="C2254" s="355" t="s">
        <v>52</v>
      </c>
      <c r="D2254" s="356">
        <v>11.49</v>
      </c>
    </row>
    <row r="2255" spans="1:4" ht="60" x14ac:dyDescent="0.25">
      <c r="A2255" s="353" t="s">
        <v>13037</v>
      </c>
      <c r="B2255" s="354" t="s">
        <v>13038</v>
      </c>
      <c r="C2255" s="355" t="s">
        <v>52</v>
      </c>
      <c r="D2255" s="356">
        <v>25.82</v>
      </c>
    </row>
    <row r="2256" spans="1:4" ht="30" x14ac:dyDescent="0.25">
      <c r="A2256" s="353" t="s">
        <v>13039</v>
      </c>
      <c r="B2256" s="354" t="s">
        <v>13040</v>
      </c>
      <c r="C2256" s="355" t="s">
        <v>52</v>
      </c>
      <c r="D2256" s="356">
        <v>4.5199999999999996</v>
      </c>
    </row>
    <row r="2257" spans="1:4" ht="30" x14ac:dyDescent="0.25">
      <c r="A2257" s="353" t="s">
        <v>13041</v>
      </c>
      <c r="B2257" s="354" t="s">
        <v>13042</v>
      </c>
      <c r="C2257" s="355" t="s">
        <v>52</v>
      </c>
      <c r="D2257" s="356">
        <v>5.12</v>
      </c>
    </row>
    <row r="2258" spans="1:4" ht="30" x14ac:dyDescent="0.25">
      <c r="A2258" s="353" t="s">
        <v>13043</v>
      </c>
      <c r="B2258" s="354" t="s">
        <v>13044</v>
      </c>
      <c r="C2258" s="355" t="s">
        <v>52</v>
      </c>
      <c r="D2258" s="356">
        <v>2.66</v>
      </c>
    </row>
    <row r="2259" spans="1:4" ht="60" x14ac:dyDescent="0.25">
      <c r="A2259" s="353" t="s">
        <v>13045</v>
      </c>
      <c r="B2259" s="354" t="s">
        <v>13046</v>
      </c>
      <c r="C2259" s="355" t="s">
        <v>52</v>
      </c>
      <c r="D2259" s="356">
        <v>1.7</v>
      </c>
    </row>
    <row r="2260" spans="1:4" ht="45" x14ac:dyDescent="0.25">
      <c r="A2260" s="353" t="s">
        <v>13047</v>
      </c>
      <c r="B2260" s="354" t="s">
        <v>13048</v>
      </c>
      <c r="C2260" s="355" t="s">
        <v>52</v>
      </c>
      <c r="D2260" s="356">
        <v>0.62</v>
      </c>
    </row>
    <row r="2261" spans="1:4" ht="30" x14ac:dyDescent="0.25">
      <c r="A2261" s="353" t="s">
        <v>13049</v>
      </c>
      <c r="B2261" s="354" t="s">
        <v>13050</v>
      </c>
      <c r="C2261" s="355" t="s">
        <v>52</v>
      </c>
      <c r="D2261" s="356">
        <v>2.2799999999999998</v>
      </c>
    </row>
    <row r="2262" spans="1:4" ht="45" x14ac:dyDescent="0.25">
      <c r="A2262" s="353" t="s">
        <v>13051</v>
      </c>
      <c r="B2262" s="354" t="s">
        <v>13052</v>
      </c>
      <c r="C2262" s="355" t="s">
        <v>52</v>
      </c>
      <c r="D2262" s="356">
        <v>13.93</v>
      </c>
    </row>
    <row r="2263" spans="1:4" ht="45" x14ac:dyDescent="0.25">
      <c r="A2263" s="353" t="s">
        <v>13053</v>
      </c>
      <c r="B2263" s="354" t="s">
        <v>13054</v>
      </c>
      <c r="C2263" s="355" t="s">
        <v>52</v>
      </c>
      <c r="D2263" s="356">
        <v>27.28</v>
      </c>
    </row>
    <row r="2264" spans="1:4" ht="45" x14ac:dyDescent="0.25">
      <c r="A2264" s="353" t="s">
        <v>13055</v>
      </c>
      <c r="B2264" s="354" t="s">
        <v>13056</v>
      </c>
      <c r="C2264" s="355" t="s">
        <v>52</v>
      </c>
      <c r="D2264" s="356">
        <v>58.13</v>
      </c>
    </row>
    <row r="2265" spans="1:4" ht="45" x14ac:dyDescent="0.25">
      <c r="A2265" s="353" t="s">
        <v>13057</v>
      </c>
      <c r="B2265" s="354" t="s">
        <v>13058</v>
      </c>
      <c r="C2265" s="355" t="s">
        <v>52</v>
      </c>
      <c r="D2265" s="356">
        <v>4.67</v>
      </c>
    </row>
    <row r="2266" spans="1:4" ht="45" x14ac:dyDescent="0.25">
      <c r="A2266" s="353" t="s">
        <v>13059</v>
      </c>
      <c r="B2266" s="354" t="s">
        <v>13060</v>
      </c>
      <c r="C2266" s="355" t="s">
        <v>52</v>
      </c>
      <c r="D2266" s="356">
        <v>3.48</v>
      </c>
    </row>
    <row r="2267" spans="1:4" ht="45" x14ac:dyDescent="0.25">
      <c r="A2267" s="353" t="s">
        <v>13061</v>
      </c>
      <c r="B2267" s="354" t="s">
        <v>13062</v>
      </c>
      <c r="C2267" s="355" t="s">
        <v>52</v>
      </c>
      <c r="D2267" s="356">
        <v>41.76</v>
      </c>
    </row>
    <row r="2268" spans="1:4" ht="30" x14ac:dyDescent="0.25">
      <c r="A2268" s="353" t="s">
        <v>13063</v>
      </c>
      <c r="B2268" s="354" t="s">
        <v>13064</v>
      </c>
      <c r="C2268" s="355" t="s">
        <v>569</v>
      </c>
      <c r="D2268" s="356">
        <v>3609.92</v>
      </c>
    </row>
    <row r="2269" spans="1:4" ht="30" x14ac:dyDescent="0.25">
      <c r="A2269" s="353" t="s">
        <v>13065</v>
      </c>
      <c r="B2269" s="354" t="s">
        <v>13066</v>
      </c>
      <c r="C2269" s="355" t="s">
        <v>569</v>
      </c>
      <c r="D2269" s="356">
        <v>696.56</v>
      </c>
    </row>
    <row r="2270" spans="1:4" ht="30" x14ac:dyDescent="0.25">
      <c r="A2270" s="353" t="s">
        <v>13067</v>
      </c>
      <c r="B2270" s="354" t="s">
        <v>13068</v>
      </c>
      <c r="C2270" s="355" t="s">
        <v>569</v>
      </c>
      <c r="D2270" s="356">
        <v>4490.3999999999996</v>
      </c>
    </row>
    <row r="2271" spans="1:4" ht="30" x14ac:dyDescent="0.25">
      <c r="A2271" s="353" t="s">
        <v>13069</v>
      </c>
      <c r="B2271" s="354" t="s">
        <v>13070</v>
      </c>
      <c r="C2271" s="355" t="s">
        <v>569</v>
      </c>
      <c r="D2271" s="356">
        <v>195608.27</v>
      </c>
    </row>
    <row r="2272" spans="1:4" ht="30" x14ac:dyDescent="0.25">
      <c r="A2272" s="353" t="s">
        <v>13071</v>
      </c>
      <c r="B2272" s="354" t="s">
        <v>13072</v>
      </c>
      <c r="C2272" s="355" t="s">
        <v>569</v>
      </c>
      <c r="D2272" s="356">
        <v>233837.94</v>
      </c>
    </row>
    <row r="2273" spans="1:4" ht="30" x14ac:dyDescent="0.25">
      <c r="A2273" s="353" t="s">
        <v>13073</v>
      </c>
      <c r="B2273" s="354" t="s">
        <v>13074</v>
      </c>
      <c r="C2273" s="355" t="s">
        <v>569</v>
      </c>
      <c r="D2273" s="356">
        <v>88809.47</v>
      </c>
    </row>
    <row r="2274" spans="1:4" ht="30" x14ac:dyDescent="0.25">
      <c r="A2274" s="353" t="s">
        <v>13075</v>
      </c>
      <c r="B2274" s="354" t="s">
        <v>13076</v>
      </c>
      <c r="C2274" s="355" t="s">
        <v>569</v>
      </c>
      <c r="D2274" s="356">
        <v>128183.57</v>
      </c>
    </row>
    <row r="2275" spans="1:4" ht="30" x14ac:dyDescent="0.25">
      <c r="A2275" s="353" t="s">
        <v>13077</v>
      </c>
      <c r="B2275" s="354" t="s">
        <v>13078</v>
      </c>
      <c r="C2275" s="355" t="s">
        <v>569</v>
      </c>
      <c r="D2275" s="356">
        <v>140225.94</v>
      </c>
    </row>
    <row r="2276" spans="1:4" ht="30" x14ac:dyDescent="0.25">
      <c r="A2276" s="353" t="s">
        <v>13079</v>
      </c>
      <c r="B2276" s="354" t="s">
        <v>13080</v>
      </c>
      <c r="C2276" s="355" t="s">
        <v>569</v>
      </c>
      <c r="D2276" s="356">
        <v>370003.78</v>
      </c>
    </row>
    <row r="2277" spans="1:4" ht="30" x14ac:dyDescent="0.25">
      <c r="A2277" s="353" t="s">
        <v>13081</v>
      </c>
      <c r="B2277" s="354" t="s">
        <v>13082</v>
      </c>
      <c r="C2277" s="355" t="s">
        <v>780</v>
      </c>
      <c r="D2277" s="356">
        <v>378268.81</v>
      </c>
    </row>
    <row r="2278" spans="1:4" ht="30" x14ac:dyDescent="0.25">
      <c r="A2278" s="353" t="s">
        <v>13083</v>
      </c>
      <c r="B2278" s="354" t="s">
        <v>13084</v>
      </c>
      <c r="C2278" s="355" t="s">
        <v>780</v>
      </c>
      <c r="D2278" s="356">
        <v>265174.56</v>
      </c>
    </row>
    <row r="2279" spans="1:4" ht="30" x14ac:dyDescent="0.25">
      <c r="A2279" s="353" t="s">
        <v>13085</v>
      </c>
      <c r="B2279" s="354" t="s">
        <v>13086</v>
      </c>
      <c r="C2279" s="355" t="s">
        <v>569</v>
      </c>
      <c r="D2279" s="356">
        <v>27932.23</v>
      </c>
    </row>
    <row r="2280" spans="1:4" ht="30" x14ac:dyDescent="0.25">
      <c r="A2280" s="353" t="s">
        <v>13087</v>
      </c>
      <c r="B2280" s="354" t="s">
        <v>13088</v>
      </c>
      <c r="C2280" s="355" t="s">
        <v>569</v>
      </c>
      <c r="D2280" s="356">
        <v>8596.33</v>
      </c>
    </row>
    <row r="2281" spans="1:4" ht="30" x14ac:dyDescent="0.25">
      <c r="A2281" s="353" t="s">
        <v>13089</v>
      </c>
      <c r="B2281" s="354" t="s">
        <v>13090</v>
      </c>
      <c r="C2281" s="355" t="s">
        <v>569</v>
      </c>
      <c r="D2281" s="356">
        <v>4808.4399999999996</v>
      </c>
    </row>
    <row r="2282" spans="1:4" ht="30" x14ac:dyDescent="0.25">
      <c r="A2282" s="353" t="s">
        <v>13091</v>
      </c>
      <c r="B2282" s="354" t="s">
        <v>13092</v>
      </c>
      <c r="C2282" s="355" t="s">
        <v>780</v>
      </c>
      <c r="D2282" s="356">
        <v>15014.54</v>
      </c>
    </row>
    <row r="2283" spans="1:4" ht="45" x14ac:dyDescent="0.25">
      <c r="A2283" s="353" t="s">
        <v>13093</v>
      </c>
      <c r="B2283" s="354" t="s">
        <v>13094</v>
      </c>
      <c r="C2283" s="355" t="s">
        <v>569</v>
      </c>
      <c r="D2283" s="356">
        <v>26774.57</v>
      </c>
    </row>
    <row r="2284" spans="1:4" x14ac:dyDescent="0.25">
      <c r="A2284" s="353" t="s">
        <v>13095</v>
      </c>
      <c r="B2284" s="354" t="s">
        <v>13096</v>
      </c>
      <c r="C2284" s="355" t="s">
        <v>569</v>
      </c>
      <c r="D2284" s="356">
        <v>10613.13</v>
      </c>
    </row>
    <row r="2285" spans="1:4" x14ac:dyDescent="0.25">
      <c r="A2285" s="353" t="s">
        <v>13097</v>
      </c>
      <c r="B2285" s="354" t="s">
        <v>13098</v>
      </c>
      <c r="C2285" s="355" t="s">
        <v>569</v>
      </c>
      <c r="D2285" s="356">
        <v>3273.11</v>
      </c>
    </row>
    <row r="2286" spans="1:4" ht="30" x14ac:dyDescent="0.25">
      <c r="A2286" s="353" t="s">
        <v>13099</v>
      </c>
      <c r="B2286" s="354" t="s">
        <v>13100</v>
      </c>
      <c r="C2286" s="355" t="s">
        <v>569</v>
      </c>
      <c r="D2286" s="356">
        <v>42873.18</v>
      </c>
    </row>
    <row r="2287" spans="1:4" x14ac:dyDescent="0.25">
      <c r="A2287" s="353" t="s">
        <v>13101</v>
      </c>
      <c r="B2287" s="354" t="s">
        <v>13102</v>
      </c>
      <c r="C2287" s="355" t="s">
        <v>569</v>
      </c>
      <c r="D2287" s="356">
        <v>5918.4</v>
      </c>
    </row>
    <row r="2288" spans="1:4" x14ac:dyDescent="0.25">
      <c r="A2288" s="353" t="s">
        <v>13103</v>
      </c>
      <c r="B2288" s="354" t="s">
        <v>13104</v>
      </c>
      <c r="C2288" s="355" t="s">
        <v>569</v>
      </c>
      <c r="D2288" s="356">
        <v>16325.96</v>
      </c>
    </row>
    <row r="2289" spans="1:4" x14ac:dyDescent="0.25">
      <c r="A2289" s="353" t="s">
        <v>13105</v>
      </c>
      <c r="B2289" s="354" t="s">
        <v>13106</v>
      </c>
      <c r="C2289" s="355" t="s">
        <v>569</v>
      </c>
      <c r="D2289" s="356">
        <v>8511.92</v>
      </c>
    </row>
    <row r="2290" spans="1:4" x14ac:dyDescent="0.25">
      <c r="A2290" s="353" t="s">
        <v>13107</v>
      </c>
      <c r="B2290" s="354" t="s">
        <v>13108</v>
      </c>
      <c r="C2290" s="355" t="s">
        <v>569</v>
      </c>
      <c r="D2290" s="356">
        <v>8197.49</v>
      </c>
    </row>
    <row r="2291" spans="1:4" x14ac:dyDescent="0.25">
      <c r="A2291" s="353" t="s">
        <v>13109</v>
      </c>
      <c r="B2291" s="354" t="s">
        <v>13110</v>
      </c>
      <c r="C2291" s="355" t="s">
        <v>569</v>
      </c>
      <c r="D2291" s="356">
        <v>9332.4500000000007</v>
      </c>
    </row>
    <row r="2292" spans="1:4" x14ac:dyDescent="0.25">
      <c r="A2292" s="353" t="s">
        <v>13111</v>
      </c>
      <c r="B2292" s="354" t="s">
        <v>13112</v>
      </c>
      <c r="C2292" s="355" t="s">
        <v>569</v>
      </c>
      <c r="D2292" s="356">
        <v>18003.990000000002</v>
      </c>
    </row>
    <row r="2293" spans="1:4" x14ac:dyDescent="0.25">
      <c r="A2293" s="353" t="s">
        <v>13113</v>
      </c>
      <c r="B2293" s="354" t="s">
        <v>13114</v>
      </c>
      <c r="C2293" s="355" t="s">
        <v>569</v>
      </c>
      <c r="D2293" s="356">
        <v>8984.7800000000007</v>
      </c>
    </row>
    <row r="2294" spans="1:4" ht="30" x14ac:dyDescent="0.25">
      <c r="A2294" s="353" t="s">
        <v>13115</v>
      </c>
      <c r="B2294" s="354" t="s">
        <v>13116</v>
      </c>
      <c r="C2294" s="355" t="s">
        <v>569</v>
      </c>
      <c r="D2294" s="356">
        <v>4037.06</v>
      </c>
    </row>
    <row r="2295" spans="1:4" ht="30" x14ac:dyDescent="0.25">
      <c r="A2295" s="353" t="s">
        <v>13117</v>
      </c>
      <c r="B2295" s="354" t="s">
        <v>13118</v>
      </c>
      <c r="C2295" s="355" t="s">
        <v>569</v>
      </c>
      <c r="D2295" s="356">
        <v>13480.44</v>
      </c>
    </row>
    <row r="2296" spans="1:4" ht="30" x14ac:dyDescent="0.25">
      <c r="A2296" s="353" t="s">
        <v>13119</v>
      </c>
      <c r="B2296" s="354" t="s">
        <v>13120</v>
      </c>
      <c r="C2296" s="355" t="s">
        <v>569</v>
      </c>
      <c r="D2296" s="356">
        <v>21897.25</v>
      </c>
    </row>
    <row r="2297" spans="1:4" ht="30" x14ac:dyDescent="0.25">
      <c r="A2297" s="353" t="s">
        <v>13121</v>
      </c>
      <c r="B2297" s="354" t="s">
        <v>13122</v>
      </c>
      <c r="C2297" s="355" t="s">
        <v>569</v>
      </c>
      <c r="D2297" s="356">
        <v>7277.94</v>
      </c>
    </row>
    <row r="2298" spans="1:4" ht="45" x14ac:dyDescent="0.25">
      <c r="A2298" s="353" t="s">
        <v>13123</v>
      </c>
      <c r="B2298" s="354" t="s">
        <v>13124</v>
      </c>
      <c r="C2298" s="355" t="s">
        <v>569</v>
      </c>
      <c r="D2298" s="356">
        <v>1124.44</v>
      </c>
    </row>
    <row r="2299" spans="1:4" ht="30" x14ac:dyDescent="0.25">
      <c r="A2299" s="353" t="s">
        <v>13125</v>
      </c>
      <c r="B2299" s="354" t="s">
        <v>13126</v>
      </c>
      <c r="C2299" s="355" t="s">
        <v>569</v>
      </c>
      <c r="D2299" s="356">
        <v>1070.69</v>
      </c>
    </row>
    <row r="2300" spans="1:4" ht="30" x14ac:dyDescent="0.25">
      <c r="A2300" s="353" t="s">
        <v>13127</v>
      </c>
      <c r="B2300" s="354" t="s">
        <v>13128</v>
      </c>
      <c r="C2300" s="355" t="s">
        <v>569</v>
      </c>
      <c r="D2300" s="356">
        <v>17351.650000000001</v>
      </c>
    </row>
    <row r="2301" spans="1:4" ht="30" x14ac:dyDescent="0.25">
      <c r="A2301" s="353" t="s">
        <v>13129</v>
      </c>
      <c r="B2301" s="354" t="s">
        <v>13130</v>
      </c>
      <c r="C2301" s="355" t="s">
        <v>569</v>
      </c>
      <c r="D2301" s="356">
        <v>14611.74</v>
      </c>
    </row>
    <row r="2302" spans="1:4" ht="45" x14ac:dyDescent="0.25">
      <c r="A2302" s="353" t="s">
        <v>13131</v>
      </c>
      <c r="B2302" s="354" t="s">
        <v>13132</v>
      </c>
      <c r="C2302" s="355" t="s">
        <v>569</v>
      </c>
      <c r="D2302" s="356">
        <v>1524.46</v>
      </c>
    </row>
    <row r="2303" spans="1:4" ht="30" x14ac:dyDescent="0.25">
      <c r="A2303" s="353" t="s">
        <v>13133</v>
      </c>
      <c r="B2303" s="354" t="s">
        <v>13134</v>
      </c>
      <c r="C2303" s="355" t="s">
        <v>569</v>
      </c>
      <c r="D2303" s="356">
        <v>3403.74</v>
      </c>
    </row>
    <row r="2304" spans="1:4" ht="30" x14ac:dyDescent="0.25">
      <c r="A2304" s="353" t="s">
        <v>13135</v>
      </c>
      <c r="B2304" s="354" t="s">
        <v>13136</v>
      </c>
      <c r="C2304" s="355" t="s">
        <v>569</v>
      </c>
      <c r="D2304" s="356">
        <v>2043.23</v>
      </c>
    </row>
    <row r="2305" spans="1:4" ht="30" x14ac:dyDescent="0.25">
      <c r="A2305" s="353" t="s">
        <v>13137</v>
      </c>
      <c r="B2305" s="354" t="s">
        <v>13138</v>
      </c>
      <c r="C2305" s="355" t="s">
        <v>569</v>
      </c>
      <c r="D2305" s="356">
        <v>18124</v>
      </c>
    </row>
    <row r="2306" spans="1:4" ht="30" x14ac:dyDescent="0.25">
      <c r="A2306" s="353" t="s">
        <v>13139</v>
      </c>
      <c r="B2306" s="354" t="s">
        <v>13140</v>
      </c>
      <c r="C2306" s="355" t="s">
        <v>569</v>
      </c>
      <c r="D2306" s="356">
        <v>9594.2800000000007</v>
      </c>
    </row>
    <row r="2307" spans="1:4" ht="30" x14ac:dyDescent="0.25">
      <c r="A2307" s="353" t="s">
        <v>13141</v>
      </c>
      <c r="B2307" s="354" t="s">
        <v>13142</v>
      </c>
      <c r="C2307" s="355" t="s">
        <v>569</v>
      </c>
      <c r="D2307" s="356">
        <v>2731.47</v>
      </c>
    </row>
    <row r="2308" spans="1:4" ht="30" x14ac:dyDescent="0.25">
      <c r="A2308" s="353" t="s">
        <v>13143</v>
      </c>
      <c r="B2308" s="354" t="s">
        <v>13144</v>
      </c>
      <c r="C2308" s="355" t="s">
        <v>569</v>
      </c>
      <c r="D2308" s="356">
        <v>4486.3599999999997</v>
      </c>
    </row>
    <row r="2309" spans="1:4" ht="30" x14ac:dyDescent="0.25">
      <c r="A2309" s="353" t="s">
        <v>13145</v>
      </c>
      <c r="B2309" s="354" t="s">
        <v>13146</v>
      </c>
      <c r="C2309" s="355" t="s">
        <v>569</v>
      </c>
      <c r="D2309" s="356">
        <v>4819.13</v>
      </c>
    </row>
    <row r="2310" spans="1:4" ht="30" x14ac:dyDescent="0.25">
      <c r="A2310" s="353" t="s">
        <v>13147</v>
      </c>
      <c r="B2310" s="354" t="s">
        <v>13148</v>
      </c>
      <c r="C2310" s="355" t="s">
        <v>569</v>
      </c>
      <c r="D2310" s="356">
        <v>5672.49</v>
      </c>
    </row>
    <row r="2311" spans="1:4" ht="30" x14ac:dyDescent="0.25">
      <c r="A2311" s="353" t="s">
        <v>13149</v>
      </c>
      <c r="B2311" s="354" t="s">
        <v>13150</v>
      </c>
      <c r="C2311" s="355" t="s">
        <v>569</v>
      </c>
      <c r="D2311" s="356">
        <v>7734.68</v>
      </c>
    </row>
    <row r="2312" spans="1:4" x14ac:dyDescent="0.25">
      <c r="A2312" s="353" t="s">
        <v>13151</v>
      </c>
      <c r="B2312" s="354" t="s">
        <v>13152</v>
      </c>
      <c r="C2312" s="355" t="s">
        <v>569</v>
      </c>
      <c r="D2312" s="356">
        <v>2215.1799999999998</v>
      </c>
    </row>
    <row r="2313" spans="1:4" x14ac:dyDescent="0.25">
      <c r="A2313" s="353" t="s">
        <v>13153</v>
      </c>
      <c r="B2313" s="354" t="s">
        <v>13154</v>
      </c>
      <c r="C2313" s="355" t="s">
        <v>569</v>
      </c>
      <c r="D2313" s="356">
        <v>3010.56</v>
      </c>
    </row>
    <row r="2314" spans="1:4" ht="30" x14ac:dyDescent="0.25">
      <c r="A2314" s="353" t="s">
        <v>13155</v>
      </c>
      <c r="B2314" s="354" t="s">
        <v>13156</v>
      </c>
      <c r="C2314" s="355" t="s">
        <v>569</v>
      </c>
      <c r="D2314" s="356">
        <v>2444.09</v>
      </c>
    </row>
    <row r="2315" spans="1:4" ht="30" x14ac:dyDescent="0.25">
      <c r="A2315" s="353" t="s">
        <v>13157</v>
      </c>
      <c r="B2315" s="354" t="s">
        <v>13158</v>
      </c>
      <c r="C2315" s="355" t="s">
        <v>569</v>
      </c>
      <c r="D2315" s="356">
        <v>5217.96</v>
      </c>
    </row>
    <row r="2316" spans="1:4" ht="30" x14ac:dyDescent="0.25">
      <c r="A2316" s="353" t="s">
        <v>13159</v>
      </c>
      <c r="B2316" s="354" t="s">
        <v>13160</v>
      </c>
      <c r="C2316" s="355" t="s">
        <v>569</v>
      </c>
      <c r="D2316" s="356">
        <v>81127.69</v>
      </c>
    </row>
    <row r="2317" spans="1:4" ht="45" x14ac:dyDescent="0.25">
      <c r="A2317" s="353" t="s">
        <v>13161</v>
      </c>
      <c r="B2317" s="354" t="s">
        <v>13162</v>
      </c>
      <c r="C2317" s="355" t="s">
        <v>569</v>
      </c>
      <c r="D2317" s="356">
        <v>226.16</v>
      </c>
    </row>
    <row r="2318" spans="1:4" x14ac:dyDescent="0.25">
      <c r="A2318" s="353" t="s">
        <v>13163</v>
      </c>
      <c r="B2318" s="354" t="s">
        <v>13164</v>
      </c>
      <c r="C2318" s="355" t="s">
        <v>569</v>
      </c>
      <c r="D2318" s="356">
        <v>32477.39</v>
      </c>
    </row>
    <row r="2319" spans="1:4" x14ac:dyDescent="0.25">
      <c r="A2319" s="353" t="s">
        <v>13165</v>
      </c>
      <c r="B2319" s="354" t="s">
        <v>13166</v>
      </c>
      <c r="C2319" s="355" t="s">
        <v>569</v>
      </c>
      <c r="D2319" s="356">
        <v>3153.92</v>
      </c>
    </row>
    <row r="2320" spans="1:4" x14ac:dyDescent="0.25">
      <c r="A2320" s="353" t="s">
        <v>13167</v>
      </c>
      <c r="B2320" s="354" t="s">
        <v>13168</v>
      </c>
      <c r="C2320" s="355" t="s">
        <v>569</v>
      </c>
      <c r="D2320" s="356">
        <v>3864.96</v>
      </c>
    </row>
    <row r="2321" spans="1:4" x14ac:dyDescent="0.25">
      <c r="A2321" s="353" t="s">
        <v>13169</v>
      </c>
      <c r="B2321" s="354" t="s">
        <v>3180</v>
      </c>
      <c r="C2321" s="355" t="s">
        <v>569</v>
      </c>
      <c r="D2321" s="356">
        <v>58717.78</v>
      </c>
    </row>
    <row r="2322" spans="1:4" x14ac:dyDescent="0.25">
      <c r="A2322" s="353" t="s">
        <v>13170</v>
      </c>
      <c r="B2322" s="354" t="s">
        <v>13171</v>
      </c>
      <c r="C2322" s="355" t="s">
        <v>569</v>
      </c>
      <c r="D2322" s="356">
        <v>2469.66</v>
      </c>
    </row>
    <row r="2323" spans="1:4" ht="30" x14ac:dyDescent="0.25">
      <c r="A2323" s="353" t="s">
        <v>13172</v>
      </c>
      <c r="B2323" s="354" t="s">
        <v>13173</v>
      </c>
      <c r="C2323" s="355" t="s">
        <v>569</v>
      </c>
      <c r="D2323" s="356">
        <v>285.18</v>
      </c>
    </row>
    <row r="2324" spans="1:4" x14ac:dyDescent="0.25">
      <c r="A2324" s="353" t="s">
        <v>13174</v>
      </c>
      <c r="B2324" s="354" t="s">
        <v>13175</v>
      </c>
      <c r="C2324" s="355" t="s">
        <v>569</v>
      </c>
      <c r="D2324" s="356">
        <v>23329.49</v>
      </c>
    </row>
    <row r="2325" spans="1:4" ht="30" x14ac:dyDescent="0.25">
      <c r="A2325" s="353" t="s">
        <v>13176</v>
      </c>
      <c r="B2325" s="354" t="s">
        <v>13177</v>
      </c>
      <c r="C2325" s="355" t="s">
        <v>569</v>
      </c>
      <c r="D2325" s="356">
        <v>190.16</v>
      </c>
    </row>
    <row r="2326" spans="1:4" ht="30" x14ac:dyDescent="0.25">
      <c r="A2326" s="353" t="s">
        <v>13178</v>
      </c>
      <c r="B2326" s="354" t="s">
        <v>13179</v>
      </c>
      <c r="C2326" s="355" t="s">
        <v>569</v>
      </c>
      <c r="D2326" s="356">
        <v>529.70000000000005</v>
      </c>
    </row>
    <row r="2327" spans="1:4" x14ac:dyDescent="0.25">
      <c r="A2327" s="353" t="s">
        <v>13180</v>
      </c>
      <c r="B2327" s="354" t="s">
        <v>13181</v>
      </c>
      <c r="C2327" s="355" t="s">
        <v>569</v>
      </c>
      <c r="D2327" s="356">
        <v>20085.36</v>
      </c>
    </row>
    <row r="2328" spans="1:4" ht="30" x14ac:dyDescent="0.25">
      <c r="A2328" s="353" t="s">
        <v>13182</v>
      </c>
      <c r="B2328" s="354" t="s">
        <v>13183</v>
      </c>
      <c r="C2328" s="355" t="s">
        <v>569</v>
      </c>
      <c r="D2328" s="356">
        <v>492.82</v>
      </c>
    </row>
    <row r="2329" spans="1:4" x14ac:dyDescent="0.25">
      <c r="A2329" s="353" t="s">
        <v>13184</v>
      </c>
      <c r="B2329" s="354" t="s">
        <v>13185</v>
      </c>
      <c r="C2329" s="355" t="s">
        <v>569</v>
      </c>
      <c r="D2329" s="356">
        <v>35696.720000000001</v>
      </c>
    </row>
    <row r="2330" spans="1:4" x14ac:dyDescent="0.25">
      <c r="A2330" s="353" t="s">
        <v>13186</v>
      </c>
      <c r="B2330" s="354" t="s">
        <v>13187</v>
      </c>
      <c r="C2330" s="355" t="s">
        <v>569</v>
      </c>
      <c r="D2330" s="356">
        <v>17473.05</v>
      </c>
    </row>
    <row r="2331" spans="1:4" ht="30" x14ac:dyDescent="0.25">
      <c r="A2331" s="353" t="s">
        <v>13188</v>
      </c>
      <c r="B2331" s="354" t="s">
        <v>13189</v>
      </c>
      <c r="C2331" s="355" t="s">
        <v>569</v>
      </c>
      <c r="D2331" s="356">
        <v>192.17</v>
      </c>
    </row>
    <row r="2332" spans="1:4" x14ac:dyDescent="0.25">
      <c r="A2332" s="353" t="s">
        <v>13190</v>
      </c>
      <c r="B2332" s="354" t="s">
        <v>13191</v>
      </c>
      <c r="C2332" s="355" t="s">
        <v>569</v>
      </c>
      <c r="D2332" s="356">
        <v>73226.83</v>
      </c>
    </row>
    <row r="2333" spans="1:4" ht="30" x14ac:dyDescent="0.25">
      <c r="A2333" s="353" t="s">
        <v>13192</v>
      </c>
      <c r="B2333" s="354" t="s">
        <v>13193</v>
      </c>
      <c r="C2333" s="355" t="s">
        <v>569</v>
      </c>
      <c r="D2333" s="356">
        <v>15263.62</v>
      </c>
    </row>
    <row r="2334" spans="1:4" x14ac:dyDescent="0.25">
      <c r="A2334" s="353" t="s">
        <v>13194</v>
      </c>
      <c r="B2334" s="354" t="s">
        <v>13195</v>
      </c>
      <c r="C2334" s="355" t="s">
        <v>569</v>
      </c>
      <c r="D2334" s="356">
        <v>75708.070000000007</v>
      </c>
    </row>
    <row r="2335" spans="1:4" ht="30" x14ac:dyDescent="0.25">
      <c r="A2335" s="353" t="s">
        <v>13196</v>
      </c>
      <c r="B2335" s="354" t="s">
        <v>13197</v>
      </c>
      <c r="C2335" s="355" t="s">
        <v>569</v>
      </c>
      <c r="D2335" s="356">
        <v>93157.119999999995</v>
      </c>
    </row>
    <row r="2336" spans="1:4" x14ac:dyDescent="0.25">
      <c r="A2336" s="353" t="s">
        <v>13198</v>
      </c>
      <c r="B2336" s="354" t="s">
        <v>3199</v>
      </c>
      <c r="C2336" s="355" t="s">
        <v>569</v>
      </c>
      <c r="D2336" s="356">
        <v>60493.06</v>
      </c>
    </row>
    <row r="2337" spans="1:4" x14ac:dyDescent="0.25">
      <c r="A2337" s="353" t="s">
        <v>13199</v>
      </c>
      <c r="B2337" s="354" t="s">
        <v>3201</v>
      </c>
      <c r="C2337" s="355" t="s">
        <v>569</v>
      </c>
      <c r="D2337" s="356">
        <v>24854.86</v>
      </c>
    </row>
    <row r="2338" spans="1:4" ht="45" x14ac:dyDescent="0.25">
      <c r="A2338" s="353" t="s">
        <v>13200</v>
      </c>
      <c r="B2338" s="354" t="s">
        <v>13201</v>
      </c>
      <c r="C2338" s="355" t="s">
        <v>569</v>
      </c>
      <c r="D2338" s="356">
        <v>116796.48</v>
      </c>
    </row>
    <row r="2339" spans="1:4" ht="30" x14ac:dyDescent="0.25">
      <c r="A2339" s="353" t="s">
        <v>13202</v>
      </c>
      <c r="B2339" s="354" t="s">
        <v>13203</v>
      </c>
      <c r="C2339" s="355" t="s">
        <v>569</v>
      </c>
      <c r="D2339" s="356">
        <v>31937.06</v>
      </c>
    </row>
    <row r="2340" spans="1:4" ht="30" x14ac:dyDescent="0.25">
      <c r="A2340" s="353" t="s">
        <v>13204</v>
      </c>
      <c r="B2340" s="354" t="s">
        <v>13205</v>
      </c>
      <c r="C2340" s="355" t="s">
        <v>569</v>
      </c>
      <c r="D2340" s="356">
        <v>38280.29</v>
      </c>
    </row>
    <row r="2341" spans="1:4" x14ac:dyDescent="0.25">
      <c r="A2341" s="353" t="s">
        <v>13206</v>
      </c>
      <c r="B2341" s="354" t="s">
        <v>3193</v>
      </c>
      <c r="C2341" s="355" t="s">
        <v>569</v>
      </c>
      <c r="D2341" s="356">
        <v>56285.06</v>
      </c>
    </row>
    <row r="2342" spans="1:4" x14ac:dyDescent="0.25">
      <c r="A2342" s="353" t="s">
        <v>13207</v>
      </c>
      <c r="B2342" s="354" t="s">
        <v>13208</v>
      </c>
      <c r="C2342" s="355" t="s">
        <v>569</v>
      </c>
      <c r="D2342" s="356">
        <v>1418.67</v>
      </c>
    </row>
    <row r="2343" spans="1:4" ht="30" x14ac:dyDescent="0.25">
      <c r="A2343" s="353" t="s">
        <v>13209</v>
      </c>
      <c r="B2343" s="354" t="s">
        <v>13210</v>
      </c>
      <c r="C2343" s="355" t="s">
        <v>569</v>
      </c>
      <c r="D2343" s="356">
        <v>53.41</v>
      </c>
    </row>
    <row r="2344" spans="1:4" ht="30" x14ac:dyDescent="0.25">
      <c r="A2344" s="353" t="s">
        <v>13211</v>
      </c>
      <c r="B2344" s="354" t="s">
        <v>13212</v>
      </c>
      <c r="C2344" s="355" t="s">
        <v>569</v>
      </c>
      <c r="D2344" s="356">
        <v>200.39</v>
      </c>
    </row>
    <row r="2345" spans="1:4" ht="30" x14ac:dyDescent="0.25">
      <c r="A2345" s="353" t="s">
        <v>13213</v>
      </c>
      <c r="B2345" s="354" t="s">
        <v>13214</v>
      </c>
      <c r="C2345" s="355" t="s">
        <v>569</v>
      </c>
      <c r="D2345" s="356">
        <v>330.04</v>
      </c>
    </row>
    <row r="2346" spans="1:4" ht="45" x14ac:dyDescent="0.25">
      <c r="A2346" s="353" t="s">
        <v>13215</v>
      </c>
      <c r="B2346" s="354" t="s">
        <v>13216</v>
      </c>
      <c r="C2346" s="355" t="s">
        <v>569</v>
      </c>
      <c r="D2346" s="356">
        <v>691.8</v>
      </c>
    </row>
    <row r="2347" spans="1:4" ht="45" x14ac:dyDescent="0.25">
      <c r="A2347" s="353" t="s">
        <v>13217</v>
      </c>
      <c r="B2347" s="354" t="s">
        <v>13218</v>
      </c>
      <c r="C2347" s="355" t="s">
        <v>569</v>
      </c>
      <c r="D2347" s="356">
        <v>7556.79</v>
      </c>
    </row>
    <row r="2348" spans="1:4" ht="45" x14ac:dyDescent="0.25">
      <c r="A2348" s="353" t="s">
        <v>13219</v>
      </c>
      <c r="B2348" s="354" t="s">
        <v>13220</v>
      </c>
      <c r="C2348" s="355" t="s">
        <v>569</v>
      </c>
      <c r="D2348" s="356">
        <v>835.53</v>
      </c>
    </row>
    <row r="2349" spans="1:4" ht="60" x14ac:dyDescent="0.25">
      <c r="A2349" s="353" t="s">
        <v>13221</v>
      </c>
      <c r="B2349" s="354" t="s">
        <v>13222</v>
      </c>
      <c r="C2349" s="355" t="s">
        <v>569</v>
      </c>
      <c r="D2349" s="356">
        <v>2690.46</v>
      </c>
    </row>
    <row r="2350" spans="1:4" ht="30" x14ac:dyDescent="0.25">
      <c r="A2350" s="353" t="s">
        <v>13223</v>
      </c>
      <c r="B2350" s="354" t="s">
        <v>13224</v>
      </c>
      <c r="C2350" s="355" t="s">
        <v>569</v>
      </c>
      <c r="D2350" s="356">
        <v>1017.33</v>
      </c>
    </row>
    <row r="2351" spans="1:4" x14ac:dyDescent="0.25">
      <c r="A2351" s="353" t="s">
        <v>13225</v>
      </c>
      <c r="B2351" s="354" t="s">
        <v>13226</v>
      </c>
      <c r="C2351" s="355" t="s">
        <v>569</v>
      </c>
      <c r="D2351" s="356">
        <v>107324.35</v>
      </c>
    </row>
    <row r="2352" spans="1:4" ht="60" x14ac:dyDescent="0.25">
      <c r="A2352" s="353" t="s">
        <v>13227</v>
      </c>
      <c r="B2352" s="354" t="s">
        <v>13228</v>
      </c>
      <c r="C2352" s="355" t="s">
        <v>569</v>
      </c>
      <c r="D2352" s="356">
        <v>4504.7</v>
      </c>
    </row>
    <row r="2353" spans="1:4" ht="60" x14ac:dyDescent="0.25">
      <c r="A2353" s="353" t="s">
        <v>13229</v>
      </c>
      <c r="B2353" s="354" t="s">
        <v>13230</v>
      </c>
      <c r="C2353" s="355" t="s">
        <v>569</v>
      </c>
      <c r="D2353" s="356">
        <v>4860.72</v>
      </c>
    </row>
    <row r="2354" spans="1:4" x14ac:dyDescent="0.25">
      <c r="A2354" s="353" t="s">
        <v>13231</v>
      </c>
      <c r="B2354" s="354" t="s">
        <v>13232</v>
      </c>
      <c r="C2354" s="355" t="s">
        <v>569</v>
      </c>
      <c r="D2354" s="356">
        <v>68.959999999999994</v>
      </c>
    </row>
    <row r="2355" spans="1:4" x14ac:dyDescent="0.25">
      <c r="A2355" s="353" t="s">
        <v>13233</v>
      </c>
      <c r="B2355" s="354" t="s">
        <v>13234</v>
      </c>
      <c r="C2355" s="355" t="s">
        <v>569</v>
      </c>
      <c r="D2355" s="356">
        <v>91.54</v>
      </c>
    </row>
    <row r="2356" spans="1:4" x14ac:dyDescent="0.25">
      <c r="A2356" s="353" t="s">
        <v>13235</v>
      </c>
      <c r="B2356" s="354" t="s">
        <v>13236</v>
      </c>
      <c r="C2356" s="355" t="s">
        <v>569</v>
      </c>
      <c r="D2356" s="356">
        <v>95.3</v>
      </c>
    </row>
    <row r="2357" spans="1:4" ht="30" x14ac:dyDescent="0.25">
      <c r="A2357" s="353" t="s">
        <v>13237</v>
      </c>
      <c r="B2357" s="354" t="s">
        <v>13238</v>
      </c>
      <c r="C2357" s="355" t="s">
        <v>780</v>
      </c>
      <c r="D2357" s="356">
        <v>80.02</v>
      </c>
    </row>
    <row r="2358" spans="1:4" x14ac:dyDescent="0.25">
      <c r="A2358" s="353" t="s">
        <v>13239</v>
      </c>
      <c r="B2358" s="354" t="s">
        <v>13240</v>
      </c>
      <c r="C2358" s="355" t="s">
        <v>780</v>
      </c>
      <c r="D2358" s="356">
        <v>16.54</v>
      </c>
    </row>
    <row r="2359" spans="1:4" x14ac:dyDescent="0.25">
      <c r="A2359" s="353" t="s">
        <v>13241</v>
      </c>
      <c r="B2359" s="354" t="s">
        <v>13242</v>
      </c>
      <c r="C2359" s="355" t="s">
        <v>569</v>
      </c>
      <c r="D2359" s="356">
        <v>55.98</v>
      </c>
    </row>
    <row r="2360" spans="1:4" ht="30" x14ac:dyDescent="0.25">
      <c r="A2360" s="353" t="s">
        <v>13243</v>
      </c>
      <c r="B2360" s="354" t="s">
        <v>13244</v>
      </c>
      <c r="C2360" s="355" t="s">
        <v>569</v>
      </c>
      <c r="D2360" s="356">
        <v>3.09</v>
      </c>
    </row>
    <row r="2361" spans="1:4" x14ac:dyDescent="0.25">
      <c r="A2361" s="353" t="s">
        <v>13245</v>
      </c>
      <c r="B2361" s="354" t="s">
        <v>13246</v>
      </c>
      <c r="C2361" s="355" t="s">
        <v>569</v>
      </c>
      <c r="D2361" s="356">
        <v>9.75</v>
      </c>
    </row>
    <row r="2362" spans="1:4" ht="30" x14ac:dyDescent="0.25">
      <c r="A2362" s="353" t="s">
        <v>13247</v>
      </c>
      <c r="B2362" s="354" t="s">
        <v>13248</v>
      </c>
      <c r="C2362" s="355" t="s">
        <v>569</v>
      </c>
      <c r="D2362" s="356">
        <v>170.54</v>
      </c>
    </row>
    <row r="2363" spans="1:4" ht="30" x14ac:dyDescent="0.25">
      <c r="A2363" s="353" t="s">
        <v>13249</v>
      </c>
      <c r="B2363" s="354" t="s">
        <v>13250</v>
      </c>
      <c r="C2363" s="355" t="s">
        <v>569</v>
      </c>
      <c r="D2363" s="356">
        <v>42.45</v>
      </c>
    </row>
    <row r="2364" spans="1:4" ht="30" x14ac:dyDescent="0.25">
      <c r="A2364" s="353" t="s">
        <v>13251</v>
      </c>
      <c r="B2364" s="354" t="s">
        <v>13252</v>
      </c>
      <c r="C2364" s="355" t="s">
        <v>569</v>
      </c>
      <c r="D2364" s="356">
        <v>11.06</v>
      </c>
    </row>
    <row r="2365" spans="1:4" x14ac:dyDescent="0.25">
      <c r="A2365" s="353" t="s">
        <v>13253</v>
      </c>
      <c r="B2365" s="354" t="s">
        <v>13254</v>
      </c>
      <c r="C2365" s="355" t="s">
        <v>569</v>
      </c>
      <c r="D2365" s="356">
        <v>33.69</v>
      </c>
    </row>
    <row r="2366" spans="1:4" ht="45" x14ac:dyDescent="0.25">
      <c r="A2366" s="353" t="s">
        <v>13255</v>
      </c>
      <c r="B2366" s="354" t="s">
        <v>13256</v>
      </c>
      <c r="C2366" s="355" t="s">
        <v>569</v>
      </c>
      <c r="D2366" s="356">
        <v>31.22</v>
      </c>
    </row>
    <row r="2367" spans="1:4" ht="30" x14ac:dyDescent="0.25">
      <c r="A2367" s="353" t="s">
        <v>13257</v>
      </c>
      <c r="B2367" s="354" t="s">
        <v>13258</v>
      </c>
      <c r="C2367" s="355" t="s">
        <v>569</v>
      </c>
      <c r="D2367" s="356">
        <v>370.32</v>
      </c>
    </row>
    <row r="2368" spans="1:4" ht="30" x14ac:dyDescent="0.25">
      <c r="A2368" s="353" t="s">
        <v>13259</v>
      </c>
      <c r="B2368" s="354" t="s">
        <v>13260</v>
      </c>
      <c r="C2368" s="355" t="s">
        <v>569</v>
      </c>
      <c r="D2368" s="356">
        <v>3541.55</v>
      </c>
    </row>
    <row r="2369" spans="1:4" ht="30" x14ac:dyDescent="0.25">
      <c r="A2369" s="353" t="s">
        <v>13261</v>
      </c>
      <c r="B2369" s="354" t="s">
        <v>13262</v>
      </c>
      <c r="C2369" s="355" t="s">
        <v>569</v>
      </c>
      <c r="D2369" s="356">
        <v>13.03</v>
      </c>
    </row>
    <row r="2370" spans="1:4" x14ac:dyDescent="0.25">
      <c r="A2370" s="353" t="s">
        <v>13263</v>
      </c>
      <c r="B2370" s="354" t="s">
        <v>13264</v>
      </c>
      <c r="C2370" s="355" t="s">
        <v>569</v>
      </c>
      <c r="D2370" s="356">
        <v>12.21</v>
      </c>
    </row>
    <row r="2371" spans="1:4" x14ac:dyDescent="0.25">
      <c r="A2371" s="353" t="s">
        <v>13265</v>
      </c>
      <c r="B2371" s="354" t="s">
        <v>13266</v>
      </c>
      <c r="C2371" s="355" t="s">
        <v>569</v>
      </c>
      <c r="D2371" s="356">
        <v>19.989999999999998</v>
      </c>
    </row>
    <row r="2372" spans="1:4" x14ac:dyDescent="0.25">
      <c r="A2372" s="353" t="s">
        <v>13267</v>
      </c>
      <c r="B2372" s="354" t="s">
        <v>13268</v>
      </c>
      <c r="C2372" s="355" t="s">
        <v>569</v>
      </c>
      <c r="D2372" s="356">
        <v>25.66</v>
      </c>
    </row>
    <row r="2373" spans="1:4" x14ac:dyDescent="0.25">
      <c r="A2373" s="353" t="s">
        <v>13269</v>
      </c>
      <c r="B2373" s="354" t="s">
        <v>13270</v>
      </c>
      <c r="C2373" s="355" t="s">
        <v>569</v>
      </c>
      <c r="D2373" s="356">
        <v>56.89</v>
      </c>
    </row>
    <row r="2374" spans="1:4" x14ac:dyDescent="0.25">
      <c r="A2374" s="353" t="s">
        <v>13271</v>
      </c>
      <c r="B2374" s="354" t="s">
        <v>345</v>
      </c>
      <c r="C2374" s="355" t="s">
        <v>569</v>
      </c>
      <c r="D2374" s="356">
        <v>3.44</v>
      </c>
    </row>
    <row r="2375" spans="1:4" x14ac:dyDescent="0.25">
      <c r="A2375" s="353" t="s">
        <v>13272</v>
      </c>
      <c r="B2375" s="354" t="s">
        <v>13273</v>
      </c>
      <c r="C2375" s="355" t="s">
        <v>569</v>
      </c>
      <c r="D2375" s="356">
        <v>157.41999999999999</v>
      </c>
    </row>
    <row r="2376" spans="1:4" x14ac:dyDescent="0.25">
      <c r="A2376" s="353" t="s">
        <v>13274</v>
      </c>
      <c r="B2376" s="354" t="s">
        <v>3964</v>
      </c>
      <c r="C2376" s="355" t="s">
        <v>569</v>
      </c>
      <c r="D2376" s="356">
        <v>7.12</v>
      </c>
    </row>
    <row r="2377" spans="1:4" x14ac:dyDescent="0.25">
      <c r="A2377" s="353" t="s">
        <v>13275</v>
      </c>
      <c r="B2377" s="354" t="s">
        <v>13276</v>
      </c>
      <c r="C2377" s="355" t="s">
        <v>569</v>
      </c>
      <c r="D2377" s="356">
        <v>215.08</v>
      </c>
    </row>
    <row r="2378" spans="1:4" ht="30" x14ac:dyDescent="0.25">
      <c r="A2378" s="353" t="s">
        <v>13277</v>
      </c>
      <c r="B2378" s="354" t="s">
        <v>13278</v>
      </c>
      <c r="C2378" s="355" t="s">
        <v>569</v>
      </c>
      <c r="D2378" s="356">
        <v>191.98</v>
      </c>
    </row>
    <row r="2379" spans="1:4" ht="30" x14ac:dyDescent="0.25">
      <c r="A2379" s="353" t="s">
        <v>13279</v>
      </c>
      <c r="B2379" s="354" t="s">
        <v>13280</v>
      </c>
      <c r="C2379" s="355" t="s">
        <v>569</v>
      </c>
      <c r="D2379" s="356">
        <v>229.11</v>
      </c>
    </row>
    <row r="2380" spans="1:4" ht="30" x14ac:dyDescent="0.25">
      <c r="A2380" s="353" t="s">
        <v>13281</v>
      </c>
      <c r="B2380" s="354" t="s">
        <v>13282</v>
      </c>
      <c r="C2380" s="355" t="s">
        <v>569</v>
      </c>
      <c r="D2380" s="356">
        <v>371.8</v>
      </c>
    </row>
    <row r="2381" spans="1:4" x14ac:dyDescent="0.25">
      <c r="A2381" s="353" t="s">
        <v>13283</v>
      </c>
      <c r="B2381" s="354" t="s">
        <v>13284</v>
      </c>
      <c r="C2381" s="355" t="s">
        <v>569</v>
      </c>
      <c r="D2381" s="356">
        <v>7.87</v>
      </c>
    </row>
    <row r="2382" spans="1:4" x14ac:dyDescent="0.25">
      <c r="A2382" s="353" t="s">
        <v>13285</v>
      </c>
      <c r="B2382" s="354" t="s">
        <v>13286</v>
      </c>
      <c r="C2382" s="355" t="s">
        <v>569</v>
      </c>
      <c r="D2382" s="356">
        <v>22.09</v>
      </c>
    </row>
    <row r="2383" spans="1:4" ht="30" x14ac:dyDescent="0.25">
      <c r="A2383" s="353" t="s">
        <v>13287</v>
      </c>
      <c r="B2383" s="354" t="s">
        <v>13288</v>
      </c>
      <c r="C2383" s="355" t="s">
        <v>569</v>
      </c>
      <c r="D2383" s="356">
        <v>22.21</v>
      </c>
    </row>
    <row r="2384" spans="1:4" ht="30" x14ac:dyDescent="0.25">
      <c r="A2384" s="353" t="s">
        <v>13289</v>
      </c>
      <c r="B2384" s="354" t="s">
        <v>13290</v>
      </c>
      <c r="C2384" s="355" t="s">
        <v>569</v>
      </c>
      <c r="D2384" s="356">
        <v>15.6</v>
      </c>
    </row>
    <row r="2385" spans="1:4" x14ac:dyDescent="0.25">
      <c r="A2385" s="353" t="s">
        <v>13291</v>
      </c>
      <c r="B2385" s="354" t="s">
        <v>13292</v>
      </c>
      <c r="C2385" s="355" t="s">
        <v>569</v>
      </c>
      <c r="D2385" s="356">
        <v>31.18</v>
      </c>
    </row>
    <row r="2386" spans="1:4" x14ac:dyDescent="0.25">
      <c r="A2386" s="353" t="s">
        <v>13293</v>
      </c>
      <c r="B2386" s="354" t="s">
        <v>13294</v>
      </c>
      <c r="C2386" s="355" t="s">
        <v>569</v>
      </c>
      <c r="D2386" s="356">
        <v>27.07</v>
      </c>
    </row>
    <row r="2387" spans="1:4" ht="30" x14ac:dyDescent="0.25">
      <c r="A2387" s="353" t="s">
        <v>13295</v>
      </c>
      <c r="B2387" s="354" t="s">
        <v>13296</v>
      </c>
      <c r="C2387" s="355" t="s">
        <v>569</v>
      </c>
      <c r="D2387" s="356">
        <v>29.6</v>
      </c>
    </row>
    <row r="2388" spans="1:4" x14ac:dyDescent="0.25">
      <c r="A2388" s="353" t="s">
        <v>13297</v>
      </c>
      <c r="B2388" s="354" t="s">
        <v>13298</v>
      </c>
      <c r="C2388" s="355" t="s">
        <v>569</v>
      </c>
      <c r="D2388" s="356">
        <v>4.8</v>
      </c>
    </row>
    <row r="2389" spans="1:4" x14ac:dyDescent="0.25">
      <c r="A2389" s="353" t="s">
        <v>13299</v>
      </c>
      <c r="B2389" s="354" t="s">
        <v>13300</v>
      </c>
      <c r="C2389" s="355" t="s">
        <v>569</v>
      </c>
      <c r="D2389" s="356">
        <v>2.89</v>
      </c>
    </row>
    <row r="2390" spans="1:4" x14ac:dyDescent="0.25">
      <c r="A2390" s="353" t="s">
        <v>13301</v>
      </c>
      <c r="B2390" s="354" t="s">
        <v>13302</v>
      </c>
      <c r="C2390" s="355" t="s">
        <v>569</v>
      </c>
      <c r="D2390" s="356">
        <v>5.28</v>
      </c>
    </row>
    <row r="2391" spans="1:4" x14ac:dyDescent="0.25">
      <c r="A2391" s="353" t="s">
        <v>13303</v>
      </c>
      <c r="B2391" s="354" t="s">
        <v>13304</v>
      </c>
      <c r="C2391" s="355" t="s">
        <v>569</v>
      </c>
      <c r="D2391" s="356">
        <v>8</v>
      </c>
    </row>
    <row r="2392" spans="1:4" x14ac:dyDescent="0.25">
      <c r="A2392" s="353" t="s">
        <v>13305</v>
      </c>
      <c r="B2392" s="354" t="s">
        <v>13306</v>
      </c>
      <c r="C2392" s="355" t="s">
        <v>780</v>
      </c>
      <c r="D2392" s="356">
        <v>8.9</v>
      </c>
    </row>
    <row r="2393" spans="1:4" x14ac:dyDescent="0.25">
      <c r="A2393" s="353" t="s">
        <v>13307</v>
      </c>
      <c r="B2393" s="354" t="s">
        <v>13308</v>
      </c>
      <c r="C2393" s="355" t="s">
        <v>780</v>
      </c>
      <c r="D2393" s="356">
        <v>12.42</v>
      </c>
    </row>
    <row r="2394" spans="1:4" x14ac:dyDescent="0.25">
      <c r="A2394" s="353" t="s">
        <v>13309</v>
      </c>
      <c r="B2394" s="354" t="s">
        <v>13310</v>
      </c>
      <c r="C2394" s="355" t="s">
        <v>780</v>
      </c>
      <c r="D2394" s="356">
        <v>32.5</v>
      </c>
    </row>
    <row r="2395" spans="1:4" ht="30" x14ac:dyDescent="0.25">
      <c r="A2395" s="353" t="s">
        <v>13311</v>
      </c>
      <c r="B2395" s="354" t="s">
        <v>13312</v>
      </c>
      <c r="C2395" s="355" t="s">
        <v>780</v>
      </c>
      <c r="D2395" s="356">
        <v>42.68</v>
      </c>
    </row>
    <row r="2396" spans="1:4" x14ac:dyDescent="0.25">
      <c r="A2396" s="353" t="s">
        <v>13313</v>
      </c>
      <c r="B2396" s="354" t="s">
        <v>13314</v>
      </c>
      <c r="C2396" s="355" t="s">
        <v>780</v>
      </c>
      <c r="D2396" s="356">
        <v>18.13</v>
      </c>
    </row>
    <row r="2397" spans="1:4" x14ac:dyDescent="0.25">
      <c r="A2397" s="353" t="s">
        <v>13315</v>
      </c>
      <c r="B2397" s="354" t="s">
        <v>13316</v>
      </c>
      <c r="C2397" s="355" t="s">
        <v>780</v>
      </c>
      <c r="D2397" s="356">
        <v>11.95</v>
      </c>
    </row>
    <row r="2398" spans="1:4" x14ac:dyDescent="0.25">
      <c r="A2398" s="353" t="s">
        <v>13317</v>
      </c>
      <c r="B2398" s="354" t="s">
        <v>13318</v>
      </c>
      <c r="C2398" s="355" t="s">
        <v>780</v>
      </c>
      <c r="D2398" s="356">
        <v>13.25</v>
      </c>
    </row>
    <row r="2399" spans="1:4" x14ac:dyDescent="0.25">
      <c r="A2399" s="353" t="s">
        <v>13319</v>
      </c>
      <c r="B2399" s="354" t="s">
        <v>13320</v>
      </c>
      <c r="C2399" s="355" t="s">
        <v>780</v>
      </c>
      <c r="D2399" s="356">
        <v>27.6</v>
      </c>
    </row>
    <row r="2400" spans="1:4" x14ac:dyDescent="0.25">
      <c r="A2400" s="353" t="s">
        <v>13321</v>
      </c>
      <c r="B2400" s="354" t="s">
        <v>13322</v>
      </c>
      <c r="C2400" s="355" t="s">
        <v>780</v>
      </c>
      <c r="D2400" s="356">
        <v>15.03</v>
      </c>
    </row>
    <row r="2401" spans="1:4" x14ac:dyDescent="0.25">
      <c r="A2401" s="353" t="s">
        <v>13323</v>
      </c>
      <c r="B2401" s="354" t="s">
        <v>13324</v>
      </c>
      <c r="C2401" s="355" t="s">
        <v>780</v>
      </c>
      <c r="D2401" s="356">
        <v>22.61</v>
      </c>
    </row>
    <row r="2402" spans="1:4" ht="30" x14ac:dyDescent="0.25">
      <c r="A2402" s="353" t="s">
        <v>13325</v>
      </c>
      <c r="B2402" s="354" t="s">
        <v>13326</v>
      </c>
      <c r="C2402" s="355" t="s">
        <v>569</v>
      </c>
      <c r="D2402" s="356">
        <v>18.36</v>
      </c>
    </row>
    <row r="2403" spans="1:4" ht="30" x14ac:dyDescent="0.25">
      <c r="A2403" s="353" t="s">
        <v>13327</v>
      </c>
      <c r="B2403" s="354" t="s">
        <v>13328</v>
      </c>
      <c r="C2403" s="355" t="s">
        <v>780</v>
      </c>
      <c r="D2403" s="356">
        <v>13.65</v>
      </c>
    </row>
    <row r="2404" spans="1:4" ht="45" x14ac:dyDescent="0.25">
      <c r="A2404" s="353" t="s">
        <v>13329</v>
      </c>
      <c r="B2404" s="354" t="s">
        <v>13330</v>
      </c>
      <c r="C2404" s="355" t="s">
        <v>569</v>
      </c>
      <c r="D2404" s="356">
        <v>393.83</v>
      </c>
    </row>
    <row r="2405" spans="1:4" ht="30" x14ac:dyDescent="0.25">
      <c r="A2405" s="353" t="s">
        <v>13331</v>
      </c>
      <c r="B2405" s="354" t="s">
        <v>13332</v>
      </c>
      <c r="C2405" s="355" t="s">
        <v>780</v>
      </c>
      <c r="D2405" s="356">
        <v>250.87</v>
      </c>
    </row>
    <row r="2406" spans="1:4" x14ac:dyDescent="0.25">
      <c r="A2406" s="353" t="s">
        <v>13333</v>
      </c>
      <c r="B2406" s="354" t="s">
        <v>13334</v>
      </c>
      <c r="C2406" s="355" t="s">
        <v>780</v>
      </c>
      <c r="D2406" s="356">
        <v>11.03</v>
      </c>
    </row>
    <row r="2407" spans="1:4" x14ac:dyDescent="0.25">
      <c r="A2407" s="353" t="s">
        <v>13335</v>
      </c>
      <c r="B2407" s="354" t="s">
        <v>13336</v>
      </c>
      <c r="C2407" s="355" t="s">
        <v>780</v>
      </c>
      <c r="D2407" s="356">
        <v>15.24</v>
      </c>
    </row>
    <row r="2408" spans="1:4" ht="30" x14ac:dyDescent="0.25">
      <c r="A2408" s="353" t="s">
        <v>13337</v>
      </c>
      <c r="B2408" s="354" t="s">
        <v>13338</v>
      </c>
      <c r="C2408" s="355" t="s">
        <v>780</v>
      </c>
      <c r="D2408" s="356">
        <v>23.62</v>
      </c>
    </row>
    <row r="2409" spans="1:4" ht="30" x14ac:dyDescent="0.25">
      <c r="A2409" s="353" t="s">
        <v>13339</v>
      </c>
      <c r="B2409" s="354" t="s">
        <v>13340</v>
      </c>
      <c r="C2409" s="355" t="s">
        <v>780</v>
      </c>
      <c r="D2409" s="356">
        <v>22.63</v>
      </c>
    </row>
    <row r="2410" spans="1:4" ht="30" x14ac:dyDescent="0.25">
      <c r="A2410" s="353" t="s">
        <v>13341</v>
      </c>
      <c r="B2410" s="354" t="s">
        <v>13342</v>
      </c>
      <c r="C2410" s="355" t="s">
        <v>780</v>
      </c>
      <c r="D2410" s="356">
        <v>30.31</v>
      </c>
    </row>
    <row r="2411" spans="1:4" ht="30" x14ac:dyDescent="0.25">
      <c r="A2411" s="353" t="s">
        <v>13343</v>
      </c>
      <c r="B2411" s="354" t="s">
        <v>13344</v>
      </c>
      <c r="C2411" s="355" t="s">
        <v>780</v>
      </c>
      <c r="D2411" s="356">
        <v>263.27999999999997</v>
      </c>
    </row>
    <row r="2412" spans="1:4" ht="30" x14ac:dyDescent="0.25">
      <c r="A2412" s="353" t="s">
        <v>13345</v>
      </c>
      <c r="B2412" s="354" t="s">
        <v>13346</v>
      </c>
      <c r="C2412" s="355" t="s">
        <v>569</v>
      </c>
      <c r="D2412" s="356">
        <v>35.380000000000003</v>
      </c>
    </row>
    <row r="2413" spans="1:4" ht="30" x14ac:dyDescent="0.25">
      <c r="A2413" s="353" t="s">
        <v>13347</v>
      </c>
      <c r="B2413" s="354" t="s">
        <v>13348</v>
      </c>
      <c r="C2413" s="355" t="s">
        <v>569</v>
      </c>
      <c r="D2413" s="356">
        <v>10.76</v>
      </c>
    </row>
    <row r="2414" spans="1:4" ht="45" x14ac:dyDescent="0.25">
      <c r="A2414" s="353" t="s">
        <v>13349</v>
      </c>
      <c r="B2414" s="354" t="s">
        <v>13350</v>
      </c>
      <c r="C2414" s="355" t="s">
        <v>569</v>
      </c>
      <c r="D2414" s="356">
        <v>731.06</v>
      </c>
    </row>
    <row r="2415" spans="1:4" x14ac:dyDescent="0.25">
      <c r="A2415" s="353" t="s">
        <v>13351</v>
      </c>
      <c r="B2415" s="354" t="s">
        <v>13352</v>
      </c>
      <c r="C2415" s="355" t="s">
        <v>569</v>
      </c>
      <c r="D2415" s="356">
        <v>7.02</v>
      </c>
    </row>
    <row r="2416" spans="1:4" ht="30" x14ac:dyDescent="0.25">
      <c r="A2416" s="353" t="s">
        <v>13353</v>
      </c>
      <c r="B2416" s="354" t="s">
        <v>13354</v>
      </c>
      <c r="C2416" s="355" t="s">
        <v>569</v>
      </c>
      <c r="D2416" s="356">
        <v>8.6199999999999992</v>
      </c>
    </row>
    <row r="2417" spans="1:4" x14ac:dyDescent="0.25">
      <c r="A2417" s="353" t="s">
        <v>13355</v>
      </c>
      <c r="B2417" s="354" t="s">
        <v>13356</v>
      </c>
      <c r="C2417" s="355" t="s">
        <v>569</v>
      </c>
      <c r="D2417" s="356">
        <v>92.23</v>
      </c>
    </row>
    <row r="2418" spans="1:4" ht="45" x14ac:dyDescent="0.25">
      <c r="A2418" s="353" t="s">
        <v>13357</v>
      </c>
      <c r="B2418" s="354" t="s">
        <v>13358</v>
      </c>
      <c r="C2418" s="355" t="s">
        <v>780</v>
      </c>
      <c r="D2418" s="356">
        <v>16.84</v>
      </c>
    </row>
    <row r="2419" spans="1:4" ht="30" x14ac:dyDescent="0.25">
      <c r="A2419" s="353" t="s">
        <v>13359</v>
      </c>
      <c r="B2419" s="354" t="s">
        <v>13360</v>
      </c>
      <c r="C2419" s="355" t="s">
        <v>780</v>
      </c>
      <c r="D2419" s="356">
        <v>229.43</v>
      </c>
    </row>
    <row r="2420" spans="1:4" ht="30" x14ac:dyDescent="0.25">
      <c r="A2420" s="353" t="s">
        <v>13361</v>
      </c>
      <c r="B2420" s="354" t="s">
        <v>13362</v>
      </c>
      <c r="C2420" s="355" t="s">
        <v>569</v>
      </c>
      <c r="D2420" s="356">
        <v>14.67</v>
      </c>
    </row>
    <row r="2421" spans="1:4" ht="30" x14ac:dyDescent="0.25">
      <c r="A2421" s="353" t="s">
        <v>13363</v>
      </c>
      <c r="B2421" s="354" t="s">
        <v>13364</v>
      </c>
      <c r="C2421" s="355" t="s">
        <v>569</v>
      </c>
      <c r="D2421" s="356">
        <v>10.220000000000001</v>
      </c>
    </row>
    <row r="2422" spans="1:4" ht="45" x14ac:dyDescent="0.25">
      <c r="A2422" s="353" t="s">
        <v>13365</v>
      </c>
      <c r="B2422" s="354" t="s">
        <v>13366</v>
      </c>
      <c r="C2422" s="355" t="s">
        <v>569</v>
      </c>
      <c r="D2422" s="356">
        <v>16.82</v>
      </c>
    </row>
    <row r="2423" spans="1:4" ht="30" x14ac:dyDescent="0.25">
      <c r="A2423" s="353" t="s">
        <v>13367</v>
      </c>
      <c r="B2423" s="354" t="s">
        <v>13368</v>
      </c>
      <c r="C2423" s="355" t="s">
        <v>569</v>
      </c>
      <c r="D2423" s="356">
        <v>11.27</v>
      </c>
    </row>
    <row r="2424" spans="1:4" ht="30" x14ac:dyDescent="0.25">
      <c r="A2424" s="353" t="s">
        <v>13369</v>
      </c>
      <c r="B2424" s="354" t="s">
        <v>13370</v>
      </c>
      <c r="C2424" s="355" t="s">
        <v>569</v>
      </c>
      <c r="D2424" s="356">
        <v>11.42</v>
      </c>
    </row>
    <row r="2425" spans="1:4" ht="30" x14ac:dyDescent="0.25">
      <c r="A2425" s="353" t="s">
        <v>13371</v>
      </c>
      <c r="B2425" s="354" t="s">
        <v>13372</v>
      </c>
      <c r="C2425" s="355" t="s">
        <v>569</v>
      </c>
      <c r="D2425" s="356">
        <v>23.82</v>
      </c>
    </row>
    <row r="2426" spans="1:4" ht="30" x14ac:dyDescent="0.25">
      <c r="A2426" s="353" t="s">
        <v>13373</v>
      </c>
      <c r="B2426" s="354" t="s">
        <v>13374</v>
      </c>
      <c r="C2426" s="355" t="s">
        <v>569</v>
      </c>
      <c r="D2426" s="356">
        <v>36.53</v>
      </c>
    </row>
    <row r="2427" spans="1:4" ht="30" x14ac:dyDescent="0.25">
      <c r="A2427" s="353" t="s">
        <v>13375</v>
      </c>
      <c r="B2427" s="354" t="s">
        <v>13376</v>
      </c>
      <c r="C2427" s="355" t="s">
        <v>569</v>
      </c>
      <c r="D2427" s="356">
        <v>133.69999999999999</v>
      </c>
    </row>
    <row r="2428" spans="1:4" ht="30" x14ac:dyDescent="0.25">
      <c r="A2428" s="353" t="s">
        <v>13377</v>
      </c>
      <c r="B2428" s="354" t="s">
        <v>13378</v>
      </c>
      <c r="C2428" s="355" t="s">
        <v>569</v>
      </c>
      <c r="D2428" s="356">
        <v>128.57</v>
      </c>
    </row>
    <row r="2429" spans="1:4" ht="45" x14ac:dyDescent="0.25">
      <c r="A2429" s="353" t="s">
        <v>13379</v>
      </c>
      <c r="B2429" s="354" t="s">
        <v>13380</v>
      </c>
      <c r="C2429" s="355" t="s">
        <v>569</v>
      </c>
      <c r="D2429" s="356">
        <v>15.24</v>
      </c>
    </row>
    <row r="2430" spans="1:4" ht="30" x14ac:dyDescent="0.25">
      <c r="A2430" s="353" t="s">
        <v>13381</v>
      </c>
      <c r="B2430" s="354" t="s">
        <v>13382</v>
      </c>
      <c r="C2430" s="355" t="s">
        <v>569</v>
      </c>
      <c r="D2430" s="356">
        <v>35.119999999999997</v>
      </c>
    </row>
    <row r="2431" spans="1:4" ht="30" x14ac:dyDescent="0.25">
      <c r="A2431" s="353" t="s">
        <v>13383</v>
      </c>
      <c r="B2431" s="354" t="s">
        <v>13384</v>
      </c>
      <c r="C2431" s="355" t="s">
        <v>569</v>
      </c>
      <c r="D2431" s="356">
        <v>24.71</v>
      </c>
    </row>
    <row r="2432" spans="1:4" ht="30" x14ac:dyDescent="0.25">
      <c r="A2432" s="353" t="s">
        <v>13385</v>
      </c>
      <c r="B2432" s="354" t="s">
        <v>13386</v>
      </c>
      <c r="C2432" s="355" t="s">
        <v>569</v>
      </c>
      <c r="D2432" s="356">
        <v>13.58</v>
      </c>
    </row>
    <row r="2433" spans="1:4" ht="30" x14ac:dyDescent="0.25">
      <c r="A2433" s="353" t="s">
        <v>13387</v>
      </c>
      <c r="B2433" s="354" t="s">
        <v>13388</v>
      </c>
      <c r="C2433" s="355" t="s">
        <v>569</v>
      </c>
      <c r="D2433" s="356">
        <v>14.3</v>
      </c>
    </row>
    <row r="2434" spans="1:4" ht="45" x14ac:dyDescent="0.25">
      <c r="A2434" s="353" t="s">
        <v>13389</v>
      </c>
      <c r="B2434" s="354" t="s">
        <v>13390</v>
      </c>
      <c r="C2434" s="355" t="s">
        <v>569</v>
      </c>
      <c r="D2434" s="356">
        <v>86.92</v>
      </c>
    </row>
    <row r="2435" spans="1:4" ht="30" x14ac:dyDescent="0.25">
      <c r="A2435" s="353" t="s">
        <v>13391</v>
      </c>
      <c r="B2435" s="354" t="s">
        <v>13392</v>
      </c>
      <c r="C2435" s="355" t="s">
        <v>569</v>
      </c>
      <c r="D2435" s="356">
        <v>30.08</v>
      </c>
    </row>
    <row r="2436" spans="1:4" ht="30" x14ac:dyDescent="0.25">
      <c r="A2436" s="353" t="s">
        <v>13393</v>
      </c>
      <c r="B2436" s="354" t="s">
        <v>13394</v>
      </c>
      <c r="C2436" s="355" t="s">
        <v>569</v>
      </c>
      <c r="D2436" s="356">
        <v>19.37</v>
      </c>
    </row>
    <row r="2437" spans="1:4" ht="60" x14ac:dyDescent="0.25">
      <c r="A2437" s="353" t="s">
        <v>13395</v>
      </c>
      <c r="B2437" s="354" t="s">
        <v>13396</v>
      </c>
      <c r="C2437" s="355" t="s">
        <v>569</v>
      </c>
      <c r="D2437" s="356">
        <v>20.04</v>
      </c>
    </row>
    <row r="2438" spans="1:4" ht="45" x14ac:dyDescent="0.25">
      <c r="A2438" s="353" t="s">
        <v>13397</v>
      </c>
      <c r="B2438" s="354" t="s">
        <v>13398</v>
      </c>
      <c r="C2438" s="355" t="s">
        <v>569</v>
      </c>
      <c r="D2438" s="356">
        <v>35.42</v>
      </c>
    </row>
    <row r="2439" spans="1:4" ht="30" x14ac:dyDescent="0.25">
      <c r="A2439" s="353" t="s">
        <v>13399</v>
      </c>
      <c r="B2439" s="354" t="s">
        <v>13400</v>
      </c>
      <c r="C2439" s="355" t="s">
        <v>569</v>
      </c>
      <c r="D2439" s="356">
        <v>10.56</v>
      </c>
    </row>
    <row r="2440" spans="1:4" ht="30" x14ac:dyDescent="0.25">
      <c r="A2440" s="353" t="s">
        <v>13401</v>
      </c>
      <c r="B2440" s="354" t="s">
        <v>13402</v>
      </c>
      <c r="C2440" s="355" t="s">
        <v>569</v>
      </c>
      <c r="D2440" s="356">
        <v>12.5</v>
      </c>
    </row>
    <row r="2441" spans="1:4" ht="45" x14ac:dyDescent="0.25">
      <c r="A2441" s="353" t="s">
        <v>13403</v>
      </c>
      <c r="B2441" s="354" t="s">
        <v>13404</v>
      </c>
      <c r="C2441" s="355" t="s">
        <v>569</v>
      </c>
      <c r="D2441" s="356">
        <v>19.09</v>
      </c>
    </row>
    <row r="2442" spans="1:4" ht="45" x14ac:dyDescent="0.25">
      <c r="A2442" s="353" t="s">
        <v>13405</v>
      </c>
      <c r="B2442" s="354" t="s">
        <v>13406</v>
      </c>
      <c r="C2442" s="355" t="s">
        <v>569</v>
      </c>
      <c r="D2442" s="356">
        <v>14.95</v>
      </c>
    </row>
    <row r="2443" spans="1:4" ht="45" x14ac:dyDescent="0.25">
      <c r="A2443" s="353" t="s">
        <v>13407</v>
      </c>
      <c r="B2443" s="354" t="s">
        <v>13408</v>
      </c>
      <c r="C2443" s="355" t="s">
        <v>569</v>
      </c>
      <c r="D2443" s="356">
        <v>13.38</v>
      </c>
    </row>
    <row r="2444" spans="1:4" ht="30" x14ac:dyDescent="0.25">
      <c r="A2444" s="353" t="s">
        <v>13409</v>
      </c>
      <c r="B2444" s="354" t="s">
        <v>13410</v>
      </c>
      <c r="C2444" s="355" t="s">
        <v>569</v>
      </c>
      <c r="D2444" s="356">
        <v>19.73</v>
      </c>
    </row>
    <row r="2445" spans="1:4" ht="30" x14ac:dyDescent="0.25">
      <c r="A2445" s="353" t="s">
        <v>13411</v>
      </c>
      <c r="B2445" s="354" t="s">
        <v>13412</v>
      </c>
      <c r="C2445" s="355" t="s">
        <v>569</v>
      </c>
      <c r="D2445" s="356">
        <v>78.36</v>
      </c>
    </row>
    <row r="2446" spans="1:4" ht="45" x14ac:dyDescent="0.25">
      <c r="A2446" s="353" t="s">
        <v>13413</v>
      </c>
      <c r="B2446" s="354" t="s">
        <v>13414</v>
      </c>
      <c r="C2446" s="355" t="s">
        <v>569</v>
      </c>
      <c r="D2446" s="356">
        <v>49.8</v>
      </c>
    </row>
    <row r="2447" spans="1:4" ht="30" x14ac:dyDescent="0.25">
      <c r="A2447" s="353" t="s">
        <v>13415</v>
      </c>
      <c r="B2447" s="354" t="s">
        <v>13416</v>
      </c>
      <c r="C2447" s="355" t="s">
        <v>569</v>
      </c>
      <c r="D2447" s="356">
        <v>165.84</v>
      </c>
    </row>
    <row r="2448" spans="1:4" ht="60" x14ac:dyDescent="0.25">
      <c r="A2448" s="353" t="s">
        <v>13417</v>
      </c>
      <c r="B2448" s="354" t="s">
        <v>13418</v>
      </c>
      <c r="C2448" s="355" t="s">
        <v>569</v>
      </c>
      <c r="D2448" s="356">
        <v>261.73</v>
      </c>
    </row>
    <row r="2449" spans="1:4" ht="30" x14ac:dyDescent="0.25">
      <c r="A2449" s="353" t="s">
        <v>13419</v>
      </c>
      <c r="B2449" s="354" t="s">
        <v>13420</v>
      </c>
      <c r="C2449" s="355" t="s">
        <v>569</v>
      </c>
      <c r="D2449" s="356">
        <v>54.66</v>
      </c>
    </row>
    <row r="2450" spans="1:4" ht="45" x14ac:dyDescent="0.25">
      <c r="A2450" s="353" t="s">
        <v>13421</v>
      </c>
      <c r="B2450" s="354" t="s">
        <v>13422</v>
      </c>
      <c r="C2450" s="355" t="s">
        <v>569</v>
      </c>
      <c r="D2450" s="356">
        <v>28.68</v>
      </c>
    </row>
    <row r="2451" spans="1:4" ht="30" x14ac:dyDescent="0.25">
      <c r="A2451" s="353" t="s">
        <v>13423</v>
      </c>
      <c r="B2451" s="354" t="s">
        <v>13424</v>
      </c>
      <c r="C2451" s="355" t="s">
        <v>569</v>
      </c>
      <c r="D2451" s="356">
        <v>104.71</v>
      </c>
    </row>
    <row r="2452" spans="1:4" ht="60" x14ac:dyDescent="0.25">
      <c r="A2452" s="353" t="s">
        <v>13425</v>
      </c>
      <c r="B2452" s="354" t="s">
        <v>13426</v>
      </c>
      <c r="C2452" s="355" t="s">
        <v>569</v>
      </c>
      <c r="D2452" s="356">
        <v>207.22</v>
      </c>
    </row>
    <row r="2453" spans="1:4" ht="45" x14ac:dyDescent="0.25">
      <c r="A2453" s="353" t="s">
        <v>13427</v>
      </c>
      <c r="B2453" s="354" t="s">
        <v>13428</v>
      </c>
      <c r="C2453" s="355" t="s">
        <v>569</v>
      </c>
      <c r="D2453" s="356">
        <v>73.78</v>
      </c>
    </row>
    <row r="2454" spans="1:4" ht="60" x14ac:dyDescent="0.25">
      <c r="A2454" s="353" t="s">
        <v>13429</v>
      </c>
      <c r="B2454" s="354" t="s">
        <v>13430</v>
      </c>
      <c r="C2454" s="355" t="s">
        <v>569</v>
      </c>
      <c r="D2454" s="356">
        <v>100.14</v>
      </c>
    </row>
    <row r="2455" spans="1:4" ht="45" x14ac:dyDescent="0.25">
      <c r="A2455" s="353" t="s">
        <v>13431</v>
      </c>
      <c r="B2455" s="354" t="s">
        <v>13432</v>
      </c>
      <c r="C2455" s="355" t="s">
        <v>569</v>
      </c>
      <c r="D2455" s="356">
        <v>166.72</v>
      </c>
    </row>
    <row r="2456" spans="1:4" ht="45" x14ac:dyDescent="0.25">
      <c r="A2456" s="353" t="s">
        <v>13433</v>
      </c>
      <c r="B2456" s="354" t="s">
        <v>13434</v>
      </c>
      <c r="C2456" s="355" t="s">
        <v>569</v>
      </c>
      <c r="D2456" s="356">
        <v>96.05</v>
      </c>
    </row>
    <row r="2457" spans="1:4" ht="45" x14ac:dyDescent="0.25">
      <c r="A2457" s="353" t="s">
        <v>13435</v>
      </c>
      <c r="B2457" s="354" t="s">
        <v>13436</v>
      </c>
      <c r="C2457" s="355" t="s">
        <v>569</v>
      </c>
      <c r="D2457" s="356">
        <v>75.86</v>
      </c>
    </row>
    <row r="2458" spans="1:4" ht="45" x14ac:dyDescent="0.25">
      <c r="A2458" s="353" t="s">
        <v>13437</v>
      </c>
      <c r="B2458" s="354" t="s">
        <v>13438</v>
      </c>
      <c r="C2458" s="355" t="s">
        <v>569</v>
      </c>
      <c r="D2458" s="356">
        <v>334.29</v>
      </c>
    </row>
    <row r="2459" spans="1:4" ht="60" x14ac:dyDescent="0.25">
      <c r="A2459" s="353" t="s">
        <v>13439</v>
      </c>
      <c r="B2459" s="354" t="s">
        <v>13440</v>
      </c>
      <c r="C2459" s="355" t="s">
        <v>569</v>
      </c>
      <c r="D2459" s="356">
        <v>147.80000000000001</v>
      </c>
    </row>
    <row r="2460" spans="1:4" ht="45" x14ac:dyDescent="0.25">
      <c r="A2460" s="353" t="s">
        <v>13441</v>
      </c>
      <c r="B2460" s="354" t="s">
        <v>13442</v>
      </c>
      <c r="C2460" s="355" t="s">
        <v>569</v>
      </c>
      <c r="D2460" s="356">
        <v>136.47</v>
      </c>
    </row>
    <row r="2461" spans="1:4" ht="45" x14ac:dyDescent="0.25">
      <c r="A2461" s="353" t="s">
        <v>13443</v>
      </c>
      <c r="B2461" s="354" t="s">
        <v>13444</v>
      </c>
      <c r="C2461" s="355" t="s">
        <v>569</v>
      </c>
      <c r="D2461" s="356">
        <v>1331.95</v>
      </c>
    </row>
    <row r="2462" spans="1:4" ht="60" x14ac:dyDescent="0.25">
      <c r="A2462" s="353" t="s">
        <v>13445</v>
      </c>
      <c r="B2462" s="354" t="s">
        <v>13446</v>
      </c>
      <c r="C2462" s="355" t="s">
        <v>569</v>
      </c>
      <c r="D2462" s="356">
        <v>1234.68</v>
      </c>
    </row>
    <row r="2463" spans="1:4" ht="60" x14ac:dyDescent="0.25">
      <c r="A2463" s="353" t="s">
        <v>13447</v>
      </c>
      <c r="B2463" s="354" t="s">
        <v>13448</v>
      </c>
      <c r="C2463" s="355" t="s">
        <v>569</v>
      </c>
      <c r="D2463" s="356">
        <v>837.42</v>
      </c>
    </row>
    <row r="2464" spans="1:4" ht="45" x14ac:dyDescent="0.25">
      <c r="A2464" s="353" t="s">
        <v>13449</v>
      </c>
      <c r="B2464" s="354" t="s">
        <v>13450</v>
      </c>
      <c r="C2464" s="355" t="s">
        <v>569</v>
      </c>
      <c r="D2464" s="356">
        <v>889.66</v>
      </c>
    </row>
    <row r="2465" spans="1:4" ht="30" x14ac:dyDescent="0.25">
      <c r="A2465" s="353" t="s">
        <v>13451</v>
      </c>
      <c r="B2465" s="354" t="s">
        <v>13452</v>
      </c>
      <c r="C2465" s="355" t="s">
        <v>569</v>
      </c>
      <c r="D2465" s="356">
        <v>720.11</v>
      </c>
    </row>
    <row r="2466" spans="1:4" ht="30" x14ac:dyDescent="0.25">
      <c r="A2466" s="353" t="s">
        <v>13453</v>
      </c>
      <c r="B2466" s="354" t="s">
        <v>13454</v>
      </c>
      <c r="C2466" s="355" t="s">
        <v>569</v>
      </c>
      <c r="D2466" s="356">
        <v>113.24</v>
      </c>
    </row>
    <row r="2467" spans="1:4" ht="30" x14ac:dyDescent="0.25">
      <c r="A2467" s="353" t="s">
        <v>13455</v>
      </c>
      <c r="B2467" s="354" t="s">
        <v>13456</v>
      </c>
      <c r="C2467" s="355" t="s">
        <v>569</v>
      </c>
      <c r="D2467" s="356">
        <v>1200.8900000000001</v>
      </c>
    </row>
    <row r="2468" spans="1:4" ht="45" x14ac:dyDescent="0.25">
      <c r="A2468" s="353" t="s">
        <v>13457</v>
      </c>
      <c r="B2468" s="354" t="s">
        <v>13458</v>
      </c>
      <c r="C2468" s="355" t="s">
        <v>569</v>
      </c>
      <c r="D2468" s="356">
        <v>6958.88</v>
      </c>
    </row>
    <row r="2469" spans="1:4" x14ac:dyDescent="0.25">
      <c r="A2469" s="353" t="s">
        <v>13459</v>
      </c>
      <c r="B2469" s="354" t="s">
        <v>13460</v>
      </c>
      <c r="C2469" s="355" t="s">
        <v>569</v>
      </c>
      <c r="D2469" s="356">
        <v>57.97</v>
      </c>
    </row>
    <row r="2470" spans="1:4" ht="60" x14ac:dyDescent="0.25">
      <c r="A2470" s="353" t="s">
        <v>13461</v>
      </c>
      <c r="B2470" s="354" t="s">
        <v>13462</v>
      </c>
      <c r="C2470" s="355" t="s">
        <v>569</v>
      </c>
      <c r="D2470" s="356">
        <v>61.85</v>
      </c>
    </row>
    <row r="2471" spans="1:4" ht="30" x14ac:dyDescent="0.25">
      <c r="A2471" s="353" t="s">
        <v>13463</v>
      </c>
      <c r="B2471" s="354" t="s">
        <v>13464</v>
      </c>
      <c r="C2471" s="355" t="s">
        <v>569</v>
      </c>
      <c r="D2471" s="356">
        <v>1263.93</v>
      </c>
    </row>
    <row r="2472" spans="1:4" ht="30" x14ac:dyDescent="0.25">
      <c r="A2472" s="353" t="s">
        <v>13465</v>
      </c>
      <c r="B2472" s="354" t="s">
        <v>13466</v>
      </c>
      <c r="C2472" s="355" t="s">
        <v>569</v>
      </c>
      <c r="D2472" s="356">
        <v>69.88</v>
      </c>
    </row>
    <row r="2473" spans="1:4" ht="60" x14ac:dyDescent="0.25">
      <c r="A2473" s="353" t="s">
        <v>13467</v>
      </c>
      <c r="B2473" s="354" t="s">
        <v>13468</v>
      </c>
      <c r="C2473" s="355" t="s">
        <v>569</v>
      </c>
      <c r="D2473" s="356">
        <v>95.54</v>
      </c>
    </row>
    <row r="2474" spans="1:4" ht="30" x14ac:dyDescent="0.25">
      <c r="A2474" s="353" t="s">
        <v>13469</v>
      </c>
      <c r="B2474" s="354" t="s">
        <v>13470</v>
      </c>
      <c r="C2474" s="355" t="s">
        <v>569</v>
      </c>
      <c r="D2474" s="356">
        <v>577.22</v>
      </c>
    </row>
    <row r="2475" spans="1:4" x14ac:dyDescent="0.25">
      <c r="A2475" s="353" t="s">
        <v>13471</v>
      </c>
      <c r="B2475" s="354" t="s">
        <v>13472</v>
      </c>
      <c r="C2475" s="355" t="s">
        <v>569</v>
      </c>
      <c r="D2475" s="356">
        <v>710.25</v>
      </c>
    </row>
    <row r="2476" spans="1:4" ht="30" x14ac:dyDescent="0.25">
      <c r="A2476" s="353" t="s">
        <v>13473</v>
      </c>
      <c r="B2476" s="354" t="s">
        <v>13474</v>
      </c>
      <c r="C2476" s="355" t="s">
        <v>569</v>
      </c>
      <c r="D2476" s="356">
        <v>443.51</v>
      </c>
    </row>
    <row r="2477" spans="1:4" ht="30" x14ac:dyDescent="0.25">
      <c r="A2477" s="353" t="s">
        <v>13475</v>
      </c>
      <c r="B2477" s="354" t="s">
        <v>13476</v>
      </c>
      <c r="C2477" s="355" t="s">
        <v>569</v>
      </c>
      <c r="D2477" s="356">
        <v>808.43</v>
      </c>
    </row>
    <row r="2478" spans="1:4" ht="30" x14ac:dyDescent="0.25">
      <c r="A2478" s="353" t="s">
        <v>13477</v>
      </c>
      <c r="B2478" s="354" t="s">
        <v>13478</v>
      </c>
      <c r="C2478" s="355" t="s">
        <v>569</v>
      </c>
      <c r="D2478" s="356">
        <v>1009.49</v>
      </c>
    </row>
    <row r="2479" spans="1:4" ht="30" x14ac:dyDescent="0.25">
      <c r="A2479" s="353" t="s">
        <v>13479</v>
      </c>
      <c r="B2479" s="354" t="s">
        <v>13480</v>
      </c>
      <c r="C2479" s="355" t="s">
        <v>569</v>
      </c>
      <c r="D2479" s="356">
        <v>54.91</v>
      </c>
    </row>
    <row r="2480" spans="1:4" ht="30" x14ac:dyDescent="0.25">
      <c r="A2480" s="353" t="s">
        <v>13481</v>
      </c>
      <c r="B2480" s="354" t="s">
        <v>13482</v>
      </c>
      <c r="C2480" s="355" t="s">
        <v>569</v>
      </c>
      <c r="D2480" s="356">
        <v>59.77</v>
      </c>
    </row>
    <row r="2481" spans="1:4" ht="45" x14ac:dyDescent="0.25">
      <c r="A2481" s="353" t="s">
        <v>13483</v>
      </c>
      <c r="B2481" s="354" t="s">
        <v>13484</v>
      </c>
      <c r="C2481" s="355" t="s">
        <v>569</v>
      </c>
      <c r="D2481" s="356">
        <v>120.89</v>
      </c>
    </row>
    <row r="2482" spans="1:4" ht="45" x14ac:dyDescent="0.25">
      <c r="A2482" s="353" t="s">
        <v>13485</v>
      </c>
      <c r="B2482" s="354" t="s">
        <v>13486</v>
      </c>
      <c r="C2482" s="355" t="s">
        <v>569</v>
      </c>
      <c r="D2482" s="356">
        <v>90.71</v>
      </c>
    </row>
    <row r="2483" spans="1:4" ht="30" x14ac:dyDescent="0.25">
      <c r="A2483" s="353" t="s">
        <v>13487</v>
      </c>
      <c r="B2483" s="354" t="s">
        <v>13488</v>
      </c>
      <c r="C2483" s="355" t="s">
        <v>569</v>
      </c>
      <c r="D2483" s="356">
        <v>358.75</v>
      </c>
    </row>
    <row r="2484" spans="1:4" ht="30" x14ac:dyDescent="0.25">
      <c r="A2484" s="353" t="s">
        <v>13489</v>
      </c>
      <c r="B2484" s="354" t="s">
        <v>13490</v>
      </c>
      <c r="C2484" s="355" t="s">
        <v>569</v>
      </c>
      <c r="D2484" s="356">
        <v>377.93</v>
      </c>
    </row>
    <row r="2485" spans="1:4" ht="30" x14ac:dyDescent="0.25">
      <c r="A2485" s="353" t="s">
        <v>13491</v>
      </c>
      <c r="B2485" s="354" t="s">
        <v>13492</v>
      </c>
      <c r="C2485" s="355" t="s">
        <v>569</v>
      </c>
      <c r="D2485" s="356">
        <v>6.46</v>
      </c>
    </row>
    <row r="2486" spans="1:4" ht="45" x14ac:dyDescent="0.25">
      <c r="A2486" s="353" t="s">
        <v>13493</v>
      </c>
      <c r="B2486" s="354" t="s">
        <v>13494</v>
      </c>
      <c r="C2486" s="355" t="s">
        <v>569</v>
      </c>
      <c r="D2486" s="356">
        <v>200.2</v>
      </c>
    </row>
    <row r="2487" spans="1:4" ht="45" x14ac:dyDescent="0.25">
      <c r="A2487" s="353" t="s">
        <v>13495</v>
      </c>
      <c r="B2487" s="354" t="s">
        <v>13496</v>
      </c>
      <c r="C2487" s="355" t="s">
        <v>569</v>
      </c>
      <c r="D2487" s="356">
        <v>36.35</v>
      </c>
    </row>
    <row r="2488" spans="1:4" ht="60" x14ac:dyDescent="0.25">
      <c r="A2488" s="353" t="s">
        <v>13497</v>
      </c>
      <c r="B2488" s="354" t="s">
        <v>13498</v>
      </c>
      <c r="C2488" s="355" t="s">
        <v>569</v>
      </c>
      <c r="D2488" s="356">
        <v>62.83</v>
      </c>
    </row>
    <row r="2489" spans="1:4" ht="45" x14ac:dyDescent="0.25">
      <c r="A2489" s="353" t="s">
        <v>13499</v>
      </c>
      <c r="B2489" s="354" t="s">
        <v>13500</v>
      </c>
      <c r="C2489" s="355" t="s">
        <v>569</v>
      </c>
      <c r="D2489" s="356">
        <v>110.95</v>
      </c>
    </row>
    <row r="2490" spans="1:4" ht="45" x14ac:dyDescent="0.25">
      <c r="A2490" s="353" t="s">
        <v>13501</v>
      </c>
      <c r="B2490" s="354" t="s">
        <v>13502</v>
      </c>
      <c r="C2490" s="355" t="s">
        <v>569</v>
      </c>
      <c r="D2490" s="356">
        <v>380.85</v>
      </c>
    </row>
    <row r="2491" spans="1:4" ht="45" x14ac:dyDescent="0.25">
      <c r="A2491" s="353" t="s">
        <v>13503</v>
      </c>
      <c r="B2491" s="354" t="s">
        <v>13504</v>
      </c>
      <c r="C2491" s="355" t="s">
        <v>569</v>
      </c>
      <c r="D2491" s="356">
        <v>149.63</v>
      </c>
    </row>
    <row r="2492" spans="1:4" ht="60" x14ac:dyDescent="0.25">
      <c r="A2492" s="353" t="s">
        <v>13505</v>
      </c>
      <c r="B2492" s="354" t="s">
        <v>13506</v>
      </c>
      <c r="C2492" s="355" t="s">
        <v>569</v>
      </c>
      <c r="D2492" s="356">
        <v>69.099999999999994</v>
      </c>
    </row>
    <row r="2493" spans="1:4" ht="30" x14ac:dyDescent="0.25">
      <c r="A2493" s="353" t="s">
        <v>13507</v>
      </c>
      <c r="B2493" s="354" t="s">
        <v>13508</v>
      </c>
      <c r="C2493" s="355" t="s">
        <v>569</v>
      </c>
      <c r="D2493" s="356">
        <v>158.63</v>
      </c>
    </row>
    <row r="2494" spans="1:4" x14ac:dyDescent="0.25">
      <c r="A2494" s="353" t="s">
        <v>13509</v>
      </c>
      <c r="B2494" s="354" t="s">
        <v>13510</v>
      </c>
      <c r="C2494" s="355" t="s">
        <v>569</v>
      </c>
      <c r="D2494" s="356">
        <v>9.85</v>
      </c>
    </row>
    <row r="2495" spans="1:4" x14ac:dyDescent="0.25">
      <c r="A2495" s="353" t="s">
        <v>13511</v>
      </c>
      <c r="B2495" s="354" t="s">
        <v>13512</v>
      </c>
      <c r="C2495" s="355" t="s">
        <v>569</v>
      </c>
      <c r="D2495" s="356">
        <v>6.04</v>
      </c>
    </row>
    <row r="2496" spans="1:4" ht="60" x14ac:dyDescent="0.25">
      <c r="A2496" s="353" t="s">
        <v>13513</v>
      </c>
      <c r="B2496" s="354" t="s">
        <v>13514</v>
      </c>
      <c r="C2496" s="355" t="s">
        <v>569</v>
      </c>
      <c r="D2496" s="356">
        <v>265.58</v>
      </c>
    </row>
    <row r="2497" spans="1:4" ht="45" x14ac:dyDescent="0.25">
      <c r="A2497" s="353" t="s">
        <v>13515</v>
      </c>
      <c r="B2497" s="354" t="s">
        <v>13516</v>
      </c>
      <c r="C2497" s="355" t="s">
        <v>569</v>
      </c>
      <c r="D2497" s="356">
        <v>320.11</v>
      </c>
    </row>
    <row r="2498" spans="1:4" ht="30" x14ac:dyDescent="0.25">
      <c r="A2498" s="353" t="s">
        <v>13517</v>
      </c>
      <c r="B2498" s="354" t="s">
        <v>13518</v>
      </c>
      <c r="C2498" s="355" t="s">
        <v>569</v>
      </c>
      <c r="D2498" s="356">
        <v>102.55</v>
      </c>
    </row>
    <row r="2499" spans="1:4" ht="30" x14ac:dyDescent="0.25">
      <c r="A2499" s="353" t="s">
        <v>13519</v>
      </c>
      <c r="B2499" s="354" t="s">
        <v>13520</v>
      </c>
      <c r="C2499" s="355" t="s">
        <v>569</v>
      </c>
      <c r="D2499" s="356">
        <v>294</v>
      </c>
    </row>
    <row r="2500" spans="1:4" ht="30" x14ac:dyDescent="0.25">
      <c r="A2500" s="353" t="s">
        <v>13521</v>
      </c>
      <c r="B2500" s="354" t="s">
        <v>13522</v>
      </c>
      <c r="C2500" s="355" t="s">
        <v>569</v>
      </c>
      <c r="D2500" s="356">
        <v>230.61</v>
      </c>
    </row>
    <row r="2501" spans="1:4" ht="45" x14ac:dyDescent="0.25">
      <c r="A2501" s="353" t="s">
        <v>13523</v>
      </c>
      <c r="B2501" s="354" t="s">
        <v>13524</v>
      </c>
      <c r="C2501" s="355" t="s">
        <v>569</v>
      </c>
      <c r="D2501" s="356">
        <v>160.71</v>
      </c>
    </row>
    <row r="2502" spans="1:4" ht="60" x14ac:dyDescent="0.25">
      <c r="A2502" s="353" t="s">
        <v>13525</v>
      </c>
      <c r="B2502" s="354" t="s">
        <v>13526</v>
      </c>
      <c r="C2502" s="355" t="s">
        <v>569</v>
      </c>
      <c r="D2502" s="356">
        <v>160.38</v>
      </c>
    </row>
    <row r="2503" spans="1:4" ht="30" x14ac:dyDescent="0.25">
      <c r="A2503" s="353" t="s">
        <v>13527</v>
      </c>
      <c r="B2503" s="354" t="s">
        <v>13528</v>
      </c>
      <c r="C2503" s="355" t="s">
        <v>569</v>
      </c>
      <c r="D2503" s="356">
        <v>558.04999999999995</v>
      </c>
    </row>
    <row r="2504" spans="1:4" ht="45" x14ac:dyDescent="0.25">
      <c r="A2504" s="353" t="s">
        <v>13529</v>
      </c>
      <c r="B2504" s="354" t="s">
        <v>13530</v>
      </c>
      <c r="C2504" s="355" t="s">
        <v>569</v>
      </c>
      <c r="D2504" s="356">
        <v>87.96</v>
      </c>
    </row>
    <row r="2505" spans="1:4" ht="45" x14ac:dyDescent="0.25">
      <c r="A2505" s="353" t="s">
        <v>13531</v>
      </c>
      <c r="B2505" s="354" t="s">
        <v>13532</v>
      </c>
      <c r="C2505" s="355" t="s">
        <v>569</v>
      </c>
      <c r="D2505" s="356">
        <v>113.62</v>
      </c>
    </row>
    <row r="2506" spans="1:4" ht="45" x14ac:dyDescent="0.25">
      <c r="A2506" s="353" t="s">
        <v>13533</v>
      </c>
      <c r="B2506" s="354" t="s">
        <v>13534</v>
      </c>
      <c r="C2506" s="355" t="s">
        <v>569</v>
      </c>
      <c r="D2506" s="356">
        <v>289.70999999999998</v>
      </c>
    </row>
    <row r="2507" spans="1:4" ht="30" x14ac:dyDescent="0.25">
      <c r="A2507" s="353" t="s">
        <v>13535</v>
      </c>
      <c r="B2507" s="354" t="s">
        <v>13536</v>
      </c>
      <c r="C2507" s="355" t="s">
        <v>569</v>
      </c>
      <c r="D2507" s="356">
        <v>279.02999999999997</v>
      </c>
    </row>
    <row r="2508" spans="1:4" ht="30" x14ac:dyDescent="0.25">
      <c r="A2508" s="353" t="s">
        <v>13537</v>
      </c>
      <c r="B2508" s="354" t="s">
        <v>13538</v>
      </c>
      <c r="C2508" s="355" t="s">
        <v>569</v>
      </c>
      <c r="D2508" s="356">
        <v>277.76</v>
      </c>
    </row>
    <row r="2509" spans="1:4" ht="30" x14ac:dyDescent="0.25">
      <c r="A2509" s="353" t="s">
        <v>13539</v>
      </c>
      <c r="B2509" s="354" t="s">
        <v>13540</v>
      </c>
      <c r="C2509" s="355" t="s">
        <v>569</v>
      </c>
      <c r="D2509" s="356">
        <v>713.87</v>
      </c>
    </row>
    <row r="2510" spans="1:4" ht="30" x14ac:dyDescent="0.25">
      <c r="A2510" s="353" t="s">
        <v>13541</v>
      </c>
      <c r="B2510" s="354" t="s">
        <v>13542</v>
      </c>
      <c r="C2510" s="355" t="s">
        <v>569</v>
      </c>
      <c r="D2510" s="356">
        <v>26246.66</v>
      </c>
    </row>
    <row r="2511" spans="1:4" ht="30" x14ac:dyDescent="0.25">
      <c r="A2511" s="353" t="s">
        <v>13543</v>
      </c>
      <c r="B2511" s="354" t="s">
        <v>13544</v>
      </c>
      <c r="C2511" s="355" t="s">
        <v>569</v>
      </c>
      <c r="D2511" s="356">
        <v>321.31</v>
      </c>
    </row>
    <row r="2512" spans="1:4" ht="30" x14ac:dyDescent="0.25">
      <c r="A2512" s="353" t="s">
        <v>13545</v>
      </c>
      <c r="B2512" s="354" t="s">
        <v>13546</v>
      </c>
      <c r="C2512" s="355" t="s">
        <v>569</v>
      </c>
      <c r="D2512" s="356">
        <v>86.7</v>
      </c>
    </row>
    <row r="2513" spans="1:4" ht="45" x14ac:dyDescent="0.25">
      <c r="A2513" s="353" t="s">
        <v>13547</v>
      </c>
      <c r="B2513" s="354" t="s">
        <v>13548</v>
      </c>
      <c r="C2513" s="355" t="s">
        <v>569</v>
      </c>
      <c r="D2513" s="356">
        <v>874.27</v>
      </c>
    </row>
    <row r="2514" spans="1:4" ht="45" x14ac:dyDescent="0.25">
      <c r="A2514" s="353" t="s">
        <v>13549</v>
      </c>
      <c r="B2514" s="354" t="s">
        <v>13550</v>
      </c>
      <c r="C2514" s="355" t="s">
        <v>569</v>
      </c>
      <c r="D2514" s="356">
        <v>1252.26</v>
      </c>
    </row>
    <row r="2515" spans="1:4" ht="45" x14ac:dyDescent="0.25">
      <c r="A2515" s="353" t="s">
        <v>13551</v>
      </c>
      <c r="B2515" s="354" t="s">
        <v>13552</v>
      </c>
      <c r="C2515" s="355" t="s">
        <v>569</v>
      </c>
      <c r="D2515" s="356">
        <v>1582.21</v>
      </c>
    </row>
    <row r="2516" spans="1:4" ht="45" x14ac:dyDescent="0.25">
      <c r="A2516" s="353" t="s">
        <v>13553</v>
      </c>
      <c r="B2516" s="354" t="s">
        <v>13554</v>
      </c>
      <c r="C2516" s="355" t="s">
        <v>569</v>
      </c>
      <c r="D2516" s="356">
        <v>3869.96</v>
      </c>
    </row>
    <row r="2517" spans="1:4" ht="30" x14ac:dyDescent="0.25">
      <c r="A2517" s="353" t="s">
        <v>13555</v>
      </c>
      <c r="B2517" s="354" t="s">
        <v>13556</v>
      </c>
      <c r="C2517" s="355" t="s">
        <v>569</v>
      </c>
      <c r="D2517" s="356">
        <v>205.62</v>
      </c>
    </row>
    <row r="2518" spans="1:4" x14ac:dyDescent="0.25">
      <c r="A2518" s="353" t="s">
        <v>13557</v>
      </c>
      <c r="B2518" s="354" t="s">
        <v>5824</v>
      </c>
      <c r="C2518" s="355" t="s">
        <v>569</v>
      </c>
      <c r="D2518" s="356">
        <v>2439.5500000000002</v>
      </c>
    </row>
    <row r="2519" spans="1:4" x14ac:dyDescent="0.25">
      <c r="A2519" s="353" t="s">
        <v>13558</v>
      </c>
      <c r="B2519" s="354" t="s">
        <v>5845</v>
      </c>
      <c r="C2519" s="355" t="s">
        <v>569</v>
      </c>
      <c r="D2519" s="356">
        <v>19.97</v>
      </c>
    </row>
    <row r="2520" spans="1:4" x14ac:dyDescent="0.25">
      <c r="A2520" s="353" t="s">
        <v>13559</v>
      </c>
      <c r="B2520" s="354" t="s">
        <v>13560</v>
      </c>
      <c r="C2520" s="355" t="s">
        <v>569</v>
      </c>
      <c r="D2520" s="356">
        <v>1282.55</v>
      </c>
    </row>
    <row r="2521" spans="1:4" x14ac:dyDescent="0.25">
      <c r="A2521" s="353" t="s">
        <v>13561</v>
      </c>
      <c r="B2521" s="354" t="s">
        <v>5818</v>
      </c>
      <c r="C2521" s="355" t="s">
        <v>569</v>
      </c>
      <c r="D2521" s="356">
        <v>799.57</v>
      </c>
    </row>
    <row r="2522" spans="1:4" x14ac:dyDescent="0.25">
      <c r="A2522" s="353" t="s">
        <v>13562</v>
      </c>
      <c r="B2522" s="354" t="s">
        <v>5995</v>
      </c>
      <c r="C2522" s="355" t="s">
        <v>569</v>
      </c>
      <c r="D2522" s="356">
        <v>81.87</v>
      </c>
    </row>
    <row r="2523" spans="1:4" x14ac:dyDescent="0.25">
      <c r="A2523" s="353" t="s">
        <v>13563</v>
      </c>
      <c r="B2523" s="354" t="s">
        <v>13564</v>
      </c>
      <c r="C2523" s="355" t="s">
        <v>569</v>
      </c>
      <c r="D2523" s="356">
        <v>106.56</v>
      </c>
    </row>
    <row r="2524" spans="1:4" x14ac:dyDescent="0.25">
      <c r="A2524" s="353" t="s">
        <v>13565</v>
      </c>
      <c r="B2524" s="354" t="s">
        <v>5999</v>
      </c>
      <c r="C2524" s="355" t="s">
        <v>569</v>
      </c>
      <c r="D2524" s="356">
        <v>169.7</v>
      </c>
    </row>
    <row r="2525" spans="1:4" x14ac:dyDescent="0.25">
      <c r="A2525" s="353" t="s">
        <v>13566</v>
      </c>
      <c r="B2525" s="354" t="s">
        <v>5847</v>
      </c>
      <c r="C2525" s="355" t="s">
        <v>569</v>
      </c>
      <c r="D2525" s="356">
        <v>33.770000000000003</v>
      </c>
    </row>
    <row r="2526" spans="1:4" ht="45" x14ac:dyDescent="0.25">
      <c r="A2526" s="353" t="s">
        <v>13567</v>
      </c>
      <c r="B2526" s="354" t="s">
        <v>13568</v>
      </c>
      <c r="C2526" s="355" t="s">
        <v>569</v>
      </c>
      <c r="D2526" s="356">
        <v>428.96</v>
      </c>
    </row>
    <row r="2527" spans="1:4" x14ac:dyDescent="0.25">
      <c r="A2527" s="353" t="s">
        <v>13569</v>
      </c>
      <c r="B2527" s="354" t="s">
        <v>5509</v>
      </c>
      <c r="C2527" s="355" t="s">
        <v>569</v>
      </c>
      <c r="D2527" s="356">
        <v>1274.5899999999999</v>
      </c>
    </row>
    <row r="2528" spans="1:4" ht="30" x14ac:dyDescent="0.25">
      <c r="A2528" s="353" t="s">
        <v>13570</v>
      </c>
      <c r="B2528" s="354" t="s">
        <v>13571</v>
      </c>
      <c r="C2528" s="355" t="s">
        <v>569</v>
      </c>
      <c r="D2528" s="356">
        <v>1167.26</v>
      </c>
    </row>
    <row r="2529" spans="1:4" ht="45" x14ac:dyDescent="0.25">
      <c r="A2529" s="353" t="s">
        <v>13572</v>
      </c>
      <c r="B2529" s="354" t="s">
        <v>13573</v>
      </c>
      <c r="C2529" s="355" t="s">
        <v>569</v>
      </c>
      <c r="D2529" s="356">
        <v>193.55</v>
      </c>
    </row>
    <row r="2530" spans="1:4" ht="45" x14ac:dyDescent="0.25">
      <c r="A2530" s="353" t="s">
        <v>13574</v>
      </c>
      <c r="B2530" s="354" t="s">
        <v>13575</v>
      </c>
      <c r="C2530" s="355" t="s">
        <v>569</v>
      </c>
      <c r="D2530" s="356">
        <v>949.95</v>
      </c>
    </row>
    <row r="2531" spans="1:4" ht="45" x14ac:dyDescent="0.25">
      <c r="A2531" s="353" t="s">
        <v>13576</v>
      </c>
      <c r="B2531" s="354" t="s">
        <v>13577</v>
      </c>
      <c r="C2531" s="355" t="s">
        <v>569</v>
      </c>
      <c r="D2531" s="356">
        <v>3589.28</v>
      </c>
    </row>
    <row r="2532" spans="1:4" ht="30" x14ac:dyDescent="0.25">
      <c r="A2532" s="353" t="s">
        <v>13578</v>
      </c>
      <c r="B2532" s="354" t="s">
        <v>13579</v>
      </c>
      <c r="C2532" s="355" t="s">
        <v>569</v>
      </c>
      <c r="D2532" s="356">
        <v>10266.68</v>
      </c>
    </row>
    <row r="2533" spans="1:4" ht="45" x14ac:dyDescent="0.25">
      <c r="A2533" s="353" t="s">
        <v>13580</v>
      </c>
      <c r="B2533" s="354" t="s">
        <v>13581</v>
      </c>
      <c r="C2533" s="355" t="s">
        <v>569</v>
      </c>
      <c r="D2533" s="356">
        <v>14926.1</v>
      </c>
    </row>
    <row r="2534" spans="1:4" x14ac:dyDescent="0.25">
      <c r="A2534" s="353" t="s">
        <v>13582</v>
      </c>
      <c r="B2534" s="354" t="s">
        <v>5837</v>
      </c>
      <c r="C2534" s="355" t="s">
        <v>569</v>
      </c>
      <c r="D2534" s="356">
        <v>1533.62</v>
      </c>
    </row>
    <row r="2535" spans="1:4" x14ac:dyDescent="0.25">
      <c r="A2535" s="353" t="s">
        <v>13583</v>
      </c>
      <c r="B2535" s="354" t="s">
        <v>13584</v>
      </c>
      <c r="C2535" s="355" t="s">
        <v>569</v>
      </c>
      <c r="D2535" s="356">
        <v>165.04</v>
      </c>
    </row>
    <row r="2536" spans="1:4" ht="45" x14ac:dyDescent="0.25">
      <c r="A2536" s="353" t="s">
        <v>13585</v>
      </c>
      <c r="B2536" s="354" t="s">
        <v>13586</v>
      </c>
      <c r="C2536" s="355" t="s">
        <v>780</v>
      </c>
      <c r="D2536" s="356">
        <v>10509.91</v>
      </c>
    </row>
    <row r="2537" spans="1:4" ht="45" x14ac:dyDescent="0.25">
      <c r="A2537" s="353" t="s">
        <v>13587</v>
      </c>
      <c r="B2537" s="354" t="s">
        <v>13588</v>
      </c>
      <c r="C2537" s="355" t="s">
        <v>569</v>
      </c>
      <c r="D2537" s="356">
        <v>4313.91</v>
      </c>
    </row>
    <row r="2538" spans="1:4" ht="30" x14ac:dyDescent="0.25">
      <c r="A2538" s="353" t="s">
        <v>13589</v>
      </c>
      <c r="B2538" s="354" t="s">
        <v>13590</v>
      </c>
      <c r="C2538" s="355" t="s">
        <v>780</v>
      </c>
      <c r="D2538" s="356">
        <v>15887.12</v>
      </c>
    </row>
    <row r="2539" spans="1:4" ht="30" x14ac:dyDescent="0.25">
      <c r="A2539" s="353" t="s">
        <v>13591</v>
      </c>
      <c r="B2539" s="354" t="s">
        <v>13592</v>
      </c>
      <c r="C2539" s="355" t="s">
        <v>780</v>
      </c>
      <c r="D2539" s="356">
        <v>70754.7</v>
      </c>
    </row>
    <row r="2540" spans="1:4" ht="30" x14ac:dyDescent="0.25">
      <c r="A2540" s="353" t="s">
        <v>13593</v>
      </c>
      <c r="B2540" s="354" t="s">
        <v>13594</v>
      </c>
      <c r="C2540" s="355" t="s">
        <v>780</v>
      </c>
      <c r="D2540" s="356">
        <v>24577.26</v>
      </c>
    </row>
    <row r="2541" spans="1:4" ht="30" x14ac:dyDescent="0.25">
      <c r="A2541" s="353" t="s">
        <v>13595</v>
      </c>
      <c r="B2541" s="354" t="s">
        <v>13596</v>
      </c>
      <c r="C2541" s="355" t="s">
        <v>569</v>
      </c>
      <c r="D2541" s="356">
        <v>1568.49</v>
      </c>
    </row>
    <row r="2542" spans="1:4" ht="30" x14ac:dyDescent="0.25">
      <c r="A2542" s="353" t="s">
        <v>13597</v>
      </c>
      <c r="B2542" s="354" t="s">
        <v>13598</v>
      </c>
      <c r="C2542" s="355" t="s">
        <v>569</v>
      </c>
      <c r="D2542" s="356">
        <v>441.08</v>
      </c>
    </row>
    <row r="2543" spans="1:4" x14ac:dyDescent="0.25">
      <c r="A2543" s="353" t="s">
        <v>13599</v>
      </c>
      <c r="B2543" s="354" t="s">
        <v>5747</v>
      </c>
      <c r="C2543" s="355" t="s">
        <v>569</v>
      </c>
      <c r="D2543" s="356">
        <v>246.55</v>
      </c>
    </row>
    <row r="2544" spans="1:4" x14ac:dyDescent="0.25">
      <c r="A2544" s="353" t="s">
        <v>13600</v>
      </c>
      <c r="B2544" s="354" t="s">
        <v>13601</v>
      </c>
      <c r="C2544" s="355" t="s">
        <v>569</v>
      </c>
      <c r="D2544" s="356">
        <v>1641.6</v>
      </c>
    </row>
    <row r="2545" spans="1:4" x14ac:dyDescent="0.25">
      <c r="A2545" s="353" t="s">
        <v>13602</v>
      </c>
      <c r="B2545" s="354" t="s">
        <v>13603</v>
      </c>
      <c r="C2545" s="355" t="s">
        <v>569</v>
      </c>
      <c r="D2545" s="356">
        <v>179.58</v>
      </c>
    </row>
    <row r="2546" spans="1:4" x14ac:dyDescent="0.25">
      <c r="A2546" s="353" t="s">
        <v>13604</v>
      </c>
      <c r="B2546" s="354" t="s">
        <v>5755</v>
      </c>
      <c r="C2546" s="355" t="s">
        <v>569</v>
      </c>
      <c r="D2546" s="356">
        <v>1121.8900000000001</v>
      </c>
    </row>
    <row r="2547" spans="1:4" x14ac:dyDescent="0.25">
      <c r="A2547" s="353" t="s">
        <v>13605</v>
      </c>
      <c r="B2547" s="354" t="s">
        <v>13606</v>
      </c>
      <c r="C2547" s="355" t="s">
        <v>569</v>
      </c>
      <c r="D2547" s="356">
        <v>3667.68</v>
      </c>
    </row>
    <row r="2548" spans="1:4" x14ac:dyDescent="0.25">
      <c r="A2548" s="353" t="s">
        <v>13607</v>
      </c>
      <c r="B2548" s="354" t="s">
        <v>5763</v>
      </c>
      <c r="C2548" s="355" t="s">
        <v>569</v>
      </c>
      <c r="D2548" s="356">
        <v>4368.8500000000004</v>
      </c>
    </row>
    <row r="2549" spans="1:4" x14ac:dyDescent="0.25">
      <c r="A2549" s="353" t="s">
        <v>13608</v>
      </c>
      <c r="B2549" s="354" t="s">
        <v>13609</v>
      </c>
      <c r="C2549" s="355" t="s">
        <v>569</v>
      </c>
      <c r="D2549" s="356">
        <v>751.47</v>
      </c>
    </row>
    <row r="2550" spans="1:4" x14ac:dyDescent="0.25">
      <c r="A2550" s="353" t="s">
        <v>13610</v>
      </c>
      <c r="B2550" s="354" t="s">
        <v>13611</v>
      </c>
      <c r="C2550" s="355" t="s">
        <v>569</v>
      </c>
      <c r="D2550" s="356">
        <v>2948.2</v>
      </c>
    </row>
    <row r="2551" spans="1:4" ht="30" x14ac:dyDescent="0.25">
      <c r="A2551" s="353" t="s">
        <v>13612</v>
      </c>
      <c r="B2551" s="354" t="s">
        <v>13613</v>
      </c>
      <c r="C2551" s="355" t="s">
        <v>569</v>
      </c>
      <c r="D2551" s="356">
        <v>74.33</v>
      </c>
    </row>
    <row r="2552" spans="1:4" ht="45" x14ac:dyDescent="0.25">
      <c r="A2552" s="353" t="s">
        <v>13614</v>
      </c>
      <c r="B2552" s="354" t="s">
        <v>13615</v>
      </c>
      <c r="C2552" s="355" t="s">
        <v>569</v>
      </c>
      <c r="D2552" s="356">
        <v>1047.73</v>
      </c>
    </row>
    <row r="2553" spans="1:4" ht="30" x14ac:dyDescent="0.25">
      <c r="A2553" s="353" t="s">
        <v>13616</v>
      </c>
      <c r="B2553" s="354" t="s">
        <v>13617</v>
      </c>
      <c r="C2553" s="355" t="s">
        <v>569</v>
      </c>
      <c r="D2553" s="356">
        <v>1983.15</v>
      </c>
    </row>
    <row r="2554" spans="1:4" ht="30" x14ac:dyDescent="0.25">
      <c r="A2554" s="353" t="s">
        <v>13618</v>
      </c>
      <c r="B2554" s="354" t="s">
        <v>13619</v>
      </c>
      <c r="C2554" s="355" t="s">
        <v>569</v>
      </c>
      <c r="D2554" s="356">
        <v>436.12</v>
      </c>
    </row>
    <row r="2555" spans="1:4" ht="30" x14ac:dyDescent="0.25">
      <c r="A2555" s="353" t="s">
        <v>13620</v>
      </c>
      <c r="B2555" s="354" t="s">
        <v>13621</v>
      </c>
      <c r="C2555" s="355" t="s">
        <v>569</v>
      </c>
      <c r="D2555" s="356">
        <v>56.36</v>
      </c>
    </row>
    <row r="2556" spans="1:4" ht="45" x14ac:dyDescent="0.25">
      <c r="A2556" s="353" t="s">
        <v>13622</v>
      </c>
      <c r="B2556" s="354" t="s">
        <v>13623</v>
      </c>
      <c r="C2556" s="355" t="s">
        <v>569</v>
      </c>
      <c r="D2556" s="356">
        <v>1120.8800000000001</v>
      </c>
    </row>
    <row r="2557" spans="1:4" ht="30" x14ac:dyDescent="0.25">
      <c r="A2557" s="353" t="s">
        <v>13624</v>
      </c>
      <c r="B2557" s="354" t="s">
        <v>13625</v>
      </c>
      <c r="C2557" s="355" t="s">
        <v>780</v>
      </c>
      <c r="D2557" s="356">
        <v>7026.87</v>
      </c>
    </row>
    <row r="2558" spans="1:4" ht="30" x14ac:dyDescent="0.25">
      <c r="A2558" s="353" t="s">
        <v>13626</v>
      </c>
      <c r="B2558" s="354" t="s">
        <v>13627</v>
      </c>
      <c r="C2558" s="355" t="s">
        <v>569</v>
      </c>
      <c r="D2558" s="356">
        <v>2851.8</v>
      </c>
    </row>
    <row r="2559" spans="1:4" ht="30" x14ac:dyDescent="0.25">
      <c r="A2559" s="353" t="s">
        <v>13628</v>
      </c>
      <c r="B2559" s="354" t="s">
        <v>13629</v>
      </c>
      <c r="C2559" s="355" t="s">
        <v>780</v>
      </c>
      <c r="D2559" s="356">
        <v>1365.04</v>
      </c>
    </row>
    <row r="2560" spans="1:4" x14ac:dyDescent="0.25">
      <c r="A2560" s="353" t="s">
        <v>13630</v>
      </c>
      <c r="B2560" s="354" t="s">
        <v>13631</v>
      </c>
      <c r="C2560" s="355" t="s">
        <v>780</v>
      </c>
      <c r="D2560" s="356">
        <v>200.06</v>
      </c>
    </row>
    <row r="2561" spans="1:4" ht="45" x14ac:dyDescent="0.25">
      <c r="A2561" s="353" t="s">
        <v>13632</v>
      </c>
      <c r="B2561" s="354" t="s">
        <v>13633</v>
      </c>
      <c r="C2561" s="355" t="s">
        <v>780</v>
      </c>
      <c r="D2561" s="356">
        <v>6029.55</v>
      </c>
    </row>
    <row r="2562" spans="1:4" ht="45" x14ac:dyDescent="0.25">
      <c r="A2562" s="353" t="s">
        <v>13634</v>
      </c>
      <c r="B2562" s="354" t="s">
        <v>13635</v>
      </c>
      <c r="C2562" s="355" t="s">
        <v>780</v>
      </c>
      <c r="D2562" s="356">
        <v>2940.72</v>
      </c>
    </row>
    <row r="2563" spans="1:4" ht="45" x14ac:dyDescent="0.25">
      <c r="A2563" s="353" t="s">
        <v>13636</v>
      </c>
      <c r="B2563" s="354" t="s">
        <v>13637</v>
      </c>
      <c r="C2563" s="355" t="s">
        <v>780</v>
      </c>
      <c r="D2563" s="356">
        <v>242.32</v>
      </c>
    </row>
    <row r="2564" spans="1:4" ht="60" x14ac:dyDescent="0.25">
      <c r="A2564" s="353" t="s">
        <v>13638</v>
      </c>
      <c r="B2564" s="354" t="s">
        <v>13639</v>
      </c>
      <c r="C2564" s="355" t="s">
        <v>780</v>
      </c>
      <c r="D2564" s="356">
        <v>697.92</v>
      </c>
    </row>
    <row r="2565" spans="1:4" ht="30" x14ac:dyDescent="0.25">
      <c r="A2565" s="353" t="s">
        <v>13640</v>
      </c>
      <c r="B2565" s="354" t="s">
        <v>13641</v>
      </c>
      <c r="C2565" s="355" t="s">
        <v>569</v>
      </c>
      <c r="D2565" s="356">
        <v>28314.26</v>
      </c>
    </row>
    <row r="2566" spans="1:4" x14ac:dyDescent="0.25">
      <c r="A2566" s="353" t="s">
        <v>13642</v>
      </c>
      <c r="B2566" s="354" t="s">
        <v>13643</v>
      </c>
      <c r="C2566" s="355" t="s">
        <v>569</v>
      </c>
      <c r="D2566" s="356">
        <v>15703.21</v>
      </c>
    </row>
    <row r="2567" spans="1:4" ht="30" x14ac:dyDescent="0.25">
      <c r="A2567" s="353" t="s">
        <v>13644</v>
      </c>
      <c r="B2567" s="354" t="s">
        <v>13645</v>
      </c>
      <c r="C2567" s="355" t="s">
        <v>569</v>
      </c>
      <c r="D2567" s="356">
        <v>4819.08</v>
      </c>
    </row>
    <row r="2568" spans="1:4" ht="30" x14ac:dyDescent="0.25">
      <c r="A2568" s="353" t="s">
        <v>13646</v>
      </c>
      <c r="B2568" s="354" t="s">
        <v>13647</v>
      </c>
      <c r="C2568" s="355" t="s">
        <v>569</v>
      </c>
      <c r="D2568" s="356">
        <v>2480.48</v>
      </c>
    </row>
    <row r="2569" spans="1:4" ht="30" x14ac:dyDescent="0.25">
      <c r="A2569" s="353" t="s">
        <v>13648</v>
      </c>
      <c r="B2569" s="354" t="s">
        <v>13649</v>
      </c>
      <c r="C2569" s="355" t="s">
        <v>569</v>
      </c>
      <c r="D2569" s="356">
        <v>3725.14</v>
      </c>
    </row>
    <row r="2570" spans="1:4" ht="30" x14ac:dyDescent="0.25">
      <c r="A2570" s="353" t="s">
        <v>13650</v>
      </c>
      <c r="B2570" s="354" t="s">
        <v>13651</v>
      </c>
      <c r="C2570" s="355" t="s">
        <v>569</v>
      </c>
      <c r="D2570" s="356">
        <v>7150.81</v>
      </c>
    </row>
    <row r="2571" spans="1:4" ht="30" x14ac:dyDescent="0.25">
      <c r="A2571" s="353" t="s">
        <v>13652</v>
      </c>
      <c r="B2571" s="354" t="s">
        <v>13653</v>
      </c>
      <c r="C2571" s="355" t="s">
        <v>569</v>
      </c>
      <c r="D2571" s="356">
        <v>425.13</v>
      </c>
    </row>
    <row r="2572" spans="1:4" ht="30" x14ac:dyDescent="0.25">
      <c r="A2572" s="353" t="s">
        <v>13654</v>
      </c>
      <c r="B2572" s="354" t="s">
        <v>13655</v>
      </c>
      <c r="C2572" s="355" t="s">
        <v>569</v>
      </c>
      <c r="D2572" s="356">
        <v>206.06</v>
      </c>
    </row>
    <row r="2573" spans="1:4" ht="30" x14ac:dyDescent="0.25">
      <c r="A2573" s="353" t="s">
        <v>13656</v>
      </c>
      <c r="B2573" s="354" t="s">
        <v>13657</v>
      </c>
      <c r="C2573" s="355" t="s">
        <v>569</v>
      </c>
      <c r="D2573" s="356">
        <v>679.68</v>
      </c>
    </row>
    <row r="2574" spans="1:4" ht="30" x14ac:dyDescent="0.25">
      <c r="A2574" s="353" t="s">
        <v>13658</v>
      </c>
      <c r="B2574" s="354" t="s">
        <v>13659</v>
      </c>
      <c r="C2574" s="355" t="s">
        <v>569</v>
      </c>
      <c r="D2574" s="356">
        <v>105.34</v>
      </c>
    </row>
    <row r="2575" spans="1:4" ht="30" x14ac:dyDescent="0.25">
      <c r="A2575" s="353" t="s">
        <v>13660</v>
      </c>
      <c r="B2575" s="354" t="s">
        <v>13661</v>
      </c>
      <c r="C2575" s="355" t="s">
        <v>569</v>
      </c>
      <c r="D2575" s="356">
        <v>19.27</v>
      </c>
    </row>
    <row r="2576" spans="1:4" ht="30" x14ac:dyDescent="0.25">
      <c r="A2576" s="353" t="s">
        <v>13662</v>
      </c>
      <c r="B2576" s="354" t="s">
        <v>13663</v>
      </c>
      <c r="C2576" s="355" t="s">
        <v>569</v>
      </c>
      <c r="D2576" s="356">
        <v>8.33</v>
      </c>
    </row>
    <row r="2577" spans="1:4" ht="30" x14ac:dyDescent="0.25">
      <c r="A2577" s="353" t="s">
        <v>13664</v>
      </c>
      <c r="B2577" s="354" t="s">
        <v>13665</v>
      </c>
      <c r="C2577" s="355" t="s">
        <v>569</v>
      </c>
      <c r="D2577" s="356">
        <v>12.95</v>
      </c>
    </row>
    <row r="2578" spans="1:4" ht="30" x14ac:dyDescent="0.25">
      <c r="A2578" s="353" t="s">
        <v>13666</v>
      </c>
      <c r="B2578" s="354" t="s">
        <v>13667</v>
      </c>
      <c r="C2578" s="355" t="s">
        <v>569</v>
      </c>
      <c r="D2578" s="356">
        <v>457.5</v>
      </c>
    </row>
    <row r="2579" spans="1:4" ht="30" x14ac:dyDescent="0.25">
      <c r="A2579" s="353" t="s">
        <v>13668</v>
      </c>
      <c r="B2579" s="354" t="s">
        <v>13669</v>
      </c>
      <c r="C2579" s="355" t="s">
        <v>569</v>
      </c>
      <c r="D2579" s="356">
        <v>34.36</v>
      </c>
    </row>
    <row r="2580" spans="1:4" ht="45" x14ac:dyDescent="0.25">
      <c r="A2580" s="353" t="s">
        <v>13670</v>
      </c>
      <c r="B2580" s="354" t="s">
        <v>13671</v>
      </c>
      <c r="C2580" s="355" t="s">
        <v>569</v>
      </c>
      <c r="D2580" s="356">
        <v>480.29</v>
      </c>
    </row>
    <row r="2581" spans="1:4" ht="30" x14ac:dyDescent="0.25">
      <c r="A2581" s="353" t="s">
        <v>13672</v>
      </c>
      <c r="B2581" s="354" t="s">
        <v>13673</v>
      </c>
      <c r="C2581" s="355" t="s">
        <v>569</v>
      </c>
      <c r="D2581" s="356">
        <v>12.01</v>
      </c>
    </row>
    <row r="2582" spans="1:4" ht="30" x14ac:dyDescent="0.25">
      <c r="A2582" s="353" t="s">
        <v>13674</v>
      </c>
      <c r="B2582" s="354" t="s">
        <v>13675</v>
      </c>
      <c r="C2582" s="355" t="s">
        <v>569</v>
      </c>
      <c r="D2582" s="356">
        <v>182.67</v>
      </c>
    </row>
    <row r="2583" spans="1:4" ht="30" x14ac:dyDescent="0.25">
      <c r="A2583" s="353" t="s">
        <v>13676</v>
      </c>
      <c r="B2583" s="354" t="s">
        <v>13677</v>
      </c>
      <c r="C2583" s="355" t="s">
        <v>569</v>
      </c>
      <c r="D2583" s="356">
        <v>514.96</v>
      </c>
    </row>
    <row r="2584" spans="1:4" ht="30" x14ac:dyDescent="0.25">
      <c r="A2584" s="353" t="s">
        <v>13678</v>
      </c>
      <c r="B2584" s="354" t="s">
        <v>13679</v>
      </c>
      <c r="C2584" s="355" t="s">
        <v>569</v>
      </c>
      <c r="D2584" s="356">
        <v>91.6</v>
      </c>
    </row>
    <row r="2585" spans="1:4" ht="30" x14ac:dyDescent="0.25">
      <c r="A2585" s="353" t="s">
        <v>13680</v>
      </c>
      <c r="B2585" s="354" t="s">
        <v>13681</v>
      </c>
      <c r="C2585" s="355" t="s">
        <v>569</v>
      </c>
      <c r="D2585" s="356">
        <v>1388.3</v>
      </c>
    </row>
    <row r="2586" spans="1:4" ht="30" x14ac:dyDescent="0.25">
      <c r="A2586" s="353" t="s">
        <v>13682</v>
      </c>
      <c r="B2586" s="354" t="s">
        <v>13683</v>
      </c>
      <c r="C2586" s="355" t="s">
        <v>569</v>
      </c>
      <c r="D2586" s="356">
        <v>20532.41</v>
      </c>
    </row>
    <row r="2587" spans="1:4" ht="30" x14ac:dyDescent="0.25">
      <c r="A2587" s="353" t="s">
        <v>13684</v>
      </c>
      <c r="B2587" s="354" t="s">
        <v>13685</v>
      </c>
      <c r="C2587" s="355" t="s">
        <v>569</v>
      </c>
      <c r="D2587" s="356">
        <v>5430.47</v>
      </c>
    </row>
    <row r="2588" spans="1:4" ht="30" x14ac:dyDescent="0.25">
      <c r="A2588" s="353" t="s">
        <v>13686</v>
      </c>
      <c r="B2588" s="354" t="s">
        <v>13687</v>
      </c>
      <c r="C2588" s="355" t="s">
        <v>569</v>
      </c>
      <c r="D2588" s="356">
        <v>37262.080000000002</v>
      </c>
    </row>
    <row r="2589" spans="1:4" ht="30" x14ac:dyDescent="0.25">
      <c r="A2589" s="353" t="s">
        <v>13688</v>
      </c>
      <c r="B2589" s="354" t="s">
        <v>13689</v>
      </c>
      <c r="C2589" s="355" t="s">
        <v>569</v>
      </c>
      <c r="D2589" s="356">
        <v>49492.84</v>
      </c>
    </row>
    <row r="2590" spans="1:4" ht="30" x14ac:dyDescent="0.25">
      <c r="A2590" s="353" t="s">
        <v>13690</v>
      </c>
      <c r="B2590" s="354" t="s">
        <v>13691</v>
      </c>
      <c r="C2590" s="355" t="s">
        <v>569</v>
      </c>
      <c r="D2590" s="356">
        <v>49468.1</v>
      </c>
    </row>
    <row r="2591" spans="1:4" ht="30" x14ac:dyDescent="0.25">
      <c r="A2591" s="353" t="s">
        <v>13692</v>
      </c>
      <c r="B2591" s="354" t="s">
        <v>13693</v>
      </c>
      <c r="C2591" s="355" t="s">
        <v>569</v>
      </c>
      <c r="D2591" s="356">
        <v>13596.1</v>
      </c>
    </row>
    <row r="2592" spans="1:4" ht="30" x14ac:dyDescent="0.25">
      <c r="A2592" s="353" t="s">
        <v>13694</v>
      </c>
      <c r="B2592" s="354" t="s">
        <v>13695</v>
      </c>
      <c r="C2592" s="355" t="s">
        <v>569</v>
      </c>
      <c r="D2592" s="356">
        <v>775.91</v>
      </c>
    </row>
    <row r="2593" spans="1:4" ht="30" x14ac:dyDescent="0.25">
      <c r="A2593" s="353" t="s">
        <v>13696</v>
      </c>
      <c r="B2593" s="354" t="s">
        <v>13697</v>
      </c>
      <c r="C2593" s="355" t="s">
        <v>569</v>
      </c>
      <c r="D2593" s="356">
        <v>43515.13</v>
      </c>
    </row>
    <row r="2594" spans="1:4" x14ac:dyDescent="0.25">
      <c r="A2594" s="353" t="s">
        <v>13698</v>
      </c>
      <c r="B2594" s="354" t="s">
        <v>13699</v>
      </c>
      <c r="C2594" s="355" t="s">
        <v>569</v>
      </c>
      <c r="D2594" s="356">
        <v>37528.620000000003</v>
      </c>
    </row>
    <row r="2595" spans="1:4" ht="30" x14ac:dyDescent="0.25">
      <c r="A2595" s="353" t="s">
        <v>13700</v>
      </c>
      <c r="B2595" s="354" t="s">
        <v>13701</v>
      </c>
      <c r="C2595" s="355" t="s">
        <v>569</v>
      </c>
      <c r="D2595" s="356">
        <v>58321.919999999998</v>
      </c>
    </row>
    <row r="2596" spans="1:4" ht="30" x14ac:dyDescent="0.25">
      <c r="A2596" s="353" t="s">
        <v>13702</v>
      </c>
      <c r="B2596" s="354" t="s">
        <v>13703</v>
      </c>
      <c r="C2596" s="355" t="s">
        <v>569</v>
      </c>
      <c r="D2596" s="356">
        <v>125416.98</v>
      </c>
    </row>
    <row r="2597" spans="1:4" ht="30" x14ac:dyDescent="0.25">
      <c r="A2597" s="353" t="s">
        <v>13704</v>
      </c>
      <c r="B2597" s="354" t="s">
        <v>13705</v>
      </c>
      <c r="C2597" s="355" t="s">
        <v>569</v>
      </c>
      <c r="D2597" s="356">
        <v>134294.56</v>
      </c>
    </row>
    <row r="2598" spans="1:4" ht="30" x14ac:dyDescent="0.25">
      <c r="A2598" s="353" t="s">
        <v>13706</v>
      </c>
      <c r="B2598" s="354" t="s">
        <v>13707</v>
      </c>
      <c r="C2598" s="355" t="s">
        <v>569</v>
      </c>
      <c r="D2598" s="356">
        <v>55193.96</v>
      </c>
    </row>
    <row r="2599" spans="1:4" ht="30" x14ac:dyDescent="0.25">
      <c r="A2599" s="353" t="s">
        <v>13708</v>
      </c>
      <c r="B2599" s="354" t="s">
        <v>13709</v>
      </c>
      <c r="C2599" s="355" t="s">
        <v>569</v>
      </c>
      <c r="D2599" s="356">
        <v>72907.56</v>
      </c>
    </row>
    <row r="2600" spans="1:4" ht="30" x14ac:dyDescent="0.25">
      <c r="A2600" s="353" t="s">
        <v>13710</v>
      </c>
      <c r="B2600" s="354" t="s">
        <v>13711</v>
      </c>
      <c r="C2600" s="355" t="s">
        <v>569</v>
      </c>
      <c r="D2600" s="356">
        <v>25681.95</v>
      </c>
    </row>
    <row r="2601" spans="1:4" ht="30" x14ac:dyDescent="0.25">
      <c r="A2601" s="353" t="s">
        <v>13712</v>
      </c>
      <c r="B2601" s="354" t="s">
        <v>13713</v>
      </c>
      <c r="C2601" s="355" t="s">
        <v>569</v>
      </c>
      <c r="D2601" s="356">
        <v>36943.870000000003</v>
      </c>
    </row>
    <row r="2602" spans="1:4" ht="30" x14ac:dyDescent="0.25">
      <c r="A2602" s="353" t="s">
        <v>13714</v>
      </c>
      <c r="B2602" s="354" t="s">
        <v>13715</v>
      </c>
      <c r="C2602" s="355" t="s">
        <v>569</v>
      </c>
      <c r="D2602" s="356">
        <v>31421.439999999999</v>
      </c>
    </row>
    <row r="2603" spans="1:4" ht="45" x14ac:dyDescent="0.25">
      <c r="A2603" s="353" t="s">
        <v>13716</v>
      </c>
      <c r="B2603" s="354" t="s">
        <v>13717</v>
      </c>
      <c r="C2603" s="355" t="s">
        <v>569</v>
      </c>
      <c r="D2603" s="356">
        <v>81718.17</v>
      </c>
    </row>
    <row r="2604" spans="1:4" x14ac:dyDescent="0.25">
      <c r="A2604" s="353" t="s">
        <v>13718</v>
      </c>
      <c r="B2604" s="354" t="s">
        <v>13719</v>
      </c>
      <c r="C2604" s="355" t="s">
        <v>569</v>
      </c>
      <c r="D2604" s="356">
        <v>20.48</v>
      </c>
    </row>
    <row r="2605" spans="1:4" ht="30" x14ac:dyDescent="0.25">
      <c r="A2605" s="353" t="s">
        <v>13720</v>
      </c>
      <c r="B2605" s="354" t="s">
        <v>13721</v>
      </c>
      <c r="C2605" s="355" t="s">
        <v>569</v>
      </c>
      <c r="D2605" s="356">
        <v>239.98</v>
      </c>
    </row>
    <row r="2606" spans="1:4" x14ac:dyDescent="0.25">
      <c r="A2606" s="353" t="s">
        <v>13722</v>
      </c>
      <c r="B2606" s="354" t="s">
        <v>5822</v>
      </c>
      <c r="C2606" s="355" t="s">
        <v>569</v>
      </c>
      <c r="D2606" s="356">
        <v>1241.83</v>
      </c>
    </row>
    <row r="2607" spans="1:4" ht="30" x14ac:dyDescent="0.25">
      <c r="A2607" s="353" t="s">
        <v>13723</v>
      </c>
      <c r="B2607" s="354" t="s">
        <v>13724</v>
      </c>
      <c r="C2607" s="355" t="s">
        <v>569</v>
      </c>
      <c r="D2607" s="356">
        <v>169.19</v>
      </c>
    </row>
    <row r="2608" spans="1:4" ht="45" x14ac:dyDescent="0.25">
      <c r="A2608" s="353" t="s">
        <v>13725</v>
      </c>
      <c r="B2608" s="354" t="s">
        <v>13726</v>
      </c>
      <c r="C2608" s="355" t="s">
        <v>569</v>
      </c>
      <c r="D2608" s="356">
        <v>290.49</v>
      </c>
    </row>
    <row r="2609" spans="1:4" ht="45" x14ac:dyDescent="0.25">
      <c r="A2609" s="353" t="s">
        <v>13727</v>
      </c>
      <c r="B2609" s="354" t="s">
        <v>13728</v>
      </c>
      <c r="C2609" s="355" t="s">
        <v>569</v>
      </c>
      <c r="D2609" s="356">
        <v>56.49</v>
      </c>
    </row>
    <row r="2610" spans="1:4" ht="30" x14ac:dyDescent="0.25">
      <c r="A2610" s="353" t="s">
        <v>13729</v>
      </c>
      <c r="B2610" s="354" t="s">
        <v>13730</v>
      </c>
      <c r="C2610" s="355" t="s">
        <v>569</v>
      </c>
      <c r="D2610" s="356">
        <v>72.959999999999994</v>
      </c>
    </row>
    <row r="2611" spans="1:4" x14ac:dyDescent="0.25">
      <c r="A2611" s="353" t="s">
        <v>13731</v>
      </c>
      <c r="B2611" s="354" t="s">
        <v>13732</v>
      </c>
      <c r="C2611" s="355" t="s">
        <v>569</v>
      </c>
      <c r="D2611" s="356">
        <v>109.73</v>
      </c>
    </row>
    <row r="2612" spans="1:4" ht="45" x14ac:dyDescent="0.25">
      <c r="A2612" s="353" t="s">
        <v>13733</v>
      </c>
      <c r="B2612" s="354" t="s">
        <v>13734</v>
      </c>
      <c r="C2612" s="355" t="s">
        <v>569</v>
      </c>
      <c r="D2612" s="356">
        <v>3631.33</v>
      </c>
    </row>
    <row r="2613" spans="1:4" x14ac:dyDescent="0.25">
      <c r="A2613" s="353" t="s">
        <v>13735</v>
      </c>
      <c r="B2613" s="354" t="s">
        <v>13736</v>
      </c>
      <c r="C2613" s="355" t="s">
        <v>569</v>
      </c>
      <c r="D2613" s="356">
        <v>9512.8799999999992</v>
      </c>
    </row>
    <row r="2614" spans="1:4" x14ac:dyDescent="0.25">
      <c r="A2614" s="353" t="s">
        <v>13737</v>
      </c>
      <c r="B2614" s="354" t="s">
        <v>13738</v>
      </c>
      <c r="C2614" s="355" t="s">
        <v>569</v>
      </c>
      <c r="D2614" s="356">
        <v>12618.53</v>
      </c>
    </row>
    <row r="2615" spans="1:4" ht="45" x14ac:dyDescent="0.25">
      <c r="A2615" s="353" t="s">
        <v>13739</v>
      </c>
      <c r="B2615" s="354" t="s">
        <v>13740</v>
      </c>
      <c r="C2615" s="355" t="s">
        <v>780</v>
      </c>
      <c r="D2615" s="356">
        <v>2960.07</v>
      </c>
    </row>
    <row r="2616" spans="1:4" ht="30" x14ac:dyDescent="0.25">
      <c r="A2616" s="353" t="s">
        <v>13741</v>
      </c>
      <c r="B2616" s="354" t="s">
        <v>13742</v>
      </c>
      <c r="C2616" s="355" t="s">
        <v>569</v>
      </c>
      <c r="D2616" s="356">
        <v>2901.58</v>
      </c>
    </row>
    <row r="2617" spans="1:4" x14ac:dyDescent="0.25">
      <c r="A2617" s="353" t="s">
        <v>13743</v>
      </c>
      <c r="B2617" s="354" t="s">
        <v>13744</v>
      </c>
      <c r="C2617" s="355" t="s">
        <v>569</v>
      </c>
      <c r="D2617" s="356">
        <v>951</v>
      </c>
    </row>
    <row r="2618" spans="1:4" ht="30" x14ac:dyDescent="0.25">
      <c r="A2618" s="353" t="s">
        <v>13745</v>
      </c>
      <c r="B2618" s="354" t="s">
        <v>13746</v>
      </c>
      <c r="C2618" s="355" t="s">
        <v>569</v>
      </c>
      <c r="D2618" s="356">
        <v>11627.64</v>
      </c>
    </row>
    <row r="2619" spans="1:4" x14ac:dyDescent="0.25">
      <c r="A2619" s="353" t="s">
        <v>13747</v>
      </c>
      <c r="B2619" s="354" t="s">
        <v>13748</v>
      </c>
      <c r="C2619" s="355" t="s">
        <v>569</v>
      </c>
      <c r="D2619" s="356">
        <v>10.3</v>
      </c>
    </row>
    <row r="2620" spans="1:4" x14ac:dyDescent="0.25">
      <c r="A2620" s="353" t="s">
        <v>13749</v>
      </c>
      <c r="B2620" s="354" t="s">
        <v>13750</v>
      </c>
      <c r="C2620" s="355" t="s">
        <v>569</v>
      </c>
      <c r="D2620" s="356">
        <v>12.35</v>
      </c>
    </row>
    <row r="2621" spans="1:4" x14ac:dyDescent="0.25">
      <c r="A2621" s="353" t="s">
        <v>13751</v>
      </c>
      <c r="B2621" s="354" t="s">
        <v>13752</v>
      </c>
      <c r="C2621" s="355" t="s">
        <v>569</v>
      </c>
      <c r="D2621" s="356">
        <v>722.24</v>
      </c>
    </row>
    <row r="2622" spans="1:4" x14ac:dyDescent="0.25">
      <c r="A2622" s="353" t="s">
        <v>13753</v>
      </c>
      <c r="B2622" s="354" t="s">
        <v>13754</v>
      </c>
      <c r="C2622" s="355" t="s">
        <v>569</v>
      </c>
      <c r="D2622" s="356">
        <v>1609.8</v>
      </c>
    </row>
    <row r="2623" spans="1:4" x14ac:dyDescent="0.25">
      <c r="A2623" s="353" t="s">
        <v>13755</v>
      </c>
      <c r="B2623" s="354" t="s">
        <v>13756</v>
      </c>
      <c r="C2623" s="355" t="s">
        <v>569</v>
      </c>
      <c r="D2623" s="356">
        <v>616.66999999999996</v>
      </c>
    </row>
    <row r="2624" spans="1:4" x14ac:dyDescent="0.25">
      <c r="A2624" s="353" t="s">
        <v>13757</v>
      </c>
      <c r="B2624" s="354" t="s">
        <v>13758</v>
      </c>
      <c r="C2624" s="355" t="s">
        <v>569</v>
      </c>
      <c r="D2624" s="356">
        <v>158.55000000000001</v>
      </c>
    </row>
    <row r="2625" spans="1:4" x14ac:dyDescent="0.25">
      <c r="A2625" s="353" t="s">
        <v>13759</v>
      </c>
      <c r="B2625" s="354" t="s">
        <v>13760</v>
      </c>
      <c r="C2625" s="355" t="s">
        <v>569</v>
      </c>
      <c r="D2625" s="356">
        <v>2652.5</v>
      </c>
    </row>
    <row r="2626" spans="1:4" x14ac:dyDescent="0.25">
      <c r="A2626" s="353" t="s">
        <v>13761</v>
      </c>
      <c r="B2626" s="354" t="s">
        <v>13762</v>
      </c>
      <c r="C2626" s="355" t="s">
        <v>569</v>
      </c>
      <c r="D2626" s="356">
        <v>1094.3399999999999</v>
      </c>
    </row>
    <row r="2627" spans="1:4" x14ac:dyDescent="0.25">
      <c r="A2627" s="353" t="s">
        <v>13763</v>
      </c>
      <c r="B2627" s="354" t="s">
        <v>13764</v>
      </c>
      <c r="C2627" s="355" t="s">
        <v>569</v>
      </c>
      <c r="D2627" s="356">
        <v>1016.79</v>
      </c>
    </row>
    <row r="2628" spans="1:4" ht="30" x14ac:dyDescent="0.25">
      <c r="A2628" s="353" t="s">
        <v>13765</v>
      </c>
      <c r="B2628" s="354" t="s">
        <v>13766</v>
      </c>
      <c r="C2628" s="355" t="s">
        <v>569</v>
      </c>
      <c r="D2628" s="356">
        <v>2363.56</v>
      </c>
    </row>
    <row r="2629" spans="1:4" ht="30" x14ac:dyDescent="0.25">
      <c r="A2629" s="353" t="s">
        <v>13767</v>
      </c>
      <c r="B2629" s="354" t="s">
        <v>13768</v>
      </c>
      <c r="C2629" s="355" t="s">
        <v>569</v>
      </c>
      <c r="D2629" s="356">
        <v>137.88</v>
      </c>
    </row>
    <row r="2630" spans="1:4" ht="30" x14ac:dyDescent="0.25">
      <c r="A2630" s="353" t="s">
        <v>13769</v>
      </c>
      <c r="B2630" s="354" t="s">
        <v>13770</v>
      </c>
      <c r="C2630" s="355" t="s">
        <v>569</v>
      </c>
      <c r="D2630" s="356">
        <v>248.65</v>
      </c>
    </row>
    <row r="2631" spans="1:4" x14ac:dyDescent="0.25">
      <c r="A2631" s="353" t="s">
        <v>13771</v>
      </c>
      <c r="B2631" s="354" t="s">
        <v>13772</v>
      </c>
      <c r="C2631" s="355" t="s">
        <v>569</v>
      </c>
      <c r="D2631" s="356">
        <v>258.85000000000002</v>
      </c>
    </row>
    <row r="2632" spans="1:4" x14ac:dyDescent="0.25">
      <c r="A2632" s="353" t="s">
        <v>13773</v>
      </c>
      <c r="B2632" s="354" t="s">
        <v>13774</v>
      </c>
      <c r="C2632" s="355" t="s">
        <v>569</v>
      </c>
      <c r="D2632" s="356">
        <v>182.89</v>
      </c>
    </row>
    <row r="2633" spans="1:4" ht="30" x14ac:dyDescent="0.25">
      <c r="A2633" s="353" t="s">
        <v>13775</v>
      </c>
      <c r="B2633" s="354" t="s">
        <v>13776</v>
      </c>
      <c r="C2633" s="355" t="s">
        <v>569</v>
      </c>
      <c r="D2633" s="356">
        <v>39.590000000000003</v>
      </c>
    </row>
    <row r="2634" spans="1:4" ht="30" x14ac:dyDescent="0.25">
      <c r="A2634" s="353" t="s">
        <v>13777</v>
      </c>
      <c r="B2634" s="354" t="s">
        <v>13778</v>
      </c>
      <c r="C2634" s="355" t="s">
        <v>569</v>
      </c>
      <c r="D2634" s="356">
        <v>81.13</v>
      </c>
    </row>
    <row r="2635" spans="1:4" ht="30" x14ac:dyDescent="0.25">
      <c r="A2635" s="353" t="s">
        <v>13779</v>
      </c>
      <c r="B2635" s="354" t="s">
        <v>13780</v>
      </c>
      <c r="C2635" s="355" t="s">
        <v>569</v>
      </c>
      <c r="D2635" s="356">
        <v>143.86000000000001</v>
      </c>
    </row>
    <row r="2636" spans="1:4" ht="30" x14ac:dyDescent="0.25">
      <c r="A2636" s="353" t="s">
        <v>13781</v>
      </c>
      <c r="B2636" s="354" t="s">
        <v>13782</v>
      </c>
      <c r="C2636" s="355" t="s">
        <v>569</v>
      </c>
      <c r="D2636" s="356">
        <v>482.84</v>
      </c>
    </row>
    <row r="2637" spans="1:4" ht="30" x14ac:dyDescent="0.25">
      <c r="A2637" s="353" t="s">
        <v>13783</v>
      </c>
      <c r="B2637" s="354" t="s">
        <v>13784</v>
      </c>
      <c r="C2637" s="355" t="s">
        <v>569</v>
      </c>
      <c r="D2637" s="356">
        <v>991.61</v>
      </c>
    </row>
    <row r="2638" spans="1:4" ht="30" x14ac:dyDescent="0.25">
      <c r="A2638" s="353" t="s">
        <v>13785</v>
      </c>
      <c r="B2638" s="354" t="s">
        <v>13786</v>
      </c>
      <c r="C2638" s="355" t="s">
        <v>569</v>
      </c>
      <c r="D2638" s="356">
        <v>83.99</v>
      </c>
    </row>
    <row r="2639" spans="1:4" ht="30" x14ac:dyDescent="0.25">
      <c r="A2639" s="353" t="s">
        <v>13787</v>
      </c>
      <c r="B2639" s="354" t="s">
        <v>13788</v>
      </c>
      <c r="C2639" s="355" t="s">
        <v>569</v>
      </c>
      <c r="D2639" s="356">
        <v>166.26</v>
      </c>
    </row>
    <row r="2640" spans="1:4" ht="30" x14ac:dyDescent="0.25">
      <c r="A2640" s="353" t="s">
        <v>13789</v>
      </c>
      <c r="B2640" s="354" t="s">
        <v>13790</v>
      </c>
      <c r="C2640" s="355" t="s">
        <v>569</v>
      </c>
      <c r="D2640" s="356">
        <v>293.2</v>
      </c>
    </row>
    <row r="2641" spans="1:4" ht="30" x14ac:dyDescent="0.25">
      <c r="A2641" s="353" t="s">
        <v>13791</v>
      </c>
      <c r="B2641" s="354" t="s">
        <v>13792</v>
      </c>
      <c r="C2641" s="355" t="s">
        <v>569</v>
      </c>
      <c r="D2641" s="356">
        <v>450.04</v>
      </c>
    </row>
    <row r="2642" spans="1:4" ht="45" x14ac:dyDescent="0.25">
      <c r="A2642" s="353" t="s">
        <v>13793</v>
      </c>
      <c r="B2642" s="354" t="s">
        <v>13794</v>
      </c>
      <c r="C2642" s="355" t="s">
        <v>780</v>
      </c>
      <c r="D2642" s="356">
        <v>145425.94</v>
      </c>
    </row>
    <row r="2643" spans="1:4" ht="30" x14ac:dyDescent="0.25">
      <c r="A2643" s="353" t="s">
        <v>13795</v>
      </c>
      <c r="B2643" s="354" t="s">
        <v>13796</v>
      </c>
      <c r="C2643" s="355" t="s">
        <v>569</v>
      </c>
      <c r="D2643" s="356">
        <v>525.22</v>
      </c>
    </row>
    <row r="2644" spans="1:4" ht="30" x14ac:dyDescent="0.25">
      <c r="A2644" s="353" t="s">
        <v>13797</v>
      </c>
      <c r="B2644" s="354" t="s">
        <v>13798</v>
      </c>
      <c r="C2644" s="355" t="s">
        <v>569</v>
      </c>
      <c r="D2644" s="356">
        <v>511.77</v>
      </c>
    </row>
    <row r="2645" spans="1:4" ht="30" x14ac:dyDescent="0.25">
      <c r="A2645" s="353" t="s">
        <v>13799</v>
      </c>
      <c r="B2645" s="354" t="s">
        <v>13800</v>
      </c>
      <c r="C2645" s="355" t="s">
        <v>569</v>
      </c>
      <c r="D2645" s="356">
        <v>697.7</v>
      </c>
    </row>
    <row r="2646" spans="1:4" ht="30" x14ac:dyDescent="0.25">
      <c r="A2646" s="353" t="s">
        <v>13801</v>
      </c>
      <c r="B2646" s="354" t="s">
        <v>13802</v>
      </c>
      <c r="C2646" s="355" t="s">
        <v>569</v>
      </c>
      <c r="D2646" s="356">
        <v>705.87</v>
      </c>
    </row>
    <row r="2647" spans="1:4" ht="30" x14ac:dyDescent="0.25">
      <c r="A2647" s="353" t="s">
        <v>13803</v>
      </c>
      <c r="B2647" s="354" t="s">
        <v>13804</v>
      </c>
      <c r="C2647" s="355" t="s">
        <v>569</v>
      </c>
      <c r="D2647" s="356">
        <v>1110.3399999999999</v>
      </c>
    </row>
    <row r="2648" spans="1:4" ht="30" x14ac:dyDescent="0.25">
      <c r="A2648" s="353" t="s">
        <v>13805</v>
      </c>
      <c r="B2648" s="354" t="s">
        <v>13806</v>
      </c>
      <c r="C2648" s="355" t="s">
        <v>569</v>
      </c>
      <c r="D2648" s="356">
        <v>1482.3</v>
      </c>
    </row>
    <row r="2649" spans="1:4" ht="30" x14ac:dyDescent="0.25">
      <c r="A2649" s="353" t="s">
        <v>13807</v>
      </c>
      <c r="B2649" s="354" t="s">
        <v>13808</v>
      </c>
      <c r="C2649" s="355" t="s">
        <v>569</v>
      </c>
      <c r="D2649" s="356">
        <v>621.80999999999995</v>
      </c>
    </row>
    <row r="2650" spans="1:4" ht="30" x14ac:dyDescent="0.25">
      <c r="A2650" s="353" t="s">
        <v>13809</v>
      </c>
      <c r="B2650" s="354" t="s">
        <v>13810</v>
      </c>
      <c r="C2650" s="355" t="s">
        <v>569</v>
      </c>
      <c r="D2650" s="356">
        <v>727.24</v>
      </c>
    </row>
    <row r="2651" spans="1:4" ht="30" x14ac:dyDescent="0.25">
      <c r="A2651" s="353" t="s">
        <v>13811</v>
      </c>
      <c r="B2651" s="354" t="s">
        <v>13812</v>
      </c>
      <c r="C2651" s="355" t="s">
        <v>569</v>
      </c>
      <c r="D2651" s="356">
        <v>832.3</v>
      </c>
    </row>
    <row r="2652" spans="1:4" ht="30" x14ac:dyDescent="0.25">
      <c r="A2652" s="353" t="s">
        <v>13813</v>
      </c>
      <c r="B2652" s="354" t="s">
        <v>13814</v>
      </c>
      <c r="C2652" s="355" t="s">
        <v>569</v>
      </c>
      <c r="D2652" s="356">
        <v>847.42</v>
      </c>
    </row>
    <row r="2653" spans="1:4" ht="30" x14ac:dyDescent="0.25">
      <c r="A2653" s="353" t="s">
        <v>13815</v>
      </c>
      <c r="B2653" s="354" t="s">
        <v>13816</v>
      </c>
      <c r="C2653" s="355" t="s">
        <v>569</v>
      </c>
      <c r="D2653" s="356">
        <v>1239.6400000000001</v>
      </c>
    </row>
    <row r="2654" spans="1:4" ht="30" x14ac:dyDescent="0.25">
      <c r="A2654" s="353" t="s">
        <v>13817</v>
      </c>
      <c r="B2654" s="354" t="s">
        <v>13818</v>
      </c>
      <c r="C2654" s="355" t="s">
        <v>569</v>
      </c>
      <c r="D2654" s="356">
        <v>1978.16</v>
      </c>
    </row>
    <row r="2655" spans="1:4" ht="45" x14ac:dyDescent="0.25">
      <c r="A2655" s="353" t="s">
        <v>13819</v>
      </c>
      <c r="B2655" s="354" t="s">
        <v>13820</v>
      </c>
      <c r="C2655" s="355" t="s">
        <v>780</v>
      </c>
      <c r="D2655" s="356">
        <v>116045.88</v>
      </c>
    </row>
    <row r="2656" spans="1:4" ht="30" x14ac:dyDescent="0.25">
      <c r="A2656" s="353" t="s">
        <v>13821</v>
      </c>
      <c r="B2656" s="354" t="s">
        <v>13822</v>
      </c>
      <c r="C2656" s="355" t="s">
        <v>21</v>
      </c>
      <c r="D2656" s="356">
        <v>6153.34</v>
      </c>
    </row>
    <row r="2657" spans="1:4" ht="45" x14ac:dyDescent="0.25">
      <c r="A2657" s="353" t="s">
        <v>13823</v>
      </c>
      <c r="B2657" s="354" t="s">
        <v>13824</v>
      </c>
      <c r="C2657" s="355" t="s">
        <v>21</v>
      </c>
      <c r="D2657" s="356">
        <v>565.70000000000005</v>
      </c>
    </row>
    <row r="2658" spans="1:4" x14ac:dyDescent="0.25">
      <c r="A2658" s="353" t="s">
        <v>13825</v>
      </c>
      <c r="B2658" s="354" t="s">
        <v>13826</v>
      </c>
      <c r="C2658" s="355" t="s">
        <v>569</v>
      </c>
      <c r="D2658" s="356">
        <v>1064.57</v>
      </c>
    </row>
    <row r="2659" spans="1:4" ht="30" x14ac:dyDescent="0.25">
      <c r="A2659" s="353" t="s">
        <v>13827</v>
      </c>
      <c r="B2659" s="354" t="s">
        <v>13828</v>
      </c>
      <c r="C2659" s="355" t="s">
        <v>569</v>
      </c>
      <c r="D2659" s="356">
        <v>141.72999999999999</v>
      </c>
    </row>
    <row r="2660" spans="1:4" x14ac:dyDescent="0.25">
      <c r="A2660" s="353" t="s">
        <v>13829</v>
      </c>
      <c r="B2660" s="354" t="s">
        <v>13830</v>
      </c>
      <c r="C2660" s="355" t="s">
        <v>569</v>
      </c>
      <c r="D2660" s="356">
        <v>22.26</v>
      </c>
    </row>
    <row r="2661" spans="1:4" x14ac:dyDescent="0.25">
      <c r="A2661" s="353" t="s">
        <v>13831</v>
      </c>
      <c r="B2661" s="354" t="s">
        <v>13832</v>
      </c>
      <c r="C2661" s="355" t="s">
        <v>569</v>
      </c>
      <c r="D2661" s="356">
        <v>21.26</v>
      </c>
    </row>
    <row r="2662" spans="1:4" ht="30" x14ac:dyDescent="0.25">
      <c r="A2662" s="353" t="s">
        <v>13833</v>
      </c>
      <c r="B2662" s="354" t="s">
        <v>13834</v>
      </c>
      <c r="C2662" s="355" t="s">
        <v>780</v>
      </c>
      <c r="D2662" s="356">
        <v>9.42</v>
      </c>
    </row>
    <row r="2663" spans="1:4" ht="30" x14ac:dyDescent="0.25">
      <c r="A2663" s="353" t="s">
        <v>13835</v>
      </c>
      <c r="B2663" s="354" t="s">
        <v>13836</v>
      </c>
      <c r="C2663" s="355" t="s">
        <v>569</v>
      </c>
      <c r="D2663" s="356">
        <v>4.47</v>
      </c>
    </row>
    <row r="2664" spans="1:4" ht="30" x14ac:dyDescent="0.25">
      <c r="A2664" s="353" t="s">
        <v>13837</v>
      </c>
      <c r="B2664" s="354" t="s">
        <v>13838</v>
      </c>
      <c r="C2664" s="355" t="s">
        <v>569</v>
      </c>
      <c r="D2664" s="356">
        <v>86.97</v>
      </c>
    </row>
    <row r="2665" spans="1:4" ht="30" x14ac:dyDescent="0.25">
      <c r="A2665" s="353" t="s">
        <v>13839</v>
      </c>
      <c r="B2665" s="354" t="s">
        <v>13840</v>
      </c>
      <c r="C2665" s="355" t="s">
        <v>569</v>
      </c>
      <c r="D2665" s="356">
        <v>133.83000000000001</v>
      </c>
    </row>
    <row r="2666" spans="1:4" x14ac:dyDescent="0.25">
      <c r="A2666" s="353" t="s">
        <v>13841</v>
      </c>
      <c r="B2666" s="354" t="s">
        <v>13842</v>
      </c>
      <c r="C2666" s="355" t="s">
        <v>569</v>
      </c>
      <c r="D2666" s="356">
        <v>15.73</v>
      </c>
    </row>
    <row r="2667" spans="1:4" x14ac:dyDescent="0.25">
      <c r="A2667" s="353" t="s">
        <v>13843</v>
      </c>
      <c r="B2667" s="354" t="s">
        <v>13844</v>
      </c>
      <c r="C2667" s="355" t="s">
        <v>569</v>
      </c>
      <c r="D2667" s="356">
        <v>5.53</v>
      </c>
    </row>
    <row r="2668" spans="1:4" x14ac:dyDescent="0.25">
      <c r="A2668" s="353" t="s">
        <v>13845</v>
      </c>
      <c r="B2668" s="354" t="s">
        <v>13846</v>
      </c>
      <c r="C2668" s="355" t="s">
        <v>569</v>
      </c>
      <c r="D2668" s="356">
        <v>8.07</v>
      </c>
    </row>
    <row r="2669" spans="1:4" x14ac:dyDescent="0.25">
      <c r="A2669" s="353" t="s">
        <v>13847</v>
      </c>
      <c r="B2669" s="354" t="s">
        <v>13848</v>
      </c>
      <c r="C2669" s="355" t="s">
        <v>569</v>
      </c>
      <c r="D2669" s="356">
        <v>14.04</v>
      </c>
    </row>
    <row r="2670" spans="1:4" x14ac:dyDescent="0.25">
      <c r="A2670" s="353" t="s">
        <v>13849</v>
      </c>
      <c r="B2670" s="354" t="s">
        <v>13850</v>
      </c>
      <c r="C2670" s="355" t="s">
        <v>569</v>
      </c>
      <c r="D2670" s="356">
        <v>17.02</v>
      </c>
    </row>
    <row r="2671" spans="1:4" x14ac:dyDescent="0.25">
      <c r="A2671" s="353" t="s">
        <v>13851</v>
      </c>
      <c r="B2671" s="354" t="s">
        <v>13852</v>
      </c>
      <c r="C2671" s="355" t="s">
        <v>569</v>
      </c>
      <c r="D2671" s="356">
        <v>10.8</v>
      </c>
    </row>
    <row r="2672" spans="1:4" x14ac:dyDescent="0.25">
      <c r="A2672" s="353" t="s">
        <v>13853</v>
      </c>
      <c r="B2672" s="354" t="s">
        <v>13854</v>
      </c>
      <c r="C2672" s="355" t="s">
        <v>569</v>
      </c>
      <c r="D2672" s="356">
        <v>15.15</v>
      </c>
    </row>
    <row r="2673" spans="1:4" x14ac:dyDescent="0.25">
      <c r="A2673" s="353" t="s">
        <v>13855</v>
      </c>
      <c r="B2673" s="354" t="s">
        <v>13856</v>
      </c>
      <c r="C2673" s="355" t="s">
        <v>569</v>
      </c>
      <c r="D2673" s="356">
        <v>13.47</v>
      </c>
    </row>
    <row r="2674" spans="1:4" x14ac:dyDescent="0.25">
      <c r="A2674" s="353" t="s">
        <v>13857</v>
      </c>
      <c r="B2674" s="354" t="s">
        <v>13858</v>
      </c>
      <c r="C2674" s="355" t="s">
        <v>569</v>
      </c>
      <c r="D2674" s="356">
        <v>17.79</v>
      </c>
    </row>
    <row r="2675" spans="1:4" x14ac:dyDescent="0.25">
      <c r="A2675" s="353" t="s">
        <v>13859</v>
      </c>
      <c r="B2675" s="354" t="s">
        <v>13860</v>
      </c>
      <c r="C2675" s="355" t="s">
        <v>569</v>
      </c>
      <c r="D2675" s="356">
        <v>12.69</v>
      </c>
    </row>
    <row r="2676" spans="1:4" x14ac:dyDescent="0.25">
      <c r="A2676" s="353" t="s">
        <v>13861</v>
      </c>
      <c r="B2676" s="354" t="s">
        <v>13862</v>
      </c>
      <c r="C2676" s="355" t="s">
        <v>569</v>
      </c>
      <c r="D2676" s="356">
        <v>12.07</v>
      </c>
    </row>
    <row r="2677" spans="1:4" x14ac:dyDescent="0.25">
      <c r="A2677" s="353" t="s">
        <v>13863</v>
      </c>
      <c r="B2677" s="354" t="s">
        <v>13864</v>
      </c>
      <c r="C2677" s="355" t="s">
        <v>569</v>
      </c>
      <c r="D2677" s="356">
        <v>78.95</v>
      </c>
    </row>
    <row r="2678" spans="1:4" x14ac:dyDescent="0.25">
      <c r="A2678" s="353" t="s">
        <v>13865</v>
      </c>
      <c r="B2678" s="354" t="s">
        <v>13866</v>
      </c>
      <c r="C2678" s="355" t="s">
        <v>569</v>
      </c>
      <c r="D2678" s="356">
        <v>180.56</v>
      </c>
    </row>
    <row r="2679" spans="1:4" ht="30" x14ac:dyDescent="0.25">
      <c r="A2679" s="353" t="s">
        <v>13867</v>
      </c>
      <c r="B2679" s="354" t="s">
        <v>13868</v>
      </c>
      <c r="C2679" s="355" t="s">
        <v>52</v>
      </c>
      <c r="D2679" s="356">
        <v>82.65</v>
      </c>
    </row>
    <row r="2680" spans="1:4" x14ac:dyDescent="0.25">
      <c r="A2680" s="353" t="s">
        <v>13869</v>
      </c>
      <c r="B2680" s="354" t="s">
        <v>13870</v>
      </c>
      <c r="C2680" s="355" t="s">
        <v>569</v>
      </c>
      <c r="D2680" s="356">
        <v>11.79</v>
      </c>
    </row>
    <row r="2681" spans="1:4" x14ac:dyDescent="0.25">
      <c r="A2681" s="353" t="s">
        <v>13871</v>
      </c>
      <c r="B2681" s="354" t="s">
        <v>13872</v>
      </c>
      <c r="C2681" s="355" t="s">
        <v>569</v>
      </c>
      <c r="D2681" s="356">
        <v>40.35</v>
      </c>
    </row>
    <row r="2682" spans="1:4" x14ac:dyDescent="0.25">
      <c r="A2682" s="353" t="s">
        <v>13873</v>
      </c>
      <c r="B2682" s="354" t="s">
        <v>13874</v>
      </c>
      <c r="C2682" s="355" t="s">
        <v>569</v>
      </c>
      <c r="D2682" s="356">
        <v>16.600000000000001</v>
      </c>
    </row>
    <row r="2683" spans="1:4" x14ac:dyDescent="0.25">
      <c r="A2683" s="353" t="s">
        <v>13875</v>
      </c>
      <c r="B2683" s="354" t="s">
        <v>13876</v>
      </c>
      <c r="C2683" s="355" t="s">
        <v>569</v>
      </c>
      <c r="D2683" s="356">
        <v>29.02</v>
      </c>
    </row>
    <row r="2684" spans="1:4" ht="45" x14ac:dyDescent="0.25">
      <c r="A2684" s="353" t="s">
        <v>13877</v>
      </c>
      <c r="B2684" s="354" t="s">
        <v>13878</v>
      </c>
      <c r="C2684" s="355" t="s">
        <v>569</v>
      </c>
      <c r="D2684" s="356">
        <v>18.059999999999999</v>
      </c>
    </row>
    <row r="2685" spans="1:4" ht="45" x14ac:dyDescent="0.25">
      <c r="A2685" s="353" t="s">
        <v>13879</v>
      </c>
      <c r="B2685" s="354" t="s">
        <v>13880</v>
      </c>
      <c r="C2685" s="355" t="s">
        <v>569</v>
      </c>
      <c r="D2685" s="356">
        <v>7.61</v>
      </c>
    </row>
    <row r="2686" spans="1:4" ht="45" x14ac:dyDescent="0.25">
      <c r="A2686" s="353" t="s">
        <v>13881</v>
      </c>
      <c r="B2686" s="354" t="s">
        <v>13882</v>
      </c>
      <c r="C2686" s="355" t="s">
        <v>569</v>
      </c>
      <c r="D2686" s="356">
        <v>138.05000000000001</v>
      </c>
    </row>
    <row r="2687" spans="1:4" x14ac:dyDescent="0.25">
      <c r="A2687" s="353" t="s">
        <v>13883</v>
      </c>
      <c r="B2687" s="354" t="s">
        <v>13884</v>
      </c>
      <c r="C2687" s="355" t="s">
        <v>569</v>
      </c>
      <c r="D2687" s="356">
        <v>45.75</v>
      </c>
    </row>
    <row r="2688" spans="1:4" x14ac:dyDescent="0.25">
      <c r="A2688" s="353" t="s">
        <v>13885</v>
      </c>
      <c r="B2688" s="354" t="s">
        <v>13886</v>
      </c>
      <c r="C2688" s="355" t="s">
        <v>569</v>
      </c>
      <c r="D2688" s="356">
        <v>10.73</v>
      </c>
    </row>
    <row r="2689" spans="1:4" x14ac:dyDescent="0.25">
      <c r="A2689" s="353" t="s">
        <v>13887</v>
      </c>
      <c r="B2689" s="354" t="s">
        <v>13888</v>
      </c>
      <c r="C2689" s="355" t="s">
        <v>569</v>
      </c>
      <c r="D2689" s="356">
        <v>10.02</v>
      </c>
    </row>
    <row r="2690" spans="1:4" x14ac:dyDescent="0.25">
      <c r="A2690" s="353" t="s">
        <v>13889</v>
      </c>
      <c r="B2690" s="354" t="s">
        <v>13890</v>
      </c>
      <c r="C2690" s="355" t="s">
        <v>569</v>
      </c>
      <c r="D2690" s="356">
        <v>48.46</v>
      </c>
    </row>
    <row r="2691" spans="1:4" ht="30" x14ac:dyDescent="0.25">
      <c r="A2691" s="353" t="s">
        <v>13891</v>
      </c>
      <c r="B2691" s="354" t="s">
        <v>13892</v>
      </c>
      <c r="C2691" s="355" t="s">
        <v>569</v>
      </c>
      <c r="D2691" s="356">
        <v>252.36</v>
      </c>
    </row>
    <row r="2692" spans="1:4" ht="30" x14ac:dyDescent="0.25">
      <c r="A2692" s="353" t="s">
        <v>13893</v>
      </c>
      <c r="B2692" s="354" t="s">
        <v>13894</v>
      </c>
      <c r="C2692" s="355" t="s">
        <v>569</v>
      </c>
      <c r="D2692" s="356">
        <v>244.01</v>
      </c>
    </row>
    <row r="2693" spans="1:4" x14ac:dyDescent="0.25">
      <c r="A2693" s="353" t="s">
        <v>13895</v>
      </c>
      <c r="B2693" s="354" t="s">
        <v>13896</v>
      </c>
      <c r="C2693" s="355" t="s">
        <v>569</v>
      </c>
      <c r="D2693" s="356">
        <v>5.89</v>
      </c>
    </row>
    <row r="2694" spans="1:4" ht="30" x14ac:dyDescent="0.25">
      <c r="A2694" s="353" t="s">
        <v>13897</v>
      </c>
      <c r="B2694" s="354" t="s">
        <v>13898</v>
      </c>
      <c r="C2694" s="355" t="s">
        <v>569</v>
      </c>
      <c r="D2694" s="356">
        <v>34.83</v>
      </c>
    </row>
    <row r="2695" spans="1:4" ht="30" x14ac:dyDescent="0.25">
      <c r="A2695" s="353" t="s">
        <v>13899</v>
      </c>
      <c r="B2695" s="354" t="s">
        <v>13900</v>
      </c>
      <c r="C2695" s="355" t="s">
        <v>569</v>
      </c>
      <c r="D2695" s="356">
        <v>20.87</v>
      </c>
    </row>
    <row r="2696" spans="1:4" ht="30" x14ac:dyDescent="0.25">
      <c r="A2696" s="353" t="s">
        <v>13901</v>
      </c>
      <c r="B2696" s="354" t="s">
        <v>13902</v>
      </c>
      <c r="C2696" s="355" t="s">
        <v>569</v>
      </c>
      <c r="D2696" s="356">
        <v>51.44</v>
      </c>
    </row>
    <row r="2697" spans="1:4" x14ac:dyDescent="0.25">
      <c r="A2697" s="353" t="s">
        <v>13903</v>
      </c>
      <c r="B2697" s="354" t="s">
        <v>13904</v>
      </c>
      <c r="C2697" s="355" t="s">
        <v>569</v>
      </c>
      <c r="D2697" s="356">
        <v>32.79</v>
      </c>
    </row>
    <row r="2698" spans="1:4" x14ac:dyDescent="0.25">
      <c r="A2698" s="353" t="s">
        <v>13905</v>
      </c>
      <c r="B2698" s="354" t="s">
        <v>13906</v>
      </c>
      <c r="C2698" s="355" t="s">
        <v>569</v>
      </c>
      <c r="D2698" s="356">
        <v>40.17</v>
      </c>
    </row>
    <row r="2699" spans="1:4" x14ac:dyDescent="0.25">
      <c r="A2699" s="353" t="s">
        <v>13907</v>
      </c>
      <c r="B2699" s="354" t="s">
        <v>13908</v>
      </c>
      <c r="C2699" s="355" t="s">
        <v>569</v>
      </c>
      <c r="D2699" s="356">
        <v>89.83</v>
      </c>
    </row>
    <row r="2700" spans="1:4" x14ac:dyDescent="0.25">
      <c r="A2700" s="353" t="s">
        <v>13909</v>
      </c>
      <c r="B2700" s="354" t="s">
        <v>13910</v>
      </c>
      <c r="C2700" s="355" t="s">
        <v>569</v>
      </c>
      <c r="D2700" s="356">
        <v>8.66</v>
      </c>
    </row>
    <row r="2701" spans="1:4" ht="30" x14ac:dyDescent="0.25">
      <c r="A2701" s="353" t="s">
        <v>13911</v>
      </c>
      <c r="B2701" s="354" t="s">
        <v>13912</v>
      </c>
      <c r="C2701" s="355" t="s">
        <v>52</v>
      </c>
      <c r="D2701" s="356">
        <v>193.75</v>
      </c>
    </row>
    <row r="2702" spans="1:4" ht="45" x14ac:dyDescent="0.25">
      <c r="A2702" s="353" t="s">
        <v>13913</v>
      </c>
      <c r="B2702" s="354" t="s">
        <v>13914</v>
      </c>
      <c r="C2702" s="355" t="s">
        <v>569</v>
      </c>
      <c r="D2702" s="356">
        <v>535.42999999999995</v>
      </c>
    </row>
    <row r="2703" spans="1:4" ht="45" x14ac:dyDescent="0.25">
      <c r="A2703" s="353" t="s">
        <v>13915</v>
      </c>
      <c r="B2703" s="354" t="s">
        <v>13916</v>
      </c>
      <c r="C2703" s="355" t="s">
        <v>569</v>
      </c>
      <c r="D2703" s="356">
        <v>371.17</v>
      </c>
    </row>
    <row r="2704" spans="1:4" x14ac:dyDescent="0.25">
      <c r="A2704" s="353" t="s">
        <v>13917</v>
      </c>
      <c r="B2704" s="354" t="s">
        <v>13918</v>
      </c>
      <c r="C2704" s="355" t="s">
        <v>32</v>
      </c>
      <c r="D2704" s="356">
        <v>50.74</v>
      </c>
    </row>
    <row r="2705" spans="1:4" ht="30" x14ac:dyDescent="0.25">
      <c r="A2705" s="353" t="s">
        <v>13919</v>
      </c>
      <c r="B2705" s="354" t="s">
        <v>13920</v>
      </c>
      <c r="C2705" s="355" t="s">
        <v>569</v>
      </c>
      <c r="D2705" s="356">
        <v>4.05</v>
      </c>
    </row>
    <row r="2706" spans="1:4" ht="30" x14ac:dyDescent="0.25">
      <c r="A2706" s="353" t="s">
        <v>13921</v>
      </c>
      <c r="B2706" s="354" t="s">
        <v>13922</v>
      </c>
      <c r="C2706" s="355" t="s">
        <v>569</v>
      </c>
      <c r="D2706" s="356">
        <v>11.86</v>
      </c>
    </row>
    <row r="2707" spans="1:4" x14ac:dyDescent="0.25">
      <c r="A2707" s="353" t="s">
        <v>13923</v>
      </c>
      <c r="B2707" s="354" t="s">
        <v>13924</v>
      </c>
      <c r="C2707" s="355" t="s">
        <v>569</v>
      </c>
      <c r="D2707" s="356">
        <v>1.5</v>
      </c>
    </row>
    <row r="2708" spans="1:4" ht="30" x14ac:dyDescent="0.25">
      <c r="A2708" s="353" t="s">
        <v>13925</v>
      </c>
      <c r="B2708" s="354" t="s">
        <v>13926</v>
      </c>
      <c r="C2708" s="355" t="s">
        <v>569</v>
      </c>
      <c r="D2708" s="356">
        <v>2.0699999999999998</v>
      </c>
    </row>
    <row r="2709" spans="1:4" ht="30" x14ac:dyDescent="0.25">
      <c r="A2709" s="353" t="s">
        <v>13927</v>
      </c>
      <c r="B2709" s="354" t="s">
        <v>13928</v>
      </c>
      <c r="C2709" s="355" t="s">
        <v>569</v>
      </c>
      <c r="D2709" s="356">
        <v>5.98</v>
      </c>
    </row>
    <row r="2710" spans="1:4" ht="30" x14ac:dyDescent="0.25">
      <c r="A2710" s="353" t="s">
        <v>13929</v>
      </c>
      <c r="B2710" s="354" t="s">
        <v>13930</v>
      </c>
      <c r="C2710" s="355" t="s">
        <v>569</v>
      </c>
      <c r="D2710" s="356">
        <v>5.99</v>
      </c>
    </row>
    <row r="2711" spans="1:4" ht="30" x14ac:dyDescent="0.25">
      <c r="A2711" s="353" t="s">
        <v>13931</v>
      </c>
      <c r="B2711" s="354" t="s">
        <v>13932</v>
      </c>
      <c r="C2711" s="355" t="s">
        <v>569</v>
      </c>
      <c r="D2711" s="356">
        <v>4.62</v>
      </c>
    </row>
    <row r="2712" spans="1:4" ht="30" x14ac:dyDescent="0.25">
      <c r="A2712" s="353" t="s">
        <v>13933</v>
      </c>
      <c r="B2712" s="354" t="s">
        <v>13934</v>
      </c>
      <c r="C2712" s="355" t="s">
        <v>569</v>
      </c>
      <c r="D2712" s="356">
        <v>45.38</v>
      </c>
    </row>
    <row r="2713" spans="1:4" ht="30" x14ac:dyDescent="0.25">
      <c r="A2713" s="353" t="s">
        <v>13935</v>
      </c>
      <c r="B2713" s="354" t="s">
        <v>13936</v>
      </c>
      <c r="C2713" s="355" t="s">
        <v>569</v>
      </c>
      <c r="D2713" s="356">
        <v>3.2</v>
      </c>
    </row>
    <row r="2714" spans="1:4" ht="30" x14ac:dyDescent="0.25">
      <c r="A2714" s="353" t="s">
        <v>13937</v>
      </c>
      <c r="B2714" s="354" t="s">
        <v>13938</v>
      </c>
      <c r="C2714" s="355" t="s">
        <v>569</v>
      </c>
      <c r="D2714" s="356">
        <v>5.51</v>
      </c>
    </row>
    <row r="2715" spans="1:4" ht="30" x14ac:dyDescent="0.25">
      <c r="A2715" s="353" t="s">
        <v>13939</v>
      </c>
      <c r="B2715" s="354" t="s">
        <v>13940</v>
      </c>
      <c r="C2715" s="355" t="s">
        <v>569</v>
      </c>
      <c r="D2715" s="356">
        <v>9.1999999999999993</v>
      </c>
    </row>
    <row r="2716" spans="1:4" ht="30" x14ac:dyDescent="0.25">
      <c r="A2716" s="353" t="s">
        <v>13941</v>
      </c>
      <c r="B2716" s="354" t="s">
        <v>13942</v>
      </c>
      <c r="C2716" s="355" t="s">
        <v>569</v>
      </c>
      <c r="D2716" s="356">
        <v>14.29</v>
      </c>
    </row>
    <row r="2717" spans="1:4" ht="30" x14ac:dyDescent="0.25">
      <c r="A2717" s="353" t="s">
        <v>13943</v>
      </c>
      <c r="B2717" s="354" t="s">
        <v>13944</v>
      </c>
      <c r="C2717" s="355" t="s">
        <v>569</v>
      </c>
      <c r="D2717" s="356">
        <v>97.62</v>
      </c>
    </row>
    <row r="2718" spans="1:4" ht="30" x14ac:dyDescent="0.25">
      <c r="A2718" s="353" t="s">
        <v>13945</v>
      </c>
      <c r="B2718" s="354" t="s">
        <v>13946</v>
      </c>
      <c r="C2718" s="355" t="s">
        <v>21</v>
      </c>
      <c r="D2718" s="356">
        <v>227.9</v>
      </c>
    </row>
    <row r="2719" spans="1:4" ht="30" x14ac:dyDescent="0.25">
      <c r="A2719" s="353" t="s">
        <v>13947</v>
      </c>
      <c r="B2719" s="354" t="s">
        <v>13948</v>
      </c>
      <c r="C2719" s="355" t="s">
        <v>52</v>
      </c>
      <c r="D2719" s="356">
        <v>69.3</v>
      </c>
    </row>
    <row r="2720" spans="1:4" ht="30" x14ac:dyDescent="0.25">
      <c r="A2720" s="353" t="s">
        <v>13949</v>
      </c>
      <c r="B2720" s="354" t="s">
        <v>13950</v>
      </c>
      <c r="C2720" s="355" t="s">
        <v>569</v>
      </c>
      <c r="D2720" s="356">
        <v>40.07</v>
      </c>
    </row>
    <row r="2721" spans="1:4" ht="30" x14ac:dyDescent="0.25">
      <c r="A2721" s="353" t="s">
        <v>13951</v>
      </c>
      <c r="B2721" s="354" t="s">
        <v>13952</v>
      </c>
      <c r="C2721" s="355" t="s">
        <v>52</v>
      </c>
      <c r="D2721" s="356">
        <v>9.33</v>
      </c>
    </row>
    <row r="2722" spans="1:4" ht="30" x14ac:dyDescent="0.25">
      <c r="A2722" s="353" t="s">
        <v>13953</v>
      </c>
      <c r="B2722" s="354" t="s">
        <v>13954</v>
      </c>
      <c r="C2722" s="355" t="s">
        <v>52</v>
      </c>
      <c r="D2722" s="356">
        <v>16.07</v>
      </c>
    </row>
    <row r="2723" spans="1:4" ht="30" x14ac:dyDescent="0.25">
      <c r="A2723" s="353" t="s">
        <v>13955</v>
      </c>
      <c r="B2723" s="354" t="s">
        <v>13956</v>
      </c>
      <c r="C2723" s="355" t="s">
        <v>569</v>
      </c>
      <c r="D2723" s="356">
        <v>155.91</v>
      </c>
    </row>
    <row r="2724" spans="1:4" x14ac:dyDescent="0.25">
      <c r="A2724" s="353" t="s">
        <v>13957</v>
      </c>
      <c r="B2724" s="354" t="s">
        <v>13958</v>
      </c>
      <c r="C2724" s="355" t="s">
        <v>569</v>
      </c>
      <c r="D2724" s="356">
        <v>8.15</v>
      </c>
    </row>
    <row r="2725" spans="1:4" x14ac:dyDescent="0.25">
      <c r="A2725" s="353" t="s">
        <v>13959</v>
      </c>
      <c r="B2725" s="354" t="s">
        <v>13960</v>
      </c>
      <c r="C2725" s="355" t="s">
        <v>569</v>
      </c>
      <c r="D2725" s="356">
        <v>17.95</v>
      </c>
    </row>
    <row r="2726" spans="1:4" x14ac:dyDescent="0.25">
      <c r="A2726" s="353" t="s">
        <v>13961</v>
      </c>
      <c r="B2726" s="354" t="s">
        <v>13962</v>
      </c>
      <c r="C2726" s="355" t="s">
        <v>569</v>
      </c>
      <c r="D2726" s="356">
        <v>34.82</v>
      </c>
    </row>
    <row r="2727" spans="1:4" x14ac:dyDescent="0.25">
      <c r="A2727" s="353" t="s">
        <v>13963</v>
      </c>
      <c r="B2727" s="354" t="s">
        <v>13964</v>
      </c>
      <c r="C2727" s="355" t="s">
        <v>569</v>
      </c>
      <c r="D2727" s="356">
        <v>120.76</v>
      </c>
    </row>
    <row r="2728" spans="1:4" x14ac:dyDescent="0.25">
      <c r="A2728" s="353" t="s">
        <v>13965</v>
      </c>
      <c r="B2728" s="354" t="s">
        <v>13966</v>
      </c>
      <c r="C2728" s="355" t="s">
        <v>569</v>
      </c>
      <c r="D2728" s="356">
        <v>96.11</v>
      </c>
    </row>
    <row r="2729" spans="1:4" ht="30" x14ac:dyDescent="0.25">
      <c r="A2729" s="353" t="s">
        <v>13967</v>
      </c>
      <c r="B2729" s="354" t="s">
        <v>13968</v>
      </c>
      <c r="C2729" s="355" t="s">
        <v>569</v>
      </c>
      <c r="D2729" s="356">
        <v>97.5</v>
      </c>
    </row>
    <row r="2730" spans="1:4" ht="30" x14ac:dyDescent="0.25">
      <c r="A2730" s="353" t="s">
        <v>13969</v>
      </c>
      <c r="B2730" s="354" t="s">
        <v>13970</v>
      </c>
      <c r="C2730" s="355" t="s">
        <v>569</v>
      </c>
      <c r="D2730" s="356">
        <v>163.35</v>
      </c>
    </row>
    <row r="2731" spans="1:4" ht="45" x14ac:dyDescent="0.25">
      <c r="A2731" s="353" t="s">
        <v>13971</v>
      </c>
      <c r="B2731" s="354" t="s">
        <v>13972</v>
      </c>
      <c r="C2731" s="355" t="s">
        <v>569</v>
      </c>
      <c r="D2731" s="356">
        <v>170.19</v>
      </c>
    </row>
    <row r="2732" spans="1:4" ht="45" x14ac:dyDescent="0.25">
      <c r="A2732" s="353" t="s">
        <v>13973</v>
      </c>
      <c r="B2732" s="354" t="s">
        <v>13974</v>
      </c>
      <c r="C2732" s="355" t="s">
        <v>569</v>
      </c>
      <c r="D2732" s="356">
        <v>173.95</v>
      </c>
    </row>
    <row r="2733" spans="1:4" ht="30" x14ac:dyDescent="0.25">
      <c r="A2733" s="353" t="s">
        <v>13975</v>
      </c>
      <c r="B2733" s="354" t="s">
        <v>13976</v>
      </c>
      <c r="C2733" s="355" t="s">
        <v>569</v>
      </c>
      <c r="D2733" s="356">
        <v>121.31</v>
      </c>
    </row>
    <row r="2734" spans="1:4" ht="30" x14ac:dyDescent="0.25">
      <c r="A2734" s="353" t="s">
        <v>13977</v>
      </c>
      <c r="B2734" s="354" t="s">
        <v>13978</v>
      </c>
      <c r="C2734" s="355" t="s">
        <v>569</v>
      </c>
      <c r="D2734" s="356">
        <v>158.96</v>
      </c>
    </row>
    <row r="2735" spans="1:4" ht="30" x14ac:dyDescent="0.25">
      <c r="A2735" s="353" t="s">
        <v>13979</v>
      </c>
      <c r="B2735" s="354" t="s">
        <v>13980</v>
      </c>
      <c r="C2735" s="355" t="s">
        <v>569</v>
      </c>
      <c r="D2735" s="356">
        <v>99.56</v>
      </c>
    </row>
    <row r="2736" spans="1:4" ht="30" x14ac:dyDescent="0.25">
      <c r="A2736" s="353" t="s">
        <v>13981</v>
      </c>
      <c r="B2736" s="354" t="s">
        <v>13982</v>
      </c>
      <c r="C2736" s="355" t="s">
        <v>569</v>
      </c>
      <c r="D2736" s="356">
        <v>181.04</v>
      </c>
    </row>
    <row r="2737" spans="1:4" ht="30" x14ac:dyDescent="0.25">
      <c r="A2737" s="353" t="s">
        <v>13983</v>
      </c>
      <c r="B2737" s="354" t="s">
        <v>13984</v>
      </c>
      <c r="C2737" s="355" t="s">
        <v>569</v>
      </c>
      <c r="D2737" s="356">
        <v>176.94</v>
      </c>
    </row>
    <row r="2738" spans="1:4" ht="30" x14ac:dyDescent="0.25">
      <c r="A2738" s="353" t="s">
        <v>13985</v>
      </c>
      <c r="B2738" s="354" t="s">
        <v>13986</v>
      </c>
      <c r="C2738" s="355" t="s">
        <v>569</v>
      </c>
      <c r="D2738" s="356">
        <v>179.07</v>
      </c>
    </row>
    <row r="2739" spans="1:4" ht="30" x14ac:dyDescent="0.25">
      <c r="A2739" s="353" t="s">
        <v>13987</v>
      </c>
      <c r="B2739" s="354" t="s">
        <v>13988</v>
      </c>
      <c r="C2739" s="355" t="s">
        <v>569</v>
      </c>
      <c r="D2739" s="356">
        <v>223.23</v>
      </c>
    </row>
    <row r="2740" spans="1:4" ht="30" x14ac:dyDescent="0.25">
      <c r="A2740" s="353" t="s">
        <v>13989</v>
      </c>
      <c r="B2740" s="354" t="s">
        <v>13990</v>
      </c>
      <c r="C2740" s="355" t="s">
        <v>569</v>
      </c>
      <c r="D2740" s="356">
        <v>98.75</v>
      </c>
    </row>
    <row r="2741" spans="1:4" ht="30" x14ac:dyDescent="0.25">
      <c r="A2741" s="353" t="s">
        <v>13991</v>
      </c>
      <c r="B2741" s="354" t="s">
        <v>13992</v>
      </c>
      <c r="C2741" s="355" t="s">
        <v>569</v>
      </c>
      <c r="D2741" s="356">
        <v>165.82</v>
      </c>
    </row>
    <row r="2742" spans="1:4" ht="30" x14ac:dyDescent="0.25">
      <c r="A2742" s="353" t="s">
        <v>13993</v>
      </c>
      <c r="B2742" s="354" t="s">
        <v>13994</v>
      </c>
      <c r="C2742" s="355" t="s">
        <v>569</v>
      </c>
      <c r="D2742" s="356">
        <v>123.39</v>
      </c>
    </row>
    <row r="2743" spans="1:4" ht="45" x14ac:dyDescent="0.25">
      <c r="A2743" s="353" t="s">
        <v>13995</v>
      </c>
      <c r="B2743" s="354" t="s">
        <v>13996</v>
      </c>
      <c r="C2743" s="355" t="s">
        <v>569</v>
      </c>
      <c r="D2743" s="356">
        <v>296.5</v>
      </c>
    </row>
    <row r="2744" spans="1:4" ht="45" x14ac:dyDescent="0.25">
      <c r="A2744" s="353" t="s">
        <v>13997</v>
      </c>
      <c r="B2744" s="354" t="s">
        <v>13998</v>
      </c>
      <c r="C2744" s="355" t="s">
        <v>569</v>
      </c>
      <c r="D2744" s="356">
        <v>157.52000000000001</v>
      </c>
    </row>
    <row r="2745" spans="1:4" ht="45" x14ac:dyDescent="0.25">
      <c r="A2745" s="353" t="s">
        <v>13999</v>
      </c>
      <c r="B2745" s="354" t="s">
        <v>14000</v>
      </c>
      <c r="C2745" s="355" t="s">
        <v>569</v>
      </c>
      <c r="D2745" s="356">
        <v>158.1</v>
      </c>
    </row>
    <row r="2746" spans="1:4" ht="30" x14ac:dyDescent="0.25">
      <c r="A2746" s="353" t="s">
        <v>14001</v>
      </c>
      <c r="B2746" s="354" t="s">
        <v>14002</v>
      </c>
      <c r="C2746" s="355" t="s">
        <v>569</v>
      </c>
      <c r="D2746" s="356">
        <v>97.75</v>
      </c>
    </row>
    <row r="2747" spans="1:4" ht="30" x14ac:dyDescent="0.25">
      <c r="A2747" s="353" t="s">
        <v>14003</v>
      </c>
      <c r="B2747" s="354" t="s">
        <v>14004</v>
      </c>
      <c r="C2747" s="355" t="s">
        <v>569</v>
      </c>
      <c r="D2747" s="356">
        <v>148.88</v>
      </c>
    </row>
    <row r="2748" spans="1:4" ht="30" x14ac:dyDescent="0.25">
      <c r="A2748" s="353" t="s">
        <v>14005</v>
      </c>
      <c r="B2748" s="354" t="s">
        <v>14006</v>
      </c>
      <c r="C2748" s="355" t="s">
        <v>569</v>
      </c>
      <c r="D2748" s="356">
        <v>177.64</v>
      </c>
    </row>
    <row r="2749" spans="1:4" ht="30" x14ac:dyDescent="0.25">
      <c r="A2749" s="353" t="s">
        <v>14007</v>
      </c>
      <c r="B2749" s="354" t="s">
        <v>14008</v>
      </c>
      <c r="C2749" s="355" t="s">
        <v>569</v>
      </c>
      <c r="D2749" s="356">
        <v>529.55999999999995</v>
      </c>
    </row>
    <row r="2750" spans="1:4" x14ac:dyDescent="0.25">
      <c r="A2750" s="353" t="s">
        <v>14009</v>
      </c>
      <c r="B2750" s="354" t="s">
        <v>14010</v>
      </c>
      <c r="C2750" s="355" t="s">
        <v>569</v>
      </c>
      <c r="D2750" s="356">
        <v>62.01</v>
      </c>
    </row>
    <row r="2751" spans="1:4" x14ac:dyDescent="0.25">
      <c r="A2751" s="353" t="s">
        <v>14011</v>
      </c>
      <c r="B2751" s="354" t="s">
        <v>14012</v>
      </c>
      <c r="C2751" s="355" t="s">
        <v>569</v>
      </c>
      <c r="D2751" s="356">
        <v>25.44</v>
      </c>
    </row>
    <row r="2752" spans="1:4" ht="30" x14ac:dyDescent="0.25">
      <c r="A2752" s="353" t="s">
        <v>14013</v>
      </c>
      <c r="B2752" s="354" t="s">
        <v>14014</v>
      </c>
      <c r="C2752" s="355" t="s">
        <v>569</v>
      </c>
      <c r="D2752" s="356">
        <v>12.44</v>
      </c>
    </row>
    <row r="2753" spans="1:4" x14ac:dyDescent="0.25">
      <c r="A2753" s="353" t="s">
        <v>14015</v>
      </c>
      <c r="B2753" s="354" t="s">
        <v>14016</v>
      </c>
      <c r="C2753" s="355" t="s">
        <v>569</v>
      </c>
      <c r="D2753" s="356">
        <v>30.84</v>
      </c>
    </row>
    <row r="2754" spans="1:4" x14ac:dyDescent="0.25">
      <c r="A2754" s="353" t="s">
        <v>14017</v>
      </c>
      <c r="B2754" s="354" t="s">
        <v>14018</v>
      </c>
      <c r="C2754" s="355" t="s">
        <v>569</v>
      </c>
      <c r="D2754" s="356">
        <v>19.989999999999998</v>
      </c>
    </row>
    <row r="2755" spans="1:4" x14ac:dyDescent="0.25">
      <c r="A2755" s="353" t="s">
        <v>14019</v>
      </c>
      <c r="B2755" s="354" t="s">
        <v>14020</v>
      </c>
      <c r="C2755" s="355" t="s">
        <v>569</v>
      </c>
      <c r="D2755" s="356">
        <v>17.600000000000001</v>
      </c>
    </row>
    <row r="2756" spans="1:4" x14ac:dyDescent="0.25">
      <c r="A2756" s="353" t="s">
        <v>14021</v>
      </c>
      <c r="B2756" s="354" t="s">
        <v>14022</v>
      </c>
      <c r="C2756" s="355" t="s">
        <v>569</v>
      </c>
      <c r="D2756" s="356">
        <v>5.49</v>
      </c>
    </row>
    <row r="2757" spans="1:4" x14ac:dyDescent="0.25">
      <c r="A2757" s="353" t="s">
        <v>14023</v>
      </c>
      <c r="B2757" s="354" t="s">
        <v>14024</v>
      </c>
      <c r="C2757" s="355" t="s">
        <v>569</v>
      </c>
      <c r="D2757" s="356">
        <v>16.79</v>
      </c>
    </row>
    <row r="2758" spans="1:4" x14ac:dyDescent="0.25">
      <c r="A2758" s="353" t="s">
        <v>14025</v>
      </c>
      <c r="B2758" s="354" t="s">
        <v>14026</v>
      </c>
      <c r="C2758" s="355" t="s">
        <v>569</v>
      </c>
      <c r="D2758" s="356">
        <v>16.09</v>
      </c>
    </row>
    <row r="2759" spans="1:4" x14ac:dyDescent="0.25">
      <c r="A2759" s="353" t="s">
        <v>14027</v>
      </c>
      <c r="B2759" s="354" t="s">
        <v>14028</v>
      </c>
      <c r="C2759" s="355" t="s">
        <v>569</v>
      </c>
      <c r="D2759" s="356">
        <v>3.33</v>
      </c>
    </row>
    <row r="2760" spans="1:4" x14ac:dyDescent="0.25">
      <c r="A2760" s="353" t="s">
        <v>14029</v>
      </c>
      <c r="B2760" s="354" t="s">
        <v>14030</v>
      </c>
      <c r="C2760" s="355" t="s">
        <v>569</v>
      </c>
      <c r="D2760" s="356">
        <v>30</v>
      </c>
    </row>
    <row r="2761" spans="1:4" ht="30" x14ac:dyDescent="0.25">
      <c r="A2761" s="353" t="s">
        <v>14031</v>
      </c>
      <c r="B2761" s="354" t="s">
        <v>14032</v>
      </c>
      <c r="C2761" s="355" t="s">
        <v>569</v>
      </c>
      <c r="D2761" s="356">
        <v>4.96</v>
      </c>
    </row>
    <row r="2762" spans="1:4" x14ac:dyDescent="0.25">
      <c r="A2762" s="353" t="s">
        <v>14033</v>
      </c>
      <c r="B2762" s="354" t="s">
        <v>3208</v>
      </c>
      <c r="C2762" s="355" t="s">
        <v>569</v>
      </c>
      <c r="D2762" s="356">
        <v>50.43</v>
      </c>
    </row>
    <row r="2763" spans="1:4" x14ac:dyDescent="0.25">
      <c r="A2763" s="353" t="s">
        <v>14034</v>
      </c>
      <c r="B2763" s="354" t="s">
        <v>14035</v>
      </c>
      <c r="C2763" s="355" t="s">
        <v>569</v>
      </c>
      <c r="D2763" s="356">
        <v>23.07</v>
      </c>
    </row>
    <row r="2764" spans="1:4" ht="30" x14ac:dyDescent="0.25">
      <c r="A2764" s="353" t="s">
        <v>14036</v>
      </c>
      <c r="B2764" s="354" t="s">
        <v>14037</v>
      </c>
      <c r="C2764" s="355" t="s">
        <v>569</v>
      </c>
      <c r="D2764" s="356">
        <v>114.27</v>
      </c>
    </row>
    <row r="2765" spans="1:4" x14ac:dyDescent="0.25">
      <c r="A2765" s="353" t="s">
        <v>14038</v>
      </c>
      <c r="B2765" s="354" t="s">
        <v>14039</v>
      </c>
      <c r="C2765" s="355" t="s">
        <v>569</v>
      </c>
      <c r="D2765" s="356">
        <v>19.399999999999999</v>
      </c>
    </row>
    <row r="2766" spans="1:4" ht="30" x14ac:dyDescent="0.25">
      <c r="A2766" s="353" t="s">
        <v>14040</v>
      </c>
      <c r="B2766" s="354" t="s">
        <v>14041</v>
      </c>
      <c r="C2766" s="355" t="s">
        <v>569</v>
      </c>
      <c r="D2766" s="356">
        <v>175.52</v>
      </c>
    </row>
    <row r="2767" spans="1:4" x14ac:dyDescent="0.25">
      <c r="A2767" s="353" t="s">
        <v>14042</v>
      </c>
      <c r="B2767" s="354" t="s">
        <v>5982</v>
      </c>
      <c r="C2767" s="355" t="s">
        <v>569</v>
      </c>
      <c r="D2767" s="356">
        <v>6.86</v>
      </c>
    </row>
    <row r="2768" spans="1:4" x14ac:dyDescent="0.25">
      <c r="A2768" s="353" t="s">
        <v>14043</v>
      </c>
      <c r="B2768" s="354" t="s">
        <v>5984</v>
      </c>
      <c r="C2768" s="355" t="s">
        <v>569</v>
      </c>
      <c r="D2768" s="356">
        <v>2.39</v>
      </c>
    </row>
    <row r="2769" spans="1:4" ht="45" x14ac:dyDescent="0.25">
      <c r="A2769" s="353" t="s">
        <v>14044</v>
      </c>
      <c r="B2769" s="354" t="s">
        <v>14045</v>
      </c>
      <c r="C2769" s="355" t="s">
        <v>569</v>
      </c>
      <c r="D2769" s="356">
        <v>15.08</v>
      </c>
    </row>
    <row r="2770" spans="1:4" x14ac:dyDescent="0.25">
      <c r="A2770" s="353" t="s">
        <v>14046</v>
      </c>
      <c r="B2770" s="354" t="s">
        <v>14047</v>
      </c>
      <c r="C2770" s="355" t="s">
        <v>569</v>
      </c>
      <c r="D2770" s="356">
        <v>36.06</v>
      </c>
    </row>
    <row r="2771" spans="1:4" x14ac:dyDescent="0.25">
      <c r="A2771" s="353" t="s">
        <v>14048</v>
      </c>
      <c r="B2771" s="354" t="s">
        <v>14049</v>
      </c>
      <c r="C2771" s="355" t="s">
        <v>569</v>
      </c>
      <c r="D2771" s="356">
        <v>78.22</v>
      </c>
    </row>
    <row r="2772" spans="1:4" ht="30" x14ac:dyDescent="0.25">
      <c r="A2772" s="353" t="s">
        <v>14050</v>
      </c>
      <c r="B2772" s="354" t="s">
        <v>14051</v>
      </c>
      <c r="C2772" s="355" t="s">
        <v>569</v>
      </c>
      <c r="D2772" s="356">
        <v>123.76</v>
      </c>
    </row>
    <row r="2773" spans="1:4" ht="30" x14ac:dyDescent="0.25">
      <c r="A2773" s="353" t="s">
        <v>14052</v>
      </c>
      <c r="B2773" s="354" t="s">
        <v>14053</v>
      </c>
      <c r="C2773" s="355" t="s">
        <v>569</v>
      </c>
      <c r="D2773" s="356">
        <v>57.42</v>
      </c>
    </row>
    <row r="2774" spans="1:4" ht="30" x14ac:dyDescent="0.25">
      <c r="A2774" s="353" t="s">
        <v>14054</v>
      </c>
      <c r="B2774" s="354" t="s">
        <v>14055</v>
      </c>
      <c r="C2774" s="355" t="s">
        <v>569</v>
      </c>
      <c r="D2774" s="356">
        <v>192.69</v>
      </c>
    </row>
    <row r="2775" spans="1:4" ht="30" x14ac:dyDescent="0.25">
      <c r="A2775" s="353" t="s">
        <v>14056</v>
      </c>
      <c r="B2775" s="354" t="s">
        <v>14057</v>
      </c>
      <c r="C2775" s="355" t="s">
        <v>569</v>
      </c>
      <c r="D2775" s="356">
        <v>181.38</v>
      </c>
    </row>
    <row r="2776" spans="1:4" ht="30" x14ac:dyDescent="0.25">
      <c r="A2776" s="353" t="s">
        <v>14058</v>
      </c>
      <c r="B2776" s="354" t="s">
        <v>14059</v>
      </c>
      <c r="C2776" s="355" t="s">
        <v>569</v>
      </c>
      <c r="D2776" s="356">
        <v>187.23</v>
      </c>
    </row>
    <row r="2777" spans="1:4" ht="30" x14ac:dyDescent="0.25">
      <c r="A2777" s="353" t="s">
        <v>14060</v>
      </c>
      <c r="B2777" s="354" t="s">
        <v>14061</v>
      </c>
      <c r="C2777" s="355" t="s">
        <v>569</v>
      </c>
      <c r="D2777" s="356">
        <v>192.1</v>
      </c>
    </row>
    <row r="2778" spans="1:4" ht="45" x14ac:dyDescent="0.25">
      <c r="A2778" s="353" t="s">
        <v>14062</v>
      </c>
      <c r="B2778" s="354" t="s">
        <v>14063</v>
      </c>
      <c r="C2778" s="355" t="s">
        <v>780</v>
      </c>
      <c r="D2778" s="356">
        <v>374.28</v>
      </c>
    </row>
    <row r="2779" spans="1:4" ht="45" x14ac:dyDescent="0.25">
      <c r="A2779" s="353" t="s">
        <v>14064</v>
      </c>
      <c r="B2779" s="354" t="s">
        <v>14065</v>
      </c>
      <c r="C2779" s="355" t="s">
        <v>780</v>
      </c>
      <c r="D2779" s="356">
        <v>162.68</v>
      </c>
    </row>
    <row r="2780" spans="1:4" ht="45" x14ac:dyDescent="0.25">
      <c r="A2780" s="353" t="s">
        <v>14066</v>
      </c>
      <c r="B2780" s="354" t="s">
        <v>14067</v>
      </c>
      <c r="C2780" s="355" t="s">
        <v>3402</v>
      </c>
      <c r="D2780" s="356">
        <v>157.11000000000001</v>
      </c>
    </row>
    <row r="2781" spans="1:4" x14ac:dyDescent="0.25">
      <c r="A2781" s="353" t="s">
        <v>14068</v>
      </c>
      <c r="B2781" s="354" t="s">
        <v>14069</v>
      </c>
      <c r="C2781" s="355" t="s">
        <v>569</v>
      </c>
      <c r="D2781" s="356">
        <v>1923.18</v>
      </c>
    </row>
    <row r="2782" spans="1:4" x14ac:dyDescent="0.25">
      <c r="A2782" s="353" t="s">
        <v>14070</v>
      </c>
      <c r="B2782" s="354" t="s">
        <v>14071</v>
      </c>
      <c r="C2782" s="355" t="s">
        <v>569</v>
      </c>
      <c r="D2782" s="356">
        <v>2495</v>
      </c>
    </row>
    <row r="2783" spans="1:4" x14ac:dyDescent="0.25">
      <c r="A2783" s="353" t="s">
        <v>14072</v>
      </c>
      <c r="B2783" s="354" t="s">
        <v>14073</v>
      </c>
      <c r="C2783" s="355" t="s">
        <v>569</v>
      </c>
      <c r="D2783" s="356">
        <v>1805.16</v>
      </c>
    </row>
    <row r="2784" spans="1:4" x14ac:dyDescent="0.25">
      <c r="A2784" s="353" t="s">
        <v>14074</v>
      </c>
      <c r="B2784" s="354" t="s">
        <v>14075</v>
      </c>
      <c r="C2784" s="355" t="s">
        <v>569</v>
      </c>
      <c r="D2784" s="356">
        <v>1451.44</v>
      </c>
    </row>
    <row r="2785" spans="1:4" x14ac:dyDescent="0.25">
      <c r="A2785" s="353" t="s">
        <v>14076</v>
      </c>
      <c r="B2785" s="354" t="s">
        <v>14077</v>
      </c>
      <c r="C2785" s="355" t="s">
        <v>569</v>
      </c>
      <c r="D2785" s="356">
        <v>798.69</v>
      </c>
    </row>
    <row r="2786" spans="1:4" x14ac:dyDescent="0.25">
      <c r="A2786" s="353" t="s">
        <v>14078</v>
      </c>
      <c r="B2786" s="354" t="s">
        <v>14079</v>
      </c>
      <c r="C2786" s="355" t="s">
        <v>569</v>
      </c>
      <c r="D2786" s="356">
        <v>2494.41</v>
      </c>
    </row>
    <row r="2787" spans="1:4" x14ac:dyDescent="0.25">
      <c r="A2787" s="353" t="s">
        <v>14080</v>
      </c>
      <c r="B2787" s="354" t="s">
        <v>14081</v>
      </c>
      <c r="C2787" s="355" t="s">
        <v>569</v>
      </c>
      <c r="D2787" s="356">
        <v>2803.45</v>
      </c>
    </row>
    <row r="2788" spans="1:4" x14ac:dyDescent="0.25">
      <c r="A2788" s="353" t="s">
        <v>14082</v>
      </c>
      <c r="B2788" s="354" t="s">
        <v>14083</v>
      </c>
      <c r="C2788" s="355" t="s">
        <v>569</v>
      </c>
      <c r="D2788" s="356">
        <v>5172.4799999999996</v>
      </c>
    </row>
    <row r="2789" spans="1:4" x14ac:dyDescent="0.25">
      <c r="A2789" s="353" t="s">
        <v>14084</v>
      </c>
      <c r="B2789" s="354" t="s">
        <v>14085</v>
      </c>
      <c r="C2789" s="355" t="s">
        <v>569</v>
      </c>
      <c r="D2789" s="356">
        <v>836.66</v>
      </c>
    </row>
    <row r="2790" spans="1:4" x14ac:dyDescent="0.25">
      <c r="A2790" s="353" t="s">
        <v>14086</v>
      </c>
      <c r="B2790" s="354" t="s">
        <v>14087</v>
      </c>
      <c r="C2790" s="355" t="s">
        <v>569</v>
      </c>
      <c r="D2790" s="356">
        <v>1308.71</v>
      </c>
    </row>
    <row r="2791" spans="1:4" x14ac:dyDescent="0.25">
      <c r="A2791" s="353" t="s">
        <v>14088</v>
      </c>
      <c r="B2791" s="354" t="s">
        <v>14089</v>
      </c>
      <c r="C2791" s="355" t="s">
        <v>569</v>
      </c>
      <c r="D2791" s="356">
        <v>91.86</v>
      </c>
    </row>
    <row r="2792" spans="1:4" x14ac:dyDescent="0.25">
      <c r="A2792" s="353" t="s">
        <v>14090</v>
      </c>
      <c r="B2792" s="354" t="s">
        <v>14091</v>
      </c>
      <c r="C2792" s="355" t="s">
        <v>569</v>
      </c>
      <c r="D2792" s="356">
        <v>22.31</v>
      </c>
    </row>
    <row r="2793" spans="1:4" ht="45" x14ac:dyDescent="0.25">
      <c r="A2793" s="353" t="s">
        <v>14092</v>
      </c>
      <c r="B2793" s="354" t="s">
        <v>14093</v>
      </c>
      <c r="C2793" s="355" t="s">
        <v>52</v>
      </c>
      <c r="D2793" s="356">
        <v>5.36</v>
      </c>
    </row>
    <row r="2794" spans="1:4" ht="45" x14ac:dyDescent="0.25">
      <c r="A2794" s="353" t="s">
        <v>14094</v>
      </c>
      <c r="B2794" s="354" t="s">
        <v>14095</v>
      </c>
      <c r="C2794" s="355" t="s">
        <v>52</v>
      </c>
      <c r="D2794" s="356">
        <v>7</v>
      </c>
    </row>
    <row r="2795" spans="1:4" ht="45" x14ac:dyDescent="0.25">
      <c r="A2795" s="353" t="s">
        <v>14096</v>
      </c>
      <c r="B2795" s="354" t="s">
        <v>14097</v>
      </c>
      <c r="C2795" s="355" t="s">
        <v>52</v>
      </c>
      <c r="D2795" s="356">
        <v>7.21</v>
      </c>
    </row>
    <row r="2796" spans="1:4" ht="45" x14ac:dyDescent="0.25">
      <c r="A2796" s="353" t="s">
        <v>14098</v>
      </c>
      <c r="B2796" s="354" t="s">
        <v>14099</v>
      </c>
      <c r="C2796" s="355" t="s">
        <v>3402</v>
      </c>
      <c r="D2796" s="356">
        <v>503.33</v>
      </c>
    </row>
    <row r="2797" spans="1:4" x14ac:dyDescent="0.25">
      <c r="A2797" s="353" t="s">
        <v>14100</v>
      </c>
      <c r="B2797" s="354" t="s">
        <v>14101</v>
      </c>
      <c r="C2797" s="355" t="s">
        <v>569</v>
      </c>
      <c r="D2797" s="356">
        <v>69.86</v>
      </c>
    </row>
    <row r="2798" spans="1:4" x14ac:dyDescent="0.25">
      <c r="A2798" s="353" t="s">
        <v>14102</v>
      </c>
      <c r="B2798" s="354" t="s">
        <v>14103</v>
      </c>
      <c r="C2798" s="355" t="s">
        <v>32</v>
      </c>
      <c r="D2798" s="356">
        <v>112.88</v>
      </c>
    </row>
    <row r="2799" spans="1:4" ht="30" x14ac:dyDescent="0.25">
      <c r="A2799" s="353" t="s">
        <v>14104</v>
      </c>
      <c r="B2799" s="354" t="s">
        <v>14105</v>
      </c>
      <c r="C2799" s="355" t="s">
        <v>569</v>
      </c>
      <c r="D2799" s="356">
        <v>11.18</v>
      </c>
    </row>
    <row r="2800" spans="1:4" ht="30" x14ac:dyDescent="0.25">
      <c r="A2800" s="353" t="s">
        <v>14106</v>
      </c>
      <c r="B2800" s="354" t="s">
        <v>14107</v>
      </c>
      <c r="C2800" s="355" t="s">
        <v>569</v>
      </c>
      <c r="D2800" s="356">
        <v>7.3</v>
      </c>
    </row>
    <row r="2801" spans="1:4" x14ac:dyDescent="0.25">
      <c r="A2801" s="353" t="s">
        <v>14108</v>
      </c>
      <c r="B2801" s="354" t="s">
        <v>14109</v>
      </c>
      <c r="C2801" s="355" t="s">
        <v>14110</v>
      </c>
      <c r="D2801" s="356">
        <v>177.13</v>
      </c>
    </row>
    <row r="2802" spans="1:4" x14ac:dyDescent="0.25">
      <c r="A2802" s="353" t="s">
        <v>14111</v>
      </c>
      <c r="B2802" s="354" t="s">
        <v>14112</v>
      </c>
      <c r="C2802" s="355" t="s">
        <v>14110</v>
      </c>
      <c r="D2802" s="356">
        <v>364.64</v>
      </c>
    </row>
    <row r="2803" spans="1:4" x14ac:dyDescent="0.25">
      <c r="A2803" s="353" t="s">
        <v>14113</v>
      </c>
      <c r="B2803" s="354" t="s">
        <v>8486</v>
      </c>
      <c r="C2803" s="355" t="s">
        <v>569</v>
      </c>
      <c r="D2803" s="356">
        <v>119.59</v>
      </c>
    </row>
    <row r="2804" spans="1:4" ht="30" x14ac:dyDescent="0.25">
      <c r="A2804" s="353" t="s">
        <v>14114</v>
      </c>
      <c r="B2804" s="354" t="s">
        <v>14115</v>
      </c>
      <c r="C2804" s="355" t="s">
        <v>569</v>
      </c>
      <c r="D2804" s="356">
        <v>149.59</v>
      </c>
    </row>
    <row r="2805" spans="1:4" x14ac:dyDescent="0.25">
      <c r="A2805" s="353" t="s">
        <v>14116</v>
      </c>
      <c r="B2805" s="354" t="s">
        <v>14117</v>
      </c>
      <c r="C2805" s="355" t="s">
        <v>52</v>
      </c>
      <c r="D2805" s="356">
        <v>0.47</v>
      </c>
    </row>
    <row r="2806" spans="1:4" ht="30" x14ac:dyDescent="0.25">
      <c r="A2806" s="353" t="s">
        <v>14118</v>
      </c>
      <c r="B2806" s="354" t="s">
        <v>14119</v>
      </c>
      <c r="C2806" s="355" t="s">
        <v>52</v>
      </c>
      <c r="D2806" s="356">
        <v>4.4000000000000004</v>
      </c>
    </row>
    <row r="2807" spans="1:4" x14ac:dyDescent="0.25">
      <c r="A2807" s="353" t="s">
        <v>14120</v>
      </c>
      <c r="B2807" s="354" t="s">
        <v>14121</v>
      </c>
      <c r="C2807" s="355" t="s">
        <v>569</v>
      </c>
      <c r="D2807" s="356">
        <v>0.83</v>
      </c>
    </row>
    <row r="2808" spans="1:4" x14ac:dyDescent="0.25">
      <c r="A2808" s="353" t="s">
        <v>14122</v>
      </c>
      <c r="B2808" s="354" t="s">
        <v>14123</v>
      </c>
      <c r="C2808" s="355" t="s">
        <v>569</v>
      </c>
      <c r="D2808" s="356">
        <v>24.32</v>
      </c>
    </row>
    <row r="2809" spans="1:4" ht="30" x14ac:dyDescent="0.25">
      <c r="A2809" s="353" t="s">
        <v>14124</v>
      </c>
      <c r="B2809" s="354" t="s">
        <v>14125</v>
      </c>
      <c r="C2809" s="355" t="s">
        <v>569</v>
      </c>
      <c r="D2809" s="356">
        <v>31998.69</v>
      </c>
    </row>
    <row r="2810" spans="1:4" ht="30" x14ac:dyDescent="0.25">
      <c r="A2810" s="353" t="s">
        <v>14126</v>
      </c>
      <c r="B2810" s="354" t="s">
        <v>14127</v>
      </c>
      <c r="C2810" s="355" t="s">
        <v>569</v>
      </c>
      <c r="D2810" s="356">
        <v>15527.12</v>
      </c>
    </row>
    <row r="2811" spans="1:4" ht="30" x14ac:dyDescent="0.25">
      <c r="A2811" s="353" t="s">
        <v>14128</v>
      </c>
      <c r="B2811" s="354" t="s">
        <v>14129</v>
      </c>
      <c r="C2811" s="355" t="s">
        <v>569</v>
      </c>
      <c r="D2811" s="356">
        <v>13025.42</v>
      </c>
    </row>
    <row r="2812" spans="1:4" ht="30" x14ac:dyDescent="0.25">
      <c r="A2812" s="353" t="s">
        <v>14130</v>
      </c>
      <c r="B2812" s="354" t="s">
        <v>14131</v>
      </c>
      <c r="C2812" s="355" t="s">
        <v>569</v>
      </c>
      <c r="D2812" s="356">
        <v>17582.11</v>
      </c>
    </row>
    <row r="2813" spans="1:4" ht="30" x14ac:dyDescent="0.25">
      <c r="A2813" s="353" t="s">
        <v>14132</v>
      </c>
      <c r="B2813" s="354" t="s">
        <v>14133</v>
      </c>
      <c r="C2813" s="355" t="s">
        <v>780</v>
      </c>
      <c r="D2813" s="356">
        <v>32680.49</v>
      </c>
    </row>
    <row r="2814" spans="1:4" ht="30" x14ac:dyDescent="0.25">
      <c r="A2814" s="353" t="s">
        <v>14134</v>
      </c>
      <c r="B2814" s="354" t="s">
        <v>14135</v>
      </c>
      <c r="C2814" s="355" t="s">
        <v>569</v>
      </c>
      <c r="D2814" s="356">
        <v>32038.17</v>
      </c>
    </row>
    <row r="2815" spans="1:4" ht="30" x14ac:dyDescent="0.25">
      <c r="A2815" s="353" t="s">
        <v>14136</v>
      </c>
      <c r="B2815" s="354" t="s">
        <v>14137</v>
      </c>
      <c r="C2815" s="355" t="s">
        <v>569</v>
      </c>
      <c r="D2815" s="356">
        <v>2026.46</v>
      </c>
    </row>
    <row r="2816" spans="1:4" ht="30" x14ac:dyDescent="0.25">
      <c r="A2816" s="353" t="s">
        <v>14138</v>
      </c>
      <c r="B2816" s="354" t="s">
        <v>14139</v>
      </c>
      <c r="C2816" s="355" t="s">
        <v>569</v>
      </c>
      <c r="D2816" s="356">
        <v>37851.019999999997</v>
      </c>
    </row>
    <row r="2817" spans="1:4" ht="30" x14ac:dyDescent="0.25">
      <c r="A2817" s="353" t="s">
        <v>14140</v>
      </c>
      <c r="B2817" s="354" t="s">
        <v>14141</v>
      </c>
      <c r="C2817" s="355" t="s">
        <v>569</v>
      </c>
      <c r="D2817" s="356">
        <v>58021.27</v>
      </c>
    </row>
    <row r="2818" spans="1:4" ht="30" x14ac:dyDescent="0.25">
      <c r="A2818" s="353" t="s">
        <v>14142</v>
      </c>
      <c r="B2818" s="354" t="s">
        <v>14143</v>
      </c>
      <c r="C2818" s="355" t="s">
        <v>569</v>
      </c>
      <c r="D2818" s="356">
        <v>72155.520000000004</v>
      </c>
    </row>
    <row r="2819" spans="1:4" ht="30" x14ac:dyDescent="0.25">
      <c r="A2819" s="353" t="s">
        <v>14144</v>
      </c>
      <c r="B2819" s="354" t="s">
        <v>14145</v>
      </c>
      <c r="C2819" s="355" t="s">
        <v>569</v>
      </c>
      <c r="D2819" s="356">
        <v>127794.47</v>
      </c>
    </row>
    <row r="2820" spans="1:4" ht="45" x14ac:dyDescent="0.25">
      <c r="A2820" s="353" t="s">
        <v>14146</v>
      </c>
      <c r="B2820" s="354" t="s">
        <v>14147</v>
      </c>
      <c r="C2820" s="355" t="s">
        <v>569</v>
      </c>
      <c r="D2820" s="356">
        <v>410747.56</v>
      </c>
    </row>
    <row r="2821" spans="1:4" ht="45" x14ac:dyDescent="0.25">
      <c r="A2821" s="353" t="s">
        <v>14148</v>
      </c>
      <c r="B2821" s="354" t="s">
        <v>14149</v>
      </c>
      <c r="C2821" s="355" t="s">
        <v>569</v>
      </c>
      <c r="D2821" s="356">
        <v>525.88</v>
      </c>
    </row>
    <row r="2822" spans="1:4" ht="30" x14ac:dyDescent="0.25">
      <c r="A2822" s="353" t="s">
        <v>14150</v>
      </c>
      <c r="B2822" s="354" t="s">
        <v>14151</v>
      </c>
      <c r="C2822" s="355" t="s">
        <v>569</v>
      </c>
      <c r="D2822" s="356">
        <v>511.75</v>
      </c>
    </row>
    <row r="2823" spans="1:4" ht="30" x14ac:dyDescent="0.25">
      <c r="A2823" s="353" t="s">
        <v>14152</v>
      </c>
      <c r="B2823" s="354" t="s">
        <v>14153</v>
      </c>
      <c r="C2823" s="355" t="s">
        <v>569</v>
      </c>
      <c r="D2823" s="356">
        <v>692.57</v>
      </c>
    </row>
    <row r="2824" spans="1:4" ht="30" x14ac:dyDescent="0.25">
      <c r="A2824" s="353" t="s">
        <v>14154</v>
      </c>
      <c r="B2824" s="354" t="s">
        <v>14155</v>
      </c>
      <c r="C2824" s="355" t="s">
        <v>569</v>
      </c>
      <c r="D2824" s="356">
        <v>436.16</v>
      </c>
    </row>
    <row r="2825" spans="1:4" ht="30" x14ac:dyDescent="0.25">
      <c r="A2825" s="353" t="s">
        <v>14156</v>
      </c>
      <c r="B2825" s="354" t="s">
        <v>14157</v>
      </c>
      <c r="C2825" s="355" t="s">
        <v>569</v>
      </c>
      <c r="D2825" s="356">
        <v>668.34</v>
      </c>
    </row>
    <row r="2826" spans="1:4" ht="30" x14ac:dyDescent="0.25">
      <c r="A2826" s="353" t="s">
        <v>14158</v>
      </c>
      <c r="B2826" s="354" t="s">
        <v>14159</v>
      </c>
      <c r="C2826" s="355" t="s">
        <v>569</v>
      </c>
      <c r="D2826" s="356">
        <v>213.42</v>
      </c>
    </row>
    <row r="2827" spans="1:4" ht="30" x14ac:dyDescent="0.25">
      <c r="A2827" s="353" t="s">
        <v>14160</v>
      </c>
      <c r="B2827" s="354" t="s">
        <v>14161</v>
      </c>
      <c r="C2827" s="355" t="s">
        <v>569</v>
      </c>
      <c r="D2827" s="356">
        <v>222.55</v>
      </c>
    </row>
    <row r="2828" spans="1:4" ht="30" x14ac:dyDescent="0.25">
      <c r="A2828" s="353" t="s">
        <v>14162</v>
      </c>
      <c r="B2828" s="354" t="s">
        <v>14163</v>
      </c>
      <c r="C2828" s="355" t="s">
        <v>569</v>
      </c>
      <c r="D2828" s="356">
        <v>385.75</v>
      </c>
    </row>
    <row r="2829" spans="1:4" ht="30" x14ac:dyDescent="0.25">
      <c r="A2829" s="353" t="s">
        <v>14164</v>
      </c>
      <c r="B2829" s="354" t="s">
        <v>14165</v>
      </c>
      <c r="C2829" s="355" t="s">
        <v>569</v>
      </c>
      <c r="D2829" s="356">
        <v>490.69</v>
      </c>
    </row>
    <row r="2830" spans="1:4" ht="30" x14ac:dyDescent="0.25">
      <c r="A2830" s="353" t="s">
        <v>14166</v>
      </c>
      <c r="B2830" s="354" t="s">
        <v>14167</v>
      </c>
      <c r="C2830" s="355" t="s">
        <v>569</v>
      </c>
      <c r="D2830" s="356">
        <v>265.83</v>
      </c>
    </row>
    <row r="2831" spans="1:4" ht="30" x14ac:dyDescent="0.25">
      <c r="A2831" s="353" t="s">
        <v>14168</v>
      </c>
      <c r="B2831" s="354" t="s">
        <v>14169</v>
      </c>
      <c r="C2831" s="355" t="s">
        <v>569</v>
      </c>
      <c r="D2831" s="356">
        <v>10656.84</v>
      </c>
    </row>
    <row r="2832" spans="1:4" ht="45" x14ac:dyDescent="0.25">
      <c r="A2832" s="353" t="s">
        <v>14170</v>
      </c>
      <c r="B2832" s="354" t="s">
        <v>14171</v>
      </c>
      <c r="C2832" s="355" t="s">
        <v>569</v>
      </c>
      <c r="D2832" s="356">
        <v>17.420000000000002</v>
      </c>
    </row>
    <row r="2833" spans="1:4" ht="45" x14ac:dyDescent="0.25">
      <c r="A2833" s="353" t="s">
        <v>14172</v>
      </c>
      <c r="B2833" s="354" t="s">
        <v>14173</v>
      </c>
      <c r="C2833" s="355" t="s">
        <v>569</v>
      </c>
      <c r="D2833" s="356">
        <v>26.69</v>
      </c>
    </row>
    <row r="2834" spans="1:4" ht="45" x14ac:dyDescent="0.25">
      <c r="A2834" s="353" t="s">
        <v>14174</v>
      </c>
      <c r="B2834" s="354" t="s">
        <v>14175</v>
      </c>
      <c r="C2834" s="355" t="s">
        <v>569</v>
      </c>
      <c r="D2834" s="356">
        <v>98.04</v>
      </c>
    </row>
    <row r="2835" spans="1:4" ht="45" x14ac:dyDescent="0.25">
      <c r="A2835" s="353" t="s">
        <v>14176</v>
      </c>
      <c r="B2835" s="354" t="s">
        <v>14177</v>
      </c>
      <c r="C2835" s="355" t="s">
        <v>569</v>
      </c>
      <c r="D2835" s="356">
        <v>141.11000000000001</v>
      </c>
    </row>
    <row r="2836" spans="1:4" ht="45" x14ac:dyDescent="0.25">
      <c r="A2836" s="353" t="s">
        <v>14178</v>
      </c>
      <c r="B2836" s="354" t="s">
        <v>14179</v>
      </c>
      <c r="C2836" s="355" t="s">
        <v>569</v>
      </c>
      <c r="D2836" s="356">
        <v>128.74</v>
      </c>
    </row>
    <row r="2837" spans="1:4" ht="45" x14ac:dyDescent="0.25">
      <c r="A2837" s="353" t="s">
        <v>14180</v>
      </c>
      <c r="B2837" s="354" t="s">
        <v>14181</v>
      </c>
      <c r="C2837" s="355" t="s">
        <v>569</v>
      </c>
      <c r="D2837" s="356">
        <v>152.79</v>
      </c>
    </row>
    <row r="2838" spans="1:4" ht="45" x14ac:dyDescent="0.25">
      <c r="A2838" s="353" t="s">
        <v>14182</v>
      </c>
      <c r="B2838" s="354" t="s">
        <v>14183</v>
      </c>
      <c r="C2838" s="355" t="s">
        <v>569</v>
      </c>
      <c r="D2838" s="356">
        <v>440.85</v>
      </c>
    </row>
    <row r="2839" spans="1:4" ht="30" x14ac:dyDescent="0.25">
      <c r="A2839" s="353" t="s">
        <v>14184</v>
      </c>
      <c r="B2839" s="354" t="s">
        <v>14185</v>
      </c>
      <c r="C2839" s="355" t="s">
        <v>569</v>
      </c>
      <c r="D2839" s="356">
        <v>630.64</v>
      </c>
    </row>
    <row r="2840" spans="1:4" ht="45" x14ac:dyDescent="0.25">
      <c r="A2840" s="353" t="s">
        <v>14186</v>
      </c>
      <c r="B2840" s="354" t="s">
        <v>14187</v>
      </c>
      <c r="C2840" s="355" t="s">
        <v>569</v>
      </c>
      <c r="D2840" s="356">
        <v>2958.38</v>
      </c>
    </row>
    <row r="2841" spans="1:4" ht="60" x14ac:dyDescent="0.25">
      <c r="A2841" s="353" t="s">
        <v>14188</v>
      </c>
      <c r="B2841" s="354" t="s">
        <v>14189</v>
      </c>
      <c r="C2841" s="355" t="s">
        <v>569</v>
      </c>
      <c r="D2841" s="356">
        <v>4674.1899999999996</v>
      </c>
    </row>
    <row r="2842" spans="1:4" ht="45" x14ac:dyDescent="0.25">
      <c r="A2842" s="353" t="s">
        <v>14190</v>
      </c>
      <c r="B2842" s="354" t="s">
        <v>14191</v>
      </c>
      <c r="C2842" s="355" t="s">
        <v>569</v>
      </c>
      <c r="D2842" s="356">
        <v>6693.2</v>
      </c>
    </row>
    <row r="2843" spans="1:4" x14ac:dyDescent="0.25">
      <c r="A2843" s="353" t="s">
        <v>14192</v>
      </c>
      <c r="B2843" s="354" t="s">
        <v>14193</v>
      </c>
      <c r="C2843" s="355" t="s">
        <v>569</v>
      </c>
      <c r="D2843" s="356">
        <v>48.83</v>
      </c>
    </row>
    <row r="2844" spans="1:4" x14ac:dyDescent="0.25">
      <c r="A2844" s="353" t="s">
        <v>14194</v>
      </c>
      <c r="B2844" s="354" t="s">
        <v>14195</v>
      </c>
      <c r="C2844" s="355" t="s">
        <v>569</v>
      </c>
      <c r="D2844" s="356">
        <v>51.31</v>
      </c>
    </row>
    <row r="2845" spans="1:4" x14ac:dyDescent="0.25">
      <c r="A2845" s="353" t="s">
        <v>14196</v>
      </c>
      <c r="B2845" s="354" t="s">
        <v>14197</v>
      </c>
      <c r="C2845" s="355" t="s">
        <v>569</v>
      </c>
      <c r="D2845" s="356">
        <v>58.21</v>
      </c>
    </row>
    <row r="2846" spans="1:4" ht="30" x14ac:dyDescent="0.25">
      <c r="A2846" s="353" t="s">
        <v>14198</v>
      </c>
      <c r="B2846" s="354" t="s">
        <v>14199</v>
      </c>
      <c r="C2846" s="355" t="s">
        <v>569</v>
      </c>
      <c r="D2846" s="356">
        <v>144.22999999999999</v>
      </c>
    </row>
    <row r="2847" spans="1:4" x14ac:dyDescent="0.25">
      <c r="A2847" s="353" t="s">
        <v>14200</v>
      </c>
      <c r="B2847" s="354" t="s">
        <v>14201</v>
      </c>
      <c r="C2847" s="355" t="s">
        <v>569</v>
      </c>
      <c r="D2847" s="356">
        <v>68.08</v>
      </c>
    </row>
    <row r="2848" spans="1:4" x14ac:dyDescent="0.25">
      <c r="A2848" s="353" t="s">
        <v>14202</v>
      </c>
      <c r="B2848" s="354" t="s">
        <v>14203</v>
      </c>
      <c r="C2848" s="355" t="s">
        <v>569</v>
      </c>
      <c r="D2848" s="356">
        <v>70.680000000000007</v>
      </c>
    </row>
    <row r="2849" spans="1:4" ht="30" x14ac:dyDescent="0.25">
      <c r="A2849" s="353" t="s">
        <v>14204</v>
      </c>
      <c r="B2849" s="354" t="s">
        <v>14205</v>
      </c>
      <c r="C2849" s="355" t="s">
        <v>569</v>
      </c>
      <c r="D2849" s="356">
        <v>80.62</v>
      </c>
    </row>
    <row r="2850" spans="1:4" x14ac:dyDescent="0.25">
      <c r="A2850" s="353" t="s">
        <v>14206</v>
      </c>
      <c r="B2850" s="354" t="s">
        <v>14207</v>
      </c>
      <c r="C2850" s="355" t="s">
        <v>569</v>
      </c>
      <c r="D2850" s="356">
        <v>1499.55</v>
      </c>
    </row>
    <row r="2851" spans="1:4" x14ac:dyDescent="0.25">
      <c r="A2851" s="353" t="s">
        <v>14208</v>
      </c>
      <c r="B2851" s="354" t="s">
        <v>14209</v>
      </c>
      <c r="C2851" s="355" t="s">
        <v>569</v>
      </c>
      <c r="D2851" s="356">
        <v>12.82</v>
      </c>
    </row>
    <row r="2852" spans="1:4" x14ac:dyDescent="0.25">
      <c r="A2852" s="353" t="s">
        <v>14210</v>
      </c>
      <c r="B2852" s="354" t="s">
        <v>14211</v>
      </c>
      <c r="C2852" s="355" t="s">
        <v>569</v>
      </c>
      <c r="D2852" s="356">
        <v>15.47</v>
      </c>
    </row>
    <row r="2853" spans="1:4" ht="30" x14ac:dyDescent="0.25">
      <c r="A2853" s="353" t="s">
        <v>14212</v>
      </c>
      <c r="B2853" s="354" t="s">
        <v>14213</v>
      </c>
      <c r="C2853" s="355" t="s">
        <v>569</v>
      </c>
      <c r="D2853" s="356">
        <v>290.52</v>
      </c>
    </row>
    <row r="2854" spans="1:4" ht="30" x14ac:dyDescent="0.25">
      <c r="A2854" s="353" t="s">
        <v>14214</v>
      </c>
      <c r="B2854" s="354" t="s">
        <v>14215</v>
      </c>
      <c r="C2854" s="355" t="s">
        <v>569</v>
      </c>
      <c r="D2854" s="356">
        <v>344.22</v>
      </c>
    </row>
    <row r="2855" spans="1:4" ht="30" x14ac:dyDescent="0.25">
      <c r="A2855" s="353" t="s">
        <v>14216</v>
      </c>
      <c r="B2855" s="354" t="s">
        <v>14217</v>
      </c>
      <c r="C2855" s="355" t="s">
        <v>569</v>
      </c>
      <c r="D2855" s="356">
        <v>291.02</v>
      </c>
    </row>
    <row r="2856" spans="1:4" x14ac:dyDescent="0.25">
      <c r="A2856" s="353" t="s">
        <v>14218</v>
      </c>
      <c r="B2856" s="354" t="s">
        <v>14219</v>
      </c>
      <c r="C2856" s="355" t="s">
        <v>569</v>
      </c>
      <c r="D2856" s="356">
        <v>25.63</v>
      </c>
    </row>
    <row r="2857" spans="1:4" x14ac:dyDescent="0.25">
      <c r="A2857" s="353" t="s">
        <v>14220</v>
      </c>
      <c r="B2857" s="354" t="s">
        <v>14221</v>
      </c>
      <c r="C2857" s="355" t="s">
        <v>569</v>
      </c>
      <c r="D2857" s="356">
        <v>59.1</v>
      </c>
    </row>
    <row r="2858" spans="1:4" x14ac:dyDescent="0.25">
      <c r="A2858" s="353" t="s">
        <v>14222</v>
      </c>
      <c r="B2858" s="354" t="s">
        <v>14223</v>
      </c>
      <c r="C2858" s="355" t="s">
        <v>569</v>
      </c>
      <c r="D2858" s="356">
        <v>84.59</v>
      </c>
    </row>
    <row r="2859" spans="1:4" x14ac:dyDescent="0.25">
      <c r="A2859" s="353" t="s">
        <v>14224</v>
      </c>
      <c r="B2859" s="354" t="s">
        <v>14225</v>
      </c>
      <c r="C2859" s="355" t="s">
        <v>569</v>
      </c>
      <c r="D2859" s="356">
        <v>116.26</v>
      </c>
    </row>
    <row r="2860" spans="1:4" x14ac:dyDescent="0.25">
      <c r="A2860" s="353" t="s">
        <v>14226</v>
      </c>
      <c r="B2860" s="354" t="s">
        <v>14227</v>
      </c>
      <c r="C2860" s="355" t="s">
        <v>569</v>
      </c>
      <c r="D2860" s="356">
        <v>819.89</v>
      </c>
    </row>
    <row r="2861" spans="1:4" x14ac:dyDescent="0.25">
      <c r="A2861" s="353" t="s">
        <v>14228</v>
      </c>
      <c r="B2861" s="354" t="s">
        <v>14229</v>
      </c>
      <c r="C2861" s="355" t="s">
        <v>569</v>
      </c>
      <c r="D2861" s="356">
        <v>321.08999999999997</v>
      </c>
    </row>
    <row r="2862" spans="1:4" x14ac:dyDescent="0.25">
      <c r="A2862" s="353" t="s">
        <v>14230</v>
      </c>
      <c r="B2862" s="354" t="s">
        <v>14231</v>
      </c>
      <c r="C2862" s="355" t="s">
        <v>569</v>
      </c>
      <c r="D2862" s="356">
        <v>146.36000000000001</v>
      </c>
    </row>
    <row r="2863" spans="1:4" x14ac:dyDescent="0.25">
      <c r="A2863" s="353" t="s">
        <v>14232</v>
      </c>
      <c r="B2863" s="354" t="s">
        <v>14233</v>
      </c>
      <c r="C2863" s="355" t="s">
        <v>569</v>
      </c>
      <c r="D2863" s="356">
        <v>314.44</v>
      </c>
    </row>
    <row r="2864" spans="1:4" ht="30" x14ac:dyDescent="0.25">
      <c r="A2864" s="353" t="s">
        <v>14234</v>
      </c>
      <c r="B2864" s="354" t="s">
        <v>14235</v>
      </c>
      <c r="C2864" s="355" t="s">
        <v>569</v>
      </c>
      <c r="D2864" s="356">
        <v>609.29</v>
      </c>
    </row>
    <row r="2865" spans="1:4" ht="30" x14ac:dyDescent="0.25">
      <c r="A2865" s="353" t="s">
        <v>14236</v>
      </c>
      <c r="B2865" s="354" t="s">
        <v>14237</v>
      </c>
      <c r="C2865" s="355" t="s">
        <v>569</v>
      </c>
      <c r="D2865" s="356">
        <v>424.14</v>
      </c>
    </row>
    <row r="2866" spans="1:4" ht="30" x14ac:dyDescent="0.25">
      <c r="A2866" s="353" t="s">
        <v>14238</v>
      </c>
      <c r="B2866" s="354" t="s">
        <v>14239</v>
      </c>
      <c r="C2866" s="355" t="s">
        <v>569</v>
      </c>
      <c r="D2866" s="356">
        <v>287.54000000000002</v>
      </c>
    </row>
    <row r="2867" spans="1:4" ht="30" x14ac:dyDescent="0.25">
      <c r="A2867" s="353" t="s">
        <v>14240</v>
      </c>
      <c r="B2867" s="354" t="s">
        <v>14241</v>
      </c>
      <c r="C2867" s="355" t="s">
        <v>569</v>
      </c>
      <c r="D2867" s="356">
        <v>2573.62</v>
      </c>
    </row>
    <row r="2868" spans="1:4" ht="30" x14ac:dyDescent="0.25">
      <c r="A2868" s="353" t="s">
        <v>14242</v>
      </c>
      <c r="B2868" s="354" t="s">
        <v>14243</v>
      </c>
      <c r="C2868" s="355" t="s">
        <v>569</v>
      </c>
      <c r="D2868" s="356">
        <v>299.64</v>
      </c>
    </row>
    <row r="2869" spans="1:4" ht="30" x14ac:dyDescent="0.25">
      <c r="A2869" s="353" t="s">
        <v>14244</v>
      </c>
      <c r="B2869" s="354" t="s">
        <v>14245</v>
      </c>
      <c r="C2869" s="355" t="s">
        <v>569</v>
      </c>
      <c r="D2869" s="356">
        <v>1345.97</v>
      </c>
    </row>
    <row r="2870" spans="1:4" ht="30" x14ac:dyDescent="0.25">
      <c r="A2870" s="353" t="s">
        <v>14246</v>
      </c>
      <c r="B2870" s="354" t="s">
        <v>14247</v>
      </c>
      <c r="C2870" s="355" t="s">
        <v>569</v>
      </c>
      <c r="D2870" s="356">
        <v>1659.22</v>
      </c>
    </row>
    <row r="2871" spans="1:4" ht="30" x14ac:dyDescent="0.25">
      <c r="A2871" s="353" t="s">
        <v>14248</v>
      </c>
      <c r="B2871" s="354" t="s">
        <v>14249</v>
      </c>
      <c r="C2871" s="355" t="s">
        <v>569</v>
      </c>
      <c r="D2871" s="356">
        <v>379.2</v>
      </c>
    </row>
    <row r="2872" spans="1:4" ht="30" x14ac:dyDescent="0.25">
      <c r="A2872" s="353" t="s">
        <v>14250</v>
      </c>
      <c r="B2872" s="354" t="s">
        <v>14251</v>
      </c>
      <c r="C2872" s="355" t="s">
        <v>569</v>
      </c>
      <c r="D2872" s="356">
        <v>396.67</v>
      </c>
    </row>
    <row r="2873" spans="1:4" ht="30" x14ac:dyDescent="0.25">
      <c r="A2873" s="353" t="s">
        <v>14252</v>
      </c>
      <c r="B2873" s="354" t="s">
        <v>14253</v>
      </c>
      <c r="C2873" s="355" t="s">
        <v>569</v>
      </c>
      <c r="D2873" s="356">
        <v>1237.31</v>
      </c>
    </row>
    <row r="2874" spans="1:4" ht="30" x14ac:dyDescent="0.25">
      <c r="A2874" s="353" t="s">
        <v>14254</v>
      </c>
      <c r="B2874" s="354" t="s">
        <v>14255</v>
      </c>
      <c r="C2874" s="355" t="s">
        <v>569</v>
      </c>
      <c r="D2874" s="356">
        <v>1757.43</v>
      </c>
    </row>
    <row r="2875" spans="1:4" ht="30" x14ac:dyDescent="0.25">
      <c r="A2875" s="353" t="s">
        <v>14256</v>
      </c>
      <c r="B2875" s="354" t="s">
        <v>14257</v>
      </c>
      <c r="C2875" s="355" t="s">
        <v>569</v>
      </c>
      <c r="D2875" s="356">
        <v>3785.03</v>
      </c>
    </row>
    <row r="2876" spans="1:4" ht="30" x14ac:dyDescent="0.25">
      <c r="A2876" s="353" t="s">
        <v>14258</v>
      </c>
      <c r="B2876" s="354" t="s">
        <v>14259</v>
      </c>
      <c r="C2876" s="355" t="s">
        <v>569</v>
      </c>
      <c r="D2876" s="356">
        <v>4430.26</v>
      </c>
    </row>
    <row r="2877" spans="1:4" ht="30" x14ac:dyDescent="0.25">
      <c r="A2877" s="353" t="s">
        <v>14260</v>
      </c>
      <c r="B2877" s="354" t="s">
        <v>14261</v>
      </c>
      <c r="C2877" s="355" t="s">
        <v>569</v>
      </c>
      <c r="D2877" s="356">
        <v>8705.25</v>
      </c>
    </row>
    <row r="2878" spans="1:4" ht="30" x14ac:dyDescent="0.25">
      <c r="A2878" s="353" t="s">
        <v>14262</v>
      </c>
      <c r="B2878" s="354" t="s">
        <v>14263</v>
      </c>
      <c r="C2878" s="355" t="s">
        <v>569</v>
      </c>
      <c r="D2878" s="356">
        <v>322.95</v>
      </c>
    </row>
    <row r="2879" spans="1:4" ht="30" x14ac:dyDescent="0.25">
      <c r="A2879" s="353" t="s">
        <v>14264</v>
      </c>
      <c r="B2879" s="354" t="s">
        <v>14265</v>
      </c>
      <c r="C2879" s="355" t="s">
        <v>569</v>
      </c>
      <c r="D2879" s="356">
        <v>564.52</v>
      </c>
    </row>
    <row r="2880" spans="1:4" ht="30" x14ac:dyDescent="0.25">
      <c r="A2880" s="353" t="s">
        <v>14266</v>
      </c>
      <c r="B2880" s="354" t="s">
        <v>14267</v>
      </c>
      <c r="C2880" s="355" t="s">
        <v>569</v>
      </c>
      <c r="D2880" s="356">
        <v>825.78</v>
      </c>
    </row>
    <row r="2881" spans="1:4" ht="45" x14ac:dyDescent="0.25">
      <c r="A2881" s="353" t="s">
        <v>14268</v>
      </c>
      <c r="B2881" s="354" t="s">
        <v>14269</v>
      </c>
      <c r="C2881" s="355" t="s">
        <v>569</v>
      </c>
      <c r="D2881" s="356">
        <v>1762.91</v>
      </c>
    </row>
    <row r="2882" spans="1:4" x14ac:dyDescent="0.25">
      <c r="A2882" s="353" t="s">
        <v>14270</v>
      </c>
      <c r="B2882" s="354" t="s">
        <v>14271</v>
      </c>
      <c r="C2882" s="355" t="s">
        <v>569</v>
      </c>
      <c r="D2882" s="356">
        <v>5323.19</v>
      </c>
    </row>
    <row r="2883" spans="1:4" x14ac:dyDescent="0.25">
      <c r="A2883" s="353" t="s">
        <v>14272</v>
      </c>
      <c r="B2883" s="354" t="s">
        <v>14273</v>
      </c>
      <c r="C2883" s="355" t="s">
        <v>569</v>
      </c>
      <c r="D2883" s="356">
        <v>7038.37</v>
      </c>
    </row>
    <row r="2884" spans="1:4" x14ac:dyDescent="0.25">
      <c r="A2884" s="353" t="s">
        <v>14274</v>
      </c>
      <c r="B2884" s="354" t="s">
        <v>14275</v>
      </c>
      <c r="C2884" s="355" t="s">
        <v>569</v>
      </c>
      <c r="D2884" s="356">
        <v>10385.540000000001</v>
      </c>
    </row>
    <row r="2885" spans="1:4" ht="30" x14ac:dyDescent="0.25">
      <c r="A2885" s="353" t="s">
        <v>14276</v>
      </c>
      <c r="B2885" s="354" t="s">
        <v>14277</v>
      </c>
      <c r="C2885" s="355" t="s">
        <v>569</v>
      </c>
      <c r="D2885" s="356">
        <v>9302.2199999999993</v>
      </c>
    </row>
    <row r="2886" spans="1:4" ht="30" x14ac:dyDescent="0.25">
      <c r="A2886" s="353" t="s">
        <v>14278</v>
      </c>
      <c r="B2886" s="354" t="s">
        <v>14279</v>
      </c>
      <c r="C2886" s="355" t="s">
        <v>569</v>
      </c>
      <c r="D2886" s="356">
        <v>4772.54</v>
      </c>
    </row>
    <row r="2887" spans="1:4" ht="30" x14ac:dyDescent="0.25">
      <c r="A2887" s="353" t="s">
        <v>14280</v>
      </c>
      <c r="B2887" s="354" t="s">
        <v>14281</v>
      </c>
      <c r="C2887" s="355" t="s">
        <v>569</v>
      </c>
      <c r="D2887" s="356">
        <v>2106.19</v>
      </c>
    </row>
    <row r="2888" spans="1:4" ht="30" x14ac:dyDescent="0.25">
      <c r="A2888" s="353" t="s">
        <v>14282</v>
      </c>
      <c r="B2888" s="354" t="s">
        <v>14283</v>
      </c>
      <c r="C2888" s="355" t="s">
        <v>569</v>
      </c>
      <c r="D2888" s="356">
        <v>2022.4</v>
      </c>
    </row>
    <row r="2889" spans="1:4" ht="30" x14ac:dyDescent="0.25">
      <c r="A2889" s="353" t="s">
        <v>14284</v>
      </c>
      <c r="B2889" s="354" t="s">
        <v>14285</v>
      </c>
      <c r="C2889" s="355" t="s">
        <v>569</v>
      </c>
      <c r="D2889" s="356">
        <v>1339.9</v>
      </c>
    </row>
    <row r="2890" spans="1:4" ht="30" x14ac:dyDescent="0.25">
      <c r="A2890" s="353" t="s">
        <v>14286</v>
      </c>
      <c r="B2890" s="354" t="s">
        <v>14287</v>
      </c>
      <c r="C2890" s="355" t="s">
        <v>569</v>
      </c>
      <c r="D2890" s="356">
        <v>1815.54</v>
      </c>
    </row>
    <row r="2891" spans="1:4" ht="30" x14ac:dyDescent="0.25">
      <c r="A2891" s="353" t="s">
        <v>14288</v>
      </c>
      <c r="B2891" s="354" t="s">
        <v>14289</v>
      </c>
      <c r="C2891" s="355" t="s">
        <v>569</v>
      </c>
      <c r="D2891" s="356">
        <v>1721.48</v>
      </c>
    </row>
    <row r="2892" spans="1:4" ht="30" x14ac:dyDescent="0.25">
      <c r="A2892" s="353" t="s">
        <v>14290</v>
      </c>
      <c r="B2892" s="354" t="s">
        <v>14291</v>
      </c>
      <c r="C2892" s="355" t="s">
        <v>569</v>
      </c>
      <c r="D2892" s="356">
        <v>2411.08</v>
      </c>
    </row>
    <row r="2893" spans="1:4" x14ac:dyDescent="0.25">
      <c r="A2893" s="353" t="s">
        <v>14292</v>
      </c>
      <c r="B2893" s="354" t="s">
        <v>14293</v>
      </c>
      <c r="C2893" s="355" t="s">
        <v>569</v>
      </c>
      <c r="D2893" s="356">
        <v>29.52</v>
      </c>
    </row>
    <row r="2894" spans="1:4" x14ac:dyDescent="0.25">
      <c r="A2894" s="353" t="s">
        <v>14294</v>
      </c>
      <c r="B2894" s="354" t="s">
        <v>14295</v>
      </c>
      <c r="C2894" s="355" t="s">
        <v>569</v>
      </c>
      <c r="D2894" s="356">
        <v>43.79</v>
      </c>
    </row>
    <row r="2895" spans="1:4" x14ac:dyDescent="0.25">
      <c r="A2895" s="353" t="s">
        <v>14296</v>
      </c>
      <c r="B2895" s="354" t="s">
        <v>14297</v>
      </c>
      <c r="C2895" s="355" t="s">
        <v>569</v>
      </c>
      <c r="D2895" s="356">
        <v>28.05</v>
      </c>
    </row>
    <row r="2896" spans="1:4" x14ac:dyDescent="0.25">
      <c r="A2896" s="353" t="s">
        <v>14298</v>
      </c>
      <c r="B2896" s="354" t="s">
        <v>14299</v>
      </c>
      <c r="C2896" s="355" t="s">
        <v>569</v>
      </c>
      <c r="D2896" s="356">
        <v>106.98</v>
      </c>
    </row>
    <row r="2897" spans="1:4" x14ac:dyDescent="0.25">
      <c r="A2897" s="353" t="s">
        <v>14300</v>
      </c>
      <c r="B2897" s="354" t="s">
        <v>14301</v>
      </c>
      <c r="C2897" s="355" t="s">
        <v>569</v>
      </c>
      <c r="D2897" s="356">
        <v>155.68</v>
      </c>
    </row>
    <row r="2898" spans="1:4" ht="30" x14ac:dyDescent="0.25">
      <c r="A2898" s="353" t="s">
        <v>14302</v>
      </c>
      <c r="B2898" s="354" t="s">
        <v>14303</v>
      </c>
      <c r="C2898" s="355" t="s">
        <v>569</v>
      </c>
      <c r="D2898" s="356">
        <v>9745.69</v>
      </c>
    </row>
    <row r="2899" spans="1:4" x14ac:dyDescent="0.25">
      <c r="A2899" s="353" t="s">
        <v>14304</v>
      </c>
      <c r="B2899" s="354" t="s">
        <v>14305</v>
      </c>
      <c r="C2899" s="355" t="s">
        <v>569</v>
      </c>
      <c r="D2899" s="356">
        <v>11.37</v>
      </c>
    </row>
    <row r="2900" spans="1:4" ht="30" x14ac:dyDescent="0.25">
      <c r="A2900" s="353" t="s">
        <v>14306</v>
      </c>
      <c r="B2900" s="354" t="s">
        <v>14307</v>
      </c>
      <c r="C2900" s="355" t="s">
        <v>569</v>
      </c>
      <c r="D2900" s="356">
        <v>8.7100000000000009</v>
      </c>
    </row>
    <row r="2901" spans="1:4" ht="30" x14ac:dyDescent="0.25">
      <c r="A2901" s="353" t="s">
        <v>14308</v>
      </c>
      <c r="B2901" s="354" t="s">
        <v>14309</v>
      </c>
      <c r="C2901" s="355" t="s">
        <v>569</v>
      </c>
      <c r="D2901" s="356">
        <v>766.52</v>
      </c>
    </row>
    <row r="2902" spans="1:4" ht="30" x14ac:dyDescent="0.25">
      <c r="A2902" s="353" t="s">
        <v>14310</v>
      </c>
      <c r="B2902" s="354" t="s">
        <v>14311</v>
      </c>
      <c r="C2902" s="355" t="s">
        <v>569</v>
      </c>
      <c r="D2902" s="356">
        <v>158.22999999999999</v>
      </c>
    </row>
    <row r="2903" spans="1:4" ht="30" x14ac:dyDescent="0.25">
      <c r="A2903" s="353" t="s">
        <v>14312</v>
      </c>
      <c r="B2903" s="354" t="s">
        <v>14313</v>
      </c>
      <c r="C2903" s="355" t="s">
        <v>569</v>
      </c>
      <c r="D2903" s="356">
        <v>111.67</v>
      </c>
    </row>
    <row r="2904" spans="1:4" x14ac:dyDescent="0.25">
      <c r="A2904" s="353" t="s">
        <v>14314</v>
      </c>
      <c r="B2904" s="354" t="s">
        <v>14315</v>
      </c>
      <c r="C2904" s="355" t="s">
        <v>569</v>
      </c>
      <c r="D2904" s="356">
        <v>141.65</v>
      </c>
    </row>
    <row r="2905" spans="1:4" ht="30" x14ac:dyDescent="0.25">
      <c r="A2905" s="353" t="s">
        <v>14316</v>
      </c>
      <c r="B2905" s="354" t="s">
        <v>14317</v>
      </c>
      <c r="C2905" s="355" t="s">
        <v>569</v>
      </c>
      <c r="D2905" s="356">
        <v>48.38</v>
      </c>
    </row>
    <row r="2906" spans="1:4" ht="30" x14ac:dyDescent="0.25">
      <c r="A2906" s="353" t="s">
        <v>14318</v>
      </c>
      <c r="B2906" s="354" t="s">
        <v>14319</v>
      </c>
      <c r="C2906" s="355" t="s">
        <v>569</v>
      </c>
      <c r="D2906" s="356">
        <v>587.98</v>
      </c>
    </row>
    <row r="2907" spans="1:4" ht="45" x14ac:dyDescent="0.25">
      <c r="A2907" s="353" t="s">
        <v>14320</v>
      </c>
      <c r="B2907" s="354" t="s">
        <v>14321</v>
      </c>
      <c r="C2907" s="355" t="s">
        <v>569</v>
      </c>
      <c r="D2907" s="356">
        <v>399.41</v>
      </c>
    </row>
    <row r="2908" spans="1:4" ht="30" x14ac:dyDescent="0.25">
      <c r="A2908" s="353" t="s">
        <v>14322</v>
      </c>
      <c r="B2908" s="354" t="s">
        <v>14323</v>
      </c>
      <c r="C2908" s="355" t="s">
        <v>569</v>
      </c>
      <c r="D2908" s="356">
        <v>34.28</v>
      </c>
    </row>
    <row r="2909" spans="1:4" ht="30" x14ac:dyDescent="0.25">
      <c r="A2909" s="353" t="s">
        <v>14324</v>
      </c>
      <c r="B2909" s="354" t="s">
        <v>14325</v>
      </c>
      <c r="C2909" s="355" t="s">
        <v>569</v>
      </c>
      <c r="D2909" s="356">
        <v>124.1</v>
      </c>
    </row>
    <row r="2910" spans="1:4" ht="30" x14ac:dyDescent="0.25">
      <c r="A2910" s="353" t="s">
        <v>14326</v>
      </c>
      <c r="B2910" s="354" t="s">
        <v>14327</v>
      </c>
      <c r="C2910" s="355" t="s">
        <v>569</v>
      </c>
      <c r="D2910" s="356">
        <v>88.03</v>
      </c>
    </row>
    <row r="2911" spans="1:4" ht="30" x14ac:dyDescent="0.25">
      <c r="A2911" s="353" t="s">
        <v>14328</v>
      </c>
      <c r="B2911" s="354" t="s">
        <v>14329</v>
      </c>
      <c r="C2911" s="355" t="s">
        <v>569</v>
      </c>
      <c r="D2911" s="356">
        <v>103.12</v>
      </c>
    </row>
    <row r="2912" spans="1:4" ht="30" x14ac:dyDescent="0.25">
      <c r="A2912" s="353" t="s">
        <v>14330</v>
      </c>
      <c r="B2912" s="354" t="s">
        <v>14331</v>
      </c>
      <c r="C2912" s="355" t="s">
        <v>569</v>
      </c>
      <c r="D2912" s="356">
        <v>145.88999999999999</v>
      </c>
    </row>
    <row r="2913" spans="1:4" ht="30" x14ac:dyDescent="0.25">
      <c r="A2913" s="353" t="s">
        <v>14332</v>
      </c>
      <c r="B2913" s="354" t="s">
        <v>14333</v>
      </c>
      <c r="C2913" s="355" t="s">
        <v>569</v>
      </c>
      <c r="D2913" s="356">
        <v>164.1</v>
      </c>
    </row>
    <row r="2914" spans="1:4" ht="30" x14ac:dyDescent="0.25">
      <c r="A2914" s="353" t="s">
        <v>14334</v>
      </c>
      <c r="B2914" s="354" t="s">
        <v>14335</v>
      </c>
      <c r="C2914" s="355" t="s">
        <v>569</v>
      </c>
      <c r="D2914" s="356">
        <v>479.47</v>
      </c>
    </row>
    <row r="2915" spans="1:4" ht="30" x14ac:dyDescent="0.25">
      <c r="A2915" s="353" t="s">
        <v>14336</v>
      </c>
      <c r="B2915" s="354" t="s">
        <v>14337</v>
      </c>
      <c r="C2915" s="355" t="s">
        <v>569</v>
      </c>
      <c r="D2915" s="356">
        <v>79.239999999999995</v>
      </c>
    </row>
    <row r="2916" spans="1:4" ht="30" x14ac:dyDescent="0.25">
      <c r="A2916" s="353" t="s">
        <v>14338</v>
      </c>
      <c r="B2916" s="354" t="s">
        <v>14339</v>
      </c>
      <c r="C2916" s="355" t="s">
        <v>569</v>
      </c>
      <c r="D2916" s="356">
        <v>91.72</v>
      </c>
    </row>
    <row r="2917" spans="1:4" ht="30" x14ac:dyDescent="0.25">
      <c r="A2917" s="353" t="s">
        <v>14340</v>
      </c>
      <c r="B2917" s="354" t="s">
        <v>14341</v>
      </c>
      <c r="C2917" s="355" t="s">
        <v>569</v>
      </c>
      <c r="D2917" s="356">
        <v>119.56</v>
      </c>
    </row>
    <row r="2918" spans="1:4" ht="30" x14ac:dyDescent="0.25">
      <c r="A2918" s="353" t="s">
        <v>14342</v>
      </c>
      <c r="B2918" s="354" t="s">
        <v>14343</v>
      </c>
      <c r="C2918" s="355" t="s">
        <v>569</v>
      </c>
      <c r="D2918" s="356">
        <v>142.6</v>
      </c>
    </row>
    <row r="2919" spans="1:4" ht="30" x14ac:dyDescent="0.25">
      <c r="A2919" s="353" t="s">
        <v>14344</v>
      </c>
      <c r="B2919" s="354" t="s">
        <v>14345</v>
      </c>
      <c r="C2919" s="355" t="s">
        <v>569</v>
      </c>
      <c r="D2919" s="356">
        <v>106.96</v>
      </c>
    </row>
    <row r="2920" spans="1:4" ht="30" x14ac:dyDescent="0.25">
      <c r="A2920" s="353" t="s">
        <v>14346</v>
      </c>
      <c r="B2920" s="354" t="s">
        <v>14347</v>
      </c>
      <c r="C2920" s="355" t="s">
        <v>569</v>
      </c>
      <c r="D2920" s="356">
        <v>37.200000000000003</v>
      </c>
    </row>
    <row r="2921" spans="1:4" ht="30" x14ac:dyDescent="0.25">
      <c r="A2921" s="353" t="s">
        <v>14348</v>
      </c>
      <c r="B2921" s="354" t="s">
        <v>14349</v>
      </c>
      <c r="C2921" s="355" t="s">
        <v>569</v>
      </c>
      <c r="D2921" s="356">
        <v>50.55</v>
      </c>
    </row>
    <row r="2922" spans="1:4" ht="30" x14ac:dyDescent="0.25">
      <c r="A2922" s="353" t="s">
        <v>14350</v>
      </c>
      <c r="B2922" s="354" t="s">
        <v>14351</v>
      </c>
      <c r="C2922" s="355" t="s">
        <v>569</v>
      </c>
      <c r="D2922" s="356">
        <v>30.25</v>
      </c>
    </row>
    <row r="2923" spans="1:4" ht="30" x14ac:dyDescent="0.25">
      <c r="A2923" s="353" t="s">
        <v>14352</v>
      </c>
      <c r="B2923" s="354" t="s">
        <v>14353</v>
      </c>
      <c r="C2923" s="355" t="s">
        <v>569</v>
      </c>
      <c r="D2923" s="356">
        <v>48.02</v>
      </c>
    </row>
    <row r="2924" spans="1:4" ht="30" x14ac:dyDescent="0.25">
      <c r="A2924" s="353" t="s">
        <v>14354</v>
      </c>
      <c r="B2924" s="354" t="s">
        <v>14355</v>
      </c>
      <c r="C2924" s="355" t="s">
        <v>569</v>
      </c>
      <c r="D2924" s="356">
        <v>25.67</v>
      </c>
    </row>
    <row r="2925" spans="1:4" x14ac:dyDescent="0.25">
      <c r="A2925" s="353" t="s">
        <v>14356</v>
      </c>
      <c r="B2925" s="354" t="s">
        <v>14357</v>
      </c>
      <c r="C2925" s="355" t="s">
        <v>569</v>
      </c>
      <c r="D2925" s="356">
        <v>343.92</v>
      </c>
    </row>
    <row r="2926" spans="1:4" x14ac:dyDescent="0.25">
      <c r="A2926" s="353" t="s">
        <v>14358</v>
      </c>
      <c r="B2926" s="354" t="s">
        <v>14359</v>
      </c>
      <c r="C2926" s="355" t="s">
        <v>569</v>
      </c>
      <c r="D2926" s="356">
        <v>89.24</v>
      </c>
    </row>
    <row r="2927" spans="1:4" ht="30" x14ac:dyDescent="0.25">
      <c r="A2927" s="353" t="s">
        <v>14360</v>
      </c>
      <c r="B2927" s="354" t="s">
        <v>14361</v>
      </c>
      <c r="C2927" s="355" t="s">
        <v>569</v>
      </c>
      <c r="D2927" s="356">
        <v>249.94</v>
      </c>
    </row>
    <row r="2928" spans="1:4" x14ac:dyDescent="0.25">
      <c r="A2928" s="353" t="s">
        <v>14362</v>
      </c>
      <c r="B2928" s="354" t="s">
        <v>14363</v>
      </c>
      <c r="C2928" s="355" t="s">
        <v>569</v>
      </c>
      <c r="D2928" s="356">
        <v>92.64</v>
      </c>
    </row>
    <row r="2929" spans="1:4" ht="30" x14ac:dyDescent="0.25">
      <c r="A2929" s="353" t="s">
        <v>14364</v>
      </c>
      <c r="B2929" s="354" t="s">
        <v>14365</v>
      </c>
      <c r="C2929" s="355" t="s">
        <v>569</v>
      </c>
      <c r="D2929" s="356">
        <v>275.17</v>
      </c>
    </row>
    <row r="2930" spans="1:4" x14ac:dyDescent="0.25">
      <c r="A2930" s="353" t="s">
        <v>14366</v>
      </c>
      <c r="B2930" s="354" t="s">
        <v>14367</v>
      </c>
      <c r="C2930" s="355" t="s">
        <v>569</v>
      </c>
      <c r="D2930" s="356">
        <v>316.32</v>
      </c>
    </row>
    <row r="2931" spans="1:4" x14ac:dyDescent="0.25">
      <c r="A2931" s="353" t="s">
        <v>14368</v>
      </c>
      <c r="B2931" s="354" t="s">
        <v>14369</v>
      </c>
      <c r="C2931" s="355" t="s">
        <v>569</v>
      </c>
      <c r="D2931" s="356">
        <v>306.54000000000002</v>
      </c>
    </row>
    <row r="2932" spans="1:4" x14ac:dyDescent="0.25">
      <c r="A2932" s="353" t="s">
        <v>14370</v>
      </c>
      <c r="B2932" s="354" t="s">
        <v>14371</v>
      </c>
      <c r="C2932" s="355" t="s">
        <v>569</v>
      </c>
      <c r="D2932" s="356">
        <v>361.7</v>
      </c>
    </row>
    <row r="2933" spans="1:4" x14ac:dyDescent="0.25">
      <c r="A2933" s="353" t="s">
        <v>14372</v>
      </c>
      <c r="B2933" s="354" t="s">
        <v>14373</v>
      </c>
      <c r="C2933" s="355" t="s">
        <v>569</v>
      </c>
      <c r="D2933" s="356">
        <v>514.84</v>
      </c>
    </row>
    <row r="2934" spans="1:4" x14ac:dyDescent="0.25">
      <c r="A2934" s="353" t="s">
        <v>14374</v>
      </c>
      <c r="B2934" s="354" t="s">
        <v>14375</v>
      </c>
      <c r="C2934" s="355" t="s">
        <v>569</v>
      </c>
      <c r="D2934" s="356">
        <v>807.9</v>
      </c>
    </row>
    <row r="2935" spans="1:4" ht="30" x14ac:dyDescent="0.25">
      <c r="A2935" s="353" t="s">
        <v>14376</v>
      </c>
      <c r="B2935" s="354" t="s">
        <v>14377</v>
      </c>
      <c r="C2935" s="355" t="s">
        <v>569</v>
      </c>
      <c r="D2935" s="356">
        <v>1234.8599999999999</v>
      </c>
    </row>
    <row r="2936" spans="1:4" ht="30" x14ac:dyDescent="0.25">
      <c r="A2936" s="353" t="s">
        <v>14378</v>
      </c>
      <c r="B2936" s="354" t="s">
        <v>14379</v>
      </c>
      <c r="C2936" s="355" t="s">
        <v>569</v>
      </c>
      <c r="D2936" s="356">
        <v>323.29000000000002</v>
      </c>
    </row>
    <row r="2937" spans="1:4" ht="30" x14ac:dyDescent="0.25">
      <c r="A2937" s="353" t="s">
        <v>14380</v>
      </c>
      <c r="B2937" s="354" t="s">
        <v>14381</v>
      </c>
      <c r="C2937" s="355" t="s">
        <v>569</v>
      </c>
      <c r="D2937" s="356">
        <v>245.63</v>
      </c>
    </row>
    <row r="2938" spans="1:4" x14ac:dyDescent="0.25">
      <c r="A2938" s="353" t="s">
        <v>14382</v>
      </c>
      <c r="B2938" s="354" t="s">
        <v>14383</v>
      </c>
      <c r="C2938" s="355" t="s">
        <v>569</v>
      </c>
      <c r="D2938" s="356">
        <v>433.25</v>
      </c>
    </row>
    <row r="2939" spans="1:4" ht="30" x14ac:dyDescent="0.25">
      <c r="A2939" s="353" t="s">
        <v>14384</v>
      </c>
      <c r="B2939" s="354" t="s">
        <v>14385</v>
      </c>
      <c r="C2939" s="355" t="s">
        <v>569</v>
      </c>
      <c r="D2939" s="356">
        <v>2480.42</v>
      </c>
    </row>
    <row r="2940" spans="1:4" ht="30" x14ac:dyDescent="0.25">
      <c r="A2940" s="353" t="s">
        <v>14386</v>
      </c>
      <c r="B2940" s="354" t="s">
        <v>14387</v>
      </c>
      <c r="C2940" s="355" t="s">
        <v>569</v>
      </c>
      <c r="D2940" s="356">
        <v>80.69</v>
      </c>
    </row>
    <row r="2941" spans="1:4" ht="30" x14ac:dyDescent="0.25">
      <c r="A2941" s="353" t="s">
        <v>14388</v>
      </c>
      <c r="B2941" s="354" t="s">
        <v>14389</v>
      </c>
      <c r="C2941" s="355" t="s">
        <v>569</v>
      </c>
      <c r="D2941" s="356">
        <v>100.99</v>
      </c>
    </row>
    <row r="2942" spans="1:4" ht="30" x14ac:dyDescent="0.25">
      <c r="A2942" s="353" t="s">
        <v>14390</v>
      </c>
      <c r="B2942" s="354" t="s">
        <v>14391</v>
      </c>
      <c r="C2942" s="355" t="s">
        <v>569</v>
      </c>
      <c r="D2942" s="356">
        <v>130.28</v>
      </c>
    </row>
    <row r="2943" spans="1:4" x14ac:dyDescent="0.25">
      <c r="A2943" s="353" t="s">
        <v>14392</v>
      </c>
      <c r="B2943" s="354" t="s">
        <v>14393</v>
      </c>
      <c r="C2943" s="355" t="s">
        <v>569</v>
      </c>
      <c r="D2943" s="356">
        <v>160.44</v>
      </c>
    </row>
    <row r="2944" spans="1:4" ht="30" x14ac:dyDescent="0.25">
      <c r="A2944" s="353" t="s">
        <v>14394</v>
      </c>
      <c r="B2944" s="354" t="s">
        <v>14395</v>
      </c>
      <c r="C2944" s="355" t="s">
        <v>569</v>
      </c>
      <c r="D2944" s="356">
        <v>3220.26</v>
      </c>
    </row>
    <row r="2945" spans="1:4" ht="30" x14ac:dyDescent="0.25">
      <c r="A2945" s="353" t="s">
        <v>14396</v>
      </c>
      <c r="B2945" s="354" t="s">
        <v>14397</v>
      </c>
      <c r="C2945" s="355" t="s">
        <v>569</v>
      </c>
      <c r="D2945" s="356">
        <v>2932.01</v>
      </c>
    </row>
    <row r="2946" spans="1:4" x14ac:dyDescent="0.25">
      <c r="A2946" s="353" t="s">
        <v>14398</v>
      </c>
      <c r="B2946" s="354" t="s">
        <v>14399</v>
      </c>
      <c r="C2946" s="355" t="s">
        <v>569</v>
      </c>
      <c r="D2946" s="356">
        <v>249.43</v>
      </c>
    </row>
    <row r="2947" spans="1:4" ht="30" x14ac:dyDescent="0.25">
      <c r="A2947" s="353" t="s">
        <v>14400</v>
      </c>
      <c r="B2947" s="354" t="s">
        <v>14401</v>
      </c>
      <c r="C2947" s="355" t="s">
        <v>569</v>
      </c>
      <c r="D2947" s="356">
        <v>7153.75</v>
      </c>
    </row>
    <row r="2948" spans="1:4" ht="30" x14ac:dyDescent="0.25">
      <c r="A2948" s="353" t="s">
        <v>14402</v>
      </c>
      <c r="B2948" s="354" t="s">
        <v>14403</v>
      </c>
      <c r="C2948" s="355" t="s">
        <v>569</v>
      </c>
      <c r="D2948" s="356">
        <v>966.25</v>
      </c>
    </row>
    <row r="2949" spans="1:4" ht="30" x14ac:dyDescent="0.25">
      <c r="A2949" s="353" t="s">
        <v>14404</v>
      </c>
      <c r="B2949" s="354" t="s">
        <v>14405</v>
      </c>
      <c r="C2949" s="355" t="s">
        <v>569</v>
      </c>
      <c r="D2949" s="356">
        <v>3271.91</v>
      </c>
    </row>
    <row r="2950" spans="1:4" x14ac:dyDescent="0.25">
      <c r="A2950" s="353" t="s">
        <v>14406</v>
      </c>
      <c r="B2950" s="354" t="s">
        <v>14407</v>
      </c>
      <c r="C2950" s="355" t="s">
        <v>569</v>
      </c>
      <c r="D2950" s="356">
        <v>73.37</v>
      </c>
    </row>
    <row r="2951" spans="1:4" ht="45" x14ac:dyDescent="0.25">
      <c r="A2951" s="353" t="s">
        <v>14408</v>
      </c>
      <c r="B2951" s="354" t="s">
        <v>14409</v>
      </c>
      <c r="C2951" s="355" t="s">
        <v>52</v>
      </c>
      <c r="D2951" s="356">
        <v>2.71</v>
      </c>
    </row>
    <row r="2952" spans="1:4" ht="30" x14ac:dyDescent="0.25">
      <c r="A2952" s="353" t="s">
        <v>14410</v>
      </c>
      <c r="B2952" s="354" t="s">
        <v>14411</v>
      </c>
      <c r="C2952" s="355" t="s">
        <v>52</v>
      </c>
      <c r="D2952" s="356">
        <v>2.52</v>
      </c>
    </row>
    <row r="2953" spans="1:4" x14ac:dyDescent="0.25">
      <c r="A2953" s="353" t="s">
        <v>14412</v>
      </c>
      <c r="B2953" s="354" t="s">
        <v>14413</v>
      </c>
      <c r="C2953" s="355" t="s">
        <v>569</v>
      </c>
      <c r="D2953" s="356">
        <v>278.16000000000003</v>
      </c>
    </row>
    <row r="2954" spans="1:4" x14ac:dyDescent="0.25">
      <c r="A2954" s="353" t="s">
        <v>14414</v>
      </c>
      <c r="B2954" s="354" t="s">
        <v>14415</v>
      </c>
      <c r="C2954" s="355" t="s">
        <v>569</v>
      </c>
      <c r="D2954" s="356">
        <v>233.1</v>
      </c>
    </row>
    <row r="2955" spans="1:4" x14ac:dyDescent="0.25">
      <c r="A2955" s="353" t="s">
        <v>14416</v>
      </c>
      <c r="B2955" s="354" t="s">
        <v>14417</v>
      </c>
      <c r="C2955" s="355" t="s">
        <v>569</v>
      </c>
      <c r="D2955" s="356">
        <v>10.050000000000001</v>
      </c>
    </row>
    <row r="2956" spans="1:4" x14ac:dyDescent="0.25">
      <c r="A2956" s="353" t="s">
        <v>14418</v>
      </c>
      <c r="B2956" s="354" t="s">
        <v>14419</v>
      </c>
      <c r="C2956" s="355" t="s">
        <v>569</v>
      </c>
      <c r="D2956" s="356">
        <v>10.81</v>
      </c>
    </row>
    <row r="2957" spans="1:4" x14ac:dyDescent="0.25">
      <c r="A2957" s="353" t="s">
        <v>14420</v>
      </c>
      <c r="B2957" s="354" t="s">
        <v>14421</v>
      </c>
      <c r="C2957" s="355" t="s">
        <v>569</v>
      </c>
      <c r="D2957" s="356">
        <v>14.09</v>
      </c>
    </row>
    <row r="2958" spans="1:4" x14ac:dyDescent="0.25">
      <c r="A2958" s="353" t="s">
        <v>14422</v>
      </c>
      <c r="B2958" s="354" t="s">
        <v>14423</v>
      </c>
      <c r="C2958" s="355" t="s">
        <v>569</v>
      </c>
      <c r="D2958" s="356">
        <v>16.36</v>
      </c>
    </row>
    <row r="2959" spans="1:4" x14ac:dyDescent="0.25">
      <c r="A2959" s="353" t="s">
        <v>14424</v>
      </c>
      <c r="B2959" s="354" t="s">
        <v>14425</v>
      </c>
      <c r="C2959" s="355" t="s">
        <v>569</v>
      </c>
      <c r="D2959" s="356">
        <v>20.059999999999999</v>
      </c>
    </row>
    <row r="2960" spans="1:4" x14ac:dyDescent="0.25">
      <c r="A2960" s="353" t="s">
        <v>14426</v>
      </c>
      <c r="B2960" s="354" t="s">
        <v>14427</v>
      </c>
      <c r="C2960" s="355" t="s">
        <v>569</v>
      </c>
      <c r="D2960" s="356">
        <v>21.49</v>
      </c>
    </row>
    <row r="2961" spans="1:4" x14ac:dyDescent="0.25">
      <c r="A2961" s="353" t="s">
        <v>14428</v>
      </c>
      <c r="B2961" s="354" t="s">
        <v>14429</v>
      </c>
      <c r="C2961" s="355" t="s">
        <v>569</v>
      </c>
      <c r="D2961" s="356">
        <v>19.98</v>
      </c>
    </row>
    <row r="2962" spans="1:4" x14ac:dyDescent="0.25">
      <c r="A2962" s="353" t="s">
        <v>14430</v>
      </c>
      <c r="B2962" s="354" t="s">
        <v>14431</v>
      </c>
      <c r="C2962" s="355" t="s">
        <v>569</v>
      </c>
      <c r="D2962" s="356">
        <v>0.88</v>
      </c>
    </row>
    <row r="2963" spans="1:4" x14ac:dyDescent="0.25">
      <c r="A2963" s="353" t="s">
        <v>14432</v>
      </c>
      <c r="B2963" s="354" t="s">
        <v>14433</v>
      </c>
      <c r="C2963" s="355" t="s">
        <v>569</v>
      </c>
      <c r="D2963" s="356">
        <v>6.04</v>
      </c>
    </row>
    <row r="2964" spans="1:4" x14ac:dyDescent="0.25">
      <c r="A2964" s="353" t="s">
        <v>14434</v>
      </c>
      <c r="B2964" s="354" t="s">
        <v>14435</v>
      </c>
      <c r="C2964" s="355" t="s">
        <v>569</v>
      </c>
      <c r="D2964" s="356">
        <v>5.56</v>
      </c>
    </row>
    <row r="2965" spans="1:4" x14ac:dyDescent="0.25">
      <c r="A2965" s="353" t="s">
        <v>14436</v>
      </c>
      <c r="B2965" s="354" t="s">
        <v>14437</v>
      </c>
      <c r="C2965" s="355" t="s">
        <v>569</v>
      </c>
      <c r="D2965" s="356">
        <v>8.09</v>
      </c>
    </row>
    <row r="2966" spans="1:4" x14ac:dyDescent="0.25">
      <c r="A2966" s="353" t="s">
        <v>14438</v>
      </c>
      <c r="B2966" s="354" t="s">
        <v>14439</v>
      </c>
      <c r="C2966" s="355" t="s">
        <v>569</v>
      </c>
      <c r="D2966" s="356">
        <v>13.17</v>
      </c>
    </row>
    <row r="2967" spans="1:4" x14ac:dyDescent="0.25">
      <c r="A2967" s="353" t="s">
        <v>14440</v>
      </c>
      <c r="B2967" s="354" t="s">
        <v>14441</v>
      </c>
      <c r="C2967" s="355" t="s">
        <v>569</v>
      </c>
      <c r="D2967" s="356">
        <v>12.94</v>
      </c>
    </row>
    <row r="2968" spans="1:4" x14ac:dyDescent="0.25">
      <c r="A2968" s="353" t="s">
        <v>14442</v>
      </c>
      <c r="B2968" s="354" t="s">
        <v>14443</v>
      </c>
      <c r="C2968" s="355" t="s">
        <v>569</v>
      </c>
      <c r="D2968" s="356">
        <v>21.34</v>
      </c>
    </row>
    <row r="2969" spans="1:4" x14ac:dyDescent="0.25">
      <c r="A2969" s="353" t="s">
        <v>14444</v>
      </c>
      <c r="B2969" s="354" t="s">
        <v>14445</v>
      </c>
      <c r="C2969" s="355" t="s">
        <v>569</v>
      </c>
      <c r="D2969" s="356">
        <v>42.02</v>
      </c>
    </row>
    <row r="2970" spans="1:4" ht="30" x14ac:dyDescent="0.25">
      <c r="A2970" s="353" t="s">
        <v>14446</v>
      </c>
      <c r="B2970" s="354" t="s">
        <v>14447</v>
      </c>
      <c r="C2970" s="355" t="s">
        <v>569</v>
      </c>
      <c r="D2970" s="356">
        <v>38.67</v>
      </c>
    </row>
    <row r="2971" spans="1:4" ht="60" x14ac:dyDescent="0.25">
      <c r="A2971" s="353" t="s">
        <v>14448</v>
      </c>
      <c r="B2971" s="354" t="s">
        <v>14449</v>
      </c>
      <c r="C2971" s="355" t="s">
        <v>569</v>
      </c>
      <c r="D2971" s="356">
        <v>19.18</v>
      </c>
    </row>
    <row r="2972" spans="1:4" x14ac:dyDescent="0.25">
      <c r="A2972" s="353" t="s">
        <v>14450</v>
      </c>
      <c r="B2972" s="354" t="s">
        <v>14451</v>
      </c>
      <c r="C2972" s="355" t="s">
        <v>569</v>
      </c>
      <c r="D2972" s="356">
        <v>28.04</v>
      </c>
    </row>
    <row r="2973" spans="1:4" x14ac:dyDescent="0.25">
      <c r="A2973" s="353" t="s">
        <v>14452</v>
      </c>
      <c r="B2973" s="354" t="s">
        <v>14453</v>
      </c>
      <c r="C2973" s="355" t="s">
        <v>569</v>
      </c>
      <c r="D2973" s="356">
        <v>42.29</v>
      </c>
    </row>
    <row r="2974" spans="1:4" x14ac:dyDescent="0.25">
      <c r="A2974" s="353" t="s">
        <v>14454</v>
      </c>
      <c r="B2974" s="354" t="s">
        <v>14455</v>
      </c>
      <c r="C2974" s="355" t="s">
        <v>569</v>
      </c>
      <c r="D2974" s="356">
        <v>9.06</v>
      </c>
    </row>
    <row r="2975" spans="1:4" x14ac:dyDescent="0.25">
      <c r="A2975" s="353" t="s">
        <v>14456</v>
      </c>
      <c r="B2975" s="354" t="s">
        <v>14457</v>
      </c>
      <c r="C2975" s="355" t="s">
        <v>569</v>
      </c>
      <c r="D2975" s="356">
        <v>4.71</v>
      </c>
    </row>
    <row r="2976" spans="1:4" x14ac:dyDescent="0.25">
      <c r="A2976" s="353" t="s">
        <v>14458</v>
      </c>
      <c r="B2976" s="354" t="s">
        <v>14459</v>
      </c>
      <c r="C2976" s="355" t="s">
        <v>569</v>
      </c>
      <c r="D2976" s="356">
        <v>9.42</v>
      </c>
    </row>
    <row r="2977" spans="1:4" x14ac:dyDescent="0.25">
      <c r="A2977" s="353" t="s">
        <v>14460</v>
      </c>
      <c r="B2977" s="354" t="s">
        <v>14461</v>
      </c>
      <c r="C2977" s="355" t="s">
        <v>569</v>
      </c>
      <c r="D2977" s="356">
        <v>29.22</v>
      </c>
    </row>
    <row r="2978" spans="1:4" x14ac:dyDescent="0.25">
      <c r="A2978" s="353" t="s">
        <v>14462</v>
      </c>
      <c r="B2978" s="354" t="s">
        <v>14463</v>
      </c>
      <c r="C2978" s="355" t="s">
        <v>569</v>
      </c>
      <c r="D2978" s="356">
        <v>9.09</v>
      </c>
    </row>
    <row r="2979" spans="1:4" x14ac:dyDescent="0.25">
      <c r="A2979" s="353" t="s">
        <v>14464</v>
      </c>
      <c r="B2979" s="354" t="s">
        <v>3731</v>
      </c>
      <c r="C2979" s="355" t="s">
        <v>569</v>
      </c>
      <c r="D2979" s="356">
        <v>5.57</v>
      </c>
    </row>
    <row r="2980" spans="1:4" x14ac:dyDescent="0.25">
      <c r="A2980" s="353" t="s">
        <v>14465</v>
      </c>
      <c r="B2980" s="354" t="s">
        <v>14466</v>
      </c>
      <c r="C2980" s="355" t="s">
        <v>569</v>
      </c>
      <c r="D2980" s="356">
        <v>162.75</v>
      </c>
    </row>
    <row r="2981" spans="1:4" x14ac:dyDescent="0.25">
      <c r="A2981" s="353" t="s">
        <v>14467</v>
      </c>
      <c r="B2981" s="354" t="s">
        <v>14468</v>
      </c>
      <c r="C2981" s="355" t="s">
        <v>569</v>
      </c>
      <c r="D2981" s="356">
        <v>224.48</v>
      </c>
    </row>
    <row r="2982" spans="1:4" x14ac:dyDescent="0.25">
      <c r="A2982" s="353" t="s">
        <v>14469</v>
      </c>
      <c r="B2982" s="354" t="s">
        <v>3243</v>
      </c>
      <c r="C2982" s="355" t="s">
        <v>569</v>
      </c>
      <c r="D2982" s="356">
        <v>18.260000000000002</v>
      </c>
    </row>
    <row r="2983" spans="1:4" ht="30" x14ac:dyDescent="0.25">
      <c r="A2983" s="353" t="s">
        <v>14470</v>
      </c>
      <c r="B2983" s="354" t="s">
        <v>14471</v>
      </c>
      <c r="C2983" s="355" t="s">
        <v>569</v>
      </c>
      <c r="D2983" s="356">
        <v>139839.29999999999</v>
      </c>
    </row>
    <row r="2984" spans="1:4" ht="30" x14ac:dyDescent="0.25">
      <c r="A2984" s="353" t="s">
        <v>14472</v>
      </c>
      <c r="B2984" s="354" t="s">
        <v>14473</v>
      </c>
      <c r="C2984" s="355" t="s">
        <v>569</v>
      </c>
      <c r="D2984" s="356">
        <v>132283.84</v>
      </c>
    </row>
    <row r="2985" spans="1:4" ht="30" x14ac:dyDescent="0.25">
      <c r="A2985" s="353" t="s">
        <v>14474</v>
      </c>
      <c r="B2985" s="354" t="s">
        <v>14475</v>
      </c>
      <c r="C2985" s="355" t="s">
        <v>780</v>
      </c>
      <c r="D2985" s="356">
        <v>46652.25</v>
      </c>
    </row>
    <row r="2986" spans="1:4" ht="30" x14ac:dyDescent="0.25">
      <c r="A2986" s="353" t="s">
        <v>14476</v>
      </c>
      <c r="B2986" s="354" t="s">
        <v>14477</v>
      </c>
      <c r="C2986" s="355" t="s">
        <v>780</v>
      </c>
      <c r="D2986" s="356">
        <v>36149.870000000003</v>
      </c>
    </row>
    <row r="2987" spans="1:4" ht="30" x14ac:dyDescent="0.25">
      <c r="A2987" s="353" t="s">
        <v>14478</v>
      </c>
      <c r="B2987" s="354" t="s">
        <v>14479</v>
      </c>
      <c r="C2987" s="355" t="s">
        <v>780</v>
      </c>
      <c r="D2987" s="356">
        <v>2459.5700000000002</v>
      </c>
    </row>
    <row r="2988" spans="1:4" ht="30" x14ac:dyDescent="0.25">
      <c r="A2988" s="353" t="s">
        <v>14480</v>
      </c>
      <c r="B2988" s="354" t="s">
        <v>14481</v>
      </c>
      <c r="C2988" s="355" t="s">
        <v>780</v>
      </c>
      <c r="D2988" s="356">
        <v>3481.13</v>
      </c>
    </row>
    <row r="2989" spans="1:4" ht="30" x14ac:dyDescent="0.25">
      <c r="A2989" s="353" t="s">
        <v>14482</v>
      </c>
      <c r="B2989" s="354" t="s">
        <v>14483</v>
      </c>
      <c r="C2989" s="355" t="s">
        <v>780</v>
      </c>
      <c r="D2989" s="356">
        <v>6135.12</v>
      </c>
    </row>
    <row r="2990" spans="1:4" ht="30" x14ac:dyDescent="0.25">
      <c r="A2990" s="353" t="s">
        <v>14484</v>
      </c>
      <c r="B2990" s="354" t="s">
        <v>14485</v>
      </c>
      <c r="C2990" s="355" t="s">
        <v>569</v>
      </c>
      <c r="D2990" s="356">
        <v>15061.31</v>
      </c>
    </row>
    <row r="2991" spans="1:4" ht="60" x14ac:dyDescent="0.25">
      <c r="A2991" s="353" t="s">
        <v>14486</v>
      </c>
      <c r="B2991" s="354" t="s">
        <v>14487</v>
      </c>
      <c r="C2991" s="355" t="s">
        <v>569</v>
      </c>
      <c r="D2991" s="356">
        <v>319.02</v>
      </c>
    </row>
    <row r="2992" spans="1:4" ht="45" x14ac:dyDescent="0.25">
      <c r="A2992" s="353" t="s">
        <v>14488</v>
      </c>
      <c r="B2992" s="354" t="s">
        <v>14489</v>
      </c>
      <c r="C2992" s="355" t="s">
        <v>569</v>
      </c>
      <c r="D2992" s="356">
        <v>419.01</v>
      </c>
    </row>
    <row r="2993" spans="1:4" ht="30" x14ac:dyDescent="0.25">
      <c r="A2993" s="353" t="s">
        <v>14490</v>
      </c>
      <c r="B2993" s="354" t="s">
        <v>14491</v>
      </c>
      <c r="C2993" s="355" t="s">
        <v>780</v>
      </c>
      <c r="D2993" s="356">
        <v>5836.37</v>
      </c>
    </row>
    <row r="2994" spans="1:4" ht="30" x14ac:dyDescent="0.25">
      <c r="A2994" s="353" t="s">
        <v>14492</v>
      </c>
      <c r="B2994" s="354" t="s">
        <v>14493</v>
      </c>
      <c r="C2994" s="355" t="s">
        <v>780</v>
      </c>
      <c r="D2994" s="356">
        <v>5114.05</v>
      </c>
    </row>
    <row r="2995" spans="1:4" ht="30" x14ac:dyDescent="0.25">
      <c r="A2995" s="353" t="s">
        <v>14494</v>
      </c>
      <c r="B2995" s="354" t="s">
        <v>14495</v>
      </c>
      <c r="C2995" s="355" t="s">
        <v>780</v>
      </c>
      <c r="D2995" s="356">
        <v>6682.33</v>
      </c>
    </row>
    <row r="2996" spans="1:4" ht="30" x14ac:dyDescent="0.25">
      <c r="A2996" s="353" t="s">
        <v>14496</v>
      </c>
      <c r="B2996" s="354" t="s">
        <v>14497</v>
      </c>
      <c r="C2996" s="355" t="s">
        <v>780</v>
      </c>
      <c r="D2996" s="356">
        <v>10621.32</v>
      </c>
    </row>
    <row r="2997" spans="1:4" ht="30" x14ac:dyDescent="0.25">
      <c r="A2997" s="353" t="s">
        <v>14498</v>
      </c>
      <c r="B2997" s="354" t="s">
        <v>14499</v>
      </c>
      <c r="C2997" s="355" t="s">
        <v>780</v>
      </c>
      <c r="D2997" s="356">
        <v>5635.11</v>
      </c>
    </row>
    <row r="2998" spans="1:4" ht="30" x14ac:dyDescent="0.25">
      <c r="A2998" s="353" t="s">
        <v>14500</v>
      </c>
      <c r="B2998" s="354" t="s">
        <v>14501</v>
      </c>
      <c r="C2998" s="355" t="s">
        <v>780</v>
      </c>
      <c r="D2998" s="356">
        <v>9149.3700000000008</v>
      </c>
    </row>
    <row r="2999" spans="1:4" ht="30" x14ac:dyDescent="0.25">
      <c r="A2999" s="353" t="s">
        <v>14502</v>
      </c>
      <c r="B2999" s="354" t="s">
        <v>14503</v>
      </c>
      <c r="C2999" s="355" t="s">
        <v>780</v>
      </c>
      <c r="D2999" s="356">
        <v>9641.51</v>
      </c>
    </row>
    <row r="3000" spans="1:4" ht="30" x14ac:dyDescent="0.25">
      <c r="A3000" s="353" t="s">
        <v>14504</v>
      </c>
      <c r="B3000" s="354" t="s">
        <v>14505</v>
      </c>
      <c r="C3000" s="355" t="s">
        <v>780</v>
      </c>
      <c r="D3000" s="356">
        <v>1014.81</v>
      </c>
    </row>
    <row r="3001" spans="1:4" ht="30" x14ac:dyDescent="0.25">
      <c r="A3001" s="353" t="s">
        <v>14506</v>
      </c>
      <c r="B3001" s="354" t="s">
        <v>14507</v>
      </c>
      <c r="C3001" s="355" t="s">
        <v>780</v>
      </c>
      <c r="D3001" s="356">
        <v>1263.7</v>
      </c>
    </row>
    <row r="3002" spans="1:4" x14ac:dyDescent="0.25">
      <c r="A3002" s="353" t="s">
        <v>14508</v>
      </c>
      <c r="B3002" s="354" t="s">
        <v>5796</v>
      </c>
      <c r="C3002" s="355" t="s">
        <v>21</v>
      </c>
      <c r="D3002" s="356">
        <v>1900.79</v>
      </c>
    </row>
    <row r="3003" spans="1:4" x14ac:dyDescent="0.25">
      <c r="A3003" s="353" t="s">
        <v>14509</v>
      </c>
      <c r="B3003" s="354" t="s">
        <v>5799</v>
      </c>
      <c r="C3003" s="355" t="s">
        <v>21</v>
      </c>
      <c r="D3003" s="356">
        <v>2248.36</v>
      </c>
    </row>
    <row r="3004" spans="1:4" ht="30" x14ac:dyDescent="0.25">
      <c r="A3004" s="353" t="s">
        <v>14510</v>
      </c>
      <c r="B3004" s="354" t="s">
        <v>14511</v>
      </c>
      <c r="C3004" s="355" t="s">
        <v>569</v>
      </c>
      <c r="D3004" s="356">
        <v>94411.78</v>
      </c>
    </row>
    <row r="3005" spans="1:4" x14ac:dyDescent="0.25">
      <c r="A3005" s="353" t="s">
        <v>14512</v>
      </c>
      <c r="B3005" s="354" t="s">
        <v>14513</v>
      </c>
      <c r="C3005" s="355" t="s">
        <v>569</v>
      </c>
      <c r="D3005" s="356">
        <v>38255.910000000003</v>
      </c>
    </row>
    <row r="3006" spans="1:4" ht="30" x14ac:dyDescent="0.25">
      <c r="A3006" s="353" t="s">
        <v>14514</v>
      </c>
      <c r="B3006" s="354" t="s">
        <v>14515</v>
      </c>
      <c r="C3006" s="355" t="s">
        <v>569</v>
      </c>
      <c r="D3006" s="356">
        <v>44222.12</v>
      </c>
    </row>
    <row r="3007" spans="1:4" ht="30" x14ac:dyDescent="0.25">
      <c r="A3007" s="353" t="s">
        <v>14516</v>
      </c>
      <c r="B3007" s="354" t="s">
        <v>14517</v>
      </c>
      <c r="C3007" s="355" t="s">
        <v>569</v>
      </c>
      <c r="D3007" s="356">
        <v>51095.42</v>
      </c>
    </row>
    <row r="3008" spans="1:4" ht="30" x14ac:dyDescent="0.25">
      <c r="A3008" s="353" t="s">
        <v>14518</v>
      </c>
      <c r="B3008" s="354" t="s">
        <v>14519</v>
      </c>
      <c r="C3008" s="355" t="s">
        <v>569</v>
      </c>
      <c r="D3008" s="356">
        <v>56940.06</v>
      </c>
    </row>
    <row r="3009" spans="1:4" ht="45" x14ac:dyDescent="0.25">
      <c r="A3009" s="353" t="s">
        <v>14520</v>
      </c>
      <c r="B3009" s="354" t="s">
        <v>14521</v>
      </c>
      <c r="C3009" s="355" t="s">
        <v>569</v>
      </c>
      <c r="D3009" s="356">
        <v>261360.13</v>
      </c>
    </row>
    <row r="3010" spans="1:4" ht="30" x14ac:dyDescent="0.25">
      <c r="A3010" s="353" t="s">
        <v>14522</v>
      </c>
      <c r="B3010" s="354" t="s">
        <v>14523</v>
      </c>
      <c r="C3010" s="355" t="s">
        <v>569</v>
      </c>
      <c r="D3010" s="356">
        <v>96151.78</v>
      </c>
    </row>
    <row r="3011" spans="1:4" ht="45" x14ac:dyDescent="0.25">
      <c r="A3011" s="353" t="s">
        <v>14524</v>
      </c>
      <c r="B3011" s="354" t="s">
        <v>14525</v>
      </c>
      <c r="C3011" s="355" t="s">
        <v>569</v>
      </c>
      <c r="D3011" s="356">
        <v>399792.4</v>
      </c>
    </row>
    <row r="3012" spans="1:4" ht="30" x14ac:dyDescent="0.25">
      <c r="A3012" s="353" t="s">
        <v>14526</v>
      </c>
      <c r="B3012" s="354" t="s">
        <v>14527</v>
      </c>
      <c r="C3012" s="355" t="s">
        <v>569</v>
      </c>
      <c r="D3012" s="356">
        <v>3678.32</v>
      </c>
    </row>
    <row r="3013" spans="1:4" ht="30" x14ac:dyDescent="0.25">
      <c r="A3013" s="353" t="s">
        <v>14528</v>
      </c>
      <c r="B3013" s="354" t="s">
        <v>14529</v>
      </c>
      <c r="C3013" s="355" t="s">
        <v>569</v>
      </c>
      <c r="D3013" s="356">
        <v>4755.42</v>
      </c>
    </row>
    <row r="3014" spans="1:4" ht="30" x14ac:dyDescent="0.25">
      <c r="A3014" s="353" t="s">
        <v>14530</v>
      </c>
      <c r="B3014" s="354" t="s">
        <v>14531</v>
      </c>
      <c r="C3014" s="355" t="s">
        <v>569</v>
      </c>
      <c r="D3014" s="356">
        <v>6394.16</v>
      </c>
    </row>
    <row r="3015" spans="1:4" ht="30" x14ac:dyDescent="0.25">
      <c r="A3015" s="353" t="s">
        <v>14532</v>
      </c>
      <c r="B3015" s="354" t="s">
        <v>14533</v>
      </c>
      <c r="C3015" s="355" t="s">
        <v>569</v>
      </c>
      <c r="D3015" s="356">
        <v>4094.8</v>
      </c>
    </row>
    <row r="3016" spans="1:4" ht="30" x14ac:dyDescent="0.25">
      <c r="A3016" s="353" t="s">
        <v>14534</v>
      </c>
      <c r="B3016" s="354" t="s">
        <v>14535</v>
      </c>
      <c r="C3016" s="355" t="s">
        <v>569</v>
      </c>
      <c r="D3016" s="356">
        <v>4715.03</v>
      </c>
    </row>
    <row r="3017" spans="1:4" ht="30" x14ac:dyDescent="0.25">
      <c r="A3017" s="353" t="s">
        <v>14536</v>
      </c>
      <c r="B3017" s="354" t="s">
        <v>14537</v>
      </c>
      <c r="C3017" s="355" t="s">
        <v>569</v>
      </c>
      <c r="D3017" s="356">
        <v>5597.91</v>
      </c>
    </row>
    <row r="3018" spans="1:4" ht="30" x14ac:dyDescent="0.25">
      <c r="A3018" s="353" t="s">
        <v>14538</v>
      </c>
      <c r="B3018" s="354" t="s">
        <v>14539</v>
      </c>
      <c r="C3018" s="355" t="s">
        <v>569</v>
      </c>
      <c r="D3018" s="356">
        <v>6483.63</v>
      </c>
    </row>
    <row r="3019" spans="1:4" ht="30" x14ac:dyDescent="0.25">
      <c r="A3019" s="353" t="s">
        <v>14540</v>
      </c>
      <c r="B3019" s="354" t="s">
        <v>14541</v>
      </c>
      <c r="C3019" s="355" t="s">
        <v>569</v>
      </c>
      <c r="D3019" s="356">
        <v>3779.15</v>
      </c>
    </row>
    <row r="3020" spans="1:4" ht="30" x14ac:dyDescent="0.25">
      <c r="A3020" s="353" t="s">
        <v>14542</v>
      </c>
      <c r="B3020" s="354" t="s">
        <v>14543</v>
      </c>
      <c r="C3020" s="355" t="s">
        <v>569</v>
      </c>
      <c r="D3020" s="356">
        <v>4293.59</v>
      </c>
    </row>
    <row r="3021" spans="1:4" ht="30" x14ac:dyDescent="0.25">
      <c r="A3021" s="353" t="s">
        <v>14544</v>
      </c>
      <c r="B3021" s="354" t="s">
        <v>14545</v>
      </c>
      <c r="C3021" s="355" t="s">
        <v>569</v>
      </c>
      <c r="D3021" s="356">
        <v>4660.22</v>
      </c>
    </row>
    <row r="3022" spans="1:4" ht="30" x14ac:dyDescent="0.25">
      <c r="A3022" s="353" t="s">
        <v>14546</v>
      </c>
      <c r="B3022" s="354" t="s">
        <v>14547</v>
      </c>
      <c r="C3022" s="355" t="s">
        <v>569</v>
      </c>
      <c r="D3022" s="356">
        <v>4813.09</v>
      </c>
    </row>
    <row r="3023" spans="1:4" ht="30" x14ac:dyDescent="0.25">
      <c r="A3023" s="353" t="s">
        <v>14548</v>
      </c>
      <c r="B3023" s="354" t="s">
        <v>14549</v>
      </c>
      <c r="C3023" s="355" t="s">
        <v>569</v>
      </c>
      <c r="D3023" s="356">
        <v>8163.56</v>
      </c>
    </row>
    <row r="3024" spans="1:4" ht="30" x14ac:dyDescent="0.25">
      <c r="A3024" s="353" t="s">
        <v>14550</v>
      </c>
      <c r="B3024" s="354" t="s">
        <v>14551</v>
      </c>
      <c r="C3024" s="355" t="s">
        <v>52</v>
      </c>
      <c r="D3024" s="356">
        <v>9.9499999999999993</v>
      </c>
    </row>
    <row r="3025" spans="1:4" ht="30" x14ac:dyDescent="0.25">
      <c r="A3025" s="353" t="s">
        <v>14552</v>
      </c>
      <c r="B3025" s="354" t="s">
        <v>14553</v>
      </c>
      <c r="C3025" s="355" t="s">
        <v>52</v>
      </c>
      <c r="D3025" s="356">
        <v>15.09</v>
      </c>
    </row>
    <row r="3026" spans="1:4" ht="30" x14ac:dyDescent="0.25">
      <c r="A3026" s="353" t="s">
        <v>14554</v>
      </c>
      <c r="B3026" s="354" t="s">
        <v>14555</v>
      </c>
      <c r="C3026" s="355" t="s">
        <v>52</v>
      </c>
      <c r="D3026" s="356">
        <v>24.75</v>
      </c>
    </row>
    <row r="3027" spans="1:4" ht="45" x14ac:dyDescent="0.25">
      <c r="A3027" s="353" t="s">
        <v>14556</v>
      </c>
      <c r="B3027" s="354" t="s">
        <v>14557</v>
      </c>
      <c r="C3027" s="355" t="s">
        <v>21</v>
      </c>
      <c r="D3027" s="356">
        <v>5369.12</v>
      </c>
    </row>
    <row r="3028" spans="1:4" ht="45" x14ac:dyDescent="0.25">
      <c r="A3028" s="353" t="s">
        <v>14558</v>
      </c>
      <c r="B3028" s="354" t="s">
        <v>14559</v>
      </c>
      <c r="C3028" s="355" t="s">
        <v>569</v>
      </c>
      <c r="D3028" s="356">
        <v>1149.01</v>
      </c>
    </row>
    <row r="3029" spans="1:4" ht="30" x14ac:dyDescent="0.25">
      <c r="A3029" s="353" t="s">
        <v>14560</v>
      </c>
      <c r="B3029" s="354" t="s">
        <v>14561</v>
      </c>
      <c r="C3029" s="355" t="s">
        <v>21</v>
      </c>
      <c r="D3029" s="356">
        <v>2046.97</v>
      </c>
    </row>
    <row r="3030" spans="1:4" ht="45" x14ac:dyDescent="0.25">
      <c r="A3030" s="353" t="s">
        <v>14562</v>
      </c>
      <c r="B3030" s="354" t="s">
        <v>14563</v>
      </c>
      <c r="C3030" s="355" t="s">
        <v>569</v>
      </c>
      <c r="D3030" s="356">
        <v>7265.91</v>
      </c>
    </row>
    <row r="3031" spans="1:4" ht="45" x14ac:dyDescent="0.25">
      <c r="A3031" s="353" t="s">
        <v>14564</v>
      </c>
      <c r="B3031" s="354" t="s">
        <v>14565</v>
      </c>
      <c r="C3031" s="355" t="s">
        <v>569</v>
      </c>
      <c r="D3031" s="356">
        <v>156.91999999999999</v>
      </c>
    </row>
    <row r="3032" spans="1:4" ht="30" x14ac:dyDescent="0.25">
      <c r="A3032" s="353" t="s">
        <v>14566</v>
      </c>
      <c r="B3032" s="354" t="s">
        <v>14567</v>
      </c>
      <c r="C3032" s="355" t="s">
        <v>21</v>
      </c>
      <c r="D3032" s="356">
        <v>1680.35</v>
      </c>
    </row>
    <row r="3033" spans="1:4" ht="30" x14ac:dyDescent="0.25">
      <c r="A3033" s="353" t="s">
        <v>14568</v>
      </c>
      <c r="B3033" s="354" t="s">
        <v>14569</v>
      </c>
      <c r="C3033" s="355" t="s">
        <v>569</v>
      </c>
      <c r="D3033" s="356">
        <v>315.88</v>
      </c>
    </row>
    <row r="3034" spans="1:4" ht="30" x14ac:dyDescent="0.25">
      <c r="A3034" s="353" t="s">
        <v>14570</v>
      </c>
      <c r="B3034" s="354" t="s">
        <v>14571</v>
      </c>
      <c r="C3034" s="355" t="s">
        <v>21</v>
      </c>
      <c r="D3034" s="356">
        <v>1283.54</v>
      </c>
    </row>
    <row r="3035" spans="1:4" ht="30" x14ac:dyDescent="0.25">
      <c r="A3035" s="353" t="s">
        <v>14572</v>
      </c>
      <c r="B3035" s="354" t="s">
        <v>14573</v>
      </c>
      <c r="C3035" s="355" t="s">
        <v>569</v>
      </c>
      <c r="D3035" s="356">
        <v>247.38</v>
      </c>
    </row>
    <row r="3036" spans="1:4" ht="30" x14ac:dyDescent="0.25">
      <c r="A3036" s="353" t="s">
        <v>14574</v>
      </c>
      <c r="B3036" s="354" t="s">
        <v>14575</v>
      </c>
      <c r="C3036" s="355" t="s">
        <v>21</v>
      </c>
      <c r="D3036" s="356">
        <v>4102.97</v>
      </c>
    </row>
    <row r="3037" spans="1:4" ht="30" x14ac:dyDescent="0.25">
      <c r="A3037" s="353" t="s">
        <v>14576</v>
      </c>
      <c r="B3037" s="354" t="s">
        <v>14577</v>
      </c>
      <c r="C3037" s="355" t="s">
        <v>52</v>
      </c>
      <c r="D3037" s="356">
        <v>4143.6400000000003</v>
      </c>
    </row>
    <row r="3038" spans="1:4" x14ac:dyDescent="0.25">
      <c r="A3038" s="353" t="s">
        <v>14578</v>
      </c>
      <c r="B3038" s="354" t="s">
        <v>14579</v>
      </c>
      <c r="C3038" s="355" t="s">
        <v>569</v>
      </c>
      <c r="D3038" s="356">
        <v>87.72</v>
      </c>
    </row>
    <row r="3039" spans="1:4" x14ac:dyDescent="0.25">
      <c r="A3039" s="353" t="s">
        <v>14580</v>
      </c>
      <c r="B3039" s="354" t="s">
        <v>14581</v>
      </c>
      <c r="C3039" s="355" t="s">
        <v>569</v>
      </c>
      <c r="D3039" s="356">
        <v>88.16</v>
      </c>
    </row>
    <row r="3040" spans="1:4" ht="30" x14ac:dyDescent="0.25">
      <c r="A3040" s="353" t="s">
        <v>14582</v>
      </c>
      <c r="B3040" s="354" t="s">
        <v>14583</v>
      </c>
      <c r="C3040" s="355" t="s">
        <v>21</v>
      </c>
      <c r="D3040" s="356">
        <v>2370.33</v>
      </c>
    </row>
    <row r="3041" spans="1:4" ht="30" x14ac:dyDescent="0.25">
      <c r="A3041" s="353" t="s">
        <v>14584</v>
      </c>
      <c r="B3041" s="354" t="s">
        <v>14585</v>
      </c>
      <c r="C3041" s="355" t="s">
        <v>21</v>
      </c>
      <c r="D3041" s="356">
        <v>1734</v>
      </c>
    </row>
    <row r="3042" spans="1:4" ht="30" x14ac:dyDescent="0.25">
      <c r="A3042" s="353" t="s">
        <v>14586</v>
      </c>
      <c r="B3042" s="354" t="s">
        <v>14587</v>
      </c>
      <c r="C3042" s="355" t="s">
        <v>21</v>
      </c>
      <c r="D3042" s="356">
        <v>1459.31</v>
      </c>
    </row>
    <row r="3043" spans="1:4" ht="30" x14ac:dyDescent="0.25">
      <c r="A3043" s="353" t="s">
        <v>14588</v>
      </c>
      <c r="B3043" s="354" t="s">
        <v>14589</v>
      </c>
      <c r="C3043" s="355" t="s">
        <v>21</v>
      </c>
      <c r="D3043" s="356">
        <v>1305.31</v>
      </c>
    </row>
    <row r="3044" spans="1:4" ht="30" x14ac:dyDescent="0.25">
      <c r="A3044" s="353" t="s">
        <v>14590</v>
      </c>
      <c r="B3044" s="354" t="s">
        <v>14591</v>
      </c>
      <c r="C3044" s="355" t="s">
        <v>21</v>
      </c>
      <c r="D3044" s="356">
        <v>1098.99</v>
      </c>
    </row>
    <row r="3045" spans="1:4" x14ac:dyDescent="0.25">
      <c r="A3045" s="353" t="s">
        <v>14592</v>
      </c>
      <c r="B3045" s="354" t="s">
        <v>14593</v>
      </c>
      <c r="C3045" s="355" t="s">
        <v>21</v>
      </c>
      <c r="D3045" s="356">
        <v>3190.43</v>
      </c>
    </row>
    <row r="3046" spans="1:4" x14ac:dyDescent="0.25">
      <c r="A3046" s="353" t="s">
        <v>14594</v>
      </c>
      <c r="B3046" s="354" t="s">
        <v>14595</v>
      </c>
      <c r="C3046" s="355" t="s">
        <v>21</v>
      </c>
      <c r="D3046" s="356">
        <v>1848.63</v>
      </c>
    </row>
    <row r="3047" spans="1:4" x14ac:dyDescent="0.25">
      <c r="A3047" s="353" t="s">
        <v>14596</v>
      </c>
      <c r="B3047" s="354" t="s">
        <v>14597</v>
      </c>
      <c r="C3047" s="355" t="s">
        <v>21</v>
      </c>
      <c r="D3047" s="356">
        <v>1517.43</v>
      </c>
    </row>
    <row r="3048" spans="1:4" ht="45" x14ac:dyDescent="0.25">
      <c r="A3048" s="353" t="s">
        <v>14598</v>
      </c>
      <c r="B3048" s="354" t="s">
        <v>14599</v>
      </c>
      <c r="C3048" s="355" t="s">
        <v>21</v>
      </c>
      <c r="D3048" s="356">
        <v>1622.31</v>
      </c>
    </row>
    <row r="3049" spans="1:4" ht="45" x14ac:dyDescent="0.25">
      <c r="A3049" s="353" t="s">
        <v>14600</v>
      </c>
      <c r="B3049" s="354" t="s">
        <v>14601</v>
      </c>
      <c r="C3049" s="355" t="s">
        <v>21</v>
      </c>
      <c r="D3049" s="356">
        <v>1933.73</v>
      </c>
    </row>
    <row r="3050" spans="1:4" ht="45" x14ac:dyDescent="0.25">
      <c r="A3050" s="353" t="s">
        <v>14602</v>
      </c>
      <c r="B3050" s="354" t="s">
        <v>14603</v>
      </c>
      <c r="C3050" s="355" t="s">
        <v>21</v>
      </c>
      <c r="D3050" s="356">
        <v>2658.12</v>
      </c>
    </row>
    <row r="3051" spans="1:4" ht="45" x14ac:dyDescent="0.25">
      <c r="A3051" s="353" t="s">
        <v>14604</v>
      </c>
      <c r="B3051" s="354" t="s">
        <v>14605</v>
      </c>
      <c r="C3051" s="355" t="s">
        <v>21</v>
      </c>
      <c r="D3051" s="356">
        <v>83.88</v>
      </c>
    </row>
    <row r="3052" spans="1:4" ht="45" x14ac:dyDescent="0.25">
      <c r="A3052" s="353" t="s">
        <v>14606</v>
      </c>
      <c r="B3052" s="354" t="s">
        <v>14607</v>
      </c>
      <c r="C3052" s="355" t="s">
        <v>569</v>
      </c>
      <c r="D3052" s="356">
        <v>6874.72</v>
      </c>
    </row>
    <row r="3053" spans="1:4" ht="45" x14ac:dyDescent="0.25">
      <c r="A3053" s="353" t="s">
        <v>14608</v>
      </c>
      <c r="B3053" s="354" t="s">
        <v>14609</v>
      </c>
      <c r="C3053" s="355" t="s">
        <v>569</v>
      </c>
      <c r="D3053" s="356">
        <v>21798.3</v>
      </c>
    </row>
    <row r="3054" spans="1:4" ht="60" x14ac:dyDescent="0.25">
      <c r="A3054" s="353" t="s">
        <v>14610</v>
      </c>
      <c r="B3054" s="354" t="s">
        <v>14611</v>
      </c>
      <c r="C3054" s="355" t="s">
        <v>569</v>
      </c>
      <c r="D3054" s="356">
        <v>477978.44</v>
      </c>
    </row>
    <row r="3055" spans="1:4" ht="30" x14ac:dyDescent="0.25">
      <c r="A3055" s="353" t="s">
        <v>14612</v>
      </c>
      <c r="B3055" s="354" t="s">
        <v>14613</v>
      </c>
      <c r="C3055" s="355" t="s">
        <v>569</v>
      </c>
      <c r="D3055" s="356">
        <v>10238.31</v>
      </c>
    </row>
    <row r="3056" spans="1:4" ht="30" x14ac:dyDescent="0.25">
      <c r="A3056" s="353" t="s">
        <v>14614</v>
      </c>
      <c r="B3056" s="354" t="s">
        <v>14615</v>
      </c>
      <c r="C3056" s="355" t="s">
        <v>569</v>
      </c>
      <c r="D3056" s="356">
        <v>5355.34</v>
      </c>
    </row>
    <row r="3057" spans="1:4" ht="30" x14ac:dyDescent="0.25">
      <c r="A3057" s="353" t="s">
        <v>14616</v>
      </c>
      <c r="B3057" s="354" t="s">
        <v>14617</v>
      </c>
      <c r="C3057" s="355" t="s">
        <v>569</v>
      </c>
      <c r="D3057" s="356">
        <v>4598.21</v>
      </c>
    </row>
    <row r="3058" spans="1:4" ht="60" x14ac:dyDescent="0.25">
      <c r="A3058" s="353" t="s">
        <v>14618</v>
      </c>
      <c r="B3058" s="354" t="s">
        <v>14619</v>
      </c>
      <c r="C3058" s="355" t="s">
        <v>569</v>
      </c>
      <c r="D3058" s="356">
        <v>723668.31</v>
      </c>
    </row>
    <row r="3059" spans="1:4" ht="60" x14ac:dyDescent="0.25">
      <c r="A3059" s="353" t="s">
        <v>14620</v>
      </c>
      <c r="B3059" s="354" t="s">
        <v>14621</v>
      </c>
      <c r="C3059" s="355" t="s">
        <v>569</v>
      </c>
      <c r="D3059" s="356">
        <v>5490.52</v>
      </c>
    </row>
    <row r="3060" spans="1:4" ht="60" x14ac:dyDescent="0.25">
      <c r="A3060" s="353" t="s">
        <v>14622</v>
      </c>
      <c r="B3060" s="354" t="s">
        <v>14623</v>
      </c>
      <c r="C3060" s="355" t="s">
        <v>569</v>
      </c>
      <c r="D3060" s="356">
        <v>5385.31</v>
      </c>
    </row>
    <row r="3061" spans="1:4" ht="60" x14ac:dyDescent="0.25">
      <c r="A3061" s="353" t="s">
        <v>14624</v>
      </c>
      <c r="B3061" s="354" t="s">
        <v>14625</v>
      </c>
      <c r="C3061" s="355" t="s">
        <v>569</v>
      </c>
      <c r="D3061" s="356">
        <v>5683.57</v>
      </c>
    </row>
    <row r="3062" spans="1:4" ht="60" x14ac:dyDescent="0.25">
      <c r="A3062" s="353" t="s">
        <v>14626</v>
      </c>
      <c r="B3062" s="354" t="s">
        <v>14627</v>
      </c>
      <c r="C3062" s="355" t="s">
        <v>569</v>
      </c>
      <c r="D3062" s="356">
        <v>5276.71</v>
      </c>
    </row>
    <row r="3063" spans="1:4" ht="45" x14ac:dyDescent="0.25">
      <c r="A3063" s="353" t="s">
        <v>14628</v>
      </c>
      <c r="B3063" s="354" t="s">
        <v>14629</v>
      </c>
      <c r="C3063" s="355" t="s">
        <v>569</v>
      </c>
      <c r="D3063" s="356">
        <v>5682.98</v>
      </c>
    </row>
    <row r="3064" spans="1:4" ht="60" x14ac:dyDescent="0.25">
      <c r="A3064" s="353" t="s">
        <v>14630</v>
      </c>
      <c r="B3064" s="354" t="s">
        <v>14631</v>
      </c>
      <c r="C3064" s="355" t="s">
        <v>569</v>
      </c>
      <c r="D3064" s="356">
        <v>7020.43</v>
      </c>
    </row>
    <row r="3065" spans="1:4" ht="60" x14ac:dyDescent="0.25">
      <c r="A3065" s="353" t="s">
        <v>14632</v>
      </c>
      <c r="B3065" s="354" t="s">
        <v>14633</v>
      </c>
      <c r="C3065" s="355" t="s">
        <v>569</v>
      </c>
      <c r="D3065" s="356">
        <v>7075.25</v>
      </c>
    </row>
    <row r="3066" spans="1:4" ht="45" x14ac:dyDescent="0.25">
      <c r="A3066" s="353" t="s">
        <v>14634</v>
      </c>
      <c r="B3066" s="354" t="s">
        <v>14635</v>
      </c>
      <c r="C3066" s="355" t="s">
        <v>569</v>
      </c>
      <c r="D3066" s="356">
        <v>19204.73</v>
      </c>
    </row>
    <row r="3067" spans="1:4" ht="45" x14ac:dyDescent="0.25">
      <c r="A3067" s="353" t="s">
        <v>14636</v>
      </c>
      <c r="B3067" s="354" t="s">
        <v>14637</v>
      </c>
      <c r="C3067" s="355" t="s">
        <v>569</v>
      </c>
      <c r="D3067" s="356">
        <v>53789.04</v>
      </c>
    </row>
    <row r="3068" spans="1:4" ht="45" x14ac:dyDescent="0.25">
      <c r="A3068" s="353" t="s">
        <v>14638</v>
      </c>
      <c r="B3068" s="354" t="s">
        <v>14639</v>
      </c>
      <c r="C3068" s="355" t="s">
        <v>569</v>
      </c>
      <c r="D3068" s="356">
        <v>48968.05</v>
      </c>
    </row>
    <row r="3069" spans="1:4" ht="30" x14ac:dyDescent="0.25">
      <c r="A3069" s="353" t="s">
        <v>14640</v>
      </c>
      <c r="B3069" s="354" t="s">
        <v>14641</v>
      </c>
      <c r="C3069" s="355" t="s">
        <v>569</v>
      </c>
      <c r="D3069" s="356">
        <v>16777.98</v>
      </c>
    </row>
    <row r="3070" spans="1:4" x14ac:dyDescent="0.25">
      <c r="A3070" s="353" t="s">
        <v>14642</v>
      </c>
      <c r="B3070" s="354" t="s">
        <v>14643</v>
      </c>
      <c r="C3070" s="355" t="s">
        <v>569</v>
      </c>
      <c r="D3070" s="356">
        <v>982.71</v>
      </c>
    </row>
    <row r="3071" spans="1:4" ht="30" x14ac:dyDescent="0.25">
      <c r="A3071" s="353" t="s">
        <v>14644</v>
      </c>
      <c r="B3071" s="354" t="s">
        <v>14645</v>
      </c>
      <c r="C3071" s="355" t="s">
        <v>569</v>
      </c>
      <c r="D3071" s="356">
        <v>2536.86</v>
      </c>
    </row>
    <row r="3072" spans="1:4" ht="30" x14ac:dyDescent="0.25">
      <c r="A3072" s="353" t="s">
        <v>14646</v>
      </c>
      <c r="B3072" s="354" t="s">
        <v>8481</v>
      </c>
      <c r="C3072" s="355" t="s">
        <v>569</v>
      </c>
      <c r="D3072" s="356">
        <v>2793.48</v>
      </c>
    </row>
    <row r="3073" spans="1:4" ht="45" x14ac:dyDescent="0.25">
      <c r="A3073" s="353" t="s">
        <v>14647</v>
      </c>
      <c r="B3073" s="354" t="s">
        <v>14648</v>
      </c>
      <c r="C3073" s="355" t="s">
        <v>569</v>
      </c>
      <c r="D3073" s="356">
        <v>2414.48</v>
      </c>
    </row>
    <row r="3074" spans="1:4" ht="30" x14ac:dyDescent="0.25">
      <c r="A3074" s="353" t="s">
        <v>14649</v>
      </c>
      <c r="B3074" s="354" t="s">
        <v>14650</v>
      </c>
      <c r="C3074" s="355" t="s">
        <v>569</v>
      </c>
      <c r="D3074" s="356">
        <v>386.02</v>
      </c>
    </row>
    <row r="3075" spans="1:4" ht="30" x14ac:dyDescent="0.25">
      <c r="A3075" s="353" t="s">
        <v>14651</v>
      </c>
      <c r="B3075" s="354" t="s">
        <v>14652</v>
      </c>
      <c r="C3075" s="355" t="s">
        <v>569</v>
      </c>
      <c r="D3075" s="356">
        <v>2107.39</v>
      </c>
    </row>
    <row r="3076" spans="1:4" x14ac:dyDescent="0.25">
      <c r="A3076" s="353" t="s">
        <v>14653</v>
      </c>
      <c r="B3076" s="354" t="s">
        <v>14654</v>
      </c>
      <c r="C3076" s="355" t="s">
        <v>569</v>
      </c>
      <c r="D3076" s="356">
        <v>964.21</v>
      </c>
    </row>
    <row r="3077" spans="1:4" x14ac:dyDescent="0.25">
      <c r="A3077" s="353" t="s">
        <v>14655</v>
      </c>
      <c r="B3077" s="354" t="s">
        <v>14656</v>
      </c>
      <c r="C3077" s="355" t="s">
        <v>569</v>
      </c>
      <c r="D3077" s="356">
        <v>2145.12</v>
      </c>
    </row>
    <row r="3078" spans="1:4" ht="30" x14ac:dyDescent="0.25">
      <c r="A3078" s="353" t="s">
        <v>14657</v>
      </c>
      <c r="B3078" s="354" t="s">
        <v>14658</v>
      </c>
      <c r="C3078" s="355" t="s">
        <v>21</v>
      </c>
      <c r="D3078" s="356">
        <v>1598.65</v>
      </c>
    </row>
    <row r="3079" spans="1:4" x14ac:dyDescent="0.25">
      <c r="A3079" s="353" t="s">
        <v>14659</v>
      </c>
      <c r="B3079" s="354" t="s">
        <v>14660</v>
      </c>
      <c r="C3079" s="355" t="s">
        <v>21</v>
      </c>
      <c r="D3079" s="356">
        <v>1085.3900000000001</v>
      </c>
    </row>
    <row r="3080" spans="1:4" ht="30" x14ac:dyDescent="0.25">
      <c r="A3080" s="353" t="s">
        <v>14661</v>
      </c>
      <c r="B3080" s="354" t="s">
        <v>14662</v>
      </c>
      <c r="C3080" s="355" t="s">
        <v>569</v>
      </c>
      <c r="D3080" s="356">
        <v>173.72</v>
      </c>
    </row>
    <row r="3081" spans="1:4" ht="30" x14ac:dyDescent="0.25">
      <c r="A3081" s="353" t="s">
        <v>14663</v>
      </c>
      <c r="B3081" s="354" t="s">
        <v>14664</v>
      </c>
      <c r="C3081" s="355" t="s">
        <v>569</v>
      </c>
      <c r="D3081" s="356">
        <v>269.07</v>
      </c>
    </row>
    <row r="3082" spans="1:4" x14ac:dyDescent="0.25">
      <c r="A3082" s="353" t="s">
        <v>14665</v>
      </c>
      <c r="B3082" s="354" t="s">
        <v>14666</v>
      </c>
      <c r="C3082" s="355" t="s">
        <v>310</v>
      </c>
      <c r="D3082" s="356">
        <v>21.12</v>
      </c>
    </row>
    <row r="3083" spans="1:4" x14ac:dyDescent="0.25">
      <c r="A3083" s="353" t="s">
        <v>14667</v>
      </c>
      <c r="B3083" s="354" t="s">
        <v>14668</v>
      </c>
      <c r="C3083" s="355" t="s">
        <v>310</v>
      </c>
      <c r="D3083" s="356">
        <v>14.73</v>
      </c>
    </row>
    <row r="3084" spans="1:4" ht="45" x14ac:dyDescent="0.25">
      <c r="A3084" s="353" t="s">
        <v>14669</v>
      </c>
      <c r="B3084" s="354" t="s">
        <v>14670</v>
      </c>
      <c r="C3084" s="355" t="s">
        <v>21</v>
      </c>
      <c r="D3084" s="356">
        <v>153.13999999999999</v>
      </c>
    </row>
    <row r="3085" spans="1:4" ht="30" x14ac:dyDescent="0.25">
      <c r="A3085" s="353" t="s">
        <v>14671</v>
      </c>
      <c r="B3085" s="354" t="s">
        <v>14672</v>
      </c>
      <c r="C3085" s="355" t="s">
        <v>21</v>
      </c>
      <c r="D3085" s="356">
        <v>2.3199999999999998</v>
      </c>
    </row>
    <row r="3086" spans="1:4" ht="30" x14ac:dyDescent="0.25">
      <c r="A3086" s="353" t="s">
        <v>14673</v>
      </c>
      <c r="B3086" s="354" t="s">
        <v>14674</v>
      </c>
      <c r="C3086" s="355" t="s">
        <v>21</v>
      </c>
      <c r="D3086" s="356">
        <v>2.0699999999999998</v>
      </c>
    </row>
    <row r="3087" spans="1:4" x14ac:dyDescent="0.25">
      <c r="A3087" s="353" t="s">
        <v>14675</v>
      </c>
      <c r="B3087" s="354" t="s">
        <v>14676</v>
      </c>
      <c r="C3087" s="355" t="s">
        <v>21</v>
      </c>
      <c r="D3087" s="356">
        <v>11.16</v>
      </c>
    </row>
    <row r="3088" spans="1:4" x14ac:dyDescent="0.25">
      <c r="A3088" s="353" t="s">
        <v>14677</v>
      </c>
      <c r="B3088" s="354" t="s">
        <v>14678</v>
      </c>
      <c r="C3088" s="355" t="s">
        <v>569</v>
      </c>
      <c r="D3088" s="356">
        <v>141.77000000000001</v>
      </c>
    </row>
    <row r="3089" spans="1:4" x14ac:dyDescent="0.25">
      <c r="A3089" s="353" t="s">
        <v>14679</v>
      </c>
      <c r="B3089" s="354" t="s">
        <v>8402</v>
      </c>
      <c r="C3089" s="355" t="s">
        <v>25</v>
      </c>
      <c r="D3089" s="356">
        <v>283.55</v>
      </c>
    </row>
    <row r="3090" spans="1:4" x14ac:dyDescent="0.25">
      <c r="A3090" s="353" t="s">
        <v>14680</v>
      </c>
      <c r="B3090" s="354" t="s">
        <v>3015</v>
      </c>
      <c r="C3090" s="355" t="s">
        <v>21</v>
      </c>
      <c r="D3090" s="356">
        <v>7.63</v>
      </c>
    </row>
    <row r="3091" spans="1:4" ht="30" x14ac:dyDescent="0.25">
      <c r="A3091" s="353" t="s">
        <v>14681</v>
      </c>
      <c r="B3091" s="354" t="s">
        <v>14682</v>
      </c>
      <c r="C3091" s="355" t="s">
        <v>770</v>
      </c>
      <c r="D3091" s="356">
        <v>222.38</v>
      </c>
    </row>
    <row r="3092" spans="1:4" x14ac:dyDescent="0.25">
      <c r="A3092" s="353" t="s">
        <v>14683</v>
      </c>
      <c r="B3092" s="354" t="s">
        <v>14684</v>
      </c>
      <c r="C3092" s="355" t="s">
        <v>770</v>
      </c>
      <c r="D3092" s="356">
        <v>66.87</v>
      </c>
    </row>
    <row r="3093" spans="1:4" x14ac:dyDescent="0.25">
      <c r="A3093" s="353" t="s">
        <v>14685</v>
      </c>
      <c r="B3093" s="354" t="s">
        <v>14686</v>
      </c>
      <c r="C3093" s="355" t="s">
        <v>770</v>
      </c>
      <c r="D3093" s="356">
        <v>152.44999999999999</v>
      </c>
    </row>
    <row r="3094" spans="1:4" ht="30" x14ac:dyDescent="0.25">
      <c r="A3094" s="353" t="s">
        <v>14687</v>
      </c>
      <c r="B3094" s="354" t="s">
        <v>14688</v>
      </c>
      <c r="C3094" s="355" t="s">
        <v>770</v>
      </c>
      <c r="D3094" s="356">
        <v>26.63</v>
      </c>
    </row>
    <row r="3095" spans="1:4" x14ac:dyDescent="0.25">
      <c r="A3095" s="353" t="s">
        <v>14689</v>
      </c>
      <c r="B3095" s="354" t="s">
        <v>14690</v>
      </c>
      <c r="C3095" s="355" t="s">
        <v>770</v>
      </c>
      <c r="D3095" s="356">
        <v>157.34</v>
      </c>
    </row>
    <row r="3096" spans="1:4" x14ac:dyDescent="0.25">
      <c r="A3096" s="353" t="s">
        <v>14691</v>
      </c>
      <c r="B3096" s="354" t="s">
        <v>14692</v>
      </c>
      <c r="C3096" s="355" t="s">
        <v>770</v>
      </c>
      <c r="D3096" s="356">
        <v>373.36</v>
      </c>
    </row>
    <row r="3097" spans="1:4" x14ac:dyDescent="0.25">
      <c r="A3097" s="353" t="s">
        <v>14693</v>
      </c>
      <c r="B3097" s="354" t="s">
        <v>14694</v>
      </c>
      <c r="C3097" s="355" t="s">
        <v>770</v>
      </c>
      <c r="D3097" s="356">
        <v>32.729999999999997</v>
      </c>
    </row>
    <row r="3098" spans="1:4" x14ac:dyDescent="0.25">
      <c r="A3098" s="353" t="s">
        <v>14695</v>
      </c>
      <c r="B3098" s="354" t="s">
        <v>14696</v>
      </c>
      <c r="C3098" s="355" t="s">
        <v>770</v>
      </c>
      <c r="D3098" s="356">
        <v>166.36</v>
      </c>
    </row>
    <row r="3099" spans="1:4" x14ac:dyDescent="0.25">
      <c r="A3099" s="353" t="s">
        <v>14697</v>
      </c>
      <c r="B3099" s="354" t="s">
        <v>14698</v>
      </c>
      <c r="C3099" s="355" t="s">
        <v>770</v>
      </c>
      <c r="D3099" s="356">
        <v>229.51</v>
      </c>
    </row>
    <row r="3100" spans="1:4" x14ac:dyDescent="0.25">
      <c r="A3100" s="353" t="s">
        <v>14699</v>
      </c>
      <c r="B3100" s="354" t="s">
        <v>14700</v>
      </c>
      <c r="C3100" s="355" t="s">
        <v>770</v>
      </c>
      <c r="D3100" s="356">
        <v>158.5</v>
      </c>
    </row>
    <row r="3101" spans="1:4" x14ac:dyDescent="0.25">
      <c r="A3101" s="353" t="s">
        <v>14701</v>
      </c>
      <c r="B3101" s="354" t="s">
        <v>14702</v>
      </c>
      <c r="C3101" s="355" t="s">
        <v>770</v>
      </c>
      <c r="D3101" s="356">
        <v>315.22000000000003</v>
      </c>
    </row>
    <row r="3102" spans="1:4" x14ac:dyDescent="0.25">
      <c r="A3102" s="353" t="s">
        <v>14703</v>
      </c>
      <c r="B3102" s="354" t="s">
        <v>14704</v>
      </c>
      <c r="C3102" s="355" t="s">
        <v>770</v>
      </c>
      <c r="D3102" s="356">
        <v>502.23</v>
      </c>
    </row>
    <row r="3103" spans="1:4" x14ac:dyDescent="0.25">
      <c r="A3103" s="353" t="s">
        <v>14705</v>
      </c>
      <c r="B3103" s="354" t="s">
        <v>14706</v>
      </c>
      <c r="C3103" s="355" t="s">
        <v>770</v>
      </c>
      <c r="D3103" s="356">
        <v>400.67</v>
      </c>
    </row>
    <row r="3104" spans="1:4" x14ac:dyDescent="0.25">
      <c r="A3104" s="353" t="s">
        <v>14707</v>
      </c>
      <c r="B3104" s="354" t="s">
        <v>14708</v>
      </c>
      <c r="C3104" s="355" t="s">
        <v>770</v>
      </c>
      <c r="D3104" s="356">
        <v>273.81</v>
      </c>
    </row>
    <row r="3105" spans="1:4" x14ac:dyDescent="0.25">
      <c r="A3105" s="353" t="s">
        <v>14709</v>
      </c>
      <c r="B3105" s="354" t="s">
        <v>14710</v>
      </c>
      <c r="C3105" s="355" t="s">
        <v>770</v>
      </c>
      <c r="D3105" s="356">
        <v>211</v>
      </c>
    </row>
    <row r="3106" spans="1:4" x14ac:dyDescent="0.25">
      <c r="A3106" s="353" t="s">
        <v>14711</v>
      </c>
      <c r="B3106" s="354" t="s">
        <v>14712</v>
      </c>
      <c r="C3106" s="355" t="s">
        <v>770</v>
      </c>
      <c r="D3106" s="356">
        <v>239.94</v>
      </c>
    </row>
    <row r="3107" spans="1:4" ht="30" x14ac:dyDescent="0.25">
      <c r="A3107" s="353" t="s">
        <v>14713</v>
      </c>
      <c r="B3107" s="354" t="s">
        <v>14714</v>
      </c>
      <c r="C3107" s="355" t="s">
        <v>770</v>
      </c>
      <c r="D3107" s="356">
        <v>402.16</v>
      </c>
    </row>
    <row r="3108" spans="1:4" ht="30" x14ac:dyDescent="0.25">
      <c r="A3108" s="353" t="s">
        <v>14715</v>
      </c>
      <c r="B3108" s="354" t="s">
        <v>14716</v>
      </c>
      <c r="C3108" s="355" t="s">
        <v>770</v>
      </c>
      <c r="D3108" s="356">
        <v>322.94</v>
      </c>
    </row>
    <row r="3109" spans="1:4" ht="30" x14ac:dyDescent="0.25">
      <c r="A3109" s="353" t="s">
        <v>14717</v>
      </c>
      <c r="B3109" s="354" t="s">
        <v>14718</v>
      </c>
      <c r="C3109" s="355" t="s">
        <v>770</v>
      </c>
      <c r="D3109" s="356">
        <v>28.31</v>
      </c>
    </row>
    <row r="3110" spans="1:4" ht="30" x14ac:dyDescent="0.25">
      <c r="A3110" s="353" t="s">
        <v>14719</v>
      </c>
      <c r="B3110" s="354" t="s">
        <v>14720</v>
      </c>
      <c r="C3110" s="355" t="s">
        <v>770</v>
      </c>
      <c r="D3110" s="356">
        <v>250.21</v>
      </c>
    </row>
    <row r="3111" spans="1:4" x14ac:dyDescent="0.25">
      <c r="A3111" s="353" t="s">
        <v>14721</v>
      </c>
      <c r="B3111" s="354" t="s">
        <v>14722</v>
      </c>
      <c r="C3111" s="355" t="s">
        <v>770</v>
      </c>
      <c r="D3111" s="356">
        <v>243.44</v>
      </c>
    </row>
    <row r="3112" spans="1:4" x14ac:dyDescent="0.25">
      <c r="A3112" s="353" t="s">
        <v>14723</v>
      </c>
      <c r="B3112" s="354" t="s">
        <v>14724</v>
      </c>
      <c r="C3112" s="355" t="s">
        <v>770</v>
      </c>
      <c r="D3112" s="356">
        <v>473.53</v>
      </c>
    </row>
    <row r="3113" spans="1:4" x14ac:dyDescent="0.25">
      <c r="A3113" s="353" t="s">
        <v>14725</v>
      </c>
      <c r="B3113" s="354" t="s">
        <v>14726</v>
      </c>
      <c r="C3113" s="355" t="s">
        <v>770</v>
      </c>
      <c r="D3113" s="356">
        <v>401.94</v>
      </c>
    </row>
    <row r="3114" spans="1:4" x14ac:dyDescent="0.25">
      <c r="A3114" s="353" t="s">
        <v>14727</v>
      </c>
      <c r="B3114" s="354" t="s">
        <v>14728</v>
      </c>
      <c r="C3114" s="355" t="s">
        <v>770</v>
      </c>
      <c r="D3114" s="356">
        <v>106.12</v>
      </c>
    </row>
    <row r="3115" spans="1:4" x14ac:dyDescent="0.25">
      <c r="A3115" s="353" t="s">
        <v>14729</v>
      </c>
      <c r="B3115" s="354" t="s">
        <v>14730</v>
      </c>
      <c r="C3115" s="355" t="s">
        <v>770</v>
      </c>
      <c r="D3115" s="356">
        <v>273.61</v>
      </c>
    </row>
    <row r="3116" spans="1:4" x14ac:dyDescent="0.25">
      <c r="A3116" s="353" t="s">
        <v>14731</v>
      </c>
      <c r="B3116" s="354" t="s">
        <v>14732</v>
      </c>
      <c r="C3116" s="355" t="s">
        <v>770</v>
      </c>
      <c r="D3116" s="356">
        <v>104.62</v>
      </c>
    </row>
    <row r="3117" spans="1:4" x14ac:dyDescent="0.25">
      <c r="A3117" s="353" t="s">
        <v>14733</v>
      </c>
      <c r="B3117" s="354" t="s">
        <v>14734</v>
      </c>
      <c r="C3117" s="355" t="s">
        <v>770</v>
      </c>
      <c r="D3117" s="356">
        <v>7.88</v>
      </c>
    </row>
    <row r="3118" spans="1:4" x14ac:dyDescent="0.25">
      <c r="A3118" s="353" t="s">
        <v>14735</v>
      </c>
      <c r="B3118" s="354" t="s">
        <v>14736</v>
      </c>
      <c r="C3118" s="355" t="s">
        <v>770</v>
      </c>
      <c r="D3118" s="356">
        <v>0.61</v>
      </c>
    </row>
    <row r="3119" spans="1:4" x14ac:dyDescent="0.25">
      <c r="A3119" s="353" t="s">
        <v>14737</v>
      </c>
      <c r="B3119" s="354" t="s">
        <v>14738</v>
      </c>
      <c r="C3119" s="355" t="s">
        <v>770</v>
      </c>
      <c r="D3119" s="356">
        <v>565.86</v>
      </c>
    </row>
    <row r="3120" spans="1:4" x14ac:dyDescent="0.25">
      <c r="A3120" s="353" t="s">
        <v>14739</v>
      </c>
      <c r="B3120" s="354" t="s">
        <v>14740</v>
      </c>
      <c r="C3120" s="355" t="s">
        <v>21</v>
      </c>
      <c r="D3120" s="356">
        <v>38.979999999999997</v>
      </c>
    </row>
    <row r="3121" spans="1:4" x14ac:dyDescent="0.25">
      <c r="A3121" s="353" t="s">
        <v>14741</v>
      </c>
      <c r="B3121" s="354" t="s">
        <v>8632</v>
      </c>
      <c r="C3121" s="355" t="s">
        <v>21</v>
      </c>
      <c r="D3121" s="356">
        <v>69.790000000000006</v>
      </c>
    </row>
    <row r="3122" spans="1:4" x14ac:dyDescent="0.25">
      <c r="A3122" s="353" t="s">
        <v>14742</v>
      </c>
      <c r="B3122" s="354" t="s">
        <v>6104</v>
      </c>
      <c r="C3122" s="355" t="s">
        <v>32</v>
      </c>
      <c r="D3122" s="356">
        <v>26.9</v>
      </c>
    </row>
    <row r="3123" spans="1:4" x14ac:dyDescent="0.25">
      <c r="A3123" s="353" t="s">
        <v>14743</v>
      </c>
      <c r="B3123" s="354" t="s">
        <v>14744</v>
      </c>
      <c r="C3123" s="355" t="s">
        <v>21</v>
      </c>
      <c r="D3123" s="356">
        <v>1238.4100000000001</v>
      </c>
    </row>
    <row r="3124" spans="1:4" x14ac:dyDescent="0.25">
      <c r="A3124" s="353" t="s">
        <v>14745</v>
      </c>
      <c r="B3124" s="354" t="s">
        <v>14746</v>
      </c>
      <c r="C3124" s="355" t="s">
        <v>32</v>
      </c>
      <c r="D3124" s="356">
        <v>35.93</v>
      </c>
    </row>
    <row r="3125" spans="1:4" x14ac:dyDescent="0.25">
      <c r="A3125" s="353" t="s">
        <v>14747</v>
      </c>
      <c r="B3125" s="354" t="s">
        <v>14748</v>
      </c>
      <c r="C3125" s="355" t="s">
        <v>32</v>
      </c>
      <c r="D3125" s="356">
        <v>15.17</v>
      </c>
    </row>
    <row r="3126" spans="1:4" x14ac:dyDescent="0.25">
      <c r="A3126" s="353" t="s">
        <v>14749</v>
      </c>
      <c r="B3126" s="354" t="s">
        <v>14750</v>
      </c>
      <c r="C3126" s="355" t="s">
        <v>32</v>
      </c>
      <c r="D3126" s="356">
        <v>44.89</v>
      </c>
    </row>
    <row r="3127" spans="1:4" x14ac:dyDescent="0.25">
      <c r="A3127" s="353" t="s">
        <v>14751</v>
      </c>
      <c r="B3127" s="354" t="s">
        <v>14752</v>
      </c>
      <c r="C3127" s="355" t="s">
        <v>569</v>
      </c>
      <c r="D3127" s="356">
        <v>23.99</v>
      </c>
    </row>
    <row r="3128" spans="1:4" x14ac:dyDescent="0.25">
      <c r="A3128" s="353" t="s">
        <v>14753</v>
      </c>
      <c r="B3128" s="354" t="s">
        <v>14754</v>
      </c>
      <c r="C3128" s="355" t="s">
        <v>52</v>
      </c>
      <c r="D3128" s="356">
        <v>11</v>
      </c>
    </row>
    <row r="3129" spans="1:4" ht="30" x14ac:dyDescent="0.25">
      <c r="A3129" s="353" t="s">
        <v>14755</v>
      </c>
      <c r="B3129" s="354" t="s">
        <v>14756</v>
      </c>
      <c r="C3129" s="355" t="s">
        <v>52</v>
      </c>
      <c r="D3129" s="356">
        <v>46.73</v>
      </c>
    </row>
    <row r="3130" spans="1:4" ht="30" x14ac:dyDescent="0.25">
      <c r="A3130" s="353" t="s">
        <v>14757</v>
      </c>
      <c r="B3130" s="354" t="s">
        <v>14758</v>
      </c>
      <c r="C3130" s="355" t="s">
        <v>569</v>
      </c>
      <c r="D3130" s="356">
        <v>131.78</v>
      </c>
    </row>
    <row r="3131" spans="1:4" x14ac:dyDescent="0.25">
      <c r="A3131" s="353" t="s">
        <v>14759</v>
      </c>
      <c r="B3131" s="354" t="s">
        <v>14760</v>
      </c>
      <c r="C3131" s="355" t="s">
        <v>569</v>
      </c>
      <c r="D3131" s="356">
        <v>1629.84</v>
      </c>
    </row>
    <row r="3132" spans="1:4" x14ac:dyDescent="0.25">
      <c r="A3132" s="353" t="s">
        <v>14761</v>
      </c>
      <c r="B3132" s="354" t="s">
        <v>14762</v>
      </c>
      <c r="C3132" s="355" t="s">
        <v>569</v>
      </c>
      <c r="D3132" s="356">
        <v>1417.55</v>
      </c>
    </row>
    <row r="3133" spans="1:4" x14ac:dyDescent="0.25">
      <c r="A3133" s="353" t="s">
        <v>14763</v>
      </c>
      <c r="B3133" s="354" t="s">
        <v>14764</v>
      </c>
      <c r="C3133" s="355" t="s">
        <v>569</v>
      </c>
      <c r="D3133" s="356">
        <v>1057.23</v>
      </c>
    </row>
    <row r="3134" spans="1:4" ht="30" x14ac:dyDescent="0.25">
      <c r="A3134" s="353" t="s">
        <v>14765</v>
      </c>
      <c r="B3134" s="354" t="s">
        <v>14766</v>
      </c>
      <c r="C3134" s="355" t="s">
        <v>21</v>
      </c>
      <c r="D3134" s="356">
        <v>993.3</v>
      </c>
    </row>
    <row r="3135" spans="1:4" x14ac:dyDescent="0.25">
      <c r="A3135" s="353" t="s">
        <v>14767</v>
      </c>
      <c r="B3135" s="354" t="s">
        <v>14768</v>
      </c>
      <c r="C3135" s="355" t="s">
        <v>569</v>
      </c>
      <c r="D3135" s="356">
        <v>139.28</v>
      </c>
    </row>
    <row r="3136" spans="1:4" x14ac:dyDescent="0.25">
      <c r="A3136" s="353" t="s">
        <v>14769</v>
      </c>
      <c r="B3136" s="354" t="s">
        <v>14770</v>
      </c>
      <c r="C3136" s="355" t="s">
        <v>569</v>
      </c>
      <c r="D3136" s="356">
        <v>187.83</v>
      </c>
    </row>
    <row r="3137" spans="1:4" x14ac:dyDescent="0.25">
      <c r="A3137" s="353" t="s">
        <v>14771</v>
      </c>
      <c r="B3137" s="354" t="s">
        <v>14772</v>
      </c>
      <c r="C3137" s="355" t="s">
        <v>569</v>
      </c>
      <c r="D3137" s="356">
        <v>240.46</v>
      </c>
    </row>
    <row r="3138" spans="1:4" x14ac:dyDescent="0.25">
      <c r="A3138" s="353" t="s">
        <v>14773</v>
      </c>
      <c r="B3138" s="354" t="s">
        <v>14774</v>
      </c>
      <c r="C3138" s="355" t="s">
        <v>770</v>
      </c>
      <c r="D3138" s="356">
        <v>23.02</v>
      </c>
    </row>
    <row r="3139" spans="1:4" x14ac:dyDescent="0.25">
      <c r="A3139" s="353" t="s">
        <v>14775</v>
      </c>
      <c r="B3139" s="354" t="s">
        <v>14776</v>
      </c>
      <c r="C3139" s="355" t="s">
        <v>770</v>
      </c>
      <c r="D3139" s="356">
        <v>220.25</v>
      </c>
    </row>
    <row r="3140" spans="1:4" x14ac:dyDescent="0.25">
      <c r="A3140" s="353" t="s">
        <v>14777</v>
      </c>
      <c r="B3140" s="354" t="s">
        <v>14778</v>
      </c>
      <c r="C3140" s="355" t="s">
        <v>770</v>
      </c>
      <c r="D3140" s="356">
        <v>20.91</v>
      </c>
    </row>
    <row r="3141" spans="1:4" ht="30" x14ac:dyDescent="0.25">
      <c r="A3141" s="353" t="s">
        <v>14779</v>
      </c>
      <c r="B3141" s="354" t="s">
        <v>14780</v>
      </c>
      <c r="C3141" s="355" t="s">
        <v>770</v>
      </c>
      <c r="D3141" s="356">
        <v>207.76</v>
      </c>
    </row>
    <row r="3142" spans="1:4" ht="45" x14ac:dyDescent="0.25">
      <c r="A3142" s="353" t="s">
        <v>14781</v>
      </c>
      <c r="B3142" s="354" t="s">
        <v>14782</v>
      </c>
      <c r="C3142" s="355" t="s">
        <v>770</v>
      </c>
      <c r="D3142" s="356">
        <v>151.31</v>
      </c>
    </row>
    <row r="3143" spans="1:4" x14ac:dyDescent="0.25">
      <c r="A3143" s="353" t="s">
        <v>14783</v>
      </c>
      <c r="B3143" s="354" t="s">
        <v>14784</v>
      </c>
      <c r="C3143" s="355" t="s">
        <v>52</v>
      </c>
      <c r="D3143" s="356">
        <v>54.66</v>
      </c>
    </row>
    <row r="3144" spans="1:4" x14ac:dyDescent="0.25">
      <c r="A3144" s="353" t="s">
        <v>14785</v>
      </c>
      <c r="B3144" s="354" t="s">
        <v>14786</v>
      </c>
      <c r="C3144" s="355" t="s">
        <v>21</v>
      </c>
      <c r="D3144" s="356">
        <v>23.96</v>
      </c>
    </row>
    <row r="3145" spans="1:4" ht="30" x14ac:dyDescent="0.25">
      <c r="A3145" s="353" t="s">
        <v>14787</v>
      </c>
      <c r="B3145" s="354" t="s">
        <v>14788</v>
      </c>
      <c r="C3145" s="355" t="s">
        <v>52</v>
      </c>
      <c r="D3145" s="356">
        <v>35.15</v>
      </c>
    </row>
    <row r="3146" spans="1:4" x14ac:dyDescent="0.25">
      <c r="A3146" s="353" t="s">
        <v>14789</v>
      </c>
      <c r="B3146" s="354" t="s">
        <v>14790</v>
      </c>
      <c r="C3146" s="355" t="s">
        <v>25</v>
      </c>
      <c r="D3146" s="356">
        <v>4763.55</v>
      </c>
    </row>
    <row r="3147" spans="1:4" x14ac:dyDescent="0.25">
      <c r="A3147" s="353" t="s">
        <v>14791</v>
      </c>
      <c r="B3147" s="354" t="s">
        <v>14792</v>
      </c>
      <c r="C3147" s="355" t="s">
        <v>21</v>
      </c>
      <c r="D3147" s="356">
        <v>62.69</v>
      </c>
    </row>
    <row r="3148" spans="1:4" x14ac:dyDescent="0.25">
      <c r="A3148" s="353" t="s">
        <v>14793</v>
      </c>
      <c r="B3148" s="354" t="s">
        <v>14794</v>
      </c>
      <c r="C3148" s="355" t="s">
        <v>836</v>
      </c>
      <c r="D3148" s="356">
        <v>20.69</v>
      </c>
    </row>
    <row r="3149" spans="1:4" ht="30" x14ac:dyDescent="0.25">
      <c r="A3149" s="353" t="s">
        <v>14795</v>
      </c>
      <c r="B3149" s="354" t="s">
        <v>14796</v>
      </c>
      <c r="C3149" s="355" t="s">
        <v>14797</v>
      </c>
      <c r="D3149" s="356">
        <v>8.93</v>
      </c>
    </row>
    <row r="3150" spans="1:4" x14ac:dyDescent="0.25">
      <c r="A3150" s="353" t="s">
        <v>14798</v>
      </c>
      <c r="B3150" s="354" t="s">
        <v>14799</v>
      </c>
      <c r="C3150" s="355" t="s">
        <v>569</v>
      </c>
      <c r="D3150" s="356">
        <v>7.11</v>
      </c>
    </row>
    <row r="3151" spans="1:4" x14ac:dyDescent="0.25">
      <c r="A3151" s="353" t="s">
        <v>14800</v>
      </c>
      <c r="B3151" s="354" t="s">
        <v>14801</v>
      </c>
      <c r="C3151" s="355" t="s">
        <v>52</v>
      </c>
      <c r="D3151" s="356">
        <v>11.08</v>
      </c>
    </row>
    <row r="3152" spans="1:4" ht="30" x14ac:dyDescent="0.25">
      <c r="A3152" s="353" t="s">
        <v>14802</v>
      </c>
      <c r="B3152" s="354" t="s">
        <v>14803</v>
      </c>
      <c r="C3152" s="355" t="s">
        <v>21</v>
      </c>
      <c r="D3152" s="356">
        <v>141.79</v>
      </c>
    </row>
    <row r="3153" spans="1:4" x14ac:dyDescent="0.25">
      <c r="A3153" s="353" t="s">
        <v>14804</v>
      </c>
      <c r="B3153" s="354" t="s">
        <v>14805</v>
      </c>
      <c r="C3153" s="355" t="s">
        <v>569</v>
      </c>
      <c r="D3153" s="356">
        <v>42.84</v>
      </c>
    </row>
    <row r="3154" spans="1:4" x14ac:dyDescent="0.25">
      <c r="A3154" s="353" t="s">
        <v>14806</v>
      </c>
      <c r="B3154" s="354" t="s">
        <v>14807</v>
      </c>
      <c r="C3154" s="355" t="s">
        <v>32</v>
      </c>
      <c r="D3154" s="356">
        <v>34.229999999999997</v>
      </c>
    </row>
    <row r="3155" spans="1:4" x14ac:dyDescent="0.25">
      <c r="A3155" s="353" t="s">
        <v>14808</v>
      </c>
      <c r="B3155" s="354" t="s">
        <v>14809</v>
      </c>
      <c r="C3155" s="355" t="s">
        <v>569</v>
      </c>
      <c r="D3155" s="356">
        <v>0.05</v>
      </c>
    </row>
    <row r="3156" spans="1:4" x14ac:dyDescent="0.25">
      <c r="A3156" s="353" t="s">
        <v>14810</v>
      </c>
      <c r="B3156" s="354" t="s">
        <v>14811</v>
      </c>
      <c r="C3156" s="355" t="s">
        <v>52</v>
      </c>
      <c r="D3156" s="356">
        <v>68.709999999999994</v>
      </c>
    </row>
    <row r="3157" spans="1:4" x14ac:dyDescent="0.25">
      <c r="A3157" s="353" t="s">
        <v>14812</v>
      </c>
      <c r="B3157" s="354" t="s">
        <v>14813</v>
      </c>
      <c r="C3157" s="355" t="s">
        <v>780</v>
      </c>
      <c r="D3157" s="356">
        <v>0.98</v>
      </c>
    </row>
    <row r="3158" spans="1:4" ht="30" x14ac:dyDescent="0.25">
      <c r="A3158" s="353" t="s">
        <v>14814</v>
      </c>
      <c r="B3158" s="354" t="s">
        <v>14815</v>
      </c>
      <c r="C3158" s="355" t="s">
        <v>780</v>
      </c>
      <c r="D3158" s="356">
        <v>1.52</v>
      </c>
    </row>
    <row r="3159" spans="1:4" x14ac:dyDescent="0.25">
      <c r="A3159" s="353" t="s">
        <v>14816</v>
      </c>
      <c r="B3159" s="354" t="s">
        <v>14817</v>
      </c>
      <c r="C3159" s="355" t="s">
        <v>310</v>
      </c>
      <c r="D3159" s="356">
        <v>327.66000000000003</v>
      </c>
    </row>
    <row r="3160" spans="1:4" x14ac:dyDescent="0.25">
      <c r="A3160" s="353" t="s">
        <v>14818</v>
      </c>
      <c r="B3160" s="354" t="s">
        <v>14819</v>
      </c>
      <c r="C3160" s="355" t="s">
        <v>52</v>
      </c>
      <c r="D3160" s="356">
        <v>73.239999999999995</v>
      </c>
    </row>
    <row r="3161" spans="1:4" x14ac:dyDescent="0.25">
      <c r="A3161" s="353" t="s">
        <v>14820</v>
      </c>
      <c r="B3161" s="354" t="s">
        <v>14821</v>
      </c>
      <c r="C3161" s="355" t="s">
        <v>32</v>
      </c>
      <c r="D3161" s="356">
        <v>21.52</v>
      </c>
    </row>
    <row r="3162" spans="1:4" x14ac:dyDescent="0.25">
      <c r="A3162" s="353" t="s">
        <v>14822</v>
      </c>
      <c r="B3162" s="354" t="s">
        <v>14823</v>
      </c>
      <c r="C3162" s="355" t="s">
        <v>310</v>
      </c>
      <c r="D3162" s="356">
        <v>53</v>
      </c>
    </row>
    <row r="3163" spans="1:4" x14ac:dyDescent="0.25">
      <c r="A3163" s="353" t="s">
        <v>14824</v>
      </c>
      <c r="B3163" s="354" t="s">
        <v>14825</v>
      </c>
      <c r="C3163" s="355" t="s">
        <v>21</v>
      </c>
      <c r="D3163" s="356">
        <v>1411.06</v>
      </c>
    </row>
    <row r="3164" spans="1:4" x14ac:dyDescent="0.25">
      <c r="A3164" s="353" t="s">
        <v>14826</v>
      </c>
      <c r="B3164" s="354" t="s">
        <v>14827</v>
      </c>
      <c r="C3164" s="355" t="s">
        <v>32</v>
      </c>
      <c r="D3164" s="356">
        <v>71.95</v>
      </c>
    </row>
    <row r="3165" spans="1:4" ht="30" x14ac:dyDescent="0.25">
      <c r="A3165" s="353" t="s">
        <v>14828</v>
      </c>
      <c r="B3165" s="354" t="s">
        <v>14829</v>
      </c>
      <c r="C3165" s="355" t="s">
        <v>780</v>
      </c>
      <c r="D3165" s="356">
        <v>116326.84</v>
      </c>
    </row>
    <row r="3166" spans="1:4" ht="30" x14ac:dyDescent="0.25">
      <c r="A3166" s="353" t="s">
        <v>14830</v>
      </c>
      <c r="B3166" s="354" t="s">
        <v>14831</v>
      </c>
      <c r="C3166" s="355" t="s">
        <v>780</v>
      </c>
      <c r="D3166" s="356">
        <v>131435</v>
      </c>
    </row>
    <row r="3167" spans="1:4" ht="30" x14ac:dyDescent="0.25">
      <c r="A3167" s="353" t="s">
        <v>14832</v>
      </c>
      <c r="B3167" s="354" t="s">
        <v>14833</v>
      </c>
      <c r="C3167" s="355" t="s">
        <v>780</v>
      </c>
      <c r="D3167" s="356">
        <v>136827.41</v>
      </c>
    </row>
    <row r="3168" spans="1:4" ht="30" x14ac:dyDescent="0.25">
      <c r="A3168" s="353" t="s">
        <v>14834</v>
      </c>
      <c r="B3168" s="354" t="s">
        <v>14835</v>
      </c>
      <c r="C3168" s="355" t="s">
        <v>780</v>
      </c>
      <c r="D3168" s="356">
        <v>147515.47</v>
      </c>
    </row>
    <row r="3169" spans="1:4" ht="30" x14ac:dyDescent="0.25">
      <c r="A3169" s="353" t="s">
        <v>14836</v>
      </c>
      <c r="B3169" s="354" t="s">
        <v>14837</v>
      </c>
      <c r="C3169" s="355" t="s">
        <v>780</v>
      </c>
      <c r="D3169" s="356">
        <v>142590</v>
      </c>
    </row>
    <row r="3170" spans="1:4" ht="30" x14ac:dyDescent="0.25">
      <c r="A3170" s="353" t="s">
        <v>14838</v>
      </c>
      <c r="B3170" s="354" t="s">
        <v>14839</v>
      </c>
      <c r="C3170" s="355" t="s">
        <v>21</v>
      </c>
      <c r="D3170" s="356">
        <v>937.88</v>
      </c>
    </row>
    <row r="3171" spans="1:4" x14ac:dyDescent="0.25">
      <c r="A3171" s="353" t="s">
        <v>14840</v>
      </c>
      <c r="B3171" s="354" t="s">
        <v>14841</v>
      </c>
      <c r="C3171" s="355" t="s">
        <v>21</v>
      </c>
      <c r="D3171" s="356">
        <v>32.909999999999997</v>
      </c>
    </row>
    <row r="3172" spans="1:4" x14ac:dyDescent="0.25">
      <c r="A3172" s="353" t="s">
        <v>14842</v>
      </c>
      <c r="B3172" s="354" t="s">
        <v>14843</v>
      </c>
      <c r="C3172" s="355" t="s">
        <v>569</v>
      </c>
      <c r="D3172" s="356">
        <v>21.61</v>
      </c>
    </row>
    <row r="3173" spans="1:4" x14ac:dyDescent="0.25">
      <c r="A3173" s="353" t="s">
        <v>14844</v>
      </c>
      <c r="B3173" s="354" t="s">
        <v>14845</v>
      </c>
      <c r="C3173" s="355" t="s">
        <v>569</v>
      </c>
      <c r="D3173" s="356">
        <v>44.6</v>
      </c>
    </row>
    <row r="3174" spans="1:4" x14ac:dyDescent="0.25">
      <c r="A3174" s="353" t="s">
        <v>14846</v>
      </c>
      <c r="B3174" s="354" t="s">
        <v>14847</v>
      </c>
      <c r="C3174" s="355" t="s">
        <v>21</v>
      </c>
      <c r="D3174" s="356">
        <v>473.73</v>
      </c>
    </row>
    <row r="3175" spans="1:4" x14ac:dyDescent="0.25">
      <c r="A3175" s="353" t="s">
        <v>14848</v>
      </c>
      <c r="B3175" s="354" t="s">
        <v>14849</v>
      </c>
      <c r="C3175" s="355" t="s">
        <v>21</v>
      </c>
      <c r="D3175" s="356">
        <v>844</v>
      </c>
    </row>
    <row r="3176" spans="1:4" x14ac:dyDescent="0.25">
      <c r="A3176" s="353" t="s">
        <v>14850</v>
      </c>
      <c r="B3176" s="354" t="s">
        <v>14851</v>
      </c>
      <c r="C3176" s="355" t="s">
        <v>21</v>
      </c>
      <c r="D3176" s="356">
        <v>81</v>
      </c>
    </row>
    <row r="3177" spans="1:4" x14ac:dyDescent="0.25">
      <c r="A3177" s="353" t="s">
        <v>14852</v>
      </c>
      <c r="B3177" s="354" t="s">
        <v>14853</v>
      </c>
      <c r="C3177" s="355" t="s">
        <v>21</v>
      </c>
      <c r="D3177" s="356">
        <v>36.15</v>
      </c>
    </row>
    <row r="3178" spans="1:4" x14ac:dyDescent="0.25">
      <c r="A3178" s="353" t="s">
        <v>14854</v>
      </c>
      <c r="B3178" s="354" t="s">
        <v>14855</v>
      </c>
      <c r="C3178" s="355" t="s">
        <v>569</v>
      </c>
      <c r="D3178" s="356">
        <v>7.07</v>
      </c>
    </row>
    <row r="3179" spans="1:4" ht="45" x14ac:dyDescent="0.25">
      <c r="A3179" s="353" t="s">
        <v>14856</v>
      </c>
      <c r="B3179" s="354" t="s">
        <v>14857</v>
      </c>
      <c r="C3179" s="355" t="s">
        <v>21</v>
      </c>
      <c r="D3179" s="356">
        <v>126.83</v>
      </c>
    </row>
    <row r="3180" spans="1:4" ht="45" x14ac:dyDescent="0.25">
      <c r="A3180" s="353" t="s">
        <v>14858</v>
      </c>
      <c r="B3180" s="354" t="s">
        <v>14859</v>
      </c>
      <c r="C3180" s="355" t="s">
        <v>569</v>
      </c>
      <c r="D3180" s="356">
        <v>135.68</v>
      </c>
    </row>
    <row r="3181" spans="1:4" x14ac:dyDescent="0.25">
      <c r="A3181" s="353" t="s">
        <v>14860</v>
      </c>
      <c r="B3181" s="354" t="s">
        <v>14861</v>
      </c>
      <c r="C3181" s="355" t="s">
        <v>52</v>
      </c>
      <c r="D3181" s="356">
        <v>251.25</v>
      </c>
    </row>
    <row r="3182" spans="1:4" x14ac:dyDescent="0.25">
      <c r="A3182" s="353" t="s">
        <v>14862</v>
      </c>
      <c r="B3182" s="354" t="s">
        <v>14863</v>
      </c>
      <c r="C3182" s="355" t="s">
        <v>569</v>
      </c>
      <c r="D3182" s="356">
        <v>15.34</v>
      </c>
    </row>
    <row r="3183" spans="1:4" ht="30" x14ac:dyDescent="0.25">
      <c r="A3183" s="353" t="s">
        <v>14864</v>
      </c>
      <c r="B3183" s="354" t="s">
        <v>14865</v>
      </c>
      <c r="C3183" s="355" t="s">
        <v>569</v>
      </c>
      <c r="D3183" s="356">
        <v>183.23</v>
      </c>
    </row>
    <row r="3184" spans="1:4" ht="30" x14ac:dyDescent="0.25">
      <c r="A3184" s="353" t="s">
        <v>14866</v>
      </c>
      <c r="B3184" s="354" t="s">
        <v>14867</v>
      </c>
      <c r="C3184" s="355" t="s">
        <v>3227</v>
      </c>
      <c r="D3184" s="356">
        <v>1148.07</v>
      </c>
    </row>
    <row r="3185" spans="1:4" x14ac:dyDescent="0.25">
      <c r="A3185" s="353" t="s">
        <v>14868</v>
      </c>
      <c r="B3185" s="354" t="s">
        <v>14869</v>
      </c>
      <c r="C3185" s="355" t="s">
        <v>310</v>
      </c>
      <c r="D3185" s="356">
        <v>12.24</v>
      </c>
    </row>
    <row r="3186" spans="1:4" x14ac:dyDescent="0.25">
      <c r="A3186" s="353" t="s">
        <v>14870</v>
      </c>
      <c r="B3186" s="354" t="s">
        <v>14871</v>
      </c>
      <c r="C3186" s="355" t="s">
        <v>569</v>
      </c>
      <c r="D3186" s="356">
        <v>4.87</v>
      </c>
    </row>
    <row r="3187" spans="1:4" ht="30" x14ac:dyDescent="0.25">
      <c r="A3187" s="353" t="s">
        <v>14872</v>
      </c>
      <c r="B3187" s="354" t="s">
        <v>14873</v>
      </c>
      <c r="C3187" s="355" t="s">
        <v>32</v>
      </c>
      <c r="D3187" s="356">
        <v>14.9</v>
      </c>
    </row>
    <row r="3188" spans="1:4" ht="30" x14ac:dyDescent="0.25">
      <c r="A3188" s="353" t="s">
        <v>14874</v>
      </c>
      <c r="B3188" s="354" t="s">
        <v>14875</v>
      </c>
      <c r="C3188" s="355" t="s">
        <v>569</v>
      </c>
      <c r="D3188" s="356">
        <v>205.3</v>
      </c>
    </row>
    <row r="3189" spans="1:4" x14ac:dyDescent="0.25">
      <c r="A3189" s="353" t="s">
        <v>14876</v>
      </c>
      <c r="B3189" s="354" t="s">
        <v>14877</v>
      </c>
      <c r="C3189" s="355" t="s">
        <v>52</v>
      </c>
      <c r="D3189" s="356">
        <v>41.05</v>
      </c>
    </row>
    <row r="3190" spans="1:4" x14ac:dyDescent="0.25">
      <c r="A3190" s="353" t="s">
        <v>14878</v>
      </c>
      <c r="B3190" s="354" t="s">
        <v>14879</v>
      </c>
      <c r="C3190" s="355" t="s">
        <v>52</v>
      </c>
      <c r="D3190" s="356">
        <v>57.14</v>
      </c>
    </row>
    <row r="3191" spans="1:4" x14ac:dyDescent="0.25">
      <c r="A3191" s="353" t="s">
        <v>14880</v>
      </c>
      <c r="B3191" s="354" t="s">
        <v>14881</v>
      </c>
      <c r="C3191" s="355" t="s">
        <v>569</v>
      </c>
      <c r="D3191" s="356">
        <v>23.68</v>
      </c>
    </row>
    <row r="3192" spans="1:4" ht="30" x14ac:dyDescent="0.25">
      <c r="A3192" s="353" t="s">
        <v>14882</v>
      </c>
      <c r="B3192" s="354" t="s">
        <v>14883</v>
      </c>
      <c r="C3192" s="355" t="s">
        <v>569</v>
      </c>
      <c r="D3192" s="356">
        <v>36.99</v>
      </c>
    </row>
    <row r="3193" spans="1:4" x14ac:dyDescent="0.25">
      <c r="A3193" s="353" t="s">
        <v>14884</v>
      </c>
      <c r="B3193" s="354" t="s">
        <v>14885</v>
      </c>
      <c r="C3193" s="355" t="s">
        <v>770</v>
      </c>
      <c r="D3193" s="356">
        <v>0.87</v>
      </c>
    </row>
    <row r="3194" spans="1:4" x14ac:dyDescent="0.25">
      <c r="A3194" s="353" t="s">
        <v>14886</v>
      </c>
      <c r="B3194" s="354" t="s">
        <v>14887</v>
      </c>
      <c r="C3194" s="355" t="s">
        <v>52</v>
      </c>
      <c r="D3194" s="356">
        <v>0.17</v>
      </c>
    </row>
    <row r="3195" spans="1:4" x14ac:dyDescent="0.25">
      <c r="A3195" s="353" t="s">
        <v>14888</v>
      </c>
      <c r="B3195" s="354" t="s">
        <v>14889</v>
      </c>
      <c r="C3195" s="355" t="s">
        <v>569</v>
      </c>
      <c r="D3195" s="356">
        <v>1.43</v>
      </c>
    </row>
    <row r="3196" spans="1:4" x14ac:dyDescent="0.25">
      <c r="A3196" s="353" t="s">
        <v>14890</v>
      </c>
      <c r="B3196" s="354" t="s">
        <v>14891</v>
      </c>
      <c r="C3196" s="355" t="s">
        <v>569</v>
      </c>
      <c r="D3196" s="356">
        <v>830.01</v>
      </c>
    </row>
    <row r="3197" spans="1:4" x14ac:dyDescent="0.25">
      <c r="A3197" s="353" t="s">
        <v>14892</v>
      </c>
      <c r="B3197" s="354" t="s">
        <v>14893</v>
      </c>
      <c r="C3197" s="355" t="s">
        <v>21</v>
      </c>
      <c r="D3197" s="356">
        <v>1600.89</v>
      </c>
    </row>
    <row r="3198" spans="1:4" ht="30" x14ac:dyDescent="0.25">
      <c r="A3198" s="353" t="s">
        <v>14894</v>
      </c>
      <c r="B3198" s="354" t="s">
        <v>14895</v>
      </c>
      <c r="C3198" s="355" t="s">
        <v>569</v>
      </c>
      <c r="D3198" s="356">
        <v>346.01</v>
      </c>
    </row>
    <row r="3199" spans="1:4" x14ac:dyDescent="0.25">
      <c r="A3199" s="353" t="s">
        <v>14896</v>
      </c>
      <c r="B3199" s="354" t="s">
        <v>14897</v>
      </c>
      <c r="C3199" s="355" t="s">
        <v>310</v>
      </c>
      <c r="D3199" s="356">
        <v>2.31</v>
      </c>
    </row>
    <row r="3200" spans="1:4" x14ac:dyDescent="0.25">
      <c r="A3200" s="353" t="s">
        <v>14898</v>
      </c>
      <c r="B3200" s="354" t="s">
        <v>14899</v>
      </c>
      <c r="C3200" s="355" t="s">
        <v>32</v>
      </c>
      <c r="D3200" s="356">
        <v>191.24</v>
      </c>
    </row>
    <row r="3201" spans="1:4" x14ac:dyDescent="0.25">
      <c r="A3201" s="353" t="s">
        <v>14900</v>
      </c>
      <c r="B3201" s="354" t="s">
        <v>14901</v>
      </c>
      <c r="C3201" s="355" t="s">
        <v>780</v>
      </c>
      <c r="D3201" s="356">
        <v>0.83</v>
      </c>
    </row>
    <row r="3202" spans="1:4" x14ac:dyDescent="0.25">
      <c r="A3202" s="353" t="s">
        <v>14902</v>
      </c>
      <c r="B3202" s="354" t="s">
        <v>14903</v>
      </c>
      <c r="C3202" s="355" t="s">
        <v>770</v>
      </c>
      <c r="D3202" s="356">
        <v>1.1399999999999999</v>
      </c>
    </row>
    <row r="3203" spans="1:4" x14ac:dyDescent="0.25">
      <c r="A3203" s="353" t="s">
        <v>14904</v>
      </c>
      <c r="B3203" s="354" t="s">
        <v>14905</v>
      </c>
      <c r="C3203" s="355" t="s">
        <v>770</v>
      </c>
      <c r="D3203" s="356">
        <v>29.87</v>
      </c>
    </row>
    <row r="3204" spans="1:4" x14ac:dyDescent="0.25">
      <c r="A3204" s="353" t="s">
        <v>14906</v>
      </c>
      <c r="B3204" s="354" t="s">
        <v>14907</v>
      </c>
      <c r="C3204" s="355" t="s">
        <v>770</v>
      </c>
      <c r="D3204" s="356">
        <v>2.37</v>
      </c>
    </row>
    <row r="3205" spans="1:4" x14ac:dyDescent="0.25">
      <c r="A3205" s="353" t="s">
        <v>14908</v>
      </c>
      <c r="B3205" s="354" t="s">
        <v>14909</v>
      </c>
      <c r="C3205" s="355" t="s">
        <v>770</v>
      </c>
      <c r="D3205" s="356">
        <v>4.4800000000000004</v>
      </c>
    </row>
    <row r="3206" spans="1:4" ht="30" x14ac:dyDescent="0.25">
      <c r="A3206" s="353" t="s">
        <v>14910</v>
      </c>
      <c r="B3206" s="354" t="s">
        <v>14911</v>
      </c>
      <c r="C3206" s="355" t="s">
        <v>770</v>
      </c>
      <c r="D3206" s="356">
        <v>25.6</v>
      </c>
    </row>
    <row r="3207" spans="1:4" x14ac:dyDescent="0.25">
      <c r="A3207" s="353" t="s">
        <v>14912</v>
      </c>
      <c r="B3207" s="354" t="s">
        <v>14913</v>
      </c>
      <c r="C3207" s="355" t="s">
        <v>770</v>
      </c>
      <c r="D3207" s="356">
        <v>173.63</v>
      </c>
    </row>
    <row r="3208" spans="1:4" x14ac:dyDescent="0.25">
      <c r="A3208" s="353" t="s">
        <v>14914</v>
      </c>
      <c r="B3208" s="354" t="s">
        <v>14915</v>
      </c>
      <c r="C3208" s="355" t="s">
        <v>770</v>
      </c>
      <c r="D3208" s="356">
        <v>238.46</v>
      </c>
    </row>
    <row r="3209" spans="1:4" x14ac:dyDescent="0.25">
      <c r="A3209" s="353" t="s">
        <v>14916</v>
      </c>
      <c r="B3209" s="354" t="s">
        <v>14917</v>
      </c>
      <c r="C3209" s="355" t="s">
        <v>770</v>
      </c>
      <c r="D3209" s="356">
        <v>258.17</v>
      </c>
    </row>
    <row r="3210" spans="1:4" x14ac:dyDescent="0.25">
      <c r="A3210" s="353" t="s">
        <v>14918</v>
      </c>
      <c r="B3210" s="354" t="s">
        <v>14919</v>
      </c>
      <c r="C3210" s="355" t="s">
        <v>770</v>
      </c>
      <c r="D3210" s="356">
        <v>278.37</v>
      </c>
    </row>
    <row r="3211" spans="1:4" ht="30" x14ac:dyDescent="0.25">
      <c r="A3211" s="353" t="s">
        <v>14920</v>
      </c>
      <c r="B3211" s="354" t="s">
        <v>14921</v>
      </c>
      <c r="C3211" s="355" t="s">
        <v>21</v>
      </c>
      <c r="D3211" s="356">
        <v>1049.58</v>
      </c>
    </row>
    <row r="3212" spans="1:4" x14ac:dyDescent="0.25">
      <c r="A3212" s="353" t="s">
        <v>14922</v>
      </c>
      <c r="B3212" s="354" t="s">
        <v>14923</v>
      </c>
      <c r="C3212" s="355" t="s">
        <v>52</v>
      </c>
      <c r="D3212" s="356">
        <v>311.83</v>
      </c>
    </row>
    <row r="3213" spans="1:4" x14ac:dyDescent="0.25">
      <c r="A3213" s="353" t="s">
        <v>14924</v>
      </c>
      <c r="B3213" s="354" t="s">
        <v>14925</v>
      </c>
      <c r="C3213" s="355" t="s">
        <v>52</v>
      </c>
      <c r="D3213" s="356">
        <v>184.67</v>
      </c>
    </row>
    <row r="3214" spans="1:4" ht="30" x14ac:dyDescent="0.25">
      <c r="A3214" s="353" t="s">
        <v>14926</v>
      </c>
      <c r="B3214" s="354" t="s">
        <v>14927</v>
      </c>
      <c r="C3214" s="355" t="s">
        <v>52</v>
      </c>
      <c r="D3214" s="356">
        <v>679.24</v>
      </c>
    </row>
    <row r="3215" spans="1:4" x14ac:dyDescent="0.25">
      <c r="A3215" s="353" t="s">
        <v>14928</v>
      </c>
      <c r="B3215" s="354" t="s">
        <v>14929</v>
      </c>
      <c r="C3215" s="355" t="s">
        <v>52</v>
      </c>
      <c r="D3215" s="356">
        <v>592</v>
      </c>
    </row>
    <row r="3216" spans="1:4" x14ac:dyDescent="0.25">
      <c r="A3216" s="353" t="s">
        <v>14930</v>
      </c>
      <c r="B3216" s="354" t="s">
        <v>14931</v>
      </c>
      <c r="C3216" s="355" t="s">
        <v>21</v>
      </c>
      <c r="D3216" s="356">
        <v>2.64</v>
      </c>
    </row>
    <row r="3217" spans="1:4" ht="30" x14ac:dyDescent="0.25">
      <c r="A3217" s="353" t="s">
        <v>14932</v>
      </c>
      <c r="B3217" s="354" t="s">
        <v>14933</v>
      </c>
      <c r="C3217" s="355" t="s">
        <v>21</v>
      </c>
      <c r="D3217" s="356">
        <v>6.2</v>
      </c>
    </row>
    <row r="3218" spans="1:4" x14ac:dyDescent="0.25">
      <c r="A3218" s="353" t="s">
        <v>14934</v>
      </c>
      <c r="B3218" s="354" t="s">
        <v>14935</v>
      </c>
      <c r="C3218" s="355" t="s">
        <v>52</v>
      </c>
      <c r="D3218" s="356">
        <v>3.45</v>
      </c>
    </row>
    <row r="3219" spans="1:4" x14ac:dyDescent="0.25">
      <c r="A3219" s="353" t="s">
        <v>14936</v>
      </c>
      <c r="B3219" s="354" t="s">
        <v>14937</v>
      </c>
      <c r="C3219" s="355" t="s">
        <v>52</v>
      </c>
      <c r="D3219" s="356">
        <v>4.78</v>
      </c>
    </row>
    <row r="3220" spans="1:4" x14ac:dyDescent="0.25">
      <c r="A3220" s="353" t="s">
        <v>14938</v>
      </c>
      <c r="B3220" s="354" t="s">
        <v>14939</v>
      </c>
      <c r="C3220" s="355" t="s">
        <v>52</v>
      </c>
      <c r="D3220" s="356">
        <v>47.82</v>
      </c>
    </row>
    <row r="3221" spans="1:4" x14ac:dyDescent="0.25">
      <c r="A3221" s="353" t="s">
        <v>14940</v>
      </c>
      <c r="B3221" s="354" t="s">
        <v>14941</v>
      </c>
      <c r="C3221" s="355" t="s">
        <v>52</v>
      </c>
      <c r="D3221" s="356">
        <v>12.51</v>
      </c>
    </row>
    <row r="3222" spans="1:4" x14ac:dyDescent="0.25">
      <c r="A3222" s="353" t="s">
        <v>14942</v>
      </c>
      <c r="B3222" s="354" t="s">
        <v>14943</v>
      </c>
      <c r="C3222" s="355" t="s">
        <v>52</v>
      </c>
      <c r="D3222" s="356">
        <v>6.81</v>
      </c>
    </row>
    <row r="3223" spans="1:4" x14ac:dyDescent="0.25">
      <c r="A3223" s="353" t="s">
        <v>14944</v>
      </c>
      <c r="B3223" s="354" t="s">
        <v>14945</v>
      </c>
      <c r="C3223" s="355" t="s">
        <v>1281</v>
      </c>
      <c r="D3223" s="356">
        <v>551.66999999999996</v>
      </c>
    </row>
    <row r="3224" spans="1:4" x14ac:dyDescent="0.25">
      <c r="A3224" s="353" t="s">
        <v>14946</v>
      </c>
      <c r="B3224" s="354" t="s">
        <v>14947</v>
      </c>
      <c r="C3224" s="355" t="s">
        <v>1281</v>
      </c>
      <c r="D3224" s="356">
        <v>685.68</v>
      </c>
    </row>
    <row r="3225" spans="1:4" ht="30" x14ac:dyDescent="0.25">
      <c r="A3225" s="353" t="s">
        <v>14948</v>
      </c>
      <c r="B3225" s="354" t="s">
        <v>14949</v>
      </c>
      <c r="C3225" s="355" t="s">
        <v>21</v>
      </c>
      <c r="D3225" s="356">
        <v>113.27</v>
      </c>
    </row>
    <row r="3226" spans="1:4" ht="30" x14ac:dyDescent="0.25">
      <c r="A3226" s="353" t="s">
        <v>14950</v>
      </c>
      <c r="B3226" s="354" t="s">
        <v>14951</v>
      </c>
      <c r="C3226" s="355" t="s">
        <v>21</v>
      </c>
      <c r="D3226" s="356">
        <v>213.28</v>
      </c>
    </row>
    <row r="3227" spans="1:4" x14ac:dyDescent="0.25">
      <c r="A3227" s="353" t="s">
        <v>14952</v>
      </c>
      <c r="B3227" s="354" t="s">
        <v>14953</v>
      </c>
      <c r="C3227" s="355" t="s">
        <v>569</v>
      </c>
      <c r="D3227" s="356">
        <v>0.86</v>
      </c>
    </row>
    <row r="3228" spans="1:4" ht="30" x14ac:dyDescent="0.25">
      <c r="A3228" s="353" t="s">
        <v>14954</v>
      </c>
      <c r="B3228" s="354" t="s">
        <v>14955</v>
      </c>
      <c r="C3228" s="355" t="s">
        <v>569</v>
      </c>
      <c r="D3228" s="356">
        <v>345.05</v>
      </c>
    </row>
    <row r="3229" spans="1:4" x14ac:dyDescent="0.25">
      <c r="A3229" s="353" t="s">
        <v>14956</v>
      </c>
      <c r="B3229" s="354" t="s">
        <v>14957</v>
      </c>
      <c r="C3229" s="355" t="s">
        <v>32</v>
      </c>
      <c r="D3229" s="356">
        <v>15.86</v>
      </c>
    </row>
    <row r="3230" spans="1:4" x14ac:dyDescent="0.25">
      <c r="A3230" s="353" t="s">
        <v>14958</v>
      </c>
      <c r="B3230" s="354" t="s">
        <v>14959</v>
      </c>
      <c r="C3230" s="355" t="s">
        <v>569</v>
      </c>
      <c r="D3230" s="356">
        <v>95.51</v>
      </c>
    </row>
    <row r="3231" spans="1:4" x14ac:dyDescent="0.25">
      <c r="A3231" s="353" t="s">
        <v>14960</v>
      </c>
      <c r="B3231" s="354" t="s">
        <v>14961</v>
      </c>
      <c r="C3231" s="355" t="s">
        <v>310</v>
      </c>
      <c r="D3231" s="356">
        <v>37.06</v>
      </c>
    </row>
    <row r="3232" spans="1:4" ht="30" x14ac:dyDescent="0.25">
      <c r="A3232" s="353" t="s">
        <v>14962</v>
      </c>
      <c r="B3232" s="354" t="s">
        <v>14963</v>
      </c>
      <c r="C3232" s="355" t="s">
        <v>21</v>
      </c>
      <c r="D3232" s="356">
        <v>713.38</v>
      </c>
    </row>
    <row r="3233" spans="1:4" ht="30" x14ac:dyDescent="0.25">
      <c r="A3233" s="353" t="s">
        <v>14964</v>
      </c>
      <c r="B3233" s="354" t="s">
        <v>14965</v>
      </c>
      <c r="C3233" s="355" t="s">
        <v>21</v>
      </c>
      <c r="D3233" s="356">
        <v>981.6</v>
      </c>
    </row>
    <row r="3234" spans="1:4" x14ac:dyDescent="0.25">
      <c r="A3234" s="353" t="s">
        <v>14966</v>
      </c>
      <c r="B3234" s="354" t="s">
        <v>14967</v>
      </c>
      <c r="C3234" s="355" t="s">
        <v>21</v>
      </c>
      <c r="D3234" s="356">
        <v>72.03</v>
      </c>
    </row>
    <row r="3235" spans="1:4" x14ac:dyDescent="0.25">
      <c r="A3235" s="353" t="s">
        <v>14968</v>
      </c>
      <c r="B3235" s="354" t="s">
        <v>14969</v>
      </c>
      <c r="C3235" s="355" t="s">
        <v>52</v>
      </c>
      <c r="D3235" s="356">
        <v>1.58</v>
      </c>
    </row>
    <row r="3236" spans="1:4" ht="30" x14ac:dyDescent="0.25">
      <c r="A3236" s="353" t="s">
        <v>14970</v>
      </c>
      <c r="B3236" s="354" t="s">
        <v>14971</v>
      </c>
      <c r="C3236" s="355" t="s">
        <v>780</v>
      </c>
      <c r="D3236" s="356">
        <v>3566.87</v>
      </c>
    </row>
    <row r="3237" spans="1:4" ht="30" x14ac:dyDescent="0.25">
      <c r="A3237" s="353" t="s">
        <v>14972</v>
      </c>
      <c r="B3237" s="354" t="s">
        <v>14973</v>
      </c>
      <c r="C3237" s="355" t="s">
        <v>569</v>
      </c>
      <c r="D3237" s="356">
        <v>1691.05</v>
      </c>
    </row>
    <row r="3238" spans="1:4" x14ac:dyDescent="0.25">
      <c r="A3238" s="353" t="s">
        <v>14974</v>
      </c>
      <c r="B3238" s="354" t="s">
        <v>14975</v>
      </c>
      <c r="C3238" s="355" t="s">
        <v>569</v>
      </c>
      <c r="D3238" s="356">
        <v>36.85</v>
      </c>
    </row>
    <row r="3239" spans="1:4" x14ac:dyDescent="0.25">
      <c r="A3239" s="353" t="s">
        <v>14976</v>
      </c>
      <c r="B3239" s="354" t="s">
        <v>14977</v>
      </c>
      <c r="C3239" s="355" t="s">
        <v>25</v>
      </c>
      <c r="D3239" s="356">
        <v>582.22</v>
      </c>
    </row>
    <row r="3240" spans="1:4" x14ac:dyDescent="0.25">
      <c r="A3240" s="353" t="s">
        <v>14978</v>
      </c>
      <c r="B3240" s="354" t="s">
        <v>14979</v>
      </c>
      <c r="C3240" s="355" t="s">
        <v>25</v>
      </c>
      <c r="D3240" s="356">
        <v>518.78</v>
      </c>
    </row>
    <row r="3241" spans="1:4" ht="30" x14ac:dyDescent="0.25">
      <c r="A3241" s="353" t="s">
        <v>14980</v>
      </c>
      <c r="B3241" s="354" t="s">
        <v>14981</v>
      </c>
      <c r="C3241" s="355" t="s">
        <v>780</v>
      </c>
      <c r="D3241" s="356">
        <v>685.28</v>
      </c>
    </row>
    <row r="3242" spans="1:4" ht="30" x14ac:dyDescent="0.25">
      <c r="A3242" s="353" t="s">
        <v>14982</v>
      </c>
      <c r="B3242" s="354" t="s">
        <v>14983</v>
      </c>
      <c r="C3242" s="355" t="s">
        <v>569</v>
      </c>
      <c r="D3242" s="356">
        <v>1313.03</v>
      </c>
    </row>
    <row r="3243" spans="1:4" x14ac:dyDescent="0.25">
      <c r="A3243" s="353" t="s">
        <v>14984</v>
      </c>
      <c r="B3243" s="354" t="s">
        <v>14985</v>
      </c>
      <c r="C3243" s="355" t="s">
        <v>569</v>
      </c>
      <c r="D3243" s="356">
        <v>1130.52</v>
      </c>
    </row>
    <row r="3244" spans="1:4" ht="30" x14ac:dyDescent="0.25">
      <c r="A3244" s="353" t="s">
        <v>14986</v>
      </c>
      <c r="B3244" s="354" t="s">
        <v>14987</v>
      </c>
      <c r="C3244" s="355" t="s">
        <v>780</v>
      </c>
      <c r="D3244" s="356">
        <v>133409.85999999999</v>
      </c>
    </row>
    <row r="3245" spans="1:4" x14ac:dyDescent="0.25">
      <c r="A3245" s="353" t="s">
        <v>14988</v>
      </c>
      <c r="B3245" s="354" t="s">
        <v>956</v>
      </c>
      <c r="C3245" s="355" t="s">
        <v>32</v>
      </c>
      <c r="D3245" s="356">
        <v>2.04</v>
      </c>
    </row>
    <row r="3246" spans="1:4" ht="30" x14ac:dyDescent="0.25">
      <c r="A3246" s="353" t="s">
        <v>14989</v>
      </c>
      <c r="B3246" s="354" t="s">
        <v>14990</v>
      </c>
      <c r="C3246" s="355" t="s">
        <v>770</v>
      </c>
      <c r="D3246" s="356">
        <v>140.49</v>
      </c>
    </row>
    <row r="3247" spans="1:4" x14ac:dyDescent="0.25">
      <c r="A3247" s="353" t="s">
        <v>14991</v>
      </c>
      <c r="B3247" s="354" t="s">
        <v>6526</v>
      </c>
      <c r="C3247" s="355" t="s">
        <v>21</v>
      </c>
      <c r="D3247" s="356">
        <v>295.95999999999998</v>
      </c>
    </row>
    <row r="3248" spans="1:4" x14ac:dyDescent="0.25">
      <c r="A3248" s="353" t="s">
        <v>14992</v>
      </c>
      <c r="B3248" s="354" t="s">
        <v>6527</v>
      </c>
      <c r="C3248" s="355" t="s">
        <v>21</v>
      </c>
      <c r="D3248" s="356">
        <v>310</v>
      </c>
    </row>
    <row r="3249" spans="1:4" x14ac:dyDescent="0.25">
      <c r="A3249" s="353" t="s">
        <v>14993</v>
      </c>
      <c r="B3249" s="354" t="s">
        <v>6528</v>
      </c>
      <c r="C3249" s="355" t="s">
        <v>21</v>
      </c>
      <c r="D3249" s="356">
        <v>332.85</v>
      </c>
    </row>
    <row r="3250" spans="1:4" x14ac:dyDescent="0.25">
      <c r="A3250" s="353" t="s">
        <v>14994</v>
      </c>
      <c r="B3250" s="354" t="s">
        <v>14995</v>
      </c>
      <c r="C3250" s="355" t="s">
        <v>770</v>
      </c>
      <c r="D3250" s="356">
        <v>1.84</v>
      </c>
    </row>
    <row r="3251" spans="1:4" x14ac:dyDescent="0.25">
      <c r="A3251" s="353" t="s">
        <v>14996</v>
      </c>
      <c r="B3251" s="354" t="s">
        <v>14997</v>
      </c>
      <c r="C3251" s="355" t="s">
        <v>569</v>
      </c>
      <c r="D3251" s="356">
        <v>300.49</v>
      </c>
    </row>
    <row r="3252" spans="1:4" x14ac:dyDescent="0.25">
      <c r="A3252" s="353" t="s">
        <v>14998</v>
      </c>
      <c r="B3252" s="354" t="s">
        <v>14999</v>
      </c>
      <c r="C3252" s="355" t="s">
        <v>569</v>
      </c>
      <c r="D3252" s="356">
        <v>344.03</v>
      </c>
    </row>
    <row r="3253" spans="1:4" ht="30" x14ac:dyDescent="0.25">
      <c r="A3253" s="353" t="s">
        <v>15000</v>
      </c>
      <c r="B3253" s="354" t="s">
        <v>15001</v>
      </c>
      <c r="C3253" s="355" t="s">
        <v>25</v>
      </c>
      <c r="D3253" s="356">
        <v>268.20999999999998</v>
      </c>
    </row>
    <row r="3254" spans="1:4" x14ac:dyDescent="0.25">
      <c r="A3254" s="353" t="s">
        <v>15002</v>
      </c>
      <c r="B3254" s="354" t="s">
        <v>15003</v>
      </c>
      <c r="C3254" s="355" t="s">
        <v>770</v>
      </c>
      <c r="D3254" s="356">
        <v>40.619999999999997</v>
      </c>
    </row>
    <row r="3255" spans="1:4" x14ac:dyDescent="0.25">
      <c r="A3255" s="353" t="s">
        <v>15004</v>
      </c>
      <c r="B3255" s="354" t="s">
        <v>15005</v>
      </c>
      <c r="C3255" s="355" t="s">
        <v>770</v>
      </c>
      <c r="D3255" s="356">
        <v>4.13</v>
      </c>
    </row>
    <row r="3256" spans="1:4" x14ac:dyDescent="0.25">
      <c r="A3256" s="353" t="s">
        <v>15006</v>
      </c>
      <c r="B3256" s="354" t="s">
        <v>15007</v>
      </c>
      <c r="C3256" s="355" t="s">
        <v>770</v>
      </c>
      <c r="D3256" s="356">
        <v>0.8</v>
      </c>
    </row>
    <row r="3257" spans="1:4" ht="30" x14ac:dyDescent="0.25">
      <c r="A3257" s="353" t="s">
        <v>15008</v>
      </c>
      <c r="B3257" s="354" t="s">
        <v>15009</v>
      </c>
      <c r="C3257" s="355" t="s">
        <v>770</v>
      </c>
      <c r="D3257" s="356">
        <v>349.48</v>
      </c>
    </row>
    <row r="3258" spans="1:4" ht="30" x14ac:dyDescent="0.25">
      <c r="A3258" s="353" t="s">
        <v>15010</v>
      </c>
      <c r="B3258" s="354" t="s">
        <v>15011</v>
      </c>
      <c r="C3258" s="355" t="s">
        <v>770</v>
      </c>
      <c r="D3258" s="356">
        <v>297.83999999999997</v>
      </c>
    </row>
    <row r="3259" spans="1:4" ht="45" x14ac:dyDescent="0.25">
      <c r="A3259" s="353" t="s">
        <v>15012</v>
      </c>
      <c r="B3259" s="354" t="s">
        <v>15013</v>
      </c>
      <c r="C3259" s="355" t="s">
        <v>15014</v>
      </c>
      <c r="D3259" s="356">
        <v>1.81</v>
      </c>
    </row>
    <row r="3260" spans="1:4" x14ac:dyDescent="0.25">
      <c r="A3260" s="353" t="s">
        <v>15015</v>
      </c>
      <c r="B3260" s="354" t="s">
        <v>15016</v>
      </c>
      <c r="C3260" s="355" t="s">
        <v>21</v>
      </c>
      <c r="D3260" s="356">
        <v>75.260000000000005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FB137-8FD4-4C1C-9C48-75768AC66631}">
  <dimension ref="A1:D18480"/>
  <sheetViews>
    <sheetView showGridLines="0" workbookViewId="0">
      <selection activeCell="G16" sqref="G16"/>
    </sheetView>
  </sheetViews>
  <sheetFormatPr defaultRowHeight="15" x14ac:dyDescent="0.25"/>
  <cols>
    <col min="1" max="1" width="14.7109375" customWidth="1"/>
    <col min="2" max="2" width="60.28515625" customWidth="1"/>
    <col min="3" max="3" width="12.28515625" customWidth="1"/>
    <col min="4" max="4" width="10" customWidth="1"/>
  </cols>
  <sheetData>
    <row r="1" spans="1:4" x14ac:dyDescent="0.25">
      <c r="A1" s="357" t="s">
        <v>560</v>
      </c>
      <c r="B1" s="358" t="s">
        <v>561</v>
      </c>
      <c r="C1" s="359" t="s">
        <v>8636</v>
      </c>
      <c r="D1" s="360" t="s">
        <v>15017</v>
      </c>
    </row>
    <row r="2" spans="1:4" x14ac:dyDescent="0.25">
      <c r="A2" s="361" t="s">
        <v>6254</v>
      </c>
      <c r="B2" s="362" t="s">
        <v>15018</v>
      </c>
      <c r="C2" s="363"/>
      <c r="D2" s="364"/>
    </row>
    <row r="3" spans="1:4" x14ac:dyDescent="0.25">
      <c r="A3" s="365" t="s">
        <v>6255</v>
      </c>
      <c r="B3" s="366" t="s">
        <v>567</v>
      </c>
      <c r="C3" s="367"/>
      <c r="D3" s="368"/>
    </row>
    <row r="4" spans="1:4" ht="30" x14ac:dyDescent="0.25">
      <c r="A4" s="369" t="s">
        <v>568</v>
      </c>
      <c r="B4" s="370" t="s">
        <v>6256</v>
      </c>
      <c r="C4" s="371" t="s">
        <v>569</v>
      </c>
      <c r="D4" s="372"/>
    </row>
    <row r="5" spans="1:4" x14ac:dyDescent="0.25">
      <c r="A5" s="369" t="s">
        <v>8971</v>
      </c>
      <c r="B5" s="370" t="s">
        <v>8972</v>
      </c>
      <c r="C5" s="371" t="s">
        <v>770</v>
      </c>
      <c r="D5" s="372">
        <v>5.67</v>
      </c>
    </row>
    <row r="6" spans="1:4" x14ac:dyDescent="0.25">
      <c r="A6" s="369" t="s">
        <v>8983</v>
      </c>
      <c r="B6" s="370" t="s">
        <v>8984</v>
      </c>
      <c r="C6" s="371" t="s">
        <v>770</v>
      </c>
      <c r="D6" s="372">
        <v>22.68</v>
      </c>
    </row>
    <row r="7" spans="1:4" ht="45" x14ac:dyDescent="0.25">
      <c r="A7" s="369" t="s">
        <v>570</v>
      </c>
      <c r="B7" s="370" t="s">
        <v>6257</v>
      </c>
      <c r="C7" s="371" t="s">
        <v>569</v>
      </c>
      <c r="D7" s="372"/>
    </row>
    <row r="8" spans="1:4" x14ac:dyDescent="0.25">
      <c r="A8" s="369" t="s">
        <v>8971</v>
      </c>
      <c r="B8" s="370" t="s">
        <v>8972</v>
      </c>
      <c r="C8" s="371" t="s">
        <v>770</v>
      </c>
      <c r="D8" s="372">
        <v>7.54</v>
      </c>
    </row>
    <row r="9" spans="1:4" x14ac:dyDescent="0.25">
      <c r="A9" s="369" t="s">
        <v>8983</v>
      </c>
      <c r="B9" s="370" t="s">
        <v>8984</v>
      </c>
      <c r="C9" s="371" t="s">
        <v>770</v>
      </c>
      <c r="D9" s="372">
        <v>30.16</v>
      </c>
    </row>
    <row r="10" spans="1:4" ht="45" x14ac:dyDescent="0.25">
      <c r="A10" s="369" t="s">
        <v>571</v>
      </c>
      <c r="B10" s="370" t="s">
        <v>6258</v>
      </c>
      <c r="C10" s="371" t="s">
        <v>569</v>
      </c>
      <c r="D10" s="372"/>
    </row>
    <row r="11" spans="1:4" x14ac:dyDescent="0.25">
      <c r="A11" s="369" t="s">
        <v>8971</v>
      </c>
      <c r="B11" s="370" t="s">
        <v>8972</v>
      </c>
      <c r="C11" s="371" t="s">
        <v>770</v>
      </c>
      <c r="D11" s="372">
        <v>12.88</v>
      </c>
    </row>
    <row r="12" spans="1:4" x14ac:dyDescent="0.25">
      <c r="A12" s="369" t="s">
        <v>8983</v>
      </c>
      <c r="B12" s="370" t="s">
        <v>8984</v>
      </c>
      <c r="C12" s="371" t="s">
        <v>770</v>
      </c>
      <c r="D12" s="372">
        <v>51.52</v>
      </c>
    </row>
    <row r="13" spans="1:4" ht="45" x14ac:dyDescent="0.25">
      <c r="A13" s="369" t="s">
        <v>572</v>
      </c>
      <c r="B13" s="370" t="s">
        <v>6259</v>
      </c>
      <c r="C13" s="371" t="s">
        <v>569</v>
      </c>
      <c r="D13" s="372"/>
    </row>
    <row r="14" spans="1:4" x14ac:dyDescent="0.25">
      <c r="A14" s="369" t="s">
        <v>8971</v>
      </c>
      <c r="B14" s="370" t="s">
        <v>8972</v>
      </c>
      <c r="C14" s="371" t="s">
        <v>770</v>
      </c>
      <c r="D14" s="372">
        <v>17.66</v>
      </c>
    </row>
    <row r="15" spans="1:4" x14ac:dyDescent="0.25">
      <c r="A15" s="369" t="s">
        <v>8983</v>
      </c>
      <c r="B15" s="370" t="s">
        <v>8984</v>
      </c>
      <c r="C15" s="371" t="s">
        <v>770</v>
      </c>
      <c r="D15" s="372">
        <v>70.64</v>
      </c>
    </row>
    <row r="16" spans="1:4" ht="45" x14ac:dyDescent="0.25">
      <c r="A16" s="369" t="s">
        <v>573</v>
      </c>
      <c r="B16" s="370" t="s">
        <v>6260</v>
      </c>
      <c r="C16" s="371" t="s">
        <v>569</v>
      </c>
      <c r="D16" s="372"/>
    </row>
    <row r="17" spans="1:4" x14ac:dyDescent="0.25">
      <c r="A17" s="369" t="s">
        <v>8971</v>
      </c>
      <c r="B17" s="370" t="s">
        <v>8972</v>
      </c>
      <c r="C17" s="371" t="s">
        <v>770</v>
      </c>
      <c r="D17" s="372">
        <v>20.58</v>
      </c>
    </row>
    <row r="18" spans="1:4" x14ac:dyDescent="0.25">
      <c r="A18" s="369" t="s">
        <v>8983</v>
      </c>
      <c r="B18" s="370" t="s">
        <v>8984</v>
      </c>
      <c r="C18" s="371" t="s">
        <v>770</v>
      </c>
      <c r="D18" s="372">
        <v>82.32</v>
      </c>
    </row>
    <row r="19" spans="1:4" x14ac:dyDescent="0.25">
      <c r="A19" s="365" t="s">
        <v>6261</v>
      </c>
      <c r="B19" s="366" t="s">
        <v>574</v>
      </c>
      <c r="C19" s="367"/>
      <c r="D19" s="368"/>
    </row>
    <row r="20" spans="1:4" ht="45" x14ac:dyDescent="0.25">
      <c r="A20" s="369" t="s">
        <v>575</v>
      </c>
      <c r="B20" s="370" t="s">
        <v>576</v>
      </c>
      <c r="C20" s="371" t="s">
        <v>569</v>
      </c>
      <c r="D20" s="372"/>
    </row>
    <row r="21" spans="1:4" x14ac:dyDescent="0.25">
      <c r="A21" s="369" t="s">
        <v>8985</v>
      </c>
      <c r="B21" s="370" t="s">
        <v>8986</v>
      </c>
      <c r="C21" s="371" t="s">
        <v>770</v>
      </c>
      <c r="D21" s="372">
        <v>36</v>
      </c>
    </row>
    <row r="22" spans="1:4" x14ac:dyDescent="0.25">
      <c r="A22" s="369" t="s">
        <v>8991</v>
      </c>
      <c r="B22" s="370" t="s">
        <v>8992</v>
      </c>
      <c r="C22" s="371" t="s">
        <v>770</v>
      </c>
      <c r="D22" s="372">
        <v>20</v>
      </c>
    </row>
    <row r="23" spans="1:4" ht="45" x14ac:dyDescent="0.25">
      <c r="A23" s="369" t="s">
        <v>577</v>
      </c>
      <c r="B23" s="370" t="s">
        <v>6262</v>
      </c>
      <c r="C23" s="371" t="s">
        <v>569</v>
      </c>
      <c r="D23" s="372"/>
    </row>
    <row r="24" spans="1:4" x14ac:dyDescent="0.25">
      <c r="A24" s="369" t="s">
        <v>8985</v>
      </c>
      <c r="B24" s="370" t="s">
        <v>8986</v>
      </c>
      <c r="C24" s="371" t="s">
        <v>770</v>
      </c>
      <c r="D24" s="372">
        <v>64</v>
      </c>
    </row>
    <row r="25" spans="1:4" x14ac:dyDescent="0.25">
      <c r="A25" s="369" t="s">
        <v>8991</v>
      </c>
      <c r="B25" s="370" t="s">
        <v>8992</v>
      </c>
      <c r="C25" s="371" t="s">
        <v>770</v>
      </c>
      <c r="D25" s="372">
        <v>22</v>
      </c>
    </row>
    <row r="26" spans="1:4" ht="45" x14ac:dyDescent="0.25">
      <c r="A26" s="369" t="s">
        <v>578</v>
      </c>
      <c r="B26" s="370" t="s">
        <v>6263</v>
      </c>
      <c r="C26" s="371" t="s">
        <v>569</v>
      </c>
      <c r="D26" s="372"/>
    </row>
    <row r="27" spans="1:4" x14ac:dyDescent="0.25">
      <c r="A27" s="369" t="s">
        <v>8985</v>
      </c>
      <c r="B27" s="370" t="s">
        <v>8986</v>
      </c>
      <c r="C27" s="371" t="s">
        <v>770</v>
      </c>
      <c r="D27" s="372">
        <v>84</v>
      </c>
    </row>
    <row r="28" spans="1:4" x14ac:dyDescent="0.25">
      <c r="A28" s="369" t="s">
        <v>8991</v>
      </c>
      <c r="B28" s="370" t="s">
        <v>8992</v>
      </c>
      <c r="C28" s="371" t="s">
        <v>770</v>
      </c>
      <c r="D28" s="372">
        <v>40</v>
      </c>
    </row>
    <row r="29" spans="1:4" ht="45" x14ac:dyDescent="0.25">
      <c r="A29" s="369" t="s">
        <v>579</v>
      </c>
      <c r="B29" s="370" t="s">
        <v>6264</v>
      </c>
      <c r="C29" s="371" t="s">
        <v>569</v>
      </c>
      <c r="D29" s="372"/>
    </row>
    <row r="30" spans="1:4" x14ac:dyDescent="0.25">
      <c r="A30" s="369" t="s">
        <v>8985</v>
      </c>
      <c r="B30" s="370" t="s">
        <v>8986</v>
      </c>
      <c r="C30" s="371" t="s">
        <v>770</v>
      </c>
      <c r="D30" s="372">
        <v>110</v>
      </c>
    </row>
    <row r="31" spans="1:4" x14ac:dyDescent="0.25">
      <c r="A31" s="369" t="s">
        <v>8991</v>
      </c>
      <c r="B31" s="370" t="s">
        <v>8992</v>
      </c>
      <c r="C31" s="371" t="s">
        <v>770</v>
      </c>
      <c r="D31" s="372">
        <v>60</v>
      </c>
    </row>
    <row r="32" spans="1:4" x14ac:dyDescent="0.25">
      <c r="A32" s="365" t="s">
        <v>6265</v>
      </c>
      <c r="B32" s="366" t="s">
        <v>580</v>
      </c>
      <c r="C32" s="367"/>
      <c r="D32" s="368"/>
    </row>
    <row r="33" spans="1:4" x14ac:dyDescent="0.25">
      <c r="A33" s="369" t="s">
        <v>581</v>
      </c>
      <c r="B33" s="370" t="s">
        <v>582</v>
      </c>
      <c r="C33" s="371" t="s">
        <v>569</v>
      </c>
      <c r="D33" s="372"/>
    </row>
    <row r="34" spans="1:4" x14ac:dyDescent="0.25">
      <c r="A34" s="369" t="s">
        <v>8971</v>
      </c>
      <c r="B34" s="370" t="s">
        <v>8972</v>
      </c>
      <c r="C34" s="371" t="s">
        <v>770</v>
      </c>
      <c r="D34" s="372">
        <v>1.4</v>
      </c>
    </row>
    <row r="35" spans="1:4" x14ac:dyDescent="0.25">
      <c r="A35" s="369" t="s">
        <v>8973</v>
      </c>
      <c r="B35" s="370" t="s">
        <v>8974</v>
      </c>
      <c r="C35" s="371" t="s">
        <v>770</v>
      </c>
      <c r="D35" s="372">
        <v>3</v>
      </c>
    </row>
    <row r="36" spans="1:4" x14ac:dyDescent="0.25">
      <c r="A36" s="369" t="s">
        <v>8975</v>
      </c>
      <c r="B36" s="370" t="s">
        <v>8976</v>
      </c>
      <c r="C36" s="371" t="s">
        <v>770</v>
      </c>
      <c r="D36" s="372">
        <v>2.2000000000000002</v>
      </c>
    </row>
    <row r="37" spans="1:4" x14ac:dyDescent="0.25">
      <c r="A37" s="369" t="s">
        <v>8989</v>
      </c>
      <c r="B37" s="370" t="s">
        <v>8990</v>
      </c>
      <c r="C37" s="371" t="s">
        <v>770</v>
      </c>
      <c r="D37" s="372">
        <v>11</v>
      </c>
    </row>
    <row r="38" spans="1:4" x14ac:dyDescent="0.25">
      <c r="A38" s="369" t="s">
        <v>8991</v>
      </c>
      <c r="B38" s="370" t="s">
        <v>8992</v>
      </c>
      <c r="C38" s="371" t="s">
        <v>770</v>
      </c>
      <c r="D38" s="372">
        <v>18</v>
      </c>
    </row>
    <row r="39" spans="1:4" x14ac:dyDescent="0.25">
      <c r="A39" s="369" t="s">
        <v>583</v>
      </c>
      <c r="B39" s="370" t="s">
        <v>584</v>
      </c>
      <c r="C39" s="371" t="s">
        <v>569</v>
      </c>
      <c r="D39" s="372"/>
    </row>
    <row r="40" spans="1:4" x14ac:dyDescent="0.25">
      <c r="A40" s="369" t="s">
        <v>8971</v>
      </c>
      <c r="B40" s="370" t="s">
        <v>8972</v>
      </c>
      <c r="C40" s="371" t="s">
        <v>770</v>
      </c>
      <c r="D40" s="372">
        <v>2</v>
      </c>
    </row>
    <row r="41" spans="1:4" x14ac:dyDescent="0.25">
      <c r="A41" s="369" t="s">
        <v>8973</v>
      </c>
      <c r="B41" s="370" t="s">
        <v>8974</v>
      </c>
      <c r="C41" s="371" t="s">
        <v>770</v>
      </c>
      <c r="D41" s="372">
        <v>5</v>
      </c>
    </row>
    <row r="42" spans="1:4" x14ac:dyDescent="0.25">
      <c r="A42" s="369" t="s">
        <v>8975</v>
      </c>
      <c r="B42" s="370" t="s">
        <v>8976</v>
      </c>
      <c r="C42" s="371" t="s">
        <v>770</v>
      </c>
      <c r="D42" s="372">
        <v>3.5</v>
      </c>
    </row>
    <row r="43" spans="1:4" x14ac:dyDescent="0.25">
      <c r="A43" s="369" t="s">
        <v>8989</v>
      </c>
      <c r="B43" s="370" t="s">
        <v>8990</v>
      </c>
      <c r="C43" s="371" t="s">
        <v>770</v>
      </c>
      <c r="D43" s="372">
        <v>14</v>
      </c>
    </row>
    <row r="44" spans="1:4" x14ac:dyDescent="0.25">
      <c r="A44" s="369" t="s">
        <v>8991</v>
      </c>
      <c r="B44" s="370" t="s">
        <v>8992</v>
      </c>
      <c r="C44" s="371" t="s">
        <v>770</v>
      </c>
      <c r="D44" s="372">
        <v>22</v>
      </c>
    </row>
    <row r="45" spans="1:4" x14ac:dyDescent="0.25">
      <c r="A45" s="369" t="s">
        <v>585</v>
      </c>
      <c r="B45" s="370" t="s">
        <v>586</v>
      </c>
      <c r="C45" s="371" t="s">
        <v>569</v>
      </c>
      <c r="D45" s="372"/>
    </row>
    <row r="46" spans="1:4" x14ac:dyDescent="0.25">
      <c r="A46" s="369" t="s">
        <v>8971</v>
      </c>
      <c r="B46" s="370" t="s">
        <v>8972</v>
      </c>
      <c r="C46" s="371" t="s">
        <v>770</v>
      </c>
      <c r="D46" s="372">
        <v>1</v>
      </c>
    </row>
    <row r="47" spans="1:4" x14ac:dyDescent="0.25">
      <c r="A47" s="369" t="s">
        <v>8977</v>
      </c>
      <c r="B47" s="370" t="s">
        <v>8978</v>
      </c>
      <c r="C47" s="371" t="s">
        <v>770</v>
      </c>
      <c r="D47" s="372">
        <v>2.1</v>
      </c>
    </row>
    <row r="48" spans="1:4" x14ac:dyDescent="0.25">
      <c r="A48" s="369" t="s">
        <v>8983</v>
      </c>
      <c r="B48" s="370" t="s">
        <v>8984</v>
      </c>
      <c r="C48" s="371" t="s">
        <v>770</v>
      </c>
      <c r="D48" s="372">
        <v>1.5</v>
      </c>
    </row>
    <row r="49" spans="1:4" x14ac:dyDescent="0.25">
      <c r="A49" s="369" t="s">
        <v>8989</v>
      </c>
      <c r="B49" s="370" t="s">
        <v>8990</v>
      </c>
      <c r="C49" s="371" t="s">
        <v>770</v>
      </c>
      <c r="D49" s="372">
        <v>7.7</v>
      </c>
    </row>
    <row r="50" spans="1:4" x14ac:dyDescent="0.25">
      <c r="A50" s="369" t="s">
        <v>8991</v>
      </c>
      <c r="B50" s="370" t="s">
        <v>8992</v>
      </c>
      <c r="C50" s="371" t="s">
        <v>770</v>
      </c>
      <c r="D50" s="372">
        <v>12.6</v>
      </c>
    </row>
    <row r="51" spans="1:4" x14ac:dyDescent="0.25">
      <c r="A51" s="369" t="s">
        <v>587</v>
      </c>
      <c r="B51" s="370" t="s">
        <v>588</v>
      </c>
      <c r="C51" s="371" t="s">
        <v>569</v>
      </c>
      <c r="D51" s="372"/>
    </row>
    <row r="52" spans="1:4" x14ac:dyDescent="0.25">
      <c r="A52" s="369" t="s">
        <v>8971</v>
      </c>
      <c r="B52" s="370" t="s">
        <v>8972</v>
      </c>
      <c r="C52" s="371" t="s">
        <v>770</v>
      </c>
      <c r="D52" s="372">
        <v>1.4</v>
      </c>
    </row>
    <row r="53" spans="1:4" x14ac:dyDescent="0.25">
      <c r="A53" s="369" t="s">
        <v>8977</v>
      </c>
      <c r="B53" s="370" t="s">
        <v>8978</v>
      </c>
      <c r="C53" s="371" t="s">
        <v>770</v>
      </c>
      <c r="D53" s="372">
        <v>3.5</v>
      </c>
    </row>
    <row r="54" spans="1:4" x14ac:dyDescent="0.25">
      <c r="A54" s="369" t="s">
        <v>8983</v>
      </c>
      <c r="B54" s="370" t="s">
        <v>8984</v>
      </c>
      <c r="C54" s="371" t="s">
        <v>770</v>
      </c>
      <c r="D54" s="372">
        <v>2.5</v>
      </c>
    </row>
    <row r="55" spans="1:4" x14ac:dyDescent="0.25">
      <c r="A55" s="369" t="s">
        <v>8989</v>
      </c>
      <c r="B55" s="370" t="s">
        <v>8990</v>
      </c>
      <c r="C55" s="371" t="s">
        <v>770</v>
      </c>
      <c r="D55" s="372">
        <v>9.8000000000000007</v>
      </c>
    </row>
    <row r="56" spans="1:4" x14ac:dyDescent="0.25">
      <c r="A56" s="369" t="s">
        <v>8991</v>
      </c>
      <c r="B56" s="370" t="s">
        <v>8992</v>
      </c>
      <c r="C56" s="371" t="s">
        <v>770</v>
      </c>
      <c r="D56" s="372">
        <v>15.4</v>
      </c>
    </row>
    <row r="57" spans="1:4" x14ac:dyDescent="0.25">
      <c r="A57" s="369" t="s">
        <v>589</v>
      </c>
      <c r="B57" s="370" t="s">
        <v>590</v>
      </c>
      <c r="C57" s="371" t="s">
        <v>569</v>
      </c>
      <c r="D57" s="372"/>
    </row>
    <row r="58" spans="1:4" x14ac:dyDescent="0.25">
      <c r="A58" s="369" t="s">
        <v>8971</v>
      </c>
      <c r="B58" s="370" t="s">
        <v>8972</v>
      </c>
      <c r="C58" s="371" t="s">
        <v>770</v>
      </c>
      <c r="D58" s="372">
        <v>0.4</v>
      </c>
    </row>
    <row r="59" spans="1:4" x14ac:dyDescent="0.25">
      <c r="A59" s="369" t="s">
        <v>8977</v>
      </c>
      <c r="B59" s="370" t="s">
        <v>8978</v>
      </c>
      <c r="C59" s="371" t="s">
        <v>770</v>
      </c>
      <c r="D59" s="372">
        <v>0.9</v>
      </c>
    </row>
    <row r="60" spans="1:4" x14ac:dyDescent="0.25">
      <c r="A60" s="369" t="s">
        <v>8983</v>
      </c>
      <c r="B60" s="370" t="s">
        <v>8984</v>
      </c>
      <c r="C60" s="371" t="s">
        <v>770</v>
      </c>
      <c r="D60" s="372">
        <v>0.7</v>
      </c>
    </row>
    <row r="61" spans="1:4" x14ac:dyDescent="0.25">
      <c r="A61" s="369" t="s">
        <v>8989</v>
      </c>
      <c r="B61" s="370" t="s">
        <v>8990</v>
      </c>
      <c r="C61" s="371" t="s">
        <v>770</v>
      </c>
      <c r="D61" s="372">
        <v>3.3</v>
      </c>
    </row>
    <row r="62" spans="1:4" x14ac:dyDescent="0.25">
      <c r="A62" s="369" t="s">
        <v>8991</v>
      </c>
      <c r="B62" s="370" t="s">
        <v>8992</v>
      </c>
      <c r="C62" s="371" t="s">
        <v>770</v>
      </c>
      <c r="D62" s="372">
        <v>5.4</v>
      </c>
    </row>
    <row r="63" spans="1:4" x14ac:dyDescent="0.25">
      <c r="A63" s="369" t="s">
        <v>591</v>
      </c>
      <c r="B63" s="370" t="s">
        <v>592</v>
      </c>
      <c r="C63" s="371" t="s">
        <v>569</v>
      </c>
      <c r="D63" s="372"/>
    </row>
    <row r="64" spans="1:4" x14ac:dyDescent="0.25">
      <c r="A64" s="369" t="s">
        <v>8971</v>
      </c>
      <c r="B64" s="370" t="s">
        <v>8972</v>
      </c>
      <c r="C64" s="371" t="s">
        <v>770</v>
      </c>
      <c r="D64" s="372">
        <v>0.6</v>
      </c>
    </row>
    <row r="65" spans="1:4" x14ac:dyDescent="0.25">
      <c r="A65" s="369" t="s">
        <v>8977</v>
      </c>
      <c r="B65" s="370" t="s">
        <v>8978</v>
      </c>
      <c r="C65" s="371" t="s">
        <v>770</v>
      </c>
      <c r="D65" s="372">
        <v>1.5</v>
      </c>
    </row>
    <row r="66" spans="1:4" x14ac:dyDescent="0.25">
      <c r="A66" s="369" t="s">
        <v>8983</v>
      </c>
      <c r="B66" s="370" t="s">
        <v>8984</v>
      </c>
      <c r="C66" s="371" t="s">
        <v>770</v>
      </c>
      <c r="D66" s="372">
        <v>1</v>
      </c>
    </row>
    <row r="67" spans="1:4" x14ac:dyDescent="0.25">
      <c r="A67" s="369" t="s">
        <v>8989</v>
      </c>
      <c r="B67" s="370" t="s">
        <v>8990</v>
      </c>
      <c r="C67" s="371" t="s">
        <v>770</v>
      </c>
      <c r="D67" s="372">
        <v>4.0999999999999996</v>
      </c>
    </row>
    <row r="68" spans="1:4" x14ac:dyDescent="0.25">
      <c r="A68" s="369" t="s">
        <v>8991</v>
      </c>
      <c r="B68" s="370" t="s">
        <v>8992</v>
      </c>
      <c r="C68" s="371" t="s">
        <v>770</v>
      </c>
      <c r="D68" s="372">
        <v>6.4</v>
      </c>
    </row>
    <row r="69" spans="1:4" x14ac:dyDescent="0.25">
      <c r="A69" s="369" t="s">
        <v>593</v>
      </c>
      <c r="B69" s="370" t="s">
        <v>594</v>
      </c>
      <c r="C69" s="371" t="s">
        <v>569</v>
      </c>
      <c r="D69" s="372"/>
    </row>
    <row r="70" spans="1:4" x14ac:dyDescent="0.25">
      <c r="A70" s="369" t="s">
        <v>8971</v>
      </c>
      <c r="B70" s="370" t="s">
        <v>8972</v>
      </c>
      <c r="C70" s="371" t="s">
        <v>770</v>
      </c>
      <c r="D70" s="372">
        <v>0.5</v>
      </c>
    </row>
    <row r="71" spans="1:4" x14ac:dyDescent="0.25">
      <c r="A71" s="369" t="s">
        <v>8979</v>
      </c>
      <c r="B71" s="370" t="s">
        <v>8980</v>
      </c>
      <c r="C71" s="371" t="s">
        <v>770</v>
      </c>
      <c r="D71" s="372">
        <v>1</v>
      </c>
    </row>
    <row r="72" spans="1:4" x14ac:dyDescent="0.25">
      <c r="A72" s="369" t="s">
        <v>8985</v>
      </c>
      <c r="B72" s="370" t="s">
        <v>8986</v>
      </c>
      <c r="C72" s="371" t="s">
        <v>770</v>
      </c>
      <c r="D72" s="372">
        <v>0.7</v>
      </c>
    </row>
    <row r="73" spans="1:4" x14ac:dyDescent="0.25">
      <c r="A73" s="369" t="s">
        <v>8989</v>
      </c>
      <c r="B73" s="370" t="s">
        <v>8990</v>
      </c>
      <c r="C73" s="371" t="s">
        <v>770</v>
      </c>
      <c r="D73" s="372">
        <v>3.6</v>
      </c>
    </row>
    <row r="74" spans="1:4" x14ac:dyDescent="0.25">
      <c r="A74" s="369" t="s">
        <v>8991</v>
      </c>
      <c r="B74" s="370" t="s">
        <v>8992</v>
      </c>
      <c r="C74" s="371" t="s">
        <v>770</v>
      </c>
      <c r="D74" s="372">
        <v>5.9</v>
      </c>
    </row>
    <row r="75" spans="1:4" x14ac:dyDescent="0.25">
      <c r="A75" s="369" t="s">
        <v>595</v>
      </c>
      <c r="B75" s="370" t="s">
        <v>596</v>
      </c>
      <c r="C75" s="371" t="s">
        <v>569</v>
      </c>
      <c r="D75" s="372"/>
    </row>
    <row r="76" spans="1:4" x14ac:dyDescent="0.25">
      <c r="A76" s="369" t="s">
        <v>8971</v>
      </c>
      <c r="B76" s="370" t="s">
        <v>8972</v>
      </c>
      <c r="C76" s="371" t="s">
        <v>770</v>
      </c>
      <c r="D76" s="372">
        <v>0.7</v>
      </c>
    </row>
    <row r="77" spans="1:4" x14ac:dyDescent="0.25">
      <c r="A77" s="369" t="s">
        <v>8979</v>
      </c>
      <c r="B77" s="370" t="s">
        <v>8980</v>
      </c>
      <c r="C77" s="371" t="s">
        <v>770</v>
      </c>
      <c r="D77" s="372">
        <v>1.7</v>
      </c>
    </row>
    <row r="78" spans="1:4" x14ac:dyDescent="0.25">
      <c r="A78" s="369" t="s">
        <v>8985</v>
      </c>
      <c r="B78" s="370" t="s">
        <v>8986</v>
      </c>
      <c r="C78" s="371" t="s">
        <v>770</v>
      </c>
      <c r="D78" s="372">
        <v>1.2</v>
      </c>
    </row>
    <row r="79" spans="1:4" x14ac:dyDescent="0.25">
      <c r="A79" s="369" t="s">
        <v>8989</v>
      </c>
      <c r="B79" s="370" t="s">
        <v>8990</v>
      </c>
      <c r="C79" s="371" t="s">
        <v>770</v>
      </c>
      <c r="D79" s="372">
        <v>4.5999999999999996</v>
      </c>
    </row>
    <row r="80" spans="1:4" x14ac:dyDescent="0.25">
      <c r="A80" s="369" t="s">
        <v>8991</v>
      </c>
      <c r="B80" s="370" t="s">
        <v>8992</v>
      </c>
      <c r="C80" s="371" t="s">
        <v>770</v>
      </c>
      <c r="D80" s="372">
        <v>7.3</v>
      </c>
    </row>
    <row r="81" spans="1:4" x14ac:dyDescent="0.25">
      <c r="A81" s="369" t="s">
        <v>597</v>
      </c>
      <c r="B81" s="370" t="s">
        <v>598</v>
      </c>
      <c r="C81" s="371" t="s">
        <v>569</v>
      </c>
      <c r="D81" s="372"/>
    </row>
    <row r="82" spans="1:4" x14ac:dyDescent="0.25">
      <c r="A82" s="369" t="s">
        <v>8971</v>
      </c>
      <c r="B82" s="370" t="s">
        <v>8972</v>
      </c>
      <c r="C82" s="371" t="s">
        <v>770</v>
      </c>
      <c r="D82" s="372">
        <v>0.9</v>
      </c>
    </row>
    <row r="83" spans="1:4" x14ac:dyDescent="0.25">
      <c r="A83" s="369" t="s">
        <v>8979</v>
      </c>
      <c r="B83" s="370" t="s">
        <v>8980</v>
      </c>
      <c r="C83" s="371" t="s">
        <v>770</v>
      </c>
      <c r="D83" s="372">
        <v>1</v>
      </c>
    </row>
    <row r="84" spans="1:4" x14ac:dyDescent="0.25">
      <c r="A84" s="369" t="s">
        <v>8981</v>
      </c>
      <c r="B84" s="370" t="s">
        <v>8982</v>
      </c>
      <c r="C84" s="371" t="s">
        <v>770</v>
      </c>
      <c r="D84" s="372">
        <v>0.9</v>
      </c>
    </row>
    <row r="85" spans="1:4" x14ac:dyDescent="0.25">
      <c r="A85" s="369" t="s">
        <v>8985</v>
      </c>
      <c r="B85" s="370" t="s">
        <v>8986</v>
      </c>
      <c r="C85" s="371" t="s">
        <v>770</v>
      </c>
      <c r="D85" s="372">
        <v>0.7</v>
      </c>
    </row>
    <row r="86" spans="1:4" x14ac:dyDescent="0.25">
      <c r="A86" s="369" t="s">
        <v>8987</v>
      </c>
      <c r="B86" s="370" t="s">
        <v>8988</v>
      </c>
      <c r="C86" s="371" t="s">
        <v>770</v>
      </c>
      <c r="D86" s="372">
        <v>0.7</v>
      </c>
    </row>
    <row r="87" spans="1:4" x14ac:dyDescent="0.25">
      <c r="A87" s="369" t="s">
        <v>8989</v>
      </c>
      <c r="B87" s="370" t="s">
        <v>8990</v>
      </c>
      <c r="C87" s="371" t="s">
        <v>770</v>
      </c>
      <c r="D87" s="372">
        <v>6.9</v>
      </c>
    </row>
    <row r="88" spans="1:4" x14ac:dyDescent="0.25">
      <c r="A88" s="369" t="s">
        <v>8991</v>
      </c>
      <c r="B88" s="370" t="s">
        <v>8992</v>
      </c>
      <c r="C88" s="371" t="s">
        <v>770</v>
      </c>
      <c r="D88" s="372">
        <v>11.3</v>
      </c>
    </row>
    <row r="89" spans="1:4" x14ac:dyDescent="0.25">
      <c r="A89" s="369" t="s">
        <v>599</v>
      </c>
      <c r="B89" s="370" t="s">
        <v>600</v>
      </c>
      <c r="C89" s="371" t="s">
        <v>569</v>
      </c>
      <c r="D89" s="372"/>
    </row>
    <row r="90" spans="1:4" x14ac:dyDescent="0.25">
      <c r="A90" s="369" t="s">
        <v>8971</v>
      </c>
      <c r="B90" s="370" t="s">
        <v>8972</v>
      </c>
      <c r="C90" s="371" t="s">
        <v>770</v>
      </c>
      <c r="D90" s="372">
        <v>1.3</v>
      </c>
    </row>
    <row r="91" spans="1:4" x14ac:dyDescent="0.25">
      <c r="A91" s="369" t="s">
        <v>8979</v>
      </c>
      <c r="B91" s="370" t="s">
        <v>8980</v>
      </c>
      <c r="C91" s="371" t="s">
        <v>770</v>
      </c>
      <c r="D91" s="372">
        <v>1.5</v>
      </c>
    </row>
    <row r="92" spans="1:4" x14ac:dyDescent="0.25">
      <c r="A92" s="369" t="s">
        <v>8981</v>
      </c>
      <c r="B92" s="370" t="s">
        <v>8982</v>
      </c>
      <c r="C92" s="371" t="s">
        <v>770</v>
      </c>
      <c r="D92" s="372">
        <v>1.7</v>
      </c>
    </row>
    <row r="93" spans="1:4" x14ac:dyDescent="0.25">
      <c r="A93" s="369" t="s">
        <v>8985</v>
      </c>
      <c r="B93" s="370" t="s">
        <v>8986</v>
      </c>
      <c r="C93" s="371" t="s">
        <v>770</v>
      </c>
      <c r="D93" s="372">
        <v>1</v>
      </c>
    </row>
    <row r="94" spans="1:4" x14ac:dyDescent="0.25">
      <c r="A94" s="369" t="s">
        <v>8987</v>
      </c>
      <c r="B94" s="370" t="s">
        <v>8988</v>
      </c>
      <c r="C94" s="371" t="s">
        <v>770</v>
      </c>
      <c r="D94" s="372">
        <v>1.2</v>
      </c>
    </row>
    <row r="95" spans="1:4" x14ac:dyDescent="0.25">
      <c r="A95" s="369" t="s">
        <v>8989</v>
      </c>
      <c r="B95" s="370" t="s">
        <v>8990</v>
      </c>
      <c r="C95" s="371" t="s">
        <v>770</v>
      </c>
      <c r="D95" s="372">
        <v>8.6999999999999993</v>
      </c>
    </row>
    <row r="96" spans="1:4" x14ac:dyDescent="0.25">
      <c r="A96" s="369" t="s">
        <v>8991</v>
      </c>
      <c r="B96" s="370" t="s">
        <v>8992</v>
      </c>
      <c r="C96" s="371" t="s">
        <v>770</v>
      </c>
      <c r="D96" s="372">
        <v>13.7</v>
      </c>
    </row>
    <row r="97" spans="1:4" x14ac:dyDescent="0.25">
      <c r="A97" s="369" t="s">
        <v>601</v>
      </c>
      <c r="B97" s="370" t="s">
        <v>602</v>
      </c>
      <c r="C97" s="371" t="s">
        <v>569</v>
      </c>
      <c r="D97" s="372"/>
    </row>
    <row r="98" spans="1:4" x14ac:dyDescent="0.25">
      <c r="A98" s="369" t="s">
        <v>8971</v>
      </c>
      <c r="B98" s="370" t="s">
        <v>8972</v>
      </c>
      <c r="C98" s="371" t="s">
        <v>770</v>
      </c>
      <c r="D98" s="372">
        <v>0.7</v>
      </c>
    </row>
    <row r="99" spans="1:4" x14ac:dyDescent="0.25">
      <c r="A99" s="369" t="s">
        <v>8977</v>
      </c>
      <c r="B99" s="370" t="s">
        <v>8978</v>
      </c>
      <c r="C99" s="371" t="s">
        <v>770</v>
      </c>
      <c r="D99" s="372">
        <v>5.8</v>
      </c>
    </row>
    <row r="100" spans="1:4" x14ac:dyDescent="0.25">
      <c r="A100" s="369" t="s">
        <v>8979</v>
      </c>
      <c r="B100" s="370" t="s">
        <v>8980</v>
      </c>
      <c r="C100" s="371" t="s">
        <v>770</v>
      </c>
      <c r="D100" s="372">
        <v>3.8</v>
      </c>
    </row>
    <row r="101" spans="1:4" x14ac:dyDescent="0.25">
      <c r="A101" s="369" t="s">
        <v>8989</v>
      </c>
      <c r="B101" s="370" t="s">
        <v>8990</v>
      </c>
      <c r="C101" s="371" t="s">
        <v>770</v>
      </c>
      <c r="D101" s="372">
        <v>2.5</v>
      </c>
    </row>
    <row r="102" spans="1:4" x14ac:dyDescent="0.25">
      <c r="A102" s="369" t="s">
        <v>8991</v>
      </c>
      <c r="B102" s="370" t="s">
        <v>8992</v>
      </c>
      <c r="C102" s="371" t="s">
        <v>770</v>
      </c>
      <c r="D102" s="372">
        <v>3.9</v>
      </c>
    </row>
    <row r="103" spans="1:4" x14ac:dyDescent="0.25">
      <c r="A103" s="369" t="s">
        <v>603</v>
      </c>
      <c r="B103" s="370" t="s">
        <v>604</v>
      </c>
      <c r="C103" s="371" t="s">
        <v>569</v>
      </c>
      <c r="D103" s="372"/>
    </row>
    <row r="104" spans="1:4" x14ac:dyDescent="0.25">
      <c r="A104" s="369" t="s">
        <v>8971</v>
      </c>
      <c r="B104" s="370" t="s">
        <v>8972</v>
      </c>
      <c r="C104" s="371" t="s">
        <v>770</v>
      </c>
      <c r="D104" s="372">
        <v>1</v>
      </c>
    </row>
    <row r="105" spans="1:4" x14ac:dyDescent="0.25">
      <c r="A105" s="369" t="s">
        <v>8977</v>
      </c>
      <c r="B105" s="370" t="s">
        <v>8978</v>
      </c>
      <c r="C105" s="371" t="s">
        <v>770</v>
      </c>
      <c r="D105" s="372">
        <v>7</v>
      </c>
    </row>
    <row r="106" spans="1:4" x14ac:dyDescent="0.25">
      <c r="A106" s="369" t="s">
        <v>8979</v>
      </c>
      <c r="B106" s="370" t="s">
        <v>8980</v>
      </c>
      <c r="C106" s="371" t="s">
        <v>770</v>
      </c>
      <c r="D106" s="372">
        <v>5</v>
      </c>
    </row>
    <row r="107" spans="1:4" x14ac:dyDescent="0.25">
      <c r="A107" s="369" t="s">
        <v>8989</v>
      </c>
      <c r="B107" s="370" t="s">
        <v>8990</v>
      </c>
      <c r="C107" s="371" t="s">
        <v>770</v>
      </c>
      <c r="D107" s="372">
        <v>3.3</v>
      </c>
    </row>
    <row r="108" spans="1:4" x14ac:dyDescent="0.25">
      <c r="A108" s="369" t="s">
        <v>8991</v>
      </c>
      <c r="B108" s="370" t="s">
        <v>8992</v>
      </c>
      <c r="C108" s="371" t="s">
        <v>770</v>
      </c>
      <c r="D108" s="372">
        <v>5.2</v>
      </c>
    </row>
    <row r="109" spans="1:4" x14ac:dyDescent="0.25">
      <c r="A109" s="365" t="s">
        <v>6266</v>
      </c>
      <c r="B109" s="366" t="s">
        <v>605</v>
      </c>
      <c r="C109" s="367"/>
      <c r="D109" s="368"/>
    </row>
    <row r="110" spans="1:4" ht="30" x14ac:dyDescent="0.25">
      <c r="A110" s="369" t="s">
        <v>606</v>
      </c>
      <c r="B110" s="370" t="s">
        <v>6267</v>
      </c>
      <c r="C110" s="371" t="s">
        <v>48</v>
      </c>
      <c r="D110" s="372"/>
    </row>
    <row r="111" spans="1:4" ht="30" x14ac:dyDescent="0.25">
      <c r="A111" s="369" t="s">
        <v>8686</v>
      </c>
      <c r="B111" s="370" t="s">
        <v>8687</v>
      </c>
      <c r="C111" s="371" t="s">
        <v>48</v>
      </c>
      <c r="D111" s="372">
        <v>1</v>
      </c>
    </row>
    <row r="112" spans="1:4" ht="30" x14ac:dyDescent="0.25">
      <c r="A112" s="369" t="s">
        <v>607</v>
      </c>
      <c r="B112" s="370" t="s">
        <v>608</v>
      </c>
      <c r="C112" s="371" t="s">
        <v>21</v>
      </c>
      <c r="D112" s="372"/>
    </row>
    <row r="113" spans="1:4" ht="45" x14ac:dyDescent="0.25">
      <c r="A113" s="369" t="s">
        <v>8667</v>
      </c>
      <c r="B113" s="370" t="s">
        <v>8668</v>
      </c>
      <c r="C113" s="371" t="s">
        <v>770</v>
      </c>
      <c r="D113" s="372">
        <v>6.9999999999999999E-4</v>
      </c>
    </row>
    <row r="114" spans="1:4" x14ac:dyDescent="0.25">
      <c r="A114" s="369" t="s">
        <v>8953</v>
      </c>
      <c r="B114" s="370" t="s">
        <v>8954</v>
      </c>
      <c r="C114" s="371" t="s">
        <v>770</v>
      </c>
      <c r="D114" s="372">
        <v>2.5000000000000001E-3</v>
      </c>
    </row>
    <row r="115" spans="1:4" x14ac:dyDescent="0.25">
      <c r="A115" s="369" t="s">
        <v>8955</v>
      </c>
      <c r="B115" s="370" t="s">
        <v>8956</v>
      </c>
      <c r="C115" s="371" t="s">
        <v>770</v>
      </c>
      <c r="D115" s="372">
        <v>2.5000000000000001E-3</v>
      </c>
    </row>
    <row r="116" spans="1:4" x14ac:dyDescent="0.25">
      <c r="A116" s="369" t="s">
        <v>14733</v>
      </c>
      <c r="B116" s="370" t="s">
        <v>14734</v>
      </c>
      <c r="C116" s="371" t="s">
        <v>770</v>
      </c>
      <c r="D116" s="372">
        <v>1.6999999999999999E-3</v>
      </c>
    </row>
    <row r="117" spans="1:4" x14ac:dyDescent="0.25">
      <c r="A117" s="369" t="s">
        <v>15002</v>
      </c>
      <c r="B117" s="370" t="s">
        <v>15003</v>
      </c>
      <c r="C117" s="371" t="s">
        <v>770</v>
      </c>
      <c r="D117" s="372">
        <v>8.9999999999999998E-4</v>
      </c>
    </row>
    <row r="118" spans="1:4" ht="45" x14ac:dyDescent="0.25">
      <c r="A118" s="369" t="s">
        <v>609</v>
      </c>
      <c r="B118" s="370" t="s">
        <v>6268</v>
      </c>
      <c r="C118" s="371" t="s">
        <v>21</v>
      </c>
      <c r="D118" s="372"/>
    </row>
    <row r="119" spans="1:4" ht="45" x14ac:dyDescent="0.25">
      <c r="A119" s="369" t="s">
        <v>8667</v>
      </c>
      <c r="B119" s="370" t="s">
        <v>8668</v>
      </c>
      <c r="C119" s="371" t="s">
        <v>770</v>
      </c>
      <c r="D119" s="372">
        <v>3.3999999999999998E-3</v>
      </c>
    </row>
    <row r="120" spans="1:4" x14ac:dyDescent="0.25">
      <c r="A120" s="369" t="s">
        <v>8949</v>
      </c>
      <c r="B120" s="370" t="s">
        <v>8950</v>
      </c>
      <c r="C120" s="371" t="s">
        <v>770</v>
      </c>
      <c r="D120" s="372">
        <v>3.8E-3</v>
      </c>
    </row>
    <row r="121" spans="1:4" x14ac:dyDescent="0.25">
      <c r="A121" s="369" t="s">
        <v>8953</v>
      </c>
      <c r="B121" s="370" t="s">
        <v>8954</v>
      </c>
      <c r="C121" s="371" t="s">
        <v>770</v>
      </c>
      <c r="D121" s="372">
        <v>7.4999999999999997E-3</v>
      </c>
    </row>
    <row r="122" spans="1:4" x14ac:dyDescent="0.25">
      <c r="A122" s="369" t="s">
        <v>8955</v>
      </c>
      <c r="B122" s="370" t="s">
        <v>8956</v>
      </c>
      <c r="C122" s="371" t="s">
        <v>770</v>
      </c>
      <c r="D122" s="372">
        <v>5.3E-3</v>
      </c>
    </row>
    <row r="123" spans="1:4" x14ac:dyDescent="0.25">
      <c r="A123" s="369" t="s">
        <v>8959</v>
      </c>
      <c r="B123" s="370" t="s">
        <v>8960</v>
      </c>
      <c r="C123" s="371" t="s">
        <v>770</v>
      </c>
      <c r="D123" s="372">
        <v>1.9E-3</v>
      </c>
    </row>
    <row r="124" spans="1:4" x14ac:dyDescent="0.25">
      <c r="A124" s="369" t="s">
        <v>14727</v>
      </c>
      <c r="B124" s="370" t="s">
        <v>14728</v>
      </c>
      <c r="C124" s="371" t="s">
        <v>770</v>
      </c>
      <c r="D124" s="372">
        <v>4.3E-3</v>
      </c>
    </row>
    <row r="125" spans="1:4" x14ac:dyDescent="0.25">
      <c r="A125" s="369" t="s">
        <v>14733</v>
      </c>
      <c r="B125" s="370" t="s">
        <v>14734</v>
      </c>
      <c r="C125" s="371" t="s">
        <v>770</v>
      </c>
      <c r="D125" s="372">
        <v>5.3E-3</v>
      </c>
    </row>
    <row r="126" spans="1:4" ht="45" x14ac:dyDescent="0.25">
      <c r="A126" s="369" t="s">
        <v>610</v>
      </c>
      <c r="B126" s="370" t="s">
        <v>6269</v>
      </c>
      <c r="C126" s="371" t="s">
        <v>21</v>
      </c>
      <c r="D126" s="372"/>
    </row>
    <row r="127" spans="1:4" ht="45" x14ac:dyDescent="0.25">
      <c r="A127" s="369" t="s">
        <v>8667</v>
      </c>
      <c r="B127" s="370" t="s">
        <v>8668</v>
      </c>
      <c r="C127" s="371" t="s">
        <v>770</v>
      </c>
      <c r="D127" s="372">
        <v>2.5999999999999999E-3</v>
      </c>
    </row>
    <row r="128" spans="1:4" x14ac:dyDescent="0.25">
      <c r="A128" s="369" t="s">
        <v>8949</v>
      </c>
      <c r="B128" s="370" t="s">
        <v>8950</v>
      </c>
      <c r="C128" s="371" t="s">
        <v>770</v>
      </c>
      <c r="D128" s="372">
        <v>2.8999999999999998E-3</v>
      </c>
    </row>
    <row r="129" spans="1:4" x14ac:dyDescent="0.25">
      <c r="A129" s="369" t="s">
        <v>8953</v>
      </c>
      <c r="B129" s="370" t="s">
        <v>8954</v>
      </c>
      <c r="C129" s="371" t="s">
        <v>770</v>
      </c>
      <c r="D129" s="372">
        <v>5.7999999999999996E-3</v>
      </c>
    </row>
    <row r="130" spans="1:4" x14ac:dyDescent="0.25">
      <c r="A130" s="369" t="s">
        <v>8955</v>
      </c>
      <c r="B130" s="370" t="s">
        <v>8956</v>
      </c>
      <c r="C130" s="371" t="s">
        <v>770</v>
      </c>
      <c r="D130" s="372">
        <v>4.1000000000000003E-3</v>
      </c>
    </row>
    <row r="131" spans="1:4" x14ac:dyDescent="0.25">
      <c r="A131" s="369" t="s">
        <v>8959</v>
      </c>
      <c r="B131" s="370" t="s">
        <v>8960</v>
      </c>
      <c r="C131" s="371" t="s">
        <v>770</v>
      </c>
      <c r="D131" s="372">
        <v>1.5E-3</v>
      </c>
    </row>
    <row r="132" spans="1:4" x14ac:dyDescent="0.25">
      <c r="A132" s="369" t="s">
        <v>14727</v>
      </c>
      <c r="B132" s="370" t="s">
        <v>14728</v>
      </c>
      <c r="C132" s="371" t="s">
        <v>770</v>
      </c>
      <c r="D132" s="372">
        <v>3.3999999999999998E-3</v>
      </c>
    </row>
    <row r="133" spans="1:4" x14ac:dyDescent="0.25">
      <c r="A133" s="369" t="s">
        <v>14733</v>
      </c>
      <c r="B133" s="370" t="s">
        <v>14734</v>
      </c>
      <c r="C133" s="371" t="s">
        <v>770</v>
      </c>
      <c r="D133" s="372">
        <v>4.1000000000000003E-3</v>
      </c>
    </row>
    <row r="134" spans="1:4" ht="45" x14ac:dyDescent="0.25">
      <c r="A134" s="369" t="s">
        <v>611</v>
      </c>
      <c r="B134" s="370" t="s">
        <v>6270</v>
      </c>
      <c r="C134" s="371" t="s">
        <v>21</v>
      </c>
      <c r="D134" s="372"/>
    </row>
    <row r="135" spans="1:4" ht="45" x14ac:dyDescent="0.25">
      <c r="A135" s="369" t="s">
        <v>8667</v>
      </c>
      <c r="B135" s="370" t="s">
        <v>8668</v>
      </c>
      <c r="C135" s="371" t="s">
        <v>770</v>
      </c>
      <c r="D135" s="372">
        <v>2.2000000000000001E-3</v>
      </c>
    </row>
    <row r="136" spans="1:4" x14ac:dyDescent="0.25">
      <c r="A136" s="369" t="s">
        <v>8949</v>
      </c>
      <c r="B136" s="370" t="s">
        <v>8950</v>
      </c>
      <c r="C136" s="371" t="s">
        <v>770</v>
      </c>
      <c r="D136" s="372">
        <v>2.3999999999999998E-3</v>
      </c>
    </row>
    <row r="137" spans="1:4" x14ac:dyDescent="0.25">
      <c r="A137" s="369" t="s">
        <v>8953</v>
      </c>
      <c r="B137" s="370" t="s">
        <v>8954</v>
      </c>
      <c r="C137" s="371" t="s">
        <v>770</v>
      </c>
      <c r="D137" s="372">
        <v>4.7999999999999996E-3</v>
      </c>
    </row>
    <row r="138" spans="1:4" x14ac:dyDescent="0.25">
      <c r="A138" s="369" t="s">
        <v>8955</v>
      </c>
      <c r="B138" s="370" t="s">
        <v>8956</v>
      </c>
      <c r="C138" s="371" t="s">
        <v>770</v>
      </c>
      <c r="D138" s="372">
        <v>3.3999999999999998E-3</v>
      </c>
    </row>
    <row r="139" spans="1:4" x14ac:dyDescent="0.25">
      <c r="A139" s="369" t="s">
        <v>8959</v>
      </c>
      <c r="B139" s="370" t="s">
        <v>8960</v>
      </c>
      <c r="C139" s="371" t="s">
        <v>770</v>
      </c>
      <c r="D139" s="372">
        <v>1.1999999999999999E-3</v>
      </c>
    </row>
    <row r="140" spans="1:4" x14ac:dyDescent="0.25">
      <c r="A140" s="369" t="s">
        <v>14727</v>
      </c>
      <c r="B140" s="370" t="s">
        <v>14728</v>
      </c>
      <c r="C140" s="371" t="s">
        <v>770</v>
      </c>
      <c r="D140" s="372">
        <v>2.8E-3</v>
      </c>
    </row>
    <row r="141" spans="1:4" x14ac:dyDescent="0.25">
      <c r="A141" s="369" t="s">
        <v>14733</v>
      </c>
      <c r="B141" s="370" t="s">
        <v>14734</v>
      </c>
      <c r="C141" s="371" t="s">
        <v>770</v>
      </c>
      <c r="D141" s="372">
        <v>3.3999999999999998E-3</v>
      </c>
    </row>
    <row r="142" spans="1:4" ht="30" x14ac:dyDescent="0.25">
      <c r="A142" s="369" t="s">
        <v>612</v>
      </c>
      <c r="B142" s="370" t="s">
        <v>6271</v>
      </c>
      <c r="C142" s="371" t="s">
        <v>21</v>
      </c>
      <c r="D142" s="372"/>
    </row>
    <row r="143" spans="1:4" ht="45" x14ac:dyDescent="0.25">
      <c r="A143" s="369" t="s">
        <v>8667</v>
      </c>
      <c r="B143" s="370" t="s">
        <v>8668</v>
      </c>
      <c r="C143" s="371" t="s">
        <v>770</v>
      </c>
      <c r="D143" s="372">
        <v>3.0000000000000001E-3</v>
      </c>
    </row>
    <row r="144" spans="1:4" x14ac:dyDescent="0.25">
      <c r="A144" s="369" t="s">
        <v>8949</v>
      </c>
      <c r="B144" s="370" t="s">
        <v>8950</v>
      </c>
      <c r="C144" s="371" t="s">
        <v>770</v>
      </c>
      <c r="D144" s="372">
        <v>3.3E-3</v>
      </c>
    </row>
    <row r="145" spans="1:4" x14ac:dyDescent="0.25">
      <c r="A145" s="369" t="s">
        <v>8953</v>
      </c>
      <c r="B145" s="370" t="s">
        <v>8954</v>
      </c>
      <c r="C145" s="371" t="s">
        <v>770</v>
      </c>
      <c r="D145" s="372">
        <v>6.6E-3</v>
      </c>
    </row>
    <row r="146" spans="1:4" x14ac:dyDescent="0.25">
      <c r="A146" s="369" t="s">
        <v>8955</v>
      </c>
      <c r="B146" s="370" t="s">
        <v>8956</v>
      </c>
      <c r="C146" s="371" t="s">
        <v>770</v>
      </c>
      <c r="D146" s="372">
        <v>4.5999999999999999E-3</v>
      </c>
    </row>
    <row r="147" spans="1:4" x14ac:dyDescent="0.25">
      <c r="A147" s="369" t="s">
        <v>8959</v>
      </c>
      <c r="B147" s="370" t="s">
        <v>8960</v>
      </c>
      <c r="C147" s="371" t="s">
        <v>770</v>
      </c>
      <c r="D147" s="372">
        <v>1.6000000000000001E-3</v>
      </c>
    </row>
    <row r="148" spans="1:4" x14ac:dyDescent="0.25">
      <c r="A148" s="369" t="s">
        <v>14727</v>
      </c>
      <c r="B148" s="370" t="s">
        <v>14728</v>
      </c>
      <c r="C148" s="371" t="s">
        <v>770</v>
      </c>
      <c r="D148" s="372">
        <v>3.8E-3</v>
      </c>
    </row>
    <row r="149" spans="1:4" x14ac:dyDescent="0.25">
      <c r="A149" s="369" t="s">
        <v>14733</v>
      </c>
      <c r="B149" s="370" t="s">
        <v>14734</v>
      </c>
      <c r="C149" s="371" t="s">
        <v>770</v>
      </c>
      <c r="D149" s="372">
        <v>4.5999999999999999E-3</v>
      </c>
    </row>
    <row r="150" spans="1:4" ht="30" x14ac:dyDescent="0.25">
      <c r="A150" s="369" t="s">
        <v>613</v>
      </c>
      <c r="B150" s="370" t="s">
        <v>6272</v>
      </c>
      <c r="C150" s="371" t="s">
        <v>21</v>
      </c>
      <c r="D150" s="372"/>
    </row>
    <row r="151" spans="1:4" ht="45" x14ac:dyDescent="0.25">
      <c r="A151" s="369" t="s">
        <v>8667</v>
      </c>
      <c r="B151" s="370" t="s">
        <v>8668</v>
      </c>
      <c r="C151" s="371" t="s">
        <v>770</v>
      </c>
      <c r="D151" s="372">
        <v>1.4E-3</v>
      </c>
    </row>
    <row r="152" spans="1:4" x14ac:dyDescent="0.25">
      <c r="A152" s="369" t="s">
        <v>8949</v>
      </c>
      <c r="B152" s="370" t="s">
        <v>8950</v>
      </c>
      <c r="C152" s="371" t="s">
        <v>770</v>
      </c>
      <c r="D152" s="372">
        <v>1.5800000000000002E-2</v>
      </c>
    </row>
    <row r="153" spans="1:4" x14ac:dyDescent="0.25">
      <c r="A153" s="369" t="s">
        <v>8953</v>
      </c>
      <c r="B153" s="370" t="s">
        <v>8954</v>
      </c>
      <c r="C153" s="371" t="s">
        <v>770</v>
      </c>
      <c r="D153" s="372">
        <v>3.2000000000000002E-3</v>
      </c>
    </row>
    <row r="154" spans="1:4" x14ac:dyDescent="0.25">
      <c r="A154" s="369" t="s">
        <v>8955</v>
      </c>
      <c r="B154" s="370" t="s">
        <v>8956</v>
      </c>
      <c r="C154" s="371" t="s">
        <v>770</v>
      </c>
      <c r="D154" s="372">
        <v>2.2000000000000001E-3</v>
      </c>
    </row>
    <row r="155" spans="1:4" x14ac:dyDescent="0.25">
      <c r="A155" s="369" t="s">
        <v>8959</v>
      </c>
      <c r="B155" s="370" t="s">
        <v>8960</v>
      </c>
      <c r="C155" s="371" t="s">
        <v>770</v>
      </c>
      <c r="D155" s="372">
        <v>8.0000000000000004E-4</v>
      </c>
    </row>
    <row r="156" spans="1:4" x14ac:dyDescent="0.25">
      <c r="A156" s="369" t="s">
        <v>14727</v>
      </c>
      <c r="B156" s="370" t="s">
        <v>14728</v>
      </c>
      <c r="C156" s="371" t="s">
        <v>770</v>
      </c>
      <c r="D156" s="372">
        <v>1.8E-3</v>
      </c>
    </row>
    <row r="157" spans="1:4" x14ac:dyDescent="0.25">
      <c r="A157" s="369" t="s">
        <v>14733</v>
      </c>
      <c r="B157" s="370" t="s">
        <v>14734</v>
      </c>
      <c r="C157" s="371" t="s">
        <v>770</v>
      </c>
      <c r="D157" s="372">
        <v>2.2000000000000001E-3</v>
      </c>
    </row>
    <row r="158" spans="1:4" ht="30" x14ac:dyDescent="0.25">
      <c r="A158" s="369" t="s">
        <v>614</v>
      </c>
      <c r="B158" s="370" t="s">
        <v>6273</v>
      </c>
      <c r="C158" s="371" t="s">
        <v>21</v>
      </c>
      <c r="D158" s="372"/>
    </row>
    <row r="159" spans="1:4" ht="45" x14ac:dyDescent="0.25">
      <c r="A159" s="369" t="s">
        <v>8667</v>
      </c>
      <c r="B159" s="370" t="s">
        <v>8668</v>
      </c>
      <c r="C159" s="371" t="s">
        <v>770</v>
      </c>
      <c r="D159" s="372">
        <v>1.9E-3</v>
      </c>
    </row>
    <row r="160" spans="1:4" x14ac:dyDescent="0.25">
      <c r="A160" s="369" t="s">
        <v>8949</v>
      </c>
      <c r="B160" s="370" t="s">
        <v>8950</v>
      </c>
      <c r="C160" s="371" t="s">
        <v>770</v>
      </c>
      <c r="D160" s="372">
        <v>2.0999999999999999E-3</v>
      </c>
    </row>
    <row r="161" spans="1:4" x14ac:dyDescent="0.25">
      <c r="A161" s="369" t="s">
        <v>8953</v>
      </c>
      <c r="B161" s="370" t="s">
        <v>8954</v>
      </c>
      <c r="C161" s="371" t="s">
        <v>770</v>
      </c>
      <c r="D161" s="372">
        <v>4.1000000000000003E-3</v>
      </c>
    </row>
    <row r="162" spans="1:4" x14ac:dyDescent="0.25">
      <c r="A162" s="369" t="s">
        <v>8955</v>
      </c>
      <c r="B162" s="370" t="s">
        <v>8956</v>
      </c>
      <c r="C162" s="371" t="s">
        <v>770</v>
      </c>
      <c r="D162" s="372">
        <v>2.8999999999999998E-3</v>
      </c>
    </row>
    <row r="163" spans="1:4" x14ac:dyDescent="0.25">
      <c r="A163" s="369" t="s">
        <v>8959</v>
      </c>
      <c r="B163" s="370" t="s">
        <v>8960</v>
      </c>
      <c r="C163" s="371" t="s">
        <v>770</v>
      </c>
      <c r="D163" s="372">
        <v>1E-3</v>
      </c>
    </row>
    <row r="164" spans="1:4" x14ac:dyDescent="0.25">
      <c r="A164" s="369" t="s">
        <v>14727</v>
      </c>
      <c r="B164" s="370" t="s">
        <v>14728</v>
      </c>
      <c r="C164" s="371" t="s">
        <v>770</v>
      </c>
      <c r="D164" s="372">
        <v>2.3999999999999998E-3</v>
      </c>
    </row>
    <row r="165" spans="1:4" x14ac:dyDescent="0.25">
      <c r="A165" s="369" t="s">
        <v>14733</v>
      </c>
      <c r="B165" s="370" t="s">
        <v>14734</v>
      </c>
      <c r="C165" s="371" t="s">
        <v>770</v>
      </c>
      <c r="D165" s="372">
        <v>2.8999999999999998E-3</v>
      </c>
    </row>
    <row r="166" spans="1:4" ht="30" x14ac:dyDescent="0.25">
      <c r="A166" s="369" t="s">
        <v>615</v>
      </c>
      <c r="B166" s="370" t="s">
        <v>6274</v>
      </c>
      <c r="C166" s="371" t="s">
        <v>21</v>
      </c>
      <c r="D166" s="372"/>
    </row>
    <row r="167" spans="1:4" ht="45" x14ac:dyDescent="0.25">
      <c r="A167" s="369" t="s">
        <v>8667</v>
      </c>
      <c r="B167" s="370" t="s">
        <v>8668</v>
      </c>
      <c r="C167" s="371" t="s">
        <v>770</v>
      </c>
      <c r="D167" s="372">
        <v>2.5999999999999999E-3</v>
      </c>
    </row>
    <row r="168" spans="1:4" x14ac:dyDescent="0.25">
      <c r="A168" s="369" t="s">
        <v>8949</v>
      </c>
      <c r="B168" s="370" t="s">
        <v>8950</v>
      </c>
      <c r="C168" s="371" t="s">
        <v>770</v>
      </c>
      <c r="D168" s="372">
        <v>2.8999999999999998E-3</v>
      </c>
    </row>
    <row r="169" spans="1:4" x14ac:dyDescent="0.25">
      <c r="A169" s="369" t="s">
        <v>8953</v>
      </c>
      <c r="B169" s="370" t="s">
        <v>8954</v>
      </c>
      <c r="C169" s="371" t="s">
        <v>770</v>
      </c>
      <c r="D169" s="372">
        <v>5.7999999999999996E-3</v>
      </c>
    </row>
    <row r="170" spans="1:4" x14ac:dyDescent="0.25">
      <c r="A170" s="369" t="s">
        <v>8955</v>
      </c>
      <c r="B170" s="370" t="s">
        <v>8956</v>
      </c>
      <c r="C170" s="371" t="s">
        <v>770</v>
      </c>
      <c r="D170" s="372">
        <v>4.1000000000000003E-3</v>
      </c>
    </row>
    <row r="171" spans="1:4" x14ac:dyDescent="0.25">
      <c r="A171" s="369" t="s">
        <v>8959</v>
      </c>
      <c r="B171" s="370" t="s">
        <v>8960</v>
      </c>
      <c r="C171" s="371" t="s">
        <v>770</v>
      </c>
      <c r="D171" s="372">
        <v>1.5E-3</v>
      </c>
    </row>
    <row r="172" spans="1:4" x14ac:dyDescent="0.25">
      <c r="A172" s="369" t="s">
        <v>14727</v>
      </c>
      <c r="B172" s="370" t="s">
        <v>14728</v>
      </c>
      <c r="C172" s="371" t="s">
        <v>770</v>
      </c>
      <c r="D172" s="372">
        <v>3.3E-3</v>
      </c>
    </row>
    <row r="173" spans="1:4" x14ac:dyDescent="0.25">
      <c r="A173" s="369" t="s">
        <v>14733</v>
      </c>
      <c r="B173" s="370" t="s">
        <v>14734</v>
      </c>
      <c r="C173" s="371" t="s">
        <v>770</v>
      </c>
      <c r="D173" s="372">
        <v>4.1000000000000003E-3</v>
      </c>
    </row>
    <row r="174" spans="1:4" ht="30" x14ac:dyDescent="0.25">
      <c r="A174" s="369" t="s">
        <v>616</v>
      </c>
      <c r="B174" s="370" t="s">
        <v>6275</v>
      </c>
      <c r="C174" s="371" t="s">
        <v>21</v>
      </c>
      <c r="D174" s="372"/>
    </row>
    <row r="175" spans="1:4" ht="45" x14ac:dyDescent="0.25">
      <c r="A175" s="369" t="s">
        <v>8667</v>
      </c>
      <c r="B175" s="370" t="s">
        <v>8668</v>
      </c>
      <c r="C175" s="371" t="s">
        <v>770</v>
      </c>
      <c r="D175" s="372">
        <v>2.3E-3</v>
      </c>
    </row>
    <row r="176" spans="1:4" x14ac:dyDescent="0.25">
      <c r="A176" s="369" t="s">
        <v>8949</v>
      </c>
      <c r="B176" s="370" t="s">
        <v>8950</v>
      </c>
      <c r="C176" s="371" t="s">
        <v>770</v>
      </c>
      <c r="D176" s="372">
        <v>2.5000000000000001E-3</v>
      </c>
    </row>
    <row r="177" spans="1:4" x14ac:dyDescent="0.25">
      <c r="A177" s="369" t="s">
        <v>8953</v>
      </c>
      <c r="B177" s="370" t="s">
        <v>8954</v>
      </c>
      <c r="C177" s="371" t="s">
        <v>770</v>
      </c>
      <c r="D177" s="372">
        <v>5.0000000000000001E-3</v>
      </c>
    </row>
    <row r="178" spans="1:4" x14ac:dyDescent="0.25">
      <c r="A178" s="369" t="s">
        <v>8955</v>
      </c>
      <c r="B178" s="370" t="s">
        <v>8956</v>
      </c>
      <c r="C178" s="371" t="s">
        <v>770</v>
      </c>
      <c r="D178" s="372">
        <v>3.5000000000000001E-3</v>
      </c>
    </row>
    <row r="179" spans="1:4" x14ac:dyDescent="0.25">
      <c r="A179" s="369" t="s">
        <v>8959</v>
      </c>
      <c r="B179" s="370" t="s">
        <v>8960</v>
      </c>
      <c r="C179" s="371" t="s">
        <v>770</v>
      </c>
      <c r="D179" s="372">
        <v>1.2999999999999999E-3</v>
      </c>
    </row>
    <row r="180" spans="1:4" x14ac:dyDescent="0.25">
      <c r="A180" s="369" t="s">
        <v>14727</v>
      </c>
      <c r="B180" s="370" t="s">
        <v>14728</v>
      </c>
      <c r="C180" s="371" t="s">
        <v>770</v>
      </c>
      <c r="D180" s="372">
        <v>2.8999999999999998E-3</v>
      </c>
    </row>
    <row r="181" spans="1:4" x14ac:dyDescent="0.25">
      <c r="A181" s="369" t="s">
        <v>14733</v>
      </c>
      <c r="B181" s="370" t="s">
        <v>14734</v>
      </c>
      <c r="C181" s="371" t="s">
        <v>770</v>
      </c>
      <c r="D181" s="372">
        <v>3.5000000000000001E-3</v>
      </c>
    </row>
    <row r="182" spans="1:4" ht="30" x14ac:dyDescent="0.25">
      <c r="A182" s="369" t="s">
        <v>617</v>
      </c>
      <c r="B182" s="370" t="s">
        <v>6276</v>
      </c>
      <c r="C182" s="371" t="s">
        <v>21</v>
      </c>
      <c r="D182" s="372"/>
    </row>
    <row r="183" spans="1:4" ht="45" x14ac:dyDescent="0.25">
      <c r="A183" s="369" t="s">
        <v>8667</v>
      </c>
      <c r="B183" s="370" t="s">
        <v>8668</v>
      </c>
      <c r="C183" s="371" t="s">
        <v>770</v>
      </c>
      <c r="D183" s="372">
        <v>2.2000000000000001E-3</v>
      </c>
    </row>
    <row r="184" spans="1:4" x14ac:dyDescent="0.25">
      <c r="A184" s="369" t="s">
        <v>8949</v>
      </c>
      <c r="B184" s="370" t="s">
        <v>8950</v>
      </c>
      <c r="C184" s="371" t="s">
        <v>770</v>
      </c>
      <c r="D184" s="372">
        <v>2.5000000000000001E-3</v>
      </c>
    </row>
    <row r="185" spans="1:4" x14ac:dyDescent="0.25">
      <c r="A185" s="369" t="s">
        <v>8953</v>
      </c>
      <c r="B185" s="370" t="s">
        <v>8954</v>
      </c>
      <c r="C185" s="371" t="s">
        <v>770</v>
      </c>
      <c r="D185" s="372">
        <v>4.8999999999999998E-3</v>
      </c>
    </row>
    <row r="186" spans="1:4" x14ac:dyDescent="0.25">
      <c r="A186" s="369" t="s">
        <v>8955</v>
      </c>
      <c r="B186" s="370" t="s">
        <v>8956</v>
      </c>
      <c r="C186" s="371" t="s">
        <v>770</v>
      </c>
      <c r="D186" s="372">
        <v>3.3999999999999998E-3</v>
      </c>
    </row>
    <row r="187" spans="1:4" x14ac:dyDescent="0.25">
      <c r="A187" s="369" t="s">
        <v>8959</v>
      </c>
      <c r="B187" s="370" t="s">
        <v>8960</v>
      </c>
      <c r="C187" s="371" t="s">
        <v>770</v>
      </c>
      <c r="D187" s="372">
        <v>1.1999999999999999E-3</v>
      </c>
    </row>
    <row r="188" spans="1:4" x14ac:dyDescent="0.25">
      <c r="A188" s="369" t="s">
        <v>14727</v>
      </c>
      <c r="B188" s="370" t="s">
        <v>14728</v>
      </c>
      <c r="C188" s="371" t="s">
        <v>770</v>
      </c>
      <c r="D188" s="372">
        <v>2.8E-3</v>
      </c>
    </row>
    <row r="189" spans="1:4" x14ac:dyDescent="0.25">
      <c r="A189" s="369" t="s">
        <v>14733</v>
      </c>
      <c r="B189" s="370" t="s">
        <v>14734</v>
      </c>
      <c r="C189" s="371" t="s">
        <v>770</v>
      </c>
      <c r="D189" s="372">
        <v>3.3999999999999998E-3</v>
      </c>
    </row>
    <row r="190" spans="1:4" ht="45" x14ac:dyDescent="0.25">
      <c r="A190" s="369" t="s">
        <v>618</v>
      </c>
      <c r="B190" s="370" t="s">
        <v>6277</v>
      </c>
      <c r="C190" s="371" t="s">
        <v>21</v>
      </c>
      <c r="D190" s="372"/>
    </row>
    <row r="191" spans="1:4" ht="45" x14ac:dyDescent="0.25">
      <c r="A191" s="369" t="s">
        <v>8667</v>
      </c>
      <c r="B191" s="370" t="s">
        <v>8668</v>
      </c>
      <c r="C191" s="371" t="s">
        <v>770</v>
      </c>
      <c r="D191" s="372">
        <v>3.5999999999999999E-3</v>
      </c>
    </row>
    <row r="192" spans="1:4" x14ac:dyDescent="0.25">
      <c r="A192" s="369" t="s">
        <v>8949</v>
      </c>
      <c r="B192" s="370" t="s">
        <v>8950</v>
      </c>
      <c r="C192" s="371" t="s">
        <v>770</v>
      </c>
      <c r="D192" s="372">
        <v>4.0000000000000001E-3</v>
      </c>
    </row>
    <row r="193" spans="1:4" x14ac:dyDescent="0.25">
      <c r="A193" s="369" t="s">
        <v>8953</v>
      </c>
      <c r="B193" s="370" t="s">
        <v>8954</v>
      </c>
      <c r="C193" s="371" t="s">
        <v>770</v>
      </c>
      <c r="D193" s="372">
        <v>8.0000000000000002E-3</v>
      </c>
    </row>
    <row r="194" spans="1:4" x14ac:dyDescent="0.25">
      <c r="A194" s="369" t="s">
        <v>8955</v>
      </c>
      <c r="B194" s="370" t="s">
        <v>8956</v>
      </c>
      <c r="C194" s="371" t="s">
        <v>770</v>
      </c>
      <c r="D194" s="372">
        <v>5.5999999999999999E-3</v>
      </c>
    </row>
    <row r="195" spans="1:4" x14ac:dyDescent="0.25">
      <c r="A195" s="369" t="s">
        <v>8959</v>
      </c>
      <c r="B195" s="370" t="s">
        <v>8960</v>
      </c>
      <c r="C195" s="371" t="s">
        <v>770</v>
      </c>
      <c r="D195" s="372">
        <v>2E-3</v>
      </c>
    </row>
    <row r="196" spans="1:4" x14ac:dyDescent="0.25">
      <c r="A196" s="369" t="s">
        <v>14727</v>
      </c>
      <c r="B196" s="370" t="s">
        <v>14728</v>
      </c>
      <c r="C196" s="371" t="s">
        <v>770</v>
      </c>
      <c r="D196" s="372">
        <v>4.5999999999999999E-3</v>
      </c>
    </row>
    <row r="197" spans="1:4" x14ac:dyDescent="0.25">
      <c r="A197" s="369" t="s">
        <v>14733</v>
      </c>
      <c r="B197" s="370" t="s">
        <v>14734</v>
      </c>
      <c r="C197" s="371" t="s">
        <v>770</v>
      </c>
      <c r="D197" s="372">
        <v>5.5999999999999999E-3</v>
      </c>
    </row>
    <row r="198" spans="1:4" ht="45" x14ac:dyDescent="0.25">
      <c r="A198" s="369" t="s">
        <v>619</v>
      </c>
      <c r="B198" s="370" t="s">
        <v>6278</v>
      </c>
      <c r="C198" s="371" t="s">
        <v>21</v>
      </c>
      <c r="D198" s="372"/>
    </row>
    <row r="199" spans="1:4" ht="45" x14ac:dyDescent="0.25">
      <c r="A199" s="369" t="s">
        <v>8667</v>
      </c>
      <c r="B199" s="370" t="s">
        <v>8668</v>
      </c>
      <c r="C199" s="371" t="s">
        <v>770</v>
      </c>
      <c r="D199" s="372">
        <v>2.8999999999999998E-3</v>
      </c>
    </row>
    <row r="200" spans="1:4" x14ac:dyDescent="0.25">
      <c r="A200" s="369" t="s">
        <v>8949</v>
      </c>
      <c r="B200" s="370" t="s">
        <v>8950</v>
      </c>
      <c r="C200" s="371" t="s">
        <v>770</v>
      </c>
      <c r="D200" s="372">
        <v>3.2000000000000002E-3</v>
      </c>
    </row>
    <row r="201" spans="1:4" x14ac:dyDescent="0.25">
      <c r="A201" s="369" t="s">
        <v>8953</v>
      </c>
      <c r="B201" s="370" t="s">
        <v>8954</v>
      </c>
      <c r="C201" s="371" t="s">
        <v>770</v>
      </c>
      <c r="D201" s="372">
        <v>6.4000000000000003E-3</v>
      </c>
    </row>
    <row r="202" spans="1:4" x14ac:dyDescent="0.25">
      <c r="A202" s="369" t="s">
        <v>8955</v>
      </c>
      <c r="B202" s="370" t="s">
        <v>8956</v>
      </c>
      <c r="C202" s="371" t="s">
        <v>770</v>
      </c>
      <c r="D202" s="372">
        <v>4.4999999999999997E-3</v>
      </c>
    </row>
    <row r="203" spans="1:4" x14ac:dyDescent="0.25">
      <c r="A203" s="369" t="s">
        <v>8959</v>
      </c>
      <c r="B203" s="370" t="s">
        <v>8960</v>
      </c>
      <c r="C203" s="371" t="s">
        <v>770</v>
      </c>
      <c r="D203" s="372">
        <v>1.6000000000000001E-3</v>
      </c>
    </row>
    <row r="204" spans="1:4" x14ac:dyDescent="0.25">
      <c r="A204" s="369" t="s">
        <v>14727</v>
      </c>
      <c r="B204" s="370" t="s">
        <v>14728</v>
      </c>
      <c r="C204" s="371" t="s">
        <v>770</v>
      </c>
      <c r="D204" s="372">
        <v>3.7000000000000002E-3</v>
      </c>
    </row>
    <row r="205" spans="1:4" x14ac:dyDescent="0.25">
      <c r="A205" s="369" t="s">
        <v>14733</v>
      </c>
      <c r="B205" s="370" t="s">
        <v>14734</v>
      </c>
      <c r="C205" s="371" t="s">
        <v>770</v>
      </c>
      <c r="D205" s="372">
        <v>4.4999999999999997E-3</v>
      </c>
    </row>
    <row r="206" spans="1:4" ht="45" x14ac:dyDescent="0.25">
      <c r="A206" s="369" t="s">
        <v>620</v>
      </c>
      <c r="B206" s="370" t="s">
        <v>6279</v>
      </c>
      <c r="C206" s="371" t="s">
        <v>21</v>
      </c>
      <c r="D206" s="372"/>
    </row>
    <row r="207" spans="1:4" ht="45" x14ac:dyDescent="0.25">
      <c r="A207" s="369" t="s">
        <v>8667</v>
      </c>
      <c r="B207" s="370" t="s">
        <v>8668</v>
      </c>
      <c r="C207" s="371" t="s">
        <v>770</v>
      </c>
      <c r="D207" s="372">
        <v>2.3E-3</v>
      </c>
    </row>
    <row r="208" spans="1:4" x14ac:dyDescent="0.25">
      <c r="A208" s="369" t="s">
        <v>8949</v>
      </c>
      <c r="B208" s="370" t="s">
        <v>8950</v>
      </c>
      <c r="C208" s="371" t="s">
        <v>770</v>
      </c>
      <c r="D208" s="372">
        <v>2.5000000000000001E-3</v>
      </c>
    </row>
    <row r="209" spans="1:4" x14ac:dyDescent="0.25">
      <c r="A209" s="369" t="s">
        <v>8953</v>
      </c>
      <c r="B209" s="370" t="s">
        <v>8954</v>
      </c>
      <c r="C209" s="371" t="s">
        <v>770</v>
      </c>
      <c r="D209" s="372">
        <v>5.0000000000000001E-3</v>
      </c>
    </row>
    <row r="210" spans="1:4" x14ac:dyDescent="0.25">
      <c r="A210" s="369" t="s">
        <v>8955</v>
      </c>
      <c r="B210" s="370" t="s">
        <v>8956</v>
      </c>
      <c r="C210" s="371" t="s">
        <v>770</v>
      </c>
      <c r="D210" s="372">
        <v>3.5000000000000001E-3</v>
      </c>
    </row>
    <row r="211" spans="1:4" x14ac:dyDescent="0.25">
      <c r="A211" s="369" t="s">
        <v>8959</v>
      </c>
      <c r="B211" s="370" t="s">
        <v>8960</v>
      </c>
      <c r="C211" s="371" t="s">
        <v>770</v>
      </c>
      <c r="D211" s="372">
        <v>1.2999999999999999E-3</v>
      </c>
    </row>
    <row r="212" spans="1:4" x14ac:dyDescent="0.25">
      <c r="A212" s="369" t="s">
        <v>14727</v>
      </c>
      <c r="B212" s="370" t="s">
        <v>14728</v>
      </c>
      <c r="C212" s="371" t="s">
        <v>770</v>
      </c>
      <c r="D212" s="372">
        <v>2.8999999999999998E-3</v>
      </c>
    </row>
    <row r="213" spans="1:4" x14ac:dyDescent="0.25">
      <c r="A213" s="369" t="s">
        <v>14733</v>
      </c>
      <c r="B213" s="370" t="s">
        <v>14734</v>
      </c>
      <c r="C213" s="371" t="s">
        <v>770</v>
      </c>
      <c r="D213" s="372">
        <v>3.5000000000000001E-3</v>
      </c>
    </row>
    <row r="214" spans="1:4" ht="30" x14ac:dyDescent="0.25">
      <c r="A214" s="369" t="s">
        <v>621</v>
      </c>
      <c r="B214" s="370" t="s">
        <v>6280</v>
      </c>
      <c r="C214" s="371" t="s">
        <v>21</v>
      </c>
      <c r="D214" s="372"/>
    </row>
    <row r="215" spans="1:4" ht="45" x14ac:dyDescent="0.25">
      <c r="A215" s="369" t="s">
        <v>8667</v>
      </c>
      <c r="B215" s="370" t="s">
        <v>8668</v>
      </c>
      <c r="C215" s="371" t="s">
        <v>770</v>
      </c>
      <c r="D215" s="372">
        <v>3.0999999999999999E-3</v>
      </c>
    </row>
    <row r="216" spans="1:4" x14ac:dyDescent="0.25">
      <c r="A216" s="369" t="s">
        <v>8949</v>
      </c>
      <c r="B216" s="370" t="s">
        <v>8950</v>
      </c>
      <c r="C216" s="371" t="s">
        <v>770</v>
      </c>
      <c r="D216" s="372">
        <v>3.3999999999999998E-3</v>
      </c>
    </row>
    <row r="217" spans="1:4" x14ac:dyDescent="0.25">
      <c r="A217" s="369" t="s">
        <v>8953</v>
      </c>
      <c r="B217" s="370" t="s">
        <v>8954</v>
      </c>
      <c r="C217" s="371" t="s">
        <v>770</v>
      </c>
      <c r="D217" s="372">
        <v>6.7999999999999996E-3</v>
      </c>
    </row>
    <row r="218" spans="1:4" x14ac:dyDescent="0.25">
      <c r="A218" s="369" t="s">
        <v>8955</v>
      </c>
      <c r="B218" s="370" t="s">
        <v>8956</v>
      </c>
      <c r="C218" s="371" t="s">
        <v>770</v>
      </c>
      <c r="D218" s="372">
        <v>4.7999999999999996E-3</v>
      </c>
    </row>
    <row r="219" spans="1:4" x14ac:dyDescent="0.25">
      <c r="A219" s="369" t="s">
        <v>8959</v>
      </c>
      <c r="B219" s="370" t="s">
        <v>8960</v>
      </c>
      <c r="C219" s="371" t="s">
        <v>770</v>
      </c>
      <c r="D219" s="372">
        <v>1.6999999999999999E-3</v>
      </c>
    </row>
    <row r="220" spans="1:4" x14ac:dyDescent="0.25">
      <c r="A220" s="369" t="s">
        <v>14727</v>
      </c>
      <c r="B220" s="370" t="s">
        <v>14728</v>
      </c>
      <c r="C220" s="371" t="s">
        <v>770</v>
      </c>
      <c r="D220" s="372">
        <v>3.8999999999999998E-3</v>
      </c>
    </row>
    <row r="221" spans="1:4" x14ac:dyDescent="0.25">
      <c r="A221" s="369" t="s">
        <v>14733</v>
      </c>
      <c r="B221" s="370" t="s">
        <v>14734</v>
      </c>
      <c r="C221" s="371" t="s">
        <v>770</v>
      </c>
      <c r="D221" s="372">
        <v>4.7999999999999996E-3</v>
      </c>
    </row>
    <row r="222" spans="1:4" ht="30" x14ac:dyDescent="0.25">
      <c r="A222" s="369" t="s">
        <v>622</v>
      </c>
      <c r="B222" s="370" t="s">
        <v>6281</v>
      </c>
      <c r="C222" s="371" t="s">
        <v>21</v>
      </c>
      <c r="D222" s="372"/>
    </row>
    <row r="223" spans="1:4" ht="45" x14ac:dyDescent="0.25">
      <c r="A223" s="369" t="s">
        <v>8667</v>
      </c>
      <c r="B223" s="370" t="s">
        <v>8668</v>
      </c>
      <c r="C223" s="371" t="s">
        <v>770</v>
      </c>
      <c r="D223" s="372">
        <v>2.5000000000000001E-3</v>
      </c>
    </row>
    <row r="224" spans="1:4" x14ac:dyDescent="0.25">
      <c r="A224" s="369" t="s">
        <v>8949</v>
      </c>
      <c r="B224" s="370" t="s">
        <v>8950</v>
      </c>
      <c r="C224" s="371" t="s">
        <v>770</v>
      </c>
      <c r="D224" s="372">
        <v>2.8E-3</v>
      </c>
    </row>
    <row r="225" spans="1:4" x14ac:dyDescent="0.25">
      <c r="A225" s="369" t="s">
        <v>8953</v>
      </c>
      <c r="B225" s="370" t="s">
        <v>8954</v>
      </c>
      <c r="C225" s="371" t="s">
        <v>770</v>
      </c>
      <c r="D225" s="372">
        <v>5.5999999999999999E-3</v>
      </c>
    </row>
    <row r="226" spans="1:4" x14ac:dyDescent="0.25">
      <c r="A226" s="369" t="s">
        <v>8955</v>
      </c>
      <c r="B226" s="370" t="s">
        <v>8956</v>
      </c>
      <c r="C226" s="371" t="s">
        <v>770</v>
      </c>
      <c r="D226" s="372">
        <v>3.8999999999999998E-3</v>
      </c>
    </row>
    <row r="227" spans="1:4" x14ac:dyDescent="0.25">
      <c r="A227" s="369" t="s">
        <v>8959</v>
      </c>
      <c r="B227" s="370" t="s">
        <v>8960</v>
      </c>
      <c r="C227" s="371" t="s">
        <v>770</v>
      </c>
      <c r="D227" s="372">
        <v>1.4E-3</v>
      </c>
    </row>
    <row r="228" spans="1:4" x14ac:dyDescent="0.25">
      <c r="A228" s="369" t="s">
        <v>14727</v>
      </c>
      <c r="B228" s="370" t="s">
        <v>14728</v>
      </c>
      <c r="C228" s="371" t="s">
        <v>770</v>
      </c>
      <c r="D228" s="372">
        <v>3.2000000000000002E-3</v>
      </c>
    </row>
    <row r="229" spans="1:4" x14ac:dyDescent="0.25">
      <c r="A229" s="369" t="s">
        <v>14733</v>
      </c>
      <c r="B229" s="370" t="s">
        <v>14734</v>
      </c>
      <c r="C229" s="371" t="s">
        <v>770</v>
      </c>
      <c r="D229" s="372">
        <v>3.8999999999999998E-3</v>
      </c>
    </row>
    <row r="230" spans="1:4" ht="30" x14ac:dyDescent="0.25">
      <c r="A230" s="369" t="s">
        <v>623</v>
      </c>
      <c r="B230" s="370" t="s">
        <v>6282</v>
      </c>
      <c r="C230" s="371" t="s">
        <v>21</v>
      </c>
      <c r="D230" s="372"/>
    </row>
    <row r="231" spans="1:4" ht="45" x14ac:dyDescent="0.25">
      <c r="A231" s="369" t="s">
        <v>8667</v>
      </c>
      <c r="B231" s="370" t="s">
        <v>8668</v>
      </c>
      <c r="C231" s="371" t="s">
        <v>770</v>
      </c>
      <c r="D231" s="372">
        <v>2.0999999999999999E-3</v>
      </c>
    </row>
    <row r="232" spans="1:4" x14ac:dyDescent="0.25">
      <c r="A232" s="369" t="s">
        <v>8949</v>
      </c>
      <c r="B232" s="370" t="s">
        <v>8950</v>
      </c>
      <c r="C232" s="371" t="s">
        <v>770</v>
      </c>
      <c r="D232" s="372">
        <v>2.3999999999999998E-3</v>
      </c>
    </row>
    <row r="233" spans="1:4" x14ac:dyDescent="0.25">
      <c r="A233" s="369" t="s">
        <v>8953</v>
      </c>
      <c r="B233" s="370" t="s">
        <v>8954</v>
      </c>
      <c r="C233" s="371" t="s">
        <v>770</v>
      </c>
      <c r="D233" s="372">
        <v>4.7000000000000002E-3</v>
      </c>
    </row>
    <row r="234" spans="1:4" x14ac:dyDescent="0.25">
      <c r="A234" s="369" t="s">
        <v>8955</v>
      </c>
      <c r="B234" s="370" t="s">
        <v>8956</v>
      </c>
      <c r="C234" s="371" t="s">
        <v>770</v>
      </c>
      <c r="D234" s="372">
        <v>3.3E-3</v>
      </c>
    </row>
    <row r="235" spans="1:4" x14ac:dyDescent="0.25">
      <c r="A235" s="369" t="s">
        <v>8959</v>
      </c>
      <c r="B235" s="370" t="s">
        <v>8960</v>
      </c>
      <c r="C235" s="371" t="s">
        <v>770</v>
      </c>
      <c r="D235" s="372">
        <v>1.1999999999999999E-3</v>
      </c>
    </row>
    <row r="236" spans="1:4" x14ac:dyDescent="0.25">
      <c r="A236" s="369" t="s">
        <v>14727</v>
      </c>
      <c r="B236" s="370" t="s">
        <v>14728</v>
      </c>
      <c r="C236" s="371" t="s">
        <v>770</v>
      </c>
      <c r="D236" s="372">
        <v>2.7000000000000001E-3</v>
      </c>
    </row>
    <row r="237" spans="1:4" x14ac:dyDescent="0.25">
      <c r="A237" s="369" t="s">
        <v>14733</v>
      </c>
      <c r="B237" s="370" t="s">
        <v>14734</v>
      </c>
      <c r="C237" s="371" t="s">
        <v>770</v>
      </c>
      <c r="D237" s="372">
        <v>3.3E-3</v>
      </c>
    </row>
    <row r="238" spans="1:4" ht="30" x14ac:dyDescent="0.25">
      <c r="A238" s="369" t="s">
        <v>624</v>
      </c>
      <c r="B238" s="370" t="s">
        <v>6283</v>
      </c>
      <c r="C238" s="371" t="s">
        <v>21</v>
      </c>
      <c r="D238" s="372"/>
    </row>
    <row r="239" spans="1:4" ht="45" x14ac:dyDescent="0.25">
      <c r="A239" s="369" t="s">
        <v>8667</v>
      </c>
      <c r="B239" s="370" t="s">
        <v>8668</v>
      </c>
      <c r="C239" s="371" t="s">
        <v>770</v>
      </c>
      <c r="D239" s="372">
        <v>3.5000000000000001E-3</v>
      </c>
    </row>
    <row r="240" spans="1:4" x14ac:dyDescent="0.25">
      <c r="A240" s="369" t="s">
        <v>8949</v>
      </c>
      <c r="B240" s="370" t="s">
        <v>8950</v>
      </c>
      <c r="C240" s="371" t="s">
        <v>770</v>
      </c>
      <c r="D240" s="372">
        <v>3.8999999999999998E-3</v>
      </c>
    </row>
    <row r="241" spans="1:4" x14ac:dyDescent="0.25">
      <c r="A241" s="369" t="s">
        <v>8953</v>
      </c>
      <c r="B241" s="370" t="s">
        <v>8954</v>
      </c>
      <c r="C241" s="371" t="s">
        <v>770</v>
      </c>
      <c r="D241" s="372">
        <v>7.7999999999999996E-3</v>
      </c>
    </row>
    <row r="242" spans="1:4" x14ac:dyDescent="0.25">
      <c r="A242" s="369" t="s">
        <v>8955</v>
      </c>
      <c r="B242" s="370" t="s">
        <v>8956</v>
      </c>
      <c r="C242" s="371" t="s">
        <v>770</v>
      </c>
      <c r="D242" s="372">
        <v>5.4999999999999997E-3</v>
      </c>
    </row>
    <row r="243" spans="1:4" x14ac:dyDescent="0.25">
      <c r="A243" s="369" t="s">
        <v>8959</v>
      </c>
      <c r="B243" s="370" t="s">
        <v>8960</v>
      </c>
      <c r="C243" s="371" t="s">
        <v>770</v>
      </c>
      <c r="D243" s="372">
        <v>2E-3</v>
      </c>
    </row>
    <row r="244" spans="1:4" x14ac:dyDescent="0.25">
      <c r="A244" s="369" t="s">
        <v>14727</v>
      </c>
      <c r="B244" s="370" t="s">
        <v>14728</v>
      </c>
      <c r="C244" s="371" t="s">
        <v>770</v>
      </c>
      <c r="D244" s="372">
        <v>4.4999999999999997E-3</v>
      </c>
    </row>
    <row r="245" spans="1:4" x14ac:dyDescent="0.25">
      <c r="A245" s="369" t="s">
        <v>14733</v>
      </c>
      <c r="B245" s="370" t="s">
        <v>14734</v>
      </c>
      <c r="C245" s="371" t="s">
        <v>770</v>
      </c>
      <c r="D245" s="372">
        <v>5.4999999999999997E-3</v>
      </c>
    </row>
    <row r="246" spans="1:4" ht="30" x14ac:dyDescent="0.25">
      <c r="A246" s="369" t="s">
        <v>625</v>
      </c>
      <c r="B246" s="370" t="s">
        <v>6284</v>
      </c>
      <c r="C246" s="371" t="s">
        <v>21</v>
      </c>
      <c r="D246" s="372"/>
    </row>
    <row r="247" spans="1:4" ht="45" x14ac:dyDescent="0.25">
      <c r="A247" s="369" t="s">
        <v>8667</v>
      </c>
      <c r="B247" s="370" t="s">
        <v>8668</v>
      </c>
      <c r="C247" s="371" t="s">
        <v>770</v>
      </c>
      <c r="D247" s="372">
        <v>2.3E-3</v>
      </c>
    </row>
    <row r="248" spans="1:4" x14ac:dyDescent="0.25">
      <c r="A248" s="369" t="s">
        <v>8949</v>
      </c>
      <c r="B248" s="370" t="s">
        <v>8950</v>
      </c>
      <c r="C248" s="371" t="s">
        <v>770</v>
      </c>
      <c r="D248" s="372">
        <v>2.5999999999999999E-3</v>
      </c>
    </row>
    <row r="249" spans="1:4" x14ac:dyDescent="0.25">
      <c r="A249" s="369" t="s">
        <v>8953</v>
      </c>
      <c r="B249" s="370" t="s">
        <v>8954</v>
      </c>
      <c r="C249" s="371" t="s">
        <v>770</v>
      </c>
      <c r="D249" s="372">
        <v>5.1999999999999998E-3</v>
      </c>
    </row>
    <row r="250" spans="1:4" x14ac:dyDescent="0.25">
      <c r="A250" s="369" t="s">
        <v>8955</v>
      </c>
      <c r="B250" s="370" t="s">
        <v>8956</v>
      </c>
      <c r="C250" s="371" t="s">
        <v>770</v>
      </c>
      <c r="D250" s="372">
        <v>3.5999999999999999E-3</v>
      </c>
    </row>
    <row r="251" spans="1:4" x14ac:dyDescent="0.25">
      <c r="A251" s="369" t="s">
        <v>8959</v>
      </c>
      <c r="B251" s="370" t="s">
        <v>8960</v>
      </c>
      <c r="C251" s="371" t="s">
        <v>770</v>
      </c>
      <c r="D251" s="372">
        <v>1.2999999999999999E-3</v>
      </c>
    </row>
    <row r="252" spans="1:4" x14ac:dyDescent="0.25">
      <c r="A252" s="369" t="s">
        <v>14727</v>
      </c>
      <c r="B252" s="370" t="s">
        <v>14728</v>
      </c>
      <c r="C252" s="371" t="s">
        <v>770</v>
      </c>
      <c r="D252" s="372">
        <v>3.0000000000000001E-3</v>
      </c>
    </row>
    <row r="253" spans="1:4" x14ac:dyDescent="0.25">
      <c r="A253" s="369" t="s">
        <v>14733</v>
      </c>
      <c r="B253" s="370" t="s">
        <v>14734</v>
      </c>
      <c r="C253" s="371" t="s">
        <v>770</v>
      </c>
      <c r="D253" s="372">
        <v>3.5999999999999999E-3</v>
      </c>
    </row>
    <row r="254" spans="1:4" ht="30" x14ac:dyDescent="0.25">
      <c r="A254" s="369" t="s">
        <v>626</v>
      </c>
      <c r="B254" s="370" t="s">
        <v>6285</v>
      </c>
      <c r="C254" s="371" t="s">
        <v>21</v>
      </c>
      <c r="D254" s="372"/>
    </row>
    <row r="255" spans="1:4" ht="45" x14ac:dyDescent="0.25">
      <c r="A255" s="369" t="s">
        <v>8667</v>
      </c>
      <c r="B255" s="370" t="s">
        <v>8668</v>
      </c>
      <c r="C255" s="371" t="s">
        <v>770</v>
      </c>
      <c r="D255" s="372">
        <v>1E-3</v>
      </c>
    </row>
    <row r="256" spans="1:4" x14ac:dyDescent="0.25">
      <c r="A256" s="369" t="s">
        <v>8949</v>
      </c>
      <c r="B256" s="370" t="s">
        <v>8950</v>
      </c>
      <c r="C256" s="371" t="s">
        <v>770</v>
      </c>
      <c r="D256" s="372">
        <v>2E-3</v>
      </c>
    </row>
    <row r="257" spans="1:4" x14ac:dyDescent="0.25">
      <c r="A257" s="369" t="s">
        <v>8953</v>
      </c>
      <c r="B257" s="370" t="s">
        <v>8954</v>
      </c>
      <c r="C257" s="371" t="s">
        <v>770</v>
      </c>
      <c r="D257" s="372">
        <v>2.8999999999999998E-3</v>
      </c>
    </row>
    <row r="258" spans="1:4" x14ac:dyDescent="0.25">
      <c r="A258" s="369" t="s">
        <v>8955</v>
      </c>
      <c r="B258" s="370" t="s">
        <v>8956</v>
      </c>
      <c r="C258" s="371" t="s">
        <v>770</v>
      </c>
      <c r="D258" s="372">
        <v>4.1000000000000003E-3</v>
      </c>
    </row>
    <row r="259" spans="1:4" x14ac:dyDescent="0.25">
      <c r="A259" s="369" t="s">
        <v>8959</v>
      </c>
      <c r="B259" s="370" t="s">
        <v>8960</v>
      </c>
      <c r="C259" s="371" t="s">
        <v>770</v>
      </c>
      <c r="D259" s="372">
        <v>2.8999999999999998E-3</v>
      </c>
    </row>
    <row r="260" spans="1:4" x14ac:dyDescent="0.25">
      <c r="A260" s="369" t="s">
        <v>14727</v>
      </c>
      <c r="B260" s="370" t="s">
        <v>14728</v>
      </c>
      <c r="C260" s="371" t="s">
        <v>770</v>
      </c>
      <c r="D260" s="372">
        <v>1.8E-3</v>
      </c>
    </row>
    <row r="261" spans="1:4" x14ac:dyDescent="0.25">
      <c r="A261" s="369" t="s">
        <v>14733</v>
      </c>
      <c r="B261" s="370" t="s">
        <v>14734</v>
      </c>
      <c r="C261" s="371" t="s">
        <v>770</v>
      </c>
      <c r="D261" s="372">
        <v>2.3E-3</v>
      </c>
    </row>
    <row r="262" spans="1:4" ht="30" x14ac:dyDescent="0.25">
      <c r="A262" s="369" t="s">
        <v>627</v>
      </c>
      <c r="B262" s="370" t="s">
        <v>6286</v>
      </c>
      <c r="C262" s="371" t="s">
        <v>21</v>
      </c>
      <c r="D262" s="372"/>
    </row>
    <row r="263" spans="1:4" ht="45" x14ac:dyDescent="0.25">
      <c r="A263" s="369" t="s">
        <v>8667</v>
      </c>
      <c r="B263" s="370" t="s">
        <v>8668</v>
      </c>
      <c r="C263" s="371" t="s">
        <v>770</v>
      </c>
      <c r="D263" s="372">
        <v>1.5E-3</v>
      </c>
    </row>
    <row r="264" spans="1:4" x14ac:dyDescent="0.25">
      <c r="A264" s="369" t="s">
        <v>8949</v>
      </c>
      <c r="B264" s="370" t="s">
        <v>8950</v>
      </c>
      <c r="C264" s="371" t="s">
        <v>770</v>
      </c>
      <c r="D264" s="372">
        <v>1.6999999999999999E-3</v>
      </c>
    </row>
    <row r="265" spans="1:4" x14ac:dyDescent="0.25">
      <c r="A265" s="369" t="s">
        <v>8953</v>
      </c>
      <c r="B265" s="370" t="s">
        <v>8954</v>
      </c>
      <c r="C265" s="371" t="s">
        <v>770</v>
      </c>
      <c r="D265" s="372">
        <v>3.3E-3</v>
      </c>
    </row>
    <row r="266" spans="1:4" x14ac:dyDescent="0.25">
      <c r="A266" s="369" t="s">
        <v>8955</v>
      </c>
      <c r="B266" s="370" t="s">
        <v>8956</v>
      </c>
      <c r="C266" s="371" t="s">
        <v>770</v>
      </c>
      <c r="D266" s="372">
        <v>2.3E-3</v>
      </c>
    </row>
    <row r="267" spans="1:4" x14ac:dyDescent="0.25">
      <c r="A267" s="369" t="s">
        <v>8959</v>
      </c>
      <c r="B267" s="370" t="s">
        <v>8960</v>
      </c>
      <c r="C267" s="371" t="s">
        <v>770</v>
      </c>
      <c r="D267" s="372">
        <v>8.0000000000000004E-4</v>
      </c>
    </row>
    <row r="268" spans="1:4" x14ac:dyDescent="0.25">
      <c r="A268" s="369" t="s">
        <v>14727</v>
      </c>
      <c r="B268" s="370" t="s">
        <v>14728</v>
      </c>
      <c r="C268" s="371" t="s">
        <v>770</v>
      </c>
      <c r="D268" s="372">
        <v>1.9E-3</v>
      </c>
    </row>
    <row r="269" spans="1:4" x14ac:dyDescent="0.25">
      <c r="A269" s="369" t="s">
        <v>14733</v>
      </c>
      <c r="B269" s="370" t="s">
        <v>14734</v>
      </c>
      <c r="C269" s="371" t="s">
        <v>770</v>
      </c>
      <c r="D269" s="372">
        <v>2.3E-3</v>
      </c>
    </row>
    <row r="270" spans="1:4" ht="30" x14ac:dyDescent="0.25">
      <c r="A270" s="369" t="s">
        <v>628</v>
      </c>
      <c r="B270" s="370" t="s">
        <v>6287</v>
      </c>
      <c r="C270" s="371" t="s">
        <v>21</v>
      </c>
      <c r="D270" s="372"/>
    </row>
    <row r="271" spans="1:4" ht="45" x14ac:dyDescent="0.25">
      <c r="A271" s="369" t="s">
        <v>8667</v>
      </c>
      <c r="B271" s="370" t="s">
        <v>8668</v>
      </c>
      <c r="C271" s="371" t="s">
        <v>770</v>
      </c>
      <c r="D271" s="372">
        <v>1.1000000000000001E-3</v>
      </c>
    </row>
    <row r="272" spans="1:4" x14ac:dyDescent="0.25">
      <c r="A272" s="369" t="s">
        <v>8949</v>
      </c>
      <c r="B272" s="370" t="s">
        <v>8950</v>
      </c>
      <c r="C272" s="371" t="s">
        <v>770</v>
      </c>
      <c r="D272" s="372">
        <v>1.1999999999999999E-3</v>
      </c>
    </row>
    <row r="273" spans="1:4" x14ac:dyDescent="0.25">
      <c r="A273" s="369" t="s">
        <v>8953</v>
      </c>
      <c r="B273" s="370" t="s">
        <v>8954</v>
      </c>
      <c r="C273" s="371" t="s">
        <v>770</v>
      </c>
      <c r="D273" s="372">
        <v>2.5000000000000001E-3</v>
      </c>
    </row>
    <row r="274" spans="1:4" x14ac:dyDescent="0.25">
      <c r="A274" s="369" t="s">
        <v>8955</v>
      </c>
      <c r="B274" s="370" t="s">
        <v>8956</v>
      </c>
      <c r="C274" s="371" t="s">
        <v>770</v>
      </c>
      <c r="D274" s="372">
        <v>1.6999999999999999E-3</v>
      </c>
    </row>
    <row r="275" spans="1:4" x14ac:dyDescent="0.25">
      <c r="A275" s="369" t="s">
        <v>8959</v>
      </c>
      <c r="B275" s="370" t="s">
        <v>8960</v>
      </c>
      <c r="C275" s="371" t="s">
        <v>770</v>
      </c>
      <c r="D275" s="372">
        <v>5.9999999999999995E-4</v>
      </c>
    </row>
    <row r="276" spans="1:4" x14ac:dyDescent="0.25">
      <c r="A276" s="369" t="s">
        <v>14727</v>
      </c>
      <c r="B276" s="370" t="s">
        <v>14728</v>
      </c>
      <c r="C276" s="371" t="s">
        <v>770</v>
      </c>
      <c r="D276" s="372">
        <v>1.4E-3</v>
      </c>
    </row>
    <row r="277" spans="1:4" x14ac:dyDescent="0.25">
      <c r="A277" s="369" t="s">
        <v>14733</v>
      </c>
      <c r="B277" s="370" t="s">
        <v>14734</v>
      </c>
      <c r="C277" s="371" t="s">
        <v>770</v>
      </c>
      <c r="D277" s="372">
        <v>1.6999999999999999E-3</v>
      </c>
    </row>
    <row r="278" spans="1:4" ht="30" x14ac:dyDescent="0.25">
      <c r="A278" s="369" t="s">
        <v>629</v>
      </c>
      <c r="B278" s="370" t="s">
        <v>6288</v>
      </c>
      <c r="C278" s="371" t="s">
        <v>21</v>
      </c>
      <c r="D278" s="372"/>
    </row>
    <row r="279" spans="1:4" ht="45" x14ac:dyDescent="0.25">
      <c r="A279" s="369" t="s">
        <v>8667</v>
      </c>
      <c r="B279" s="370" t="s">
        <v>8668</v>
      </c>
      <c r="C279" s="371" t="s">
        <v>770</v>
      </c>
      <c r="D279" s="372">
        <v>8.0000000000000004E-4</v>
      </c>
    </row>
    <row r="280" spans="1:4" x14ac:dyDescent="0.25">
      <c r="A280" s="369" t="s">
        <v>8949</v>
      </c>
      <c r="B280" s="370" t="s">
        <v>8950</v>
      </c>
      <c r="C280" s="371" t="s">
        <v>770</v>
      </c>
      <c r="D280" s="372">
        <v>8.9999999999999998E-4</v>
      </c>
    </row>
    <row r="281" spans="1:4" x14ac:dyDescent="0.25">
      <c r="A281" s="369" t="s">
        <v>8953</v>
      </c>
      <c r="B281" s="370" t="s">
        <v>8954</v>
      </c>
      <c r="C281" s="371" t="s">
        <v>770</v>
      </c>
      <c r="D281" s="372">
        <v>1.8E-3</v>
      </c>
    </row>
    <row r="282" spans="1:4" x14ac:dyDescent="0.25">
      <c r="A282" s="369" t="s">
        <v>8955</v>
      </c>
      <c r="B282" s="370" t="s">
        <v>8956</v>
      </c>
      <c r="C282" s="371" t="s">
        <v>770</v>
      </c>
      <c r="D282" s="372">
        <v>1.2999999999999999E-3</v>
      </c>
    </row>
    <row r="283" spans="1:4" x14ac:dyDescent="0.25">
      <c r="A283" s="369" t="s">
        <v>8959</v>
      </c>
      <c r="B283" s="370" t="s">
        <v>8960</v>
      </c>
      <c r="C283" s="371" t="s">
        <v>770</v>
      </c>
      <c r="D283" s="372">
        <v>5.0000000000000001E-4</v>
      </c>
    </row>
    <row r="284" spans="1:4" x14ac:dyDescent="0.25">
      <c r="A284" s="369" t="s">
        <v>14727</v>
      </c>
      <c r="B284" s="370" t="s">
        <v>14728</v>
      </c>
      <c r="C284" s="371" t="s">
        <v>770</v>
      </c>
      <c r="D284" s="372">
        <v>1E-3</v>
      </c>
    </row>
    <row r="285" spans="1:4" x14ac:dyDescent="0.25">
      <c r="A285" s="369" t="s">
        <v>14733</v>
      </c>
      <c r="B285" s="370" t="s">
        <v>14734</v>
      </c>
      <c r="C285" s="371" t="s">
        <v>770</v>
      </c>
      <c r="D285" s="372">
        <v>1.2999999999999999E-3</v>
      </c>
    </row>
    <row r="286" spans="1:4" ht="30" x14ac:dyDescent="0.25">
      <c r="A286" s="369" t="s">
        <v>630</v>
      </c>
      <c r="B286" s="370" t="s">
        <v>631</v>
      </c>
      <c r="C286" s="371" t="s">
        <v>21</v>
      </c>
      <c r="D286" s="372"/>
    </row>
    <row r="287" spans="1:4" ht="45" x14ac:dyDescent="0.25">
      <c r="A287" s="369" t="s">
        <v>8667</v>
      </c>
      <c r="B287" s="370" t="s">
        <v>8668</v>
      </c>
      <c r="C287" s="371" t="s">
        <v>770</v>
      </c>
      <c r="D287" s="372">
        <v>6.9999999999999999E-4</v>
      </c>
    </row>
    <row r="288" spans="1:4" x14ac:dyDescent="0.25">
      <c r="A288" s="369" t="s">
        <v>8949</v>
      </c>
      <c r="B288" s="370" t="s">
        <v>8950</v>
      </c>
      <c r="C288" s="371" t="s">
        <v>770</v>
      </c>
      <c r="D288" s="372">
        <v>8.0000000000000004E-4</v>
      </c>
    </row>
    <row r="289" spans="1:4" x14ac:dyDescent="0.25">
      <c r="A289" s="369" t="s">
        <v>8953</v>
      </c>
      <c r="B289" s="370" t="s">
        <v>8954</v>
      </c>
      <c r="C289" s="371" t="s">
        <v>770</v>
      </c>
      <c r="D289" s="372">
        <v>1.5E-3</v>
      </c>
    </row>
    <row r="290" spans="1:4" x14ac:dyDescent="0.25">
      <c r="A290" s="369" t="s">
        <v>8955</v>
      </c>
      <c r="B290" s="370" t="s">
        <v>8956</v>
      </c>
      <c r="C290" s="371" t="s">
        <v>770</v>
      </c>
      <c r="D290" s="372">
        <v>1.1000000000000001E-3</v>
      </c>
    </row>
    <row r="291" spans="1:4" x14ac:dyDescent="0.25">
      <c r="A291" s="369" t="s">
        <v>8959</v>
      </c>
      <c r="B291" s="370" t="s">
        <v>8960</v>
      </c>
      <c r="C291" s="371" t="s">
        <v>770</v>
      </c>
      <c r="D291" s="372">
        <v>4.0000000000000002E-4</v>
      </c>
    </row>
    <row r="292" spans="1:4" x14ac:dyDescent="0.25">
      <c r="A292" s="369" t="s">
        <v>14727</v>
      </c>
      <c r="B292" s="370" t="s">
        <v>14728</v>
      </c>
      <c r="C292" s="371" t="s">
        <v>770</v>
      </c>
      <c r="D292" s="372">
        <v>8.9999999999999998E-4</v>
      </c>
    </row>
    <row r="293" spans="1:4" x14ac:dyDescent="0.25">
      <c r="A293" s="369" t="s">
        <v>14733</v>
      </c>
      <c r="B293" s="370" t="s">
        <v>14734</v>
      </c>
      <c r="C293" s="371" t="s">
        <v>770</v>
      </c>
      <c r="D293" s="372">
        <v>1.1000000000000001E-3</v>
      </c>
    </row>
    <row r="294" spans="1:4" ht="30" x14ac:dyDescent="0.25">
      <c r="A294" s="369" t="s">
        <v>632</v>
      </c>
      <c r="B294" s="370" t="s">
        <v>6289</v>
      </c>
      <c r="C294" s="371" t="s">
        <v>633</v>
      </c>
      <c r="D294" s="372"/>
    </row>
    <row r="295" spans="1:4" ht="45" x14ac:dyDescent="0.25">
      <c r="A295" s="369" t="s">
        <v>8667</v>
      </c>
      <c r="B295" s="370" t="s">
        <v>8668</v>
      </c>
      <c r="C295" s="371" t="s">
        <v>770</v>
      </c>
      <c r="D295" s="372">
        <v>3.3129</v>
      </c>
    </row>
    <row r="296" spans="1:4" x14ac:dyDescent="0.25">
      <c r="A296" s="369" t="s">
        <v>8953</v>
      </c>
      <c r="B296" s="370" t="s">
        <v>8954</v>
      </c>
      <c r="C296" s="371" t="s">
        <v>770</v>
      </c>
      <c r="D296" s="372">
        <v>13.250500000000001</v>
      </c>
    </row>
    <row r="297" spans="1:4" x14ac:dyDescent="0.25">
      <c r="A297" s="369" t="s">
        <v>8955</v>
      </c>
      <c r="B297" s="370" t="s">
        <v>8956</v>
      </c>
      <c r="C297" s="371" t="s">
        <v>770</v>
      </c>
      <c r="D297" s="372">
        <v>8.2813999999999997</v>
      </c>
    </row>
    <row r="298" spans="1:4" x14ac:dyDescent="0.25">
      <c r="A298" s="369" t="s">
        <v>8959</v>
      </c>
      <c r="B298" s="370" t="s">
        <v>8960</v>
      </c>
      <c r="C298" s="371" t="s">
        <v>770</v>
      </c>
      <c r="D298" s="372">
        <v>1.3251999999999999</v>
      </c>
    </row>
    <row r="299" spans="1:4" x14ac:dyDescent="0.25">
      <c r="A299" s="369" t="s">
        <v>14727</v>
      </c>
      <c r="B299" s="370" t="s">
        <v>14728</v>
      </c>
      <c r="C299" s="371" t="s">
        <v>770</v>
      </c>
      <c r="D299" s="372">
        <v>7.6189999999999998</v>
      </c>
    </row>
    <row r="300" spans="1:4" x14ac:dyDescent="0.25">
      <c r="A300" s="369" t="s">
        <v>14735</v>
      </c>
      <c r="B300" s="370" t="s">
        <v>14736</v>
      </c>
      <c r="C300" s="371" t="s">
        <v>770</v>
      </c>
      <c r="D300" s="372">
        <v>9.2751999999999999</v>
      </c>
    </row>
    <row r="301" spans="1:4" ht="30" x14ac:dyDescent="0.25">
      <c r="A301" s="369" t="s">
        <v>634</v>
      </c>
      <c r="B301" s="370" t="s">
        <v>6290</v>
      </c>
      <c r="C301" s="371" t="s">
        <v>569</v>
      </c>
      <c r="D301" s="372"/>
    </row>
    <row r="302" spans="1:4" ht="45" x14ac:dyDescent="0.25">
      <c r="A302" s="369" t="s">
        <v>8667</v>
      </c>
      <c r="B302" s="370" t="s">
        <v>8668</v>
      </c>
      <c r="C302" s="371" t="s">
        <v>770</v>
      </c>
      <c r="D302" s="372">
        <v>1.3793</v>
      </c>
    </row>
    <row r="303" spans="1:4" x14ac:dyDescent="0.25">
      <c r="A303" s="369" t="s">
        <v>8671</v>
      </c>
      <c r="B303" s="370" t="s">
        <v>8672</v>
      </c>
      <c r="C303" s="371" t="s">
        <v>770</v>
      </c>
      <c r="D303" s="372">
        <v>2.7585999999999999</v>
      </c>
    </row>
    <row r="304" spans="1:4" x14ac:dyDescent="0.25">
      <c r="A304" s="369" t="s">
        <v>8949</v>
      </c>
      <c r="B304" s="370" t="s">
        <v>8950</v>
      </c>
      <c r="C304" s="371" t="s">
        <v>770</v>
      </c>
      <c r="D304" s="372">
        <v>2.7585999999999999</v>
      </c>
    </row>
    <row r="305" spans="1:4" x14ac:dyDescent="0.25">
      <c r="A305" s="369" t="s">
        <v>8953</v>
      </c>
      <c r="B305" s="370" t="s">
        <v>8954</v>
      </c>
      <c r="C305" s="371" t="s">
        <v>770</v>
      </c>
      <c r="D305" s="372">
        <v>5.5171999999999999</v>
      </c>
    </row>
    <row r="306" spans="1:4" x14ac:dyDescent="0.25">
      <c r="A306" s="369" t="s">
        <v>8955</v>
      </c>
      <c r="B306" s="370" t="s">
        <v>8956</v>
      </c>
      <c r="C306" s="371" t="s">
        <v>770</v>
      </c>
      <c r="D306" s="372">
        <v>6.3448000000000002</v>
      </c>
    </row>
    <row r="307" spans="1:4" x14ac:dyDescent="0.25">
      <c r="A307" s="369" t="s">
        <v>8959</v>
      </c>
      <c r="B307" s="370" t="s">
        <v>8960</v>
      </c>
      <c r="C307" s="371" t="s">
        <v>770</v>
      </c>
      <c r="D307" s="372">
        <v>0.55169999999999997</v>
      </c>
    </row>
    <row r="308" spans="1:4" x14ac:dyDescent="0.25">
      <c r="A308" s="369" t="s">
        <v>14677</v>
      </c>
      <c r="B308" s="370" t="s">
        <v>14678</v>
      </c>
      <c r="C308" s="371" t="s">
        <v>569</v>
      </c>
      <c r="D308" s="372">
        <v>0.3448</v>
      </c>
    </row>
    <row r="309" spans="1:4" x14ac:dyDescent="0.25">
      <c r="A309" s="369" t="s">
        <v>14727</v>
      </c>
      <c r="B309" s="370" t="s">
        <v>14728</v>
      </c>
      <c r="C309" s="371" t="s">
        <v>770</v>
      </c>
      <c r="D309" s="372">
        <v>5.931</v>
      </c>
    </row>
    <row r="310" spans="1:4" x14ac:dyDescent="0.25">
      <c r="A310" s="365" t="s">
        <v>6291</v>
      </c>
      <c r="B310" s="366" t="s">
        <v>15019</v>
      </c>
      <c r="C310" s="367"/>
      <c r="D310" s="368"/>
    </row>
    <row r="311" spans="1:4" ht="30" x14ac:dyDescent="0.25">
      <c r="A311" s="369" t="s">
        <v>636</v>
      </c>
      <c r="B311" s="370" t="s">
        <v>6292</v>
      </c>
      <c r="C311" s="371" t="s">
        <v>48</v>
      </c>
      <c r="D311" s="372"/>
    </row>
    <row r="312" spans="1:4" ht="30" x14ac:dyDescent="0.25">
      <c r="A312" s="369" t="s">
        <v>8688</v>
      </c>
      <c r="B312" s="370" t="s">
        <v>6292</v>
      </c>
      <c r="C312" s="371" t="s">
        <v>48</v>
      </c>
      <c r="D312" s="372">
        <v>1</v>
      </c>
    </row>
    <row r="313" spans="1:4" ht="30" x14ac:dyDescent="0.25">
      <c r="A313" s="369" t="s">
        <v>637</v>
      </c>
      <c r="B313" s="370" t="s">
        <v>6293</v>
      </c>
      <c r="C313" s="371" t="s">
        <v>48</v>
      </c>
      <c r="D313" s="372"/>
    </row>
    <row r="314" spans="1:4" ht="30" x14ac:dyDescent="0.25">
      <c r="A314" s="369" t="s">
        <v>8685</v>
      </c>
      <c r="B314" s="370" t="s">
        <v>6293</v>
      </c>
      <c r="C314" s="371" t="s">
        <v>48</v>
      </c>
      <c r="D314" s="372">
        <v>1</v>
      </c>
    </row>
    <row r="315" spans="1:4" x14ac:dyDescent="0.25">
      <c r="A315" s="369" t="s">
        <v>638</v>
      </c>
      <c r="B315" s="370" t="s">
        <v>639</v>
      </c>
      <c r="C315" s="371" t="s">
        <v>52</v>
      </c>
      <c r="D315" s="372"/>
    </row>
    <row r="316" spans="1:4" ht="30" x14ac:dyDescent="0.25">
      <c r="A316" s="369" t="s">
        <v>8695</v>
      </c>
      <c r="B316" s="370" t="s">
        <v>8696</v>
      </c>
      <c r="C316" s="371" t="s">
        <v>52</v>
      </c>
      <c r="D316" s="372">
        <v>1</v>
      </c>
    </row>
    <row r="317" spans="1:4" x14ac:dyDescent="0.25">
      <c r="A317" s="369" t="s">
        <v>640</v>
      </c>
      <c r="B317" s="370" t="s">
        <v>641</v>
      </c>
      <c r="C317" s="371" t="s">
        <v>52</v>
      </c>
      <c r="D317" s="372"/>
    </row>
    <row r="318" spans="1:4" ht="30" x14ac:dyDescent="0.25">
      <c r="A318" s="369" t="s">
        <v>8689</v>
      </c>
      <c r="B318" s="370" t="s">
        <v>8690</v>
      </c>
      <c r="C318" s="371" t="s">
        <v>52</v>
      </c>
      <c r="D318" s="372">
        <v>1</v>
      </c>
    </row>
    <row r="319" spans="1:4" x14ac:dyDescent="0.25">
      <c r="A319" s="369" t="s">
        <v>642</v>
      </c>
      <c r="B319" s="370" t="s">
        <v>643</v>
      </c>
      <c r="C319" s="371" t="s">
        <v>52</v>
      </c>
      <c r="D319" s="372"/>
    </row>
    <row r="320" spans="1:4" ht="30" x14ac:dyDescent="0.25">
      <c r="A320" s="369" t="s">
        <v>8691</v>
      </c>
      <c r="B320" s="370" t="s">
        <v>8692</v>
      </c>
      <c r="C320" s="371" t="s">
        <v>52</v>
      </c>
      <c r="D320" s="372">
        <v>1</v>
      </c>
    </row>
    <row r="321" spans="1:4" x14ac:dyDescent="0.25">
      <c r="A321" s="369" t="s">
        <v>644</v>
      </c>
      <c r="B321" s="370" t="s">
        <v>645</v>
      </c>
      <c r="C321" s="371" t="s">
        <v>52</v>
      </c>
      <c r="D321" s="372"/>
    </row>
    <row r="322" spans="1:4" ht="30" x14ac:dyDescent="0.25">
      <c r="A322" s="369" t="s">
        <v>8693</v>
      </c>
      <c r="B322" s="370" t="s">
        <v>8694</v>
      </c>
      <c r="C322" s="371" t="s">
        <v>52</v>
      </c>
      <c r="D322" s="372">
        <v>1</v>
      </c>
    </row>
    <row r="323" spans="1:4" ht="30" x14ac:dyDescent="0.25">
      <c r="A323" s="369" t="s">
        <v>646</v>
      </c>
      <c r="B323" s="370" t="s">
        <v>6294</v>
      </c>
      <c r="C323" s="371" t="s">
        <v>52</v>
      </c>
      <c r="D323" s="372"/>
    </row>
    <row r="324" spans="1:4" ht="30" x14ac:dyDescent="0.25">
      <c r="A324" s="369" t="s">
        <v>8697</v>
      </c>
      <c r="B324" s="370" t="s">
        <v>8698</v>
      </c>
      <c r="C324" s="371" t="s">
        <v>52</v>
      </c>
      <c r="D324" s="372">
        <v>1</v>
      </c>
    </row>
    <row r="325" spans="1:4" x14ac:dyDescent="0.25">
      <c r="A325" s="365" t="s">
        <v>6295</v>
      </c>
      <c r="B325" s="366" t="s">
        <v>647</v>
      </c>
      <c r="C325" s="367"/>
      <c r="D325" s="368"/>
    </row>
    <row r="326" spans="1:4" ht="30" x14ac:dyDescent="0.25">
      <c r="A326" s="369" t="s">
        <v>648</v>
      </c>
      <c r="B326" s="370" t="s">
        <v>6296</v>
      </c>
      <c r="C326" s="371" t="s">
        <v>48</v>
      </c>
      <c r="D326" s="372"/>
    </row>
    <row r="327" spans="1:4" ht="30" x14ac:dyDescent="0.25">
      <c r="A327" s="369" t="s">
        <v>9171</v>
      </c>
      <c r="B327" s="370" t="s">
        <v>6296</v>
      </c>
      <c r="C327" s="371" t="s">
        <v>48</v>
      </c>
      <c r="D327" s="372">
        <v>1</v>
      </c>
    </row>
    <row r="328" spans="1:4" x14ac:dyDescent="0.25">
      <c r="A328" s="369" t="s">
        <v>649</v>
      </c>
      <c r="B328" s="370" t="s">
        <v>650</v>
      </c>
      <c r="C328" s="371" t="s">
        <v>21</v>
      </c>
      <c r="D328" s="372"/>
    </row>
    <row r="329" spans="1:4" x14ac:dyDescent="0.25">
      <c r="A329" s="369" t="s">
        <v>8949</v>
      </c>
      <c r="B329" s="370" t="s">
        <v>8950</v>
      </c>
      <c r="C329" s="371" t="s">
        <v>770</v>
      </c>
      <c r="D329" s="372">
        <v>0.3</v>
      </c>
    </row>
    <row r="330" spans="1:4" x14ac:dyDescent="0.25">
      <c r="A330" s="369" t="s">
        <v>9112</v>
      </c>
      <c r="B330" s="370" t="s">
        <v>9113</v>
      </c>
      <c r="C330" s="371" t="s">
        <v>569</v>
      </c>
      <c r="D330" s="372">
        <v>0.18</v>
      </c>
    </row>
    <row r="331" spans="1:4" x14ac:dyDescent="0.25">
      <c r="A331" s="369" t="s">
        <v>651</v>
      </c>
      <c r="B331" s="370" t="s">
        <v>652</v>
      </c>
      <c r="C331" s="371" t="s">
        <v>21</v>
      </c>
      <c r="D331" s="372"/>
    </row>
    <row r="332" spans="1:4" x14ac:dyDescent="0.25">
      <c r="A332" s="369" t="s">
        <v>8935</v>
      </c>
      <c r="B332" s="370" t="s">
        <v>8936</v>
      </c>
      <c r="C332" s="371" t="s">
        <v>770</v>
      </c>
      <c r="D332" s="372">
        <v>1</v>
      </c>
    </row>
    <row r="333" spans="1:4" x14ac:dyDescent="0.25">
      <c r="A333" s="369" t="s">
        <v>8949</v>
      </c>
      <c r="B333" s="370" t="s">
        <v>8950</v>
      </c>
      <c r="C333" s="371" t="s">
        <v>770</v>
      </c>
      <c r="D333" s="372">
        <v>1</v>
      </c>
    </row>
    <row r="334" spans="1:4" ht="30" x14ac:dyDescent="0.25">
      <c r="A334" s="369" t="s">
        <v>9037</v>
      </c>
      <c r="B334" s="370" t="s">
        <v>9038</v>
      </c>
      <c r="C334" s="371" t="s">
        <v>32</v>
      </c>
      <c r="D334" s="372">
        <v>1.5</v>
      </c>
    </row>
    <row r="335" spans="1:4" x14ac:dyDescent="0.25">
      <c r="A335" s="369" t="s">
        <v>14960</v>
      </c>
      <c r="B335" s="370" t="s">
        <v>14961</v>
      </c>
      <c r="C335" s="371" t="s">
        <v>310</v>
      </c>
      <c r="D335" s="372">
        <v>0.12</v>
      </c>
    </row>
    <row r="336" spans="1:4" ht="30" x14ac:dyDescent="0.25">
      <c r="A336" s="369" t="s">
        <v>653</v>
      </c>
      <c r="B336" s="370" t="s">
        <v>654</v>
      </c>
      <c r="C336" s="371" t="s">
        <v>21</v>
      </c>
      <c r="D336" s="372"/>
    </row>
    <row r="337" spans="1:4" x14ac:dyDescent="0.25">
      <c r="A337" s="369" t="s">
        <v>8937</v>
      </c>
      <c r="B337" s="370" t="s">
        <v>8938</v>
      </c>
      <c r="C337" s="371" t="s">
        <v>770</v>
      </c>
      <c r="D337" s="372">
        <v>0.86</v>
      </c>
    </row>
    <row r="338" spans="1:4" x14ac:dyDescent="0.25">
      <c r="A338" s="369" t="s">
        <v>8939</v>
      </c>
      <c r="B338" s="370" t="s">
        <v>8940</v>
      </c>
      <c r="C338" s="371" t="s">
        <v>770</v>
      </c>
      <c r="D338" s="372">
        <v>0.86</v>
      </c>
    </row>
    <row r="339" spans="1:4" x14ac:dyDescent="0.25">
      <c r="A339" s="369" t="s">
        <v>10520</v>
      </c>
      <c r="B339" s="370" t="s">
        <v>10521</v>
      </c>
      <c r="C339" s="371" t="s">
        <v>569</v>
      </c>
      <c r="D339" s="372">
        <v>0.3</v>
      </c>
    </row>
    <row r="340" spans="1:4" ht="30" x14ac:dyDescent="0.25">
      <c r="A340" s="369" t="s">
        <v>10548</v>
      </c>
      <c r="B340" s="370" t="s">
        <v>10549</v>
      </c>
      <c r="C340" s="371" t="s">
        <v>310</v>
      </c>
      <c r="D340" s="372">
        <v>0.2</v>
      </c>
    </row>
    <row r="341" spans="1:4" x14ac:dyDescent="0.25">
      <c r="A341" s="369" t="s">
        <v>655</v>
      </c>
      <c r="B341" s="370" t="s">
        <v>656</v>
      </c>
      <c r="C341" s="371" t="s">
        <v>21</v>
      </c>
      <c r="D341" s="372"/>
    </row>
    <row r="342" spans="1:4" x14ac:dyDescent="0.25">
      <c r="A342" s="369" t="s">
        <v>8949</v>
      </c>
      <c r="B342" s="370" t="s">
        <v>8950</v>
      </c>
      <c r="C342" s="371" t="s">
        <v>770</v>
      </c>
      <c r="D342" s="372">
        <v>1.5</v>
      </c>
    </row>
    <row r="343" spans="1:4" x14ac:dyDescent="0.25">
      <c r="A343" s="369" t="s">
        <v>657</v>
      </c>
      <c r="B343" s="370" t="s">
        <v>658</v>
      </c>
      <c r="C343" s="371" t="s">
        <v>52</v>
      </c>
      <c r="D343" s="372"/>
    </row>
    <row r="344" spans="1:4" x14ac:dyDescent="0.25">
      <c r="A344" s="369" t="s">
        <v>8935</v>
      </c>
      <c r="B344" s="370" t="s">
        <v>8936</v>
      </c>
      <c r="C344" s="371" t="s">
        <v>770</v>
      </c>
      <c r="D344" s="372">
        <v>0.1</v>
      </c>
    </row>
    <row r="345" spans="1:4" x14ac:dyDescent="0.25">
      <c r="A345" s="369" t="s">
        <v>8949</v>
      </c>
      <c r="B345" s="370" t="s">
        <v>8950</v>
      </c>
      <c r="C345" s="371" t="s">
        <v>770</v>
      </c>
      <c r="D345" s="372">
        <v>0.1</v>
      </c>
    </row>
    <row r="346" spans="1:4" x14ac:dyDescent="0.25">
      <c r="A346" s="369" t="s">
        <v>14804</v>
      </c>
      <c r="B346" s="370" t="s">
        <v>14805</v>
      </c>
      <c r="C346" s="371" t="s">
        <v>569</v>
      </c>
      <c r="D346" s="372">
        <v>2.1999999999999999E-2</v>
      </c>
    </row>
    <row r="347" spans="1:4" x14ac:dyDescent="0.25">
      <c r="A347" s="369" t="s">
        <v>14884</v>
      </c>
      <c r="B347" s="370" t="s">
        <v>14885</v>
      </c>
      <c r="C347" s="371" t="s">
        <v>770</v>
      </c>
      <c r="D347" s="372">
        <v>0.1</v>
      </c>
    </row>
    <row r="348" spans="1:4" ht="30" x14ac:dyDescent="0.25">
      <c r="A348" s="369" t="s">
        <v>659</v>
      </c>
      <c r="B348" s="370" t="s">
        <v>6297</v>
      </c>
      <c r="C348" s="371" t="s">
        <v>25</v>
      </c>
      <c r="D348" s="372"/>
    </row>
    <row r="349" spans="1:4" x14ac:dyDescent="0.25">
      <c r="A349" s="369" t="s">
        <v>8949</v>
      </c>
      <c r="B349" s="370" t="s">
        <v>8950</v>
      </c>
      <c r="C349" s="371" t="s">
        <v>770</v>
      </c>
      <c r="D349" s="372">
        <v>22.64</v>
      </c>
    </row>
    <row r="350" spans="1:4" x14ac:dyDescent="0.25">
      <c r="A350" s="369" t="s">
        <v>660</v>
      </c>
      <c r="B350" s="370" t="s">
        <v>661</v>
      </c>
      <c r="C350" s="371" t="s">
        <v>52</v>
      </c>
      <c r="D350" s="372"/>
    </row>
    <row r="351" spans="1:4" x14ac:dyDescent="0.25">
      <c r="A351" s="369" t="s">
        <v>9131</v>
      </c>
      <c r="B351" s="370" t="s">
        <v>9132</v>
      </c>
      <c r="C351" s="371" t="s">
        <v>52</v>
      </c>
      <c r="D351" s="372">
        <v>1</v>
      </c>
    </row>
    <row r="352" spans="1:4" x14ac:dyDescent="0.25">
      <c r="A352" s="369" t="s">
        <v>662</v>
      </c>
      <c r="B352" s="370" t="s">
        <v>663</v>
      </c>
      <c r="C352" s="371" t="s">
        <v>52</v>
      </c>
      <c r="D352" s="372"/>
    </row>
    <row r="353" spans="1:4" x14ac:dyDescent="0.25">
      <c r="A353" s="369" t="s">
        <v>9133</v>
      </c>
      <c r="B353" s="370" t="s">
        <v>9134</v>
      </c>
      <c r="C353" s="371" t="s">
        <v>52</v>
      </c>
      <c r="D353" s="372">
        <v>1</v>
      </c>
    </row>
    <row r="354" spans="1:4" x14ac:dyDescent="0.25">
      <c r="A354" s="369" t="s">
        <v>664</v>
      </c>
      <c r="B354" s="370" t="s">
        <v>665</v>
      </c>
      <c r="C354" s="371" t="s">
        <v>52</v>
      </c>
      <c r="D354" s="372"/>
    </row>
    <row r="355" spans="1:4" x14ac:dyDescent="0.25">
      <c r="A355" s="369" t="s">
        <v>9135</v>
      </c>
      <c r="B355" s="370" t="s">
        <v>9136</v>
      </c>
      <c r="C355" s="371" t="s">
        <v>52</v>
      </c>
      <c r="D355" s="372">
        <v>1</v>
      </c>
    </row>
    <row r="356" spans="1:4" x14ac:dyDescent="0.25">
      <c r="A356" s="369" t="s">
        <v>666</v>
      </c>
      <c r="B356" s="370" t="s">
        <v>667</v>
      </c>
      <c r="C356" s="371" t="s">
        <v>52</v>
      </c>
      <c r="D356" s="372"/>
    </row>
    <row r="357" spans="1:4" x14ac:dyDescent="0.25">
      <c r="A357" s="369" t="s">
        <v>9163</v>
      </c>
      <c r="B357" s="370" t="s">
        <v>9164</v>
      </c>
      <c r="C357" s="371" t="s">
        <v>52</v>
      </c>
      <c r="D357" s="372">
        <v>1</v>
      </c>
    </row>
    <row r="358" spans="1:4" ht="30" x14ac:dyDescent="0.25">
      <c r="A358" s="369" t="s">
        <v>668</v>
      </c>
      <c r="B358" s="370" t="s">
        <v>6298</v>
      </c>
      <c r="C358" s="371" t="s">
        <v>48</v>
      </c>
      <c r="D358" s="372"/>
    </row>
    <row r="359" spans="1:4" ht="45" x14ac:dyDescent="0.25">
      <c r="A359" s="369" t="s">
        <v>9176</v>
      </c>
      <c r="B359" s="370" t="s">
        <v>9177</v>
      </c>
      <c r="C359" s="371" t="s">
        <v>48</v>
      </c>
      <c r="D359" s="372">
        <v>1</v>
      </c>
    </row>
    <row r="360" spans="1:4" ht="30" x14ac:dyDescent="0.25">
      <c r="A360" s="369" t="s">
        <v>669</v>
      </c>
      <c r="B360" s="370" t="s">
        <v>6299</v>
      </c>
      <c r="C360" s="371" t="s">
        <v>569</v>
      </c>
      <c r="D360" s="372"/>
    </row>
    <row r="361" spans="1:4" ht="45" x14ac:dyDescent="0.25">
      <c r="A361" s="369" t="s">
        <v>9137</v>
      </c>
      <c r="B361" s="370" t="s">
        <v>9138</v>
      </c>
      <c r="C361" s="371" t="s">
        <v>569</v>
      </c>
      <c r="D361" s="372">
        <v>1</v>
      </c>
    </row>
    <row r="362" spans="1:4" ht="30" x14ac:dyDescent="0.25">
      <c r="A362" s="369" t="s">
        <v>670</v>
      </c>
      <c r="B362" s="370" t="s">
        <v>6300</v>
      </c>
      <c r="C362" s="371" t="s">
        <v>569</v>
      </c>
      <c r="D362" s="372"/>
    </row>
    <row r="363" spans="1:4" ht="45" x14ac:dyDescent="0.25">
      <c r="A363" s="369" t="s">
        <v>9145</v>
      </c>
      <c r="B363" s="370" t="s">
        <v>9146</v>
      </c>
      <c r="C363" s="371" t="s">
        <v>569</v>
      </c>
      <c r="D363" s="372">
        <v>1</v>
      </c>
    </row>
    <row r="364" spans="1:4" ht="30" x14ac:dyDescent="0.25">
      <c r="A364" s="369" t="s">
        <v>671</v>
      </c>
      <c r="B364" s="370" t="s">
        <v>6301</v>
      </c>
      <c r="C364" s="371" t="s">
        <v>569</v>
      </c>
      <c r="D364" s="372"/>
    </row>
    <row r="365" spans="1:4" ht="45" x14ac:dyDescent="0.25">
      <c r="A365" s="369" t="s">
        <v>9147</v>
      </c>
      <c r="B365" s="370" t="s">
        <v>9148</v>
      </c>
      <c r="C365" s="371" t="s">
        <v>569</v>
      </c>
      <c r="D365" s="372">
        <v>1</v>
      </c>
    </row>
    <row r="366" spans="1:4" ht="30" x14ac:dyDescent="0.25">
      <c r="A366" s="369" t="s">
        <v>672</v>
      </c>
      <c r="B366" s="370" t="s">
        <v>6302</v>
      </c>
      <c r="C366" s="371" t="s">
        <v>569</v>
      </c>
      <c r="D366" s="372"/>
    </row>
    <row r="367" spans="1:4" ht="45" x14ac:dyDescent="0.25">
      <c r="A367" s="369" t="s">
        <v>9149</v>
      </c>
      <c r="B367" s="370" t="s">
        <v>9150</v>
      </c>
      <c r="C367" s="371" t="s">
        <v>569</v>
      </c>
      <c r="D367" s="372">
        <v>1</v>
      </c>
    </row>
    <row r="368" spans="1:4" ht="30" x14ac:dyDescent="0.25">
      <c r="A368" s="369" t="s">
        <v>673</v>
      </c>
      <c r="B368" s="370" t="s">
        <v>6303</v>
      </c>
      <c r="C368" s="371" t="s">
        <v>569</v>
      </c>
      <c r="D368" s="372"/>
    </row>
    <row r="369" spans="1:4" ht="45" x14ac:dyDescent="0.25">
      <c r="A369" s="369" t="s">
        <v>9151</v>
      </c>
      <c r="B369" s="370" t="s">
        <v>9152</v>
      </c>
      <c r="C369" s="371" t="s">
        <v>569</v>
      </c>
      <c r="D369" s="372">
        <v>1</v>
      </c>
    </row>
    <row r="370" spans="1:4" ht="30" x14ac:dyDescent="0.25">
      <c r="A370" s="369" t="s">
        <v>674</v>
      </c>
      <c r="B370" s="370" t="s">
        <v>6304</v>
      </c>
      <c r="C370" s="371" t="s">
        <v>569</v>
      </c>
      <c r="D370" s="372"/>
    </row>
    <row r="371" spans="1:4" ht="45" x14ac:dyDescent="0.25">
      <c r="A371" s="369" t="s">
        <v>9139</v>
      </c>
      <c r="B371" s="370" t="s">
        <v>9140</v>
      </c>
      <c r="C371" s="371" t="s">
        <v>569</v>
      </c>
      <c r="D371" s="372">
        <v>1</v>
      </c>
    </row>
    <row r="372" spans="1:4" ht="30" x14ac:dyDescent="0.25">
      <c r="A372" s="369" t="s">
        <v>675</v>
      </c>
      <c r="B372" s="370" t="s">
        <v>6305</v>
      </c>
      <c r="C372" s="371" t="s">
        <v>569</v>
      </c>
      <c r="D372" s="372"/>
    </row>
    <row r="373" spans="1:4" ht="45" x14ac:dyDescent="0.25">
      <c r="A373" s="369" t="s">
        <v>9141</v>
      </c>
      <c r="B373" s="370" t="s">
        <v>9142</v>
      </c>
      <c r="C373" s="371" t="s">
        <v>569</v>
      </c>
      <c r="D373" s="372">
        <v>1</v>
      </c>
    </row>
    <row r="374" spans="1:4" ht="30" x14ac:dyDescent="0.25">
      <c r="A374" s="369" t="s">
        <v>676</v>
      </c>
      <c r="B374" s="370" t="s">
        <v>6306</v>
      </c>
      <c r="C374" s="371" t="s">
        <v>569</v>
      </c>
      <c r="D374" s="372"/>
    </row>
    <row r="375" spans="1:4" ht="45" x14ac:dyDescent="0.25">
      <c r="A375" s="369" t="s">
        <v>9153</v>
      </c>
      <c r="B375" s="370" t="s">
        <v>9154</v>
      </c>
      <c r="C375" s="371" t="s">
        <v>569</v>
      </c>
      <c r="D375" s="372">
        <v>1</v>
      </c>
    </row>
    <row r="376" spans="1:4" ht="30" x14ac:dyDescent="0.25">
      <c r="A376" s="369" t="s">
        <v>677</v>
      </c>
      <c r="B376" s="370" t="s">
        <v>6307</v>
      </c>
      <c r="C376" s="371" t="s">
        <v>569</v>
      </c>
      <c r="D376" s="372"/>
    </row>
    <row r="377" spans="1:4" ht="45" x14ac:dyDescent="0.25">
      <c r="A377" s="369" t="s">
        <v>9143</v>
      </c>
      <c r="B377" s="370" t="s">
        <v>9144</v>
      </c>
      <c r="C377" s="371" t="s">
        <v>569</v>
      </c>
      <c r="D377" s="372">
        <v>1</v>
      </c>
    </row>
    <row r="378" spans="1:4" ht="30" x14ac:dyDescent="0.25">
      <c r="A378" s="369" t="s">
        <v>678</v>
      </c>
      <c r="B378" s="370" t="s">
        <v>6308</v>
      </c>
      <c r="C378" s="371" t="s">
        <v>569</v>
      </c>
      <c r="D378" s="372"/>
    </row>
    <row r="379" spans="1:4" ht="45" x14ac:dyDescent="0.25">
      <c r="A379" s="369" t="s">
        <v>9155</v>
      </c>
      <c r="B379" s="370" t="s">
        <v>9156</v>
      </c>
      <c r="C379" s="371" t="s">
        <v>569</v>
      </c>
      <c r="D379" s="372">
        <v>1</v>
      </c>
    </row>
    <row r="380" spans="1:4" ht="30" x14ac:dyDescent="0.25">
      <c r="A380" s="369" t="s">
        <v>679</v>
      </c>
      <c r="B380" s="370" t="s">
        <v>6309</v>
      </c>
      <c r="C380" s="371" t="s">
        <v>569</v>
      </c>
      <c r="D380" s="372"/>
    </row>
    <row r="381" spans="1:4" ht="45" x14ac:dyDescent="0.25">
      <c r="A381" s="369" t="s">
        <v>9157</v>
      </c>
      <c r="B381" s="370" t="s">
        <v>9158</v>
      </c>
      <c r="C381" s="371" t="s">
        <v>569</v>
      </c>
      <c r="D381" s="372">
        <v>1</v>
      </c>
    </row>
    <row r="382" spans="1:4" x14ac:dyDescent="0.25">
      <c r="A382" s="369" t="s">
        <v>680</v>
      </c>
      <c r="B382" s="370" t="s">
        <v>681</v>
      </c>
      <c r="C382" s="371" t="s">
        <v>52</v>
      </c>
      <c r="D382" s="372"/>
    </row>
    <row r="383" spans="1:4" x14ac:dyDescent="0.25">
      <c r="A383" s="369" t="s">
        <v>9165</v>
      </c>
      <c r="B383" s="370" t="s">
        <v>9166</v>
      </c>
      <c r="C383" s="371" t="s">
        <v>52</v>
      </c>
      <c r="D383" s="372">
        <v>1</v>
      </c>
    </row>
    <row r="384" spans="1:4" x14ac:dyDescent="0.25">
      <c r="A384" s="369" t="s">
        <v>682</v>
      </c>
      <c r="B384" s="370" t="s">
        <v>683</v>
      </c>
      <c r="C384" s="371" t="s">
        <v>52</v>
      </c>
      <c r="D384" s="372"/>
    </row>
    <row r="385" spans="1:4" x14ac:dyDescent="0.25">
      <c r="A385" s="369" t="s">
        <v>9178</v>
      </c>
      <c r="B385" s="370" t="s">
        <v>9179</v>
      </c>
      <c r="C385" s="371" t="s">
        <v>52</v>
      </c>
      <c r="D385" s="372">
        <v>1</v>
      </c>
    </row>
    <row r="386" spans="1:4" x14ac:dyDescent="0.25">
      <c r="A386" s="369" t="s">
        <v>684</v>
      </c>
      <c r="B386" s="370" t="s">
        <v>685</v>
      </c>
      <c r="C386" s="371" t="s">
        <v>52</v>
      </c>
      <c r="D386" s="372"/>
    </row>
    <row r="387" spans="1:4" x14ac:dyDescent="0.25">
      <c r="A387" s="369" t="s">
        <v>9167</v>
      </c>
      <c r="B387" s="370" t="s">
        <v>9168</v>
      </c>
      <c r="C387" s="371" t="s">
        <v>52</v>
      </c>
      <c r="D387" s="372">
        <v>1</v>
      </c>
    </row>
    <row r="388" spans="1:4" x14ac:dyDescent="0.25">
      <c r="A388" s="369" t="s">
        <v>686</v>
      </c>
      <c r="B388" s="370" t="s">
        <v>687</v>
      </c>
      <c r="C388" s="371" t="s">
        <v>52</v>
      </c>
      <c r="D388" s="372"/>
    </row>
    <row r="389" spans="1:4" x14ac:dyDescent="0.25">
      <c r="A389" s="369" t="s">
        <v>9180</v>
      </c>
      <c r="B389" s="370" t="s">
        <v>9181</v>
      </c>
      <c r="C389" s="371" t="s">
        <v>52</v>
      </c>
      <c r="D389" s="372">
        <v>1</v>
      </c>
    </row>
    <row r="390" spans="1:4" x14ac:dyDescent="0.25">
      <c r="A390" s="369" t="s">
        <v>688</v>
      </c>
      <c r="B390" s="370" t="s">
        <v>689</v>
      </c>
      <c r="C390" s="371" t="s">
        <v>52</v>
      </c>
      <c r="D390" s="372"/>
    </row>
    <row r="391" spans="1:4" x14ac:dyDescent="0.25">
      <c r="A391" s="369" t="s">
        <v>9169</v>
      </c>
      <c r="B391" s="370" t="s">
        <v>9170</v>
      </c>
      <c r="C391" s="371" t="s">
        <v>52</v>
      </c>
      <c r="D391" s="372">
        <v>1</v>
      </c>
    </row>
    <row r="392" spans="1:4" x14ac:dyDescent="0.25">
      <c r="A392" s="369" t="s">
        <v>690</v>
      </c>
      <c r="B392" s="370" t="s">
        <v>691</v>
      </c>
      <c r="C392" s="371" t="s">
        <v>52</v>
      </c>
      <c r="D392" s="372"/>
    </row>
    <row r="393" spans="1:4" x14ac:dyDescent="0.25">
      <c r="A393" s="369" t="s">
        <v>9182</v>
      </c>
      <c r="B393" s="370" t="s">
        <v>9183</v>
      </c>
      <c r="C393" s="371" t="s">
        <v>52</v>
      </c>
      <c r="D393" s="372">
        <v>1</v>
      </c>
    </row>
    <row r="394" spans="1:4" x14ac:dyDescent="0.25">
      <c r="A394" s="369" t="s">
        <v>692</v>
      </c>
      <c r="B394" s="370" t="s">
        <v>693</v>
      </c>
      <c r="C394" s="371" t="s">
        <v>52</v>
      </c>
      <c r="D394" s="372"/>
    </row>
    <row r="395" spans="1:4" x14ac:dyDescent="0.25">
      <c r="A395" s="369" t="s">
        <v>9174</v>
      </c>
      <c r="B395" s="370" t="s">
        <v>9175</v>
      </c>
      <c r="C395" s="371" t="s">
        <v>52</v>
      </c>
      <c r="D395" s="372">
        <v>1</v>
      </c>
    </row>
    <row r="396" spans="1:4" ht="30" x14ac:dyDescent="0.25">
      <c r="A396" s="369" t="s">
        <v>694</v>
      </c>
      <c r="B396" s="370" t="s">
        <v>6310</v>
      </c>
      <c r="C396" s="371" t="s">
        <v>48</v>
      </c>
      <c r="D396" s="372"/>
    </row>
    <row r="397" spans="1:4" x14ac:dyDescent="0.25">
      <c r="A397" s="369" t="s">
        <v>8935</v>
      </c>
      <c r="B397" s="370" t="s">
        <v>8936</v>
      </c>
      <c r="C397" s="371" t="s">
        <v>770</v>
      </c>
      <c r="D397" s="372">
        <v>62</v>
      </c>
    </row>
    <row r="398" spans="1:4" x14ac:dyDescent="0.25">
      <c r="A398" s="369" t="s">
        <v>8949</v>
      </c>
      <c r="B398" s="370" t="s">
        <v>8950</v>
      </c>
      <c r="C398" s="371" t="s">
        <v>770</v>
      </c>
      <c r="D398" s="372">
        <v>85</v>
      </c>
    </row>
    <row r="399" spans="1:4" x14ac:dyDescent="0.25">
      <c r="A399" s="369" t="s">
        <v>8977</v>
      </c>
      <c r="B399" s="370" t="s">
        <v>8978</v>
      </c>
      <c r="C399" s="371" t="s">
        <v>770</v>
      </c>
      <c r="D399" s="372">
        <v>4</v>
      </c>
    </row>
    <row r="400" spans="1:4" x14ac:dyDescent="0.25">
      <c r="A400" s="369" t="s">
        <v>8983</v>
      </c>
      <c r="B400" s="370" t="s">
        <v>8984</v>
      </c>
      <c r="C400" s="371" t="s">
        <v>770</v>
      </c>
      <c r="D400" s="372">
        <v>2</v>
      </c>
    </row>
    <row r="401" spans="1:4" ht="30" x14ac:dyDescent="0.25">
      <c r="A401" s="369" t="s">
        <v>14731</v>
      </c>
      <c r="B401" s="370" t="s">
        <v>14732</v>
      </c>
      <c r="C401" s="371" t="s">
        <v>770</v>
      </c>
      <c r="D401" s="372">
        <v>16</v>
      </c>
    </row>
    <row r="402" spans="1:4" ht="30" x14ac:dyDescent="0.25">
      <c r="A402" s="369" t="s">
        <v>695</v>
      </c>
      <c r="B402" s="370" t="s">
        <v>6311</v>
      </c>
      <c r="C402" s="371" t="s">
        <v>21</v>
      </c>
      <c r="D402" s="372"/>
    </row>
    <row r="403" spans="1:4" x14ac:dyDescent="0.25">
      <c r="A403" s="369" t="s">
        <v>8935</v>
      </c>
      <c r="B403" s="370" t="s">
        <v>8936</v>
      </c>
      <c r="C403" s="371" t="s">
        <v>770</v>
      </c>
      <c r="D403" s="372">
        <v>1</v>
      </c>
    </row>
    <row r="404" spans="1:4" x14ac:dyDescent="0.25">
      <c r="A404" s="369" t="s">
        <v>8949</v>
      </c>
      <c r="B404" s="370" t="s">
        <v>8950</v>
      </c>
      <c r="C404" s="371" t="s">
        <v>770</v>
      </c>
      <c r="D404" s="372">
        <v>0.95</v>
      </c>
    </row>
    <row r="405" spans="1:4" x14ac:dyDescent="0.25">
      <c r="A405" s="369" t="s">
        <v>9093</v>
      </c>
      <c r="B405" s="370" t="s">
        <v>9094</v>
      </c>
      <c r="C405" s="371" t="s">
        <v>569</v>
      </c>
      <c r="D405" s="372">
        <v>0.04</v>
      </c>
    </row>
    <row r="406" spans="1:4" x14ac:dyDescent="0.25">
      <c r="A406" s="369" t="s">
        <v>9112</v>
      </c>
      <c r="B406" s="370" t="s">
        <v>9113</v>
      </c>
      <c r="C406" s="371" t="s">
        <v>569</v>
      </c>
      <c r="D406" s="372">
        <v>0.18</v>
      </c>
    </row>
    <row r="407" spans="1:4" ht="30" x14ac:dyDescent="0.25">
      <c r="A407" s="369" t="s">
        <v>9123</v>
      </c>
      <c r="B407" s="370" t="s">
        <v>9124</v>
      </c>
      <c r="C407" s="371" t="s">
        <v>32</v>
      </c>
      <c r="D407" s="372">
        <v>0.1</v>
      </c>
    </row>
    <row r="408" spans="1:4" x14ac:dyDescent="0.25">
      <c r="A408" s="369" t="s">
        <v>14870</v>
      </c>
      <c r="B408" s="370" t="s">
        <v>14871</v>
      </c>
      <c r="C408" s="371" t="s">
        <v>569</v>
      </c>
      <c r="D408" s="372">
        <v>0.17</v>
      </c>
    </row>
    <row r="409" spans="1:4" x14ac:dyDescent="0.25">
      <c r="A409" s="369" t="s">
        <v>14902</v>
      </c>
      <c r="B409" s="370" t="s">
        <v>14903</v>
      </c>
      <c r="C409" s="371" t="s">
        <v>770</v>
      </c>
      <c r="D409" s="372">
        <v>0.5</v>
      </c>
    </row>
    <row r="410" spans="1:4" ht="30" x14ac:dyDescent="0.25">
      <c r="A410" s="369" t="s">
        <v>696</v>
      </c>
      <c r="B410" s="370" t="s">
        <v>6312</v>
      </c>
      <c r="C410" s="371" t="s">
        <v>21</v>
      </c>
      <c r="D410" s="372"/>
    </row>
    <row r="411" spans="1:4" x14ac:dyDescent="0.25">
      <c r="A411" s="369" t="s">
        <v>8935</v>
      </c>
      <c r="B411" s="370" t="s">
        <v>8936</v>
      </c>
      <c r="C411" s="371" t="s">
        <v>770</v>
      </c>
      <c r="D411" s="372">
        <v>3</v>
      </c>
    </row>
    <row r="412" spans="1:4" x14ac:dyDescent="0.25">
      <c r="A412" s="369" t="s">
        <v>8949</v>
      </c>
      <c r="B412" s="370" t="s">
        <v>8950</v>
      </c>
      <c r="C412" s="371" t="s">
        <v>770</v>
      </c>
      <c r="D412" s="372">
        <v>5.5</v>
      </c>
    </row>
    <row r="413" spans="1:4" x14ac:dyDescent="0.25">
      <c r="A413" s="369" t="s">
        <v>8967</v>
      </c>
      <c r="B413" s="370" t="s">
        <v>8968</v>
      </c>
      <c r="C413" s="371" t="s">
        <v>770</v>
      </c>
      <c r="D413" s="372">
        <v>2.5</v>
      </c>
    </row>
    <row r="414" spans="1:4" x14ac:dyDescent="0.25">
      <c r="A414" s="369" t="s">
        <v>8977</v>
      </c>
      <c r="B414" s="370" t="s">
        <v>8978</v>
      </c>
      <c r="C414" s="371" t="s">
        <v>770</v>
      </c>
      <c r="D414" s="372">
        <v>0.3</v>
      </c>
    </row>
    <row r="415" spans="1:4" ht="45" x14ac:dyDescent="0.25">
      <c r="A415" s="369" t="s">
        <v>9172</v>
      </c>
      <c r="B415" s="370" t="s">
        <v>9173</v>
      </c>
      <c r="C415" s="371" t="s">
        <v>21</v>
      </c>
      <c r="D415" s="372">
        <v>1.25</v>
      </c>
    </row>
    <row r="416" spans="1:4" x14ac:dyDescent="0.25">
      <c r="A416" s="365" t="s">
        <v>6313</v>
      </c>
      <c r="B416" s="366" t="s">
        <v>697</v>
      </c>
      <c r="C416" s="367"/>
      <c r="D416" s="368"/>
    </row>
    <row r="417" spans="1:4" ht="30" x14ac:dyDescent="0.25">
      <c r="A417" s="369" t="s">
        <v>698</v>
      </c>
      <c r="B417" s="370" t="s">
        <v>6314</v>
      </c>
      <c r="C417" s="371" t="s">
        <v>569</v>
      </c>
      <c r="D417" s="372"/>
    </row>
    <row r="418" spans="1:4" x14ac:dyDescent="0.25">
      <c r="A418" s="369" t="s">
        <v>8638</v>
      </c>
      <c r="B418" s="370" t="s">
        <v>8639</v>
      </c>
      <c r="C418" s="371" t="s">
        <v>569</v>
      </c>
      <c r="D418" s="372">
        <v>75</v>
      </c>
    </row>
    <row r="419" spans="1:4" x14ac:dyDescent="0.25">
      <c r="A419" s="369" t="s">
        <v>8640</v>
      </c>
      <c r="B419" s="370" t="s">
        <v>8641</v>
      </c>
      <c r="C419" s="371" t="s">
        <v>569</v>
      </c>
      <c r="D419" s="372">
        <v>5</v>
      </c>
    </row>
    <row r="420" spans="1:4" x14ac:dyDescent="0.25">
      <c r="A420" s="369" t="s">
        <v>8971</v>
      </c>
      <c r="B420" s="370" t="s">
        <v>8972</v>
      </c>
      <c r="C420" s="371" t="s">
        <v>770</v>
      </c>
      <c r="D420" s="372">
        <v>4</v>
      </c>
    </row>
    <row r="421" spans="1:4" x14ac:dyDescent="0.25">
      <c r="A421" s="369" t="s">
        <v>8983</v>
      </c>
      <c r="B421" s="370" t="s">
        <v>8984</v>
      </c>
      <c r="C421" s="371" t="s">
        <v>770</v>
      </c>
      <c r="D421" s="372">
        <v>39</v>
      </c>
    </row>
    <row r="422" spans="1:4" x14ac:dyDescent="0.25">
      <c r="A422" s="369" t="s">
        <v>699</v>
      </c>
      <c r="B422" s="370" t="s">
        <v>700</v>
      </c>
      <c r="C422" s="371" t="s">
        <v>569</v>
      </c>
      <c r="D422" s="372"/>
    </row>
    <row r="423" spans="1:4" x14ac:dyDescent="0.25">
      <c r="A423" s="369" t="s">
        <v>8638</v>
      </c>
      <c r="B423" s="370" t="s">
        <v>8639</v>
      </c>
      <c r="C423" s="371" t="s">
        <v>569</v>
      </c>
      <c r="D423" s="372">
        <v>75</v>
      </c>
    </row>
    <row r="424" spans="1:4" x14ac:dyDescent="0.25">
      <c r="A424" s="369" t="s">
        <v>8640</v>
      </c>
      <c r="B424" s="370" t="s">
        <v>8641</v>
      </c>
      <c r="C424" s="371" t="s">
        <v>569</v>
      </c>
      <c r="D424" s="372">
        <v>5</v>
      </c>
    </row>
    <row r="425" spans="1:4" x14ac:dyDescent="0.25">
      <c r="A425" s="369" t="s">
        <v>8971</v>
      </c>
      <c r="B425" s="370" t="s">
        <v>8972</v>
      </c>
      <c r="C425" s="371" t="s">
        <v>770</v>
      </c>
      <c r="D425" s="372">
        <v>8</v>
      </c>
    </row>
    <row r="426" spans="1:4" x14ac:dyDescent="0.25">
      <c r="A426" s="369" t="s">
        <v>8983</v>
      </c>
      <c r="B426" s="370" t="s">
        <v>8984</v>
      </c>
      <c r="C426" s="371" t="s">
        <v>770</v>
      </c>
      <c r="D426" s="372">
        <v>45</v>
      </c>
    </row>
    <row r="427" spans="1:4" x14ac:dyDescent="0.25">
      <c r="A427" s="369" t="s">
        <v>8989</v>
      </c>
      <c r="B427" s="370" t="s">
        <v>8990</v>
      </c>
      <c r="C427" s="371" t="s">
        <v>770</v>
      </c>
      <c r="D427" s="372">
        <v>5</v>
      </c>
    </row>
    <row r="428" spans="1:4" x14ac:dyDescent="0.25">
      <c r="A428" s="369" t="s">
        <v>701</v>
      </c>
      <c r="B428" s="370" t="s">
        <v>702</v>
      </c>
      <c r="C428" s="371" t="s">
        <v>569</v>
      </c>
      <c r="D428" s="372"/>
    </row>
    <row r="429" spans="1:4" x14ac:dyDescent="0.25">
      <c r="A429" s="369" t="s">
        <v>8638</v>
      </c>
      <c r="B429" s="370" t="s">
        <v>8639</v>
      </c>
      <c r="C429" s="371" t="s">
        <v>569</v>
      </c>
      <c r="D429" s="372">
        <v>75</v>
      </c>
    </row>
    <row r="430" spans="1:4" x14ac:dyDescent="0.25">
      <c r="A430" s="369" t="s">
        <v>8640</v>
      </c>
      <c r="B430" s="370" t="s">
        <v>8641</v>
      </c>
      <c r="C430" s="371" t="s">
        <v>569</v>
      </c>
      <c r="D430" s="372">
        <v>5</v>
      </c>
    </row>
    <row r="431" spans="1:4" x14ac:dyDescent="0.25">
      <c r="A431" s="369" t="s">
        <v>8971</v>
      </c>
      <c r="B431" s="370" t="s">
        <v>8972</v>
      </c>
      <c r="C431" s="371" t="s">
        <v>770</v>
      </c>
      <c r="D431" s="372">
        <v>9</v>
      </c>
    </row>
    <row r="432" spans="1:4" x14ac:dyDescent="0.25">
      <c r="A432" s="369" t="s">
        <v>8983</v>
      </c>
      <c r="B432" s="370" t="s">
        <v>8984</v>
      </c>
      <c r="C432" s="371" t="s">
        <v>770</v>
      </c>
      <c r="D432" s="372">
        <v>39</v>
      </c>
    </row>
    <row r="433" spans="1:4" x14ac:dyDescent="0.25">
      <c r="A433" s="369" t="s">
        <v>703</v>
      </c>
      <c r="B433" s="370" t="s">
        <v>704</v>
      </c>
      <c r="C433" s="371" t="s">
        <v>569</v>
      </c>
      <c r="D433" s="372"/>
    </row>
    <row r="434" spans="1:4" x14ac:dyDescent="0.25">
      <c r="A434" s="369" t="s">
        <v>8638</v>
      </c>
      <c r="B434" s="370" t="s">
        <v>8639</v>
      </c>
      <c r="C434" s="371" t="s">
        <v>569</v>
      </c>
      <c r="D434" s="372">
        <v>250</v>
      </c>
    </row>
    <row r="435" spans="1:4" x14ac:dyDescent="0.25">
      <c r="A435" s="369" t="s">
        <v>8640</v>
      </c>
      <c r="B435" s="370" t="s">
        <v>8641</v>
      </c>
      <c r="C435" s="371" t="s">
        <v>569</v>
      </c>
      <c r="D435" s="372">
        <v>5</v>
      </c>
    </row>
    <row r="436" spans="1:4" x14ac:dyDescent="0.25">
      <c r="A436" s="369" t="s">
        <v>8971</v>
      </c>
      <c r="B436" s="370" t="s">
        <v>8972</v>
      </c>
      <c r="C436" s="371" t="s">
        <v>770</v>
      </c>
      <c r="D436" s="372">
        <v>7</v>
      </c>
    </row>
    <row r="437" spans="1:4" x14ac:dyDescent="0.25">
      <c r="A437" s="369" t="s">
        <v>8983</v>
      </c>
      <c r="B437" s="370" t="s">
        <v>8984</v>
      </c>
      <c r="C437" s="371" t="s">
        <v>770</v>
      </c>
      <c r="D437" s="372">
        <v>114.5</v>
      </c>
    </row>
    <row r="438" spans="1:4" x14ac:dyDescent="0.25">
      <c r="A438" s="369" t="s">
        <v>705</v>
      </c>
      <c r="B438" s="370" t="s">
        <v>706</v>
      </c>
      <c r="C438" s="371" t="s">
        <v>569</v>
      </c>
      <c r="D438" s="372"/>
    </row>
    <row r="439" spans="1:4" x14ac:dyDescent="0.25">
      <c r="A439" s="369" t="s">
        <v>8638</v>
      </c>
      <c r="B439" s="370" t="s">
        <v>8639</v>
      </c>
      <c r="C439" s="371" t="s">
        <v>569</v>
      </c>
      <c r="D439" s="372">
        <v>250</v>
      </c>
    </row>
    <row r="440" spans="1:4" x14ac:dyDescent="0.25">
      <c r="A440" s="369" t="s">
        <v>8640</v>
      </c>
      <c r="B440" s="370" t="s">
        <v>8641</v>
      </c>
      <c r="C440" s="371" t="s">
        <v>569</v>
      </c>
      <c r="D440" s="372">
        <v>5</v>
      </c>
    </row>
    <row r="441" spans="1:4" x14ac:dyDescent="0.25">
      <c r="A441" s="369" t="s">
        <v>8971</v>
      </c>
      <c r="B441" s="370" t="s">
        <v>8972</v>
      </c>
      <c r="C441" s="371" t="s">
        <v>770</v>
      </c>
      <c r="D441" s="372">
        <v>11</v>
      </c>
    </row>
    <row r="442" spans="1:4" x14ac:dyDescent="0.25">
      <c r="A442" s="369" t="s">
        <v>8983</v>
      </c>
      <c r="B442" s="370" t="s">
        <v>8984</v>
      </c>
      <c r="C442" s="371" t="s">
        <v>770</v>
      </c>
      <c r="D442" s="372">
        <v>172.5</v>
      </c>
    </row>
    <row r="443" spans="1:4" x14ac:dyDescent="0.25">
      <c r="A443" s="369" t="s">
        <v>8989</v>
      </c>
      <c r="B443" s="370" t="s">
        <v>8990</v>
      </c>
      <c r="C443" s="371" t="s">
        <v>770</v>
      </c>
      <c r="D443" s="372">
        <v>5</v>
      </c>
    </row>
    <row r="444" spans="1:4" ht="30" x14ac:dyDescent="0.25">
      <c r="A444" s="369" t="s">
        <v>707</v>
      </c>
      <c r="B444" s="370" t="s">
        <v>708</v>
      </c>
      <c r="C444" s="371" t="s">
        <v>569</v>
      </c>
      <c r="D444" s="372"/>
    </row>
    <row r="445" spans="1:4" x14ac:dyDescent="0.25">
      <c r="A445" s="369" t="s">
        <v>8638</v>
      </c>
      <c r="B445" s="370" t="s">
        <v>8639</v>
      </c>
      <c r="C445" s="371" t="s">
        <v>569</v>
      </c>
      <c r="D445" s="372">
        <v>250</v>
      </c>
    </row>
    <row r="446" spans="1:4" x14ac:dyDescent="0.25">
      <c r="A446" s="369" t="s">
        <v>8640</v>
      </c>
      <c r="B446" s="370" t="s">
        <v>8641</v>
      </c>
      <c r="C446" s="371" t="s">
        <v>569</v>
      </c>
      <c r="D446" s="372">
        <v>5</v>
      </c>
    </row>
    <row r="447" spans="1:4" x14ac:dyDescent="0.25">
      <c r="A447" s="369" t="s">
        <v>8971</v>
      </c>
      <c r="B447" s="370" t="s">
        <v>8972</v>
      </c>
      <c r="C447" s="371" t="s">
        <v>770</v>
      </c>
      <c r="D447" s="372">
        <v>7</v>
      </c>
    </row>
    <row r="448" spans="1:4" x14ac:dyDescent="0.25">
      <c r="A448" s="369" t="s">
        <v>8983</v>
      </c>
      <c r="B448" s="370" t="s">
        <v>8984</v>
      </c>
      <c r="C448" s="371" t="s">
        <v>770</v>
      </c>
      <c r="D448" s="372">
        <v>65</v>
      </c>
    </row>
    <row r="449" spans="1:4" x14ac:dyDescent="0.25">
      <c r="A449" s="369" t="s">
        <v>709</v>
      </c>
      <c r="B449" s="370" t="s">
        <v>710</v>
      </c>
      <c r="C449" s="371" t="s">
        <v>569</v>
      </c>
      <c r="D449" s="372"/>
    </row>
    <row r="450" spans="1:4" x14ac:dyDescent="0.25">
      <c r="A450" s="369" t="s">
        <v>8638</v>
      </c>
      <c r="B450" s="370" t="s">
        <v>8639</v>
      </c>
      <c r="C450" s="371" t="s">
        <v>569</v>
      </c>
      <c r="D450" s="372">
        <v>200</v>
      </c>
    </row>
    <row r="451" spans="1:4" x14ac:dyDescent="0.25">
      <c r="A451" s="369" t="s">
        <v>8640</v>
      </c>
      <c r="B451" s="370" t="s">
        <v>8641</v>
      </c>
      <c r="C451" s="371" t="s">
        <v>569</v>
      </c>
      <c r="D451" s="372">
        <v>5</v>
      </c>
    </row>
    <row r="452" spans="1:4" x14ac:dyDescent="0.25">
      <c r="A452" s="369" t="s">
        <v>8971</v>
      </c>
      <c r="B452" s="370" t="s">
        <v>8972</v>
      </c>
      <c r="C452" s="371" t="s">
        <v>770</v>
      </c>
      <c r="D452" s="372">
        <v>9</v>
      </c>
    </row>
    <row r="453" spans="1:4" x14ac:dyDescent="0.25">
      <c r="A453" s="369" t="s">
        <v>8983</v>
      </c>
      <c r="B453" s="370" t="s">
        <v>8984</v>
      </c>
      <c r="C453" s="371" t="s">
        <v>770</v>
      </c>
      <c r="D453" s="372">
        <v>77</v>
      </c>
    </row>
    <row r="454" spans="1:4" x14ac:dyDescent="0.25">
      <c r="A454" s="369" t="s">
        <v>711</v>
      </c>
      <c r="B454" s="370" t="s">
        <v>712</v>
      </c>
      <c r="C454" s="371" t="s">
        <v>569</v>
      </c>
      <c r="D454" s="372"/>
    </row>
    <row r="455" spans="1:4" x14ac:dyDescent="0.25">
      <c r="A455" s="369" t="s">
        <v>8638</v>
      </c>
      <c r="B455" s="370" t="s">
        <v>8639</v>
      </c>
      <c r="C455" s="371" t="s">
        <v>569</v>
      </c>
      <c r="D455" s="372">
        <v>115</v>
      </c>
    </row>
    <row r="456" spans="1:4" x14ac:dyDescent="0.25">
      <c r="A456" s="369" t="s">
        <v>8640</v>
      </c>
      <c r="B456" s="370" t="s">
        <v>8641</v>
      </c>
      <c r="C456" s="371" t="s">
        <v>569</v>
      </c>
      <c r="D456" s="372">
        <v>5</v>
      </c>
    </row>
    <row r="457" spans="1:4" x14ac:dyDescent="0.25">
      <c r="A457" s="369" t="s">
        <v>8971</v>
      </c>
      <c r="B457" s="370" t="s">
        <v>8972</v>
      </c>
      <c r="C457" s="371" t="s">
        <v>770</v>
      </c>
      <c r="D457" s="372">
        <v>15</v>
      </c>
    </row>
    <row r="458" spans="1:4" x14ac:dyDescent="0.25">
      <c r="A458" s="369" t="s">
        <v>8983</v>
      </c>
      <c r="B458" s="370" t="s">
        <v>8984</v>
      </c>
      <c r="C458" s="371" t="s">
        <v>770</v>
      </c>
      <c r="D458" s="372">
        <v>124</v>
      </c>
    </row>
    <row r="459" spans="1:4" x14ac:dyDescent="0.25">
      <c r="A459" s="365" t="s">
        <v>6315</v>
      </c>
      <c r="B459" s="366" t="s">
        <v>713</v>
      </c>
      <c r="C459" s="367"/>
      <c r="D459" s="368"/>
    </row>
    <row r="460" spans="1:4" ht="45" x14ac:dyDescent="0.25">
      <c r="A460" s="369" t="s">
        <v>714</v>
      </c>
      <c r="B460" s="370" t="s">
        <v>6316</v>
      </c>
      <c r="C460" s="371" t="s">
        <v>48</v>
      </c>
      <c r="D460" s="372"/>
    </row>
    <row r="461" spans="1:4" ht="45" x14ac:dyDescent="0.25">
      <c r="A461" s="369" t="s">
        <v>8802</v>
      </c>
      <c r="B461" s="370" t="s">
        <v>6316</v>
      </c>
      <c r="C461" s="371" t="s">
        <v>48</v>
      </c>
      <c r="D461" s="372">
        <v>1</v>
      </c>
    </row>
    <row r="462" spans="1:4" ht="45" x14ac:dyDescent="0.25">
      <c r="A462" s="369" t="s">
        <v>715</v>
      </c>
      <c r="B462" s="370" t="s">
        <v>6317</v>
      </c>
      <c r="C462" s="371" t="s">
        <v>48</v>
      </c>
      <c r="D462" s="372"/>
    </row>
    <row r="463" spans="1:4" ht="45" x14ac:dyDescent="0.25">
      <c r="A463" s="369" t="s">
        <v>8831</v>
      </c>
      <c r="B463" s="370" t="s">
        <v>6317</v>
      </c>
      <c r="C463" s="371" t="s">
        <v>48</v>
      </c>
      <c r="D463" s="372">
        <v>1</v>
      </c>
    </row>
    <row r="464" spans="1:4" ht="45" x14ac:dyDescent="0.25">
      <c r="A464" s="369" t="s">
        <v>716</v>
      </c>
      <c r="B464" s="370" t="s">
        <v>6318</v>
      </c>
      <c r="C464" s="371" t="s">
        <v>48</v>
      </c>
      <c r="D464" s="372"/>
    </row>
    <row r="465" spans="1:4" ht="45" x14ac:dyDescent="0.25">
      <c r="A465" s="369" t="s">
        <v>8830</v>
      </c>
      <c r="B465" s="370" t="s">
        <v>6318</v>
      </c>
      <c r="C465" s="371" t="s">
        <v>48</v>
      </c>
      <c r="D465" s="372">
        <v>1</v>
      </c>
    </row>
    <row r="466" spans="1:4" ht="30" x14ac:dyDescent="0.25">
      <c r="A466" s="369" t="s">
        <v>717</v>
      </c>
      <c r="B466" s="370" t="s">
        <v>6319</v>
      </c>
      <c r="C466" s="371" t="s">
        <v>52</v>
      </c>
      <c r="D466" s="372"/>
    </row>
    <row r="467" spans="1:4" ht="30" x14ac:dyDescent="0.25">
      <c r="A467" s="369" t="s">
        <v>8841</v>
      </c>
      <c r="B467" s="370" t="s">
        <v>8842</v>
      </c>
      <c r="C467" s="371" t="s">
        <v>52</v>
      </c>
      <c r="D467" s="372">
        <v>1</v>
      </c>
    </row>
    <row r="468" spans="1:4" ht="30" x14ac:dyDescent="0.25">
      <c r="A468" s="369" t="s">
        <v>718</v>
      </c>
      <c r="B468" s="370" t="s">
        <v>6320</v>
      </c>
      <c r="C468" s="371" t="s">
        <v>52</v>
      </c>
      <c r="D468" s="372"/>
    </row>
    <row r="469" spans="1:4" ht="30" x14ac:dyDescent="0.25">
      <c r="A469" s="369" t="s">
        <v>8788</v>
      </c>
      <c r="B469" s="370" t="s">
        <v>8789</v>
      </c>
      <c r="C469" s="371" t="s">
        <v>52</v>
      </c>
      <c r="D469" s="372">
        <v>1</v>
      </c>
    </row>
    <row r="470" spans="1:4" ht="30" x14ac:dyDescent="0.25">
      <c r="A470" s="369" t="s">
        <v>719</v>
      </c>
      <c r="B470" s="370" t="s">
        <v>6321</v>
      </c>
      <c r="C470" s="371" t="s">
        <v>52</v>
      </c>
      <c r="D470" s="372"/>
    </row>
    <row r="471" spans="1:4" ht="30" x14ac:dyDescent="0.25">
      <c r="A471" s="369" t="s">
        <v>8790</v>
      </c>
      <c r="B471" s="370" t="s">
        <v>8791</v>
      </c>
      <c r="C471" s="371" t="s">
        <v>52</v>
      </c>
      <c r="D471" s="372">
        <v>1</v>
      </c>
    </row>
    <row r="472" spans="1:4" ht="30" x14ac:dyDescent="0.25">
      <c r="A472" s="369" t="s">
        <v>720</v>
      </c>
      <c r="B472" s="370" t="s">
        <v>6322</v>
      </c>
      <c r="C472" s="371" t="s">
        <v>52</v>
      </c>
      <c r="D472" s="372"/>
    </row>
    <row r="473" spans="1:4" ht="30" x14ac:dyDescent="0.25">
      <c r="A473" s="369" t="s">
        <v>8782</v>
      </c>
      <c r="B473" s="370" t="s">
        <v>8783</v>
      </c>
      <c r="C473" s="371" t="s">
        <v>52</v>
      </c>
      <c r="D473" s="372">
        <v>1</v>
      </c>
    </row>
    <row r="474" spans="1:4" ht="30" x14ac:dyDescent="0.25">
      <c r="A474" s="369" t="s">
        <v>721</v>
      </c>
      <c r="B474" s="370" t="s">
        <v>6323</v>
      </c>
      <c r="C474" s="371" t="s">
        <v>52</v>
      </c>
      <c r="D474" s="372"/>
    </row>
    <row r="475" spans="1:4" ht="30" x14ac:dyDescent="0.25">
      <c r="A475" s="369" t="s">
        <v>8784</v>
      </c>
      <c r="B475" s="370" t="s">
        <v>8785</v>
      </c>
      <c r="C475" s="371" t="s">
        <v>52</v>
      </c>
      <c r="D475" s="372">
        <v>1</v>
      </c>
    </row>
    <row r="476" spans="1:4" ht="30" x14ac:dyDescent="0.25">
      <c r="A476" s="369" t="s">
        <v>722</v>
      </c>
      <c r="B476" s="370" t="s">
        <v>6324</v>
      </c>
      <c r="C476" s="371" t="s">
        <v>52</v>
      </c>
      <c r="D476" s="372"/>
    </row>
    <row r="477" spans="1:4" ht="30" x14ac:dyDescent="0.25">
      <c r="A477" s="369" t="s">
        <v>8786</v>
      </c>
      <c r="B477" s="370" t="s">
        <v>8787</v>
      </c>
      <c r="C477" s="371" t="s">
        <v>52</v>
      </c>
      <c r="D477" s="372">
        <v>1</v>
      </c>
    </row>
    <row r="478" spans="1:4" ht="30" x14ac:dyDescent="0.25">
      <c r="A478" s="369" t="s">
        <v>723</v>
      </c>
      <c r="B478" s="370" t="s">
        <v>6325</v>
      </c>
      <c r="C478" s="371" t="s">
        <v>52</v>
      </c>
      <c r="D478" s="372"/>
    </row>
    <row r="479" spans="1:4" ht="30" x14ac:dyDescent="0.25">
      <c r="A479" s="369" t="s">
        <v>8816</v>
      </c>
      <c r="B479" s="370" t="s">
        <v>8817</v>
      </c>
      <c r="C479" s="371" t="s">
        <v>52</v>
      </c>
      <c r="D479" s="372">
        <v>1</v>
      </c>
    </row>
    <row r="480" spans="1:4" ht="30" x14ac:dyDescent="0.25">
      <c r="A480" s="369" t="s">
        <v>724</v>
      </c>
      <c r="B480" s="370" t="s">
        <v>6326</v>
      </c>
      <c r="C480" s="371" t="s">
        <v>52</v>
      </c>
      <c r="D480" s="372"/>
    </row>
    <row r="481" spans="1:4" ht="30" x14ac:dyDescent="0.25">
      <c r="A481" s="369" t="s">
        <v>8832</v>
      </c>
      <c r="B481" s="370" t="s">
        <v>8833</v>
      </c>
      <c r="C481" s="371" t="s">
        <v>52</v>
      </c>
      <c r="D481" s="372">
        <v>1</v>
      </c>
    </row>
    <row r="482" spans="1:4" ht="30" x14ac:dyDescent="0.25">
      <c r="A482" s="369" t="s">
        <v>725</v>
      </c>
      <c r="B482" s="370" t="s">
        <v>6327</v>
      </c>
      <c r="C482" s="371" t="s">
        <v>52</v>
      </c>
      <c r="D482" s="372"/>
    </row>
    <row r="483" spans="1:4" ht="30" x14ac:dyDescent="0.25">
      <c r="A483" s="369" t="s">
        <v>8813</v>
      </c>
      <c r="B483" s="370" t="s">
        <v>8814</v>
      </c>
      <c r="C483" s="371" t="s">
        <v>52</v>
      </c>
      <c r="D483" s="372">
        <v>1</v>
      </c>
    </row>
    <row r="484" spans="1:4" ht="30" x14ac:dyDescent="0.25">
      <c r="A484" s="369" t="s">
        <v>726</v>
      </c>
      <c r="B484" s="370" t="s">
        <v>6328</v>
      </c>
      <c r="C484" s="371" t="s">
        <v>52</v>
      </c>
      <c r="D484" s="372"/>
    </row>
    <row r="485" spans="1:4" ht="30" x14ac:dyDescent="0.25">
      <c r="A485" s="369" t="s">
        <v>8847</v>
      </c>
      <c r="B485" s="370" t="s">
        <v>6328</v>
      </c>
      <c r="C485" s="371" t="s">
        <v>52</v>
      </c>
      <c r="D485" s="372">
        <v>1</v>
      </c>
    </row>
    <row r="486" spans="1:4" ht="30" x14ac:dyDescent="0.25">
      <c r="A486" s="369" t="s">
        <v>727</v>
      </c>
      <c r="B486" s="370" t="s">
        <v>6329</v>
      </c>
      <c r="C486" s="371" t="s">
        <v>52</v>
      </c>
      <c r="D486" s="372"/>
    </row>
    <row r="487" spans="1:4" ht="30" x14ac:dyDescent="0.25">
      <c r="A487" s="369" t="s">
        <v>8848</v>
      </c>
      <c r="B487" s="370" t="s">
        <v>8849</v>
      </c>
      <c r="C487" s="371" t="s">
        <v>52</v>
      </c>
      <c r="D487" s="372">
        <v>1</v>
      </c>
    </row>
    <row r="488" spans="1:4" ht="30" x14ac:dyDescent="0.25">
      <c r="A488" s="369" t="s">
        <v>728</v>
      </c>
      <c r="B488" s="370" t="s">
        <v>6330</v>
      </c>
      <c r="C488" s="371" t="s">
        <v>52</v>
      </c>
      <c r="D488" s="372"/>
    </row>
    <row r="489" spans="1:4" ht="30" x14ac:dyDescent="0.25">
      <c r="A489" s="369" t="s">
        <v>8829</v>
      </c>
      <c r="B489" s="370" t="s">
        <v>6330</v>
      </c>
      <c r="C489" s="371" t="s">
        <v>52</v>
      </c>
      <c r="D489" s="372">
        <v>1</v>
      </c>
    </row>
    <row r="490" spans="1:4" ht="30" x14ac:dyDescent="0.25">
      <c r="A490" s="369" t="s">
        <v>729</v>
      </c>
      <c r="B490" s="370" t="s">
        <v>6331</v>
      </c>
      <c r="C490" s="371" t="s">
        <v>52</v>
      </c>
      <c r="D490" s="372"/>
    </row>
    <row r="491" spans="1:4" ht="30" x14ac:dyDescent="0.25">
      <c r="A491" s="369" t="s">
        <v>8792</v>
      </c>
      <c r="B491" s="370" t="s">
        <v>8793</v>
      </c>
      <c r="C491" s="371" t="s">
        <v>52</v>
      </c>
      <c r="D491" s="372">
        <v>1</v>
      </c>
    </row>
    <row r="492" spans="1:4" ht="30" x14ac:dyDescent="0.25">
      <c r="A492" s="369" t="s">
        <v>730</v>
      </c>
      <c r="B492" s="370" t="s">
        <v>6332</v>
      </c>
      <c r="C492" s="371" t="s">
        <v>52</v>
      </c>
      <c r="D492" s="372"/>
    </row>
    <row r="493" spans="1:4" ht="30" x14ac:dyDescent="0.25">
      <c r="A493" s="369" t="s">
        <v>8794</v>
      </c>
      <c r="B493" s="370" t="s">
        <v>8795</v>
      </c>
      <c r="C493" s="371" t="s">
        <v>52</v>
      </c>
      <c r="D493" s="372">
        <v>1</v>
      </c>
    </row>
    <row r="494" spans="1:4" ht="30" x14ac:dyDescent="0.25">
      <c r="A494" s="369" t="s">
        <v>731</v>
      </c>
      <c r="B494" s="370" t="s">
        <v>6333</v>
      </c>
      <c r="C494" s="371" t="s">
        <v>52</v>
      </c>
      <c r="D494" s="372"/>
    </row>
    <row r="495" spans="1:4" ht="30" x14ac:dyDescent="0.25">
      <c r="A495" s="369" t="s">
        <v>8796</v>
      </c>
      <c r="B495" s="370" t="s">
        <v>8797</v>
      </c>
      <c r="C495" s="371" t="s">
        <v>52</v>
      </c>
      <c r="D495" s="372">
        <v>1</v>
      </c>
    </row>
    <row r="496" spans="1:4" ht="30" x14ac:dyDescent="0.25">
      <c r="A496" s="369" t="s">
        <v>732</v>
      </c>
      <c r="B496" s="370" t="s">
        <v>6334</v>
      </c>
      <c r="C496" s="371" t="s">
        <v>52</v>
      </c>
      <c r="D496" s="372"/>
    </row>
    <row r="497" spans="1:4" ht="30" x14ac:dyDescent="0.25">
      <c r="A497" s="369" t="s">
        <v>8798</v>
      </c>
      <c r="B497" s="370" t="s">
        <v>6334</v>
      </c>
      <c r="C497" s="371" t="s">
        <v>52</v>
      </c>
      <c r="D497" s="372">
        <v>1</v>
      </c>
    </row>
    <row r="498" spans="1:4" ht="30" x14ac:dyDescent="0.25">
      <c r="A498" s="369" t="s">
        <v>733</v>
      </c>
      <c r="B498" s="370" t="s">
        <v>6335</v>
      </c>
      <c r="C498" s="371" t="s">
        <v>52</v>
      </c>
      <c r="D498" s="372"/>
    </row>
    <row r="499" spans="1:4" ht="30" x14ac:dyDescent="0.25">
      <c r="A499" s="369" t="s">
        <v>8799</v>
      </c>
      <c r="B499" s="370" t="s">
        <v>6335</v>
      </c>
      <c r="C499" s="371" t="s">
        <v>52</v>
      </c>
      <c r="D499" s="372">
        <v>1</v>
      </c>
    </row>
    <row r="500" spans="1:4" ht="30" x14ac:dyDescent="0.25">
      <c r="A500" s="369" t="s">
        <v>734</v>
      </c>
      <c r="B500" s="370" t="s">
        <v>6336</v>
      </c>
      <c r="C500" s="371" t="s">
        <v>52</v>
      </c>
      <c r="D500" s="372"/>
    </row>
    <row r="501" spans="1:4" ht="30" x14ac:dyDescent="0.25">
      <c r="A501" s="369" t="s">
        <v>8800</v>
      </c>
      <c r="B501" s="370" t="s">
        <v>6336</v>
      </c>
      <c r="C501" s="371" t="s">
        <v>52</v>
      </c>
      <c r="D501" s="372">
        <v>1</v>
      </c>
    </row>
    <row r="502" spans="1:4" ht="30" x14ac:dyDescent="0.25">
      <c r="A502" s="369" t="s">
        <v>735</v>
      </c>
      <c r="B502" s="370" t="s">
        <v>6337</v>
      </c>
      <c r="C502" s="371" t="s">
        <v>52</v>
      </c>
      <c r="D502" s="372"/>
    </row>
    <row r="503" spans="1:4" ht="30" x14ac:dyDescent="0.25">
      <c r="A503" s="369" t="s">
        <v>8815</v>
      </c>
      <c r="B503" s="370" t="s">
        <v>6337</v>
      </c>
      <c r="C503" s="371" t="s">
        <v>52</v>
      </c>
      <c r="D503" s="372">
        <v>1</v>
      </c>
    </row>
    <row r="504" spans="1:4" ht="30" x14ac:dyDescent="0.25">
      <c r="A504" s="369" t="s">
        <v>736</v>
      </c>
      <c r="B504" s="370" t="s">
        <v>6338</v>
      </c>
      <c r="C504" s="371" t="s">
        <v>52</v>
      </c>
      <c r="D504" s="372"/>
    </row>
    <row r="505" spans="1:4" ht="30" x14ac:dyDescent="0.25">
      <c r="A505" s="369" t="s">
        <v>8834</v>
      </c>
      <c r="B505" s="370" t="s">
        <v>6338</v>
      </c>
      <c r="C505" s="371" t="s">
        <v>52</v>
      </c>
      <c r="D505" s="372">
        <v>1</v>
      </c>
    </row>
    <row r="506" spans="1:4" ht="30" x14ac:dyDescent="0.25">
      <c r="A506" s="369" t="s">
        <v>737</v>
      </c>
      <c r="B506" s="370" t="s">
        <v>6339</v>
      </c>
      <c r="C506" s="371" t="s">
        <v>52</v>
      </c>
      <c r="D506" s="372"/>
    </row>
    <row r="507" spans="1:4" ht="30" x14ac:dyDescent="0.25">
      <c r="A507" s="369" t="s">
        <v>8818</v>
      </c>
      <c r="B507" s="370" t="s">
        <v>6339</v>
      </c>
      <c r="C507" s="371" t="s">
        <v>52</v>
      </c>
      <c r="D507" s="372">
        <v>1</v>
      </c>
    </row>
    <row r="508" spans="1:4" ht="30" x14ac:dyDescent="0.25">
      <c r="A508" s="369" t="s">
        <v>738</v>
      </c>
      <c r="B508" s="370" t="s">
        <v>6340</v>
      </c>
      <c r="C508" s="371" t="s">
        <v>52</v>
      </c>
      <c r="D508" s="372"/>
    </row>
    <row r="509" spans="1:4" ht="45" x14ac:dyDescent="0.25">
      <c r="A509" s="369" t="s">
        <v>8843</v>
      </c>
      <c r="B509" s="370" t="s">
        <v>8844</v>
      </c>
      <c r="C509" s="371" t="s">
        <v>52</v>
      </c>
      <c r="D509" s="372">
        <v>1</v>
      </c>
    </row>
    <row r="510" spans="1:4" ht="30" x14ac:dyDescent="0.25">
      <c r="A510" s="369" t="s">
        <v>739</v>
      </c>
      <c r="B510" s="370" t="s">
        <v>6341</v>
      </c>
      <c r="C510" s="371" t="s">
        <v>52</v>
      </c>
      <c r="D510" s="372"/>
    </row>
    <row r="511" spans="1:4" ht="30" x14ac:dyDescent="0.25">
      <c r="A511" s="369" t="s">
        <v>8823</v>
      </c>
      <c r="B511" s="370" t="s">
        <v>8824</v>
      </c>
      <c r="C511" s="371" t="s">
        <v>52</v>
      </c>
      <c r="D511" s="372">
        <v>1</v>
      </c>
    </row>
    <row r="512" spans="1:4" ht="30" x14ac:dyDescent="0.25">
      <c r="A512" s="369" t="s">
        <v>740</v>
      </c>
      <c r="B512" s="370" t="s">
        <v>6342</v>
      </c>
      <c r="C512" s="371" t="s">
        <v>52</v>
      </c>
      <c r="D512" s="372"/>
    </row>
    <row r="513" spans="1:4" ht="30" x14ac:dyDescent="0.25">
      <c r="A513" s="369" t="s">
        <v>8827</v>
      </c>
      <c r="B513" s="370" t="s">
        <v>8828</v>
      </c>
      <c r="C513" s="371" t="s">
        <v>52</v>
      </c>
      <c r="D513" s="372">
        <v>1</v>
      </c>
    </row>
    <row r="514" spans="1:4" ht="30" x14ac:dyDescent="0.25">
      <c r="A514" s="369" t="s">
        <v>741</v>
      </c>
      <c r="B514" s="370" t="s">
        <v>6343</v>
      </c>
      <c r="C514" s="371" t="s">
        <v>52</v>
      </c>
      <c r="D514" s="372"/>
    </row>
    <row r="515" spans="1:4" ht="45" x14ac:dyDescent="0.25">
      <c r="A515" s="369" t="s">
        <v>8850</v>
      </c>
      <c r="B515" s="370" t="s">
        <v>8851</v>
      </c>
      <c r="C515" s="371" t="s">
        <v>52</v>
      </c>
      <c r="D515" s="372">
        <v>1</v>
      </c>
    </row>
    <row r="516" spans="1:4" ht="30" x14ac:dyDescent="0.25">
      <c r="A516" s="369" t="s">
        <v>742</v>
      </c>
      <c r="B516" s="370" t="s">
        <v>6344</v>
      </c>
      <c r="C516" s="371" t="s">
        <v>52</v>
      </c>
      <c r="D516" s="372"/>
    </row>
    <row r="517" spans="1:4" ht="30" x14ac:dyDescent="0.25">
      <c r="A517" s="369" t="s">
        <v>8809</v>
      </c>
      <c r="B517" s="370" t="s">
        <v>8810</v>
      </c>
      <c r="C517" s="371" t="s">
        <v>52</v>
      </c>
      <c r="D517" s="372">
        <v>1</v>
      </c>
    </row>
    <row r="518" spans="1:4" ht="30" x14ac:dyDescent="0.25">
      <c r="A518" s="369" t="s">
        <v>743</v>
      </c>
      <c r="B518" s="370" t="s">
        <v>6345</v>
      </c>
      <c r="C518" s="371" t="s">
        <v>52</v>
      </c>
      <c r="D518" s="372"/>
    </row>
    <row r="519" spans="1:4" ht="30" x14ac:dyDescent="0.25">
      <c r="A519" s="369" t="s">
        <v>8811</v>
      </c>
      <c r="B519" s="370" t="s">
        <v>8812</v>
      </c>
      <c r="C519" s="371" t="s">
        <v>52</v>
      </c>
      <c r="D519" s="372">
        <v>1</v>
      </c>
    </row>
    <row r="520" spans="1:4" ht="30" x14ac:dyDescent="0.25">
      <c r="A520" s="369" t="s">
        <v>744</v>
      </c>
      <c r="B520" s="370" t="s">
        <v>6346</v>
      </c>
      <c r="C520" s="371" t="s">
        <v>52</v>
      </c>
      <c r="D520" s="372"/>
    </row>
    <row r="521" spans="1:4" ht="45" x14ac:dyDescent="0.25">
      <c r="A521" s="369" t="s">
        <v>8770</v>
      </c>
      <c r="B521" s="370" t="s">
        <v>8771</v>
      </c>
      <c r="C521" s="371" t="s">
        <v>52</v>
      </c>
      <c r="D521" s="372">
        <v>1</v>
      </c>
    </row>
    <row r="522" spans="1:4" ht="30" x14ac:dyDescent="0.25">
      <c r="A522" s="369" t="s">
        <v>745</v>
      </c>
      <c r="B522" s="370" t="s">
        <v>746</v>
      </c>
      <c r="C522" s="371" t="s">
        <v>52</v>
      </c>
      <c r="D522" s="372"/>
    </row>
    <row r="523" spans="1:4" ht="45" x14ac:dyDescent="0.25">
      <c r="A523" s="369" t="s">
        <v>8803</v>
      </c>
      <c r="B523" s="370" t="s">
        <v>8804</v>
      </c>
      <c r="C523" s="371" t="s">
        <v>52</v>
      </c>
      <c r="D523" s="372">
        <v>1</v>
      </c>
    </row>
    <row r="524" spans="1:4" ht="30" x14ac:dyDescent="0.25">
      <c r="A524" s="369" t="s">
        <v>747</v>
      </c>
      <c r="B524" s="370" t="s">
        <v>748</v>
      </c>
      <c r="C524" s="371" t="s">
        <v>52</v>
      </c>
      <c r="D524" s="372"/>
    </row>
    <row r="525" spans="1:4" ht="45" x14ac:dyDescent="0.25">
      <c r="A525" s="369" t="s">
        <v>8805</v>
      </c>
      <c r="B525" s="370" t="s">
        <v>8806</v>
      </c>
      <c r="C525" s="371" t="s">
        <v>52</v>
      </c>
      <c r="D525" s="372">
        <v>1</v>
      </c>
    </row>
    <row r="526" spans="1:4" ht="30" x14ac:dyDescent="0.25">
      <c r="A526" s="369" t="s">
        <v>749</v>
      </c>
      <c r="B526" s="370" t="s">
        <v>750</v>
      </c>
      <c r="C526" s="371" t="s">
        <v>52</v>
      </c>
      <c r="D526" s="372"/>
    </row>
    <row r="527" spans="1:4" ht="30" x14ac:dyDescent="0.25">
      <c r="A527" s="369" t="s">
        <v>8807</v>
      </c>
      <c r="B527" s="370" t="s">
        <v>8808</v>
      </c>
      <c r="C527" s="371" t="s">
        <v>52</v>
      </c>
      <c r="D527" s="372">
        <v>1</v>
      </c>
    </row>
    <row r="528" spans="1:4" ht="30" x14ac:dyDescent="0.25">
      <c r="A528" s="369" t="s">
        <v>751</v>
      </c>
      <c r="B528" s="370" t="s">
        <v>752</v>
      </c>
      <c r="C528" s="371" t="s">
        <v>52</v>
      </c>
      <c r="D528" s="372"/>
    </row>
    <row r="529" spans="1:4" ht="30" x14ac:dyDescent="0.25">
      <c r="A529" s="369" t="s">
        <v>8835</v>
      </c>
      <c r="B529" s="370" t="s">
        <v>8836</v>
      </c>
      <c r="C529" s="371" t="s">
        <v>52</v>
      </c>
      <c r="D529" s="372">
        <v>1</v>
      </c>
    </row>
    <row r="530" spans="1:4" ht="30" x14ac:dyDescent="0.25">
      <c r="A530" s="369" t="s">
        <v>753</v>
      </c>
      <c r="B530" s="370" t="s">
        <v>6347</v>
      </c>
      <c r="C530" s="371" t="s">
        <v>52</v>
      </c>
      <c r="D530" s="372"/>
    </row>
    <row r="531" spans="1:4" ht="30" x14ac:dyDescent="0.25">
      <c r="A531" s="369" t="s">
        <v>8819</v>
      </c>
      <c r="B531" s="370" t="s">
        <v>8820</v>
      </c>
      <c r="C531" s="371" t="s">
        <v>52</v>
      </c>
      <c r="D531" s="372">
        <v>1</v>
      </c>
    </row>
    <row r="532" spans="1:4" ht="30" x14ac:dyDescent="0.25">
      <c r="A532" s="369" t="s">
        <v>754</v>
      </c>
      <c r="B532" s="370" t="s">
        <v>6348</v>
      </c>
      <c r="C532" s="371" t="s">
        <v>52</v>
      </c>
      <c r="D532" s="372"/>
    </row>
    <row r="533" spans="1:4" ht="30" x14ac:dyDescent="0.25">
      <c r="A533" s="369" t="s">
        <v>8825</v>
      </c>
      <c r="B533" s="370" t="s">
        <v>8826</v>
      </c>
      <c r="C533" s="371" t="s">
        <v>52</v>
      </c>
      <c r="D533" s="372">
        <v>1</v>
      </c>
    </row>
    <row r="534" spans="1:4" ht="30" x14ac:dyDescent="0.25">
      <c r="A534" s="369" t="s">
        <v>755</v>
      </c>
      <c r="B534" s="370" t="s">
        <v>6349</v>
      </c>
      <c r="C534" s="371" t="s">
        <v>52</v>
      </c>
      <c r="D534" s="372"/>
    </row>
    <row r="535" spans="1:4" ht="30" x14ac:dyDescent="0.25">
      <c r="A535" s="369" t="s">
        <v>8772</v>
      </c>
      <c r="B535" s="370" t="s">
        <v>8773</v>
      </c>
      <c r="C535" s="371" t="s">
        <v>52</v>
      </c>
      <c r="D535" s="372">
        <v>1</v>
      </c>
    </row>
    <row r="536" spans="1:4" ht="30" x14ac:dyDescent="0.25">
      <c r="A536" s="369" t="s">
        <v>756</v>
      </c>
      <c r="B536" s="370" t="s">
        <v>6350</v>
      </c>
      <c r="C536" s="371" t="s">
        <v>52</v>
      </c>
      <c r="D536" s="372"/>
    </row>
    <row r="537" spans="1:4" ht="30" x14ac:dyDescent="0.25">
      <c r="A537" s="369" t="s">
        <v>8845</v>
      </c>
      <c r="B537" s="370" t="s">
        <v>8846</v>
      </c>
      <c r="C537" s="371" t="s">
        <v>52</v>
      </c>
      <c r="D537" s="372">
        <v>1</v>
      </c>
    </row>
    <row r="538" spans="1:4" ht="30" x14ac:dyDescent="0.25">
      <c r="A538" s="369" t="s">
        <v>757</v>
      </c>
      <c r="B538" s="370" t="s">
        <v>6351</v>
      </c>
      <c r="C538" s="371" t="s">
        <v>52</v>
      </c>
      <c r="D538" s="372"/>
    </row>
    <row r="539" spans="1:4" ht="30" x14ac:dyDescent="0.25">
      <c r="A539" s="369" t="s">
        <v>8852</v>
      </c>
      <c r="B539" s="370" t="s">
        <v>8853</v>
      </c>
      <c r="C539" s="371" t="s">
        <v>52</v>
      </c>
      <c r="D539" s="372">
        <v>1</v>
      </c>
    </row>
    <row r="540" spans="1:4" ht="30" x14ac:dyDescent="0.25">
      <c r="A540" s="369" t="s">
        <v>758</v>
      </c>
      <c r="B540" s="370" t="s">
        <v>759</v>
      </c>
      <c r="C540" s="371" t="s">
        <v>52</v>
      </c>
      <c r="D540" s="372"/>
    </row>
    <row r="541" spans="1:4" ht="30" x14ac:dyDescent="0.25">
      <c r="A541" s="369" t="s">
        <v>8778</v>
      </c>
      <c r="B541" s="370" t="s">
        <v>8779</v>
      </c>
      <c r="C541" s="371" t="s">
        <v>52</v>
      </c>
      <c r="D541" s="372">
        <v>1</v>
      </c>
    </row>
    <row r="542" spans="1:4" x14ac:dyDescent="0.25">
      <c r="A542" s="369" t="s">
        <v>760</v>
      </c>
      <c r="B542" s="370" t="s">
        <v>6352</v>
      </c>
      <c r="C542" s="371" t="s">
        <v>25</v>
      </c>
      <c r="D542" s="372"/>
    </row>
    <row r="543" spans="1:4" ht="30" x14ac:dyDescent="0.25">
      <c r="A543" s="369" t="s">
        <v>8864</v>
      </c>
      <c r="B543" s="370" t="s">
        <v>8865</v>
      </c>
      <c r="C543" s="371" t="s">
        <v>25</v>
      </c>
      <c r="D543" s="372">
        <v>1</v>
      </c>
    </row>
    <row r="544" spans="1:4" x14ac:dyDescent="0.25">
      <c r="A544" s="369" t="s">
        <v>761</v>
      </c>
      <c r="B544" s="370" t="s">
        <v>6353</v>
      </c>
      <c r="C544" s="371" t="s">
        <v>25</v>
      </c>
      <c r="D544" s="372"/>
    </row>
    <row r="545" spans="1:4" ht="30" x14ac:dyDescent="0.25">
      <c r="A545" s="369" t="s">
        <v>8821</v>
      </c>
      <c r="B545" s="370" t="s">
        <v>8822</v>
      </c>
      <c r="C545" s="371" t="s">
        <v>25</v>
      </c>
      <c r="D545" s="372">
        <v>1</v>
      </c>
    </row>
    <row r="546" spans="1:4" x14ac:dyDescent="0.25">
      <c r="A546" s="369" t="s">
        <v>762</v>
      </c>
      <c r="B546" s="370" t="s">
        <v>763</v>
      </c>
      <c r="C546" s="371" t="s">
        <v>52</v>
      </c>
      <c r="D546" s="372"/>
    </row>
    <row r="547" spans="1:4" x14ac:dyDescent="0.25">
      <c r="A547" s="369" t="s">
        <v>8868</v>
      </c>
      <c r="B547" s="370" t="s">
        <v>8869</v>
      </c>
      <c r="C547" s="371" t="s">
        <v>52</v>
      </c>
      <c r="D547" s="372">
        <v>1</v>
      </c>
    </row>
    <row r="548" spans="1:4" x14ac:dyDescent="0.25">
      <c r="A548" s="369" t="s">
        <v>764</v>
      </c>
      <c r="B548" s="370" t="s">
        <v>765</v>
      </c>
      <c r="C548" s="371" t="s">
        <v>52</v>
      </c>
      <c r="D548" s="372"/>
    </row>
    <row r="549" spans="1:4" x14ac:dyDescent="0.25">
      <c r="A549" s="369" t="s">
        <v>8866</v>
      </c>
      <c r="B549" s="370" t="s">
        <v>8867</v>
      </c>
      <c r="C549" s="371" t="s">
        <v>52</v>
      </c>
      <c r="D549" s="372">
        <v>1</v>
      </c>
    </row>
    <row r="550" spans="1:4" ht="45" x14ac:dyDescent="0.25">
      <c r="A550" s="369" t="s">
        <v>766</v>
      </c>
      <c r="B550" s="370" t="s">
        <v>767</v>
      </c>
      <c r="C550" s="371" t="s">
        <v>48</v>
      </c>
      <c r="D550" s="372"/>
    </row>
    <row r="551" spans="1:4" ht="45" x14ac:dyDescent="0.25">
      <c r="A551" s="369" t="s">
        <v>8801</v>
      </c>
      <c r="B551" s="370" t="s">
        <v>767</v>
      </c>
      <c r="C551" s="371" t="s">
        <v>48</v>
      </c>
      <c r="D551" s="372">
        <v>1</v>
      </c>
    </row>
    <row r="552" spans="1:4" x14ac:dyDescent="0.25">
      <c r="A552" s="369" t="s">
        <v>768</v>
      </c>
      <c r="B552" s="370" t="s">
        <v>769</v>
      </c>
      <c r="C552" s="371" t="s">
        <v>770</v>
      </c>
      <c r="D552" s="372"/>
    </row>
    <row r="553" spans="1:4" ht="30" x14ac:dyDescent="0.25">
      <c r="A553" s="369" t="s">
        <v>8780</v>
      </c>
      <c r="B553" s="370" t="s">
        <v>8781</v>
      </c>
      <c r="C553" s="371" t="s">
        <v>770</v>
      </c>
      <c r="D553" s="372">
        <v>1</v>
      </c>
    </row>
    <row r="554" spans="1:4" ht="30" x14ac:dyDescent="0.25">
      <c r="A554" s="369" t="s">
        <v>771</v>
      </c>
      <c r="B554" s="370" t="s">
        <v>772</v>
      </c>
      <c r="C554" s="371" t="s">
        <v>770</v>
      </c>
      <c r="D554" s="372"/>
    </row>
    <row r="555" spans="1:4" ht="30" x14ac:dyDescent="0.25">
      <c r="A555" s="369" t="s">
        <v>8776</v>
      </c>
      <c r="B555" s="370" t="s">
        <v>8777</v>
      </c>
      <c r="C555" s="371" t="s">
        <v>770</v>
      </c>
      <c r="D555" s="372">
        <v>1</v>
      </c>
    </row>
    <row r="556" spans="1:4" x14ac:dyDescent="0.25">
      <c r="A556" s="369" t="s">
        <v>773</v>
      </c>
      <c r="B556" s="370" t="s">
        <v>774</v>
      </c>
      <c r="C556" s="371" t="s">
        <v>770</v>
      </c>
      <c r="D556" s="372"/>
    </row>
    <row r="557" spans="1:4" ht="30" x14ac:dyDescent="0.25">
      <c r="A557" s="369" t="s">
        <v>8856</v>
      </c>
      <c r="B557" s="370" t="s">
        <v>8857</v>
      </c>
      <c r="C557" s="371" t="s">
        <v>770</v>
      </c>
      <c r="D557" s="372">
        <v>1</v>
      </c>
    </row>
    <row r="558" spans="1:4" x14ac:dyDescent="0.25">
      <c r="A558" s="369" t="s">
        <v>775</v>
      </c>
      <c r="B558" s="370" t="s">
        <v>776</v>
      </c>
      <c r="C558" s="371" t="s">
        <v>770</v>
      </c>
      <c r="D558" s="372"/>
    </row>
    <row r="559" spans="1:4" ht="30" x14ac:dyDescent="0.25">
      <c r="A559" s="369" t="s">
        <v>8858</v>
      </c>
      <c r="B559" s="370" t="s">
        <v>8859</v>
      </c>
      <c r="C559" s="371" t="s">
        <v>770</v>
      </c>
      <c r="D559" s="372">
        <v>1</v>
      </c>
    </row>
    <row r="560" spans="1:4" x14ac:dyDescent="0.25">
      <c r="A560" s="369" t="s">
        <v>777</v>
      </c>
      <c r="B560" s="370" t="s">
        <v>778</v>
      </c>
      <c r="C560" s="371" t="s">
        <v>569</v>
      </c>
      <c r="D560" s="372"/>
    </row>
    <row r="561" spans="1:4" x14ac:dyDescent="0.25">
      <c r="A561" s="369" t="s">
        <v>8774</v>
      </c>
      <c r="B561" s="370" t="s">
        <v>778</v>
      </c>
      <c r="C561" s="371" t="s">
        <v>569</v>
      </c>
      <c r="D561" s="372">
        <v>1</v>
      </c>
    </row>
    <row r="562" spans="1:4" ht="30" x14ac:dyDescent="0.25">
      <c r="A562" s="369" t="s">
        <v>779</v>
      </c>
      <c r="B562" s="370" t="s">
        <v>6354</v>
      </c>
      <c r="C562" s="371" t="s">
        <v>780</v>
      </c>
      <c r="D562" s="372"/>
    </row>
    <row r="563" spans="1:4" ht="45" x14ac:dyDescent="0.25">
      <c r="A563" s="369" t="s">
        <v>8897</v>
      </c>
      <c r="B563" s="370" t="s">
        <v>8898</v>
      </c>
      <c r="C563" s="371" t="s">
        <v>780</v>
      </c>
      <c r="D563" s="372">
        <v>1</v>
      </c>
    </row>
    <row r="564" spans="1:4" ht="30" x14ac:dyDescent="0.25">
      <c r="A564" s="369" t="s">
        <v>781</v>
      </c>
      <c r="B564" s="370" t="s">
        <v>782</v>
      </c>
      <c r="C564" s="371" t="s">
        <v>569</v>
      </c>
      <c r="D564" s="372"/>
    </row>
    <row r="565" spans="1:4" ht="30" x14ac:dyDescent="0.25">
      <c r="A565" s="369" t="s">
        <v>8854</v>
      </c>
      <c r="B565" s="370" t="s">
        <v>8855</v>
      </c>
      <c r="C565" s="371" t="s">
        <v>569</v>
      </c>
      <c r="D565" s="372">
        <v>1</v>
      </c>
    </row>
    <row r="566" spans="1:4" ht="30" x14ac:dyDescent="0.25">
      <c r="A566" s="369" t="s">
        <v>783</v>
      </c>
      <c r="B566" s="370" t="s">
        <v>6355</v>
      </c>
      <c r="C566" s="371" t="s">
        <v>25</v>
      </c>
      <c r="D566" s="372"/>
    </row>
    <row r="567" spans="1:4" ht="30" x14ac:dyDescent="0.25">
      <c r="A567" s="369" t="s">
        <v>8775</v>
      </c>
      <c r="B567" s="370" t="s">
        <v>6355</v>
      </c>
      <c r="C567" s="371" t="s">
        <v>25</v>
      </c>
      <c r="D567" s="372">
        <v>1</v>
      </c>
    </row>
    <row r="568" spans="1:4" ht="30" x14ac:dyDescent="0.25">
      <c r="A568" s="369" t="s">
        <v>784</v>
      </c>
      <c r="B568" s="370" t="s">
        <v>6356</v>
      </c>
      <c r="C568" s="371" t="s">
        <v>569</v>
      </c>
      <c r="D568" s="372"/>
    </row>
    <row r="569" spans="1:4" x14ac:dyDescent="0.25">
      <c r="A569" s="369" t="s">
        <v>8909</v>
      </c>
      <c r="B569" s="370" t="s">
        <v>8910</v>
      </c>
      <c r="C569" s="371" t="s">
        <v>770</v>
      </c>
      <c r="D569" s="372">
        <v>6.048</v>
      </c>
    </row>
    <row r="570" spans="1:4" x14ac:dyDescent="0.25">
      <c r="A570" s="369" t="s">
        <v>8911</v>
      </c>
      <c r="B570" s="370" t="s">
        <v>8912</v>
      </c>
      <c r="C570" s="371" t="s">
        <v>770</v>
      </c>
      <c r="D570" s="372">
        <v>6.048</v>
      </c>
    </row>
    <row r="571" spans="1:4" x14ac:dyDescent="0.25">
      <c r="A571" s="369" t="s">
        <v>8923</v>
      </c>
      <c r="B571" s="370" t="s">
        <v>8924</v>
      </c>
      <c r="C571" s="371" t="s">
        <v>770</v>
      </c>
      <c r="D571" s="372">
        <v>2.1379999999999999</v>
      </c>
    </row>
    <row r="572" spans="1:4" x14ac:dyDescent="0.25">
      <c r="A572" s="369" t="s">
        <v>8925</v>
      </c>
      <c r="B572" s="370" t="s">
        <v>8926</v>
      </c>
      <c r="C572" s="371" t="s">
        <v>770</v>
      </c>
      <c r="D572" s="372">
        <v>4.2770000000000001</v>
      </c>
    </row>
    <row r="573" spans="1:4" x14ac:dyDescent="0.25">
      <c r="A573" s="369" t="s">
        <v>8935</v>
      </c>
      <c r="B573" s="370" t="s">
        <v>8936</v>
      </c>
      <c r="C573" s="371" t="s">
        <v>770</v>
      </c>
      <c r="D573" s="372">
        <v>0.72899999999999998</v>
      </c>
    </row>
    <row r="574" spans="1:4" x14ac:dyDescent="0.25">
      <c r="A574" s="369" t="s">
        <v>8949</v>
      </c>
      <c r="B574" s="370" t="s">
        <v>8950</v>
      </c>
      <c r="C574" s="371" t="s">
        <v>770</v>
      </c>
      <c r="D574" s="372">
        <v>4.8600000000000003</v>
      </c>
    </row>
    <row r="575" spans="1:4" x14ac:dyDescent="0.25">
      <c r="A575" s="369" t="s">
        <v>8993</v>
      </c>
      <c r="B575" s="370" t="s">
        <v>8994</v>
      </c>
      <c r="C575" s="371" t="s">
        <v>32</v>
      </c>
      <c r="D575" s="372">
        <v>194.886</v>
      </c>
    </row>
    <row r="576" spans="1:4" x14ac:dyDescent="0.25">
      <c r="A576" s="369" t="s">
        <v>9049</v>
      </c>
      <c r="B576" s="370" t="s">
        <v>9050</v>
      </c>
      <c r="C576" s="371" t="s">
        <v>25</v>
      </c>
      <c r="D576" s="372">
        <v>0.27</v>
      </c>
    </row>
    <row r="577" spans="1:4" x14ac:dyDescent="0.25">
      <c r="A577" s="369" t="s">
        <v>9053</v>
      </c>
      <c r="B577" s="370" t="s">
        <v>9054</v>
      </c>
      <c r="C577" s="371" t="s">
        <v>25</v>
      </c>
      <c r="D577" s="372">
        <v>0.34599999999999997</v>
      </c>
    </row>
    <row r="578" spans="1:4" x14ac:dyDescent="0.25">
      <c r="A578" s="369" t="s">
        <v>9075</v>
      </c>
      <c r="B578" s="370" t="s">
        <v>9076</v>
      </c>
      <c r="C578" s="371" t="s">
        <v>32</v>
      </c>
      <c r="D578" s="372">
        <v>58.805999999999997</v>
      </c>
    </row>
    <row r="579" spans="1:4" x14ac:dyDescent="0.25">
      <c r="A579" s="369" t="s">
        <v>9362</v>
      </c>
      <c r="B579" s="370" t="s">
        <v>9363</v>
      </c>
      <c r="C579" s="371" t="s">
        <v>52</v>
      </c>
      <c r="D579" s="372">
        <v>8.64</v>
      </c>
    </row>
    <row r="580" spans="1:4" x14ac:dyDescent="0.25">
      <c r="A580" s="369" t="s">
        <v>9366</v>
      </c>
      <c r="B580" s="370" t="s">
        <v>9367</v>
      </c>
      <c r="C580" s="371" t="s">
        <v>52</v>
      </c>
      <c r="D580" s="372">
        <v>6.61</v>
      </c>
    </row>
    <row r="581" spans="1:4" x14ac:dyDescent="0.25">
      <c r="A581" s="369" t="s">
        <v>9370</v>
      </c>
      <c r="B581" s="370" t="s">
        <v>9371</v>
      </c>
      <c r="C581" s="371" t="s">
        <v>21</v>
      </c>
      <c r="D581" s="372">
        <v>2.0739999999999998</v>
      </c>
    </row>
    <row r="582" spans="1:4" ht="30" x14ac:dyDescent="0.25">
      <c r="A582" s="369" t="s">
        <v>9396</v>
      </c>
      <c r="B582" s="370" t="s">
        <v>9397</v>
      </c>
      <c r="C582" s="371" t="s">
        <v>21</v>
      </c>
      <c r="D582" s="372">
        <v>1.8580000000000001</v>
      </c>
    </row>
    <row r="583" spans="1:4" x14ac:dyDescent="0.25">
      <c r="A583" s="369" t="s">
        <v>9506</v>
      </c>
      <c r="B583" s="370" t="s">
        <v>9507</v>
      </c>
      <c r="C583" s="371" t="s">
        <v>32</v>
      </c>
      <c r="D583" s="372">
        <v>1.08</v>
      </c>
    </row>
    <row r="584" spans="1:4" x14ac:dyDescent="0.25">
      <c r="A584" s="369" t="s">
        <v>9508</v>
      </c>
      <c r="B584" s="370" t="s">
        <v>9509</v>
      </c>
      <c r="C584" s="371" t="s">
        <v>32</v>
      </c>
      <c r="D584" s="372">
        <v>1.6040000000000001</v>
      </c>
    </row>
    <row r="585" spans="1:4" x14ac:dyDescent="0.25">
      <c r="A585" s="369" t="s">
        <v>9888</v>
      </c>
      <c r="B585" s="370" t="s">
        <v>9889</v>
      </c>
      <c r="C585" s="371" t="s">
        <v>310</v>
      </c>
      <c r="D585" s="372">
        <v>4.2999999999999997E-2</v>
      </c>
    </row>
    <row r="586" spans="1:4" ht="45" x14ac:dyDescent="0.25">
      <c r="A586" s="369" t="s">
        <v>14687</v>
      </c>
      <c r="B586" s="370" t="s">
        <v>14688</v>
      </c>
      <c r="C586" s="371" t="s">
        <v>770</v>
      </c>
      <c r="D586" s="372">
        <v>0.14899999999999999</v>
      </c>
    </row>
    <row r="587" spans="1:4" x14ac:dyDescent="0.25">
      <c r="A587" s="369" t="s">
        <v>785</v>
      </c>
      <c r="B587" s="370" t="s">
        <v>786</v>
      </c>
      <c r="C587" s="371" t="s">
        <v>569</v>
      </c>
      <c r="D587" s="372"/>
    </row>
    <row r="588" spans="1:4" ht="30" x14ac:dyDescent="0.25">
      <c r="A588" s="369" t="s">
        <v>8860</v>
      </c>
      <c r="B588" s="370" t="s">
        <v>8861</v>
      </c>
      <c r="C588" s="371" t="s">
        <v>569</v>
      </c>
      <c r="D588" s="372">
        <v>1</v>
      </c>
    </row>
    <row r="589" spans="1:4" x14ac:dyDescent="0.25">
      <c r="A589" s="369" t="s">
        <v>787</v>
      </c>
      <c r="B589" s="370" t="s">
        <v>788</v>
      </c>
      <c r="C589" s="371" t="s">
        <v>569</v>
      </c>
      <c r="D589" s="372"/>
    </row>
    <row r="590" spans="1:4" ht="45" x14ac:dyDescent="0.25">
      <c r="A590" s="369" t="s">
        <v>8837</v>
      </c>
      <c r="B590" s="370" t="s">
        <v>8838</v>
      </c>
      <c r="C590" s="371" t="s">
        <v>569</v>
      </c>
      <c r="D590" s="372">
        <v>1</v>
      </c>
    </row>
    <row r="591" spans="1:4" x14ac:dyDescent="0.25">
      <c r="A591" s="369" t="s">
        <v>789</v>
      </c>
      <c r="B591" s="370" t="s">
        <v>790</v>
      </c>
      <c r="C591" s="371" t="s">
        <v>569</v>
      </c>
      <c r="D591" s="372"/>
    </row>
    <row r="592" spans="1:4" ht="45" x14ac:dyDescent="0.25">
      <c r="A592" s="369" t="s">
        <v>8839</v>
      </c>
      <c r="B592" s="370" t="s">
        <v>8840</v>
      </c>
      <c r="C592" s="371" t="s">
        <v>569</v>
      </c>
      <c r="D592" s="372">
        <v>1</v>
      </c>
    </row>
    <row r="593" spans="1:4" x14ac:dyDescent="0.25">
      <c r="A593" s="369" t="s">
        <v>791</v>
      </c>
      <c r="B593" s="370" t="s">
        <v>792</v>
      </c>
      <c r="C593" s="371" t="s">
        <v>569</v>
      </c>
      <c r="D593" s="372"/>
    </row>
    <row r="594" spans="1:4" ht="45" x14ac:dyDescent="0.25">
      <c r="A594" s="369" t="s">
        <v>8862</v>
      </c>
      <c r="B594" s="370" t="s">
        <v>8863</v>
      </c>
      <c r="C594" s="371" t="s">
        <v>569</v>
      </c>
      <c r="D594" s="372">
        <v>1</v>
      </c>
    </row>
    <row r="595" spans="1:4" x14ac:dyDescent="0.25">
      <c r="A595" s="365" t="s">
        <v>6357</v>
      </c>
      <c r="B595" s="366" t="s">
        <v>15020</v>
      </c>
      <c r="C595" s="367"/>
      <c r="D595" s="368"/>
    </row>
    <row r="596" spans="1:4" x14ac:dyDescent="0.25">
      <c r="A596" s="365" t="s">
        <v>6358</v>
      </c>
      <c r="B596" s="366" t="s">
        <v>794</v>
      </c>
      <c r="C596" s="367"/>
      <c r="D596" s="368"/>
    </row>
    <row r="597" spans="1:4" x14ac:dyDescent="0.25">
      <c r="A597" s="369" t="s">
        <v>795</v>
      </c>
      <c r="B597" s="370" t="s">
        <v>6359</v>
      </c>
      <c r="C597" s="371" t="s">
        <v>21</v>
      </c>
      <c r="D597" s="372"/>
    </row>
    <row r="598" spans="1:4" x14ac:dyDescent="0.25">
      <c r="A598" s="369" t="s">
        <v>8909</v>
      </c>
      <c r="B598" s="370" t="s">
        <v>8910</v>
      </c>
      <c r="C598" s="371" t="s">
        <v>770</v>
      </c>
      <c r="D598" s="372">
        <v>0.51</v>
      </c>
    </row>
    <row r="599" spans="1:4" x14ac:dyDescent="0.25">
      <c r="A599" s="369" t="s">
        <v>8911</v>
      </c>
      <c r="B599" s="370" t="s">
        <v>8912</v>
      </c>
      <c r="C599" s="371" t="s">
        <v>770</v>
      </c>
      <c r="D599" s="372">
        <v>0.51</v>
      </c>
    </row>
    <row r="600" spans="1:4" x14ac:dyDescent="0.25">
      <c r="A600" s="369" t="s">
        <v>8913</v>
      </c>
      <c r="B600" s="370" t="s">
        <v>8914</v>
      </c>
      <c r="C600" s="371" t="s">
        <v>770</v>
      </c>
      <c r="D600" s="372">
        <v>0.13</v>
      </c>
    </row>
    <row r="601" spans="1:4" x14ac:dyDescent="0.25">
      <c r="A601" s="369" t="s">
        <v>8915</v>
      </c>
      <c r="B601" s="370" t="s">
        <v>8916</v>
      </c>
      <c r="C601" s="371" t="s">
        <v>770</v>
      </c>
      <c r="D601" s="372">
        <v>0.13</v>
      </c>
    </row>
    <row r="602" spans="1:4" x14ac:dyDescent="0.25">
      <c r="A602" s="369" t="s">
        <v>8935</v>
      </c>
      <c r="B602" s="370" t="s">
        <v>8936</v>
      </c>
      <c r="C602" s="371" t="s">
        <v>770</v>
      </c>
      <c r="D602" s="372">
        <v>1.05</v>
      </c>
    </row>
    <row r="603" spans="1:4" x14ac:dyDescent="0.25">
      <c r="A603" s="369" t="s">
        <v>8937</v>
      </c>
      <c r="B603" s="370" t="s">
        <v>8938</v>
      </c>
      <c r="C603" s="371" t="s">
        <v>770</v>
      </c>
      <c r="D603" s="372">
        <v>0.52</v>
      </c>
    </row>
    <row r="604" spans="1:4" x14ac:dyDescent="0.25">
      <c r="A604" s="369" t="s">
        <v>8939</v>
      </c>
      <c r="B604" s="370" t="s">
        <v>8940</v>
      </c>
      <c r="C604" s="371" t="s">
        <v>770</v>
      </c>
      <c r="D604" s="372">
        <v>0.26</v>
      </c>
    </row>
    <row r="605" spans="1:4" x14ac:dyDescent="0.25">
      <c r="A605" s="369" t="s">
        <v>8949</v>
      </c>
      <c r="B605" s="370" t="s">
        <v>8950</v>
      </c>
      <c r="C605" s="371" t="s">
        <v>770</v>
      </c>
      <c r="D605" s="372">
        <v>2.25</v>
      </c>
    </row>
    <row r="606" spans="1:4" x14ac:dyDescent="0.25">
      <c r="A606" s="369" t="s">
        <v>8977</v>
      </c>
      <c r="B606" s="370" t="s">
        <v>8978</v>
      </c>
      <c r="C606" s="371" t="s">
        <v>770</v>
      </c>
      <c r="D606" s="372">
        <v>0.04</v>
      </c>
    </row>
    <row r="607" spans="1:4" x14ac:dyDescent="0.25">
      <c r="A607" s="369" t="s">
        <v>8991</v>
      </c>
      <c r="B607" s="370" t="s">
        <v>8992</v>
      </c>
      <c r="C607" s="371" t="s">
        <v>770</v>
      </c>
      <c r="D607" s="372">
        <v>7.0000000000000007E-2</v>
      </c>
    </row>
    <row r="608" spans="1:4" x14ac:dyDescent="0.25">
      <c r="A608" s="369" t="s">
        <v>9194</v>
      </c>
      <c r="B608" s="370" t="s">
        <v>9195</v>
      </c>
      <c r="C608" s="371" t="s">
        <v>25</v>
      </c>
      <c r="D608" s="372">
        <v>0.1</v>
      </c>
    </row>
    <row r="609" spans="1:4" x14ac:dyDescent="0.25">
      <c r="A609" s="369" t="s">
        <v>9362</v>
      </c>
      <c r="B609" s="370" t="s">
        <v>9363</v>
      </c>
      <c r="C609" s="371" t="s">
        <v>52</v>
      </c>
      <c r="D609" s="372">
        <v>3.944</v>
      </c>
    </row>
    <row r="610" spans="1:4" x14ac:dyDescent="0.25">
      <c r="A610" s="369" t="s">
        <v>9370</v>
      </c>
      <c r="B610" s="370" t="s">
        <v>9371</v>
      </c>
      <c r="C610" s="371" t="s">
        <v>21</v>
      </c>
      <c r="D610" s="372">
        <v>0.73199999999999998</v>
      </c>
    </row>
    <row r="611" spans="1:4" ht="30" x14ac:dyDescent="0.25">
      <c r="A611" s="369" t="s">
        <v>9376</v>
      </c>
      <c r="B611" s="370" t="s">
        <v>9377</v>
      </c>
      <c r="C611" s="371" t="s">
        <v>52</v>
      </c>
      <c r="D611" s="372">
        <v>2.4750000000000001</v>
      </c>
    </row>
    <row r="612" spans="1:4" ht="30" x14ac:dyDescent="0.25">
      <c r="A612" s="369" t="s">
        <v>9402</v>
      </c>
      <c r="B612" s="370" t="s">
        <v>9403</v>
      </c>
      <c r="C612" s="371" t="s">
        <v>21</v>
      </c>
      <c r="D612" s="372">
        <v>2.048</v>
      </c>
    </row>
    <row r="613" spans="1:4" x14ac:dyDescent="0.25">
      <c r="A613" s="369" t="s">
        <v>9506</v>
      </c>
      <c r="B613" s="370" t="s">
        <v>9507</v>
      </c>
      <c r="C613" s="371" t="s">
        <v>32</v>
      </c>
      <c r="D613" s="372">
        <v>0.39</v>
      </c>
    </row>
    <row r="614" spans="1:4" x14ac:dyDescent="0.25">
      <c r="A614" s="369" t="s">
        <v>9518</v>
      </c>
      <c r="B614" s="370" t="s">
        <v>9519</v>
      </c>
      <c r="C614" s="371" t="s">
        <v>569</v>
      </c>
      <c r="D614" s="372">
        <v>0.33600000000000002</v>
      </c>
    </row>
    <row r="615" spans="1:4" x14ac:dyDescent="0.25">
      <c r="A615" s="369" t="s">
        <v>9906</v>
      </c>
      <c r="B615" s="370" t="s">
        <v>9907</v>
      </c>
      <c r="C615" s="371" t="s">
        <v>21</v>
      </c>
      <c r="D615" s="372">
        <v>0.33600000000000002</v>
      </c>
    </row>
    <row r="616" spans="1:4" x14ac:dyDescent="0.25">
      <c r="A616" s="369" t="s">
        <v>10314</v>
      </c>
      <c r="B616" s="370" t="s">
        <v>10315</v>
      </c>
      <c r="C616" s="371" t="s">
        <v>21</v>
      </c>
      <c r="D616" s="372">
        <v>0.24</v>
      </c>
    </row>
    <row r="617" spans="1:4" ht="45" x14ac:dyDescent="0.25">
      <c r="A617" s="369" t="s">
        <v>10374</v>
      </c>
      <c r="B617" s="370" t="s">
        <v>10375</v>
      </c>
      <c r="C617" s="371" t="s">
        <v>569</v>
      </c>
      <c r="D617" s="372">
        <v>9.6000000000000002E-2</v>
      </c>
    </row>
    <row r="618" spans="1:4" ht="45" x14ac:dyDescent="0.25">
      <c r="A618" s="369" t="s">
        <v>10430</v>
      </c>
      <c r="B618" s="370" t="s">
        <v>10431</v>
      </c>
      <c r="C618" s="371" t="s">
        <v>780</v>
      </c>
      <c r="D618" s="372">
        <v>1.78E-2</v>
      </c>
    </row>
    <row r="619" spans="1:4" ht="30" x14ac:dyDescent="0.25">
      <c r="A619" s="369" t="s">
        <v>10524</v>
      </c>
      <c r="B619" s="370" t="s">
        <v>10525</v>
      </c>
      <c r="C619" s="371" t="s">
        <v>569</v>
      </c>
      <c r="D619" s="372">
        <v>3</v>
      </c>
    </row>
    <row r="620" spans="1:4" ht="45" x14ac:dyDescent="0.25">
      <c r="A620" s="369" t="s">
        <v>10570</v>
      </c>
      <c r="B620" s="370" t="s">
        <v>10571</v>
      </c>
      <c r="C620" s="371" t="s">
        <v>310</v>
      </c>
      <c r="D620" s="372">
        <v>1.23</v>
      </c>
    </row>
    <row r="621" spans="1:4" x14ac:dyDescent="0.25">
      <c r="A621" s="369" t="s">
        <v>12472</v>
      </c>
      <c r="B621" s="370" t="s">
        <v>12473</v>
      </c>
      <c r="C621" s="371" t="s">
        <v>52</v>
      </c>
      <c r="D621" s="372">
        <v>4.3999999999999997E-2</v>
      </c>
    </row>
    <row r="622" spans="1:4" x14ac:dyDescent="0.25">
      <c r="A622" s="369" t="s">
        <v>12480</v>
      </c>
      <c r="B622" s="370" t="s">
        <v>12481</v>
      </c>
      <c r="C622" s="371" t="s">
        <v>52</v>
      </c>
      <c r="D622" s="372">
        <v>4.3999999999999997E-2</v>
      </c>
    </row>
    <row r="623" spans="1:4" x14ac:dyDescent="0.25">
      <c r="A623" s="369" t="s">
        <v>12943</v>
      </c>
      <c r="B623" s="370" t="s">
        <v>12944</v>
      </c>
      <c r="C623" s="371" t="s">
        <v>52</v>
      </c>
      <c r="D623" s="372">
        <v>1.54</v>
      </c>
    </row>
    <row r="624" spans="1:4" x14ac:dyDescent="0.25">
      <c r="A624" s="369" t="s">
        <v>13305</v>
      </c>
      <c r="B624" s="370" t="s">
        <v>13306</v>
      </c>
      <c r="C624" s="371" t="s">
        <v>780</v>
      </c>
      <c r="D624" s="372">
        <v>2.1999999999999999E-2</v>
      </c>
    </row>
    <row r="625" spans="1:4" ht="30" x14ac:dyDescent="0.25">
      <c r="A625" s="369" t="s">
        <v>13335</v>
      </c>
      <c r="B625" s="370" t="s">
        <v>13336</v>
      </c>
      <c r="C625" s="371" t="s">
        <v>780</v>
      </c>
      <c r="D625" s="372">
        <v>2.1999999999999999E-2</v>
      </c>
    </row>
    <row r="626" spans="1:4" ht="45" x14ac:dyDescent="0.25">
      <c r="A626" s="369" t="s">
        <v>13369</v>
      </c>
      <c r="B626" s="370" t="s">
        <v>13370</v>
      </c>
      <c r="C626" s="371" t="s">
        <v>569</v>
      </c>
      <c r="D626" s="372">
        <v>8.7999999999999995E-2</v>
      </c>
    </row>
    <row r="627" spans="1:4" ht="45" x14ac:dyDescent="0.25">
      <c r="A627" s="369" t="s">
        <v>13481</v>
      </c>
      <c r="B627" s="370" t="s">
        <v>13482</v>
      </c>
      <c r="C627" s="371" t="s">
        <v>569</v>
      </c>
      <c r="D627" s="372">
        <v>2.1999999999999999E-2</v>
      </c>
    </row>
    <row r="628" spans="1:4" ht="45" x14ac:dyDescent="0.25">
      <c r="A628" s="369" t="s">
        <v>14348</v>
      </c>
      <c r="B628" s="370" t="s">
        <v>14349</v>
      </c>
      <c r="C628" s="371" t="s">
        <v>569</v>
      </c>
      <c r="D628" s="372">
        <v>4.3999999999999997E-2</v>
      </c>
    </row>
    <row r="629" spans="1:4" x14ac:dyDescent="0.25">
      <c r="A629" s="369" t="s">
        <v>796</v>
      </c>
      <c r="B629" s="370" t="s">
        <v>797</v>
      </c>
      <c r="C629" s="371" t="s">
        <v>21</v>
      </c>
      <c r="D629" s="372"/>
    </row>
    <row r="630" spans="1:4" x14ac:dyDescent="0.25">
      <c r="A630" s="369" t="s">
        <v>8909</v>
      </c>
      <c r="B630" s="370" t="s">
        <v>8910</v>
      </c>
      <c r="C630" s="371" t="s">
        <v>770</v>
      </c>
      <c r="D630" s="372">
        <v>0.51</v>
      </c>
    </row>
    <row r="631" spans="1:4" x14ac:dyDescent="0.25">
      <c r="A631" s="369" t="s">
        <v>8911</v>
      </c>
      <c r="B631" s="370" t="s">
        <v>8912</v>
      </c>
      <c r="C631" s="371" t="s">
        <v>770</v>
      </c>
      <c r="D631" s="372">
        <v>0.51</v>
      </c>
    </row>
    <row r="632" spans="1:4" x14ac:dyDescent="0.25">
      <c r="A632" s="369" t="s">
        <v>8913</v>
      </c>
      <c r="B632" s="370" t="s">
        <v>8914</v>
      </c>
      <c r="C632" s="371" t="s">
        <v>770</v>
      </c>
      <c r="D632" s="372">
        <v>0.13</v>
      </c>
    </row>
    <row r="633" spans="1:4" x14ac:dyDescent="0.25">
      <c r="A633" s="369" t="s">
        <v>8915</v>
      </c>
      <c r="B633" s="370" t="s">
        <v>8916</v>
      </c>
      <c r="C633" s="371" t="s">
        <v>770</v>
      </c>
      <c r="D633" s="372">
        <v>0.13</v>
      </c>
    </row>
    <row r="634" spans="1:4" x14ac:dyDescent="0.25">
      <c r="A634" s="369" t="s">
        <v>8919</v>
      </c>
      <c r="B634" s="370" t="s">
        <v>8920</v>
      </c>
      <c r="C634" s="371" t="s">
        <v>770</v>
      </c>
      <c r="D634" s="372">
        <v>0.4</v>
      </c>
    </row>
    <row r="635" spans="1:4" x14ac:dyDescent="0.25">
      <c r="A635" s="369" t="s">
        <v>8921</v>
      </c>
      <c r="B635" s="370" t="s">
        <v>8922</v>
      </c>
      <c r="C635" s="371" t="s">
        <v>770</v>
      </c>
      <c r="D635" s="372">
        <v>0.15</v>
      </c>
    </row>
    <row r="636" spans="1:4" x14ac:dyDescent="0.25">
      <c r="A636" s="369" t="s">
        <v>8935</v>
      </c>
      <c r="B636" s="370" t="s">
        <v>8936</v>
      </c>
      <c r="C636" s="371" t="s">
        <v>770</v>
      </c>
      <c r="D636" s="372">
        <v>6.25</v>
      </c>
    </row>
    <row r="637" spans="1:4" x14ac:dyDescent="0.25">
      <c r="A637" s="369" t="s">
        <v>8937</v>
      </c>
      <c r="B637" s="370" t="s">
        <v>8938</v>
      </c>
      <c r="C637" s="371" t="s">
        <v>770</v>
      </c>
      <c r="D637" s="372">
        <v>0.52</v>
      </c>
    </row>
    <row r="638" spans="1:4" x14ac:dyDescent="0.25">
      <c r="A638" s="369" t="s">
        <v>8939</v>
      </c>
      <c r="B638" s="370" t="s">
        <v>8940</v>
      </c>
      <c r="C638" s="371" t="s">
        <v>770</v>
      </c>
      <c r="D638" s="372">
        <v>0.26</v>
      </c>
    </row>
    <row r="639" spans="1:4" x14ac:dyDescent="0.25">
      <c r="A639" s="369" t="s">
        <v>8949</v>
      </c>
      <c r="B639" s="370" t="s">
        <v>8950</v>
      </c>
      <c r="C639" s="371" t="s">
        <v>770</v>
      </c>
      <c r="D639" s="372">
        <v>5.0650000000000004</v>
      </c>
    </row>
    <row r="640" spans="1:4" x14ac:dyDescent="0.25">
      <c r="A640" s="369" t="s">
        <v>8977</v>
      </c>
      <c r="B640" s="370" t="s">
        <v>8978</v>
      </c>
      <c r="C640" s="371" t="s">
        <v>770</v>
      </c>
      <c r="D640" s="372">
        <v>0.03</v>
      </c>
    </row>
    <row r="641" spans="1:4" x14ac:dyDescent="0.25">
      <c r="A641" s="369" t="s">
        <v>8991</v>
      </c>
      <c r="B641" s="370" t="s">
        <v>8992</v>
      </c>
      <c r="C641" s="371" t="s">
        <v>770</v>
      </c>
      <c r="D641" s="372">
        <v>0.05</v>
      </c>
    </row>
    <row r="642" spans="1:4" x14ac:dyDescent="0.25">
      <c r="A642" s="369" t="s">
        <v>8993</v>
      </c>
      <c r="B642" s="370" t="s">
        <v>8994</v>
      </c>
      <c r="C642" s="371" t="s">
        <v>32</v>
      </c>
      <c r="D642" s="372">
        <v>15</v>
      </c>
    </row>
    <row r="643" spans="1:4" x14ac:dyDescent="0.25">
      <c r="A643" s="369" t="s">
        <v>9043</v>
      </c>
      <c r="B643" s="370" t="s">
        <v>9044</v>
      </c>
      <c r="C643" s="371" t="s">
        <v>32</v>
      </c>
      <c r="D643" s="372">
        <v>0.91900000000000004</v>
      </c>
    </row>
    <row r="644" spans="1:4" x14ac:dyDescent="0.25">
      <c r="A644" s="369" t="s">
        <v>9049</v>
      </c>
      <c r="B644" s="370" t="s">
        <v>9050</v>
      </c>
      <c r="C644" s="371" t="s">
        <v>25</v>
      </c>
      <c r="D644" s="372">
        <v>5.8000000000000003E-2</v>
      </c>
    </row>
    <row r="645" spans="1:4" x14ac:dyDescent="0.25">
      <c r="A645" s="369" t="s">
        <v>9108</v>
      </c>
      <c r="B645" s="370" t="s">
        <v>9109</v>
      </c>
      <c r="C645" s="371" t="s">
        <v>52</v>
      </c>
      <c r="D645" s="372">
        <v>1.07</v>
      </c>
    </row>
    <row r="646" spans="1:4" x14ac:dyDescent="0.25">
      <c r="A646" s="369" t="s">
        <v>9194</v>
      </c>
      <c r="B646" s="370" t="s">
        <v>9195</v>
      </c>
      <c r="C646" s="371" t="s">
        <v>25</v>
      </c>
      <c r="D646" s="372">
        <v>0.1</v>
      </c>
    </row>
    <row r="647" spans="1:4" ht="30" x14ac:dyDescent="0.25">
      <c r="A647" s="369" t="s">
        <v>9286</v>
      </c>
      <c r="B647" s="370" t="s">
        <v>9287</v>
      </c>
      <c r="C647" s="371" t="s">
        <v>569</v>
      </c>
      <c r="D647" s="372">
        <v>37.619999999999997</v>
      </c>
    </row>
    <row r="648" spans="1:4" x14ac:dyDescent="0.25">
      <c r="A648" s="369" t="s">
        <v>9362</v>
      </c>
      <c r="B648" s="370" t="s">
        <v>9363</v>
      </c>
      <c r="C648" s="371" t="s">
        <v>52</v>
      </c>
      <c r="D648" s="372">
        <v>3.94</v>
      </c>
    </row>
    <row r="649" spans="1:4" x14ac:dyDescent="0.25">
      <c r="A649" s="369" t="s">
        <v>9370</v>
      </c>
      <c r="B649" s="370" t="s">
        <v>9371</v>
      </c>
      <c r="C649" s="371" t="s">
        <v>21</v>
      </c>
      <c r="D649" s="372">
        <v>0.73199999999999998</v>
      </c>
    </row>
    <row r="650" spans="1:4" ht="30" x14ac:dyDescent="0.25">
      <c r="A650" s="369" t="s">
        <v>9376</v>
      </c>
      <c r="B650" s="370" t="s">
        <v>9377</v>
      </c>
      <c r="C650" s="371" t="s">
        <v>52</v>
      </c>
      <c r="D650" s="372">
        <v>2.4750000000000001</v>
      </c>
    </row>
    <row r="651" spans="1:4" ht="30" x14ac:dyDescent="0.25">
      <c r="A651" s="369" t="s">
        <v>9402</v>
      </c>
      <c r="B651" s="370" t="s">
        <v>9403</v>
      </c>
      <c r="C651" s="371" t="s">
        <v>21</v>
      </c>
      <c r="D651" s="372">
        <v>0.19</v>
      </c>
    </row>
    <row r="652" spans="1:4" x14ac:dyDescent="0.25">
      <c r="A652" s="369" t="s">
        <v>9506</v>
      </c>
      <c r="B652" s="370" t="s">
        <v>9507</v>
      </c>
      <c r="C652" s="371" t="s">
        <v>32</v>
      </c>
      <c r="D652" s="372">
        <v>0.1</v>
      </c>
    </row>
    <row r="653" spans="1:4" x14ac:dyDescent="0.25">
      <c r="A653" s="369" t="s">
        <v>9518</v>
      </c>
      <c r="B653" s="370" t="s">
        <v>9519</v>
      </c>
      <c r="C653" s="371" t="s">
        <v>569</v>
      </c>
      <c r="D653" s="372">
        <v>0.9</v>
      </c>
    </row>
    <row r="654" spans="1:4" x14ac:dyDescent="0.25">
      <c r="A654" s="369" t="s">
        <v>9524</v>
      </c>
      <c r="B654" s="370" t="s">
        <v>9525</v>
      </c>
      <c r="C654" s="371" t="s">
        <v>569</v>
      </c>
      <c r="D654" s="372">
        <v>0.1</v>
      </c>
    </row>
    <row r="655" spans="1:4" x14ac:dyDescent="0.25">
      <c r="A655" s="369" t="s">
        <v>9538</v>
      </c>
      <c r="B655" s="370" t="s">
        <v>9539</v>
      </c>
      <c r="C655" s="371" t="s">
        <v>569</v>
      </c>
      <c r="D655" s="372">
        <v>0.32</v>
      </c>
    </row>
    <row r="656" spans="1:4" x14ac:dyDescent="0.25">
      <c r="A656" s="369" t="s">
        <v>9906</v>
      </c>
      <c r="B656" s="370" t="s">
        <v>9907</v>
      </c>
      <c r="C656" s="371" t="s">
        <v>21</v>
      </c>
      <c r="D656" s="372">
        <v>1.1000000000000001</v>
      </c>
    </row>
    <row r="657" spans="1:4" x14ac:dyDescent="0.25">
      <c r="A657" s="369" t="s">
        <v>10314</v>
      </c>
      <c r="B657" s="370" t="s">
        <v>10315</v>
      </c>
      <c r="C657" s="371" t="s">
        <v>21</v>
      </c>
      <c r="D657" s="372">
        <v>0.24</v>
      </c>
    </row>
    <row r="658" spans="1:4" ht="45" x14ac:dyDescent="0.25">
      <c r="A658" s="369" t="s">
        <v>10374</v>
      </c>
      <c r="B658" s="370" t="s">
        <v>10375</v>
      </c>
      <c r="C658" s="371" t="s">
        <v>569</v>
      </c>
      <c r="D658" s="372">
        <v>0.192</v>
      </c>
    </row>
    <row r="659" spans="1:4" ht="45" x14ac:dyDescent="0.25">
      <c r="A659" s="369" t="s">
        <v>10430</v>
      </c>
      <c r="B659" s="370" t="s">
        <v>10431</v>
      </c>
      <c r="C659" s="371" t="s">
        <v>780</v>
      </c>
      <c r="D659" s="372">
        <v>3.5999999999999997E-2</v>
      </c>
    </row>
    <row r="660" spans="1:4" ht="30" x14ac:dyDescent="0.25">
      <c r="A660" s="369" t="s">
        <v>10524</v>
      </c>
      <c r="B660" s="370" t="s">
        <v>10525</v>
      </c>
      <c r="C660" s="371" t="s">
        <v>569</v>
      </c>
      <c r="D660" s="372">
        <v>1</v>
      </c>
    </row>
    <row r="661" spans="1:4" ht="45" x14ac:dyDescent="0.25">
      <c r="A661" s="369" t="s">
        <v>10570</v>
      </c>
      <c r="B661" s="370" t="s">
        <v>10571</v>
      </c>
      <c r="C661" s="371" t="s">
        <v>310</v>
      </c>
      <c r="D661" s="372">
        <v>1.32</v>
      </c>
    </row>
    <row r="662" spans="1:4" x14ac:dyDescent="0.25">
      <c r="A662" s="369" t="s">
        <v>11015</v>
      </c>
      <c r="B662" s="370" t="s">
        <v>11016</v>
      </c>
      <c r="C662" s="371" t="s">
        <v>52</v>
      </c>
      <c r="D662" s="372">
        <v>2</v>
      </c>
    </row>
    <row r="663" spans="1:4" x14ac:dyDescent="0.25">
      <c r="A663" s="369" t="s">
        <v>11083</v>
      </c>
      <c r="B663" s="370" t="s">
        <v>11084</v>
      </c>
      <c r="C663" s="371" t="s">
        <v>569</v>
      </c>
      <c r="D663" s="372">
        <v>0.1</v>
      </c>
    </row>
    <row r="664" spans="1:4" ht="30" x14ac:dyDescent="0.25">
      <c r="A664" s="369" t="s">
        <v>11625</v>
      </c>
      <c r="B664" s="370" t="s">
        <v>11626</v>
      </c>
      <c r="C664" s="371" t="s">
        <v>569</v>
      </c>
      <c r="D664" s="372">
        <v>0.1</v>
      </c>
    </row>
    <row r="665" spans="1:4" x14ac:dyDescent="0.25">
      <c r="A665" s="369" t="s">
        <v>11645</v>
      </c>
      <c r="B665" s="370" t="s">
        <v>11646</v>
      </c>
      <c r="C665" s="371" t="s">
        <v>569</v>
      </c>
      <c r="D665" s="372">
        <v>0.3</v>
      </c>
    </row>
    <row r="666" spans="1:4" x14ac:dyDescent="0.25">
      <c r="A666" s="369" t="s">
        <v>11749</v>
      </c>
      <c r="B666" s="370" t="s">
        <v>11750</v>
      </c>
      <c r="C666" s="371" t="s">
        <v>569</v>
      </c>
      <c r="D666" s="372">
        <v>3.4000000000000002E-2</v>
      </c>
    </row>
    <row r="667" spans="1:4" ht="30" x14ac:dyDescent="0.25">
      <c r="A667" s="369" t="s">
        <v>11877</v>
      </c>
      <c r="B667" s="370" t="s">
        <v>11878</v>
      </c>
      <c r="C667" s="371" t="s">
        <v>569</v>
      </c>
      <c r="D667" s="372">
        <v>0.1</v>
      </c>
    </row>
    <row r="668" spans="1:4" ht="30" x14ac:dyDescent="0.25">
      <c r="A668" s="369" t="s">
        <v>11965</v>
      </c>
      <c r="B668" s="370" t="s">
        <v>11966</v>
      </c>
      <c r="C668" s="371" t="s">
        <v>569</v>
      </c>
      <c r="D668" s="372">
        <v>0.03</v>
      </c>
    </row>
    <row r="669" spans="1:4" ht="45" x14ac:dyDescent="0.25">
      <c r="A669" s="369" t="s">
        <v>11977</v>
      </c>
      <c r="B669" s="370" t="s">
        <v>11978</v>
      </c>
      <c r="C669" s="371" t="s">
        <v>569</v>
      </c>
      <c r="D669" s="372">
        <v>0.1</v>
      </c>
    </row>
    <row r="670" spans="1:4" x14ac:dyDescent="0.25">
      <c r="A670" s="369" t="s">
        <v>12017</v>
      </c>
      <c r="B670" s="370" t="s">
        <v>12018</v>
      </c>
      <c r="C670" s="371" t="s">
        <v>569</v>
      </c>
      <c r="D670" s="372">
        <v>0.1</v>
      </c>
    </row>
    <row r="671" spans="1:4" ht="30" x14ac:dyDescent="0.25">
      <c r="A671" s="369" t="s">
        <v>12069</v>
      </c>
      <c r="B671" s="370" t="s">
        <v>12070</v>
      </c>
      <c r="C671" s="371" t="s">
        <v>569</v>
      </c>
      <c r="D671" s="372">
        <v>0.1</v>
      </c>
    </row>
    <row r="672" spans="1:4" ht="30" x14ac:dyDescent="0.25">
      <c r="A672" s="369" t="s">
        <v>12073</v>
      </c>
      <c r="B672" s="370" t="s">
        <v>12074</v>
      </c>
      <c r="C672" s="371" t="s">
        <v>569</v>
      </c>
      <c r="D672" s="372">
        <v>0.1</v>
      </c>
    </row>
    <row r="673" spans="1:4" ht="30" x14ac:dyDescent="0.25">
      <c r="A673" s="369" t="s">
        <v>12079</v>
      </c>
      <c r="B673" s="370" t="s">
        <v>12080</v>
      </c>
      <c r="C673" s="371" t="s">
        <v>569</v>
      </c>
      <c r="D673" s="372">
        <v>0.1</v>
      </c>
    </row>
    <row r="674" spans="1:4" ht="45" x14ac:dyDescent="0.25">
      <c r="A674" s="369" t="s">
        <v>12091</v>
      </c>
      <c r="B674" s="370" t="s">
        <v>12092</v>
      </c>
      <c r="C674" s="371" t="s">
        <v>569</v>
      </c>
      <c r="D674" s="372">
        <v>0.05</v>
      </c>
    </row>
    <row r="675" spans="1:4" x14ac:dyDescent="0.25">
      <c r="A675" s="369" t="s">
        <v>12099</v>
      </c>
      <c r="B675" s="370" t="s">
        <v>12100</v>
      </c>
      <c r="C675" s="371" t="s">
        <v>569</v>
      </c>
      <c r="D675" s="372">
        <v>0.1</v>
      </c>
    </row>
    <row r="676" spans="1:4" ht="30" x14ac:dyDescent="0.25">
      <c r="A676" s="369" t="s">
        <v>12107</v>
      </c>
      <c r="B676" s="370" t="s">
        <v>12108</v>
      </c>
      <c r="C676" s="371" t="s">
        <v>569</v>
      </c>
      <c r="D676" s="372">
        <v>0.1</v>
      </c>
    </row>
    <row r="677" spans="1:4" ht="30" x14ac:dyDescent="0.25">
      <c r="A677" s="369" t="s">
        <v>12231</v>
      </c>
      <c r="B677" s="370" t="s">
        <v>12232</v>
      </c>
      <c r="C677" s="371" t="s">
        <v>52</v>
      </c>
      <c r="D677" s="372">
        <v>0.05</v>
      </c>
    </row>
    <row r="678" spans="1:4" ht="30" x14ac:dyDescent="0.25">
      <c r="A678" s="369" t="s">
        <v>12376</v>
      </c>
      <c r="B678" s="370" t="s">
        <v>12377</v>
      </c>
      <c r="C678" s="371" t="s">
        <v>569</v>
      </c>
      <c r="D678" s="372">
        <v>3.4000000000000002E-2</v>
      </c>
    </row>
    <row r="679" spans="1:4" x14ac:dyDescent="0.25">
      <c r="A679" s="369" t="s">
        <v>12472</v>
      </c>
      <c r="B679" s="370" t="s">
        <v>12473</v>
      </c>
      <c r="C679" s="371" t="s">
        <v>52</v>
      </c>
      <c r="D679" s="372">
        <v>4.3999999999999997E-2</v>
      </c>
    </row>
    <row r="680" spans="1:4" x14ac:dyDescent="0.25">
      <c r="A680" s="369" t="s">
        <v>12480</v>
      </c>
      <c r="B680" s="370" t="s">
        <v>12481</v>
      </c>
      <c r="C680" s="371" t="s">
        <v>52</v>
      </c>
      <c r="D680" s="372">
        <v>4.3999999999999997E-2</v>
      </c>
    </row>
    <row r="681" spans="1:4" x14ac:dyDescent="0.25">
      <c r="A681" s="369" t="s">
        <v>12943</v>
      </c>
      <c r="B681" s="370" t="s">
        <v>12944</v>
      </c>
      <c r="C681" s="371" t="s">
        <v>52</v>
      </c>
      <c r="D681" s="372">
        <v>1.54</v>
      </c>
    </row>
    <row r="682" spans="1:4" x14ac:dyDescent="0.25">
      <c r="A682" s="369" t="s">
        <v>13305</v>
      </c>
      <c r="B682" s="370" t="s">
        <v>13306</v>
      </c>
      <c r="C682" s="371" t="s">
        <v>780</v>
      </c>
      <c r="D682" s="372">
        <v>2.1999999999999999E-2</v>
      </c>
    </row>
    <row r="683" spans="1:4" ht="30" x14ac:dyDescent="0.25">
      <c r="A683" s="369" t="s">
        <v>13333</v>
      </c>
      <c r="B683" s="370" t="s">
        <v>13334</v>
      </c>
      <c r="C683" s="371" t="s">
        <v>780</v>
      </c>
      <c r="D683" s="372">
        <v>2.1999999999999999E-2</v>
      </c>
    </row>
    <row r="684" spans="1:4" ht="45" x14ac:dyDescent="0.25">
      <c r="A684" s="369" t="s">
        <v>13369</v>
      </c>
      <c r="B684" s="370" t="s">
        <v>13370</v>
      </c>
      <c r="C684" s="371" t="s">
        <v>569</v>
      </c>
      <c r="D684" s="372">
        <v>8.7999999999999995E-2</v>
      </c>
    </row>
    <row r="685" spans="1:4" ht="45" x14ac:dyDescent="0.25">
      <c r="A685" s="369" t="s">
        <v>13481</v>
      </c>
      <c r="B685" s="370" t="s">
        <v>13482</v>
      </c>
      <c r="C685" s="371" t="s">
        <v>569</v>
      </c>
      <c r="D685" s="372">
        <v>2.1999999999999999E-2</v>
      </c>
    </row>
    <row r="686" spans="1:4" ht="45" x14ac:dyDescent="0.25">
      <c r="A686" s="369" t="s">
        <v>14348</v>
      </c>
      <c r="B686" s="370" t="s">
        <v>14349</v>
      </c>
      <c r="C686" s="371" t="s">
        <v>569</v>
      </c>
      <c r="D686" s="372">
        <v>4.3999999999999997E-2</v>
      </c>
    </row>
    <row r="687" spans="1:4" ht="30" x14ac:dyDescent="0.25">
      <c r="A687" s="369" t="s">
        <v>798</v>
      </c>
      <c r="B687" s="370" t="s">
        <v>6360</v>
      </c>
      <c r="C687" s="371" t="s">
        <v>799</v>
      </c>
      <c r="D687" s="372"/>
    </row>
    <row r="688" spans="1:4" ht="30" x14ac:dyDescent="0.25">
      <c r="A688" s="369" t="s">
        <v>8901</v>
      </c>
      <c r="B688" s="370" t="s">
        <v>8902</v>
      </c>
      <c r="C688" s="371" t="s">
        <v>799</v>
      </c>
      <c r="D688" s="372">
        <v>1</v>
      </c>
    </row>
    <row r="689" spans="1:4" x14ac:dyDescent="0.25">
      <c r="A689" s="369" t="s">
        <v>800</v>
      </c>
      <c r="B689" s="370" t="s">
        <v>801</v>
      </c>
      <c r="C689" s="371" t="s">
        <v>21</v>
      </c>
      <c r="D689" s="372"/>
    </row>
    <row r="690" spans="1:4" x14ac:dyDescent="0.25">
      <c r="A690" s="369" t="s">
        <v>8909</v>
      </c>
      <c r="B690" s="370" t="s">
        <v>8910</v>
      </c>
      <c r="C690" s="371" t="s">
        <v>770</v>
      </c>
      <c r="D690" s="372">
        <v>6.5000000000000002E-2</v>
      </c>
    </row>
    <row r="691" spans="1:4" x14ac:dyDescent="0.25">
      <c r="A691" s="369" t="s">
        <v>8911</v>
      </c>
      <c r="B691" s="370" t="s">
        <v>8912</v>
      </c>
      <c r="C691" s="371" t="s">
        <v>770</v>
      </c>
      <c r="D691" s="372">
        <v>6.5000000000000002E-2</v>
      </c>
    </row>
    <row r="692" spans="1:4" x14ac:dyDescent="0.25">
      <c r="A692" s="369" t="s">
        <v>8935</v>
      </c>
      <c r="B692" s="370" t="s">
        <v>8936</v>
      </c>
      <c r="C692" s="371" t="s">
        <v>770</v>
      </c>
      <c r="D692" s="372">
        <v>6.5000000000000002E-2</v>
      </c>
    </row>
    <row r="693" spans="1:4" x14ac:dyDescent="0.25">
      <c r="A693" s="369" t="s">
        <v>8949</v>
      </c>
      <c r="B693" s="370" t="s">
        <v>8950</v>
      </c>
      <c r="C693" s="371" t="s">
        <v>770</v>
      </c>
      <c r="D693" s="372">
        <v>0.13</v>
      </c>
    </row>
    <row r="694" spans="1:4" ht="30" x14ac:dyDescent="0.25">
      <c r="A694" s="369" t="s">
        <v>14729</v>
      </c>
      <c r="B694" s="370" t="s">
        <v>14730</v>
      </c>
      <c r="C694" s="371" t="s">
        <v>770</v>
      </c>
      <c r="D694" s="372">
        <v>6.5000000000000002E-2</v>
      </c>
    </row>
    <row r="695" spans="1:4" x14ac:dyDescent="0.25">
      <c r="A695" s="365" t="s">
        <v>6361</v>
      </c>
      <c r="B695" s="366" t="s">
        <v>802</v>
      </c>
      <c r="C695" s="367"/>
      <c r="D695" s="368"/>
    </row>
    <row r="696" spans="1:4" x14ac:dyDescent="0.25">
      <c r="A696" s="369" t="s">
        <v>803</v>
      </c>
      <c r="B696" s="370" t="s">
        <v>6362</v>
      </c>
      <c r="C696" s="371" t="s">
        <v>799</v>
      </c>
      <c r="D696" s="372"/>
    </row>
    <row r="697" spans="1:4" ht="45" x14ac:dyDescent="0.25">
      <c r="A697" s="369" t="s">
        <v>8889</v>
      </c>
      <c r="B697" s="370" t="s">
        <v>8890</v>
      </c>
      <c r="C697" s="371" t="s">
        <v>799</v>
      </c>
      <c r="D697" s="372">
        <v>1</v>
      </c>
    </row>
    <row r="698" spans="1:4" x14ac:dyDescent="0.25">
      <c r="A698" s="369" t="s">
        <v>8903</v>
      </c>
      <c r="B698" s="370" t="s">
        <v>8904</v>
      </c>
      <c r="C698" s="371" t="s">
        <v>770</v>
      </c>
      <c r="D698" s="372">
        <v>1.32</v>
      </c>
    </row>
    <row r="699" spans="1:4" x14ac:dyDescent="0.25">
      <c r="A699" s="369" t="s">
        <v>8913</v>
      </c>
      <c r="B699" s="370" t="s">
        <v>8914</v>
      </c>
      <c r="C699" s="371" t="s">
        <v>770</v>
      </c>
      <c r="D699" s="372">
        <v>0.99</v>
      </c>
    </row>
    <row r="700" spans="1:4" x14ac:dyDescent="0.25">
      <c r="A700" s="369" t="s">
        <v>8915</v>
      </c>
      <c r="B700" s="370" t="s">
        <v>8916</v>
      </c>
      <c r="C700" s="371" t="s">
        <v>770</v>
      </c>
      <c r="D700" s="372">
        <v>1.32</v>
      </c>
    </row>
    <row r="701" spans="1:4" ht="30" x14ac:dyDescent="0.25">
      <c r="A701" s="369" t="s">
        <v>804</v>
      </c>
      <c r="B701" s="370" t="s">
        <v>6363</v>
      </c>
      <c r="C701" s="371" t="s">
        <v>799</v>
      </c>
      <c r="D701" s="372"/>
    </row>
    <row r="702" spans="1:4" ht="45" x14ac:dyDescent="0.25">
      <c r="A702" s="369" t="s">
        <v>8895</v>
      </c>
      <c r="B702" s="370" t="s">
        <v>8896</v>
      </c>
      <c r="C702" s="371" t="s">
        <v>799</v>
      </c>
      <c r="D702" s="372">
        <v>1</v>
      </c>
    </row>
    <row r="703" spans="1:4" x14ac:dyDescent="0.25">
      <c r="A703" s="369" t="s">
        <v>8903</v>
      </c>
      <c r="B703" s="370" t="s">
        <v>8904</v>
      </c>
      <c r="C703" s="371" t="s">
        <v>770</v>
      </c>
      <c r="D703" s="372">
        <v>1.32</v>
      </c>
    </row>
    <row r="704" spans="1:4" x14ac:dyDescent="0.25">
      <c r="A704" s="369" t="s">
        <v>8913</v>
      </c>
      <c r="B704" s="370" t="s">
        <v>8914</v>
      </c>
      <c r="C704" s="371" t="s">
        <v>770</v>
      </c>
      <c r="D704" s="372">
        <v>0.99</v>
      </c>
    </row>
    <row r="705" spans="1:4" x14ac:dyDescent="0.25">
      <c r="A705" s="369" t="s">
        <v>8915</v>
      </c>
      <c r="B705" s="370" t="s">
        <v>8916</v>
      </c>
      <c r="C705" s="371" t="s">
        <v>770</v>
      </c>
      <c r="D705" s="372">
        <v>1.32</v>
      </c>
    </row>
    <row r="706" spans="1:4" x14ac:dyDescent="0.25">
      <c r="A706" s="369" t="s">
        <v>8919</v>
      </c>
      <c r="B706" s="370" t="s">
        <v>8920</v>
      </c>
      <c r="C706" s="371" t="s">
        <v>770</v>
      </c>
      <c r="D706" s="372">
        <v>0.99</v>
      </c>
    </row>
    <row r="707" spans="1:4" x14ac:dyDescent="0.25">
      <c r="A707" s="369" t="s">
        <v>8921</v>
      </c>
      <c r="B707" s="370" t="s">
        <v>8922</v>
      </c>
      <c r="C707" s="371" t="s">
        <v>770</v>
      </c>
      <c r="D707" s="372">
        <v>1.32</v>
      </c>
    </row>
    <row r="708" spans="1:4" ht="45" x14ac:dyDescent="0.25">
      <c r="A708" s="369" t="s">
        <v>805</v>
      </c>
      <c r="B708" s="370" t="s">
        <v>6364</v>
      </c>
      <c r="C708" s="371" t="s">
        <v>799</v>
      </c>
      <c r="D708" s="372"/>
    </row>
    <row r="709" spans="1:4" ht="45" x14ac:dyDescent="0.25">
      <c r="A709" s="369" t="s">
        <v>8891</v>
      </c>
      <c r="B709" s="370" t="s">
        <v>8892</v>
      </c>
      <c r="C709" s="371" t="s">
        <v>799</v>
      </c>
      <c r="D709" s="372">
        <v>1</v>
      </c>
    </row>
    <row r="710" spans="1:4" x14ac:dyDescent="0.25">
      <c r="A710" s="369" t="s">
        <v>8903</v>
      </c>
      <c r="B710" s="370" t="s">
        <v>8904</v>
      </c>
      <c r="C710" s="371" t="s">
        <v>770</v>
      </c>
      <c r="D710" s="372">
        <v>1.32</v>
      </c>
    </row>
    <row r="711" spans="1:4" x14ac:dyDescent="0.25">
      <c r="A711" s="369" t="s">
        <v>8913</v>
      </c>
      <c r="B711" s="370" t="s">
        <v>8914</v>
      </c>
      <c r="C711" s="371" t="s">
        <v>770</v>
      </c>
      <c r="D711" s="372">
        <v>0.99</v>
      </c>
    </row>
    <row r="712" spans="1:4" x14ac:dyDescent="0.25">
      <c r="A712" s="369" t="s">
        <v>8915</v>
      </c>
      <c r="B712" s="370" t="s">
        <v>8916</v>
      </c>
      <c r="C712" s="371" t="s">
        <v>770</v>
      </c>
      <c r="D712" s="372">
        <v>1.32</v>
      </c>
    </row>
    <row r="713" spans="1:4" x14ac:dyDescent="0.25">
      <c r="A713" s="369" t="s">
        <v>8919</v>
      </c>
      <c r="B713" s="370" t="s">
        <v>8920</v>
      </c>
      <c r="C713" s="371" t="s">
        <v>770</v>
      </c>
      <c r="D713" s="372">
        <v>0.99</v>
      </c>
    </row>
    <row r="714" spans="1:4" x14ac:dyDescent="0.25">
      <c r="A714" s="369" t="s">
        <v>8921</v>
      </c>
      <c r="B714" s="370" t="s">
        <v>8922</v>
      </c>
      <c r="C714" s="371" t="s">
        <v>770</v>
      </c>
      <c r="D714" s="372">
        <v>1.32</v>
      </c>
    </row>
    <row r="715" spans="1:4" x14ac:dyDescent="0.25">
      <c r="A715" s="369" t="s">
        <v>806</v>
      </c>
      <c r="B715" s="370" t="s">
        <v>6365</v>
      </c>
      <c r="C715" s="371" t="s">
        <v>799</v>
      </c>
      <c r="D715" s="372"/>
    </row>
    <row r="716" spans="1:4" ht="45" x14ac:dyDescent="0.25">
      <c r="A716" s="369" t="s">
        <v>8893</v>
      </c>
      <c r="B716" s="370" t="s">
        <v>8894</v>
      </c>
      <c r="C716" s="371" t="s">
        <v>799</v>
      </c>
      <c r="D716" s="372">
        <v>1</v>
      </c>
    </row>
    <row r="717" spans="1:4" x14ac:dyDescent="0.25">
      <c r="A717" s="369" t="s">
        <v>8903</v>
      </c>
      <c r="B717" s="370" t="s">
        <v>8904</v>
      </c>
      <c r="C717" s="371" t="s">
        <v>770</v>
      </c>
      <c r="D717" s="372">
        <v>1.32</v>
      </c>
    </row>
    <row r="718" spans="1:4" x14ac:dyDescent="0.25">
      <c r="A718" s="369" t="s">
        <v>8913</v>
      </c>
      <c r="B718" s="370" t="s">
        <v>8914</v>
      </c>
      <c r="C718" s="371" t="s">
        <v>770</v>
      </c>
      <c r="D718" s="372">
        <v>0.99</v>
      </c>
    </row>
    <row r="719" spans="1:4" x14ac:dyDescent="0.25">
      <c r="A719" s="369" t="s">
        <v>8915</v>
      </c>
      <c r="B719" s="370" t="s">
        <v>8916</v>
      </c>
      <c r="C719" s="371" t="s">
        <v>770</v>
      </c>
      <c r="D719" s="372">
        <v>1.32</v>
      </c>
    </row>
    <row r="720" spans="1:4" x14ac:dyDescent="0.25">
      <c r="A720" s="369" t="s">
        <v>807</v>
      </c>
      <c r="B720" s="370" t="s">
        <v>6366</v>
      </c>
      <c r="C720" s="371" t="s">
        <v>799</v>
      </c>
      <c r="D720" s="372"/>
    </row>
    <row r="721" spans="1:4" ht="45" x14ac:dyDescent="0.25">
      <c r="A721" s="369" t="s">
        <v>8887</v>
      </c>
      <c r="B721" s="370" t="s">
        <v>8888</v>
      </c>
      <c r="C721" s="371" t="s">
        <v>799</v>
      </c>
      <c r="D721" s="372">
        <v>1</v>
      </c>
    </row>
    <row r="722" spans="1:4" x14ac:dyDescent="0.25">
      <c r="A722" s="369" t="s">
        <v>8903</v>
      </c>
      <c r="B722" s="370" t="s">
        <v>8904</v>
      </c>
      <c r="C722" s="371" t="s">
        <v>770</v>
      </c>
      <c r="D722" s="372">
        <v>0.44</v>
      </c>
    </row>
    <row r="723" spans="1:4" x14ac:dyDescent="0.25">
      <c r="A723" s="369" t="s">
        <v>8913</v>
      </c>
      <c r="B723" s="370" t="s">
        <v>8914</v>
      </c>
      <c r="C723" s="371" t="s">
        <v>770</v>
      </c>
      <c r="D723" s="372">
        <v>0.33</v>
      </c>
    </row>
    <row r="724" spans="1:4" x14ac:dyDescent="0.25">
      <c r="A724" s="369" t="s">
        <v>8915</v>
      </c>
      <c r="B724" s="370" t="s">
        <v>8916</v>
      </c>
      <c r="C724" s="371" t="s">
        <v>770</v>
      </c>
      <c r="D724" s="372">
        <v>0.44</v>
      </c>
    </row>
    <row r="725" spans="1:4" x14ac:dyDescent="0.25">
      <c r="A725" s="365" t="s">
        <v>6367</v>
      </c>
      <c r="B725" s="366" t="s">
        <v>808</v>
      </c>
      <c r="C725" s="367"/>
      <c r="D725" s="368"/>
    </row>
    <row r="726" spans="1:4" x14ac:dyDescent="0.25">
      <c r="A726" s="369" t="s">
        <v>809</v>
      </c>
      <c r="B726" s="370" t="s">
        <v>810</v>
      </c>
      <c r="C726" s="371" t="s">
        <v>21</v>
      </c>
      <c r="D726" s="372"/>
    </row>
    <row r="727" spans="1:4" x14ac:dyDescent="0.25">
      <c r="A727" s="369" t="s">
        <v>8949</v>
      </c>
      <c r="B727" s="370" t="s">
        <v>8950</v>
      </c>
      <c r="C727" s="371" t="s">
        <v>770</v>
      </c>
      <c r="D727" s="372">
        <v>0.1</v>
      </c>
    </row>
    <row r="728" spans="1:4" ht="30" x14ac:dyDescent="0.25">
      <c r="A728" s="369" t="s">
        <v>10860</v>
      </c>
      <c r="B728" s="370" t="s">
        <v>10861</v>
      </c>
      <c r="C728" s="371" t="s">
        <v>21</v>
      </c>
      <c r="D728" s="372">
        <v>1.1000000000000001</v>
      </c>
    </row>
    <row r="729" spans="1:4" x14ac:dyDescent="0.25">
      <c r="A729" s="369" t="s">
        <v>811</v>
      </c>
      <c r="B729" s="370" t="s">
        <v>812</v>
      </c>
      <c r="C729" s="371" t="s">
        <v>21</v>
      </c>
      <c r="D729" s="372"/>
    </row>
    <row r="730" spans="1:4" x14ac:dyDescent="0.25">
      <c r="A730" s="369" t="s">
        <v>8909</v>
      </c>
      <c r="B730" s="370" t="s">
        <v>8910</v>
      </c>
      <c r="C730" s="371" t="s">
        <v>770</v>
      </c>
      <c r="D730" s="372">
        <v>0.4</v>
      </c>
    </row>
    <row r="731" spans="1:4" x14ac:dyDescent="0.25">
      <c r="A731" s="369" t="s">
        <v>8911</v>
      </c>
      <c r="B731" s="370" t="s">
        <v>8912</v>
      </c>
      <c r="C731" s="371" t="s">
        <v>770</v>
      </c>
      <c r="D731" s="372">
        <v>0.5</v>
      </c>
    </row>
    <row r="732" spans="1:4" x14ac:dyDescent="0.25">
      <c r="A732" s="369" t="s">
        <v>9362</v>
      </c>
      <c r="B732" s="370" t="s">
        <v>9363</v>
      </c>
      <c r="C732" s="371" t="s">
        <v>52</v>
      </c>
      <c r="D732" s="372">
        <v>0.05</v>
      </c>
    </row>
    <row r="733" spans="1:4" x14ac:dyDescent="0.25">
      <c r="A733" s="369" t="s">
        <v>9364</v>
      </c>
      <c r="B733" s="370" t="s">
        <v>9365</v>
      </c>
      <c r="C733" s="371" t="s">
        <v>52</v>
      </c>
      <c r="D733" s="372">
        <v>0.2</v>
      </c>
    </row>
    <row r="734" spans="1:4" x14ac:dyDescent="0.25">
      <c r="A734" s="369" t="s">
        <v>9506</v>
      </c>
      <c r="B734" s="370" t="s">
        <v>9507</v>
      </c>
      <c r="C734" s="371" t="s">
        <v>32</v>
      </c>
      <c r="D734" s="372">
        <v>0.01</v>
      </c>
    </row>
    <row r="735" spans="1:4" x14ac:dyDescent="0.25">
      <c r="A735" s="369" t="s">
        <v>14930</v>
      </c>
      <c r="B735" s="370" t="s">
        <v>14931</v>
      </c>
      <c r="C735" s="371" t="s">
        <v>21</v>
      </c>
      <c r="D735" s="372">
        <v>1.05</v>
      </c>
    </row>
    <row r="736" spans="1:4" ht="30" x14ac:dyDescent="0.25">
      <c r="A736" s="369" t="s">
        <v>813</v>
      </c>
      <c r="B736" s="370" t="s">
        <v>814</v>
      </c>
      <c r="C736" s="371" t="s">
        <v>21</v>
      </c>
      <c r="D736" s="372"/>
    </row>
    <row r="737" spans="1:4" x14ac:dyDescent="0.25">
      <c r="A737" s="369" t="s">
        <v>8909</v>
      </c>
      <c r="B737" s="370" t="s">
        <v>8910</v>
      </c>
      <c r="C737" s="371" t="s">
        <v>770</v>
      </c>
      <c r="D737" s="372">
        <v>0.33</v>
      </c>
    </row>
    <row r="738" spans="1:4" x14ac:dyDescent="0.25">
      <c r="A738" s="369" t="s">
        <v>8937</v>
      </c>
      <c r="B738" s="370" t="s">
        <v>8938</v>
      </c>
      <c r="C738" s="371" t="s">
        <v>770</v>
      </c>
      <c r="D738" s="372">
        <v>0.315</v>
      </c>
    </row>
    <row r="739" spans="1:4" x14ac:dyDescent="0.25">
      <c r="A739" s="369" t="s">
        <v>8939</v>
      </c>
      <c r="B739" s="370" t="s">
        <v>8940</v>
      </c>
      <c r="C739" s="371" t="s">
        <v>770</v>
      </c>
      <c r="D739" s="372">
        <v>0.28000000000000003</v>
      </c>
    </row>
    <row r="740" spans="1:4" x14ac:dyDescent="0.25">
      <c r="A740" s="369" t="s">
        <v>8949</v>
      </c>
      <c r="B740" s="370" t="s">
        <v>8950</v>
      </c>
      <c r="C740" s="371" t="s">
        <v>770</v>
      </c>
      <c r="D740" s="372">
        <v>0.33</v>
      </c>
    </row>
    <row r="741" spans="1:4" x14ac:dyDescent="0.25">
      <c r="A741" s="369" t="s">
        <v>9364</v>
      </c>
      <c r="B741" s="370" t="s">
        <v>9365</v>
      </c>
      <c r="C741" s="371" t="s">
        <v>52</v>
      </c>
      <c r="D741" s="372">
        <v>1.3</v>
      </c>
    </row>
    <row r="742" spans="1:4" x14ac:dyDescent="0.25">
      <c r="A742" s="369" t="s">
        <v>9390</v>
      </c>
      <c r="B742" s="370" t="s">
        <v>9391</v>
      </c>
      <c r="C742" s="371" t="s">
        <v>21</v>
      </c>
      <c r="D742" s="372">
        <v>0.33</v>
      </c>
    </row>
    <row r="743" spans="1:4" x14ac:dyDescent="0.25">
      <c r="A743" s="369" t="s">
        <v>9506</v>
      </c>
      <c r="B743" s="370" t="s">
        <v>9507</v>
      </c>
      <c r="C743" s="371" t="s">
        <v>32</v>
      </c>
      <c r="D743" s="372">
        <v>0.1</v>
      </c>
    </row>
    <row r="744" spans="1:4" ht="30" x14ac:dyDescent="0.25">
      <c r="A744" s="369" t="s">
        <v>10560</v>
      </c>
      <c r="B744" s="370" t="s">
        <v>10561</v>
      </c>
      <c r="C744" s="371" t="s">
        <v>310</v>
      </c>
      <c r="D744" s="372">
        <v>0.17499999999999999</v>
      </c>
    </row>
    <row r="745" spans="1:4" x14ac:dyDescent="0.25">
      <c r="A745" s="369" t="s">
        <v>815</v>
      </c>
      <c r="B745" s="370" t="s">
        <v>816</v>
      </c>
      <c r="C745" s="371" t="s">
        <v>21</v>
      </c>
      <c r="D745" s="372"/>
    </row>
    <row r="746" spans="1:4" x14ac:dyDescent="0.25">
      <c r="A746" s="369" t="s">
        <v>8909</v>
      </c>
      <c r="B746" s="370" t="s">
        <v>8910</v>
      </c>
      <c r="C746" s="371" t="s">
        <v>770</v>
      </c>
      <c r="D746" s="372">
        <v>0.92649999999999999</v>
      </c>
    </row>
    <row r="747" spans="1:4" x14ac:dyDescent="0.25">
      <c r="A747" s="369" t="s">
        <v>8911</v>
      </c>
      <c r="B747" s="370" t="s">
        <v>8912</v>
      </c>
      <c r="C747" s="371" t="s">
        <v>770</v>
      </c>
      <c r="D747" s="372">
        <v>0.8</v>
      </c>
    </row>
    <row r="748" spans="1:4" x14ac:dyDescent="0.25">
      <c r="A748" s="369" t="s">
        <v>8937</v>
      </c>
      <c r="B748" s="370" t="s">
        <v>8938</v>
      </c>
      <c r="C748" s="371" t="s">
        <v>770</v>
      </c>
      <c r="D748" s="372">
        <v>0.315</v>
      </c>
    </row>
    <row r="749" spans="1:4" x14ac:dyDescent="0.25">
      <c r="A749" s="369" t="s">
        <v>8939</v>
      </c>
      <c r="B749" s="370" t="s">
        <v>8940</v>
      </c>
      <c r="C749" s="371" t="s">
        <v>770</v>
      </c>
      <c r="D749" s="372">
        <v>0.28000000000000003</v>
      </c>
    </row>
    <row r="750" spans="1:4" x14ac:dyDescent="0.25">
      <c r="A750" s="369" t="s">
        <v>9362</v>
      </c>
      <c r="B750" s="370" t="s">
        <v>9363</v>
      </c>
      <c r="C750" s="371" t="s">
        <v>52</v>
      </c>
      <c r="D750" s="372">
        <v>1.58</v>
      </c>
    </row>
    <row r="751" spans="1:4" x14ac:dyDescent="0.25">
      <c r="A751" s="369" t="s">
        <v>9390</v>
      </c>
      <c r="B751" s="370" t="s">
        <v>9391</v>
      </c>
      <c r="C751" s="371" t="s">
        <v>21</v>
      </c>
      <c r="D751" s="372">
        <v>0.55000000000000004</v>
      </c>
    </row>
    <row r="752" spans="1:4" x14ac:dyDescent="0.25">
      <c r="A752" s="369" t="s">
        <v>9506</v>
      </c>
      <c r="B752" s="370" t="s">
        <v>9507</v>
      </c>
      <c r="C752" s="371" t="s">
        <v>32</v>
      </c>
      <c r="D752" s="372">
        <v>0.15</v>
      </c>
    </row>
    <row r="753" spans="1:4" ht="30" x14ac:dyDescent="0.25">
      <c r="A753" s="369" t="s">
        <v>10560</v>
      </c>
      <c r="B753" s="370" t="s">
        <v>10561</v>
      </c>
      <c r="C753" s="371" t="s">
        <v>310</v>
      </c>
      <c r="D753" s="372">
        <v>0.17499999999999999</v>
      </c>
    </row>
    <row r="754" spans="1:4" x14ac:dyDescent="0.25">
      <c r="A754" s="369" t="s">
        <v>817</v>
      </c>
      <c r="B754" s="370" t="s">
        <v>818</v>
      </c>
      <c r="C754" s="371" t="s">
        <v>21</v>
      </c>
      <c r="D754" s="372"/>
    </row>
    <row r="755" spans="1:4" x14ac:dyDescent="0.25">
      <c r="A755" s="369" t="s">
        <v>8909</v>
      </c>
      <c r="B755" s="370" t="s">
        <v>8910</v>
      </c>
      <c r="C755" s="371" t="s">
        <v>770</v>
      </c>
      <c r="D755" s="372">
        <v>0.8</v>
      </c>
    </row>
    <row r="756" spans="1:4" x14ac:dyDescent="0.25">
      <c r="A756" s="369" t="s">
        <v>8911</v>
      </c>
      <c r="B756" s="370" t="s">
        <v>8912</v>
      </c>
      <c r="C756" s="371" t="s">
        <v>770</v>
      </c>
      <c r="D756" s="372">
        <v>0.8</v>
      </c>
    </row>
    <row r="757" spans="1:4" x14ac:dyDescent="0.25">
      <c r="A757" s="369" t="s">
        <v>8935</v>
      </c>
      <c r="B757" s="370" t="s">
        <v>8936</v>
      </c>
      <c r="C757" s="371" t="s">
        <v>770</v>
      </c>
      <c r="D757" s="372">
        <v>0.112</v>
      </c>
    </row>
    <row r="758" spans="1:4" x14ac:dyDescent="0.25">
      <c r="A758" s="369" t="s">
        <v>8937</v>
      </c>
      <c r="B758" s="370" t="s">
        <v>8938</v>
      </c>
      <c r="C758" s="371" t="s">
        <v>770</v>
      </c>
      <c r="D758" s="372">
        <v>0.315</v>
      </c>
    </row>
    <row r="759" spans="1:4" x14ac:dyDescent="0.25">
      <c r="A759" s="369" t="s">
        <v>8939</v>
      </c>
      <c r="B759" s="370" t="s">
        <v>8940</v>
      </c>
      <c r="C759" s="371" t="s">
        <v>770</v>
      </c>
      <c r="D759" s="372">
        <v>0.28000000000000003</v>
      </c>
    </row>
    <row r="760" spans="1:4" x14ac:dyDescent="0.25">
      <c r="A760" s="369" t="s">
        <v>9362</v>
      </c>
      <c r="B760" s="370" t="s">
        <v>9363</v>
      </c>
      <c r="C760" s="371" t="s">
        <v>52</v>
      </c>
      <c r="D760" s="372">
        <v>1.58</v>
      </c>
    </row>
    <row r="761" spans="1:4" x14ac:dyDescent="0.25">
      <c r="A761" s="369" t="s">
        <v>9390</v>
      </c>
      <c r="B761" s="370" t="s">
        <v>9391</v>
      </c>
      <c r="C761" s="371" t="s">
        <v>21</v>
      </c>
      <c r="D761" s="372">
        <v>0.55000000000000004</v>
      </c>
    </row>
    <row r="762" spans="1:4" x14ac:dyDescent="0.25">
      <c r="A762" s="369" t="s">
        <v>9506</v>
      </c>
      <c r="B762" s="370" t="s">
        <v>9507</v>
      </c>
      <c r="C762" s="371" t="s">
        <v>32</v>
      </c>
      <c r="D762" s="372">
        <v>0.15</v>
      </c>
    </row>
    <row r="763" spans="1:4" ht="30" x14ac:dyDescent="0.25">
      <c r="A763" s="369" t="s">
        <v>10560</v>
      </c>
      <c r="B763" s="370" t="s">
        <v>10561</v>
      </c>
      <c r="C763" s="371" t="s">
        <v>310</v>
      </c>
      <c r="D763" s="372">
        <v>0.17499999999999999</v>
      </c>
    </row>
    <row r="764" spans="1:4" ht="30" x14ac:dyDescent="0.25">
      <c r="A764" s="369" t="s">
        <v>819</v>
      </c>
      <c r="B764" s="370" t="s">
        <v>6368</v>
      </c>
      <c r="C764" s="371" t="s">
        <v>820</v>
      </c>
      <c r="D764" s="372"/>
    </row>
    <row r="765" spans="1:4" ht="45" x14ac:dyDescent="0.25">
      <c r="A765" s="369" t="s">
        <v>8885</v>
      </c>
      <c r="B765" s="370" t="s">
        <v>8886</v>
      </c>
      <c r="C765" s="371" t="s">
        <v>799</v>
      </c>
      <c r="D765" s="372">
        <v>0.31569999999999998</v>
      </c>
    </row>
    <row r="766" spans="1:4" x14ac:dyDescent="0.25">
      <c r="A766" s="369" t="s">
        <v>8911</v>
      </c>
      <c r="B766" s="370" t="s">
        <v>8912</v>
      </c>
      <c r="C766" s="371" t="s">
        <v>770</v>
      </c>
      <c r="D766" s="372">
        <v>0.05</v>
      </c>
    </row>
    <row r="767" spans="1:4" x14ac:dyDescent="0.25">
      <c r="A767" s="369" t="s">
        <v>9075</v>
      </c>
      <c r="B767" s="370" t="s">
        <v>9076</v>
      </c>
      <c r="C767" s="371" t="s">
        <v>32</v>
      </c>
      <c r="D767" s="372">
        <v>0.31569999999999998</v>
      </c>
    </row>
    <row r="768" spans="1:4" x14ac:dyDescent="0.25">
      <c r="A768" s="369" t="s">
        <v>9366</v>
      </c>
      <c r="B768" s="370" t="s">
        <v>9367</v>
      </c>
      <c r="C768" s="371" t="s">
        <v>52</v>
      </c>
      <c r="D768" s="372">
        <v>0.47349999999999998</v>
      </c>
    </row>
    <row r="769" spans="1:4" x14ac:dyDescent="0.25">
      <c r="A769" s="369" t="s">
        <v>9370</v>
      </c>
      <c r="B769" s="370" t="s">
        <v>9371</v>
      </c>
      <c r="C769" s="371" t="s">
        <v>21</v>
      </c>
      <c r="D769" s="372">
        <v>0.23300000000000001</v>
      </c>
    </row>
    <row r="770" spans="1:4" x14ac:dyDescent="0.25">
      <c r="A770" s="369" t="s">
        <v>9506</v>
      </c>
      <c r="B770" s="370" t="s">
        <v>9507</v>
      </c>
      <c r="C770" s="371" t="s">
        <v>32</v>
      </c>
      <c r="D770" s="372">
        <v>3.7499999999999999E-2</v>
      </c>
    </row>
    <row r="771" spans="1:4" x14ac:dyDescent="0.25">
      <c r="A771" s="369" t="s">
        <v>821</v>
      </c>
      <c r="B771" s="370" t="s">
        <v>822</v>
      </c>
      <c r="C771" s="371" t="s">
        <v>21</v>
      </c>
      <c r="D771" s="372"/>
    </row>
    <row r="772" spans="1:4" x14ac:dyDescent="0.25">
      <c r="A772" s="369" t="s">
        <v>8949</v>
      </c>
      <c r="B772" s="370" t="s">
        <v>8950</v>
      </c>
      <c r="C772" s="371" t="s">
        <v>770</v>
      </c>
      <c r="D772" s="372">
        <v>0.2</v>
      </c>
    </row>
    <row r="773" spans="1:4" x14ac:dyDescent="0.25">
      <c r="A773" s="369" t="s">
        <v>9045</v>
      </c>
      <c r="B773" s="370" t="s">
        <v>9046</v>
      </c>
      <c r="C773" s="371" t="s">
        <v>32</v>
      </c>
      <c r="D773" s="372">
        <v>6.2</v>
      </c>
    </row>
    <row r="774" spans="1:4" x14ac:dyDescent="0.25">
      <c r="A774" s="369" t="s">
        <v>9870</v>
      </c>
      <c r="B774" s="370" t="s">
        <v>9871</v>
      </c>
      <c r="C774" s="371" t="s">
        <v>21</v>
      </c>
      <c r="D774" s="372">
        <v>1</v>
      </c>
    </row>
    <row r="775" spans="1:4" x14ac:dyDescent="0.25">
      <c r="A775" s="369" t="s">
        <v>823</v>
      </c>
      <c r="B775" s="370" t="s">
        <v>6369</v>
      </c>
      <c r="C775" s="371" t="s">
        <v>21</v>
      </c>
      <c r="D775" s="372"/>
    </row>
    <row r="776" spans="1:4" x14ac:dyDescent="0.25">
      <c r="A776" s="369" t="s">
        <v>8903</v>
      </c>
      <c r="B776" s="370" t="s">
        <v>8904</v>
      </c>
      <c r="C776" s="371" t="s">
        <v>770</v>
      </c>
      <c r="D776" s="372">
        <v>0.8</v>
      </c>
    </row>
    <row r="777" spans="1:4" x14ac:dyDescent="0.25">
      <c r="A777" s="369" t="s">
        <v>8909</v>
      </c>
      <c r="B777" s="370" t="s">
        <v>8910</v>
      </c>
      <c r="C777" s="371" t="s">
        <v>770</v>
      </c>
      <c r="D777" s="372">
        <v>0.91</v>
      </c>
    </row>
    <row r="778" spans="1:4" x14ac:dyDescent="0.25">
      <c r="A778" s="369" t="s">
        <v>9362</v>
      </c>
      <c r="B778" s="370" t="s">
        <v>9363</v>
      </c>
      <c r="C778" s="371" t="s">
        <v>52</v>
      </c>
      <c r="D778" s="372">
        <v>1.7423999999999999</v>
      </c>
    </row>
    <row r="779" spans="1:4" x14ac:dyDescent="0.25">
      <c r="A779" s="369" t="s">
        <v>9380</v>
      </c>
      <c r="B779" s="370" t="s">
        <v>9381</v>
      </c>
      <c r="C779" s="371" t="s">
        <v>569</v>
      </c>
      <c r="D779" s="372">
        <v>0.39119999999999999</v>
      </c>
    </row>
    <row r="780" spans="1:4" x14ac:dyDescent="0.25">
      <c r="A780" s="369" t="s">
        <v>9506</v>
      </c>
      <c r="B780" s="370" t="s">
        <v>9507</v>
      </c>
      <c r="C780" s="371" t="s">
        <v>32</v>
      </c>
      <c r="D780" s="372">
        <v>0.15</v>
      </c>
    </row>
    <row r="781" spans="1:4" x14ac:dyDescent="0.25">
      <c r="A781" s="369" t="s">
        <v>824</v>
      </c>
      <c r="B781" s="370" t="s">
        <v>6370</v>
      </c>
      <c r="C781" s="371" t="s">
        <v>21</v>
      </c>
      <c r="D781" s="372"/>
    </row>
    <row r="782" spans="1:4" x14ac:dyDescent="0.25">
      <c r="A782" s="369" t="s">
        <v>8903</v>
      </c>
      <c r="B782" s="370" t="s">
        <v>8904</v>
      </c>
      <c r="C782" s="371" t="s">
        <v>770</v>
      </c>
      <c r="D782" s="372">
        <v>0.8</v>
      </c>
    </row>
    <row r="783" spans="1:4" x14ac:dyDescent="0.25">
      <c r="A783" s="369" t="s">
        <v>8909</v>
      </c>
      <c r="B783" s="370" t="s">
        <v>8910</v>
      </c>
      <c r="C783" s="371" t="s">
        <v>770</v>
      </c>
      <c r="D783" s="372">
        <v>0.91</v>
      </c>
    </row>
    <row r="784" spans="1:4" x14ac:dyDescent="0.25">
      <c r="A784" s="369" t="s">
        <v>9362</v>
      </c>
      <c r="B784" s="370" t="s">
        <v>9363</v>
      </c>
      <c r="C784" s="371" t="s">
        <v>52</v>
      </c>
      <c r="D784" s="372">
        <v>1.7423999999999999</v>
      </c>
    </row>
    <row r="785" spans="1:4" ht="30" x14ac:dyDescent="0.25">
      <c r="A785" s="369" t="s">
        <v>9382</v>
      </c>
      <c r="B785" s="370" t="s">
        <v>9383</v>
      </c>
      <c r="C785" s="371" t="s">
        <v>569</v>
      </c>
      <c r="D785" s="372">
        <v>0.39119999999999999</v>
      </c>
    </row>
    <row r="786" spans="1:4" x14ac:dyDescent="0.25">
      <c r="A786" s="369" t="s">
        <v>9506</v>
      </c>
      <c r="B786" s="370" t="s">
        <v>9507</v>
      </c>
      <c r="C786" s="371" t="s">
        <v>32</v>
      </c>
      <c r="D786" s="372">
        <v>0.15</v>
      </c>
    </row>
    <row r="787" spans="1:4" x14ac:dyDescent="0.25">
      <c r="A787" s="369" t="s">
        <v>825</v>
      </c>
      <c r="B787" s="370" t="s">
        <v>6371</v>
      </c>
      <c r="C787" s="371" t="s">
        <v>21</v>
      </c>
      <c r="D787" s="372"/>
    </row>
    <row r="788" spans="1:4" x14ac:dyDescent="0.25">
      <c r="A788" s="369" t="s">
        <v>8903</v>
      </c>
      <c r="B788" s="370" t="s">
        <v>8904</v>
      </c>
      <c r="C788" s="371" t="s">
        <v>770</v>
      </c>
      <c r="D788" s="372">
        <v>0.8</v>
      </c>
    </row>
    <row r="789" spans="1:4" x14ac:dyDescent="0.25">
      <c r="A789" s="369" t="s">
        <v>8909</v>
      </c>
      <c r="B789" s="370" t="s">
        <v>8910</v>
      </c>
      <c r="C789" s="371" t="s">
        <v>770</v>
      </c>
      <c r="D789" s="372">
        <v>0.91</v>
      </c>
    </row>
    <row r="790" spans="1:4" x14ac:dyDescent="0.25">
      <c r="A790" s="369" t="s">
        <v>9362</v>
      </c>
      <c r="B790" s="370" t="s">
        <v>9363</v>
      </c>
      <c r="C790" s="371" t="s">
        <v>52</v>
      </c>
      <c r="D790" s="372">
        <v>1.7423999999999999</v>
      </c>
    </row>
    <row r="791" spans="1:4" ht="30" x14ac:dyDescent="0.25">
      <c r="A791" s="369" t="s">
        <v>9384</v>
      </c>
      <c r="B791" s="370" t="s">
        <v>9385</v>
      </c>
      <c r="C791" s="371" t="s">
        <v>569</v>
      </c>
      <c r="D791" s="372">
        <v>0.39119999999999999</v>
      </c>
    </row>
    <row r="792" spans="1:4" x14ac:dyDescent="0.25">
      <c r="A792" s="369" t="s">
        <v>9506</v>
      </c>
      <c r="B792" s="370" t="s">
        <v>9507</v>
      </c>
      <c r="C792" s="371" t="s">
        <v>32</v>
      </c>
      <c r="D792" s="372">
        <v>0.15</v>
      </c>
    </row>
    <row r="793" spans="1:4" ht="30" x14ac:dyDescent="0.25">
      <c r="A793" s="369" t="s">
        <v>826</v>
      </c>
      <c r="B793" s="370" t="s">
        <v>6372</v>
      </c>
      <c r="C793" s="371" t="s">
        <v>25</v>
      </c>
      <c r="D793" s="372"/>
    </row>
    <row r="794" spans="1:4" x14ac:dyDescent="0.25">
      <c r="A794" s="369" t="s">
        <v>8909</v>
      </c>
      <c r="B794" s="370" t="s">
        <v>8910</v>
      </c>
      <c r="C794" s="371" t="s">
        <v>770</v>
      </c>
      <c r="D794" s="372">
        <v>0.81</v>
      </c>
    </row>
    <row r="795" spans="1:4" x14ac:dyDescent="0.25">
      <c r="A795" s="369" t="s">
        <v>8911</v>
      </c>
      <c r="B795" s="370" t="s">
        <v>8912</v>
      </c>
      <c r="C795" s="371" t="s">
        <v>770</v>
      </c>
      <c r="D795" s="372">
        <v>0.81</v>
      </c>
    </row>
    <row r="796" spans="1:4" x14ac:dyDescent="0.25">
      <c r="A796" s="369" t="s">
        <v>8949</v>
      </c>
      <c r="B796" s="370" t="s">
        <v>8950</v>
      </c>
      <c r="C796" s="371" t="s">
        <v>770</v>
      </c>
      <c r="D796" s="372">
        <v>0.40500000000000003</v>
      </c>
    </row>
    <row r="797" spans="1:4" x14ac:dyDescent="0.25">
      <c r="A797" s="369" t="s">
        <v>9095</v>
      </c>
      <c r="B797" s="370" t="s">
        <v>9096</v>
      </c>
      <c r="C797" s="371" t="s">
        <v>21</v>
      </c>
      <c r="D797" s="372">
        <v>3.15</v>
      </c>
    </row>
    <row r="798" spans="1:4" ht="30" x14ac:dyDescent="0.25">
      <c r="A798" s="369" t="s">
        <v>9402</v>
      </c>
      <c r="B798" s="370" t="s">
        <v>9403</v>
      </c>
      <c r="C798" s="371" t="s">
        <v>21</v>
      </c>
      <c r="D798" s="372">
        <v>0.52600000000000002</v>
      </c>
    </row>
    <row r="799" spans="1:4" ht="30" x14ac:dyDescent="0.25">
      <c r="A799" s="369" t="s">
        <v>10860</v>
      </c>
      <c r="B799" s="370" t="s">
        <v>10861</v>
      </c>
      <c r="C799" s="371" t="s">
        <v>21</v>
      </c>
      <c r="D799" s="372">
        <v>2.6240000000000001</v>
      </c>
    </row>
    <row r="800" spans="1:4" x14ac:dyDescent="0.25">
      <c r="A800" s="369" t="s">
        <v>14934</v>
      </c>
      <c r="B800" s="370" t="s">
        <v>14935</v>
      </c>
      <c r="C800" s="371" t="s">
        <v>52</v>
      </c>
      <c r="D800" s="372">
        <v>4.17</v>
      </c>
    </row>
    <row r="801" spans="1:4" x14ac:dyDescent="0.25">
      <c r="A801" s="369" t="s">
        <v>14942</v>
      </c>
      <c r="B801" s="370" t="s">
        <v>14943</v>
      </c>
      <c r="C801" s="371" t="s">
        <v>52</v>
      </c>
      <c r="D801" s="372">
        <v>2.1859999999999999</v>
      </c>
    </row>
    <row r="802" spans="1:4" x14ac:dyDescent="0.25">
      <c r="A802" s="365" t="s">
        <v>6373</v>
      </c>
      <c r="B802" s="366" t="s">
        <v>827</v>
      </c>
      <c r="C802" s="367"/>
      <c r="D802" s="368"/>
    </row>
    <row r="803" spans="1:4" ht="30" x14ac:dyDescent="0.25">
      <c r="A803" s="369" t="s">
        <v>828</v>
      </c>
      <c r="B803" s="370" t="s">
        <v>829</v>
      </c>
      <c r="C803" s="371" t="s">
        <v>52</v>
      </c>
      <c r="D803" s="372"/>
    </row>
    <row r="804" spans="1:4" x14ac:dyDescent="0.25">
      <c r="A804" s="369" t="s">
        <v>8949</v>
      </c>
      <c r="B804" s="370" t="s">
        <v>8950</v>
      </c>
      <c r="C804" s="371" t="s">
        <v>770</v>
      </c>
      <c r="D804" s="372">
        <v>0.32</v>
      </c>
    </row>
    <row r="805" spans="1:4" x14ac:dyDescent="0.25">
      <c r="A805" s="369" t="s">
        <v>8967</v>
      </c>
      <c r="B805" s="370" t="s">
        <v>8968</v>
      </c>
      <c r="C805" s="371" t="s">
        <v>770</v>
      </c>
      <c r="D805" s="372">
        <v>0.16</v>
      </c>
    </row>
    <row r="806" spans="1:4" ht="30" x14ac:dyDescent="0.25">
      <c r="A806" s="369" t="s">
        <v>830</v>
      </c>
      <c r="B806" s="370" t="s">
        <v>6374</v>
      </c>
      <c r="C806" s="371" t="s">
        <v>52</v>
      </c>
      <c r="D806" s="372"/>
    </row>
    <row r="807" spans="1:4" x14ac:dyDescent="0.25">
      <c r="A807" s="369" t="s">
        <v>8949</v>
      </c>
      <c r="B807" s="370" t="s">
        <v>8950</v>
      </c>
      <c r="C807" s="371" t="s">
        <v>770</v>
      </c>
      <c r="D807" s="372">
        <v>0.96</v>
      </c>
    </row>
    <row r="808" spans="1:4" x14ac:dyDescent="0.25">
      <c r="A808" s="369" t="s">
        <v>8967</v>
      </c>
      <c r="B808" s="370" t="s">
        <v>8968</v>
      </c>
      <c r="C808" s="371" t="s">
        <v>770</v>
      </c>
      <c r="D808" s="372">
        <v>0.32</v>
      </c>
    </row>
    <row r="809" spans="1:4" ht="30" x14ac:dyDescent="0.25">
      <c r="A809" s="369" t="s">
        <v>831</v>
      </c>
      <c r="B809" s="370" t="s">
        <v>6375</v>
      </c>
      <c r="C809" s="371" t="s">
        <v>21</v>
      </c>
      <c r="D809" s="372"/>
    </row>
    <row r="810" spans="1:4" x14ac:dyDescent="0.25">
      <c r="A810" s="369" t="s">
        <v>8949</v>
      </c>
      <c r="B810" s="370" t="s">
        <v>8950</v>
      </c>
      <c r="C810" s="371" t="s">
        <v>770</v>
      </c>
      <c r="D810" s="372">
        <v>0.32</v>
      </c>
    </row>
    <row r="811" spans="1:4" x14ac:dyDescent="0.25">
      <c r="A811" s="369" t="s">
        <v>8967</v>
      </c>
      <c r="B811" s="370" t="s">
        <v>8968</v>
      </c>
      <c r="C811" s="371" t="s">
        <v>770</v>
      </c>
      <c r="D811" s="372">
        <v>0.16</v>
      </c>
    </row>
    <row r="812" spans="1:4" ht="30" x14ac:dyDescent="0.25">
      <c r="A812" s="369" t="s">
        <v>832</v>
      </c>
      <c r="B812" s="370" t="s">
        <v>6376</v>
      </c>
      <c r="C812" s="371" t="s">
        <v>21</v>
      </c>
      <c r="D812" s="372"/>
    </row>
    <row r="813" spans="1:4" x14ac:dyDescent="0.25">
      <c r="A813" s="369" t="s">
        <v>8949</v>
      </c>
      <c r="B813" s="370" t="s">
        <v>8950</v>
      </c>
      <c r="C813" s="371" t="s">
        <v>770</v>
      </c>
      <c r="D813" s="372">
        <v>0.96</v>
      </c>
    </row>
    <row r="814" spans="1:4" x14ac:dyDescent="0.25">
      <c r="A814" s="369" t="s">
        <v>8967</v>
      </c>
      <c r="B814" s="370" t="s">
        <v>8968</v>
      </c>
      <c r="C814" s="371" t="s">
        <v>770</v>
      </c>
      <c r="D814" s="372">
        <v>0.32</v>
      </c>
    </row>
    <row r="815" spans="1:4" ht="30" x14ac:dyDescent="0.25">
      <c r="A815" s="369" t="s">
        <v>833</v>
      </c>
      <c r="B815" s="370" t="s">
        <v>6377</v>
      </c>
      <c r="C815" s="371" t="s">
        <v>799</v>
      </c>
      <c r="D815" s="372"/>
    </row>
    <row r="816" spans="1:4" ht="45" x14ac:dyDescent="0.25">
      <c r="A816" s="369" t="s">
        <v>8669</v>
      </c>
      <c r="B816" s="370" t="s">
        <v>8670</v>
      </c>
      <c r="C816" s="371" t="s">
        <v>799</v>
      </c>
      <c r="D816" s="372">
        <v>1</v>
      </c>
    </row>
    <row r="817" spans="1:4" x14ac:dyDescent="0.25">
      <c r="A817" s="369" t="s">
        <v>834</v>
      </c>
      <c r="B817" s="370" t="s">
        <v>835</v>
      </c>
      <c r="C817" s="371" t="s">
        <v>836</v>
      </c>
      <c r="D817" s="372"/>
    </row>
    <row r="818" spans="1:4" x14ac:dyDescent="0.25">
      <c r="A818" s="369" t="s">
        <v>8949</v>
      </c>
      <c r="B818" s="370" t="s">
        <v>8950</v>
      </c>
      <c r="C818" s="371" t="s">
        <v>770</v>
      </c>
      <c r="D818" s="372">
        <v>0.24</v>
      </c>
    </row>
    <row r="819" spans="1:4" x14ac:dyDescent="0.25">
      <c r="A819" s="369" t="s">
        <v>14793</v>
      </c>
      <c r="B819" s="370" t="s">
        <v>14794</v>
      </c>
      <c r="C819" s="371" t="s">
        <v>836</v>
      </c>
      <c r="D819" s="372">
        <v>1</v>
      </c>
    </row>
    <row r="820" spans="1:4" ht="30" x14ac:dyDescent="0.25">
      <c r="A820" s="369" t="s">
        <v>837</v>
      </c>
      <c r="B820" s="370" t="s">
        <v>838</v>
      </c>
      <c r="C820" s="371" t="s">
        <v>820</v>
      </c>
      <c r="D820" s="372"/>
    </row>
    <row r="821" spans="1:4" x14ac:dyDescent="0.25">
      <c r="A821" s="369" t="s">
        <v>8949</v>
      </c>
      <c r="B821" s="370" t="s">
        <v>8950</v>
      </c>
      <c r="C821" s="371" t="s">
        <v>770</v>
      </c>
      <c r="D821" s="372">
        <v>0.24</v>
      </c>
    </row>
    <row r="822" spans="1:4" ht="30" x14ac:dyDescent="0.25">
      <c r="A822" s="369" t="s">
        <v>14795</v>
      </c>
      <c r="B822" s="370" t="s">
        <v>14796</v>
      </c>
      <c r="C822" s="371" t="s">
        <v>14797</v>
      </c>
      <c r="D822" s="372">
        <v>1</v>
      </c>
    </row>
    <row r="823" spans="1:4" x14ac:dyDescent="0.25">
      <c r="A823" s="365" t="s">
        <v>6378</v>
      </c>
      <c r="B823" s="366" t="s">
        <v>839</v>
      </c>
      <c r="C823" s="367"/>
      <c r="D823" s="368"/>
    </row>
    <row r="824" spans="1:4" ht="30" x14ac:dyDescent="0.25">
      <c r="A824" s="369" t="s">
        <v>840</v>
      </c>
      <c r="B824" s="370" t="s">
        <v>6379</v>
      </c>
      <c r="C824" s="371" t="s">
        <v>799</v>
      </c>
      <c r="D824" s="372"/>
    </row>
    <row r="825" spans="1:4" ht="45" x14ac:dyDescent="0.25">
      <c r="A825" s="369" t="s">
        <v>8673</v>
      </c>
      <c r="B825" s="370" t="s">
        <v>8674</v>
      </c>
      <c r="C825" s="371" t="s">
        <v>799</v>
      </c>
      <c r="D825" s="372">
        <v>1</v>
      </c>
    </row>
    <row r="826" spans="1:4" x14ac:dyDescent="0.25">
      <c r="A826" s="369" t="s">
        <v>8943</v>
      </c>
      <c r="B826" s="370" t="s">
        <v>8944</v>
      </c>
      <c r="C826" s="371" t="s">
        <v>770</v>
      </c>
      <c r="D826" s="372">
        <v>90</v>
      </c>
    </row>
    <row r="827" spans="1:4" ht="30" x14ac:dyDescent="0.25">
      <c r="A827" s="369" t="s">
        <v>841</v>
      </c>
      <c r="B827" s="370" t="s">
        <v>6380</v>
      </c>
      <c r="C827" s="371" t="s">
        <v>799</v>
      </c>
      <c r="D827" s="372"/>
    </row>
    <row r="828" spans="1:4" ht="45" x14ac:dyDescent="0.25">
      <c r="A828" s="369" t="s">
        <v>8675</v>
      </c>
      <c r="B828" s="370" t="s">
        <v>8676</v>
      </c>
      <c r="C828" s="371" t="s">
        <v>799</v>
      </c>
      <c r="D828" s="372">
        <v>1</v>
      </c>
    </row>
    <row r="829" spans="1:4" x14ac:dyDescent="0.25">
      <c r="A829" s="369" t="s">
        <v>8943</v>
      </c>
      <c r="B829" s="370" t="s">
        <v>8944</v>
      </c>
      <c r="C829" s="371" t="s">
        <v>770</v>
      </c>
      <c r="D829" s="372">
        <v>90</v>
      </c>
    </row>
    <row r="830" spans="1:4" x14ac:dyDescent="0.25">
      <c r="A830" s="365" t="s">
        <v>6381</v>
      </c>
      <c r="B830" s="366" t="s">
        <v>842</v>
      </c>
      <c r="C830" s="367"/>
      <c r="D830" s="368"/>
    </row>
    <row r="831" spans="1:4" x14ac:dyDescent="0.25">
      <c r="A831" s="369" t="s">
        <v>484</v>
      </c>
      <c r="B831" s="370" t="s">
        <v>483</v>
      </c>
      <c r="C831" s="371" t="s">
        <v>21</v>
      </c>
      <c r="D831" s="372"/>
    </row>
    <row r="832" spans="1:4" x14ac:dyDescent="0.25">
      <c r="A832" s="369" t="s">
        <v>8909</v>
      </c>
      <c r="B832" s="370" t="s">
        <v>8910</v>
      </c>
      <c r="C832" s="371" t="s">
        <v>770</v>
      </c>
      <c r="D832" s="372">
        <v>1.91</v>
      </c>
    </row>
    <row r="833" spans="1:4" x14ac:dyDescent="0.25">
      <c r="A833" s="369" t="s">
        <v>8911</v>
      </c>
      <c r="B833" s="370" t="s">
        <v>8912</v>
      </c>
      <c r="C833" s="371" t="s">
        <v>770</v>
      </c>
      <c r="D833" s="372">
        <v>2.27</v>
      </c>
    </row>
    <row r="834" spans="1:4" x14ac:dyDescent="0.25">
      <c r="A834" s="369" t="s">
        <v>8993</v>
      </c>
      <c r="B834" s="370" t="s">
        <v>8994</v>
      </c>
      <c r="C834" s="371" t="s">
        <v>32</v>
      </c>
      <c r="D834" s="372">
        <v>9.06</v>
      </c>
    </row>
    <row r="835" spans="1:4" x14ac:dyDescent="0.25">
      <c r="A835" s="369" t="s">
        <v>9049</v>
      </c>
      <c r="B835" s="370" t="s">
        <v>9050</v>
      </c>
      <c r="C835" s="371" t="s">
        <v>25</v>
      </c>
      <c r="D835" s="372">
        <v>2.0899999999999998E-2</v>
      </c>
    </row>
    <row r="836" spans="1:4" x14ac:dyDescent="0.25">
      <c r="A836" s="369" t="s">
        <v>9362</v>
      </c>
      <c r="B836" s="370" t="s">
        <v>9363</v>
      </c>
      <c r="C836" s="371" t="s">
        <v>52</v>
      </c>
      <c r="D836" s="372">
        <v>3.26</v>
      </c>
    </row>
    <row r="837" spans="1:4" x14ac:dyDescent="0.25">
      <c r="A837" s="369" t="s">
        <v>9506</v>
      </c>
      <c r="B837" s="370" t="s">
        <v>9507</v>
      </c>
      <c r="C837" s="371" t="s">
        <v>32</v>
      </c>
      <c r="D837" s="372">
        <v>0.2</v>
      </c>
    </row>
    <row r="838" spans="1:4" ht="30" x14ac:dyDescent="0.25">
      <c r="A838" s="369" t="s">
        <v>10930</v>
      </c>
      <c r="B838" s="370" t="s">
        <v>10931</v>
      </c>
      <c r="C838" s="371" t="s">
        <v>21</v>
      </c>
      <c r="D838" s="372">
        <v>1</v>
      </c>
    </row>
    <row r="839" spans="1:4" x14ac:dyDescent="0.25">
      <c r="A839" s="369" t="s">
        <v>843</v>
      </c>
      <c r="B839" s="370" t="s">
        <v>844</v>
      </c>
      <c r="C839" s="371" t="s">
        <v>21</v>
      </c>
      <c r="D839" s="372"/>
    </row>
    <row r="840" spans="1:4" x14ac:dyDescent="0.25">
      <c r="A840" s="369" t="s">
        <v>8945</v>
      </c>
      <c r="B840" s="370" t="s">
        <v>8946</v>
      </c>
      <c r="C840" s="371" t="s">
        <v>770</v>
      </c>
      <c r="D840" s="372">
        <v>0.5</v>
      </c>
    </row>
    <row r="841" spans="1:4" x14ac:dyDescent="0.25">
      <c r="A841" s="369" t="s">
        <v>8947</v>
      </c>
      <c r="B841" s="370" t="s">
        <v>8948</v>
      </c>
      <c r="C841" s="371" t="s">
        <v>770</v>
      </c>
      <c r="D841" s="372">
        <v>0.5</v>
      </c>
    </row>
    <row r="842" spans="1:4" ht="30" x14ac:dyDescent="0.25">
      <c r="A842" s="369" t="s">
        <v>10941</v>
      </c>
      <c r="B842" s="370" t="s">
        <v>10942</v>
      </c>
      <c r="C842" s="371" t="s">
        <v>21</v>
      </c>
      <c r="D842" s="372">
        <v>1</v>
      </c>
    </row>
    <row r="843" spans="1:4" x14ac:dyDescent="0.25">
      <c r="A843" s="369" t="s">
        <v>10943</v>
      </c>
      <c r="B843" s="370" t="s">
        <v>10944</v>
      </c>
      <c r="C843" s="371" t="s">
        <v>52</v>
      </c>
      <c r="D843" s="372">
        <v>0.91700000000000004</v>
      </c>
    </row>
    <row r="844" spans="1:4" x14ac:dyDescent="0.25">
      <c r="A844" s="369" t="s">
        <v>845</v>
      </c>
      <c r="B844" s="370" t="s">
        <v>846</v>
      </c>
      <c r="C844" s="371" t="s">
        <v>21</v>
      </c>
      <c r="D844" s="372"/>
    </row>
    <row r="845" spans="1:4" x14ac:dyDescent="0.25">
      <c r="A845" s="369" t="s">
        <v>8909</v>
      </c>
      <c r="B845" s="370" t="s">
        <v>8910</v>
      </c>
      <c r="C845" s="371" t="s">
        <v>770</v>
      </c>
      <c r="D845" s="372">
        <v>0.8</v>
      </c>
    </row>
    <row r="846" spans="1:4" x14ac:dyDescent="0.25">
      <c r="A846" s="369" t="s">
        <v>8911</v>
      </c>
      <c r="B846" s="370" t="s">
        <v>8912</v>
      </c>
      <c r="C846" s="371" t="s">
        <v>770</v>
      </c>
      <c r="D846" s="372">
        <v>0.91</v>
      </c>
    </row>
    <row r="847" spans="1:4" x14ac:dyDescent="0.25">
      <c r="A847" s="369" t="s">
        <v>8937</v>
      </c>
      <c r="B847" s="370" t="s">
        <v>8938</v>
      </c>
      <c r="C847" s="371" t="s">
        <v>770</v>
      </c>
      <c r="D847" s="372">
        <v>0.315</v>
      </c>
    </row>
    <row r="848" spans="1:4" x14ac:dyDescent="0.25">
      <c r="A848" s="369" t="s">
        <v>8939</v>
      </c>
      <c r="B848" s="370" t="s">
        <v>8940</v>
      </c>
      <c r="C848" s="371" t="s">
        <v>770</v>
      </c>
      <c r="D848" s="372">
        <v>0.28000000000000003</v>
      </c>
    </row>
    <row r="849" spans="1:4" x14ac:dyDescent="0.25">
      <c r="A849" s="369" t="s">
        <v>9362</v>
      </c>
      <c r="B849" s="370" t="s">
        <v>9363</v>
      </c>
      <c r="C849" s="371" t="s">
        <v>52</v>
      </c>
      <c r="D849" s="372">
        <v>1.1499999999999999</v>
      </c>
    </row>
    <row r="850" spans="1:4" x14ac:dyDescent="0.25">
      <c r="A850" s="369" t="s">
        <v>9506</v>
      </c>
      <c r="B850" s="370" t="s">
        <v>9507</v>
      </c>
      <c r="C850" s="371" t="s">
        <v>32</v>
      </c>
      <c r="D850" s="372">
        <v>0.15</v>
      </c>
    </row>
    <row r="851" spans="1:4" ht="30" x14ac:dyDescent="0.25">
      <c r="A851" s="369" t="s">
        <v>10560</v>
      </c>
      <c r="B851" s="370" t="s">
        <v>10561</v>
      </c>
      <c r="C851" s="371" t="s">
        <v>310</v>
      </c>
      <c r="D851" s="372">
        <v>0.17499999999999999</v>
      </c>
    </row>
    <row r="852" spans="1:4" ht="30" x14ac:dyDescent="0.25">
      <c r="A852" s="369" t="s">
        <v>10941</v>
      </c>
      <c r="B852" s="370" t="s">
        <v>10942</v>
      </c>
      <c r="C852" s="371" t="s">
        <v>21</v>
      </c>
      <c r="D852" s="372">
        <v>1</v>
      </c>
    </row>
    <row r="853" spans="1:4" x14ac:dyDescent="0.25">
      <c r="A853" s="365" t="s">
        <v>6382</v>
      </c>
      <c r="B853" s="366" t="s">
        <v>847</v>
      </c>
      <c r="C853" s="367"/>
      <c r="D853" s="368"/>
    </row>
    <row r="854" spans="1:4" ht="45" x14ac:dyDescent="0.25">
      <c r="A854" s="369" t="s">
        <v>848</v>
      </c>
      <c r="B854" s="370" t="s">
        <v>6383</v>
      </c>
      <c r="C854" s="371" t="s">
        <v>21</v>
      </c>
      <c r="D854" s="372"/>
    </row>
    <row r="855" spans="1:4" x14ac:dyDescent="0.25">
      <c r="A855" s="369" t="s">
        <v>8949</v>
      </c>
      <c r="B855" s="370" t="s">
        <v>8950</v>
      </c>
      <c r="C855" s="371" t="s">
        <v>770</v>
      </c>
      <c r="D855" s="372">
        <v>0.25</v>
      </c>
    </row>
    <row r="856" spans="1:4" x14ac:dyDescent="0.25">
      <c r="A856" s="369" t="s">
        <v>14709</v>
      </c>
      <c r="B856" s="370" t="s">
        <v>14710</v>
      </c>
      <c r="C856" s="371" t="s">
        <v>770</v>
      </c>
      <c r="D856" s="372">
        <v>7.7999999999999996E-3</v>
      </c>
    </row>
    <row r="857" spans="1:4" ht="45" x14ac:dyDescent="0.25">
      <c r="A857" s="369" t="s">
        <v>15010</v>
      </c>
      <c r="B857" s="370" t="s">
        <v>15011</v>
      </c>
      <c r="C857" s="371" t="s">
        <v>770</v>
      </c>
      <c r="D857" s="372">
        <v>3.3E-3</v>
      </c>
    </row>
    <row r="858" spans="1:4" ht="45" x14ac:dyDescent="0.25">
      <c r="A858" s="369" t="s">
        <v>849</v>
      </c>
      <c r="B858" s="370" t="s">
        <v>6384</v>
      </c>
      <c r="C858" s="371" t="s">
        <v>21</v>
      </c>
      <c r="D858" s="372"/>
    </row>
    <row r="859" spans="1:4" x14ac:dyDescent="0.25">
      <c r="A859" s="369" t="s">
        <v>8949</v>
      </c>
      <c r="B859" s="370" t="s">
        <v>8950</v>
      </c>
      <c r="C859" s="371" t="s">
        <v>770</v>
      </c>
      <c r="D859" s="372">
        <v>8.0000000000000002E-3</v>
      </c>
    </row>
    <row r="860" spans="1:4" x14ac:dyDescent="0.25">
      <c r="A860" s="369" t="s">
        <v>14709</v>
      </c>
      <c r="B860" s="370" t="s">
        <v>14710</v>
      </c>
      <c r="C860" s="371" t="s">
        <v>770</v>
      </c>
      <c r="D860" s="372">
        <v>8.0000000000000002E-3</v>
      </c>
    </row>
    <row r="861" spans="1:4" ht="30" x14ac:dyDescent="0.25">
      <c r="A861" s="369" t="s">
        <v>14723</v>
      </c>
      <c r="B861" s="370" t="s">
        <v>14724</v>
      </c>
      <c r="C861" s="371" t="s">
        <v>770</v>
      </c>
      <c r="D861" s="372">
        <v>3.3E-3</v>
      </c>
    </row>
    <row r="862" spans="1:4" ht="45" x14ac:dyDescent="0.25">
      <c r="A862" s="369" t="s">
        <v>15010</v>
      </c>
      <c r="B862" s="370" t="s">
        <v>15011</v>
      </c>
      <c r="C862" s="371" t="s">
        <v>770</v>
      </c>
      <c r="D862" s="372">
        <v>3.3E-3</v>
      </c>
    </row>
    <row r="863" spans="1:4" ht="45" x14ac:dyDescent="0.25">
      <c r="A863" s="369" t="s">
        <v>850</v>
      </c>
      <c r="B863" s="370" t="s">
        <v>851</v>
      </c>
      <c r="C863" s="371" t="s">
        <v>21</v>
      </c>
      <c r="D863" s="372"/>
    </row>
    <row r="864" spans="1:4" x14ac:dyDescent="0.25">
      <c r="A864" s="369" t="s">
        <v>8949</v>
      </c>
      <c r="B864" s="370" t="s">
        <v>8950</v>
      </c>
      <c r="C864" s="371" t="s">
        <v>770</v>
      </c>
      <c r="D864" s="372">
        <v>8.0000000000000002E-3</v>
      </c>
    </row>
    <row r="865" spans="1:4" x14ac:dyDescent="0.25">
      <c r="A865" s="369" t="s">
        <v>14709</v>
      </c>
      <c r="B865" s="370" t="s">
        <v>14710</v>
      </c>
      <c r="C865" s="371" t="s">
        <v>770</v>
      </c>
      <c r="D865" s="372">
        <v>8.0000000000000002E-3</v>
      </c>
    </row>
    <row r="866" spans="1:4" ht="30" x14ac:dyDescent="0.25">
      <c r="A866" s="369" t="s">
        <v>14723</v>
      </c>
      <c r="B866" s="370" t="s">
        <v>14724</v>
      </c>
      <c r="C866" s="371" t="s">
        <v>770</v>
      </c>
      <c r="D866" s="372">
        <v>4.0000000000000001E-3</v>
      </c>
    </row>
    <row r="867" spans="1:4" ht="45" x14ac:dyDescent="0.25">
      <c r="A867" s="369" t="s">
        <v>15010</v>
      </c>
      <c r="B867" s="370" t="s">
        <v>15011</v>
      </c>
      <c r="C867" s="371" t="s">
        <v>770</v>
      </c>
      <c r="D867" s="372">
        <v>3.3E-3</v>
      </c>
    </row>
    <row r="868" spans="1:4" x14ac:dyDescent="0.25">
      <c r="A868" s="369" t="s">
        <v>852</v>
      </c>
      <c r="B868" s="370" t="s">
        <v>6385</v>
      </c>
      <c r="C868" s="371" t="s">
        <v>25</v>
      </c>
      <c r="D868" s="372"/>
    </row>
    <row r="869" spans="1:4" x14ac:dyDescent="0.25">
      <c r="A869" s="369" t="s">
        <v>8949</v>
      </c>
      <c r="B869" s="370" t="s">
        <v>8950</v>
      </c>
      <c r="C869" s="371" t="s">
        <v>770</v>
      </c>
      <c r="D869" s="372">
        <v>0.45</v>
      </c>
    </row>
    <row r="870" spans="1:4" x14ac:dyDescent="0.25">
      <c r="A870" s="369" t="s">
        <v>14685</v>
      </c>
      <c r="B870" s="370" t="s">
        <v>14686</v>
      </c>
      <c r="C870" s="371" t="s">
        <v>770</v>
      </c>
      <c r="D870" s="372">
        <v>0.45</v>
      </c>
    </row>
    <row r="871" spans="1:4" ht="30" x14ac:dyDescent="0.25">
      <c r="A871" s="369" t="s">
        <v>14910</v>
      </c>
      <c r="B871" s="370" t="s">
        <v>14911</v>
      </c>
      <c r="C871" s="371" t="s">
        <v>770</v>
      </c>
      <c r="D871" s="372">
        <v>0.45</v>
      </c>
    </row>
    <row r="872" spans="1:4" x14ac:dyDescent="0.25">
      <c r="A872" s="369" t="s">
        <v>853</v>
      </c>
      <c r="B872" s="370" t="s">
        <v>6386</v>
      </c>
      <c r="C872" s="371" t="s">
        <v>25</v>
      </c>
      <c r="D872" s="372"/>
    </row>
    <row r="873" spans="1:4" x14ac:dyDescent="0.25">
      <c r="A873" s="369" t="s">
        <v>8949</v>
      </c>
      <c r="B873" s="370" t="s">
        <v>8950</v>
      </c>
      <c r="C873" s="371" t="s">
        <v>770</v>
      </c>
      <c r="D873" s="372">
        <v>0.53</v>
      </c>
    </row>
    <row r="874" spans="1:4" x14ac:dyDescent="0.25">
      <c r="A874" s="369" t="s">
        <v>14685</v>
      </c>
      <c r="B874" s="370" t="s">
        <v>14686</v>
      </c>
      <c r="C874" s="371" t="s">
        <v>770</v>
      </c>
      <c r="D874" s="372">
        <v>0.53</v>
      </c>
    </row>
    <row r="875" spans="1:4" ht="30" x14ac:dyDescent="0.25">
      <c r="A875" s="369" t="s">
        <v>14910</v>
      </c>
      <c r="B875" s="370" t="s">
        <v>14911</v>
      </c>
      <c r="C875" s="371" t="s">
        <v>770</v>
      </c>
      <c r="D875" s="372">
        <v>0.53</v>
      </c>
    </row>
    <row r="876" spans="1:4" x14ac:dyDescent="0.25">
      <c r="A876" s="365" t="s">
        <v>6387</v>
      </c>
      <c r="B876" s="366" t="s">
        <v>854</v>
      </c>
      <c r="C876" s="367"/>
      <c r="D876" s="368"/>
    </row>
    <row r="877" spans="1:4" x14ac:dyDescent="0.25">
      <c r="A877" s="369" t="s">
        <v>19</v>
      </c>
      <c r="B877" s="370" t="s">
        <v>20</v>
      </c>
      <c r="C877" s="371" t="s">
        <v>21</v>
      </c>
      <c r="D877" s="372"/>
    </row>
    <row r="878" spans="1:4" x14ac:dyDescent="0.25">
      <c r="A878" s="369" t="s">
        <v>8909</v>
      </c>
      <c r="B878" s="370" t="s">
        <v>8910</v>
      </c>
      <c r="C878" s="371" t="s">
        <v>770</v>
      </c>
      <c r="D878" s="372">
        <v>0.13</v>
      </c>
    </row>
    <row r="879" spans="1:4" x14ac:dyDescent="0.25">
      <c r="A879" s="369" t="s">
        <v>8949</v>
      </c>
      <c r="B879" s="370" t="s">
        <v>8950</v>
      </c>
      <c r="C879" s="371" t="s">
        <v>770</v>
      </c>
      <c r="D879" s="372">
        <v>0.13</v>
      </c>
    </row>
    <row r="880" spans="1:4" x14ac:dyDescent="0.25">
      <c r="A880" s="369" t="s">
        <v>9362</v>
      </c>
      <c r="B880" s="370" t="s">
        <v>9363</v>
      </c>
      <c r="C880" s="371" t="s">
        <v>52</v>
      </c>
      <c r="D880" s="372">
        <v>0.04</v>
      </c>
    </row>
    <row r="881" spans="1:4" x14ac:dyDescent="0.25">
      <c r="A881" s="369" t="s">
        <v>9370</v>
      </c>
      <c r="B881" s="370" t="s">
        <v>9371</v>
      </c>
      <c r="C881" s="371" t="s">
        <v>21</v>
      </c>
      <c r="D881" s="372">
        <v>0.09</v>
      </c>
    </row>
    <row r="882" spans="1:4" x14ac:dyDescent="0.25">
      <c r="A882" s="369" t="s">
        <v>9506</v>
      </c>
      <c r="B882" s="370" t="s">
        <v>9507</v>
      </c>
      <c r="C882" s="371" t="s">
        <v>32</v>
      </c>
      <c r="D882" s="372">
        <v>1.2E-2</v>
      </c>
    </row>
    <row r="883" spans="1:4" x14ac:dyDescent="0.25">
      <c r="A883" s="369" t="s">
        <v>9514</v>
      </c>
      <c r="B883" s="370" t="s">
        <v>9515</v>
      </c>
      <c r="C883" s="371" t="s">
        <v>32</v>
      </c>
      <c r="D883" s="372">
        <v>0.02</v>
      </c>
    </row>
    <row r="884" spans="1:4" x14ac:dyDescent="0.25">
      <c r="A884" s="369" t="s">
        <v>855</v>
      </c>
      <c r="B884" s="370" t="s">
        <v>856</v>
      </c>
      <c r="C884" s="371" t="s">
        <v>52</v>
      </c>
      <c r="D884" s="372"/>
    </row>
    <row r="885" spans="1:4" x14ac:dyDescent="0.25">
      <c r="A885" s="369" t="s">
        <v>8953</v>
      </c>
      <c r="B885" s="370" t="s">
        <v>8954</v>
      </c>
      <c r="C885" s="371" t="s">
        <v>770</v>
      </c>
      <c r="D885" s="372">
        <v>1.2E-2</v>
      </c>
    </row>
    <row r="886" spans="1:4" x14ac:dyDescent="0.25">
      <c r="A886" s="369" t="s">
        <v>8955</v>
      </c>
      <c r="B886" s="370" t="s">
        <v>8956</v>
      </c>
      <c r="C886" s="371" t="s">
        <v>770</v>
      </c>
      <c r="D886" s="372">
        <v>4.0000000000000001E-3</v>
      </c>
    </row>
    <row r="887" spans="1:4" ht="30" x14ac:dyDescent="0.25">
      <c r="A887" s="369" t="s">
        <v>14731</v>
      </c>
      <c r="B887" s="370" t="s">
        <v>14732</v>
      </c>
      <c r="C887" s="371" t="s">
        <v>770</v>
      </c>
      <c r="D887" s="372">
        <v>0.01</v>
      </c>
    </row>
    <row r="888" spans="1:4" x14ac:dyDescent="0.25">
      <c r="A888" s="369" t="s">
        <v>486</v>
      </c>
      <c r="B888" s="370" t="s">
        <v>485</v>
      </c>
      <c r="C888" s="371" t="s">
        <v>52</v>
      </c>
      <c r="D888" s="372"/>
    </row>
    <row r="889" spans="1:4" x14ac:dyDescent="0.25">
      <c r="A889" s="369" t="s">
        <v>8953</v>
      </c>
      <c r="B889" s="370" t="s">
        <v>8954</v>
      </c>
      <c r="C889" s="371" t="s">
        <v>770</v>
      </c>
      <c r="D889" s="372">
        <v>1.2E-2</v>
      </c>
    </row>
    <row r="890" spans="1:4" x14ac:dyDescent="0.25">
      <c r="A890" s="369" t="s">
        <v>8955</v>
      </c>
      <c r="B890" s="370" t="s">
        <v>8956</v>
      </c>
      <c r="C890" s="371" t="s">
        <v>770</v>
      </c>
      <c r="D890" s="372">
        <v>4.0000000000000001E-3</v>
      </c>
    </row>
    <row r="891" spans="1:4" ht="30" x14ac:dyDescent="0.25">
      <c r="A891" s="369" t="s">
        <v>14731</v>
      </c>
      <c r="B891" s="370" t="s">
        <v>14732</v>
      </c>
      <c r="C891" s="371" t="s">
        <v>770</v>
      </c>
      <c r="D891" s="372">
        <v>0.01</v>
      </c>
    </row>
    <row r="892" spans="1:4" x14ac:dyDescent="0.25">
      <c r="A892" s="369" t="s">
        <v>857</v>
      </c>
      <c r="B892" s="370" t="s">
        <v>858</v>
      </c>
      <c r="C892" s="371" t="s">
        <v>21</v>
      </c>
      <c r="D892" s="372"/>
    </row>
    <row r="893" spans="1:4" x14ac:dyDescent="0.25">
      <c r="A893" s="369" t="s">
        <v>8953</v>
      </c>
      <c r="B893" s="370" t="s">
        <v>8954</v>
      </c>
      <c r="C893" s="371" t="s">
        <v>770</v>
      </c>
      <c r="D893" s="372">
        <v>2.4E-2</v>
      </c>
    </row>
    <row r="894" spans="1:4" x14ac:dyDescent="0.25">
      <c r="A894" s="369" t="s">
        <v>8955</v>
      </c>
      <c r="B894" s="370" t="s">
        <v>8956</v>
      </c>
      <c r="C894" s="371" t="s">
        <v>770</v>
      </c>
      <c r="D894" s="372">
        <v>8.0000000000000002E-3</v>
      </c>
    </row>
    <row r="895" spans="1:4" x14ac:dyDescent="0.25">
      <c r="A895" s="369" t="s">
        <v>9362</v>
      </c>
      <c r="B895" s="370" t="s">
        <v>9363</v>
      </c>
      <c r="C895" s="371" t="s">
        <v>52</v>
      </c>
      <c r="D895" s="372">
        <v>9.2999999999999992E-3</v>
      </c>
    </row>
    <row r="896" spans="1:4" x14ac:dyDescent="0.25">
      <c r="A896" s="369" t="s">
        <v>9506</v>
      </c>
      <c r="B896" s="370" t="s">
        <v>9507</v>
      </c>
      <c r="C896" s="371" t="s">
        <v>32</v>
      </c>
      <c r="D896" s="372">
        <v>1E-3</v>
      </c>
    </row>
    <row r="897" spans="1:4" x14ac:dyDescent="0.25">
      <c r="A897" s="369" t="s">
        <v>9514</v>
      </c>
      <c r="B897" s="370" t="s">
        <v>9515</v>
      </c>
      <c r="C897" s="371" t="s">
        <v>32</v>
      </c>
      <c r="D897" s="372">
        <v>1.15E-2</v>
      </c>
    </row>
    <row r="898" spans="1:4" ht="30" x14ac:dyDescent="0.25">
      <c r="A898" s="369" t="s">
        <v>14731</v>
      </c>
      <c r="B898" s="370" t="s">
        <v>14732</v>
      </c>
      <c r="C898" s="371" t="s">
        <v>770</v>
      </c>
      <c r="D898" s="372">
        <v>5.0000000000000001E-3</v>
      </c>
    </row>
    <row r="899" spans="1:4" x14ac:dyDescent="0.25">
      <c r="A899" s="365" t="s">
        <v>15021</v>
      </c>
      <c r="B899" s="366" t="s">
        <v>15022</v>
      </c>
      <c r="C899" s="367"/>
      <c r="D899" s="368"/>
    </row>
    <row r="900" spans="1:4" x14ac:dyDescent="0.25">
      <c r="A900" s="365" t="s">
        <v>6388</v>
      </c>
      <c r="B900" s="366" t="s">
        <v>15023</v>
      </c>
      <c r="C900" s="367"/>
      <c r="D900" s="368"/>
    </row>
    <row r="901" spans="1:4" x14ac:dyDescent="0.25">
      <c r="A901" s="365" t="s">
        <v>6389</v>
      </c>
      <c r="B901" s="366" t="s">
        <v>860</v>
      </c>
      <c r="C901" s="367"/>
      <c r="D901" s="368"/>
    </row>
    <row r="902" spans="1:4" x14ac:dyDescent="0.25">
      <c r="A902" s="369" t="s">
        <v>861</v>
      </c>
      <c r="B902" s="370" t="s">
        <v>862</v>
      </c>
      <c r="C902" s="371" t="s">
        <v>25</v>
      </c>
      <c r="D902" s="372"/>
    </row>
    <row r="903" spans="1:4" x14ac:dyDescent="0.25">
      <c r="A903" s="369" t="s">
        <v>8949</v>
      </c>
      <c r="B903" s="370" t="s">
        <v>8950</v>
      </c>
      <c r="C903" s="371" t="s">
        <v>770</v>
      </c>
      <c r="D903" s="372">
        <v>11</v>
      </c>
    </row>
    <row r="904" spans="1:4" x14ac:dyDescent="0.25">
      <c r="A904" s="369" t="s">
        <v>863</v>
      </c>
      <c r="B904" s="370" t="s">
        <v>864</v>
      </c>
      <c r="C904" s="371" t="s">
        <v>25</v>
      </c>
      <c r="D904" s="372"/>
    </row>
    <row r="905" spans="1:4" x14ac:dyDescent="0.25">
      <c r="A905" s="369" t="s">
        <v>8949</v>
      </c>
      <c r="B905" s="370" t="s">
        <v>8950</v>
      </c>
      <c r="C905" s="371" t="s">
        <v>770</v>
      </c>
      <c r="D905" s="372">
        <v>20</v>
      </c>
    </row>
    <row r="906" spans="1:4" ht="30" x14ac:dyDescent="0.25">
      <c r="A906" s="369" t="s">
        <v>865</v>
      </c>
      <c r="B906" s="370" t="s">
        <v>6390</v>
      </c>
      <c r="C906" s="371" t="s">
        <v>21</v>
      </c>
      <c r="D906" s="372"/>
    </row>
    <row r="907" spans="1:4" x14ac:dyDescent="0.25">
      <c r="A907" s="369" t="s">
        <v>8949</v>
      </c>
      <c r="B907" s="370" t="s">
        <v>8950</v>
      </c>
      <c r="C907" s="371" t="s">
        <v>770</v>
      </c>
      <c r="D907" s="372">
        <v>1.5</v>
      </c>
    </row>
    <row r="908" spans="1:4" ht="45" x14ac:dyDescent="0.25">
      <c r="A908" s="369" t="s">
        <v>866</v>
      </c>
      <c r="B908" s="370" t="s">
        <v>867</v>
      </c>
      <c r="C908" s="371" t="s">
        <v>25</v>
      </c>
      <c r="D908" s="372"/>
    </row>
    <row r="909" spans="1:4" x14ac:dyDescent="0.25">
      <c r="A909" s="369" t="s">
        <v>8949</v>
      </c>
      <c r="B909" s="370" t="s">
        <v>8950</v>
      </c>
      <c r="C909" s="371" t="s">
        <v>770</v>
      </c>
      <c r="D909" s="372">
        <v>6</v>
      </c>
    </row>
    <row r="910" spans="1:4" x14ac:dyDescent="0.25">
      <c r="A910" s="369" t="s">
        <v>14689</v>
      </c>
      <c r="B910" s="370" t="s">
        <v>14690</v>
      </c>
      <c r="C910" s="371" t="s">
        <v>770</v>
      </c>
      <c r="D910" s="372">
        <v>2</v>
      </c>
    </row>
    <row r="911" spans="1:4" x14ac:dyDescent="0.25">
      <c r="A911" s="369" t="s">
        <v>14693</v>
      </c>
      <c r="B911" s="370" t="s">
        <v>14694</v>
      </c>
      <c r="C911" s="371" t="s">
        <v>770</v>
      </c>
      <c r="D911" s="372">
        <v>4</v>
      </c>
    </row>
    <row r="912" spans="1:4" ht="30" x14ac:dyDescent="0.25">
      <c r="A912" s="369" t="s">
        <v>14699</v>
      </c>
      <c r="B912" s="370" t="s">
        <v>14700</v>
      </c>
      <c r="C912" s="371" t="s">
        <v>770</v>
      </c>
      <c r="D912" s="372">
        <v>1.4999999999999999E-2</v>
      </c>
    </row>
    <row r="913" spans="1:4" ht="30" x14ac:dyDescent="0.25">
      <c r="A913" s="369" t="s">
        <v>14707</v>
      </c>
      <c r="B913" s="370" t="s">
        <v>14708</v>
      </c>
      <c r="C913" s="371" t="s">
        <v>770</v>
      </c>
      <c r="D913" s="372">
        <v>7.3300000000000004E-2</v>
      </c>
    </row>
    <row r="914" spans="1:4" ht="30" x14ac:dyDescent="0.25">
      <c r="A914" s="369" t="s">
        <v>868</v>
      </c>
      <c r="B914" s="370" t="s">
        <v>6391</v>
      </c>
      <c r="C914" s="371" t="s">
        <v>25</v>
      </c>
      <c r="D914" s="372"/>
    </row>
    <row r="915" spans="1:4" x14ac:dyDescent="0.25">
      <c r="A915" s="369" t="s">
        <v>8949</v>
      </c>
      <c r="B915" s="370" t="s">
        <v>8950</v>
      </c>
      <c r="C915" s="371" t="s">
        <v>770</v>
      </c>
      <c r="D915" s="372">
        <v>6</v>
      </c>
    </row>
    <row r="916" spans="1:4" x14ac:dyDescent="0.25">
      <c r="A916" s="369" t="s">
        <v>14689</v>
      </c>
      <c r="B916" s="370" t="s">
        <v>14690</v>
      </c>
      <c r="C916" s="371" t="s">
        <v>770</v>
      </c>
      <c r="D916" s="372">
        <v>2</v>
      </c>
    </row>
    <row r="917" spans="1:4" x14ac:dyDescent="0.25">
      <c r="A917" s="369" t="s">
        <v>14693</v>
      </c>
      <c r="B917" s="370" t="s">
        <v>14694</v>
      </c>
      <c r="C917" s="371" t="s">
        <v>770</v>
      </c>
      <c r="D917" s="372">
        <v>4</v>
      </c>
    </row>
    <row r="918" spans="1:4" ht="45" x14ac:dyDescent="0.25">
      <c r="A918" s="369" t="s">
        <v>869</v>
      </c>
      <c r="B918" s="370" t="s">
        <v>870</v>
      </c>
      <c r="C918" s="371" t="s">
        <v>25</v>
      </c>
      <c r="D918" s="372"/>
    </row>
    <row r="919" spans="1:4" x14ac:dyDescent="0.25">
      <c r="A919" s="369" t="s">
        <v>8949</v>
      </c>
      <c r="B919" s="370" t="s">
        <v>8950</v>
      </c>
      <c r="C919" s="371" t="s">
        <v>770</v>
      </c>
      <c r="D919" s="372">
        <v>4</v>
      </c>
    </row>
    <row r="920" spans="1:4" x14ac:dyDescent="0.25">
      <c r="A920" s="369" t="s">
        <v>14689</v>
      </c>
      <c r="B920" s="370" t="s">
        <v>14690</v>
      </c>
      <c r="C920" s="371" t="s">
        <v>770</v>
      </c>
      <c r="D920" s="372">
        <v>1</v>
      </c>
    </row>
    <row r="921" spans="1:4" x14ac:dyDescent="0.25">
      <c r="A921" s="369" t="s">
        <v>14693</v>
      </c>
      <c r="B921" s="370" t="s">
        <v>14694</v>
      </c>
      <c r="C921" s="371" t="s">
        <v>770</v>
      </c>
      <c r="D921" s="372">
        <v>2</v>
      </c>
    </row>
    <row r="922" spans="1:4" ht="30" x14ac:dyDescent="0.25">
      <c r="A922" s="369" t="s">
        <v>14699</v>
      </c>
      <c r="B922" s="370" t="s">
        <v>14700</v>
      </c>
      <c r="C922" s="371" t="s">
        <v>770</v>
      </c>
      <c r="D922" s="372">
        <v>1.4999999999999999E-2</v>
      </c>
    </row>
    <row r="923" spans="1:4" ht="30" x14ac:dyDescent="0.25">
      <c r="A923" s="369" t="s">
        <v>14707</v>
      </c>
      <c r="B923" s="370" t="s">
        <v>14708</v>
      </c>
      <c r="C923" s="371" t="s">
        <v>770</v>
      </c>
      <c r="D923" s="372">
        <v>7.3300000000000004E-2</v>
      </c>
    </row>
    <row r="924" spans="1:4" ht="30" x14ac:dyDescent="0.25">
      <c r="A924" s="369" t="s">
        <v>871</v>
      </c>
      <c r="B924" s="370" t="s">
        <v>6392</v>
      </c>
      <c r="C924" s="371" t="s">
        <v>25</v>
      </c>
      <c r="D924" s="372"/>
    </row>
    <row r="925" spans="1:4" x14ac:dyDescent="0.25">
      <c r="A925" s="369" t="s">
        <v>8949</v>
      </c>
      <c r="B925" s="370" t="s">
        <v>8950</v>
      </c>
      <c r="C925" s="371" t="s">
        <v>770</v>
      </c>
      <c r="D925" s="372">
        <v>4</v>
      </c>
    </row>
    <row r="926" spans="1:4" x14ac:dyDescent="0.25">
      <c r="A926" s="369" t="s">
        <v>14689</v>
      </c>
      <c r="B926" s="370" t="s">
        <v>14690</v>
      </c>
      <c r="C926" s="371" t="s">
        <v>770</v>
      </c>
      <c r="D926" s="372">
        <v>1</v>
      </c>
    </row>
    <row r="927" spans="1:4" x14ac:dyDescent="0.25">
      <c r="A927" s="369" t="s">
        <v>14693</v>
      </c>
      <c r="B927" s="370" t="s">
        <v>14694</v>
      </c>
      <c r="C927" s="371" t="s">
        <v>770</v>
      </c>
      <c r="D927" s="372">
        <v>2</v>
      </c>
    </row>
    <row r="928" spans="1:4" ht="45" x14ac:dyDescent="0.25">
      <c r="A928" s="369" t="s">
        <v>487</v>
      </c>
      <c r="B928" s="370" t="s">
        <v>6393</v>
      </c>
      <c r="C928" s="371" t="s">
        <v>21</v>
      </c>
      <c r="D928" s="372"/>
    </row>
    <row r="929" spans="1:4" x14ac:dyDescent="0.25">
      <c r="A929" s="369" t="s">
        <v>8949</v>
      </c>
      <c r="B929" s="370" t="s">
        <v>8950</v>
      </c>
      <c r="C929" s="371" t="s">
        <v>770</v>
      </c>
      <c r="D929" s="372">
        <v>0.4</v>
      </c>
    </row>
    <row r="930" spans="1:4" x14ac:dyDescent="0.25">
      <c r="A930" s="369" t="s">
        <v>14689</v>
      </c>
      <c r="B930" s="370" t="s">
        <v>14690</v>
      </c>
      <c r="C930" s="371" t="s">
        <v>770</v>
      </c>
      <c r="D930" s="372">
        <v>0.1</v>
      </c>
    </row>
    <row r="931" spans="1:4" x14ac:dyDescent="0.25">
      <c r="A931" s="369" t="s">
        <v>14693</v>
      </c>
      <c r="B931" s="370" t="s">
        <v>14694</v>
      </c>
      <c r="C931" s="371" t="s">
        <v>770</v>
      </c>
      <c r="D931" s="372">
        <v>0.2</v>
      </c>
    </row>
    <row r="932" spans="1:4" ht="30" x14ac:dyDescent="0.25">
      <c r="A932" s="369" t="s">
        <v>14699</v>
      </c>
      <c r="B932" s="370" t="s">
        <v>14700</v>
      </c>
      <c r="C932" s="371" t="s">
        <v>770</v>
      </c>
      <c r="D932" s="372">
        <v>4.0000000000000001E-3</v>
      </c>
    </row>
    <row r="933" spans="1:4" ht="30" x14ac:dyDescent="0.25">
      <c r="A933" s="369" t="s">
        <v>14707</v>
      </c>
      <c r="B933" s="370" t="s">
        <v>14708</v>
      </c>
      <c r="C933" s="371" t="s">
        <v>770</v>
      </c>
      <c r="D933" s="372">
        <v>4.0000000000000001E-3</v>
      </c>
    </row>
    <row r="934" spans="1:4" ht="30" x14ac:dyDescent="0.25">
      <c r="A934" s="369" t="s">
        <v>872</v>
      </c>
      <c r="B934" s="370" t="s">
        <v>6394</v>
      </c>
      <c r="C934" s="371" t="s">
        <v>21</v>
      </c>
      <c r="D934" s="372"/>
    </row>
    <row r="935" spans="1:4" x14ac:dyDescent="0.25">
      <c r="A935" s="369" t="s">
        <v>8949</v>
      </c>
      <c r="B935" s="370" t="s">
        <v>8950</v>
      </c>
      <c r="C935" s="371" t="s">
        <v>770</v>
      </c>
      <c r="D935" s="372">
        <v>0.4</v>
      </c>
    </row>
    <row r="936" spans="1:4" x14ac:dyDescent="0.25">
      <c r="A936" s="369" t="s">
        <v>14689</v>
      </c>
      <c r="B936" s="370" t="s">
        <v>14690</v>
      </c>
      <c r="C936" s="371" t="s">
        <v>770</v>
      </c>
      <c r="D936" s="372">
        <v>0.1</v>
      </c>
    </row>
    <row r="937" spans="1:4" x14ac:dyDescent="0.25">
      <c r="A937" s="369" t="s">
        <v>14693</v>
      </c>
      <c r="B937" s="370" t="s">
        <v>14694</v>
      </c>
      <c r="C937" s="371" t="s">
        <v>770</v>
      </c>
      <c r="D937" s="372">
        <v>0.2</v>
      </c>
    </row>
    <row r="938" spans="1:4" ht="45" x14ac:dyDescent="0.25">
      <c r="A938" s="369" t="s">
        <v>557</v>
      </c>
      <c r="B938" s="370" t="s">
        <v>558</v>
      </c>
      <c r="C938" s="371" t="s">
        <v>25</v>
      </c>
      <c r="D938" s="372"/>
    </row>
    <row r="939" spans="1:4" x14ac:dyDescent="0.25">
      <c r="A939" s="369" t="s">
        <v>8949</v>
      </c>
      <c r="B939" s="370" t="s">
        <v>8950</v>
      </c>
      <c r="C939" s="371" t="s">
        <v>770</v>
      </c>
      <c r="D939" s="372">
        <v>4</v>
      </c>
    </row>
    <row r="940" spans="1:4" x14ac:dyDescent="0.25">
      <c r="A940" s="369" t="s">
        <v>14689</v>
      </c>
      <c r="B940" s="370" t="s">
        <v>14690</v>
      </c>
      <c r="C940" s="371" t="s">
        <v>770</v>
      </c>
      <c r="D940" s="372">
        <v>1</v>
      </c>
    </row>
    <row r="941" spans="1:4" x14ac:dyDescent="0.25">
      <c r="A941" s="369" t="s">
        <v>14693</v>
      </c>
      <c r="B941" s="370" t="s">
        <v>14694</v>
      </c>
      <c r="C941" s="371" t="s">
        <v>770</v>
      </c>
      <c r="D941" s="372">
        <v>2</v>
      </c>
    </row>
    <row r="942" spans="1:4" ht="30" x14ac:dyDescent="0.25">
      <c r="A942" s="369" t="s">
        <v>14699</v>
      </c>
      <c r="B942" s="370" t="s">
        <v>14700</v>
      </c>
      <c r="C942" s="371" t="s">
        <v>770</v>
      </c>
      <c r="D942" s="372">
        <v>0.04</v>
      </c>
    </row>
    <row r="943" spans="1:4" ht="30" x14ac:dyDescent="0.25">
      <c r="A943" s="369" t="s">
        <v>14707</v>
      </c>
      <c r="B943" s="370" t="s">
        <v>14708</v>
      </c>
      <c r="C943" s="371" t="s">
        <v>770</v>
      </c>
      <c r="D943" s="372">
        <v>0.04</v>
      </c>
    </row>
    <row r="944" spans="1:4" ht="30" x14ac:dyDescent="0.25">
      <c r="A944" s="369" t="s">
        <v>873</v>
      </c>
      <c r="B944" s="370" t="s">
        <v>6395</v>
      </c>
      <c r="C944" s="371" t="s">
        <v>25</v>
      </c>
      <c r="D944" s="372"/>
    </row>
    <row r="945" spans="1:4" x14ac:dyDescent="0.25">
      <c r="A945" s="369" t="s">
        <v>8949</v>
      </c>
      <c r="B945" s="370" t="s">
        <v>8950</v>
      </c>
      <c r="C945" s="371" t="s">
        <v>770</v>
      </c>
      <c r="D945" s="372">
        <v>4</v>
      </c>
    </row>
    <row r="946" spans="1:4" x14ac:dyDescent="0.25">
      <c r="A946" s="369" t="s">
        <v>14689</v>
      </c>
      <c r="B946" s="370" t="s">
        <v>14690</v>
      </c>
      <c r="C946" s="371" t="s">
        <v>770</v>
      </c>
      <c r="D946" s="372">
        <v>1</v>
      </c>
    </row>
    <row r="947" spans="1:4" x14ac:dyDescent="0.25">
      <c r="A947" s="369" t="s">
        <v>14693</v>
      </c>
      <c r="B947" s="370" t="s">
        <v>14694</v>
      </c>
      <c r="C947" s="371" t="s">
        <v>770</v>
      </c>
      <c r="D947" s="372">
        <v>2</v>
      </c>
    </row>
    <row r="948" spans="1:4" x14ac:dyDescent="0.25">
      <c r="A948" s="365" t="s">
        <v>6396</v>
      </c>
      <c r="B948" s="366" t="s">
        <v>874</v>
      </c>
      <c r="C948" s="367"/>
      <c r="D948" s="368"/>
    </row>
    <row r="949" spans="1:4" x14ac:dyDescent="0.25">
      <c r="A949" s="369" t="s">
        <v>875</v>
      </c>
      <c r="B949" s="370" t="s">
        <v>876</v>
      </c>
      <c r="C949" s="371" t="s">
        <v>25</v>
      </c>
      <c r="D949" s="372"/>
    </row>
    <row r="950" spans="1:4" x14ac:dyDescent="0.25">
      <c r="A950" s="369" t="s">
        <v>8949</v>
      </c>
      <c r="B950" s="370" t="s">
        <v>8950</v>
      </c>
      <c r="C950" s="371" t="s">
        <v>770</v>
      </c>
      <c r="D950" s="372">
        <v>6</v>
      </c>
    </row>
    <row r="951" spans="1:4" ht="30" x14ac:dyDescent="0.25">
      <c r="A951" s="369" t="s">
        <v>877</v>
      </c>
      <c r="B951" s="370" t="s">
        <v>6397</v>
      </c>
      <c r="C951" s="371" t="s">
        <v>25</v>
      </c>
      <c r="D951" s="372"/>
    </row>
    <row r="952" spans="1:4" x14ac:dyDescent="0.25">
      <c r="A952" s="369" t="s">
        <v>8949</v>
      </c>
      <c r="B952" s="370" t="s">
        <v>8950</v>
      </c>
      <c r="C952" s="371" t="s">
        <v>770</v>
      </c>
      <c r="D952" s="372">
        <v>4</v>
      </c>
    </row>
    <row r="953" spans="1:4" x14ac:dyDescent="0.25">
      <c r="A953" s="365" t="s">
        <v>6398</v>
      </c>
      <c r="B953" s="366" t="s">
        <v>878</v>
      </c>
      <c r="C953" s="367"/>
      <c r="D953" s="368"/>
    </row>
    <row r="954" spans="1:4" x14ac:dyDescent="0.25">
      <c r="A954" s="369" t="s">
        <v>879</v>
      </c>
      <c r="B954" s="370" t="s">
        <v>880</v>
      </c>
      <c r="C954" s="371" t="s">
        <v>21</v>
      </c>
      <c r="D954" s="372"/>
    </row>
    <row r="955" spans="1:4" x14ac:dyDescent="0.25">
      <c r="A955" s="369" t="s">
        <v>8949</v>
      </c>
      <c r="B955" s="370" t="s">
        <v>8950</v>
      </c>
      <c r="C955" s="371" t="s">
        <v>770</v>
      </c>
      <c r="D955" s="372">
        <v>0.15</v>
      </c>
    </row>
    <row r="956" spans="1:4" x14ac:dyDescent="0.25">
      <c r="A956" s="369" t="s">
        <v>881</v>
      </c>
      <c r="B956" s="370" t="s">
        <v>882</v>
      </c>
      <c r="C956" s="371" t="s">
        <v>21</v>
      </c>
      <c r="D956" s="372"/>
    </row>
    <row r="957" spans="1:4" x14ac:dyDescent="0.25">
      <c r="A957" s="369" t="s">
        <v>8949</v>
      </c>
      <c r="B957" s="370" t="s">
        <v>8950</v>
      </c>
      <c r="C957" s="371" t="s">
        <v>770</v>
      </c>
      <c r="D957" s="372">
        <v>0.3</v>
      </c>
    </row>
    <row r="958" spans="1:4" x14ac:dyDescent="0.25">
      <c r="A958" s="369" t="s">
        <v>883</v>
      </c>
      <c r="B958" s="370" t="s">
        <v>884</v>
      </c>
      <c r="C958" s="371" t="s">
        <v>21</v>
      </c>
      <c r="D958" s="372"/>
    </row>
    <row r="959" spans="1:4" x14ac:dyDescent="0.25">
      <c r="A959" s="369" t="s">
        <v>8949</v>
      </c>
      <c r="B959" s="370" t="s">
        <v>8950</v>
      </c>
      <c r="C959" s="371" t="s">
        <v>770</v>
      </c>
      <c r="D959" s="372">
        <v>0.5</v>
      </c>
    </row>
    <row r="960" spans="1:4" x14ac:dyDescent="0.25">
      <c r="A960" s="365" t="s">
        <v>6399</v>
      </c>
      <c r="B960" s="366" t="s">
        <v>885</v>
      </c>
      <c r="C960" s="367"/>
      <c r="D960" s="368"/>
    </row>
    <row r="961" spans="1:4" x14ac:dyDescent="0.25">
      <c r="A961" s="369" t="s">
        <v>886</v>
      </c>
      <c r="B961" s="370" t="s">
        <v>887</v>
      </c>
      <c r="C961" s="371" t="s">
        <v>21</v>
      </c>
      <c r="D961" s="372"/>
    </row>
    <row r="962" spans="1:4" x14ac:dyDescent="0.25">
      <c r="A962" s="369" t="s">
        <v>8949</v>
      </c>
      <c r="B962" s="370" t="s">
        <v>8950</v>
      </c>
      <c r="C962" s="371" t="s">
        <v>770</v>
      </c>
      <c r="D962" s="372">
        <v>0.6</v>
      </c>
    </row>
    <row r="963" spans="1:4" ht="30" x14ac:dyDescent="0.25">
      <c r="A963" s="369" t="s">
        <v>888</v>
      </c>
      <c r="B963" s="370" t="s">
        <v>889</v>
      </c>
      <c r="C963" s="371" t="s">
        <v>21</v>
      </c>
      <c r="D963" s="372"/>
    </row>
    <row r="964" spans="1:4" x14ac:dyDescent="0.25">
      <c r="A964" s="369" t="s">
        <v>8949</v>
      </c>
      <c r="B964" s="370" t="s">
        <v>8950</v>
      </c>
      <c r="C964" s="371" t="s">
        <v>770</v>
      </c>
      <c r="D964" s="372">
        <v>0.5</v>
      </c>
    </row>
    <row r="965" spans="1:4" ht="30" x14ac:dyDescent="0.25">
      <c r="A965" s="369" t="s">
        <v>890</v>
      </c>
      <c r="B965" s="370" t="s">
        <v>6400</v>
      </c>
      <c r="C965" s="371" t="s">
        <v>52</v>
      </c>
      <c r="D965" s="372"/>
    </row>
    <row r="966" spans="1:4" x14ac:dyDescent="0.25">
      <c r="A966" s="369" t="s">
        <v>8949</v>
      </c>
      <c r="B966" s="370" t="s">
        <v>8950</v>
      </c>
      <c r="C966" s="371" t="s">
        <v>770</v>
      </c>
      <c r="D966" s="372">
        <v>0.15</v>
      </c>
    </row>
    <row r="967" spans="1:4" x14ac:dyDescent="0.25">
      <c r="A967" s="365" t="s">
        <v>6401</v>
      </c>
      <c r="B967" s="366" t="s">
        <v>891</v>
      </c>
      <c r="C967" s="367"/>
      <c r="D967" s="368"/>
    </row>
    <row r="968" spans="1:4" x14ac:dyDescent="0.25">
      <c r="A968" s="369" t="s">
        <v>892</v>
      </c>
      <c r="B968" s="370" t="s">
        <v>893</v>
      </c>
      <c r="C968" s="371" t="s">
        <v>21</v>
      </c>
      <c r="D968" s="372"/>
    </row>
    <row r="969" spans="1:4" x14ac:dyDescent="0.25">
      <c r="A969" s="369" t="s">
        <v>8949</v>
      </c>
      <c r="B969" s="370" t="s">
        <v>8950</v>
      </c>
      <c r="C969" s="371" t="s">
        <v>770</v>
      </c>
      <c r="D969" s="372">
        <v>0.4</v>
      </c>
    </row>
    <row r="970" spans="1:4" x14ac:dyDescent="0.25">
      <c r="A970" s="365" t="s">
        <v>6402</v>
      </c>
      <c r="B970" s="366" t="s">
        <v>894</v>
      </c>
      <c r="C970" s="367"/>
      <c r="D970" s="368"/>
    </row>
    <row r="971" spans="1:4" ht="45" x14ac:dyDescent="0.25">
      <c r="A971" s="369" t="s">
        <v>895</v>
      </c>
      <c r="B971" s="370" t="s">
        <v>6403</v>
      </c>
      <c r="C971" s="371" t="s">
        <v>21</v>
      </c>
      <c r="D971" s="372"/>
    </row>
    <row r="972" spans="1:4" x14ac:dyDescent="0.25">
      <c r="A972" s="369" t="s">
        <v>8949</v>
      </c>
      <c r="B972" s="370" t="s">
        <v>8950</v>
      </c>
      <c r="C972" s="371" t="s">
        <v>770</v>
      </c>
      <c r="D972" s="372">
        <v>0.5</v>
      </c>
    </row>
    <row r="973" spans="1:4" ht="30" x14ac:dyDescent="0.25">
      <c r="A973" s="369" t="s">
        <v>14699</v>
      </c>
      <c r="B973" s="370" t="s">
        <v>14700</v>
      </c>
      <c r="C973" s="371" t="s">
        <v>770</v>
      </c>
      <c r="D973" s="372">
        <v>0.01</v>
      </c>
    </row>
    <row r="974" spans="1:4" ht="30" x14ac:dyDescent="0.25">
      <c r="A974" s="369" t="s">
        <v>14707</v>
      </c>
      <c r="B974" s="370" t="s">
        <v>14708</v>
      </c>
      <c r="C974" s="371" t="s">
        <v>770</v>
      </c>
      <c r="D974" s="372">
        <v>0.06</v>
      </c>
    </row>
    <row r="975" spans="1:4" ht="45" x14ac:dyDescent="0.25">
      <c r="A975" s="369" t="s">
        <v>896</v>
      </c>
      <c r="B975" s="370" t="s">
        <v>897</v>
      </c>
      <c r="C975" s="371" t="s">
        <v>21</v>
      </c>
      <c r="D975" s="372"/>
    </row>
    <row r="976" spans="1:4" x14ac:dyDescent="0.25">
      <c r="A976" s="369" t="s">
        <v>8949</v>
      </c>
      <c r="B976" s="370" t="s">
        <v>8950</v>
      </c>
      <c r="C976" s="371" t="s">
        <v>770</v>
      </c>
      <c r="D976" s="372">
        <v>0.5</v>
      </c>
    </row>
    <row r="977" spans="1:4" ht="30" x14ac:dyDescent="0.25">
      <c r="A977" s="369" t="s">
        <v>14699</v>
      </c>
      <c r="B977" s="370" t="s">
        <v>14700</v>
      </c>
      <c r="C977" s="371" t="s">
        <v>770</v>
      </c>
      <c r="D977" s="372">
        <v>0.01</v>
      </c>
    </row>
    <row r="978" spans="1:4" x14ac:dyDescent="0.25">
      <c r="A978" s="365" t="s">
        <v>6404</v>
      </c>
      <c r="B978" s="366" t="s">
        <v>898</v>
      </c>
      <c r="C978" s="367"/>
      <c r="D978" s="368"/>
    </row>
    <row r="979" spans="1:4" ht="45" x14ac:dyDescent="0.25">
      <c r="A979" s="369" t="s">
        <v>899</v>
      </c>
      <c r="B979" s="370" t="s">
        <v>900</v>
      </c>
      <c r="C979" s="371" t="s">
        <v>21</v>
      </c>
      <c r="D979" s="372"/>
    </row>
    <row r="980" spans="1:4" x14ac:dyDescent="0.25">
      <c r="A980" s="369" t="s">
        <v>8949</v>
      </c>
      <c r="B980" s="370" t="s">
        <v>8950</v>
      </c>
      <c r="C980" s="371" t="s">
        <v>770</v>
      </c>
      <c r="D980" s="372">
        <v>0.2</v>
      </c>
    </row>
    <row r="981" spans="1:4" x14ac:dyDescent="0.25">
      <c r="A981" s="369" t="s">
        <v>14689</v>
      </c>
      <c r="B981" s="370" t="s">
        <v>14690</v>
      </c>
      <c r="C981" s="371" t="s">
        <v>770</v>
      </c>
      <c r="D981" s="372">
        <v>0.1</v>
      </c>
    </row>
    <row r="982" spans="1:4" x14ac:dyDescent="0.25">
      <c r="A982" s="369" t="s">
        <v>14693</v>
      </c>
      <c r="B982" s="370" t="s">
        <v>14694</v>
      </c>
      <c r="C982" s="371" t="s">
        <v>770</v>
      </c>
      <c r="D982" s="372">
        <v>0.2</v>
      </c>
    </row>
    <row r="983" spans="1:4" ht="30" x14ac:dyDescent="0.25">
      <c r="A983" s="369" t="s">
        <v>14699</v>
      </c>
      <c r="B983" s="370" t="s">
        <v>14700</v>
      </c>
      <c r="C983" s="371" t="s">
        <v>770</v>
      </c>
      <c r="D983" s="372">
        <v>8.0000000000000002E-3</v>
      </c>
    </row>
    <row r="984" spans="1:4" ht="30" x14ac:dyDescent="0.25">
      <c r="A984" s="369" t="s">
        <v>14707</v>
      </c>
      <c r="B984" s="370" t="s">
        <v>14708</v>
      </c>
      <c r="C984" s="371" t="s">
        <v>770</v>
      </c>
      <c r="D984" s="372">
        <v>4.0000000000000001E-3</v>
      </c>
    </row>
    <row r="985" spans="1:4" ht="30" x14ac:dyDescent="0.25">
      <c r="A985" s="369" t="s">
        <v>901</v>
      </c>
      <c r="B985" s="370" t="s">
        <v>6405</v>
      </c>
      <c r="C985" s="371" t="s">
        <v>21</v>
      </c>
      <c r="D985" s="372"/>
    </row>
    <row r="986" spans="1:4" x14ac:dyDescent="0.25">
      <c r="A986" s="369" t="s">
        <v>8949</v>
      </c>
      <c r="B986" s="370" t="s">
        <v>8950</v>
      </c>
      <c r="C986" s="371" t="s">
        <v>770</v>
      </c>
      <c r="D986" s="372">
        <v>0.2</v>
      </c>
    </row>
    <row r="987" spans="1:4" x14ac:dyDescent="0.25">
      <c r="A987" s="369" t="s">
        <v>14689</v>
      </c>
      <c r="B987" s="370" t="s">
        <v>14690</v>
      </c>
      <c r="C987" s="371" t="s">
        <v>770</v>
      </c>
      <c r="D987" s="372">
        <v>0.1</v>
      </c>
    </row>
    <row r="988" spans="1:4" x14ac:dyDescent="0.25">
      <c r="A988" s="369" t="s">
        <v>14693</v>
      </c>
      <c r="B988" s="370" t="s">
        <v>14694</v>
      </c>
      <c r="C988" s="371" t="s">
        <v>770</v>
      </c>
      <c r="D988" s="372">
        <v>0.2</v>
      </c>
    </row>
    <row r="989" spans="1:4" ht="45" x14ac:dyDescent="0.25">
      <c r="A989" s="369" t="s">
        <v>902</v>
      </c>
      <c r="B989" s="370" t="s">
        <v>6406</v>
      </c>
      <c r="C989" s="371" t="s">
        <v>21</v>
      </c>
      <c r="D989" s="372"/>
    </row>
    <row r="990" spans="1:4" x14ac:dyDescent="0.25">
      <c r="A990" s="369" t="s">
        <v>8949</v>
      </c>
      <c r="B990" s="370" t="s">
        <v>8950</v>
      </c>
      <c r="C990" s="371" t="s">
        <v>770</v>
      </c>
      <c r="D990" s="372">
        <v>7.0000000000000007E-2</v>
      </c>
    </row>
    <row r="991" spans="1:4" ht="30" x14ac:dyDescent="0.25">
      <c r="A991" s="369" t="s">
        <v>14681</v>
      </c>
      <c r="B991" s="370" t="s">
        <v>14682</v>
      </c>
      <c r="C991" s="371" t="s">
        <v>770</v>
      </c>
      <c r="D991" s="372">
        <v>6.0000000000000001E-3</v>
      </c>
    </row>
    <row r="992" spans="1:4" ht="30" x14ac:dyDescent="0.25">
      <c r="A992" s="369" t="s">
        <v>14707</v>
      </c>
      <c r="B992" s="370" t="s">
        <v>14708</v>
      </c>
      <c r="C992" s="371" t="s">
        <v>770</v>
      </c>
      <c r="D992" s="372">
        <v>0.01</v>
      </c>
    </row>
    <row r="993" spans="1:4" ht="30" x14ac:dyDescent="0.25">
      <c r="A993" s="369" t="s">
        <v>14737</v>
      </c>
      <c r="B993" s="370" t="s">
        <v>14738</v>
      </c>
      <c r="C993" s="371" t="s">
        <v>770</v>
      </c>
      <c r="D993" s="372">
        <v>0.01</v>
      </c>
    </row>
    <row r="994" spans="1:4" ht="30" x14ac:dyDescent="0.25">
      <c r="A994" s="369" t="s">
        <v>903</v>
      </c>
      <c r="B994" s="370" t="s">
        <v>6407</v>
      </c>
      <c r="C994" s="371" t="s">
        <v>21</v>
      </c>
      <c r="D994" s="372"/>
    </row>
    <row r="995" spans="1:4" x14ac:dyDescent="0.25">
      <c r="A995" s="369" t="s">
        <v>8949</v>
      </c>
      <c r="B995" s="370" t="s">
        <v>8950</v>
      </c>
      <c r="C995" s="371" t="s">
        <v>770</v>
      </c>
      <c r="D995" s="372">
        <v>7.0000000000000007E-2</v>
      </c>
    </row>
    <row r="996" spans="1:4" ht="30" x14ac:dyDescent="0.25">
      <c r="A996" s="369" t="s">
        <v>14681</v>
      </c>
      <c r="B996" s="370" t="s">
        <v>14682</v>
      </c>
      <c r="C996" s="371" t="s">
        <v>770</v>
      </c>
      <c r="D996" s="372">
        <v>6.0000000000000001E-3</v>
      </c>
    </row>
    <row r="997" spans="1:4" ht="30" x14ac:dyDescent="0.25">
      <c r="A997" s="369" t="s">
        <v>14737</v>
      </c>
      <c r="B997" s="370" t="s">
        <v>14738</v>
      </c>
      <c r="C997" s="371" t="s">
        <v>770</v>
      </c>
      <c r="D997" s="372">
        <v>0.01</v>
      </c>
    </row>
    <row r="998" spans="1:4" ht="45" x14ac:dyDescent="0.25">
      <c r="A998" s="369" t="s">
        <v>904</v>
      </c>
      <c r="B998" s="370" t="s">
        <v>6408</v>
      </c>
      <c r="C998" s="371" t="s">
        <v>21</v>
      </c>
      <c r="D998" s="372"/>
    </row>
    <row r="999" spans="1:4" x14ac:dyDescent="0.25">
      <c r="A999" s="369" t="s">
        <v>8949</v>
      </c>
      <c r="B999" s="370" t="s">
        <v>8950</v>
      </c>
      <c r="C999" s="371" t="s">
        <v>770</v>
      </c>
      <c r="D999" s="372">
        <v>0.03</v>
      </c>
    </row>
    <row r="1000" spans="1:4" ht="30" x14ac:dyDescent="0.25">
      <c r="A1000" s="369" t="s">
        <v>14681</v>
      </c>
      <c r="B1000" s="370" t="s">
        <v>14682</v>
      </c>
      <c r="C1000" s="371" t="s">
        <v>770</v>
      </c>
      <c r="D1000" s="372">
        <v>6.0000000000000001E-3</v>
      </c>
    </row>
    <row r="1001" spans="1:4" x14ac:dyDescent="0.25">
      <c r="A1001" s="369" t="s">
        <v>14683</v>
      </c>
      <c r="B1001" s="370" t="s">
        <v>14684</v>
      </c>
      <c r="C1001" s="371" t="s">
        <v>770</v>
      </c>
      <c r="D1001" s="372">
        <v>0.01</v>
      </c>
    </row>
    <row r="1002" spans="1:4" ht="30" x14ac:dyDescent="0.25">
      <c r="A1002" s="369" t="s">
        <v>14707</v>
      </c>
      <c r="B1002" s="370" t="s">
        <v>14708</v>
      </c>
      <c r="C1002" s="371" t="s">
        <v>770</v>
      </c>
      <c r="D1002" s="372">
        <v>0.02</v>
      </c>
    </row>
    <row r="1003" spans="1:4" ht="30" x14ac:dyDescent="0.25">
      <c r="A1003" s="369" t="s">
        <v>14737</v>
      </c>
      <c r="B1003" s="370" t="s">
        <v>14738</v>
      </c>
      <c r="C1003" s="371" t="s">
        <v>770</v>
      </c>
      <c r="D1003" s="372">
        <v>0.01</v>
      </c>
    </row>
    <row r="1004" spans="1:4" x14ac:dyDescent="0.25">
      <c r="A1004" s="365" t="s">
        <v>6409</v>
      </c>
      <c r="B1004" s="366" t="s">
        <v>905</v>
      </c>
      <c r="C1004" s="367"/>
      <c r="D1004" s="368"/>
    </row>
    <row r="1005" spans="1:4" ht="30" x14ac:dyDescent="0.25">
      <c r="A1005" s="369" t="s">
        <v>906</v>
      </c>
      <c r="B1005" s="370" t="s">
        <v>6410</v>
      </c>
      <c r="C1005" s="371" t="s">
        <v>21</v>
      </c>
      <c r="D1005" s="372"/>
    </row>
    <row r="1006" spans="1:4" x14ac:dyDescent="0.25">
      <c r="A1006" s="369" t="s">
        <v>8949</v>
      </c>
      <c r="B1006" s="370" t="s">
        <v>8950</v>
      </c>
      <c r="C1006" s="371" t="s">
        <v>770</v>
      </c>
      <c r="D1006" s="372">
        <v>0.52</v>
      </c>
    </row>
    <row r="1007" spans="1:4" ht="30" x14ac:dyDescent="0.25">
      <c r="A1007" s="369" t="s">
        <v>907</v>
      </c>
      <c r="B1007" s="370" t="s">
        <v>6411</v>
      </c>
      <c r="C1007" s="371" t="s">
        <v>21</v>
      </c>
      <c r="D1007" s="372"/>
    </row>
    <row r="1008" spans="1:4" x14ac:dyDescent="0.25">
      <c r="A1008" s="369" t="s">
        <v>8949</v>
      </c>
      <c r="B1008" s="370" t="s">
        <v>8950</v>
      </c>
      <c r="C1008" s="371" t="s">
        <v>770</v>
      </c>
      <c r="D1008" s="372">
        <v>0.3</v>
      </c>
    </row>
    <row r="1009" spans="1:4" ht="30" x14ac:dyDescent="0.25">
      <c r="A1009" s="369" t="s">
        <v>908</v>
      </c>
      <c r="B1009" s="370" t="s">
        <v>909</v>
      </c>
      <c r="C1009" s="371" t="s">
        <v>21</v>
      </c>
      <c r="D1009" s="372"/>
    </row>
    <row r="1010" spans="1:4" x14ac:dyDescent="0.25">
      <c r="A1010" s="369" t="s">
        <v>8949</v>
      </c>
      <c r="B1010" s="370" t="s">
        <v>8950</v>
      </c>
      <c r="C1010" s="371" t="s">
        <v>770</v>
      </c>
      <c r="D1010" s="372">
        <v>0.3</v>
      </c>
    </row>
    <row r="1011" spans="1:4" ht="30" x14ac:dyDescent="0.25">
      <c r="A1011" s="369" t="s">
        <v>910</v>
      </c>
      <c r="B1011" s="370" t="s">
        <v>911</v>
      </c>
      <c r="C1011" s="371" t="s">
        <v>21</v>
      </c>
      <c r="D1011" s="372"/>
    </row>
    <row r="1012" spans="1:4" x14ac:dyDescent="0.25">
      <c r="A1012" s="369" t="s">
        <v>8949</v>
      </c>
      <c r="B1012" s="370" t="s">
        <v>8950</v>
      </c>
      <c r="C1012" s="371" t="s">
        <v>770</v>
      </c>
      <c r="D1012" s="372">
        <v>0.33</v>
      </c>
    </row>
    <row r="1013" spans="1:4" x14ac:dyDescent="0.25">
      <c r="A1013" s="365" t="s">
        <v>6412</v>
      </c>
      <c r="B1013" s="366" t="s">
        <v>912</v>
      </c>
      <c r="C1013" s="367"/>
      <c r="D1013" s="368"/>
    </row>
    <row r="1014" spans="1:4" x14ac:dyDescent="0.25">
      <c r="A1014" s="369" t="s">
        <v>913</v>
      </c>
      <c r="B1014" s="370" t="s">
        <v>914</v>
      </c>
      <c r="C1014" s="371" t="s">
        <v>21</v>
      </c>
      <c r="D1014" s="372"/>
    </row>
    <row r="1015" spans="1:4" x14ac:dyDescent="0.25">
      <c r="A1015" s="369" t="s">
        <v>8935</v>
      </c>
      <c r="B1015" s="370" t="s">
        <v>8936</v>
      </c>
      <c r="C1015" s="371" t="s">
        <v>770</v>
      </c>
      <c r="D1015" s="372">
        <v>0.25</v>
      </c>
    </row>
    <row r="1016" spans="1:4" x14ac:dyDescent="0.25">
      <c r="A1016" s="369" t="s">
        <v>8949</v>
      </c>
      <c r="B1016" s="370" t="s">
        <v>8950</v>
      </c>
      <c r="C1016" s="371" t="s">
        <v>770</v>
      </c>
      <c r="D1016" s="372">
        <v>0.5</v>
      </c>
    </row>
    <row r="1017" spans="1:4" ht="30" x14ac:dyDescent="0.25">
      <c r="A1017" s="369" t="s">
        <v>915</v>
      </c>
      <c r="B1017" s="370" t="s">
        <v>6413</v>
      </c>
      <c r="C1017" s="371" t="s">
        <v>21</v>
      </c>
      <c r="D1017" s="372"/>
    </row>
    <row r="1018" spans="1:4" x14ac:dyDescent="0.25">
      <c r="A1018" s="369" t="s">
        <v>8935</v>
      </c>
      <c r="B1018" s="370" t="s">
        <v>8936</v>
      </c>
      <c r="C1018" s="371" t="s">
        <v>770</v>
      </c>
      <c r="D1018" s="372">
        <v>0.3</v>
      </c>
    </row>
    <row r="1019" spans="1:4" x14ac:dyDescent="0.25">
      <c r="A1019" s="369" t="s">
        <v>8949</v>
      </c>
      <c r="B1019" s="370" t="s">
        <v>8950</v>
      </c>
      <c r="C1019" s="371" t="s">
        <v>770</v>
      </c>
      <c r="D1019" s="372">
        <v>0.6</v>
      </c>
    </row>
    <row r="1020" spans="1:4" ht="30" x14ac:dyDescent="0.25">
      <c r="A1020" s="369" t="s">
        <v>916</v>
      </c>
      <c r="B1020" s="370" t="s">
        <v>917</v>
      </c>
      <c r="C1020" s="371" t="s">
        <v>52</v>
      </c>
      <c r="D1020" s="372"/>
    </row>
    <row r="1021" spans="1:4" x14ac:dyDescent="0.25">
      <c r="A1021" s="369" t="s">
        <v>8935</v>
      </c>
      <c r="B1021" s="370" t="s">
        <v>8936</v>
      </c>
      <c r="C1021" s="371" t="s">
        <v>770</v>
      </c>
      <c r="D1021" s="372">
        <v>0.1</v>
      </c>
    </row>
    <row r="1022" spans="1:4" x14ac:dyDescent="0.25">
      <c r="A1022" s="369" t="s">
        <v>8949</v>
      </c>
      <c r="B1022" s="370" t="s">
        <v>8950</v>
      </c>
      <c r="C1022" s="371" t="s">
        <v>770</v>
      </c>
      <c r="D1022" s="372">
        <v>0.2</v>
      </c>
    </row>
    <row r="1023" spans="1:4" x14ac:dyDescent="0.25">
      <c r="A1023" s="365" t="s">
        <v>6414</v>
      </c>
      <c r="B1023" s="366" t="s">
        <v>918</v>
      </c>
      <c r="C1023" s="367"/>
      <c r="D1023" s="368"/>
    </row>
    <row r="1024" spans="1:4" x14ac:dyDescent="0.25">
      <c r="A1024" s="369" t="s">
        <v>919</v>
      </c>
      <c r="B1024" s="370" t="s">
        <v>920</v>
      </c>
      <c r="C1024" s="371" t="s">
        <v>52</v>
      </c>
      <c r="D1024" s="372"/>
    </row>
    <row r="1025" spans="1:4" x14ac:dyDescent="0.25">
      <c r="A1025" s="369" t="s">
        <v>8937</v>
      </c>
      <c r="B1025" s="370" t="s">
        <v>8938</v>
      </c>
      <c r="C1025" s="371" t="s">
        <v>770</v>
      </c>
      <c r="D1025" s="372">
        <v>0.05</v>
      </c>
    </row>
    <row r="1026" spans="1:4" ht="30" x14ac:dyDescent="0.25">
      <c r="A1026" s="369" t="s">
        <v>10524</v>
      </c>
      <c r="B1026" s="370" t="s">
        <v>10525</v>
      </c>
      <c r="C1026" s="371" t="s">
        <v>569</v>
      </c>
      <c r="D1026" s="372">
        <v>0.1</v>
      </c>
    </row>
    <row r="1027" spans="1:4" ht="30" x14ac:dyDescent="0.25">
      <c r="A1027" s="369" t="s">
        <v>921</v>
      </c>
      <c r="B1027" s="370" t="s">
        <v>922</v>
      </c>
      <c r="C1027" s="371" t="s">
        <v>52</v>
      </c>
      <c r="D1027" s="372"/>
    </row>
    <row r="1028" spans="1:4" x14ac:dyDescent="0.25">
      <c r="A1028" s="369" t="s">
        <v>8937</v>
      </c>
      <c r="B1028" s="370" t="s">
        <v>8938</v>
      </c>
      <c r="C1028" s="371" t="s">
        <v>770</v>
      </c>
      <c r="D1028" s="372">
        <v>0.05</v>
      </c>
    </row>
    <row r="1029" spans="1:4" x14ac:dyDescent="0.25">
      <c r="A1029" s="369" t="s">
        <v>10598</v>
      </c>
      <c r="B1029" s="370" t="s">
        <v>10599</v>
      </c>
      <c r="C1029" s="371" t="s">
        <v>310</v>
      </c>
      <c r="D1029" s="372">
        <v>0.02</v>
      </c>
    </row>
    <row r="1030" spans="1:4" ht="30" x14ac:dyDescent="0.25">
      <c r="A1030" s="369" t="s">
        <v>923</v>
      </c>
      <c r="B1030" s="370" t="s">
        <v>6415</v>
      </c>
      <c r="C1030" s="371" t="s">
        <v>21</v>
      </c>
      <c r="D1030" s="372"/>
    </row>
    <row r="1031" spans="1:4" x14ac:dyDescent="0.25">
      <c r="A1031" s="369" t="s">
        <v>8937</v>
      </c>
      <c r="B1031" s="370" t="s">
        <v>8938</v>
      </c>
      <c r="C1031" s="371" t="s">
        <v>770</v>
      </c>
      <c r="D1031" s="372">
        <v>0.4</v>
      </c>
    </row>
    <row r="1032" spans="1:4" x14ac:dyDescent="0.25">
      <c r="A1032" s="369" t="s">
        <v>10598</v>
      </c>
      <c r="B1032" s="370" t="s">
        <v>10599</v>
      </c>
      <c r="C1032" s="371" t="s">
        <v>310</v>
      </c>
      <c r="D1032" s="372">
        <v>0.1</v>
      </c>
    </row>
    <row r="1033" spans="1:4" ht="30" x14ac:dyDescent="0.25">
      <c r="A1033" s="369" t="s">
        <v>924</v>
      </c>
      <c r="B1033" s="370" t="s">
        <v>925</v>
      </c>
      <c r="C1033" s="371" t="s">
        <v>21</v>
      </c>
      <c r="D1033" s="372"/>
    </row>
    <row r="1034" spans="1:4" x14ac:dyDescent="0.25">
      <c r="A1034" s="369" t="s">
        <v>8937</v>
      </c>
      <c r="B1034" s="370" t="s">
        <v>8938</v>
      </c>
      <c r="C1034" s="371" t="s">
        <v>770</v>
      </c>
      <c r="D1034" s="372">
        <v>0.3</v>
      </c>
    </row>
    <row r="1035" spans="1:4" ht="30" x14ac:dyDescent="0.25">
      <c r="A1035" s="369" t="s">
        <v>10524</v>
      </c>
      <c r="B1035" s="370" t="s">
        <v>10525</v>
      </c>
      <c r="C1035" s="371" t="s">
        <v>569</v>
      </c>
      <c r="D1035" s="372">
        <v>0.5</v>
      </c>
    </row>
    <row r="1036" spans="1:4" x14ac:dyDescent="0.25">
      <c r="A1036" s="369" t="s">
        <v>926</v>
      </c>
      <c r="B1036" s="370" t="s">
        <v>927</v>
      </c>
      <c r="C1036" s="371" t="s">
        <v>21</v>
      </c>
      <c r="D1036" s="372"/>
    </row>
    <row r="1037" spans="1:4" x14ac:dyDescent="0.25">
      <c r="A1037" s="369" t="s">
        <v>8937</v>
      </c>
      <c r="B1037" s="370" t="s">
        <v>8938</v>
      </c>
      <c r="C1037" s="371" t="s">
        <v>770</v>
      </c>
      <c r="D1037" s="372">
        <v>0.3</v>
      </c>
    </row>
    <row r="1038" spans="1:4" x14ac:dyDescent="0.25">
      <c r="A1038" s="369" t="s">
        <v>10598</v>
      </c>
      <c r="B1038" s="370" t="s">
        <v>10599</v>
      </c>
      <c r="C1038" s="371" t="s">
        <v>310</v>
      </c>
      <c r="D1038" s="372">
        <v>0.1</v>
      </c>
    </row>
    <row r="1039" spans="1:4" x14ac:dyDescent="0.25">
      <c r="A1039" s="369" t="s">
        <v>928</v>
      </c>
      <c r="B1039" s="370" t="s">
        <v>929</v>
      </c>
      <c r="C1039" s="371" t="s">
        <v>21</v>
      </c>
      <c r="D1039" s="372"/>
    </row>
    <row r="1040" spans="1:4" x14ac:dyDescent="0.25">
      <c r="A1040" s="369" t="s">
        <v>8937</v>
      </c>
      <c r="B1040" s="370" t="s">
        <v>8938</v>
      </c>
      <c r="C1040" s="371" t="s">
        <v>770</v>
      </c>
      <c r="D1040" s="372">
        <v>0.2</v>
      </c>
    </row>
    <row r="1041" spans="1:4" ht="30" x14ac:dyDescent="0.25">
      <c r="A1041" s="369" t="s">
        <v>10524</v>
      </c>
      <c r="B1041" s="370" t="s">
        <v>10525</v>
      </c>
      <c r="C1041" s="371" t="s">
        <v>569</v>
      </c>
      <c r="D1041" s="372">
        <v>0.5</v>
      </c>
    </row>
    <row r="1042" spans="1:4" x14ac:dyDescent="0.25">
      <c r="A1042" s="365" t="s">
        <v>6416</v>
      </c>
      <c r="B1042" s="366" t="s">
        <v>930</v>
      </c>
      <c r="C1042" s="367"/>
      <c r="D1042" s="368"/>
    </row>
    <row r="1043" spans="1:4" x14ac:dyDescent="0.25">
      <c r="A1043" s="369" t="s">
        <v>931</v>
      </c>
      <c r="B1043" s="370" t="s">
        <v>932</v>
      </c>
      <c r="C1043" s="371" t="s">
        <v>21</v>
      </c>
      <c r="D1043" s="372"/>
    </row>
    <row r="1044" spans="1:4" ht="30" x14ac:dyDescent="0.25">
      <c r="A1044" s="369" t="s">
        <v>11006</v>
      </c>
      <c r="B1044" s="370" t="s">
        <v>11007</v>
      </c>
      <c r="C1044" s="371" t="s">
        <v>21</v>
      </c>
      <c r="D1044" s="372">
        <v>1</v>
      </c>
    </row>
    <row r="1045" spans="1:4" x14ac:dyDescent="0.25">
      <c r="A1045" s="369" t="s">
        <v>933</v>
      </c>
      <c r="B1045" s="370" t="s">
        <v>934</v>
      </c>
      <c r="C1045" s="371" t="s">
        <v>569</v>
      </c>
      <c r="D1045" s="372"/>
    </row>
    <row r="1046" spans="1:4" x14ac:dyDescent="0.25">
      <c r="A1046" s="369" t="s">
        <v>8935</v>
      </c>
      <c r="B1046" s="370" t="s">
        <v>8936</v>
      </c>
      <c r="C1046" s="371" t="s">
        <v>770</v>
      </c>
      <c r="D1046" s="372">
        <v>0.2</v>
      </c>
    </row>
    <row r="1047" spans="1:4" x14ac:dyDescent="0.25">
      <c r="A1047" s="369" t="s">
        <v>8949</v>
      </c>
      <c r="B1047" s="370" t="s">
        <v>8950</v>
      </c>
      <c r="C1047" s="371" t="s">
        <v>770</v>
      </c>
      <c r="D1047" s="372">
        <v>0.2</v>
      </c>
    </row>
    <row r="1048" spans="1:4" ht="30" x14ac:dyDescent="0.25">
      <c r="A1048" s="369" t="s">
        <v>14989</v>
      </c>
      <c r="B1048" s="370" t="s">
        <v>14990</v>
      </c>
      <c r="C1048" s="371" t="s">
        <v>770</v>
      </c>
      <c r="D1048" s="372">
        <v>2.1000000000000001E-2</v>
      </c>
    </row>
    <row r="1049" spans="1:4" x14ac:dyDescent="0.25">
      <c r="A1049" s="365" t="s">
        <v>6417</v>
      </c>
      <c r="B1049" s="366" t="s">
        <v>15024</v>
      </c>
      <c r="C1049" s="367"/>
      <c r="D1049" s="368"/>
    </row>
    <row r="1050" spans="1:4" x14ac:dyDescent="0.25">
      <c r="A1050" s="365" t="s">
        <v>6418</v>
      </c>
      <c r="B1050" s="366" t="s">
        <v>936</v>
      </c>
      <c r="C1050" s="367"/>
      <c r="D1050" s="368"/>
    </row>
    <row r="1051" spans="1:4" ht="30" x14ac:dyDescent="0.25">
      <c r="A1051" s="369" t="s">
        <v>937</v>
      </c>
      <c r="B1051" s="370" t="s">
        <v>938</v>
      </c>
      <c r="C1051" s="371" t="s">
        <v>21</v>
      </c>
      <c r="D1051" s="372"/>
    </row>
    <row r="1052" spans="1:4" x14ac:dyDescent="0.25">
      <c r="A1052" s="369" t="s">
        <v>8909</v>
      </c>
      <c r="B1052" s="370" t="s">
        <v>8910</v>
      </c>
      <c r="C1052" s="371" t="s">
        <v>770</v>
      </c>
      <c r="D1052" s="372">
        <v>1.5</v>
      </c>
    </row>
    <row r="1053" spans="1:4" ht="30" x14ac:dyDescent="0.25">
      <c r="A1053" s="369" t="s">
        <v>939</v>
      </c>
      <c r="B1053" s="370" t="s">
        <v>6419</v>
      </c>
      <c r="C1053" s="371" t="s">
        <v>21</v>
      </c>
      <c r="D1053" s="372"/>
    </row>
    <row r="1054" spans="1:4" x14ac:dyDescent="0.25">
      <c r="A1054" s="369" t="s">
        <v>8909</v>
      </c>
      <c r="B1054" s="370" t="s">
        <v>8910</v>
      </c>
      <c r="C1054" s="371" t="s">
        <v>770</v>
      </c>
      <c r="D1054" s="372">
        <v>1.3</v>
      </c>
    </row>
    <row r="1055" spans="1:4" ht="30" x14ac:dyDescent="0.25">
      <c r="A1055" s="369" t="s">
        <v>940</v>
      </c>
      <c r="B1055" s="370" t="s">
        <v>941</v>
      </c>
      <c r="C1055" s="371" t="s">
        <v>21</v>
      </c>
      <c r="D1055" s="372"/>
    </row>
    <row r="1056" spans="1:4" x14ac:dyDescent="0.25">
      <c r="A1056" s="369" t="s">
        <v>8935</v>
      </c>
      <c r="B1056" s="370" t="s">
        <v>8936</v>
      </c>
      <c r="C1056" s="371" t="s">
        <v>770</v>
      </c>
      <c r="D1056" s="372">
        <v>0.8</v>
      </c>
    </row>
    <row r="1057" spans="1:4" ht="30" x14ac:dyDescent="0.25">
      <c r="A1057" s="369" t="s">
        <v>942</v>
      </c>
      <c r="B1057" s="370" t="s">
        <v>6420</v>
      </c>
      <c r="C1057" s="371" t="s">
        <v>21</v>
      </c>
      <c r="D1057" s="372"/>
    </row>
    <row r="1058" spans="1:4" x14ac:dyDescent="0.25">
      <c r="A1058" s="369" t="s">
        <v>8949</v>
      </c>
      <c r="B1058" s="370" t="s">
        <v>8950</v>
      </c>
      <c r="C1058" s="371" t="s">
        <v>770</v>
      </c>
      <c r="D1058" s="372">
        <v>3.4000000000000002E-2</v>
      </c>
    </row>
    <row r="1059" spans="1:4" ht="30" x14ac:dyDescent="0.25">
      <c r="A1059" s="369" t="s">
        <v>14699</v>
      </c>
      <c r="B1059" s="370" t="s">
        <v>14700</v>
      </c>
      <c r="C1059" s="371" t="s">
        <v>770</v>
      </c>
      <c r="D1059" s="372">
        <v>1.7000000000000001E-2</v>
      </c>
    </row>
    <row r="1060" spans="1:4" ht="30" x14ac:dyDescent="0.25">
      <c r="A1060" s="369" t="s">
        <v>943</v>
      </c>
      <c r="B1060" s="370" t="s">
        <v>6421</v>
      </c>
      <c r="C1060" s="371" t="s">
        <v>52</v>
      </c>
      <c r="D1060" s="372"/>
    </row>
    <row r="1061" spans="1:4" x14ac:dyDescent="0.25">
      <c r="A1061" s="369" t="s">
        <v>8935</v>
      </c>
      <c r="B1061" s="370" t="s">
        <v>8936</v>
      </c>
      <c r="C1061" s="371" t="s">
        <v>770</v>
      </c>
      <c r="D1061" s="372">
        <v>0.05</v>
      </c>
    </row>
    <row r="1062" spans="1:4" x14ac:dyDescent="0.25">
      <c r="A1062" s="369" t="s">
        <v>8949</v>
      </c>
      <c r="B1062" s="370" t="s">
        <v>8950</v>
      </c>
      <c r="C1062" s="371" t="s">
        <v>770</v>
      </c>
      <c r="D1062" s="372">
        <v>0.15</v>
      </c>
    </row>
    <row r="1063" spans="1:4" x14ac:dyDescent="0.25">
      <c r="A1063" s="369" t="s">
        <v>944</v>
      </c>
      <c r="B1063" s="370" t="s">
        <v>945</v>
      </c>
      <c r="C1063" s="371" t="s">
        <v>52</v>
      </c>
      <c r="D1063" s="372"/>
    </row>
    <row r="1064" spans="1:4" x14ac:dyDescent="0.25">
      <c r="A1064" s="369" t="s">
        <v>8949</v>
      </c>
      <c r="B1064" s="370" t="s">
        <v>8950</v>
      </c>
      <c r="C1064" s="371" t="s">
        <v>770</v>
      </c>
      <c r="D1064" s="372">
        <v>0.62</v>
      </c>
    </row>
    <row r="1065" spans="1:4" ht="30" x14ac:dyDescent="0.25">
      <c r="A1065" s="365" t="s">
        <v>6422</v>
      </c>
      <c r="B1065" s="366" t="s">
        <v>946</v>
      </c>
      <c r="C1065" s="367"/>
      <c r="D1065" s="368"/>
    </row>
    <row r="1066" spans="1:4" x14ac:dyDescent="0.25">
      <c r="A1066" s="369" t="s">
        <v>947</v>
      </c>
      <c r="B1066" s="370" t="s">
        <v>948</v>
      </c>
      <c r="C1066" s="371" t="s">
        <v>52</v>
      </c>
      <c r="D1066" s="372"/>
    </row>
    <row r="1067" spans="1:4" x14ac:dyDescent="0.25">
      <c r="A1067" s="369" t="s">
        <v>8909</v>
      </c>
      <c r="B1067" s="370" t="s">
        <v>8910</v>
      </c>
      <c r="C1067" s="371" t="s">
        <v>770</v>
      </c>
      <c r="D1067" s="372">
        <v>0.03</v>
      </c>
    </row>
    <row r="1068" spans="1:4" x14ac:dyDescent="0.25">
      <c r="A1068" s="369" t="s">
        <v>8911</v>
      </c>
      <c r="B1068" s="370" t="s">
        <v>8912</v>
      </c>
      <c r="C1068" s="371" t="s">
        <v>770</v>
      </c>
      <c r="D1068" s="372">
        <v>0.03</v>
      </c>
    </row>
    <row r="1069" spans="1:4" ht="30" x14ac:dyDescent="0.25">
      <c r="A1069" s="369" t="s">
        <v>949</v>
      </c>
      <c r="B1069" s="370" t="s">
        <v>950</v>
      </c>
      <c r="C1069" s="371" t="s">
        <v>52</v>
      </c>
      <c r="D1069" s="372"/>
    </row>
    <row r="1070" spans="1:4" x14ac:dyDescent="0.25">
      <c r="A1070" s="369" t="s">
        <v>8909</v>
      </c>
      <c r="B1070" s="370" t="s">
        <v>8910</v>
      </c>
      <c r="C1070" s="371" t="s">
        <v>770</v>
      </c>
      <c r="D1070" s="372">
        <v>0.1</v>
      </c>
    </row>
    <row r="1071" spans="1:4" x14ac:dyDescent="0.25">
      <c r="A1071" s="369" t="s">
        <v>8911</v>
      </c>
      <c r="B1071" s="370" t="s">
        <v>8912</v>
      </c>
      <c r="C1071" s="371" t="s">
        <v>770</v>
      </c>
      <c r="D1071" s="372">
        <v>0.1</v>
      </c>
    </row>
    <row r="1072" spans="1:4" x14ac:dyDescent="0.25">
      <c r="A1072" s="369" t="s">
        <v>951</v>
      </c>
      <c r="B1072" s="370" t="s">
        <v>6423</v>
      </c>
      <c r="C1072" s="371" t="s">
        <v>21</v>
      </c>
      <c r="D1072" s="372"/>
    </row>
    <row r="1073" spans="1:4" x14ac:dyDescent="0.25">
      <c r="A1073" s="369" t="s">
        <v>8909</v>
      </c>
      <c r="B1073" s="370" t="s">
        <v>8910</v>
      </c>
      <c r="C1073" s="371" t="s">
        <v>770</v>
      </c>
      <c r="D1073" s="372">
        <v>0.55000000000000004</v>
      </c>
    </row>
    <row r="1074" spans="1:4" x14ac:dyDescent="0.25">
      <c r="A1074" s="369" t="s">
        <v>8911</v>
      </c>
      <c r="B1074" s="370" t="s">
        <v>8912</v>
      </c>
      <c r="C1074" s="371" t="s">
        <v>770</v>
      </c>
      <c r="D1074" s="372">
        <v>0.55000000000000004</v>
      </c>
    </row>
    <row r="1075" spans="1:4" x14ac:dyDescent="0.25">
      <c r="A1075" s="369" t="s">
        <v>952</v>
      </c>
      <c r="B1075" s="370" t="s">
        <v>6424</v>
      </c>
      <c r="C1075" s="371" t="s">
        <v>21</v>
      </c>
      <c r="D1075" s="372"/>
    </row>
    <row r="1076" spans="1:4" x14ac:dyDescent="0.25">
      <c r="A1076" s="369" t="s">
        <v>8909</v>
      </c>
      <c r="B1076" s="370" t="s">
        <v>8910</v>
      </c>
      <c r="C1076" s="371" t="s">
        <v>770</v>
      </c>
      <c r="D1076" s="372">
        <v>0.45</v>
      </c>
    </row>
    <row r="1077" spans="1:4" x14ac:dyDescent="0.25">
      <c r="A1077" s="369" t="s">
        <v>8911</v>
      </c>
      <c r="B1077" s="370" t="s">
        <v>8912</v>
      </c>
      <c r="C1077" s="371" t="s">
        <v>770</v>
      </c>
      <c r="D1077" s="372">
        <v>0.45</v>
      </c>
    </row>
    <row r="1078" spans="1:4" x14ac:dyDescent="0.25">
      <c r="A1078" s="369" t="s">
        <v>953</v>
      </c>
      <c r="B1078" s="370" t="s">
        <v>6425</v>
      </c>
      <c r="C1078" s="371" t="s">
        <v>21</v>
      </c>
      <c r="D1078" s="372"/>
    </row>
    <row r="1079" spans="1:4" x14ac:dyDescent="0.25">
      <c r="A1079" s="369" t="s">
        <v>8909</v>
      </c>
      <c r="B1079" s="370" t="s">
        <v>8910</v>
      </c>
      <c r="C1079" s="371" t="s">
        <v>770</v>
      </c>
      <c r="D1079" s="372">
        <v>0.4</v>
      </c>
    </row>
    <row r="1080" spans="1:4" x14ac:dyDescent="0.25">
      <c r="A1080" s="369" t="s">
        <v>8911</v>
      </c>
      <c r="B1080" s="370" t="s">
        <v>8912</v>
      </c>
      <c r="C1080" s="371" t="s">
        <v>770</v>
      </c>
      <c r="D1080" s="372">
        <v>0.4</v>
      </c>
    </row>
    <row r="1081" spans="1:4" ht="30" x14ac:dyDescent="0.25">
      <c r="A1081" s="369" t="s">
        <v>954</v>
      </c>
      <c r="B1081" s="370" t="s">
        <v>6426</v>
      </c>
      <c r="C1081" s="371" t="s">
        <v>21</v>
      </c>
      <c r="D1081" s="372"/>
    </row>
    <row r="1082" spans="1:4" x14ac:dyDescent="0.25">
      <c r="A1082" s="369" t="s">
        <v>8909</v>
      </c>
      <c r="B1082" s="370" t="s">
        <v>8910</v>
      </c>
      <c r="C1082" s="371" t="s">
        <v>770</v>
      </c>
      <c r="D1082" s="372">
        <v>0.3</v>
      </c>
    </row>
    <row r="1083" spans="1:4" x14ac:dyDescent="0.25">
      <c r="A1083" s="369" t="s">
        <v>8911</v>
      </c>
      <c r="B1083" s="370" t="s">
        <v>8912</v>
      </c>
      <c r="C1083" s="371" t="s">
        <v>770</v>
      </c>
      <c r="D1083" s="372">
        <v>0.3</v>
      </c>
    </row>
    <row r="1084" spans="1:4" x14ac:dyDescent="0.25">
      <c r="A1084" s="369" t="s">
        <v>955</v>
      </c>
      <c r="B1084" s="370" t="s">
        <v>956</v>
      </c>
      <c r="C1084" s="371" t="s">
        <v>32</v>
      </c>
      <c r="D1084" s="372"/>
    </row>
    <row r="1085" spans="1:4" x14ac:dyDescent="0.25">
      <c r="A1085" s="369" t="s">
        <v>14988</v>
      </c>
      <c r="B1085" s="370" t="s">
        <v>956</v>
      </c>
      <c r="C1085" s="371" t="s">
        <v>32</v>
      </c>
      <c r="D1085" s="372">
        <v>1</v>
      </c>
    </row>
    <row r="1086" spans="1:4" x14ac:dyDescent="0.25">
      <c r="A1086" s="365" t="s">
        <v>6427</v>
      </c>
      <c r="B1086" s="366" t="s">
        <v>957</v>
      </c>
      <c r="C1086" s="367"/>
      <c r="D1086" s="368"/>
    </row>
    <row r="1087" spans="1:4" x14ac:dyDescent="0.25">
      <c r="A1087" s="369" t="s">
        <v>958</v>
      </c>
      <c r="B1087" s="370" t="s">
        <v>959</v>
      </c>
      <c r="C1087" s="371" t="s">
        <v>21</v>
      </c>
      <c r="D1087" s="372"/>
    </row>
    <row r="1088" spans="1:4" x14ac:dyDescent="0.25">
      <c r="A1088" s="369" t="s">
        <v>8911</v>
      </c>
      <c r="B1088" s="370" t="s">
        <v>8912</v>
      </c>
      <c r="C1088" s="371" t="s">
        <v>770</v>
      </c>
      <c r="D1088" s="372">
        <v>0.8</v>
      </c>
    </row>
    <row r="1089" spans="1:4" x14ac:dyDescent="0.25">
      <c r="A1089" s="369" t="s">
        <v>960</v>
      </c>
      <c r="B1089" s="370" t="s">
        <v>961</v>
      </c>
      <c r="C1089" s="371" t="s">
        <v>21</v>
      </c>
      <c r="D1089" s="372"/>
    </row>
    <row r="1090" spans="1:4" x14ac:dyDescent="0.25">
      <c r="A1090" s="369" t="s">
        <v>8911</v>
      </c>
      <c r="B1090" s="370" t="s">
        <v>8912</v>
      </c>
      <c r="C1090" s="371" t="s">
        <v>770</v>
      </c>
      <c r="D1090" s="372">
        <v>0.4</v>
      </c>
    </row>
    <row r="1091" spans="1:4" x14ac:dyDescent="0.25">
      <c r="A1091" s="369" t="s">
        <v>962</v>
      </c>
      <c r="B1091" s="370" t="s">
        <v>963</v>
      </c>
      <c r="C1091" s="371" t="s">
        <v>52</v>
      </c>
      <c r="D1091" s="372"/>
    </row>
    <row r="1092" spans="1:4" x14ac:dyDescent="0.25">
      <c r="A1092" s="369" t="s">
        <v>8911</v>
      </c>
      <c r="B1092" s="370" t="s">
        <v>8912</v>
      </c>
      <c r="C1092" s="371" t="s">
        <v>770</v>
      </c>
      <c r="D1092" s="372">
        <v>0.3</v>
      </c>
    </row>
    <row r="1093" spans="1:4" x14ac:dyDescent="0.25">
      <c r="A1093" s="369" t="s">
        <v>964</v>
      </c>
      <c r="B1093" s="370" t="s">
        <v>965</v>
      </c>
      <c r="C1093" s="371" t="s">
        <v>52</v>
      </c>
      <c r="D1093" s="372"/>
    </row>
    <row r="1094" spans="1:4" x14ac:dyDescent="0.25">
      <c r="A1094" s="369" t="s">
        <v>8911</v>
      </c>
      <c r="B1094" s="370" t="s">
        <v>8912</v>
      </c>
      <c r="C1094" s="371" t="s">
        <v>770</v>
      </c>
      <c r="D1094" s="372">
        <v>0.5</v>
      </c>
    </row>
    <row r="1095" spans="1:4" ht="30" x14ac:dyDescent="0.25">
      <c r="A1095" s="369" t="s">
        <v>966</v>
      </c>
      <c r="B1095" s="370" t="s">
        <v>967</v>
      </c>
      <c r="C1095" s="371" t="s">
        <v>21</v>
      </c>
      <c r="D1095" s="372"/>
    </row>
    <row r="1096" spans="1:4" x14ac:dyDescent="0.25">
      <c r="A1096" s="369" t="s">
        <v>8935</v>
      </c>
      <c r="B1096" s="370" t="s">
        <v>8936</v>
      </c>
      <c r="C1096" s="371" t="s">
        <v>770</v>
      </c>
      <c r="D1096" s="372">
        <v>0.5</v>
      </c>
    </row>
    <row r="1097" spans="1:4" x14ac:dyDescent="0.25">
      <c r="A1097" s="365" t="s">
        <v>6428</v>
      </c>
      <c r="B1097" s="366" t="s">
        <v>968</v>
      </c>
      <c r="C1097" s="367"/>
      <c r="D1097" s="368"/>
    </row>
    <row r="1098" spans="1:4" ht="30" x14ac:dyDescent="0.25">
      <c r="A1098" s="369" t="s">
        <v>969</v>
      </c>
      <c r="B1098" s="370" t="s">
        <v>6429</v>
      </c>
      <c r="C1098" s="371" t="s">
        <v>21</v>
      </c>
      <c r="D1098" s="372"/>
    </row>
    <row r="1099" spans="1:4" x14ac:dyDescent="0.25">
      <c r="A1099" s="369" t="s">
        <v>8935</v>
      </c>
      <c r="B1099" s="370" t="s">
        <v>8936</v>
      </c>
      <c r="C1099" s="371" t="s">
        <v>770</v>
      </c>
      <c r="D1099" s="372">
        <v>0.52500000000000002</v>
      </c>
    </row>
    <row r="1100" spans="1:4" x14ac:dyDescent="0.25">
      <c r="A1100" s="369" t="s">
        <v>8949</v>
      </c>
      <c r="B1100" s="370" t="s">
        <v>8950</v>
      </c>
      <c r="C1100" s="371" t="s">
        <v>770</v>
      </c>
      <c r="D1100" s="372">
        <v>1.5</v>
      </c>
    </row>
    <row r="1101" spans="1:4" ht="30" x14ac:dyDescent="0.25">
      <c r="A1101" s="369" t="s">
        <v>970</v>
      </c>
      <c r="B1101" s="370" t="s">
        <v>971</v>
      </c>
      <c r="C1101" s="371" t="s">
        <v>21</v>
      </c>
      <c r="D1101" s="372"/>
    </row>
    <row r="1102" spans="1:4" x14ac:dyDescent="0.25">
      <c r="A1102" s="369" t="s">
        <v>8949</v>
      </c>
      <c r="B1102" s="370" t="s">
        <v>8950</v>
      </c>
      <c r="C1102" s="371" t="s">
        <v>770</v>
      </c>
      <c r="D1102" s="372">
        <v>1.3</v>
      </c>
    </row>
    <row r="1103" spans="1:4" x14ac:dyDescent="0.25">
      <c r="A1103" s="369" t="s">
        <v>972</v>
      </c>
      <c r="B1103" s="370" t="s">
        <v>973</v>
      </c>
      <c r="C1103" s="371" t="s">
        <v>52</v>
      </c>
      <c r="D1103" s="372"/>
    </row>
    <row r="1104" spans="1:4" x14ac:dyDescent="0.25">
      <c r="A1104" s="369" t="s">
        <v>8949</v>
      </c>
      <c r="B1104" s="370" t="s">
        <v>8950</v>
      </c>
      <c r="C1104" s="371" t="s">
        <v>770</v>
      </c>
      <c r="D1104" s="372">
        <v>0.9</v>
      </c>
    </row>
    <row r="1105" spans="1:4" x14ac:dyDescent="0.25">
      <c r="A1105" s="369" t="s">
        <v>974</v>
      </c>
      <c r="B1105" s="370" t="s">
        <v>975</v>
      </c>
      <c r="C1105" s="371" t="s">
        <v>52</v>
      </c>
      <c r="D1105" s="372"/>
    </row>
    <row r="1106" spans="1:4" x14ac:dyDescent="0.25">
      <c r="A1106" s="369" t="s">
        <v>8949</v>
      </c>
      <c r="B1106" s="370" t="s">
        <v>8950</v>
      </c>
      <c r="C1106" s="371" t="s">
        <v>770</v>
      </c>
      <c r="D1106" s="372">
        <v>1</v>
      </c>
    </row>
    <row r="1107" spans="1:4" x14ac:dyDescent="0.25">
      <c r="A1107" s="369" t="s">
        <v>976</v>
      </c>
      <c r="B1107" s="370" t="s">
        <v>977</v>
      </c>
      <c r="C1107" s="371" t="s">
        <v>52</v>
      </c>
      <c r="D1107" s="372"/>
    </row>
    <row r="1108" spans="1:4" x14ac:dyDescent="0.25">
      <c r="A1108" s="369" t="s">
        <v>8949</v>
      </c>
      <c r="B1108" s="370" t="s">
        <v>8950</v>
      </c>
      <c r="C1108" s="371" t="s">
        <v>770</v>
      </c>
      <c r="D1108" s="372">
        <v>0.8</v>
      </c>
    </row>
    <row r="1109" spans="1:4" x14ac:dyDescent="0.25">
      <c r="A1109" s="365" t="s">
        <v>6430</v>
      </c>
      <c r="B1109" s="366" t="s">
        <v>978</v>
      </c>
      <c r="C1109" s="367"/>
      <c r="D1109" s="368"/>
    </row>
    <row r="1110" spans="1:4" x14ac:dyDescent="0.25">
      <c r="A1110" s="369" t="s">
        <v>979</v>
      </c>
      <c r="B1110" s="370" t="s">
        <v>980</v>
      </c>
      <c r="C1110" s="371" t="s">
        <v>21</v>
      </c>
      <c r="D1110" s="372"/>
    </row>
    <row r="1111" spans="1:4" x14ac:dyDescent="0.25">
      <c r="A1111" s="369" t="s">
        <v>8903</v>
      </c>
      <c r="B1111" s="370" t="s">
        <v>8904</v>
      </c>
      <c r="C1111" s="371" t="s">
        <v>770</v>
      </c>
      <c r="D1111" s="372">
        <v>2.5</v>
      </c>
    </row>
    <row r="1112" spans="1:4" x14ac:dyDescent="0.25">
      <c r="A1112" s="369" t="s">
        <v>8935</v>
      </c>
      <c r="B1112" s="370" t="s">
        <v>8936</v>
      </c>
      <c r="C1112" s="371" t="s">
        <v>770</v>
      </c>
      <c r="D1112" s="372">
        <v>0.25</v>
      </c>
    </row>
    <row r="1113" spans="1:4" x14ac:dyDescent="0.25">
      <c r="A1113" s="369" t="s">
        <v>981</v>
      </c>
      <c r="B1113" s="370" t="s">
        <v>982</v>
      </c>
      <c r="C1113" s="371" t="s">
        <v>21</v>
      </c>
      <c r="D1113" s="372"/>
    </row>
    <row r="1114" spans="1:4" x14ac:dyDescent="0.25">
      <c r="A1114" s="369" t="s">
        <v>8949</v>
      </c>
      <c r="B1114" s="370" t="s">
        <v>8950</v>
      </c>
      <c r="C1114" s="371" t="s">
        <v>770</v>
      </c>
      <c r="D1114" s="372">
        <v>0.6</v>
      </c>
    </row>
    <row r="1115" spans="1:4" x14ac:dyDescent="0.25">
      <c r="A1115" s="369" t="s">
        <v>983</v>
      </c>
      <c r="B1115" s="370" t="s">
        <v>984</v>
      </c>
      <c r="C1115" s="371" t="s">
        <v>21</v>
      </c>
      <c r="D1115" s="372"/>
    </row>
    <row r="1116" spans="1:4" x14ac:dyDescent="0.25">
      <c r="A1116" s="369" t="s">
        <v>8909</v>
      </c>
      <c r="B1116" s="370" t="s">
        <v>8910</v>
      </c>
      <c r="C1116" s="371" t="s">
        <v>770</v>
      </c>
      <c r="D1116" s="372">
        <v>0.35</v>
      </c>
    </row>
    <row r="1117" spans="1:4" x14ac:dyDescent="0.25">
      <c r="A1117" s="369" t="s">
        <v>8911</v>
      </c>
      <c r="B1117" s="370" t="s">
        <v>8912</v>
      </c>
      <c r="C1117" s="371" t="s">
        <v>770</v>
      </c>
      <c r="D1117" s="372">
        <v>0.35</v>
      </c>
    </row>
    <row r="1118" spans="1:4" x14ac:dyDescent="0.25">
      <c r="A1118" s="369" t="s">
        <v>985</v>
      </c>
      <c r="B1118" s="370" t="s">
        <v>986</v>
      </c>
      <c r="C1118" s="371" t="s">
        <v>21</v>
      </c>
      <c r="D1118" s="372"/>
    </row>
    <row r="1119" spans="1:4" x14ac:dyDescent="0.25">
      <c r="A1119" s="369" t="s">
        <v>8909</v>
      </c>
      <c r="B1119" s="370" t="s">
        <v>8910</v>
      </c>
      <c r="C1119" s="371" t="s">
        <v>770</v>
      </c>
      <c r="D1119" s="372">
        <v>0.6</v>
      </c>
    </row>
    <row r="1120" spans="1:4" x14ac:dyDescent="0.25">
      <c r="A1120" s="369" t="s">
        <v>8911</v>
      </c>
      <c r="B1120" s="370" t="s">
        <v>8912</v>
      </c>
      <c r="C1120" s="371" t="s">
        <v>770</v>
      </c>
      <c r="D1120" s="372">
        <v>0.6</v>
      </c>
    </row>
    <row r="1121" spans="1:4" x14ac:dyDescent="0.25">
      <c r="A1121" s="369" t="s">
        <v>987</v>
      </c>
      <c r="B1121" s="370" t="s">
        <v>988</v>
      </c>
      <c r="C1121" s="371" t="s">
        <v>52</v>
      </c>
      <c r="D1121" s="372"/>
    </row>
    <row r="1122" spans="1:4" x14ac:dyDescent="0.25">
      <c r="A1122" s="369" t="s">
        <v>8909</v>
      </c>
      <c r="B1122" s="370" t="s">
        <v>8910</v>
      </c>
      <c r="C1122" s="371" t="s">
        <v>770</v>
      </c>
      <c r="D1122" s="372">
        <v>0.3</v>
      </c>
    </row>
    <row r="1123" spans="1:4" x14ac:dyDescent="0.25">
      <c r="A1123" s="369" t="s">
        <v>8911</v>
      </c>
      <c r="B1123" s="370" t="s">
        <v>8912</v>
      </c>
      <c r="C1123" s="371" t="s">
        <v>770</v>
      </c>
      <c r="D1123" s="372">
        <v>0.3</v>
      </c>
    </row>
    <row r="1124" spans="1:4" x14ac:dyDescent="0.25">
      <c r="A1124" s="369" t="s">
        <v>989</v>
      </c>
      <c r="B1124" s="370" t="s">
        <v>990</v>
      </c>
      <c r="C1124" s="371" t="s">
        <v>52</v>
      </c>
      <c r="D1124" s="372"/>
    </row>
    <row r="1125" spans="1:4" x14ac:dyDescent="0.25">
      <c r="A1125" s="369" t="s">
        <v>8911</v>
      </c>
      <c r="B1125" s="370" t="s">
        <v>8912</v>
      </c>
      <c r="C1125" s="371" t="s">
        <v>770</v>
      </c>
      <c r="D1125" s="372">
        <v>0.15</v>
      </c>
    </row>
    <row r="1126" spans="1:4" x14ac:dyDescent="0.25">
      <c r="A1126" s="365" t="s">
        <v>6431</v>
      </c>
      <c r="B1126" s="366" t="s">
        <v>991</v>
      </c>
      <c r="C1126" s="367"/>
      <c r="D1126" s="368"/>
    </row>
    <row r="1127" spans="1:4" x14ac:dyDescent="0.25">
      <c r="A1127" s="369" t="s">
        <v>992</v>
      </c>
      <c r="B1127" s="370" t="s">
        <v>993</v>
      </c>
      <c r="C1127" s="371" t="s">
        <v>21</v>
      </c>
      <c r="D1127" s="372"/>
    </row>
    <row r="1128" spans="1:4" x14ac:dyDescent="0.25">
      <c r="A1128" s="369" t="s">
        <v>8903</v>
      </c>
      <c r="B1128" s="370" t="s">
        <v>8904</v>
      </c>
      <c r="C1128" s="371" t="s">
        <v>770</v>
      </c>
      <c r="D1128" s="372">
        <v>2.5</v>
      </c>
    </row>
    <row r="1129" spans="1:4" x14ac:dyDescent="0.25">
      <c r="A1129" s="369" t="s">
        <v>8935</v>
      </c>
      <c r="B1129" s="370" t="s">
        <v>8936</v>
      </c>
      <c r="C1129" s="371" t="s">
        <v>770</v>
      </c>
      <c r="D1129" s="372">
        <v>0.25</v>
      </c>
    </row>
    <row r="1130" spans="1:4" x14ac:dyDescent="0.25">
      <c r="A1130" s="369" t="s">
        <v>994</v>
      </c>
      <c r="B1130" s="370" t="s">
        <v>995</v>
      </c>
      <c r="C1130" s="371" t="s">
        <v>21</v>
      </c>
      <c r="D1130" s="372"/>
    </row>
    <row r="1131" spans="1:4" x14ac:dyDescent="0.25">
      <c r="A1131" s="369" t="s">
        <v>8935</v>
      </c>
      <c r="B1131" s="370" t="s">
        <v>8936</v>
      </c>
      <c r="C1131" s="371" t="s">
        <v>770</v>
      </c>
      <c r="D1131" s="372">
        <v>0.1</v>
      </c>
    </row>
    <row r="1132" spans="1:4" x14ac:dyDescent="0.25">
      <c r="A1132" s="369" t="s">
        <v>8949</v>
      </c>
      <c r="B1132" s="370" t="s">
        <v>8950</v>
      </c>
      <c r="C1132" s="371" t="s">
        <v>770</v>
      </c>
      <c r="D1132" s="372">
        <v>0.1</v>
      </c>
    </row>
    <row r="1133" spans="1:4" x14ac:dyDescent="0.25">
      <c r="A1133" s="369" t="s">
        <v>996</v>
      </c>
      <c r="B1133" s="370" t="s">
        <v>997</v>
      </c>
      <c r="C1133" s="371" t="s">
        <v>52</v>
      </c>
      <c r="D1133" s="372"/>
    </row>
    <row r="1134" spans="1:4" x14ac:dyDescent="0.25">
      <c r="A1134" s="369" t="s">
        <v>8935</v>
      </c>
      <c r="B1134" s="370" t="s">
        <v>8936</v>
      </c>
      <c r="C1134" s="371" t="s">
        <v>770</v>
      </c>
      <c r="D1134" s="372">
        <v>0.12</v>
      </c>
    </row>
    <row r="1135" spans="1:4" x14ac:dyDescent="0.25">
      <c r="A1135" s="369" t="s">
        <v>8949</v>
      </c>
      <c r="B1135" s="370" t="s">
        <v>8950</v>
      </c>
      <c r="C1135" s="371" t="s">
        <v>770</v>
      </c>
      <c r="D1135" s="372">
        <v>0.06</v>
      </c>
    </row>
    <row r="1136" spans="1:4" x14ac:dyDescent="0.25">
      <c r="A1136" s="369" t="s">
        <v>998</v>
      </c>
      <c r="B1136" s="370" t="s">
        <v>999</v>
      </c>
      <c r="C1136" s="371" t="s">
        <v>52</v>
      </c>
      <c r="D1136" s="372"/>
    </row>
    <row r="1137" spans="1:4" x14ac:dyDescent="0.25">
      <c r="A1137" s="369" t="s">
        <v>8949</v>
      </c>
      <c r="B1137" s="370" t="s">
        <v>8950</v>
      </c>
      <c r="C1137" s="371" t="s">
        <v>770</v>
      </c>
      <c r="D1137" s="372">
        <v>0.05</v>
      </c>
    </row>
    <row r="1138" spans="1:4" ht="30" x14ac:dyDescent="0.25">
      <c r="A1138" s="369" t="s">
        <v>1000</v>
      </c>
      <c r="B1138" s="370" t="s">
        <v>6432</v>
      </c>
      <c r="C1138" s="371" t="s">
        <v>21</v>
      </c>
      <c r="D1138" s="372"/>
    </row>
    <row r="1139" spans="1:4" x14ac:dyDescent="0.25">
      <c r="A1139" s="369" t="s">
        <v>8945</v>
      </c>
      <c r="B1139" s="370" t="s">
        <v>8946</v>
      </c>
      <c r="C1139" s="371" t="s">
        <v>770</v>
      </c>
      <c r="D1139" s="372">
        <v>0.9</v>
      </c>
    </row>
    <row r="1140" spans="1:4" x14ac:dyDescent="0.25">
      <c r="A1140" s="369" t="s">
        <v>8947</v>
      </c>
      <c r="B1140" s="370" t="s">
        <v>8948</v>
      </c>
      <c r="C1140" s="371" t="s">
        <v>770</v>
      </c>
      <c r="D1140" s="372">
        <v>1</v>
      </c>
    </row>
    <row r="1141" spans="1:4" x14ac:dyDescent="0.25">
      <c r="A1141" s="365" t="s">
        <v>6433</v>
      </c>
      <c r="B1141" s="366" t="s">
        <v>1001</v>
      </c>
      <c r="C1141" s="367"/>
      <c r="D1141" s="368"/>
    </row>
    <row r="1142" spans="1:4" x14ac:dyDescent="0.25">
      <c r="A1142" s="369" t="s">
        <v>1002</v>
      </c>
      <c r="B1142" s="370" t="s">
        <v>1003</v>
      </c>
      <c r="C1142" s="371" t="s">
        <v>21</v>
      </c>
      <c r="D1142" s="372"/>
    </row>
    <row r="1143" spans="1:4" x14ac:dyDescent="0.25">
      <c r="A1143" s="369" t="s">
        <v>8909</v>
      </c>
      <c r="B1143" s="370" t="s">
        <v>8910</v>
      </c>
      <c r="C1143" s="371" t="s">
        <v>770</v>
      </c>
      <c r="D1143" s="372">
        <v>0.28000000000000003</v>
      </c>
    </row>
    <row r="1144" spans="1:4" x14ac:dyDescent="0.25">
      <c r="A1144" s="369" t="s">
        <v>8911</v>
      </c>
      <c r="B1144" s="370" t="s">
        <v>8912</v>
      </c>
      <c r="C1144" s="371" t="s">
        <v>770</v>
      </c>
      <c r="D1144" s="372">
        <v>0.28000000000000003</v>
      </c>
    </row>
    <row r="1145" spans="1:4" x14ac:dyDescent="0.25">
      <c r="A1145" s="369" t="s">
        <v>1004</v>
      </c>
      <c r="B1145" s="370" t="s">
        <v>1005</v>
      </c>
      <c r="C1145" s="371" t="s">
        <v>21</v>
      </c>
      <c r="D1145" s="372"/>
    </row>
    <row r="1146" spans="1:4" x14ac:dyDescent="0.25">
      <c r="A1146" s="369" t="s">
        <v>8909</v>
      </c>
      <c r="B1146" s="370" t="s">
        <v>8910</v>
      </c>
      <c r="C1146" s="371" t="s">
        <v>770</v>
      </c>
      <c r="D1146" s="372">
        <v>0.15</v>
      </c>
    </row>
    <row r="1147" spans="1:4" x14ac:dyDescent="0.25">
      <c r="A1147" s="369" t="s">
        <v>8911</v>
      </c>
      <c r="B1147" s="370" t="s">
        <v>8912</v>
      </c>
      <c r="C1147" s="371" t="s">
        <v>770</v>
      </c>
      <c r="D1147" s="372">
        <v>0.15</v>
      </c>
    </row>
    <row r="1148" spans="1:4" x14ac:dyDescent="0.25">
      <c r="A1148" s="369" t="s">
        <v>1006</v>
      </c>
      <c r="B1148" s="370" t="s">
        <v>1007</v>
      </c>
      <c r="C1148" s="371" t="s">
        <v>21</v>
      </c>
      <c r="D1148" s="372"/>
    </row>
    <row r="1149" spans="1:4" x14ac:dyDescent="0.25">
      <c r="A1149" s="369" t="s">
        <v>8949</v>
      </c>
      <c r="B1149" s="370" t="s">
        <v>8950</v>
      </c>
      <c r="C1149" s="371" t="s">
        <v>770</v>
      </c>
      <c r="D1149" s="372">
        <v>0.25</v>
      </c>
    </row>
    <row r="1150" spans="1:4" x14ac:dyDescent="0.25">
      <c r="A1150" s="365" t="s">
        <v>6434</v>
      </c>
      <c r="B1150" s="366" t="s">
        <v>1008</v>
      </c>
      <c r="C1150" s="367"/>
      <c r="D1150" s="368"/>
    </row>
    <row r="1151" spans="1:4" x14ac:dyDescent="0.25">
      <c r="A1151" s="369" t="s">
        <v>1009</v>
      </c>
      <c r="B1151" s="370" t="s">
        <v>1010</v>
      </c>
      <c r="C1151" s="371" t="s">
        <v>569</v>
      </c>
      <c r="D1151" s="372"/>
    </row>
    <row r="1152" spans="1:4" x14ac:dyDescent="0.25">
      <c r="A1152" s="369" t="s">
        <v>8909</v>
      </c>
      <c r="B1152" s="370" t="s">
        <v>8910</v>
      </c>
      <c r="C1152" s="371" t="s">
        <v>770</v>
      </c>
      <c r="D1152" s="372">
        <v>0.5</v>
      </c>
    </row>
    <row r="1153" spans="1:4" x14ac:dyDescent="0.25">
      <c r="A1153" s="369" t="s">
        <v>8911</v>
      </c>
      <c r="B1153" s="370" t="s">
        <v>8912</v>
      </c>
      <c r="C1153" s="371" t="s">
        <v>770</v>
      </c>
      <c r="D1153" s="372">
        <v>0.5</v>
      </c>
    </row>
    <row r="1154" spans="1:4" ht="30" x14ac:dyDescent="0.25">
      <c r="A1154" s="369" t="s">
        <v>1011</v>
      </c>
      <c r="B1154" s="370" t="s">
        <v>1012</v>
      </c>
      <c r="C1154" s="371" t="s">
        <v>52</v>
      </c>
      <c r="D1154" s="372"/>
    </row>
    <row r="1155" spans="1:4" x14ac:dyDescent="0.25">
      <c r="A1155" s="369" t="s">
        <v>8909</v>
      </c>
      <c r="B1155" s="370" t="s">
        <v>8910</v>
      </c>
      <c r="C1155" s="371" t="s">
        <v>770</v>
      </c>
      <c r="D1155" s="372">
        <v>7.0000000000000007E-2</v>
      </c>
    </row>
    <row r="1156" spans="1:4" ht="30" x14ac:dyDescent="0.25">
      <c r="A1156" s="369" t="s">
        <v>1013</v>
      </c>
      <c r="B1156" s="370" t="s">
        <v>1014</v>
      </c>
      <c r="C1156" s="371" t="s">
        <v>52</v>
      </c>
      <c r="D1156" s="372"/>
    </row>
    <row r="1157" spans="1:4" x14ac:dyDescent="0.25">
      <c r="A1157" s="369" t="s">
        <v>8935</v>
      </c>
      <c r="B1157" s="370" t="s">
        <v>8936</v>
      </c>
      <c r="C1157" s="371" t="s">
        <v>770</v>
      </c>
      <c r="D1157" s="372">
        <v>0.3</v>
      </c>
    </row>
    <row r="1158" spans="1:4" x14ac:dyDescent="0.25">
      <c r="A1158" s="369" t="s">
        <v>8949</v>
      </c>
      <c r="B1158" s="370" t="s">
        <v>8950</v>
      </c>
      <c r="C1158" s="371" t="s">
        <v>770</v>
      </c>
      <c r="D1158" s="372">
        <v>0.3</v>
      </c>
    </row>
    <row r="1159" spans="1:4" ht="30" x14ac:dyDescent="0.25">
      <c r="A1159" s="369" t="s">
        <v>1015</v>
      </c>
      <c r="B1159" s="370" t="s">
        <v>6435</v>
      </c>
      <c r="C1159" s="371" t="s">
        <v>21</v>
      </c>
      <c r="D1159" s="372"/>
    </row>
    <row r="1160" spans="1:4" x14ac:dyDescent="0.25">
      <c r="A1160" s="369" t="s">
        <v>8949</v>
      </c>
      <c r="B1160" s="370" t="s">
        <v>8950</v>
      </c>
      <c r="C1160" s="371" t="s">
        <v>770</v>
      </c>
      <c r="D1160" s="372">
        <v>0.3</v>
      </c>
    </row>
    <row r="1161" spans="1:4" x14ac:dyDescent="0.25">
      <c r="A1161" s="369" t="s">
        <v>1016</v>
      </c>
      <c r="B1161" s="370" t="s">
        <v>1017</v>
      </c>
      <c r="C1161" s="371" t="s">
        <v>21</v>
      </c>
      <c r="D1161" s="372"/>
    </row>
    <row r="1162" spans="1:4" x14ac:dyDescent="0.25">
      <c r="A1162" s="369" t="s">
        <v>8935</v>
      </c>
      <c r="B1162" s="370" t="s">
        <v>8936</v>
      </c>
      <c r="C1162" s="371" t="s">
        <v>770</v>
      </c>
      <c r="D1162" s="372">
        <v>0.45</v>
      </c>
    </row>
    <row r="1163" spans="1:4" x14ac:dyDescent="0.25">
      <c r="A1163" s="369" t="s">
        <v>8949</v>
      </c>
      <c r="B1163" s="370" t="s">
        <v>8950</v>
      </c>
      <c r="C1163" s="371" t="s">
        <v>770</v>
      </c>
      <c r="D1163" s="372">
        <v>0.45</v>
      </c>
    </row>
    <row r="1164" spans="1:4" x14ac:dyDescent="0.25">
      <c r="A1164" s="365" t="s">
        <v>6436</v>
      </c>
      <c r="B1164" s="366" t="s">
        <v>1018</v>
      </c>
      <c r="C1164" s="367"/>
      <c r="D1164" s="368"/>
    </row>
    <row r="1165" spans="1:4" x14ac:dyDescent="0.25">
      <c r="A1165" s="369" t="s">
        <v>1019</v>
      </c>
      <c r="B1165" s="370" t="s">
        <v>1020</v>
      </c>
      <c r="C1165" s="371" t="s">
        <v>21</v>
      </c>
      <c r="D1165" s="372"/>
    </row>
    <row r="1166" spans="1:4" x14ac:dyDescent="0.25">
      <c r="A1166" s="369" t="s">
        <v>8935</v>
      </c>
      <c r="B1166" s="370" t="s">
        <v>8936</v>
      </c>
      <c r="C1166" s="371" t="s">
        <v>770</v>
      </c>
      <c r="D1166" s="372">
        <v>0.7</v>
      </c>
    </row>
    <row r="1167" spans="1:4" x14ac:dyDescent="0.25">
      <c r="A1167" s="369" t="s">
        <v>8949</v>
      </c>
      <c r="B1167" s="370" t="s">
        <v>8950</v>
      </c>
      <c r="C1167" s="371" t="s">
        <v>770</v>
      </c>
      <c r="D1167" s="372">
        <v>0.7</v>
      </c>
    </row>
    <row r="1168" spans="1:4" x14ac:dyDescent="0.25">
      <c r="A1168" s="369" t="s">
        <v>1021</v>
      </c>
      <c r="B1168" s="370" t="s">
        <v>1022</v>
      </c>
      <c r="C1168" s="371" t="s">
        <v>569</v>
      </c>
      <c r="D1168" s="372"/>
    </row>
    <row r="1169" spans="1:4" x14ac:dyDescent="0.25">
      <c r="A1169" s="369" t="s">
        <v>8945</v>
      </c>
      <c r="B1169" s="370" t="s">
        <v>8946</v>
      </c>
      <c r="C1169" s="371" t="s">
        <v>770</v>
      </c>
      <c r="D1169" s="372">
        <v>0.5</v>
      </c>
    </row>
    <row r="1170" spans="1:4" x14ac:dyDescent="0.25">
      <c r="A1170" s="369" t="s">
        <v>8947</v>
      </c>
      <c r="B1170" s="370" t="s">
        <v>8948</v>
      </c>
      <c r="C1170" s="371" t="s">
        <v>770</v>
      </c>
      <c r="D1170" s="372">
        <v>0.5</v>
      </c>
    </row>
    <row r="1171" spans="1:4" ht="30" x14ac:dyDescent="0.25">
      <c r="A1171" s="369" t="s">
        <v>1023</v>
      </c>
      <c r="B1171" s="370" t="s">
        <v>1024</v>
      </c>
      <c r="C1171" s="371" t="s">
        <v>52</v>
      </c>
      <c r="D1171" s="372"/>
    </row>
    <row r="1172" spans="1:4" x14ac:dyDescent="0.25">
      <c r="A1172" s="369" t="s">
        <v>8935</v>
      </c>
      <c r="B1172" s="370" t="s">
        <v>8936</v>
      </c>
      <c r="C1172" s="371" t="s">
        <v>770</v>
      </c>
      <c r="D1172" s="372">
        <v>0.24</v>
      </c>
    </row>
    <row r="1173" spans="1:4" x14ac:dyDescent="0.25">
      <c r="A1173" s="369" t="s">
        <v>8949</v>
      </c>
      <c r="B1173" s="370" t="s">
        <v>8950</v>
      </c>
      <c r="C1173" s="371" t="s">
        <v>770</v>
      </c>
      <c r="D1173" s="372">
        <v>0.24</v>
      </c>
    </row>
    <row r="1174" spans="1:4" ht="30" x14ac:dyDescent="0.25">
      <c r="A1174" s="369" t="s">
        <v>1025</v>
      </c>
      <c r="B1174" s="370" t="s">
        <v>1026</v>
      </c>
      <c r="C1174" s="371" t="s">
        <v>52</v>
      </c>
      <c r="D1174" s="372"/>
    </row>
    <row r="1175" spans="1:4" x14ac:dyDescent="0.25">
      <c r="A1175" s="369" t="s">
        <v>8935</v>
      </c>
      <c r="B1175" s="370" t="s">
        <v>8936</v>
      </c>
      <c r="C1175" s="371" t="s">
        <v>770</v>
      </c>
      <c r="D1175" s="372">
        <v>0.3</v>
      </c>
    </row>
    <row r="1176" spans="1:4" x14ac:dyDescent="0.25">
      <c r="A1176" s="369" t="s">
        <v>1027</v>
      </c>
      <c r="B1176" s="370" t="s">
        <v>6437</v>
      </c>
      <c r="C1176" s="371" t="s">
        <v>21</v>
      </c>
      <c r="D1176" s="372"/>
    </row>
    <row r="1177" spans="1:4" x14ac:dyDescent="0.25">
      <c r="A1177" s="369" t="s">
        <v>8935</v>
      </c>
      <c r="B1177" s="370" t="s">
        <v>8936</v>
      </c>
      <c r="C1177" s="371" t="s">
        <v>770</v>
      </c>
      <c r="D1177" s="372">
        <v>0.7</v>
      </c>
    </row>
    <row r="1178" spans="1:4" x14ac:dyDescent="0.25">
      <c r="A1178" s="369" t="s">
        <v>8949</v>
      </c>
      <c r="B1178" s="370" t="s">
        <v>8950</v>
      </c>
      <c r="C1178" s="371" t="s">
        <v>770</v>
      </c>
      <c r="D1178" s="372">
        <v>0.7</v>
      </c>
    </row>
    <row r="1179" spans="1:4" x14ac:dyDescent="0.25">
      <c r="A1179" s="369" t="s">
        <v>1028</v>
      </c>
      <c r="B1179" s="370" t="s">
        <v>6438</v>
      </c>
      <c r="C1179" s="371" t="s">
        <v>52</v>
      </c>
      <c r="D1179" s="372"/>
    </row>
    <row r="1180" spans="1:4" x14ac:dyDescent="0.25">
      <c r="A1180" s="369" t="s">
        <v>8935</v>
      </c>
      <c r="B1180" s="370" t="s">
        <v>8936</v>
      </c>
      <c r="C1180" s="371" t="s">
        <v>770</v>
      </c>
      <c r="D1180" s="372">
        <v>0.8</v>
      </c>
    </row>
    <row r="1181" spans="1:4" x14ac:dyDescent="0.25">
      <c r="A1181" s="369" t="s">
        <v>8949</v>
      </c>
      <c r="B1181" s="370" t="s">
        <v>8950</v>
      </c>
      <c r="C1181" s="371" t="s">
        <v>770</v>
      </c>
      <c r="D1181" s="372">
        <v>0.8</v>
      </c>
    </row>
    <row r="1182" spans="1:4" ht="30" x14ac:dyDescent="0.25">
      <c r="A1182" s="369" t="s">
        <v>1029</v>
      </c>
      <c r="B1182" s="370" t="s">
        <v>1030</v>
      </c>
      <c r="C1182" s="371" t="s">
        <v>569</v>
      </c>
      <c r="D1182" s="372"/>
    </row>
    <row r="1183" spans="1:4" x14ac:dyDescent="0.25">
      <c r="A1183" s="369" t="s">
        <v>8949</v>
      </c>
      <c r="B1183" s="370" t="s">
        <v>8950</v>
      </c>
      <c r="C1183" s="371" t="s">
        <v>770</v>
      </c>
      <c r="D1183" s="372">
        <v>1.3</v>
      </c>
    </row>
    <row r="1184" spans="1:4" x14ac:dyDescent="0.25">
      <c r="A1184" s="369" t="s">
        <v>1031</v>
      </c>
      <c r="B1184" s="370" t="s">
        <v>1032</v>
      </c>
      <c r="C1184" s="371" t="s">
        <v>21</v>
      </c>
      <c r="D1184" s="372"/>
    </row>
    <row r="1185" spans="1:4" x14ac:dyDescent="0.25">
      <c r="A1185" s="369" t="s">
        <v>8935</v>
      </c>
      <c r="B1185" s="370" t="s">
        <v>8936</v>
      </c>
      <c r="C1185" s="371" t="s">
        <v>770</v>
      </c>
      <c r="D1185" s="372">
        <v>0.05</v>
      </c>
    </row>
    <row r="1186" spans="1:4" x14ac:dyDescent="0.25">
      <c r="A1186" s="369" t="s">
        <v>8949</v>
      </c>
      <c r="B1186" s="370" t="s">
        <v>8950</v>
      </c>
      <c r="C1186" s="371" t="s">
        <v>770</v>
      </c>
      <c r="D1186" s="372">
        <v>0.15</v>
      </c>
    </row>
    <row r="1187" spans="1:4" x14ac:dyDescent="0.25">
      <c r="A1187" s="365" t="s">
        <v>6439</v>
      </c>
      <c r="B1187" s="366" t="s">
        <v>1033</v>
      </c>
      <c r="C1187" s="367"/>
      <c r="D1187" s="368"/>
    </row>
    <row r="1188" spans="1:4" x14ac:dyDescent="0.25">
      <c r="A1188" s="369" t="s">
        <v>1034</v>
      </c>
      <c r="B1188" s="370" t="s">
        <v>1035</v>
      </c>
      <c r="C1188" s="371" t="s">
        <v>569</v>
      </c>
      <c r="D1188" s="372"/>
    </row>
    <row r="1189" spans="1:4" x14ac:dyDescent="0.25">
      <c r="A1189" s="369" t="s">
        <v>8909</v>
      </c>
      <c r="B1189" s="370" t="s">
        <v>8910</v>
      </c>
      <c r="C1189" s="371" t="s">
        <v>770</v>
      </c>
      <c r="D1189" s="372">
        <v>0.5</v>
      </c>
    </row>
    <row r="1190" spans="1:4" x14ac:dyDescent="0.25">
      <c r="A1190" s="369" t="s">
        <v>1036</v>
      </c>
      <c r="B1190" s="370" t="s">
        <v>1037</v>
      </c>
      <c r="C1190" s="371" t="s">
        <v>569</v>
      </c>
      <c r="D1190" s="372"/>
    </row>
    <row r="1191" spans="1:4" x14ac:dyDescent="0.25">
      <c r="A1191" s="369" t="s">
        <v>8909</v>
      </c>
      <c r="B1191" s="370" t="s">
        <v>8910</v>
      </c>
      <c r="C1191" s="371" t="s">
        <v>770</v>
      </c>
      <c r="D1191" s="372">
        <v>0.2</v>
      </c>
    </row>
    <row r="1192" spans="1:4" x14ac:dyDescent="0.25">
      <c r="A1192" s="369" t="s">
        <v>1038</v>
      </c>
      <c r="B1192" s="370" t="s">
        <v>1039</v>
      </c>
      <c r="C1192" s="371" t="s">
        <v>569</v>
      </c>
      <c r="D1192" s="372"/>
    </row>
    <row r="1193" spans="1:4" x14ac:dyDescent="0.25">
      <c r="A1193" s="369" t="s">
        <v>8909</v>
      </c>
      <c r="B1193" s="370" t="s">
        <v>8910</v>
      </c>
      <c r="C1193" s="371" t="s">
        <v>770</v>
      </c>
      <c r="D1193" s="372">
        <v>0.1</v>
      </c>
    </row>
    <row r="1194" spans="1:4" ht="30" x14ac:dyDescent="0.25">
      <c r="A1194" s="369" t="s">
        <v>1040</v>
      </c>
      <c r="B1194" s="370" t="s">
        <v>1041</v>
      </c>
      <c r="C1194" s="371" t="s">
        <v>569</v>
      </c>
      <c r="D1194" s="372"/>
    </row>
    <row r="1195" spans="1:4" x14ac:dyDescent="0.25">
      <c r="A1195" s="369" t="s">
        <v>8945</v>
      </c>
      <c r="B1195" s="370" t="s">
        <v>8946</v>
      </c>
      <c r="C1195" s="371" t="s">
        <v>770</v>
      </c>
      <c r="D1195" s="372">
        <v>0.6</v>
      </c>
    </row>
    <row r="1196" spans="1:4" x14ac:dyDescent="0.25">
      <c r="A1196" s="365" t="s">
        <v>6440</v>
      </c>
      <c r="B1196" s="366" t="s">
        <v>1042</v>
      </c>
      <c r="C1196" s="367"/>
      <c r="D1196" s="368"/>
    </row>
    <row r="1197" spans="1:4" x14ac:dyDescent="0.25">
      <c r="A1197" s="369" t="s">
        <v>1043</v>
      </c>
      <c r="B1197" s="370" t="s">
        <v>1044</v>
      </c>
      <c r="C1197" s="371" t="s">
        <v>569</v>
      </c>
      <c r="D1197" s="372"/>
    </row>
    <row r="1198" spans="1:4" x14ac:dyDescent="0.25">
      <c r="A1198" s="369" t="s">
        <v>8919</v>
      </c>
      <c r="B1198" s="370" t="s">
        <v>8920</v>
      </c>
      <c r="C1198" s="371" t="s">
        <v>770</v>
      </c>
      <c r="D1198" s="372">
        <v>1.5</v>
      </c>
    </row>
    <row r="1199" spans="1:4" x14ac:dyDescent="0.25">
      <c r="A1199" s="369" t="s">
        <v>1045</v>
      </c>
      <c r="B1199" s="370" t="s">
        <v>1046</v>
      </c>
      <c r="C1199" s="371" t="s">
        <v>21</v>
      </c>
      <c r="D1199" s="372"/>
    </row>
    <row r="1200" spans="1:4" x14ac:dyDescent="0.25">
      <c r="A1200" s="369" t="s">
        <v>8935</v>
      </c>
      <c r="B1200" s="370" t="s">
        <v>8936</v>
      </c>
      <c r="C1200" s="371" t="s">
        <v>770</v>
      </c>
      <c r="D1200" s="372">
        <v>1.4</v>
      </c>
    </row>
    <row r="1201" spans="1:4" x14ac:dyDescent="0.25">
      <c r="A1201" s="369" t="s">
        <v>8949</v>
      </c>
      <c r="B1201" s="370" t="s">
        <v>8950</v>
      </c>
      <c r="C1201" s="371" t="s">
        <v>770</v>
      </c>
      <c r="D1201" s="372">
        <v>1.4</v>
      </c>
    </row>
    <row r="1202" spans="1:4" x14ac:dyDescent="0.25">
      <c r="A1202" s="369" t="s">
        <v>1047</v>
      </c>
      <c r="B1202" s="370" t="s">
        <v>1048</v>
      </c>
      <c r="C1202" s="371" t="s">
        <v>569</v>
      </c>
      <c r="D1202" s="372"/>
    </row>
    <row r="1203" spans="1:4" x14ac:dyDescent="0.25">
      <c r="A1203" s="369" t="s">
        <v>8935</v>
      </c>
      <c r="B1203" s="370" t="s">
        <v>8936</v>
      </c>
      <c r="C1203" s="371" t="s">
        <v>770</v>
      </c>
      <c r="D1203" s="372">
        <v>0.6</v>
      </c>
    </row>
    <row r="1204" spans="1:4" x14ac:dyDescent="0.25">
      <c r="A1204" s="369" t="s">
        <v>1049</v>
      </c>
      <c r="B1204" s="370" t="s">
        <v>1050</v>
      </c>
      <c r="C1204" s="371" t="s">
        <v>569</v>
      </c>
      <c r="D1204" s="372"/>
    </row>
    <row r="1205" spans="1:4" x14ac:dyDescent="0.25">
      <c r="A1205" s="369" t="s">
        <v>8935</v>
      </c>
      <c r="B1205" s="370" t="s">
        <v>8936</v>
      </c>
      <c r="C1205" s="371" t="s">
        <v>770</v>
      </c>
      <c r="D1205" s="372">
        <v>0.25</v>
      </c>
    </row>
    <row r="1206" spans="1:4" x14ac:dyDescent="0.25">
      <c r="A1206" s="369" t="s">
        <v>1051</v>
      </c>
      <c r="B1206" s="370" t="s">
        <v>1052</v>
      </c>
      <c r="C1206" s="371" t="s">
        <v>569</v>
      </c>
      <c r="D1206" s="372"/>
    </row>
    <row r="1207" spans="1:4" x14ac:dyDescent="0.25">
      <c r="A1207" s="369" t="s">
        <v>8919</v>
      </c>
      <c r="B1207" s="370" t="s">
        <v>8920</v>
      </c>
      <c r="C1207" s="371" t="s">
        <v>770</v>
      </c>
      <c r="D1207" s="372">
        <v>1.5</v>
      </c>
    </row>
    <row r="1208" spans="1:4" x14ac:dyDescent="0.25">
      <c r="A1208" s="369" t="s">
        <v>8935</v>
      </c>
      <c r="B1208" s="370" t="s">
        <v>8936</v>
      </c>
      <c r="C1208" s="371" t="s">
        <v>770</v>
      </c>
      <c r="D1208" s="372">
        <v>0.5</v>
      </c>
    </row>
    <row r="1209" spans="1:4" x14ac:dyDescent="0.25">
      <c r="A1209" s="369" t="s">
        <v>1053</v>
      </c>
      <c r="B1209" s="370" t="s">
        <v>1054</v>
      </c>
      <c r="C1209" s="371" t="s">
        <v>569</v>
      </c>
      <c r="D1209" s="372"/>
    </row>
    <row r="1210" spans="1:4" x14ac:dyDescent="0.25">
      <c r="A1210" s="369" t="s">
        <v>8919</v>
      </c>
      <c r="B1210" s="370" t="s">
        <v>8920</v>
      </c>
      <c r="C1210" s="371" t="s">
        <v>770</v>
      </c>
      <c r="D1210" s="372">
        <v>1.1000000000000001</v>
      </c>
    </row>
    <row r="1211" spans="1:4" x14ac:dyDescent="0.25">
      <c r="A1211" s="369" t="s">
        <v>1055</v>
      </c>
      <c r="B1211" s="370" t="s">
        <v>1056</v>
      </c>
      <c r="C1211" s="371" t="s">
        <v>569</v>
      </c>
      <c r="D1211" s="372"/>
    </row>
    <row r="1212" spans="1:4" x14ac:dyDescent="0.25">
      <c r="A1212" s="369" t="s">
        <v>8919</v>
      </c>
      <c r="B1212" s="370" t="s">
        <v>8920</v>
      </c>
      <c r="C1212" s="371" t="s">
        <v>770</v>
      </c>
      <c r="D1212" s="372">
        <v>1.1000000000000001</v>
      </c>
    </row>
    <row r="1213" spans="1:4" x14ac:dyDescent="0.25">
      <c r="A1213" s="369" t="s">
        <v>1057</v>
      </c>
      <c r="B1213" s="370" t="s">
        <v>1058</v>
      </c>
      <c r="C1213" s="371" t="s">
        <v>569</v>
      </c>
      <c r="D1213" s="372"/>
    </row>
    <row r="1214" spans="1:4" x14ac:dyDescent="0.25">
      <c r="A1214" s="369" t="s">
        <v>8919</v>
      </c>
      <c r="B1214" s="370" t="s">
        <v>8920</v>
      </c>
      <c r="C1214" s="371" t="s">
        <v>770</v>
      </c>
      <c r="D1214" s="372">
        <v>0.26</v>
      </c>
    </row>
    <row r="1215" spans="1:4" x14ac:dyDescent="0.25">
      <c r="A1215" s="369" t="s">
        <v>1059</v>
      </c>
      <c r="B1215" s="370" t="s">
        <v>1060</v>
      </c>
      <c r="C1215" s="371" t="s">
        <v>569</v>
      </c>
      <c r="D1215" s="372"/>
    </row>
    <row r="1216" spans="1:4" x14ac:dyDescent="0.25">
      <c r="A1216" s="369" t="s">
        <v>8919</v>
      </c>
      <c r="B1216" s="370" t="s">
        <v>8920</v>
      </c>
      <c r="C1216" s="371" t="s">
        <v>770</v>
      </c>
      <c r="D1216" s="372">
        <v>0.4</v>
      </c>
    </row>
    <row r="1217" spans="1:4" x14ac:dyDescent="0.25">
      <c r="A1217" s="369" t="s">
        <v>1061</v>
      </c>
      <c r="B1217" s="370" t="s">
        <v>1062</v>
      </c>
      <c r="C1217" s="371" t="s">
        <v>569</v>
      </c>
      <c r="D1217" s="372"/>
    </row>
    <row r="1218" spans="1:4" x14ac:dyDescent="0.25">
      <c r="A1218" s="369" t="s">
        <v>8919</v>
      </c>
      <c r="B1218" s="370" t="s">
        <v>8920</v>
      </c>
      <c r="C1218" s="371" t="s">
        <v>770</v>
      </c>
      <c r="D1218" s="372">
        <v>0.76</v>
      </c>
    </row>
    <row r="1219" spans="1:4" x14ac:dyDescent="0.25">
      <c r="A1219" s="365" t="s">
        <v>6441</v>
      </c>
      <c r="B1219" s="366" t="s">
        <v>1063</v>
      </c>
      <c r="C1219" s="367"/>
      <c r="D1219" s="368"/>
    </row>
    <row r="1220" spans="1:4" x14ac:dyDescent="0.25">
      <c r="A1220" s="369" t="s">
        <v>1064</v>
      </c>
      <c r="B1220" s="370" t="s">
        <v>6442</v>
      </c>
      <c r="C1220" s="371" t="s">
        <v>569</v>
      </c>
      <c r="D1220" s="372"/>
    </row>
    <row r="1221" spans="1:4" x14ac:dyDescent="0.25">
      <c r="A1221" s="369" t="s">
        <v>8913</v>
      </c>
      <c r="B1221" s="370" t="s">
        <v>8914</v>
      </c>
      <c r="C1221" s="371" t="s">
        <v>770</v>
      </c>
      <c r="D1221" s="372">
        <v>1.5</v>
      </c>
    </row>
    <row r="1222" spans="1:4" x14ac:dyDescent="0.25">
      <c r="A1222" s="369" t="s">
        <v>8919</v>
      </c>
      <c r="B1222" s="370" t="s">
        <v>8920</v>
      </c>
      <c r="C1222" s="371" t="s">
        <v>770</v>
      </c>
      <c r="D1222" s="372">
        <v>1</v>
      </c>
    </row>
    <row r="1223" spans="1:4" x14ac:dyDescent="0.25">
      <c r="A1223" s="369" t="s">
        <v>8921</v>
      </c>
      <c r="B1223" s="370" t="s">
        <v>8922</v>
      </c>
      <c r="C1223" s="371" t="s">
        <v>770</v>
      </c>
      <c r="D1223" s="372">
        <v>1</v>
      </c>
    </row>
    <row r="1224" spans="1:4" x14ac:dyDescent="0.25">
      <c r="A1224" s="369" t="s">
        <v>1065</v>
      </c>
      <c r="B1224" s="370" t="s">
        <v>1066</v>
      </c>
      <c r="C1224" s="371" t="s">
        <v>569</v>
      </c>
      <c r="D1224" s="372"/>
    </row>
    <row r="1225" spans="1:4" x14ac:dyDescent="0.25">
      <c r="A1225" s="369" t="s">
        <v>8913</v>
      </c>
      <c r="B1225" s="370" t="s">
        <v>8914</v>
      </c>
      <c r="C1225" s="371" t="s">
        <v>770</v>
      </c>
      <c r="D1225" s="372">
        <v>1.5</v>
      </c>
    </row>
    <row r="1226" spans="1:4" x14ac:dyDescent="0.25">
      <c r="A1226" s="369" t="s">
        <v>8915</v>
      </c>
      <c r="B1226" s="370" t="s">
        <v>8916</v>
      </c>
      <c r="C1226" s="371" t="s">
        <v>770</v>
      </c>
      <c r="D1226" s="372">
        <v>1.5</v>
      </c>
    </row>
    <row r="1227" spans="1:4" x14ac:dyDescent="0.25">
      <c r="A1227" s="365" t="s">
        <v>6443</v>
      </c>
      <c r="B1227" s="366" t="s">
        <v>1067</v>
      </c>
      <c r="C1227" s="367"/>
      <c r="D1227" s="368"/>
    </row>
    <row r="1228" spans="1:4" x14ac:dyDescent="0.25">
      <c r="A1228" s="369" t="s">
        <v>1068</v>
      </c>
      <c r="B1228" s="370" t="s">
        <v>1069</v>
      </c>
      <c r="C1228" s="371" t="s">
        <v>21</v>
      </c>
      <c r="D1228" s="372"/>
    </row>
    <row r="1229" spans="1:4" x14ac:dyDescent="0.25">
      <c r="A1229" s="369" t="s">
        <v>8949</v>
      </c>
      <c r="B1229" s="370" t="s">
        <v>8950</v>
      </c>
      <c r="C1229" s="371" t="s">
        <v>770</v>
      </c>
      <c r="D1229" s="372">
        <v>0.3</v>
      </c>
    </row>
    <row r="1230" spans="1:4" x14ac:dyDescent="0.25">
      <c r="A1230" s="369" t="s">
        <v>1070</v>
      </c>
      <c r="B1230" s="370" t="s">
        <v>1071</v>
      </c>
      <c r="C1230" s="371" t="s">
        <v>21</v>
      </c>
      <c r="D1230" s="372"/>
    </row>
    <row r="1231" spans="1:4" x14ac:dyDescent="0.25">
      <c r="A1231" s="369" t="s">
        <v>8949</v>
      </c>
      <c r="B1231" s="370" t="s">
        <v>8950</v>
      </c>
      <c r="C1231" s="371" t="s">
        <v>770</v>
      </c>
      <c r="D1231" s="372">
        <v>0.05</v>
      </c>
    </row>
    <row r="1232" spans="1:4" x14ac:dyDescent="0.25">
      <c r="A1232" s="365" t="s">
        <v>6444</v>
      </c>
      <c r="B1232" s="366" t="s">
        <v>1072</v>
      </c>
      <c r="C1232" s="367"/>
      <c r="D1232" s="368"/>
    </row>
    <row r="1233" spans="1:4" ht="30" x14ac:dyDescent="0.25">
      <c r="A1233" s="369" t="s">
        <v>1073</v>
      </c>
      <c r="B1233" s="370" t="s">
        <v>1074</v>
      </c>
      <c r="C1233" s="371" t="s">
        <v>21</v>
      </c>
      <c r="D1233" s="372"/>
    </row>
    <row r="1234" spans="1:4" x14ac:dyDescent="0.25">
      <c r="A1234" s="369" t="s">
        <v>8957</v>
      </c>
      <c r="B1234" s="370" t="s">
        <v>8958</v>
      </c>
      <c r="C1234" s="371" t="s">
        <v>770</v>
      </c>
      <c r="D1234" s="372">
        <v>0.5</v>
      </c>
    </row>
    <row r="1235" spans="1:4" x14ac:dyDescent="0.25">
      <c r="A1235" s="369" t="s">
        <v>1075</v>
      </c>
      <c r="B1235" s="370" t="s">
        <v>1076</v>
      </c>
      <c r="C1235" s="371" t="s">
        <v>21</v>
      </c>
      <c r="D1235" s="372"/>
    </row>
    <row r="1236" spans="1:4" x14ac:dyDescent="0.25">
      <c r="A1236" s="369" t="s">
        <v>8935</v>
      </c>
      <c r="B1236" s="370" t="s">
        <v>8936</v>
      </c>
      <c r="C1236" s="371" t="s">
        <v>770</v>
      </c>
      <c r="D1236" s="372">
        <v>1</v>
      </c>
    </row>
    <row r="1237" spans="1:4" x14ac:dyDescent="0.25">
      <c r="A1237" s="369" t="s">
        <v>8949</v>
      </c>
      <c r="B1237" s="370" t="s">
        <v>8950</v>
      </c>
      <c r="C1237" s="371" t="s">
        <v>770</v>
      </c>
      <c r="D1237" s="372">
        <v>1</v>
      </c>
    </row>
    <row r="1238" spans="1:4" x14ac:dyDescent="0.25">
      <c r="A1238" s="365" t="s">
        <v>6445</v>
      </c>
      <c r="B1238" s="366" t="s">
        <v>15025</v>
      </c>
      <c r="C1238" s="367"/>
      <c r="D1238" s="368"/>
    </row>
    <row r="1239" spans="1:4" ht="30" x14ac:dyDescent="0.25">
      <c r="A1239" s="369" t="s">
        <v>1077</v>
      </c>
      <c r="B1239" s="370" t="s">
        <v>1078</v>
      </c>
      <c r="C1239" s="371" t="s">
        <v>569</v>
      </c>
      <c r="D1239" s="372"/>
    </row>
    <row r="1240" spans="1:4" x14ac:dyDescent="0.25">
      <c r="A1240" s="369" t="s">
        <v>8913</v>
      </c>
      <c r="B1240" s="370" t="s">
        <v>8914</v>
      </c>
      <c r="C1240" s="371" t="s">
        <v>770</v>
      </c>
      <c r="D1240" s="372">
        <v>0.4</v>
      </c>
    </row>
    <row r="1241" spans="1:4" x14ac:dyDescent="0.25">
      <c r="A1241" s="369" t="s">
        <v>8915</v>
      </c>
      <c r="B1241" s="370" t="s">
        <v>8916</v>
      </c>
      <c r="C1241" s="371" t="s">
        <v>770</v>
      </c>
      <c r="D1241" s="372">
        <v>0.4</v>
      </c>
    </row>
    <row r="1242" spans="1:4" ht="30" x14ac:dyDescent="0.25">
      <c r="A1242" s="369" t="s">
        <v>1079</v>
      </c>
      <c r="B1242" s="370" t="s">
        <v>1080</v>
      </c>
      <c r="C1242" s="371" t="s">
        <v>569</v>
      </c>
      <c r="D1242" s="372"/>
    </row>
    <row r="1243" spans="1:4" x14ac:dyDescent="0.25">
      <c r="A1243" s="369" t="s">
        <v>8913</v>
      </c>
      <c r="B1243" s="370" t="s">
        <v>8914</v>
      </c>
      <c r="C1243" s="371" t="s">
        <v>770</v>
      </c>
      <c r="D1243" s="372">
        <v>1.5</v>
      </c>
    </row>
    <row r="1244" spans="1:4" x14ac:dyDescent="0.25">
      <c r="A1244" s="369" t="s">
        <v>8915</v>
      </c>
      <c r="B1244" s="370" t="s">
        <v>8916</v>
      </c>
      <c r="C1244" s="371" t="s">
        <v>770</v>
      </c>
      <c r="D1244" s="372">
        <v>1.5</v>
      </c>
    </row>
    <row r="1245" spans="1:4" x14ac:dyDescent="0.25">
      <c r="A1245" s="369" t="s">
        <v>1081</v>
      </c>
      <c r="B1245" s="370" t="s">
        <v>1082</v>
      </c>
      <c r="C1245" s="371" t="s">
        <v>569</v>
      </c>
      <c r="D1245" s="372"/>
    </row>
    <row r="1246" spans="1:4" x14ac:dyDescent="0.25">
      <c r="A1246" s="369" t="s">
        <v>8913</v>
      </c>
      <c r="B1246" s="370" t="s">
        <v>8914</v>
      </c>
      <c r="C1246" s="371" t="s">
        <v>770</v>
      </c>
      <c r="D1246" s="372">
        <v>0.5</v>
      </c>
    </row>
    <row r="1247" spans="1:4" x14ac:dyDescent="0.25">
      <c r="A1247" s="369" t="s">
        <v>8915</v>
      </c>
      <c r="B1247" s="370" t="s">
        <v>8916</v>
      </c>
      <c r="C1247" s="371" t="s">
        <v>770</v>
      </c>
      <c r="D1247" s="372">
        <v>0.5</v>
      </c>
    </row>
    <row r="1248" spans="1:4" x14ac:dyDescent="0.25">
      <c r="A1248" s="369" t="s">
        <v>1083</v>
      </c>
      <c r="B1248" s="370" t="s">
        <v>1084</v>
      </c>
      <c r="C1248" s="371" t="s">
        <v>52</v>
      </c>
      <c r="D1248" s="372"/>
    </row>
    <row r="1249" spans="1:4" x14ac:dyDescent="0.25">
      <c r="A1249" s="369" t="s">
        <v>8913</v>
      </c>
      <c r="B1249" s="370" t="s">
        <v>8914</v>
      </c>
      <c r="C1249" s="371" t="s">
        <v>770</v>
      </c>
      <c r="D1249" s="372">
        <v>0.4</v>
      </c>
    </row>
    <row r="1250" spans="1:4" x14ac:dyDescent="0.25">
      <c r="A1250" s="369" t="s">
        <v>8915</v>
      </c>
      <c r="B1250" s="370" t="s">
        <v>8916</v>
      </c>
      <c r="C1250" s="371" t="s">
        <v>770</v>
      </c>
      <c r="D1250" s="372">
        <v>0.4</v>
      </c>
    </row>
    <row r="1251" spans="1:4" x14ac:dyDescent="0.25">
      <c r="A1251" s="369" t="s">
        <v>1085</v>
      </c>
      <c r="B1251" s="370" t="s">
        <v>6447</v>
      </c>
      <c r="C1251" s="371" t="s">
        <v>569</v>
      </c>
      <c r="D1251" s="372"/>
    </row>
    <row r="1252" spans="1:4" x14ac:dyDescent="0.25">
      <c r="A1252" s="369" t="s">
        <v>8913</v>
      </c>
      <c r="B1252" s="370" t="s">
        <v>8914</v>
      </c>
      <c r="C1252" s="371" t="s">
        <v>770</v>
      </c>
      <c r="D1252" s="372">
        <v>0.15</v>
      </c>
    </row>
    <row r="1253" spans="1:4" x14ac:dyDescent="0.25">
      <c r="A1253" s="369" t="s">
        <v>8915</v>
      </c>
      <c r="B1253" s="370" t="s">
        <v>8916</v>
      </c>
      <c r="C1253" s="371" t="s">
        <v>770</v>
      </c>
      <c r="D1253" s="372">
        <v>0.15</v>
      </c>
    </row>
    <row r="1254" spans="1:4" x14ac:dyDescent="0.25">
      <c r="A1254" s="369" t="s">
        <v>1086</v>
      </c>
      <c r="B1254" s="370" t="s">
        <v>1087</v>
      </c>
      <c r="C1254" s="371" t="s">
        <v>569</v>
      </c>
      <c r="D1254" s="372"/>
    </row>
    <row r="1255" spans="1:4" x14ac:dyDescent="0.25">
      <c r="A1255" s="369" t="s">
        <v>8913</v>
      </c>
      <c r="B1255" s="370" t="s">
        <v>8914</v>
      </c>
      <c r="C1255" s="371" t="s">
        <v>770</v>
      </c>
      <c r="D1255" s="372">
        <v>0.15</v>
      </c>
    </row>
    <row r="1256" spans="1:4" x14ac:dyDescent="0.25">
      <c r="A1256" s="369" t="s">
        <v>8915</v>
      </c>
      <c r="B1256" s="370" t="s">
        <v>8916</v>
      </c>
      <c r="C1256" s="371" t="s">
        <v>770</v>
      </c>
      <c r="D1256" s="372">
        <v>0.15</v>
      </c>
    </row>
    <row r="1257" spans="1:4" x14ac:dyDescent="0.25">
      <c r="A1257" s="369" t="s">
        <v>1088</v>
      </c>
      <c r="B1257" s="370" t="s">
        <v>6448</v>
      </c>
      <c r="C1257" s="371" t="s">
        <v>569</v>
      </c>
      <c r="D1257" s="372"/>
    </row>
    <row r="1258" spans="1:4" x14ac:dyDescent="0.25">
      <c r="A1258" s="369" t="s">
        <v>8913</v>
      </c>
      <c r="B1258" s="370" t="s">
        <v>8914</v>
      </c>
      <c r="C1258" s="371" t="s">
        <v>770</v>
      </c>
      <c r="D1258" s="372">
        <v>1</v>
      </c>
    </row>
    <row r="1259" spans="1:4" x14ac:dyDescent="0.25">
      <c r="A1259" s="369" t="s">
        <v>8915</v>
      </c>
      <c r="B1259" s="370" t="s">
        <v>8916</v>
      </c>
      <c r="C1259" s="371" t="s">
        <v>770</v>
      </c>
      <c r="D1259" s="372">
        <v>1</v>
      </c>
    </row>
    <row r="1260" spans="1:4" x14ac:dyDescent="0.25">
      <c r="A1260" s="369" t="s">
        <v>1089</v>
      </c>
      <c r="B1260" s="370" t="s">
        <v>1090</v>
      </c>
      <c r="C1260" s="371" t="s">
        <v>569</v>
      </c>
      <c r="D1260" s="372"/>
    </row>
    <row r="1261" spans="1:4" x14ac:dyDescent="0.25">
      <c r="A1261" s="369" t="s">
        <v>8913</v>
      </c>
      <c r="B1261" s="370" t="s">
        <v>8914</v>
      </c>
      <c r="C1261" s="371" t="s">
        <v>770</v>
      </c>
      <c r="D1261" s="372">
        <v>0.5</v>
      </c>
    </row>
    <row r="1262" spans="1:4" x14ac:dyDescent="0.25">
      <c r="A1262" s="369" t="s">
        <v>8915</v>
      </c>
      <c r="B1262" s="370" t="s">
        <v>8916</v>
      </c>
      <c r="C1262" s="371" t="s">
        <v>770</v>
      </c>
      <c r="D1262" s="372">
        <v>0.5</v>
      </c>
    </row>
    <row r="1263" spans="1:4" x14ac:dyDescent="0.25">
      <c r="A1263" s="369" t="s">
        <v>1091</v>
      </c>
      <c r="B1263" s="370" t="s">
        <v>1092</v>
      </c>
      <c r="C1263" s="371" t="s">
        <v>569</v>
      </c>
      <c r="D1263" s="372"/>
    </row>
    <row r="1264" spans="1:4" x14ac:dyDescent="0.25">
      <c r="A1264" s="369" t="s">
        <v>8913</v>
      </c>
      <c r="B1264" s="370" t="s">
        <v>8914</v>
      </c>
      <c r="C1264" s="371" t="s">
        <v>770</v>
      </c>
      <c r="D1264" s="372">
        <v>0.45</v>
      </c>
    </row>
    <row r="1265" spans="1:4" x14ac:dyDescent="0.25">
      <c r="A1265" s="369" t="s">
        <v>8915</v>
      </c>
      <c r="B1265" s="370" t="s">
        <v>8916</v>
      </c>
      <c r="C1265" s="371" t="s">
        <v>770</v>
      </c>
      <c r="D1265" s="372">
        <v>0.45</v>
      </c>
    </row>
    <row r="1266" spans="1:4" x14ac:dyDescent="0.25">
      <c r="A1266" s="369" t="s">
        <v>1093</v>
      </c>
      <c r="B1266" s="370" t="s">
        <v>1094</v>
      </c>
      <c r="C1266" s="371" t="s">
        <v>569</v>
      </c>
      <c r="D1266" s="372"/>
    </row>
    <row r="1267" spans="1:4" x14ac:dyDescent="0.25">
      <c r="A1267" s="369" t="s">
        <v>8913</v>
      </c>
      <c r="B1267" s="370" t="s">
        <v>8914</v>
      </c>
      <c r="C1267" s="371" t="s">
        <v>770</v>
      </c>
      <c r="D1267" s="372">
        <v>0.4</v>
      </c>
    </row>
    <row r="1268" spans="1:4" x14ac:dyDescent="0.25">
      <c r="A1268" s="369" t="s">
        <v>8915</v>
      </c>
      <c r="B1268" s="370" t="s">
        <v>8916</v>
      </c>
      <c r="C1268" s="371" t="s">
        <v>770</v>
      </c>
      <c r="D1268" s="372">
        <v>0.4</v>
      </c>
    </row>
    <row r="1269" spans="1:4" x14ac:dyDescent="0.25">
      <c r="A1269" s="369" t="s">
        <v>1095</v>
      </c>
      <c r="B1269" s="370" t="s">
        <v>1096</v>
      </c>
      <c r="C1269" s="371" t="s">
        <v>569</v>
      </c>
      <c r="D1269" s="372"/>
    </row>
    <row r="1270" spans="1:4" x14ac:dyDescent="0.25">
      <c r="A1270" s="369" t="s">
        <v>8913</v>
      </c>
      <c r="B1270" s="370" t="s">
        <v>8914</v>
      </c>
      <c r="C1270" s="371" t="s">
        <v>770</v>
      </c>
      <c r="D1270" s="372">
        <v>0.4</v>
      </c>
    </row>
    <row r="1271" spans="1:4" x14ac:dyDescent="0.25">
      <c r="A1271" s="369" t="s">
        <v>8915</v>
      </c>
      <c r="B1271" s="370" t="s">
        <v>8916</v>
      </c>
      <c r="C1271" s="371" t="s">
        <v>770</v>
      </c>
      <c r="D1271" s="372">
        <v>0.4</v>
      </c>
    </row>
    <row r="1272" spans="1:4" x14ac:dyDescent="0.25">
      <c r="A1272" s="369" t="s">
        <v>1097</v>
      </c>
      <c r="B1272" s="370" t="s">
        <v>1098</v>
      </c>
      <c r="C1272" s="371" t="s">
        <v>569</v>
      </c>
      <c r="D1272" s="372"/>
    </row>
    <row r="1273" spans="1:4" x14ac:dyDescent="0.25">
      <c r="A1273" s="369" t="s">
        <v>8913</v>
      </c>
      <c r="B1273" s="370" t="s">
        <v>8914</v>
      </c>
      <c r="C1273" s="371" t="s">
        <v>770</v>
      </c>
      <c r="D1273" s="372">
        <v>0.3</v>
      </c>
    </row>
    <row r="1274" spans="1:4" x14ac:dyDescent="0.25">
      <c r="A1274" s="369" t="s">
        <v>8915</v>
      </c>
      <c r="B1274" s="370" t="s">
        <v>8916</v>
      </c>
      <c r="C1274" s="371" t="s">
        <v>770</v>
      </c>
      <c r="D1274" s="372">
        <v>0.3</v>
      </c>
    </row>
    <row r="1275" spans="1:4" x14ac:dyDescent="0.25">
      <c r="A1275" s="365" t="s">
        <v>6449</v>
      </c>
      <c r="B1275" s="366" t="s">
        <v>6450</v>
      </c>
      <c r="C1275" s="367"/>
      <c r="D1275" s="368"/>
    </row>
    <row r="1276" spans="1:4" x14ac:dyDescent="0.25">
      <c r="A1276" s="369" t="s">
        <v>1099</v>
      </c>
      <c r="B1276" s="370" t="s">
        <v>1100</v>
      </c>
      <c r="C1276" s="371" t="s">
        <v>569</v>
      </c>
      <c r="D1276" s="372"/>
    </row>
    <row r="1277" spans="1:4" x14ac:dyDescent="0.25">
      <c r="A1277" s="369" t="s">
        <v>8913</v>
      </c>
      <c r="B1277" s="370" t="s">
        <v>8914</v>
      </c>
      <c r="C1277" s="371" t="s">
        <v>770</v>
      </c>
      <c r="D1277" s="372">
        <v>0.25</v>
      </c>
    </row>
    <row r="1278" spans="1:4" x14ac:dyDescent="0.25">
      <c r="A1278" s="369" t="s">
        <v>8915</v>
      </c>
      <c r="B1278" s="370" t="s">
        <v>8916</v>
      </c>
      <c r="C1278" s="371" t="s">
        <v>770</v>
      </c>
      <c r="D1278" s="372">
        <v>0.25</v>
      </c>
    </row>
    <row r="1279" spans="1:4" x14ac:dyDescent="0.25">
      <c r="A1279" s="369" t="s">
        <v>1101</v>
      </c>
      <c r="B1279" s="370" t="s">
        <v>6451</v>
      </c>
      <c r="C1279" s="371" t="s">
        <v>52</v>
      </c>
      <c r="D1279" s="372"/>
    </row>
    <row r="1280" spans="1:4" x14ac:dyDescent="0.25">
      <c r="A1280" s="369" t="s">
        <v>8913</v>
      </c>
      <c r="B1280" s="370" t="s">
        <v>8914</v>
      </c>
      <c r="C1280" s="371" t="s">
        <v>770</v>
      </c>
      <c r="D1280" s="372">
        <v>0.35</v>
      </c>
    </row>
    <row r="1281" spans="1:4" x14ac:dyDescent="0.25">
      <c r="A1281" s="369" t="s">
        <v>8915</v>
      </c>
      <c r="B1281" s="370" t="s">
        <v>8916</v>
      </c>
      <c r="C1281" s="371" t="s">
        <v>770</v>
      </c>
      <c r="D1281" s="372">
        <v>0.35</v>
      </c>
    </row>
    <row r="1282" spans="1:4" ht="30" x14ac:dyDescent="0.25">
      <c r="A1282" s="369" t="s">
        <v>1102</v>
      </c>
      <c r="B1282" s="370" t="s">
        <v>1103</v>
      </c>
      <c r="C1282" s="371" t="s">
        <v>569</v>
      </c>
      <c r="D1282" s="372"/>
    </row>
    <row r="1283" spans="1:4" x14ac:dyDescent="0.25">
      <c r="A1283" s="369" t="s">
        <v>8913</v>
      </c>
      <c r="B1283" s="370" t="s">
        <v>8914</v>
      </c>
      <c r="C1283" s="371" t="s">
        <v>770</v>
      </c>
      <c r="D1283" s="372">
        <v>5</v>
      </c>
    </row>
    <row r="1284" spans="1:4" x14ac:dyDescent="0.25">
      <c r="A1284" s="369" t="s">
        <v>8915</v>
      </c>
      <c r="B1284" s="370" t="s">
        <v>8916</v>
      </c>
      <c r="C1284" s="371" t="s">
        <v>770</v>
      </c>
      <c r="D1284" s="372">
        <v>5</v>
      </c>
    </row>
    <row r="1285" spans="1:4" ht="30" x14ac:dyDescent="0.25">
      <c r="A1285" s="369" t="s">
        <v>1104</v>
      </c>
      <c r="B1285" s="370" t="s">
        <v>1105</v>
      </c>
      <c r="C1285" s="371" t="s">
        <v>569</v>
      </c>
      <c r="D1285" s="372"/>
    </row>
    <row r="1286" spans="1:4" x14ac:dyDescent="0.25">
      <c r="A1286" s="369" t="s">
        <v>8913</v>
      </c>
      <c r="B1286" s="370" t="s">
        <v>8914</v>
      </c>
      <c r="C1286" s="371" t="s">
        <v>770</v>
      </c>
      <c r="D1286" s="372">
        <v>4</v>
      </c>
    </row>
    <row r="1287" spans="1:4" x14ac:dyDescent="0.25">
      <c r="A1287" s="369" t="s">
        <v>8915</v>
      </c>
      <c r="B1287" s="370" t="s">
        <v>8916</v>
      </c>
      <c r="C1287" s="371" t="s">
        <v>770</v>
      </c>
      <c r="D1287" s="372">
        <v>4</v>
      </c>
    </row>
    <row r="1288" spans="1:4" x14ac:dyDescent="0.25">
      <c r="A1288" s="369" t="s">
        <v>1106</v>
      </c>
      <c r="B1288" s="370" t="s">
        <v>1107</v>
      </c>
      <c r="C1288" s="371" t="s">
        <v>569</v>
      </c>
      <c r="D1288" s="372"/>
    </row>
    <row r="1289" spans="1:4" x14ac:dyDescent="0.25">
      <c r="A1289" s="369" t="s">
        <v>8913</v>
      </c>
      <c r="B1289" s="370" t="s">
        <v>8914</v>
      </c>
      <c r="C1289" s="371" t="s">
        <v>770</v>
      </c>
      <c r="D1289" s="372">
        <v>2</v>
      </c>
    </row>
    <row r="1290" spans="1:4" x14ac:dyDescent="0.25">
      <c r="A1290" s="369" t="s">
        <v>8915</v>
      </c>
      <c r="B1290" s="370" t="s">
        <v>8916</v>
      </c>
      <c r="C1290" s="371" t="s">
        <v>770</v>
      </c>
      <c r="D1290" s="372">
        <v>2</v>
      </c>
    </row>
    <row r="1291" spans="1:4" x14ac:dyDescent="0.25">
      <c r="A1291" s="369" t="s">
        <v>1108</v>
      </c>
      <c r="B1291" s="370" t="s">
        <v>1109</v>
      </c>
      <c r="C1291" s="371" t="s">
        <v>569</v>
      </c>
      <c r="D1291" s="372"/>
    </row>
    <row r="1292" spans="1:4" x14ac:dyDescent="0.25">
      <c r="A1292" s="369" t="s">
        <v>8913</v>
      </c>
      <c r="B1292" s="370" t="s">
        <v>8914</v>
      </c>
      <c r="C1292" s="371" t="s">
        <v>770</v>
      </c>
      <c r="D1292" s="372">
        <v>0.5</v>
      </c>
    </row>
    <row r="1293" spans="1:4" x14ac:dyDescent="0.25">
      <c r="A1293" s="369" t="s">
        <v>8915</v>
      </c>
      <c r="B1293" s="370" t="s">
        <v>8916</v>
      </c>
      <c r="C1293" s="371" t="s">
        <v>770</v>
      </c>
      <c r="D1293" s="372">
        <v>2</v>
      </c>
    </row>
    <row r="1294" spans="1:4" x14ac:dyDescent="0.25">
      <c r="A1294" s="369" t="s">
        <v>1110</v>
      </c>
      <c r="B1294" s="370" t="s">
        <v>1111</v>
      </c>
      <c r="C1294" s="371" t="s">
        <v>569</v>
      </c>
      <c r="D1294" s="372"/>
    </row>
    <row r="1295" spans="1:4" x14ac:dyDescent="0.25">
      <c r="A1295" s="369" t="s">
        <v>8913</v>
      </c>
      <c r="B1295" s="370" t="s">
        <v>8914</v>
      </c>
      <c r="C1295" s="371" t="s">
        <v>770</v>
      </c>
      <c r="D1295" s="372">
        <v>0.25</v>
      </c>
    </row>
    <row r="1296" spans="1:4" x14ac:dyDescent="0.25">
      <c r="A1296" s="369" t="s">
        <v>1112</v>
      </c>
      <c r="B1296" s="370" t="s">
        <v>1113</v>
      </c>
      <c r="C1296" s="371" t="s">
        <v>569</v>
      </c>
      <c r="D1296" s="372"/>
    </row>
    <row r="1297" spans="1:4" x14ac:dyDescent="0.25">
      <c r="A1297" s="369" t="s">
        <v>8913</v>
      </c>
      <c r="B1297" s="370" t="s">
        <v>8914</v>
      </c>
      <c r="C1297" s="371" t="s">
        <v>770</v>
      </c>
      <c r="D1297" s="372">
        <v>0.3</v>
      </c>
    </row>
    <row r="1298" spans="1:4" x14ac:dyDescent="0.25">
      <c r="A1298" s="369" t="s">
        <v>1114</v>
      </c>
      <c r="B1298" s="370" t="s">
        <v>1115</v>
      </c>
      <c r="C1298" s="371" t="s">
        <v>569</v>
      </c>
      <c r="D1298" s="372"/>
    </row>
    <row r="1299" spans="1:4" x14ac:dyDescent="0.25">
      <c r="A1299" s="369" t="s">
        <v>8913</v>
      </c>
      <c r="B1299" s="370" t="s">
        <v>8914</v>
      </c>
      <c r="C1299" s="371" t="s">
        <v>770</v>
      </c>
      <c r="D1299" s="372">
        <v>0.5</v>
      </c>
    </row>
    <row r="1300" spans="1:4" x14ac:dyDescent="0.25">
      <c r="A1300" s="369" t="s">
        <v>8915</v>
      </c>
      <c r="B1300" s="370" t="s">
        <v>8916</v>
      </c>
      <c r="C1300" s="371" t="s">
        <v>770</v>
      </c>
      <c r="D1300" s="372">
        <v>2</v>
      </c>
    </row>
    <row r="1301" spans="1:4" x14ac:dyDescent="0.25">
      <c r="A1301" s="369" t="s">
        <v>1116</v>
      </c>
      <c r="B1301" s="370" t="s">
        <v>1117</v>
      </c>
      <c r="C1301" s="371" t="s">
        <v>52</v>
      </c>
      <c r="D1301" s="372"/>
    </row>
    <row r="1302" spans="1:4" x14ac:dyDescent="0.25">
      <c r="A1302" s="369" t="s">
        <v>8913</v>
      </c>
      <c r="B1302" s="370" t="s">
        <v>8914</v>
      </c>
      <c r="C1302" s="371" t="s">
        <v>770</v>
      </c>
      <c r="D1302" s="372">
        <v>0.25</v>
      </c>
    </row>
    <row r="1303" spans="1:4" x14ac:dyDescent="0.25">
      <c r="A1303" s="369" t="s">
        <v>8915</v>
      </c>
      <c r="B1303" s="370" t="s">
        <v>8916</v>
      </c>
      <c r="C1303" s="371" t="s">
        <v>770</v>
      </c>
      <c r="D1303" s="372">
        <v>0.25</v>
      </c>
    </row>
    <row r="1304" spans="1:4" x14ac:dyDescent="0.25">
      <c r="A1304" s="369" t="s">
        <v>1118</v>
      </c>
      <c r="B1304" s="370" t="s">
        <v>6452</v>
      </c>
      <c r="C1304" s="371" t="s">
        <v>569</v>
      </c>
      <c r="D1304" s="372"/>
    </row>
    <row r="1305" spans="1:4" x14ac:dyDescent="0.25">
      <c r="A1305" s="369" t="s">
        <v>8913</v>
      </c>
      <c r="B1305" s="370" t="s">
        <v>8914</v>
      </c>
      <c r="C1305" s="371" t="s">
        <v>770</v>
      </c>
      <c r="D1305" s="372">
        <v>0.5</v>
      </c>
    </row>
    <row r="1306" spans="1:4" x14ac:dyDescent="0.25">
      <c r="A1306" s="369" t="s">
        <v>8915</v>
      </c>
      <c r="B1306" s="370" t="s">
        <v>8916</v>
      </c>
      <c r="C1306" s="371" t="s">
        <v>770</v>
      </c>
      <c r="D1306" s="372">
        <v>0.5</v>
      </c>
    </row>
    <row r="1307" spans="1:4" x14ac:dyDescent="0.25">
      <c r="A1307" s="369" t="s">
        <v>1119</v>
      </c>
      <c r="B1307" s="370" t="s">
        <v>1120</v>
      </c>
      <c r="C1307" s="371" t="s">
        <v>569</v>
      </c>
      <c r="D1307" s="372"/>
    </row>
    <row r="1308" spans="1:4" x14ac:dyDescent="0.25">
      <c r="A1308" s="369" t="s">
        <v>8913</v>
      </c>
      <c r="B1308" s="370" t="s">
        <v>8914</v>
      </c>
      <c r="C1308" s="371" t="s">
        <v>770</v>
      </c>
      <c r="D1308" s="372">
        <v>0.4</v>
      </c>
    </row>
    <row r="1309" spans="1:4" x14ac:dyDescent="0.25">
      <c r="A1309" s="369" t="s">
        <v>8915</v>
      </c>
      <c r="B1309" s="370" t="s">
        <v>8916</v>
      </c>
      <c r="C1309" s="371" t="s">
        <v>770</v>
      </c>
      <c r="D1309" s="372">
        <v>0.4</v>
      </c>
    </row>
    <row r="1310" spans="1:4" x14ac:dyDescent="0.25">
      <c r="A1310" s="369" t="s">
        <v>1121</v>
      </c>
      <c r="B1310" s="370" t="s">
        <v>1122</v>
      </c>
      <c r="C1310" s="371" t="s">
        <v>569</v>
      </c>
      <c r="D1310" s="372"/>
    </row>
    <row r="1311" spans="1:4" x14ac:dyDescent="0.25">
      <c r="A1311" s="369" t="s">
        <v>8913</v>
      </c>
      <c r="B1311" s="370" t="s">
        <v>8914</v>
      </c>
      <c r="C1311" s="371" t="s">
        <v>770</v>
      </c>
      <c r="D1311" s="372">
        <v>0.6</v>
      </c>
    </row>
    <row r="1312" spans="1:4" x14ac:dyDescent="0.25">
      <c r="A1312" s="369" t="s">
        <v>8915</v>
      </c>
      <c r="B1312" s="370" t="s">
        <v>8916</v>
      </c>
      <c r="C1312" s="371" t="s">
        <v>770</v>
      </c>
      <c r="D1312" s="372">
        <v>0.6</v>
      </c>
    </row>
    <row r="1313" spans="1:4" x14ac:dyDescent="0.25">
      <c r="A1313" s="369" t="s">
        <v>1123</v>
      </c>
      <c r="B1313" s="370" t="s">
        <v>1124</v>
      </c>
      <c r="C1313" s="371" t="s">
        <v>569</v>
      </c>
      <c r="D1313" s="372"/>
    </row>
    <row r="1314" spans="1:4" x14ac:dyDescent="0.25">
      <c r="A1314" s="369" t="s">
        <v>8913</v>
      </c>
      <c r="B1314" s="370" t="s">
        <v>8914</v>
      </c>
      <c r="C1314" s="371" t="s">
        <v>770</v>
      </c>
      <c r="D1314" s="372">
        <v>0.5</v>
      </c>
    </row>
    <row r="1315" spans="1:4" x14ac:dyDescent="0.25">
      <c r="A1315" s="369" t="s">
        <v>8915</v>
      </c>
      <c r="B1315" s="370" t="s">
        <v>8916</v>
      </c>
      <c r="C1315" s="371" t="s">
        <v>770</v>
      </c>
      <c r="D1315" s="372">
        <v>0.5</v>
      </c>
    </row>
    <row r="1316" spans="1:4" ht="30" x14ac:dyDescent="0.25">
      <c r="A1316" s="369" t="s">
        <v>1125</v>
      </c>
      <c r="B1316" s="370" t="s">
        <v>1126</v>
      </c>
      <c r="C1316" s="371" t="s">
        <v>569</v>
      </c>
      <c r="D1316" s="372"/>
    </row>
    <row r="1317" spans="1:4" x14ac:dyDescent="0.25">
      <c r="A1317" s="369" t="s">
        <v>8913</v>
      </c>
      <c r="B1317" s="370" t="s">
        <v>8914</v>
      </c>
      <c r="C1317" s="371" t="s">
        <v>770</v>
      </c>
      <c r="D1317" s="372">
        <v>1</v>
      </c>
    </row>
    <row r="1318" spans="1:4" x14ac:dyDescent="0.25">
      <c r="A1318" s="369" t="s">
        <v>8915</v>
      </c>
      <c r="B1318" s="370" t="s">
        <v>8916</v>
      </c>
      <c r="C1318" s="371" t="s">
        <v>770</v>
      </c>
      <c r="D1318" s="372">
        <v>1</v>
      </c>
    </row>
    <row r="1319" spans="1:4" x14ac:dyDescent="0.25">
      <c r="A1319" s="369" t="s">
        <v>1127</v>
      </c>
      <c r="B1319" s="370" t="s">
        <v>1128</v>
      </c>
      <c r="C1319" s="371" t="s">
        <v>569</v>
      </c>
      <c r="D1319" s="372"/>
    </row>
    <row r="1320" spans="1:4" x14ac:dyDescent="0.25">
      <c r="A1320" s="369" t="s">
        <v>8913</v>
      </c>
      <c r="B1320" s="370" t="s">
        <v>8914</v>
      </c>
      <c r="C1320" s="371" t="s">
        <v>770</v>
      </c>
      <c r="D1320" s="372">
        <v>1.5</v>
      </c>
    </row>
    <row r="1321" spans="1:4" x14ac:dyDescent="0.25">
      <c r="A1321" s="369" t="s">
        <v>8915</v>
      </c>
      <c r="B1321" s="370" t="s">
        <v>8916</v>
      </c>
      <c r="C1321" s="371" t="s">
        <v>770</v>
      </c>
      <c r="D1321" s="372">
        <v>1.5</v>
      </c>
    </row>
    <row r="1322" spans="1:4" ht="30" x14ac:dyDescent="0.25">
      <c r="A1322" s="369" t="s">
        <v>1129</v>
      </c>
      <c r="B1322" s="370" t="s">
        <v>1130</v>
      </c>
      <c r="C1322" s="371" t="s">
        <v>569</v>
      </c>
      <c r="D1322" s="372"/>
    </row>
    <row r="1323" spans="1:4" x14ac:dyDescent="0.25">
      <c r="A1323" s="369" t="s">
        <v>8913</v>
      </c>
      <c r="B1323" s="370" t="s">
        <v>8914</v>
      </c>
      <c r="C1323" s="371" t="s">
        <v>770</v>
      </c>
      <c r="D1323" s="372">
        <v>2</v>
      </c>
    </row>
    <row r="1324" spans="1:4" x14ac:dyDescent="0.25">
      <c r="A1324" s="369" t="s">
        <v>8915</v>
      </c>
      <c r="B1324" s="370" t="s">
        <v>8916</v>
      </c>
      <c r="C1324" s="371" t="s">
        <v>770</v>
      </c>
      <c r="D1324" s="372">
        <v>4</v>
      </c>
    </row>
    <row r="1325" spans="1:4" x14ac:dyDescent="0.25">
      <c r="A1325" s="369" t="s">
        <v>1131</v>
      </c>
      <c r="B1325" s="370" t="s">
        <v>1132</v>
      </c>
      <c r="C1325" s="371" t="s">
        <v>569</v>
      </c>
      <c r="D1325" s="372"/>
    </row>
    <row r="1326" spans="1:4" x14ac:dyDescent="0.25">
      <c r="A1326" s="369" t="s">
        <v>8913</v>
      </c>
      <c r="B1326" s="370" t="s">
        <v>8914</v>
      </c>
      <c r="C1326" s="371" t="s">
        <v>770</v>
      </c>
      <c r="D1326" s="372">
        <v>0.75</v>
      </c>
    </row>
    <row r="1327" spans="1:4" x14ac:dyDescent="0.25">
      <c r="A1327" s="369" t="s">
        <v>8915</v>
      </c>
      <c r="B1327" s="370" t="s">
        <v>8916</v>
      </c>
      <c r="C1327" s="371" t="s">
        <v>770</v>
      </c>
      <c r="D1327" s="372">
        <v>0.75</v>
      </c>
    </row>
    <row r="1328" spans="1:4" ht="30" x14ac:dyDescent="0.25">
      <c r="A1328" s="369" t="s">
        <v>1133</v>
      </c>
      <c r="B1328" s="370" t="s">
        <v>1134</v>
      </c>
      <c r="C1328" s="371" t="s">
        <v>569</v>
      </c>
      <c r="D1328" s="372"/>
    </row>
    <row r="1329" spans="1:4" x14ac:dyDescent="0.25">
      <c r="A1329" s="369" t="s">
        <v>8915</v>
      </c>
      <c r="B1329" s="370" t="s">
        <v>8916</v>
      </c>
      <c r="C1329" s="371" t="s">
        <v>770</v>
      </c>
      <c r="D1329" s="372">
        <v>0.5</v>
      </c>
    </row>
    <row r="1330" spans="1:4" x14ac:dyDescent="0.25">
      <c r="A1330" s="369" t="s">
        <v>1135</v>
      </c>
      <c r="B1330" s="370" t="s">
        <v>1136</v>
      </c>
      <c r="C1330" s="371" t="s">
        <v>569</v>
      </c>
      <c r="D1330" s="372"/>
    </row>
    <row r="1331" spans="1:4" x14ac:dyDescent="0.25">
      <c r="A1331" s="369" t="s">
        <v>8913</v>
      </c>
      <c r="B1331" s="370" t="s">
        <v>8914</v>
      </c>
      <c r="C1331" s="371" t="s">
        <v>770</v>
      </c>
      <c r="D1331" s="372">
        <v>0.5</v>
      </c>
    </row>
    <row r="1332" spans="1:4" x14ac:dyDescent="0.25">
      <c r="A1332" s="369" t="s">
        <v>8915</v>
      </c>
      <c r="B1332" s="370" t="s">
        <v>8916</v>
      </c>
      <c r="C1332" s="371" t="s">
        <v>770</v>
      </c>
      <c r="D1332" s="372">
        <v>0.25</v>
      </c>
    </row>
    <row r="1333" spans="1:4" ht="30" x14ac:dyDescent="0.25">
      <c r="A1333" s="369" t="s">
        <v>1137</v>
      </c>
      <c r="B1333" s="370" t="s">
        <v>1138</v>
      </c>
      <c r="C1333" s="371" t="s">
        <v>52</v>
      </c>
      <c r="D1333" s="372"/>
    </row>
    <row r="1334" spans="1:4" x14ac:dyDescent="0.25">
      <c r="A1334" s="369" t="s">
        <v>8913</v>
      </c>
      <c r="B1334" s="370" t="s">
        <v>8914</v>
      </c>
      <c r="C1334" s="371" t="s">
        <v>770</v>
      </c>
      <c r="D1334" s="372">
        <v>0.12</v>
      </c>
    </row>
    <row r="1335" spans="1:4" x14ac:dyDescent="0.25">
      <c r="A1335" s="369" t="s">
        <v>8915</v>
      </c>
      <c r="B1335" s="370" t="s">
        <v>8916</v>
      </c>
      <c r="C1335" s="371" t="s">
        <v>770</v>
      </c>
      <c r="D1335" s="372">
        <v>0.12</v>
      </c>
    </row>
    <row r="1336" spans="1:4" x14ac:dyDescent="0.25">
      <c r="A1336" s="369" t="s">
        <v>1139</v>
      </c>
      <c r="B1336" s="370" t="s">
        <v>1140</v>
      </c>
      <c r="C1336" s="371" t="s">
        <v>52</v>
      </c>
      <c r="D1336" s="372"/>
    </row>
    <row r="1337" spans="1:4" x14ac:dyDescent="0.25">
      <c r="A1337" s="369" t="s">
        <v>8913</v>
      </c>
      <c r="B1337" s="370" t="s">
        <v>8914</v>
      </c>
      <c r="C1337" s="371" t="s">
        <v>770</v>
      </c>
      <c r="D1337" s="372">
        <v>0.06</v>
      </c>
    </row>
    <row r="1338" spans="1:4" x14ac:dyDescent="0.25">
      <c r="A1338" s="369" t="s">
        <v>8915</v>
      </c>
      <c r="B1338" s="370" t="s">
        <v>8916</v>
      </c>
      <c r="C1338" s="371" t="s">
        <v>770</v>
      </c>
      <c r="D1338" s="372">
        <v>0.06</v>
      </c>
    </row>
    <row r="1339" spans="1:4" ht="30" x14ac:dyDescent="0.25">
      <c r="A1339" s="369" t="s">
        <v>1141</v>
      </c>
      <c r="B1339" s="370" t="s">
        <v>1142</v>
      </c>
      <c r="C1339" s="371" t="s">
        <v>52</v>
      </c>
      <c r="D1339" s="372"/>
    </row>
    <row r="1340" spans="1:4" x14ac:dyDescent="0.25">
      <c r="A1340" s="369" t="s">
        <v>8913</v>
      </c>
      <c r="B1340" s="370" t="s">
        <v>8914</v>
      </c>
      <c r="C1340" s="371" t="s">
        <v>770</v>
      </c>
      <c r="D1340" s="372">
        <v>0.1</v>
      </c>
    </row>
    <row r="1341" spans="1:4" x14ac:dyDescent="0.25">
      <c r="A1341" s="369" t="s">
        <v>8915</v>
      </c>
      <c r="B1341" s="370" t="s">
        <v>8916</v>
      </c>
      <c r="C1341" s="371" t="s">
        <v>770</v>
      </c>
      <c r="D1341" s="372">
        <v>0.1</v>
      </c>
    </row>
    <row r="1342" spans="1:4" x14ac:dyDescent="0.25">
      <c r="A1342" s="369" t="s">
        <v>1143</v>
      </c>
      <c r="B1342" s="370" t="s">
        <v>1144</v>
      </c>
      <c r="C1342" s="371" t="s">
        <v>52</v>
      </c>
      <c r="D1342" s="372"/>
    </row>
    <row r="1343" spans="1:4" x14ac:dyDescent="0.25">
      <c r="A1343" s="369" t="s">
        <v>8913</v>
      </c>
      <c r="B1343" s="370" t="s">
        <v>8914</v>
      </c>
      <c r="C1343" s="371" t="s">
        <v>770</v>
      </c>
      <c r="D1343" s="372">
        <v>0.05</v>
      </c>
    </row>
    <row r="1344" spans="1:4" x14ac:dyDescent="0.25">
      <c r="A1344" s="369" t="s">
        <v>8915</v>
      </c>
      <c r="B1344" s="370" t="s">
        <v>8916</v>
      </c>
      <c r="C1344" s="371" t="s">
        <v>770</v>
      </c>
      <c r="D1344" s="372">
        <v>0.05</v>
      </c>
    </row>
    <row r="1345" spans="1:4" x14ac:dyDescent="0.25">
      <c r="A1345" s="369" t="s">
        <v>1145</v>
      </c>
      <c r="B1345" s="370" t="s">
        <v>1146</v>
      </c>
      <c r="C1345" s="371" t="s">
        <v>52</v>
      </c>
      <c r="D1345" s="372"/>
    </row>
    <row r="1346" spans="1:4" x14ac:dyDescent="0.25">
      <c r="A1346" s="369" t="s">
        <v>8913</v>
      </c>
      <c r="B1346" s="370" t="s">
        <v>8914</v>
      </c>
      <c r="C1346" s="371" t="s">
        <v>770</v>
      </c>
      <c r="D1346" s="372">
        <v>0.5</v>
      </c>
    </row>
    <row r="1347" spans="1:4" x14ac:dyDescent="0.25">
      <c r="A1347" s="369" t="s">
        <v>8915</v>
      </c>
      <c r="B1347" s="370" t="s">
        <v>8916</v>
      </c>
      <c r="C1347" s="371" t="s">
        <v>770</v>
      </c>
      <c r="D1347" s="372">
        <v>1</v>
      </c>
    </row>
    <row r="1348" spans="1:4" x14ac:dyDescent="0.25">
      <c r="A1348" s="369" t="s">
        <v>1147</v>
      </c>
      <c r="B1348" s="370" t="s">
        <v>1148</v>
      </c>
      <c r="C1348" s="371" t="s">
        <v>52</v>
      </c>
      <c r="D1348" s="372"/>
    </row>
    <row r="1349" spans="1:4" x14ac:dyDescent="0.25">
      <c r="A1349" s="369" t="s">
        <v>8913</v>
      </c>
      <c r="B1349" s="370" t="s">
        <v>8914</v>
      </c>
      <c r="C1349" s="371" t="s">
        <v>770</v>
      </c>
      <c r="D1349" s="372">
        <v>0.2</v>
      </c>
    </row>
    <row r="1350" spans="1:4" x14ac:dyDescent="0.25">
      <c r="A1350" s="369" t="s">
        <v>8915</v>
      </c>
      <c r="B1350" s="370" t="s">
        <v>8916</v>
      </c>
      <c r="C1350" s="371" t="s">
        <v>770</v>
      </c>
      <c r="D1350" s="372">
        <v>0.2</v>
      </c>
    </row>
    <row r="1351" spans="1:4" x14ac:dyDescent="0.25">
      <c r="A1351" s="369" t="s">
        <v>1149</v>
      </c>
      <c r="B1351" s="370" t="s">
        <v>1150</v>
      </c>
      <c r="C1351" s="371" t="s">
        <v>569</v>
      </c>
      <c r="D1351" s="372"/>
    </row>
    <row r="1352" spans="1:4" x14ac:dyDescent="0.25">
      <c r="A1352" s="369" t="s">
        <v>8913</v>
      </c>
      <c r="B1352" s="370" t="s">
        <v>8914</v>
      </c>
      <c r="C1352" s="371" t="s">
        <v>770</v>
      </c>
      <c r="D1352" s="372">
        <v>1</v>
      </c>
    </row>
    <row r="1353" spans="1:4" x14ac:dyDescent="0.25">
      <c r="A1353" s="369" t="s">
        <v>8915</v>
      </c>
      <c r="B1353" s="370" t="s">
        <v>8916</v>
      </c>
      <c r="C1353" s="371" t="s">
        <v>770</v>
      </c>
      <c r="D1353" s="372">
        <v>1</v>
      </c>
    </row>
    <row r="1354" spans="1:4" x14ac:dyDescent="0.25">
      <c r="A1354" s="369" t="s">
        <v>1151</v>
      </c>
      <c r="B1354" s="370" t="s">
        <v>1152</v>
      </c>
      <c r="C1354" s="371" t="s">
        <v>569</v>
      </c>
      <c r="D1354" s="372"/>
    </row>
    <row r="1355" spans="1:4" x14ac:dyDescent="0.25">
      <c r="A1355" s="369" t="s">
        <v>8913</v>
      </c>
      <c r="B1355" s="370" t="s">
        <v>8914</v>
      </c>
      <c r="C1355" s="371" t="s">
        <v>770</v>
      </c>
      <c r="D1355" s="372">
        <v>0.2</v>
      </c>
    </row>
    <row r="1356" spans="1:4" x14ac:dyDescent="0.25">
      <c r="A1356" s="369" t="s">
        <v>8915</v>
      </c>
      <c r="B1356" s="370" t="s">
        <v>8916</v>
      </c>
      <c r="C1356" s="371" t="s">
        <v>770</v>
      </c>
      <c r="D1356" s="372">
        <v>0.2</v>
      </c>
    </row>
    <row r="1357" spans="1:4" x14ac:dyDescent="0.25">
      <c r="A1357" s="369" t="s">
        <v>1153</v>
      </c>
      <c r="B1357" s="370" t="s">
        <v>1154</v>
      </c>
      <c r="C1357" s="371" t="s">
        <v>569</v>
      </c>
      <c r="D1357" s="372"/>
    </row>
    <row r="1358" spans="1:4" x14ac:dyDescent="0.25">
      <c r="A1358" s="369" t="s">
        <v>8913</v>
      </c>
      <c r="B1358" s="370" t="s">
        <v>8914</v>
      </c>
      <c r="C1358" s="371" t="s">
        <v>770</v>
      </c>
      <c r="D1358" s="372">
        <v>1.5</v>
      </c>
    </row>
    <row r="1359" spans="1:4" x14ac:dyDescent="0.25">
      <c r="A1359" s="369" t="s">
        <v>8915</v>
      </c>
      <c r="B1359" s="370" t="s">
        <v>8916</v>
      </c>
      <c r="C1359" s="371" t="s">
        <v>770</v>
      </c>
      <c r="D1359" s="372">
        <v>1.5</v>
      </c>
    </row>
    <row r="1360" spans="1:4" x14ac:dyDescent="0.25">
      <c r="A1360" s="369" t="s">
        <v>1155</v>
      </c>
      <c r="B1360" s="370" t="s">
        <v>1156</v>
      </c>
      <c r="C1360" s="371" t="s">
        <v>569</v>
      </c>
      <c r="D1360" s="372"/>
    </row>
    <row r="1361" spans="1:4" x14ac:dyDescent="0.25">
      <c r="A1361" s="369" t="s">
        <v>8913</v>
      </c>
      <c r="B1361" s="370" t="s">
        <v>8914</v>
      </c>
      <c r="C1361" s="371" t="s">
        <v>770</v>
      </c>
      <c r="D1361" s="372">
        <v>1.5</v>
      </c>
    </row>
    <row r="1362" spans="1:4" x14ac:dyDescent="0.25">
      <c r="A1362" s="369" t="s">
        <v>8915</v>
      </c>
      <c r="B1362" s="370" t="s">
        <v>8916</v>
      </c>
      <c r="C1362" s="371" t="s">
        <v>770</v>
      </c>
      <c r="D1362" s="372">
        <v>3</v>
      </c>
    </row>
    <row r="1363" spans="1:4" x14ac:dyDescent="0.25">
      <c r="A1363" s="365" t="s">
        <v>6453</v>
      </c>
      <c r="B1363" s="366" t="s">
        <v>15026</v>
      </c>
      <c r="C1363" s="367"/>
      <c r="D1363" s="368"/>
    </row>
    <row r="1364" spans="1:4" x14ac:dyDescent="0.25">
      <c r="A1364" s="369" t="s">
        <v>1157</v>
      </c>
      <c r="B1364" s="370" t="s">
        <v>1158</v>
      </c>
      <c r="C1364" s="371" t="s">
        <v>569</v>
      </c>
      <c r="D1364" s="372"/>
    </row>
    <row r="1365" spans="1:4" x14ac:dyDescent="0.25">
      <c r="A1365" s="369" t="s">
        <v>8913</v>
      </c>
      <c r="B1365" s="370" t="s">
        <v>8914</v>
      </c>
      <c r="C1365" s="371" t="s">
        <v>770</v>
      </c>
      <c r="D1365" s="372">
        <v>2</v>
      </c>
    </row>
    <row r="1366" spans="1:4" x14ac:dyDescent="0.25">
      <c r="A1366" s="369" t="s">
        <v>8915</v>
      </c>
      <c r="B1366" s="370" t="s">
        <v>8916</v>
      </c>
      <c r="C1366" s="371" t="s">
        <v>770</v>
      </c>
      <c r="D1366" s="372">
        <v>4</v>
      </c>
    </row>
    <row r="1367" spans="1:4" x14ac:dyDescent="0.25">
      <c r="A1367" s="369" t="s">
        <v>8917</v>
      </c>
      <c r="B1367" s="370" t="s">
        <v>8918</v>
      </c>
      <c r="C1367" s="371" t="s">
        <v>770</v>
      </c>
      <c r="D1367" s="372">
        <v>1</v>
      </c>
    </row>
    <row r="1368" spans="1:4" x14ac:dyDescent="0.25">
      <c r="A1368" s="369" t="s">
        <v>1159</v>
      </c>
      <c r="B1368" s="370" t="s">
        <v>1160</v>
      </c>
      <c r="C1368" s="371" t="s">
        <v>569</v>
      </c>
      <c r="D1368" s="372"/>
    </row>
    <row r="1369" spans="1:4" x14ac:dyDescent="0.25">
      <c r="A1369" s="369" t="s">
        <v>8913</v>
      </c>
      <c r="B1369" s="370" t="s">
        <v>8914</v>
      </c>
      <c r="C1369" s="371" t="s">
        <v>770</v>
      </c>
      <c r="D1369" s="372">
        <v>1</v>
      </c>
    </row>
    <row r="1370" spans="1:4" x14ac:dyDescent="0.25">
      <c r="A1370" s="369" t="s">
        <v>8915</v>
      </c>
      <c r="B1370" s="370" t="s">
        <v>8916</v>
      </c>
      <c r="C1370" s="371" t="s">
        <v>770</v>
      </c>
      <c r="D1370" s="372">
        <v>1</v>
      </c>
    </row>
    <row r="1371" spans="1:4" x14ac:dyDescent="0.25">
      <c r="A1371" s="369" t="s">
        <v>1161</v>
      </c>
      <c r="B1371" s="370" t="s">
        <v>1162</v>
      </c>
      <c r="C1371" s="371" t="s">
        <v>569</v>
      </c>
      <c r="D1371" s="372"/>
    </row>
    <row r="1372" spans="1:4" x14ac:dyDescent="0.25">
      <c r="A1372" s="369" t="s">
        <v>8913</v>
      </c>
      <c r="B1372" s="370" t="s">
        <v>8914</v>
      </c>
      <c r="C1372" s="371" t="s">
        <v>770</v>
      </c>
      <c r="D1372" s="372">
        <v>0.25</v>
      </c>
    </row>
    <row r="1373" spans="1:4" x14ac:dyDescent="0.25">
      <c r="A1373" s="369" t="s">
        <v>8915</v>
      </c>
      <c r="B1373" s="370" t="s">
        <v>8916</v>
      </c>
      <c r="C1373" s="371" t="s">
        <v>770</v>
      </c>
      <c r="D1373" s="372">
        <v>0.25</v>
      </c>
    </row>
    <row r="1374" spans="1:4" ht="30" x14ac:dyDescent="0.25">
      <c r="A1374" s="369" t="s">
        <v>1163</v>
      </c>
      <c r="B1374" s="370" t="s">
        <v>1164</v>
      </c>
      <c r="C1374" s="371" t="s">
        <v>21</v>
      </c>
      <c r="D1374" s="372"/>
    </row>
    <row r="1375" spans="1:4" x14ac:dyDescent="0.25">
      <c r="A1375" s="369" t="s">
        <v>8913</v>
      </c>
      <c r="B1375" s="370" t="s">
        <v>8914</v>
      </c>
      <c r="C1375" s="371" t="s">
        <v>770</v>
      </c>
      <c r="D1375" s="372">
        <v>1</v>
      </c>
    </row>
    <row r="1376" spans="1:4" x14ac:dyDescent="0.25">
      <c r="A1376" s="369" t="s">
        <v>8915</v>
      </c>
      <c r="B1376" s="370" t="s">
        <v>8916</v>
      </c>
      <c r="C1376" s="371" t="s">
        <v>770</v>
      </c>
      <c r="D1376" s="372">
        <v>1</v>
      </c>
    </row>
    <row r="1377" spans="1:4" x14ac:dyDescent="0.25">
      <c r="A1377" s="369" t="s">
        <v>1165</v>
      </c>
      <c r="B1377" s="370" t="s">
        <v>1166</v>
      </c>
      <c r="C1377" s="371" t="s">
        <v>569</v>
      </c>
      <c r="D1377" s="372"/>
    </row>
    <row r="1378" spans="1:4" x14ac:dyDescent="0.25">
      <c r="A1378" s="369" t="s">
        <v>8913</v>
      </c>
      <c r="B1378" s="370" t="s">
        <v>8914</v>
      </c>
      <c r="C1378" s="371" t="s">
        <v>770</v>
      </c>
      <c r="D1378" s="372">
        <v>0.2</v>
      </c>
    </row>
    <row r="1379" spans="1:4" x14ac:dyDescent="0.25">
      <c r="A1379" s="369" t="s">
        <v>8915</v>
      </c>
      <c r="B1379" s="370" t="s">
        <v>8916</v>
      </c>
      <c r="C1379" s="371" t="s">
        <v>770</v>
      </c>
      <c r="D1379" s="372">
        <v>0.2</v>
      </c>
    </row>
    <row r="1380" spans="1:4" ht="30" x14ac:dyDescent="0.25">
      <c r="A1380" s="369" t="s">
        <v>1167</v>
      </c>
      <c r="B1380" s="370" t="s">
        <v>1168</v>
      </c>
      <c r="C1380" s="371" t="s">
        <v>569</v>
      </c>
      <c r="D1380" s="372"/>
    </row>
    <row r="1381" spans="1:4" x14ac:dyDescent="0.25">
      <c r="A1381" s="369" t="s">
        <v>8913</v>
      </c>
      <c r="B1381" s="370" t="s">
        <v>8914</v>
      </c>
      <c r="C1381" s="371" t="s">
        <v>770</v>
      </c>
      <c r="D1381" s="372">
        <v>0.4</v>
      </c>
    </row>
    <row r="1382" spans="1:4" x14ac:dyDescent="0.25">
      <c r="A1382" s="369" t="s">
        <v>8915</v>
      </c>
      <c r="B1382" s="370" t="s">
        <v>8916</v>
      </c>
      <c r="C1382" s="371" t="s">
        <v>770</v>
      </c>
      <c r="D1382" s="372">
        <v>0.4</v>
      </c>
    </row>
    <row r="1383" spans="1:4" x14ac:dyDescent="0.25">
      <c r="A1383" s="369" t="s">
        <v>1169</v>
      </c>
      <c r="B1383" s="370" t="s">
        <v>1170</v>
      </c>
      <c r="C1383" s="371" t="s">
        <v>569</v>
      </c>
      <c r="D1383" s="372"/>
    </row>
    <row r="1384" spans="1:4" x14ac:dyDescent="0.25">
      <c r="A1384" s="369" t="s">
        <v>8913</v>
      </c>
      <c r="B1384" s="370" t="s">
        <v>8914</v>
      </c>
      <c r="C1384" s="371" t="s">
        <v>770</v>
      </c>
      <c r="D1384" s="372">
        <v>0.1</v>
      </c>
    </row>
    <row r="1385" spans="1:4" x14ac:dyDescent="0.25">
      <c r="A1385" s="369" t="s">
        <v>8915</v>
      </c>
      <c r="B1385" s="370" t="s">
        <v>8916</v>
      </c>
      <c r="C1385" s="371" t="s">
        <v>770</v>
      </c>
      <c r="D1385" s="372">
        <v>0.1</v>
      </c>
    </row>
    <row r="1386" spans="1:4" x14ac:dyDescent="0.25">
      <c r="A1386" s="369" t="s">
        <v>1171</v>
      </c>
      <c r="B1386" s="370" t="s">
        <v>1172</v>
      </c>
      <c r="C1386" s="371" t="s">
        <v>569</v>
      </c>
      <c r="D1386" s="372"/>
    </row>
    <row r="1387" spans="1:4" x14ac:dyDescent="0.25">
      <c r="A1387" s="369" t="s">
        <v>8913</v>
      </c>
      <c r="B1387" s="370" t="s">
        <v>8914</v>
      </c>
      <c r="C1387" s="371" t="s">
        <v>770</v>
      </c>
      <c r="D1387" s="372">
        <v>0.15</v>
      </c>
    </row>
    <row r="1388" spans="1:4" x14ac:dyDescent="0.25">
      <c r="A1388" s="369" t="s">
        <v>8915</v>
      </c>
      <c r="B1388" s="370" t="s">
        <v>8916</v>
      </c>
      <c r="C1388" s="371" t="s">
        <v>770</v>
      </c>
      <c r="D1388" s="372">
        <v>0.15</v>
      </c>
    </row>
    <row r="1389" spans="1:4" x14ac:dyDescent="0.25">
      <c r="A1389" s="369" t="s">
        <v>1173</v>
      </c>
      <c r="B1389" s="370" t="s">
        <v>1174</v>
      </c>
      <c r="C1389" s="371" t="s">
        <v>569</v>
      </c>
      <c r="D1389" s="372"/>
    </row>
    <row r="1390" spans="1:4" x14ac:dyDescent="0.25">
      <c r="A1390" s="369" t="s">
        <v>8913</v>
      </c>
      <c r="B1390" s="370" t="s">
        <v>8914</v>
      </c>
      <c r="C1390" s="371" t="s">
        <v>770</v>
      </c>
      <c r="D1390" s="372">
        <v>0.25</v>
      </c>
    </row>
    <row r="1391" spans="1:4" x14ac:dyDescent="0.25">
      <c r="A1391" s="369" t="s">
        <v>8915</v>
      </c>
      <c r="B1391" s="370" t="s">
        <v>8916</v>
      </c>
      <c r="C1391" s="371" t="s">
        <v>770</v>
      </c>
      <c r="D1391" s="372">
        <v>0.25</v>
      </c>
    </row>
    <row r="1392" spans="1:4" x14ac:dyDescent="0.25">
      <c r="A1392" s="369" t="s">
        <v>1175</v>
      </c>
      <c r="B1392" s="370" t="s">
        <v>1176</v>
      </c>
      <c r="C1392" s="371" t="s">
        <v>569</v>
      </c>
      <c r="D1392" s="372"/>
    </row>
    <row r="1393" spans="1:4" x14ac:dyDescent="0.25">
      <c r="A1393" s="369" t="s">
        <v>8913</v>
      </c>
      <c r="B1393" s="370" t="s">
        <v>8914</v>
      </c>
      <c r="C1393" s="371" t="s">
        <v>770</v>
      </c>
      <c r="D1393" s="372">
        <v>0.25</v>
      </c>
    </row>
    <row r="1394" spans="1:4" x14ac:dyDescent="0.25">
      <c r="A1394" s="369" t="s">
        <v>8915</v>
      </c>
      <c r="B1394" s="370" t="s">
        <v>8916</v>
      </c>
      <c r="C1394" s="371" t="s">
        <v>770</v>
      </c>
      <c r="D1394" s="372">
        <v>0.25</v>
      </c>
    </row>
    <row r="1395" spans="1:4" x14ac:dyDescent="0.25">
      <c r="A1395" s="365" t="s">
        <v>6455</v>
      </c>
      <c r="B1395" s="366" t="s">
        <v>15027</v>
      </c>
      <c r="C1395" s="367"/>
      <c r="D1395" s="368"/>
    </row>
    <row r="1396" spans="1:4" ht="30" x14ac:dyDescent="0.25">
      <c r="A1396" s="369" t="s">
        <v>1177</v>
      </c>
      <c r="B1396" s="370" t="s">
        <v>6457</v>
      </c>
      <c r="C1396" s="371" t="s">
        <v>569</v>
      </c>
      <c r="D1396" s="372"/>
    </row>
    <row r="1397" spans="1:4" x14ac:dyDescent="0.25">
      <c r="A1397" s="369" t="s">
        <v>8913</v>
      </c>
      <c r="B1397" s="370" t="s">
        <v>8914</v>
      </c>
      <c r="C1397" s="371" t="s">
        <v>770</v>
      </c>
      <c r="D1397" s="372">
        <v>0.5</v>
      </c>
    </row>
    <row r="1398" spans="1:4" x14ac:dyDescent="0.25">
      <c r="A1398" s="369" t="s">
        <v>8915</v>
      </c>
      <c r="B1398" s="370" t="s">
        <v>8916</v>
      </c>
      <c r="C1398" s="371" t="s">
        <v>770</v>
      </c>
      <c r="D1398" s="372">
        <v>1</v>
      </c>
    </row>
    <row r="1399" spans="1:4" x14ac:dyDescent="0.25">
      <c r="A1399" s="369" t="s">
        <v>1178</v>
      </c>
      <c r="B1399" s="370" t="s">
        <v>1179</v>
      </c>
      <c r="C1399" s="371" t="s">
        <v>569</v>
      </c>
      <c r="D1399" s="372"/>
    </row>
    <row r="1400" spans="1:4" x14ac:dyDescent="0.25">
      <c r="A1400" s="369" t="s">
        <v>8915</v>
      </c>
      <c r="B1400" s="370" t="s">
        <v>8916</v>
      </c>
      <c r="C1400" s="371" t="s">
        <v>770</v>
      </c>
      <c r="D1400" s="372">
        <v>0.2</v>
      </c>
    </row>
    <row r="1401" spans="1:4" x14ac:dyDescent="0.25">
      <c r="A1401" s="369" t="s">
        <v>1180</v>
      </c>
      <c r="B1401" s="370" t="s">
        <v>1181</v>
      </c>
      <c r="C1401" s="371" t="s">
        <v>569</v>
      </c>
      <c r="D1401" s="372"/>
    </row>
    <row r="1402" spans="1:4" x14ac:dyDescent="0.25">
      <c r="A1402" s="369" t="s">
        <v>8913</v>
      </c>
      <c r="B1402" s="370" t="s">
        <v>8914</v>
      </c>
      <c r="C1402" s="371" t="s">
        <v>770</v>
      </c>
      <c r="D1402" s="372">
        <v>1</v>
      </c>
    </row>
    <row r="1403" spans="1:4" x14ac:dyDescent="0.25">
      <c r="A1403" s="369" t="s">
        <v>8915</v>
      </c>
      <c r="B1403" s="370" t="s">
        <v>8916</v>
      </c>
      <c r="C1403" s="371" t="s">
        <v>770</v>
      </c>
      <c r="D1403" s="372">
        <v>1</v>
      </c>
    </row>
    <row r="1404" spans="1:4" x14ac:dyDescent="0.25">
      <c r="A1404" s="369" t="s">
        <v>1182</v>
      </c>
      <c r="B1404" s="370" t="s">
        <v>1183</v>
      </c>
      <c r="C1404" s="371" t="s">
        <v>569</v>
      </c>
      <c r="D1404" s="372"/>
    </row>
    <row r="1405" spans="1:4" x14ac:dyDescent="0.25">
      <c r="A1405" s="369" t="s">
        <v>8913</v>
      </c>
      <c r="B1405" s="370" t="s">
        <v>8914</v>
      </c>
      <c r="C1405" s="371" t="s">
        <v>770</v>
      </c>
      <c r="D1405" s="372">
        <v>0.5</v>
      </c>
    </row>
    <row r="1406" spans="1:4" x14ac:dyDescent="0.25">
      <c r="A1406" s="369" t="s">
        <v>8915</v>
      </c>
      <c r="B1406" s="370" t="s">
        <v>8916</v>
      </c>
      <c r="C1406" s="371" t="s">
        <v>770</v>
      </c>
      <c r="D1406" s="372">
        <v>0.5</v>
      </c>
    </row>
    <row r="1407" spans="1:4" x14ac:dyDescent="0.25">
      <c r="A1407" s="369" t="s">
        <v>1184</v>
      </c>
      <c r="B1407" s="370" t="s">
        <v>1185</v>
      </c>
      <c r="C1407" s="371" t="s">
        <v>569</v>
      </c>
      <c r="D1407" s="372"/>
    </row>
    <row r="1408" spans="1:4" x14ac:dyDescent="0.25">
      <c r="A1408" s="369" t="s">
        <v>8915</v>
      </c>
      <c r="B1408" s="370" t="s">
        <v>8916</v>
      </c>
      <c r="C1408" s="371" t="s">
        <v>770</v>
      </c>
      <c r="D1408" s="372">
        <v>1</v>
      </c>
    </row>
    <row r="1409" spans="1:4" x14ac:dyDescent="0.25">
      <c r="A1409" s="369" t="s">
        <v>1186</v>
      </c>
      <c r="B1409" s="370" t="s">
        <v>1187</v>
      </c>
      <c r="C1409" s="371" t="s">
        <v>569</v>
      </c>
      <c r="D1409" s="372"/>
    </row>
    <row r="1410" spans="1:4" x14ac:dyDescent="0.25">
      <c r="A1410" s="369" t="s">
        <v>8913</v>
      </c>
      <c r="B1410" s="370" t="s">
        <v>8914</v>
      </c>
      <c r="C1410" s="371" t="s">
        <v>770</v>
      </c>
      <c r="D1410" s="372">
        <v>1</v>
      </c>
    </row>
    <row r="1411" spans="1:4" x14ac:dyDescent="0.25">
      <c r="A1411" s="369" t="s">
        <v>8915</v>
      </c>
      <c r="B1411" s="370" t="s">
        <v>8916</v>
      </c>
      <c r="C1411" s="371" t="s">
        <v>770</v>
      </c>
      <c r="D1411" s="372">
        <v>2</v>
      </c>
    </row>
    <row r="1412" spans="1:4" x14ac:dyDescent="0.25">
      <c r="A1412" s="365" t="s">
        <v>6458</v>
      </c>
      <c r="B1412" s="366" t="s">
        <v>15028</v>
      </c>
      <c r="C1412" s="367"/>
      <c r="D1412" s="368"/>
    </row>
    <row r="1413" spans="1:4" x14ac:dyDescent="0.25">
      <c r="A1413" s="369" t="s">
        <v>1188</v>
      </c>
      <c r="B1413" s="370" t="s">
        <v>1189</v>
      </c>
      <c r="C1413" s="371" t="s">
        <v>310</v>
      </c>
      <c r="D1413" s="372"/>
    </row>
    <row r="1414" spans="1:4" x14ac:dyDescent="0.25">
      <c r="A1414" s="369" t="s">
        <v>8915</v>
      </c>
      <c r="B1414" s="370" t="s">
        <v>8916</v>
      </c>
      <c r="C1414" s="371" t="s">
        <v>770</v>
      </c>
      <c r="D1414" s="372">
        <v>0.04</v>
      </c>
    </row>
    <row r="1415" spans="1:4" x14ac:dyDescent="0.25">
      <c r="A1415" s="369" t="s">
        <v>1190</v>
      </c>
      <c r="B1415" s="370" t="s">
        <v>6460</v>
      </c>
      <c r="C1415" s="371" t="s">
        <v>569</v>
      </c>
      <c r="D1415" s="372"/>
    </row>
    <row r="1416" spans="1:4" x14ac:dyDescent="0.25">
      <c r="A1416" s="369" t="s">
        <v>8913</v>
      </c>
      <c r="B1416" s="370" t="s">
        <v>8914</v>
      </c>
      <c r="C1416" s="371" t="s">
        <v>770</v>
      </c>
      <c r="D1416" s="372">
        <v>1.5</v>
      </c>
    </row>
    <row r="1417" spans="1:4" x14ac:dyDescent="0.25">
      <c r="A1417" s="369" t="s">
        <v>8915</v>
      </c>
      <c r="B1417" s="370" t="s">
        <v>8916</v>
      </c>
      <c r="C1417" s="371" t="s">
        <v>770</v>
      </c>
      <c r="D1417" s="372">
        <v>1.5</v>
      </c>
    </row>
    <row r="1418" spans="1:4" ht="30" x14ac:dyDescent="0.25">
      <c r="A1418" s="369" t="s">
        <v>1191</v>
      </c>
      <c r="B1418" s="370" t="s">
        <v>6461</v>
      </c>
      <c r="C1418" s="371" t="s">
        <v>569</v>
      </c>
      <c r="D1418" s="372"/>
    </row>
    <row r="1419" spans="1:4" x14ac:dyDescent="0.25">
      <c r="A1419" s="369" t="s">
        <v>8913</v>
      </c>
      <c r="B1419" s="370" t="s">
        <v>8914</v>
      </c>
      <c r="C1419" s="371" t="s">
        <v>770</v>
      </c>
      <c r="D1419" s="372">
        <v>2</v>
      </c>
    </row>
    <row r="1420" spans="1:4" x14ac:dyDescent="0.25">
      <c r="A1420" s="369" t="s">
        <v>8915</v>
      </c>
      <c r="B1420" s="370" t="s">
        <v>8916</v>
      </c>
      <c r="C1420" s="371" t="s">
        <v>770</v>
      </c>
      <c r="D1420" s="372">
        <v>2</v>
      </c>
    </row>
    <row r="1421" spans="1:4" x14ac:dyDescent="0.25">
      <c r="A1421" s="369" t="s">
        <v>1192</v>
      </c>
      <c r="B1421" s="370" t="s">
        <v>1193</v>
      </c>
      <c r="C1421" s="371" t="s">
        <v>52</v>
      </c>
      <c r="D1421" s="372"/>
    </row>
    <row r="1422" spans="1:4" x14ac:dyDescent="0.25">
      <c r="A1422" s="369" t="s">
        <v>8913</v>
      </c>
      <c r="B1422" s="370" t="s">
        <v>8914</v>
      </c>
      <c r="C1422" s="371" t="s">
        <v>770</v>
      </c>
      <c r="D1422" s="372">
        <v>0.4</v>
      </c>
    </row>
    <row r="1423" spans="1:4" x14ac:dyDescent="0.25">
      <c r="A1423" s="369" t="s">
        <v>8915</v>
      </c>
      <c r="B1423" s="370" t="s">
        <v>8916</v>
      </c>
      <c r="C1423" s="371" t="s">
        <v>770</v>
      </c>
      <c r="D1423" s="372">
        <v>0.4</v>
      </c>
    </row>
    <row r="1424" spans="1:4" x14ac:dyDescent="0.25">
      <c r="A1424" s="369" t="s">
        <v>1194</v>
      </c>
      <c r="B1424" s="370" t="s">
        <v>1195</v>
      </c>
      <c r="C1424" s="371" t="s">
        <v>21</v>
      </c>
      <c r="D1424" s="372"/>
    </row>
    <row r="1425" spans="1:4" x14ac:dyDescent="0.25">
      <c r="A1425" s="369" t="s">
        <v>8913</v>
      </c>
      <c r="B1425" s="370" t="s">
        <v>8914</v>
      </c>
      <c r="C1425" s="371" t="s">
        <v>770</v>
      </c>
      <c r="D1425" s="372">
        <v>1</v>
      </c>
    </row>
    <row r="1426" spans="1:4" x14ac:dyDescent="0.25">
      <c r="A1426" s="369" t="s">
        <v>8915</v>
      </c>
      <c r="B1426" s="370" t="s">
        <v>8916</v>
      </c>
      <c r="C1426" s="371" t="s">
        <v>770</v>
      </c>
      <c r="D1426" s="372">
        <v>1</v>
      </c>
    </row>
    <row r="1427" spans="1:4" x14ac:dyDescent="0.25">
      <c r="A1427" s="369" t="s">
        <v>1196</v>
      </c>
      <c r="B1427" s="370" t="s">
        <v>1197</v>
      </c>
      <c r="C1427" s="371" t="s">
        <v>569</v>
      </c>
      <c r="D1427" s="372"/>
    </row>
    <row r="1428" spans="1:4" x14ac:dyDescent="0.25">
      <c r="A1428" s="369" t="s">
        <v>8913</v>
      </c>
      <c r="B1428" s="370" t="s">
        <v>8914</v>
      </c>
      <c r="C1428" s="371" t="s">
        <v>770</v>
      </c>
      <c r="D1428" s="372">
        <v>2</v>
      </c>
    </row>
    <row r="1429" spans="1:4" x14ac:dyDescent="0.25">
      <c r="A1429" s="369" t="s">
        <v>8915</v>
      </c>
      <c r="B1429" s="370" t="s">
        <v>8916</v>
      </c>
      <c r="C1429" s="371" t="s">
        <v>770</v>
      </c>
      <c r="D1429" s="372">
        <v>4</v>
      </c>
    </row>
    <row r="1430" spans="1:4" ht="30" x14ac:dyDescent="0.25">
      <c r="A1430" s="369" t="s">
        <v>14729</v>
      </c>
      <c r="B1430" s="370" t="s">
        <v>14730</v>
      </c>
      <c r="C1430" s="371" t="s">
        <v>770</v>
      </c>
      <c r="D1430" s="372">
        <v>0.5</v>
      </c>
    </row>
    <row r="1431" spans="1:4" x14ac:dyDescent="0.25">
      <c r="A1431" s="369" t="s">
        <v>1198</v>
      </c>
      <c r="B1431" s="370" t="s">
        <v>1199</v>
      </c>
      <c r="C1431" s="371" t="s">
        <v>569</v>
      </c>
      <c r="D1431" s="372"/>
    </row>
    <row r="1432" spans="1:4" x14ac:dyDescent="0.25">
      <c r="A1432" s="369" t="s">
        <v>8913</v>
      </c>
      <c r="B1432" s="370" t="s">
        <v>8914</v>
      </c>
      <c r="C1432" s="371" t="s">
        <v>770</v>
      </c>
      <c r="D1432" s="372">
        <v>2</v>
      </c>
    </row>
    <row r="1433" spans="1:4" x14ac:dyDescent="0.25">
      <c r="A1433" s="369" t="s">
        <v>8915</v>
      </c>
      <c r="B1433" s="370" t="s">
        <v>8916</v>
      </c>
      <c r="C1433" s="371" t="s">
        <v>770</v>
      </c>
      <c r="D1433" s="372">
        <v>4</v>
      </c>
    </row>
    <row r="1434" spans="1:4" ht="30" x14ac:dyDescent="0.25">
      <c r="A1434" s="369" t="s">
        <v>14729</v>
      </c>
      <c r="B1434" s="370" t="s">
        <v>14730</v>
      </c>
      <c r="C1434" s="371" t="s">
        <v>770</v>
      </c>
      <c r="D1434" s="372">
        <v>0.5</v>
      </c>
    </row>
    <row r="1435" spans="1:4" x14ac:dyDescent="0.25">
      <c r="A1435" s="369" t="s">
        <v>1200</v>
      </c>
      <c r="B1435" s="370" t="s">
        <v>1201</v>
      </c>
      <c r="C1435" s="371" t="s">
        <v>569</v>
      </c>
      <c r="D1435" s="372"/>
    </row>
    <row r="1436" spans="1:4" x14ac:dyDescent="0.25">
      <c r="A1436" s="369" t="s">
        <v>8913</v>
      </c>
      <c r="B1436" s="370" t="s">
        <v>8914</v>
      </c>
      <c r="C1436" s="371" t="s">
        <v>770</v>
      </c>
      <c r="D1436" s="372">
        <v>2.5</v>
      </c>
    </row>
    <row r="1437" spans="1:4" x14ac:dyDescent="0.25">
      <c r="A1437" s="369" t="s">
        <v>8915</v>
      </c>
      <c r="B1437" s="370" t="s">
        <v>8916</v>
      </c>
      <c r="C1437" s="371" t="s">
        <v>770</v>
      </c>
      <c r="D1437" s="372">
        <v>4.0999999999999996</v>
      </c>
    </row>
    <row r="1438" spans="1:4" ht="30" x14ac:dyDescent="0.25">
      <c r="A1438" s="369" t="s">
        <v>1202</v>
      </c>
      <c r="B1438" s="370" t="s">
        <v>1203</v>
      </c>
      <c r="C1438" s="371" t="s">
        <v>21</v>
      </c>
      <c r="D1438" s="372"/>
    </row>
    <row r="1439" spans="1:4" x14ac:dyDescent="0.25">
      <c r="A1439" s="369" t="s">
        <v>8913</v>
      </c>
      <c r="B1439" s="370" t="s">
        <v>8914</v>
      </c>
      <c r="C1439" s="371" t="s">
        <v>770</v>
      </c>
      <c r="D1439" s="372">
        <v>2</v>
      </c>
    </row>
    <row r="1440" spans="1:4" x14ac:dyDescent="0.25">
      <c r="A1440" s="369" t="s">
        <v>8915</v>
      </c>
      <c r="B1440" s="370" t="s">
        <v>8916</v>
      </c>
      <c r="C1440" s="371" t="s">
        <v>770</v>
      </c>
      <c r="D1440" s="372">
        <v>2</v>
      </c>
    </row>
    <row r="1441" spans="1:4" x14ac:dyDescent="0.25">
      <c r="A1441" s="369" t="s">
        <v>1204</v>
      </c>
      <c r="B1441" s="370" t="s">
        <v>1205</v>
      </c>
      <c r="C1441" s="371" t="s">
        <v>569</v>
      </c>
      <c r="D1441" s="372"/>
    </row>
    <row r="1442" spans="1:4" x14ac:dyDescent="0.25">
      <c r="A1442" s="369" t="s">
        <v>8913</v>
      </c>
      <c r="B1442" s="370" t="s">
        <v>8914</v>
      </c>
      <c r="C1442" s="371" t="s">
        <v>770</v>
      </c>
      <c r="D1442" s="372">
        <v>0.25</v>
      </c>
    </row>
    <row r="1443" spans="1:4" x14ac:dyDescent="0.25">
      <c r="A1443" s="369" t="s">
        <v>8915</v>
      </c>
      <c r="B1443" s="370" t="s">
        <v>8916</v>
      </c>
      <c r="C1443" s="371" t="s">
        <v>770</v>
      </c>
      <c r="D1443" s="372">
        <v>0.5</v>
      </c>
    </row>
    <row r="1444" spans="1:4" x14ac:dyDescent="0.25">
      <c r="A1444" s="369" t="s">
        <v>1206</v>
      </c>
      <c r="B1444" s="370" t="s">
        <v>1207</v>
      </c>
      <c r="C1444" s="371" t="s">
        <v>569</v>
      </c>
      <c r="D1444" s="372"/>
    </row>
    <row r="1445" spans="1:4" x14ac:dyDescent="0.25">
      <c r="A1445" s="369" t="s">
        <v>8913</v>
      </c>
      <c r="B1445" s="370" t="s">
        <v>8914</v>
      </c>
      <c r="C1445" s="371" t="s">
        <v>770</v>
      </c>
      <c r="D1445" s="372">
        <v>2</v>
      </c>
    </row>
    <row r="1446" spans="1:4" x14ac:dyDescent="0.25">
      <c r="A1446" s="369" t="s">
        <v>8915</v>
      </c>
      <c r="B1446" s="370" t="s">
        <v>8916</v>
      </c>
      <c r="C1446" s="371" t="s">
        <v>770</v>
      </c>
      <c r="D1446" s="372">
        <v>2</v>
      </c>
    </row>
    <row r="1447" spans="1:4" x14ac:dyDescent="0.25">
      <c r="A1447" s="369" t="s">
        <v>1208</v>
      </c>
      <c r="B1447" s="370" t="s">
        <v>1209</v>
      </c>
      <c r="C1447" s="371" t="s">
        <v>569</v>
      </c>
      <c r="D1447" s="372"/>
    </row>
    <row r="1448" spans="1:4" x14ac:dyDescent="0.25">
      <c r="A1448" s="369" t="s">
        <v>8913</v>
      </c>
      <c r="B1448" s="370" t="s">
        <v>8914</v>
      </c>
      <c r="C1448" s="371" t="s">
        <v>770</v>
      </c>
      <c r="D1448" s="372">
        <v>0.8</v>
      </c>
    </row>
    <row r="1449" spans="1:4" x14ac:dyDescent="0.25">
      <c r="A1449" s="369" t="s">
        <v>1210</v>
      </c>
      <c r="B1449" s="370" t="s">
        <v>1211</v>
      </c>
      <c r="C1449" s="371" t="s">
        <v>569</v>
      </c>
      <c r="D1449" s="372"/>
    </row>
    <row r="1450" spans="1:4" x14ac:dyDescent="0.25">
      <c r="A1450" s="369" t="s">
        <v>8915</v>
      </c>
      <c r="B1450" s="370" t="s">
        <v>8916</v>
      </c>
      <c r="C1450" s="371" t="s">
        <v>770</v>
      </c>
      <c r="D1450" s="372">
        <v>0.2</v>
      </c>
    </row>
    <row r="1451" spans="1:4" x14ac:dyDescent="0.25">
      <c r="A1451" s="369" t="s">
        <v>1212</v>
      </c>
      <c r="B1451" s="370" t="s">
        <v>1213</v>
      </c>
      <c r="C1451" s="371" t="s">
        <v>569</v>
      </c>
      <c r="D1451" s="372"/>
    </row>
    <row r="1452" spans="1:4" x14ac:dyDescent="0.25">
      <c r="A1452" s="369" t="s">
        <v>8915</v>
      </c>
      <c r="B1452" s="370" t="s">
        <v>8916</v>
      </c>
      <c r="C1452" s="371" t="s">
        <v>770</v>
      </c>
      <c r="D1452" s="372">
        <v>0.2</v>
      </c>
    </row>
    <row r="1453" spans="1:4" ht="30" x14ac:dyDescent="0.25">
      <c r="A1453" s="369" t="s">
        <v>1214</v>
      </c>
      <c r="B1453" s="370" t="s">
        <v>1215</v>
      </c>
      <c r="C1453" s="371" t="s">
        <v>569</v>
      </c>
      <c r="D1453" s="372"/>
    </row>
    <row r="1454" spans="1:4" x14ac:dyDescent="0.25">
      <c r="A1454" s="369" t="s">
        <v>8915</v>
      </c>
      <c r="B1454" s="370" t="s">
        <v>8916</v>
      </c>
      <c r="C1454" s="371" t="s">
        <v>770</v>
      </c>
      <c r="D1454" s="372">
        <v>1.6</v>
      </c>
    </row>
    <row r="1455" spans="1:4" x14ac:dyDescent="0.25">
      <c r="A1455" s="365" t="s">
        <v>6462</v>
      </c>
      <c r="B1455" s="366" t="s">
        <v>15029</v>
      </c>
      <c r="C1455" s="367"/>
      <c r="D1455" s="368"/>
    </row>
    <row r="1456" spans="1:4" x14ac:dyDescent="0.25">
      <c r="A1456" s="369" t="s">
        <v>1216</v>
      </c>
      <c r="B1456" s="370" t="s">
        <v>1217</v>
      </c>
      <c r="C1456" s="371" t="s">
        <v>569</v>
      </c>
      <c r="D1456" s="372"/>
    </row>
    <row r="1457" spans="1:4" x14ac:dyDescent="0.25">
      <c r="A1457" s="369" t="s">
        <v>8915</v>
      </c>
      <c r="B1457" s="370" t="s">
        <v>8916</v>
      </c>
      <c r="C1457" s="371" t="s">
        <v>770</v>
      </c>
      <c r="D1457" s="372">
        <v>0.25</v>
      </c>
    </row>
    <row r="1458" spans="1:4" x14ac:dyDescent="0.25">
      <c r="A1458" s="369" t="s">
        <v>1218</v>
      </c>
      <c r="B1458" s="370" t="s">
        <v>1219</v>
      </c>
      <c r="C1458" s="371" t="s">
        <v>569</v>
      </c>
      <c r="D1458" s="372"/>
    </row>
    <row r="1459" spans="1:4" x14ac:dyDescent="0.25">
      <c r="A1459" s="369" t="s">
        <v>8913</v>
      </c>
      <c r="B1459" s="370" t="s">
        <v>8914</v>
      </c>
      <c r="C1459" s="371" t="s">
        <v>770</v>
      </c>
      <c r="D1459" s="372">
        <v>4</v>
      </c>
    </row>
    <row r="1460" spans="1:4" x14ac:dyDescent="0.25">
      <c r="A1460" s="369" t="s">
        <v>8915</v>
      </c>
      <c r="B1460" s="370" t="s">
        <v>8916</v>
      </c>
      <c r="C1460" s="371" t="s">
        <v>770</v>
      </c>
      <c r="D1460" s="372">
        <v>8</v>
      </c>
    </row>
    <row r="1461" spans="1:4" x14ac:dyDescent="0.25">
      <c r="A1461" s="369" t="s">
        <v>8917</v>
      </c>
      <c r="B1461" s="370" t="s">
        <v>8918</v>
      </c>
      <c r="C1461" s="371" t="s">
        <v>770</v>
      </c>
      <c r="D1461" s="372">
        <v>1</v>
      </c>
    </row>
    <row r="1462" spans="1:4" x14ac:dyDescent="0.25">
      <c r="A1462" s="369" t="s">
        <v>1220</v>
      </c>
      <c r="B1462" s="370" t="s">
        <v>1221</v>
      </c>
      <c r="C1462" s="371" t="s">
        <v>569</v>
      </c>
      <c r="D1462" s="372"/>
    </row>
    <row r="1463" spans="1:4" x14ac:dyDescent="0.25">
      <c r="A1463" s="369" t="s">
        <v>8913</v>
      </c>
      <c r="B1463" s="370" t="s">
        <v>8914</v>
      </c>
      <c r="C1463" s="371" t="s">
        <v>770</v>
      </c>
      <c r="D1463" s="372">
        <v>0.65</v>
      </c>
    </row>
    <row r="1464" spans="1:4" x14ac:dyDescent="0.25">
      <c r="A1464" s="369" t="s">
        <v>8915</v>
      </c>
      <c r="B1464" s="370" t="s">
        <v>8916</v>
      </c>
      <c r="C1464" s="371" t="s">
        <v>770</v>
      </c>
      <c r="D1464" s="372">
        <v>0.65</v>
      </c>
    </row>
    <row r="1465" spans="1:4" ht="30" x14ac:dyDescent="0.25">
      <c r="A1465" s="369" t="s">
        <v>1222</v>
      </c>
      <c r="B1465" s="370" t="s">
        <v>6464</v>
      </c>
      <c r="C1465" s="371" t="s">
        <v>569</v>
      </c>
      <c r="D1465" s="372"/>
    </row>
    <row r="1466" spans="1:4" x14ac:dyDescent="0.25">
      <c r="A1466" s="369" t="s">
        <v>8913</v>
      </c>
      <c r="B1466" s="370" t="s">
        <v>8914</v>
      </c>
      <c r="C1466" s="371" t="s">
        <v>770</v>
      </c>
      <c r="D1466" s="372">
        <v>8</v>
      </c>
    </row>
    <row r="1467" spans="1:4" x14ac:dyDescent="0.25">
      <c r="A1467" s="369" t="s">
        <v>8915</v>
      </c>
      <c r="B1467" s="370" t="s">
        <v>8916</v>
      </c>
      <c r="C1467" s="371" t="s">
        <v>770</v>
      </c>
      <c r="D1467" s="372">
        <v>8</v>
      </c>
    </row>
    <row r="1468" spans="1:4" ht="30" x14ac:dyDescent="0.25">
      <c r="A1468" s="369" t="s">
        <v>14729</v>
      </c>
      <c r="B1468" s="370" t="s">
        <v>14730</v>
      </c>
      <c r="C1468" s="371" t="s">
        <v>770</v>
      </c>
      <c r="D1468" s="372">
        <v>1</v>
      </c>
    </row>
    <row r="1469" spans="1:4" ht="30" x14ac:dyDescent="0.25">
      <c r="A1469" s="369" t="s">
        <v>1223</v>
      </c>
      <c r="B1469" s="370" t="s">
        <v>6465</v>
      </c>
      <c r="C1469" s="371" t="s">
        <v>52</v>
      </c>
      <c r="D1469" s="372"/>
    </row>
    <row r="1470" spans="1:4" x14ac:dyDescent="0.25">
      <c r="A1470" s="369" t="s">
        <v>8913</v>
      </c>
      <c r="B1470" s="370" t="s">
        <v>8914</v>
      </c>
      <c r="C1470" s="371" t="s">
        <v>770</v>
      </c>
      <c r="D1470" s="372">
        <v>0.5</v>
      </c>
    </row>
    <row r="1471" spans="1:4" x14ac:dyDescent="0.25">
      <c r="A1471" s="369" t="s">
        <v>8915</v>
      </c>
      <c r="B1471" s="370" t="s">
        <v>8916</v>
      </c>
      <c r="C1471" s="371" t="s">
        <v>770</v>
      </c>
      <c r="D1471" s="372">
        <v>0.5</v>
      </c>
    </row>
    <row r="1472" spans="1:4" ht="30" x14ac:dyDescent="0.25">
      <c r="A1472" s="369" t="s">
        <v>1224</v>
      </c>
      <c r="B1472" s="370" t="s">
        <v>1225</v>
      </c>
      <c r="C1472" s="371" t="s">
        <v>52</v>
      </c>
      <c r="D1472" s="372"/>
    </row>
    <row r="1473" spans="1:4" x14ac:dyDescent="0.25">
      <c r="A1473" s="369" t="s">
        <v>8913</v>
      </c>
      <c r="B1473" s="370" t="s">
        <v>8914</v>
      </c>
      <c r="C1473" s="371" t="s">
        <v>770</v>
      </c>
      <c r="D1473" s="372">
        <v>0.25</v>
      </c>
    </row>
    <row r="1474" spans="1:4" x14ac:dyDescent="0.25">
      <c r="A1474" s="369" t="s">
        <v>8915</v>
      </c>
      <c r="B1474" s="370" t="s">
        <v>8916</v>
      </c>
      <c r="C1474" s="371" t="s">
        <v>770</v>
      </c>
      <c r="D1474" s="372">
        <v>0.25</v>
      </c>
    </row>
    <row r="1475" spans="1:4" ht="30" x14ac:dyDescent="0.25">
      <c r="A1475" s="369" t="s">
        <v>1226</v>
      </c>
      <c r="B1475" s="370" t="s">
        <v>6466</v>
      </c>
      <c r="C1475" s="371" t="s">
        <v>52</v>
      </c>
      <c r="D1475" s="372"/>
    </row>
    <row r="1476" spans="1:4" x14ac:dyDescent="0.25">
      <c r="A1476" s="369" t="s">
        <v>8913</v>
      </c>
      <c r="B1476" s="370" t="s">
        <v>8914</v>
      </c>
      <c r="C1476" s="371" t="s">
        <v>770</v>
      </c>
      <c r="D1476" s="372">
        <v>1</v>
      </c>
    </row>
    <row r="1477" spans="1:4" x14ac:dyDescent="0.25">
      <c r="A1477" s="369" t="s">
        <v>8915</v>
      </c>
      <c r="B1477" s="370" t="s">
        <v>8916</v>
      </c>
      <c r="C1477" s="371" t="s">
        <v>770</v>
      </c>
      <c r="D1477" s="372">
        <v>1</v>
      </c>
    </row>
    <row r="1478" spans="1:4" ht="30" x14ac:dyDescent="0.25">
      <c r="A1478" s="369" t="s">
        <v>1227</v>
      </c>
      <c r="B1478" s="370" t="s">
        <v>1228</v>
      </c>
      <c r="C1478" s="371" t="s">
        <v>52</v>
      </c>
      <c r="D1478" s="372"/>
    </row>
    <row r="1479" spans="1:4" x14ac:dyDescent="0.25">
      <c r="A1479" s="369" t="s">
        <v>8913</v>
      </c>
      <c r="B1479" s="370" t="s">
        <v>8914</v>
      </c>
      <c r="C1479" s="371" t="s">
        <v>770</v>
      </c>
      <c r="D1479" s="372">
        <v>0.5</v>
      </c>
    </row>
    <row r="1480" spans="1:4" x14ac:dyDescent="0.25">
      <c r="A1480" s="369" t="s">
        <v>8915</v>
      </c>
      <c r="B1480" s="370" t="s">
        <v>8916</v>
      </c>
      <c r="C1480" s="371" t="s">
        <v>770</v>
      </c>
      <c r="D1480" s="372">
        <v>0.5</v>
      </c>
    </row>
    <row r="1481" spans="1:4" x14ac:dyDescent="0.25">
      <c r="A1481" s="369" t="s">
        <v>1229</v>
      </c>
      <c r="B1481" s="370" t="s">
        <v>1230</v>
      </c>
      <c r="C1481" s="371" t="s">
        <v>52</v>
      </c>
      <c r="D1481" s="372"/>
    </row>
    <row r="1482" spans="1:4" x14ac:dyDescent="0.25">
      <c r="A1482" s="369" t="s">
        <v>8913</v>
      </c>
      <c r="B1482" s="370" t="s">
        <v>8914</v>
      </c>
      <c r="C1482" s="371" t="s">
        <v>770</v>
      </c>
      <c r="D1482" s="372">
        <v>0.2</v>
      </c>
    </row>
    <row r="1483" spans="1:4" x14ac:dyDescent="0.25">
      <c r="A1483" s="369" t="s">
        <v>8915</v>
      </c>
      <c r="B1483" s="370" t="s">
        <v>8916</v>
      </c>
      <c r="C1483" s="371" t="s">
        <v>770</v>
      </c>
      <c r="D1483" s="372">
        <v>0.2</v>
      </c>
    </row>
    <row r="1484" spans="1:4" x14ac:dyDescent="0.25">
      <c r="A1484" s="365" t="s">
        <v>6467</v>
      </c>
      <c r="B1484" s="366" t="s">
        <v>1231</v>
      </c>
      <c r="C1484" s="367"/>
      <c r="D1484" s="368"/>
    </row>
    <row r="1485" spans="1:4" x14ac:dyDescent="0.25">
      <c r="A1485" s="369" t="s">
        <v>1232</v>
      </c>
      <c r="B1485" s="370" t="s">
        <v>1233</v>
      </c>
      <c r="C1485" s="371" t="s">
        <v>52</v>
      </c>
      <c r="D1485" s="372"/>
    </row>
    <row r="1486" spans="1:4" x14ac:dyDescent="0.25">
      <c r="A1486" s="369" t="s">
        <v>8949</v>
      </c>
      <c r="B1486" s="370" t="s">
        <v>8950</v>
      </c>
      <c r="C1486" s="371" t="s">
        <v>770</v>
      </c>
      <c r="D1486" s="372">
        <v>0.23</v>
      </c>
    </row>
    <row r="1487" spans="1:4" x14ac:dyDescent="0.25">
      <c r="A1487" s="369" t="s">
        <v>1234</v>
      </c>
      <c r="B1487" s="370" t="s">
        <v>1235</v>
      </c>
      <c r="C1487" s="371" t="s">
        <v>52</v>
      </c>
      <c r="D1487" s="372"/>
    </row>
    <row r="1488" spans="1:4" x14ac:dyDescent="0.25">
      <c r="A1488" s="369" t="s">
        <v>8949</v>
      </c>
      <c r="B1488" s="370" t="s">
        <v>8950</v>
      </c>
      <c r="C1488" s="371" t="s">
        <v>770</v>
      </c>
      <c r="D1488" s="372">
        <v>0.15</v>
      </c>
    </row>
    <row r="1489" spans="1:4" ht="30" x14ac:dyDescent="0.25">
      <c r="A1489" s="369" t="s">
        <v>1236</v>
      </c>
      <c r="B1489" s="370" t="s">
        <v>1237</v>
      </c>
      <c r="C1489" s="371" t="s">
        <v>52</v>
      </c>
      <c r="D1489" s="372"/>
    </row>
    <row r="1490" spans="1:4" x14ac:dyDescent="0.25">
      <c r="A1490" s="369" t="s">
        <v>8949</v>
      </c>
      <c r="B1490" s="370" t="s">
        <v>8950</v>
      </c>
      <c r="C1490" s="371" t="s">
        <v>770</v>
      </c>
      <c r="D1490" s="372">
        <v>0.4</v>
      </c>
    </row>
    <row r="1491" spans="1:4" x14ac:dyDescent="0.25">
      <c r="A1491" s="369" t="s">
        <v>1238</v>
      </c>
      <c r="B1491" s="370" t="s">
        <v>1239</v>
      </c>
      <c r="C1491" s="371" t="s">
        <v>569</v>
      </c>
      <c r="D1491" s="372"/>
    </row>
    <row r="1492" spans="1:4" x14ac:dyDescent="0.25">
      <c r="A1492" s="369" t="s">
        <v>8919</v>
      </c>
      <c r="B1492" s="370" t="s">
        <v>8920</v>
      </c>
      <c r="C1492" s="371" t="s">
        <v>770</v>
      </c>
      <c r="D1492" s="372">
        <v>3</v>
      </c>
    </row>
    <row r="1493" spans="1:4" x14ac:dyDescent="0.25">
      <c r="A1493" s="369" t="s">
        <v>1240</v>
      </c>
      <c r="B1493" s="370" t="s">
        <v>1241</v>
      </c>
      <c r="C1493" s="371" t="s">
        <v>569</v>
      </c>
      <c r="D1493" s="372"/>
    </row>
    <row r="1494" spans="1:4" x14ac:dyDescent="0.25">
      <c r="A1494" s="369" t="s">
        <v>8919</v>
      </c>
      <c r="B1494" s="370" t="s">
        <v>8920</v>
      </c>
      <c r="C1494" s="371" t="s">
        <v>770</v>
      </c>
      <c r="D1494" s="372">
        <v>3</v>
      </c>
    </row>
    <row r="1495" spans="1:4" x14ac:dyDescent="0.25">
      <c r="A1495" s="369" t="s">
        <v>8921</v>
      </c>
      <c r="B1495" s="370" t="s">
        <v>8922</v>
      </c>
      <c r="C1495" s="371" t="s">
        <v>770</v>
      </c>
      <c r="D1495" s="372">
        <v>3</v>
      </c>
    </row>
    <row r="1496" spans="1:4" x14ac:dyDescent="0.25">
      <c r="A1496" s="365" t="s">
        <v>6468</v>
      </c>
      <c r="B1496" s="366" t="s">
        <v>1242</v>
      </c>
      <c r="C1496" s="367"/>
      <c r="D1496" s="368"/>
    </row>
    <row r="1497" spans="1:4" x14ac:dyDescent="0.25">
      <c r="A1497" s="369" t="s">
        <v>1243</v>
      </c>
      <c r="B1497" s="370" t="s">
        <v>1244</v>
      </c>
      <c r="C1497" s="371" t="s">
        <v>569</v>
      </c>
      <c r="D1497" s="372"/>
    </row>
    <row r="1498" spans="1:4" x14ac:dyDescent="0.25">
      <c r="A1498" s="369" t="s">
        <v>8919</v>
      </c>
      <c r="B1498" s="370" t="s">
        <v>8920</v>
      </c>
      <c r="C1498" s="371" t="s">
        <v>770</v>
      </c>
      <c r="D1498" s="372">
        <v>0.2</v>
      </c>
    </row>
    <row r="1499" spans="1:4" x14ac:dyDescent="0.25">
      <c r="A1499" s="369" t="s">
        <v>8921</v>
      </c>
      <c r="B1499" s="370" t="s">
        <v>8922</v>
      </c>
      <c r="C1499" s="371" t="s">
        <v>770</v>
      </c>
      <c r="D1499" s="372">
        <v>0.4</v>
      </c>
    </row>
    <row r="1500" spans="1:4" x14ac:dyDescent="0.25">
      <c r="A1500" s="365" t="s">
        <v>6469</v>
      </c>
      <c r="B1500" s="366" t="s">
        <v>1245</v>
      </c>
      <c r="C1500" s="367"/>
      <c r="D1500" s="368"/>
    </row>
    <row r="1501" spans="1:4" x14ac:dyDescent="0.25">
      <c r="A1501" s="369" t="s">
        <v>1246</v>
      </c>
      <c r="B1501" s="370" t="s">
        <v>1247</v>
      </c>
      <c r="C1501" s="371" t="s">
        <v>569</v>
      </c>
      <c r="D1501" s="372"/>
    </row>
    <row r="1502" spans="1:4" x14ac:dyDescent="0.25">
      <c r="A1502" s="369" t="s">
        <v>8903</v>
      </c>
      <c r="B1502" s="370" t="s">
        <v>8904</v>
      </c>
      <c r="C1502" s="371" t="s">
        <v>770</v>
      </c>
      <c r="D1502" s="372">
        <v>0.75</v>
      </c>
    </row>
    <row r="1503" spans="1:4" x14ac:dyDescent="0.25">
      <c r="A1503" s="369" t="s">
        <v>8913</v>
      </c>
      <c r="B1503" s="370" t="s">
        <v>8914</v>
      </c>
      <c r="C1503" s="371" t="s">
        <v>770</v>
      </c>
      <c r="D1503" s="372">
        <v>0.25</v>
      </c>
    </row>
    <row r="1504" spans="1:4" x14ac:dyDescent="0.25">
      <c r="A1504" s="365" t="s">
        <v>6470</v>
      </c>
      <c r="B1504" s="366" t="s">
        <v>15030</v>
      </c>
      <c r="C1504" s="367"/>
      <c r="D1504" s="368"/>
    </row>
    <row r="1505" spans="1:4" ht="30" x14ac:dyDescent="0.25">
      <c r="A1505" s="369" t="s">
        <v>488</v>
      </c>
      <c r="B1505" s="370" t="s">
        <v>6472</v>
      </c>
      <c r="C1505" s="371" t="s">
        <v>52</v>
      </c>
      <c r="D1505" s="372"/>
    </row>
    <row r="1506" spans="1:4" x14ac:dyDescent="0.25">
      <c r="A1506" s="369" t="s">
        <v>8949</v>
      </c>
      <c r="B1506" s="370" t="s">
        <v>8950</v>
      </c>
      <c r="C1506" s="371" t="s">
        <v>770</v>
      </c>
      <c r="D1506" s="372">
        <v>0.4</v>
      </c>
    </row>
    <row r="1507" spans="1:4" x14ac:dyDescent="0.25">
      <c r="A1507" s="369" t="s">
        <v>14697</v>
      </c>
      <c r="B1507" s="370" t="s">
        <v>14698</v>
      </c>
      <c r="C1507" s="371" t="s">
        <v>770</v>
      </c>
      <c r="D1507" s="372">
        <v>4.0000000000000001E-3</v>
      </c>
    </row>
    <row r="1508" spans="1:4" x14ac:dyDescent="0.25">
      <c r="A1508" s="369" t="s">
        <v>1248</v>
      </c>
      <c r="B1508" s="370" t="s">
        <v>1249</v>
      </c>
      <c r="C1508" s="371" t="s">
        <v>52</v>
      </c>
      <c r="D1508" s="372"/>
    </row>
    <row r="1509" spans="1:4" x14ac:dyDescent="0.25">
      <c r="A1509" s="369" t="s">
        <v>8949</v>
      </c>
      <c r="B1509" s="370" t="s">
        <v>8950</v>
      </c>
      <c r="C1509" s="371" t="s">
        <v>770</v>
      </c>
      <c r="D1509" s="372">
        <v>0.2</v>
      </c>
    </row>
    <row r="1510" spans="1:4" ht="30" x14ac:dyDescent="0.25">
      <c r="A1510" s="369" t="s">
        <v>1250</v>
      </c>
      <c r="B1510" s="370" t="s">
        <v>6473</v>
      </c>
      <c r="C1510" s="371" t="s">
        <v>52</v>
      </c>
      <c r="D1510" s="372"/>
    </row>
    <row r="1511" spans="1:4" x14ac:dyDescent="0.25">
      <c r="A1511" s="369" t="s">
        <v>8949</v>
      </c>
      <c r="B1511" s="370" t="s">
        <v>8950</v>
      </c>
      <c r="C1511" s="371" t="s">
        <v>770</v>
      </c>
      <c r="D1511" s="372">
        <v>0.4</v>
      </c>
    </row>
    <row r="1512" spans="1:4" ht="45" x14ac:dyDescent="0.25">
      <c r="A1512" s="369" t="s">
        <v>1251</v>
      </c>
      <c r="B1512" s="370" t="s">
        <v>1252</v>
      </c>
      <c r="C1512" s="371" t="s">
        <v>21</v>
      </c>
      <c r="D1512" s="372"/>
    </row>
    <row r="1513" spans="1:4" x14ac:dyDescent="0.25">
      <c r="A1513" s="369" t="s">
        <v>8949</v>
      </c>
      <c r="B1513" s="370" t="s">
        <v>8950</v>
      </c>
      <c r="C1513" s="371" t="s">
        <v>770</v>
      </c>
      <c r="D1513" s="372">
        <v>0.6</v>
      </c>
    </row>
    <row r="1514" spans="1:4" x14ac:dyDescent="0.25">
      <c r="A1514" s="369" t="s">
        <v>14697</v>
      </c>
      <c r="B1514" s="370" t="s">
        <v>14698</v>
      </c>
      <c r="C1514" s="371" t="s">
        <v>770</v>
      </c>
      <c r="D1514" s="372">
        <v>3.2000000000000001E-2</v>
      </c>
    </row>
    <row r="1515" spans="1:4" ht="30" x14ac:dyDescent="0.25">
      <c r="A1515" s="369" t="s">
        <v>1253</v>
      </c>
      <c r="B1515" s="370" t="s">
        <v>6474</v>
      </c>
      <c r="C1515" s="371" t="s">
        <v>21</v>
      </c>
      <c r="D1515" s="372"/>
    </row>
    <row r="1516" spans="1:4" x14ac:dyDescent="0.25">
      <c r="A1516" s="369" t="s">
        <v>8949</v>
      </c>
      <c r="B1516" s="370" t="s">
        <v>8950</v>
      </c>
      <c r="C1516" s="371" t="s">
        <v>770</v>
      </c>
      <c r="D1516" s="372">
        <v>0.6</v>
      </c>
    </row>
    <row r="1517" spans="1:4" x14ac:dyDescent="0.25">
      <c r="A1517" s="365" t="s">
        <v>6475</v>
      </c>
      <c r="B1517" s="366" t="s">
        <v>1254</v>
      </c>
      <c r="C1517" s="367"/>
      <c r="D1517" s="368"/>
    </row>
    <row r="1518" spans="1:4" x14ac:dyDescent="0.25">
      <c r="A1518" s="369" t="s">
        <v>1255</v>
      </c>
      <c r="B1518" s="370" t="s">
        <v>1256</v>
      </c>
      <c r="C1518" s="371" t="s">
        <v>21</v>
      </c>
      <c r="D1518" s="372"/>
    </row>
    <row r="1519" spans="1:4" x14ac:dyDescent="0.25">
      <c r="A1519" s="369" t="s">
        <v>8903</v>
      </c>
      <c r="B1519" s="370" t="s">
        <v>8904</v>
      </c>
      <c r="C1519" s="371" t="s">
        <v>770</v>
      </c>
      <c r="D1519" s="372">
        <v>0.4</v>
      </c>
    </row>
    <row r="1520" spans="1:4" x14ac:dyDescent="0.25">
      <c r="A1520" s="369" t="s">
        <v>8935</v>
      </c>
      <c r="B1520" s="370" t="s">
        <v>8936</v>
      </c>
      <c r="C1520" s="371" t="s">
        <v>770</v>
      </c>
      <c r="D1520" s="372">
        <v>0.4</v>
      </c>
    </row>
    <row r="1521" spans="1:4" ht="30" x14ac:dyDescent="0.25">
      <c r="A1521" s="369" t="s">
        <v>14729</v>
      </c>
      <c r="B1521" s="370" t="s">
        <v>14730</v>
      </c>
      <c r="C1521" s="371" t="s">
        <v>770</v>
      </c>
      <c r="D1521" s="372">
        <v>0.16700000000000001</v>
      </c>
    </row>
    <row r="1522" spans="1:4" x14ac:dyDescent="0.25">
      <c r="A1522" s="365" t="s">
        <v>6476</v>
      </c>
      <c r="B1522" s="366" t="s">
        <v>15031</v>
      </c>
      <c r="C1522" s="367"/>
      <c r="D1522" s="368"/>
    </row>
    <row r="1523" spans="1:4" x14ac:dyDescent="0.25">
      <c r="A1523" s="365" t="s">
        <v>6477</v>
      </c>
      <c r="B1523" s="366" t="s">
        <v>1258</v>
      </c>
      <c r="C1523" s="367"/>
      <c r="D1523" s="368"/>
    </row>
    <row r="1524" spans="1:4" ht="30" x14ac:dyDescent="0.25">
      <c r="A1524" s="369" t="s">
        <v>1259</v>
      </c>
      <c r="B1524" s="370" t="s">
        <v>6478</v>
      </c>
      <c r="C1524" s="371" t="s">
        <v>25</v>
      </c>
      <c r="D1524" s="372"/>
    </row>
    <row r="1525" spans="1:4" x14ac:dyDescent="0.25">
      <c r="A1525" s="369" t="s">
        <v>8899</v>
      </c>
      <c r="B1525" s="370" t="s">
        <v>8900</v>
      </c>
      <c r="C1525" s="371" t="s">
        <v>569</v>
      </c>
      <c r="D1525" s="372">
        <v>9</v>
      </c>
    </row>
    <row r="1526" spans="1:4" x14ac:dyDescent="0.25">
      <c r="A1526" s="369" t="s">
        <v>8949</v>
      </c>
      <c r="B1526" s="370" t="s">
        <v>8950</v>
      </c>
      <c r="C1526" s="371" t="s">
        <v>770</v>
      </c>
      <c r="D1526" s="372">
        <v>5.4</v>
      </c>
    </row>
    <row r="1527" spans="1:4" x14ac:dyDescent="0.25">
      <c r="A1527" s="365" t="s">
        <v>6479</v>
      </c>
      <c r="B1527" s="366" t="s">
        <v>1260</v>
      </c>
      <c r="C1527" s="367"/>
      <c r="D1527" s="368"/>
    </row>
    <row r="1528" spans="1:4" ht="45" x14ac:dyDescent="0.25">
      <c r="A1528" s="369" t="s">
        <v>1261</v>
      </c>
      <c r="B1528" s="370" t="s">
        <v>6480</v>
      </c>
      <c r="C1528" s="371" t="s">
        <v>25</v>
      </c>
      <c r="D1528" s="372"/>
    </row>
    <row r="1529" spans="1:4" ht="30" x14ac:dyDescent="0.25">
      <c r="A1529" s="369" t="s">
        <v>8650</v>
      </c>
      <c r="B1529" s="370" t="s">
        <v>8651</v>
      </c>
      <c r="C1529" s="371" t="s">
        <v>25</v>
      </c>
      <c r="D1529" s="372">
        <v>1</v>
      </c>
    </row>
    <row r="1530" spans="1:4" x14ac:dyDescent="0.25">
      <c r="A1530" s="369" t="s">
        <v>8949</v>
      </c>
      <c r="B1530" s="370" t="s">
        <v>8950</v>
      </c>
      <c r="C1530" s="371" t="s">
        <v>770</v>
      </c>
      <c r="D1530" s="372">
        <v>0.6</v>
      </c>
    </row>
    <row r="1531" spans="1:4" ht="45" x14ac:dyDescent="0.25">
      <c r="A1531" s="369" t="s">
        <v>1262</v>
      </c>
      <c r="B1531" s="370" t="s">
        <v>6481</v>
      </c>
      <c r="C1531" s="371" t="s">
        <v>25</v>
      </c>
      <c r="D1531" s="372"/>
    </row>
    <row r="1532" spans="1:4" ht="45" x14ac:dyDescent="0.25">
      <c r="A1532" s="369" t="s">
        <v>8652</v>
      </c>
      <c r="B1532" s="370" t="s">
        <v>8653</v>
      </c>
      <c r="C1532" s="371" t="s">
        <v>25</v>
      </c>
      <c r="D1532" s="372">
        <v>1</v>
      </c>
    </row>
    <row r="1533" spans="1:4" x14ac:dyDescent="0.25">
      <c r="A1533" s="369" t="s">
        <v>8949</v>
      </c>
      <c r="B1533" s="370" t="s">
        <v>8950</v>
      </c>
      <c r="C1533" s="371" t="s">
        <v>770</v>
      </c>
      <c r="D1533" s="372">
        <v>0.6</v>
      </c>
    </row>
    <row r="1534" spans="1:4" ht="45" x14ac:dyDescent="0.25">
      <c r="A1534" s="369" t="s">
        <v>1263</v>
      </c>
      <c r="B1534" s="370" t="s">
        <v>6482</v>
      </c>
      <c r="C1534" s="371" t="s">
        <v>25</v>
      </c>
      <c r="D1534" s="372"/>
    </row>
    <row r="1535" spans="1:4" ht="30" x14ac:dyDescent="0.25">
      <c r="A1535" s="369" t="s">
        <v>8655</v>
      </c>
      <c r="B1535" s="370" t="s">
        <v>8656</v>
      </c>
      <c r="C1535" s="371" t="s">
        <v>25</v>
      </c>
      <c r="D1535" s="372">
        <v>1</v>
      </c>
    </row>
    <row r="1536" spans="1:4" x14ac:dyDescent="0.25">
      <c r="A1536" s="369" t="s">
        <v>8949</v>
      </c>
      <c r="B1536" s="370" t="s">
        <v>8950</v>
      </c>
      <c r="C1536" s="371" t="s">
        <v>770</v>
      </c>
      <c r="D1536" s="372">
        <v>0.6</v>
      </c>
    </row>
    <row r="1537" spans="1:4" ht="30" x14ac:dyDescent="0.25">
      <c r="A1537" s="369" t="s">
        <v>1264</v>
      </c>
      <c r="B1537" s="370" t="s">
        <v>6483</v>
      </c>
      <c r="C1537" s="371" t="s">
        <v>25</v>
      </c>
      <c r="D1537" s="372"/>
    </row>
    <row r="1538" spans="1:4" x14ac:dyDescent="0.25">
      <c r="A1538" s="369" t="s">
        <v>8657</v>
      </c>
      <c r="B1538" s="370" t="s">
        <v>8658</v>
      </c>
      <c r="C1538" s="371" t="s">
        <v>25</v>
      </c>
      <c r="D1538" s="372">
        <v>1</v>
      </c>
    </row>
    <row r="1539" spans="1:4" x14ac:dyDescent="0.25">
      <c r="A1539" s="369" t="s">
        <v>8949</v>
      </c>
      <c r="B1539" s="370" t="s">
        <v>8950</v>
      </c>
      <c r="C1539" s="371" t="s">
        <v>770</v>
      </c>
      <c r="D1539" s="372">
        <v>0.6</v>
      </c>
    </row>
    <row r="1540" spans="1:4" x14ac:dyDescent="0.25">
      <c r="A1540" s="365" t="s">
        <v>6484</v>
      </c>
      <c r="B1540" s="366" t="s">
        <v>1265</v>
      </c>
      <c r="C1540" s="367"/>
      <c r="D1540" s="368"/>
    </row>
    <row r="1541" spans="1:4" ht="30" x14ac:dyDescent="0.25">
      <c r="A1541" s="369" t="s">
        <v>1266</v>
      </c>
      <c r="B1541" s="370" t="s">
        <v>1267</v>
      </c>
      <c r="C1541" s="371" t="s">
        <v>25</v>
      </c>
      <c r="D1541" s="372"/>
    </row>
    <row r="1542" spans="1:4" ht="30" x14ac:dyDescent="0.25">
      <c r="A1542" s="369" t="s">
        <v>14707</v>
      </c>
      <c r="B1542" s="370" t="s">
        <v>14708</v>
      </c>
      <c r="C1542" s="371" t="s">
        <v>770</v>
      </c>
      <c r="D1542" s="372">
        <v>8.2299999999999998E-2</v>
      </c>
    </row>
    <row r="1543" spans="1:4" ht="30" x14ac:dyDescent="0.25">
      <c r="A1543" s="369" t="s">
        <v>1268</v>
      </c>
      <c r="B1543" s="370" t="s">
        <v>1269</v>
      </c>
      <c r="C1543" s="371" t="s">
        <v>25</v>
      </c>
      <c r="D1543" s="372"/>
    </row>
    <row r="1544" spans="1:4" ht="30" x14ac:dyDescent="0.25">
      <c r="A1544" s="369" t="s">
        <v>14707</v>
      </c>
      <c r="B1544" s="370" t="s">
        <v>14708</v>
      </c>
      <c r="C1544" s="371" t="s">
        <v>770</v>
      </c>
      <c r="D1544" s="372">
        <v>0.15429999999999999</v>
      </c>
    </row>
    <row r="1545" spans="1:4" ht="30" x14ac:dyDescent="0.25">
      <c r="A1545" s="369" t="s">
        <v>1270</v>
      </c>
      <c r="B1545" s="370" t="s">
        <v>1271</v>
      </c>
      <c r="C1545" s="371" t="s">
        <v>25</v>
      </c>
      <c r="D1545" s="372"/>
    </row>
    <row r="1546" spans="1:4" ht="30" x14ac:dyDescent="0.25">
      <c r="A1546" s="369" t="s">
        <v>14707</v>
      </c>
      <c r="B1546" s="370" t="s">
        <v>14708</v>
      </c>
      <c r="C1546" s="371" t="s">
        <v>770</v>
      </c>
      <c r="D1546" s="372">
        <v>0.19159999999999999</v>
      </c>
    </row>
    <row r="1547" spans="1:4" ht="30" x14ac:dyDescent="0.25">
      <c r="A1547" s="369" t="s">
        <v>1272</v>
      </c>
      <c r="B1547" s="370" t="s">
        <v>1273</v>
      </c>
      <c r="C1547" s="371" t="s">
        <v>25</v>
      </c>
      <c r="D1547" s="372"/>
    </row>
    <row r="1548" spans="1:4" ht="30" x14ac:dyDescent="0.25">
      <c r="A1548" s="369" t="s">
        <v>14707</v>
      </c>
      <c r="B1548" s="370" t="s">
        <v>14708</v>
      </c>
      <c r="C1548" s="371" t="s">
        <v>770</v>
      </c>
      <c r="D1548" s="372">
        <v>0.21790000000000001</v>
      </c>
    </row>
    <row r="1549" spans="1:4" x14ac:dyDescent="0.25">
      <c r="A1549" s="369" t="s">
        <v>1274</v>
      </c>
      <c r="B1549" s="370" t="s">
        <v>1275</v>
      </c>
      <c r="C1549" s="371" t="s">
        <v>1276</v>
      </c>
      <c r="D1549" s="372"/>
    </row>
    <row r="1550" spans="1:4" ht="30" x14ac:dyDescent="0.25">
      <c r="A1550" s="369" t="s">
        <v>14707</v>
      </c>
      <c r="B1550" s="370" t="s">
        <v>14708</v>
      </c>
      <c r="C1550" s="371" t="s">
        <v>770</v>
      </c>
      <c r="D1550" s="372">
        <v>1.09E-2</v>
      </c>
    </row>
    <row r="1551" spans="1:4" ht="30" x14ac:dyDescent="0.25">
      <c r="A1551" s="369" t="s">
        <v>1277</v>
      </c>
      <c r="B1551" s="370" t="s">
        <v>6485</v>
      </c>
      <c r="C1551" s="371" t="s">
        <v>25</v>
      </c>
      <c r="D1551" s="372"/>
    </row>
    <row r="1552" spans="1:4" ht="30" x14ac:dyDescent="0.25">
      <c r="A1552" s="369" t="s">
        <v>14707</v>
      </c>
      <c r="B1552" s="370" t="s">
        <v>14708</v>
      </c>
      <c r="C1552" s="371" t="s">
        <v>770</v>
      </c>
      <c r="D1552" s="372">
        <v>4.8800000000000003E-2</v>
      </c>
    </row>
    <row r="1553" spans="1:4" ht="45" x14ac:dyDescent="0.25">
      <c r="A1553" s="369" t="s">
        <v>15010</v>
      </c>
      <c r="B1553" s="370" t="s">
        <v>15011</v>
      </c>
      <c r="C1553" s="371" t="s">
        <v>770</v>
      </c>
      <c r="D1553" s="372">
        <v>1.4999999999999999E-2</v>
      </c>
    </row>
    <row r="1554" spans="1:4" x14ac:dyDescent="0.25">
      <c r="A1554" s="365" t="s">
        <v>6486</v>
      </c>
      <c r="B1554" s="366" t="s">
        <v>1278</v>
      </c>
      <c r="C1554" s="367"/>
      <c r="D1554" s="368"/>
    </row>
    <row r="1555" spans="1:4" x14ac:dyDescent="0.25">
      <c r="A1555" s="369" t="s">
        <v>1279</v>
      </c>
      <c r="B1555" s="370" t="s">
        <v>1280</v>
      </c>
      <c r="C1555" s="371" t="s">
        <v>1281</v>
      </c>
      <c r="D1555" s="372"/>
    </row>
    <row r="1556" spans="1:4" x14ac:dyDescent="0.25">
      <c r="A1556" s="369" t="s">
        <v>8648</v>
      </c>
      <c r="B1556" s="370" t="s">
        <v>1280</v>
      </c>
      <c r="C1556" s="371" t="s">
        <v>1281</v>
      </c>
      <c r="D1556" s="372">
        <v>1</v>
      </c>
    </row>
    <row r="1557" spans="1:4" x14ac:dyDescent="0.25">
      <c r="A1557" s="369" t="s">
        <v>1282</v>
      </c>
      <c r="B1557" s="370" t="s">
        <v>1283</v>
      </c>
      <c r="C1557" s="371" t="s">
        <v>25</v>
      </c>
      <c r="D1557" s="372"/>
    </row>
    <row r="1558" spans="1:4" x14ac:dyDescent="0.25">
      <c r="A1558" s="369" t="s">
        <v>8649</v>
      </c>
      <c r="B1558" s="370" t="s">
        <v>1283</v>
      </c>
      <c r="C1558" s="371" t="s">
        <v>25</v>
      </c>
      <c r="D1558" s="372">
        <v>1</v>
      </c>
    </row>
    <row r="1559" spans="1:4" ht="30" x14ac:dyDescent="0.25">
      <c r="A1559" s="369" t="s">
        <v>1284</v>
      </c>
      <c r="B1559" s="370" t="s">
        <v>6487</v>
      </c>
      <c r="C1559" s="371" t="s">
        <v>1281</v>
      </c>
      <c r="D1559" s="372"/>
    </row>
    <row r="1560" spans="1:4" ht="30" x14ac:dyDescent="0.25">
      <c r="A1560" s="369" t="s">
        <v>8654</v>
      </c>
      <c r="B1560" s="370" t="s">
        <v>6487</v>
      </c>
      <c r="C1560" s="371" t="s">
        <v>1281</v>
      </c>
      <c r="D1560" s="372">
        <v>1</v>
      </c>
    </row>
    <row r="1561" spans="1:4" x14ac:dyDescent="0.25">
      <c r="A1561" s="365" t="s">
        <v>6488</v>
      </c>
      <c r="B1561" s="366" t="s">
        <v>1285</v>
      </c>
      <c r="C1561" s="367"/>
      <c r="D1561" s="368"/>
    </row>
    <row r="1562" spans="1:4" x14ac:dyDescent="0.25">
      <c r="A1562" s="369" t="s">
        <v>1286</v>
      </c>
      <c r="B1562" s="370" t="s">
        <v>1287</v>
      </c>
      <c r="C1562" s="371" t="s">
        <v>25</v>
      </c>
      <c r="D1562" s="372"/>
    </row>
    <row r="1563" spans="1:4" ht="45" x14ac:dyDescent="0.25">
      <c r="A1563" s="369" t="s">
        <v>15010</v>
      </c>
      <c r="B1563" s="370" t="s">
        <v>15011</v>
      </c>
      <c r="C1563" s="371" t="s">
        <v>770</v>
      </c>
      <c r="D1563" s="372">
        <v>1.7999999999999999E-2</v>
      </c>
    </row>
    <row r="1564" spans="1:4" x14ac:dyDescent="0.25">
      <c r="A1564" s="369" t="s">
        <v>1288</v>
      </c>
      <c r="B1564" s="370" t="s">
        <v>1289</v>
      </c>
      <c r="C1564" s="371" t="s">
        <v>25</v>
      </c>
      <c r="D1564" s="372"/>
    </row>
    <row r="1565" spans="1:4" x14ac:dyDescent="0.25">
      <c r="A1565" s="369" t="s">
        <v>14709</v>
      </c>
      <c r="B1565" s="370" t="s">
        <v>14710</v>
      </c>
      <c r="C1565" s="371" t="s">
        <v>770</v>
      </c>
      <c r="D1565" s="372">
        <v>4.1399999999999999E-2</v>
      </c>
    </row>
    <row r="1566" spans="1:4" ht="30" x14ac:dyDescent="0.25">
      <c r="A1566" s="369" t="s">
        <v>1290</v>
      </c>
      <c r="B1566" s="370" t="s">
        <v>6489</v>
      </c>
      <c r="C1566" s="371" t="s">
        <v>25</v>
      </c>
      <c r="D1566" s="372"/>
    </row>
    <row r="1567" spans="1:4" x14ac:dyDescent="0.25">
      <c r="A1567" s="369" t="s">
        <v>14709</v>
      </c>
      <c r="B1567" s="370" t="s">
        <v>14710</v>
      </c>
      <c r="C1567" s="371" t="s">
        <v>770</v>
      </c>
      <c r="D1567" s="372">
        <v>6.1800000000000001E-2</v>
      </c>
    </row>
    <row r="1568" spans="1:4" ht="30" x14ac:dyDescent="0.25">
      <c r="A1568" s="369" t="s">
        <v>1291</v>
      </c>
      <c r="B1568" s="370" t="s">
        <v>6490</v>
      </c>
      <c r="C1568" s="371" t="s">
        <v>25</v>
      </c>
      <c r="D1568" s="372"/>
    </row>
    <row r="1569" spans="1:4" x14ac:dyDescent="0.25">
      <c r="A1569" s="369" t="s">
        <v>14709</v>
      </c>
      <c r="B1569" s="370" t="s">
        <v>14710</v>
      </c>
      <c r="C1569" s="371" t="s">
        <v>770</v>
      </c>
      <c r="D1569" s="372">
        <v>6.83E-2</v>
      </c>
    </row>
    <row r="1570" spans="1:4" ht="30" x14ac:dyDescent="0.25">
      <c r="A1570" s="369" t="s">
        <v>1292</v>
      </c>
      <c r="B1570" s="370" t="s">
        <v>6491</v>
      </c>
      <c r="C1570" s="371" t="s">
        <v>25</v>
      </c>
      <c r="D1570" s="372"/>
    </row>
    <row r="1571" spans="1:4" x14ac:dyDescent="0.25">
      <c r="A1571" s="369" t="s">
        <v>14709</v>
      </c>
      <c r="B1571" s="370" t="s">
        <v>14710</v>
      </c>
      <c r="C1571" s="371" t="s">
        <v>770</v>
      </c>
      <c r="D1571" s="372">
        <v>9.1300000000000006E-2</v>
      </c>
    </row>
    <row r="1572" spans="1:4" ht="30" x14ac:dyDescent="0.25">
      <c r="A1572" s="369" t="s">
        <v>1293</v>
      </c>
      <c r="B1572" s="370" t="s">
        <v>6492</v>
      </c>
      <c r="C1572" s="371" t="s">
        <v>25</v>
      </c>
      <c r="D1572" s="372"/>
    </row>
    <row r="1573" spans="1:4" x14ac:dyDescent="0.25">
      <c r="A1573" s="369" t="s">
        <v>14709</v>
      </c>
      <c r="B1573" s="370" t="s">
        <v>14710</v>
      </c>
      <c r="C1573" s="371" t="s">
        <v>770</v>
      </c>
      <c r="D1573" s="372">
        <v>0.1368</v>
      </c>
    </row>
    <row r="1574" spans="1:4" ht="30" x14ac:dyDescent="0.25">
      <c r="A1574" s="369" t="s">
        <v>1294</v>
      </c>
      <c r="B1574" s="370" t="s">
        <v>6493</v>
      </c>
      <c r="C1574" s="371" t="s">
        <v>25</v>
      </c>
      <c r="D1574" s="372"/>
    </row>
    <row r="1575" spans="1:4" x14ac:dyDescent="0.25">
      <c r="A1575" s="369" t="s">
        <v>14709</v>
      </c>
      <c r="B1575" s="370" t="s">
        <v>14710</v>
      </c>
      <c r="C1575" s="371" t="s">
        <v>770</v>
      </c>
      <c r="D1575" s="372">
        <v>0.1822</v>
      </c>
    </row>
    <row r="1576" spans="1:4" ht="30" x14ac:dyDescent="0.25">
      <c r="A1576" s="369" t="s">
        <v>1295</v>
      </c>
      <c r="B1576" s="370" t="s">
        <v>6494</v>
      </c>
      <c r="C1576" s="371" t="s">
        <v>1276</v>
      </c>
      <c r="D1576" s="372"/>
    </row>
    <row r="1577" spans="1:4" x14ac:dyDescent="0.25">
      <c r="A1577" s="369" t="s">
        <v>14709</v>
      </c>
      <c r="B1577" s="370" t="s">
        <v>14710</v>
      </c>
      <c r="C1577" s="371" t="s">
        <v>770</v>
      </c>
      <c r="D1577" s="372">
        <v>8.8000000000000005E-3</v>
      </c>
    </row>
    <row r="1578" spans="1:4" x14ac:dyDescent="0.25">
      <c r="A1578" s="369" t="s">
        <v>1296</v>
      </c>
      <c r="B1578" s="370" t="s">
        <v>1297</v>
      </c>
      <c r="C1578" s="371" t="s">
        <v>25</v>
      </c>
      <c r="D1578" s="372"/>
    </row>
    <row r="1579" spans="1:4" x14ac:dyDescent="0.25">
      <c r="A1579" s="369" t="s">
        <v>14709</v>
      </c>
      <c r="B1579" s="370" t="s">
        <v>14710</v>
      </c>
      <c r="C1579" s="371" t="s">
        <v>770</v>
      </c>
      <c r="D1579" s="372">
        <v>7.1199999999999999E-2</v>
      </c>
    </row>
    <row r="1580" spans="1:4" ht="30" x14ac:dyDescent="0.25">
      <c r="A1580" s="369" t="s">
        <v>1298</v>
      </c>
      <c r="B1580" s="370" t="s">
        <v>6495</v>
      </c>
      <c r="C1580" s="371" t="s">
        <v>25</v>
      </c>
      <c r="D1580" s="372"/>
    </row>
    <row r="1581" spans="1:4" x14ac:dyDescent="0.25">
      <c r="A1581" s="369" t="s">
        <v>14709</v>
      </c>
      <c r="B1581" s="370" t="s">
        <v>14710</v>
      </c>
      <c r="C1581" s="371" t="s">
        <v>770</v>
      </c>
      <c r="D1581" s="372">
        <v>9.8199999999999996E-2</v>
      </c>
    </row>
    <row r="1582" spans="1:4" ht="30" x14ac:dyDescent="0.25">
      <c r="A1582" s="369" t="s">
        <v>1299</v>
      </c>
      <c r="B1582" s="370" t="s">
        <v>6496</v>
      </c>
      <c r="C1582" s="371" t="s">
        <v>25</v>
      </c>
      <c r="D1582" s="372"/>
    </row>
    <row r="1583" spans="1:4" x14ac:dyDescent="0.25">
      <c r="A1583" s="369" t="s">
        <v>14709</v>
      </c>
      <c r="B1583" s="370" t="s">
        <v>14710</v>
      </c>
      <c r="C1583" s="371" t="s">
        <v>770</v>
      </c>
      <c r="D1583" s="372">
        <v>0.10249999999999999</v>
      </c>
    </row>
    <row r="1584" spans="1:4" ht="30" x14ac:dyDescent="0.25">
      <c r="A1584" s="369" t="s">
        <v>1300</v>
      </c>
      <c r="B1584" s="370" t="s">
        <v>6497</v>
      </c>
      <c r="C1584" s="371" t="s">
        <v>25</v>
      </c>
      <c r="D1584" s="372"/>
    </row>
    <row r="1585" spans="1:4" x14ac:dyDescent="0.25">
      <c r="A1585" s="369" t="s">
        <v>14709</v>
      </c>
      <c r="B1585" s="370" t="s">
        <v>14710</v>
      </c>
      <c r="C1585" s="371" t="s">
        <v>770</v>
      </c>
      <c r="D1585" s="372">
        <v>0.13100000000000001</v>
      </c>
    </row>
    <row r="1586" spans="1:4" ht="30" x14ac:dyDescent="0.25">
      <c r="A1586" s="369" t="s">
        <v>1301</v>
      </c>
      <c r="B1586" s="370" t="s">
        <v>6498</v>
      </c>
      <c r="C1586" s="371" t="s">
        <v>25</v>
      </c>
      <c r="D1586" s="372"/>
    </row>
    <row r="1587" spans="1:4" x14ac:dyDescent="0.25">
      <c r="A1587" s="369" t="s">
        <v>14709</v>
      </c>
      <c r="B1587" s="370" t="s">
        <v>14710</v>
      </c>
      <c r="C1587" s="371" t="s">
        <v>770</v>
      </c>
      <c r="D1587" s="372">
        <v>0.19639999999999999</v>
      </c>
    </row>
    <row r="1588" spans="1:4" ht="30" x14ac:dyDescent="0.25">
      <c r="A1588" s="369" t="s">
        <v>1302</v>
      </c>
      <c r="B1588" s="370" t="s">
        <v>6499</v>
      </c>
      <c r="C1588" s="371" t="s">
        <v>25</v>
      </c>
      <c r="D1588" s="372"/>
    </row>
    <row r="1589" spans="1:4" x14ac:dyDescent="0.25">
      <c r="A1589" s="369" t="s">
        <v>14709</v>
      </c>
      <c r="B1589" s="370" t="s">
        <v>14710</v>
      </c>
      <c r="C1589" s="371" t="s">
        <v>770</v>
      </c>
      <c r="D1589" s="372">
        <v>0.26179999999999998</v>
      </c>
    </row>
    <row r="1590" spans="1:4" ht="30" x14ac:dyDescent="0.25">
      <c r="A1590" s="369" t="s">
        <v>1303</v>
      </c>
      <c r="B1590" s="370" t="s">
        <v>6500</v>
      </c>
      <c r="C1590" s="371" t="s">
        <v>1276</v>
      </c>
      <c r="D1590" s="372"/>
    </row>
    <row r="1591" spans="1:4" x14ac:dyDescent="0.25">
      <c r="A1591" s="369" t="s">
        <v>14709</v>
      </c>
      <c r="B1591" s="370" t="s">
        <v>14710</v>
      </c>
      <c r="C1591" s="371" t="s">
        <v>770</v>
      </c>
      <c r="D1591" s="372">
        <v>1.2699999999999999E-2</v>
      </c>
    </row>
    <row r="1592" spans="1:4" x14ac:dyDescent="0.25">
      <c r="A1592" s="365" t="s">
        <v>6501</v>
      </c>
      <c r="B1592" s="366" t="s">
        <v>15032</v>
      </c>
      <c r="C1592" s="367"/>
      <c r="D1592" s="368"/>
    </row>
    <row r="1593" spans="1:4" x14ac:dyDescent="0.25">
      <c r="A1593" s="365" t="s">
        <v>6502</v>
      </c>
      <c r="B1593" s="366" t="s">
        <v>1305</v>
      </c>
      <c r="C1593" s="367"/>
      <c r="D1593" s="368"/>
    </row>
    <row r="1594" spans="1:4" x14ac:dyDescent="0.25">
      <c r="A1594" s="369" t="s">
        <v>23</v>
      </c>
      <c r="B1594" s="370" t="s">
        <v>24</v>
      </c>
      <c r="C1594" s="371" t="s">
        <v>25</v>
      </c>
      <c r="D1594" s="372"/>
    </row>
    <row r="1595" spans="1:4" x14ac:dyDescent="0.25">
      <c r="A1595" s="369" t="s">
        <v>8949</v>
      </c>
      <c r="B1595" s="370" t="s">
        <v>8950</v>
      </c>
      <c r="C1595" s="371" t="s">
        <v>770</v>
      </c>
      <c r="D1595" s="372">
        <v>2.5</v>
      </c>
    </row>
    <row r="1596" spans="1:4" x14ac:dyDescent="0.25">
      <c r="A1596" s="369" t="s">
        <v>1306</v>
      </c>
      <c r="B1596" s="370" t="s">
        <v>1307</v>
      </c>
      <c r="C1596" s="371" t="s">
        <v>25</v>
      </c>
      <c r="D1596" s="372"/>
    </row>
    <row r="1597" spans="1:4" x14ac:dyDescent="0.25">
      <c r="A1597" s="369" t="s">
        <v>8949</v>
      </c>
      <c r="B1597" s="370" t="s">
        <v>8950</v>
      </c>
      <c r="C1597" s="371" t="s">
        <v>770</v>
      </c>
      <c r="D1597" s="372">
        <v>3.12</v>
      </c>
    </row>
    <row r="1598" spans="1:4" x14ac:dyDescent="0.25">
      <c r="A1598" s="365" t="s">
        <v>6503</v>
      </c>
      <c r="B1598" s="366" t="s">
        <v>1308</v>
      </c>
      <c r="C1598" s="367"/>
      <c r="D1598" s="368"/>
    </row>
    <row r="1599" spans="1:4" ht="30" x14ac:dyDescent="0.25">
      <c r="A1599" s="369" t="s">
        <v>1309</v>
      </c>
      <c r="B1599" s="370" t="s">
        <v>1310</v>
      </c>
      <c r="C1599" s="371" t="s">
        <v>25</v>
      </c>
      <c r="D1599" s="372"/>
    </row>
    <row r="1600" spans="1:4" x14ac:dyDescent="0.25">
      <c r="A1600" s="369" t="s">
        <v>8949</v>
      </c>
      <c r="B1600" s="370" t="s">
        <v>8950</v>
      </c>
      <c r="C1600" s="371" t="s">
        <v>770</v>
      </c>
      <c r="D1600" s="372">
        <v>3</v>
      </c>
    </row>
    <row r="1601" spans="1:4" ht="30" x14ac:dyDescent="0.25">
      <c r="A1601" s="369" t="s">
        <v>1311</v>
      </c>
      <c r="B1601" s="370" t="s">
        <v>6504</v>
      </c>
      <c r="C1601" s="371" t="s">
        <v>25</v>
      </c>
      <c r="D1601" s="372"/>
    </row>
    <row r="1602" spans="1:4" x14ac:dyDescent="0.25">
      <c r="A1602" s="369" t="s">
        <v>8949</v>
      </c>
      <c r="B1602" s="370" t="s">
        <v>8950</v>
      </c>
      <c r="C1602" s="371" t="s">
        <v>770</v>
      </c>
      <c r="D1602" s="372">
        <v>3.88</v>
      </c>
    </row>
    <row r="1603" spans="1:4" x14ac:dyDescent="0.25">
      <c r="A1603" s="365" t="s">
        <v>6505</v>
      </c>
      <c r="B1603" s="366" t="s">
        <v>1312</v>
      </c>
      <c r="C1603" s="367"/>
      <c r="D1603" s="368"/>
    </row>
    <row r="1604" spans="1:4" x14ac:dyDescent="0.25">
      <c r="A1604" s="369" t="s">
        <v>1313</v>
      </c>
      <c r="B1604" s="370" t="s">
        <v>1314</v>
      </c>
      <c r="C1604" s="371" t="s">
        <v>25</v>
      </c>
      <c r="D1604" s="372"/>
    </row>
    <row r="1605" spans="1:4" x14ac:dyDescent="0.25">
      <c r="A1605" s="369" t="s">
        <v>8949</v>
      </c>
      <c r="B1605" s="370" t="s">
        <v>8950</v>
      </c>
      <c r="C1605" s="371" t="s">
        <v>770</v>
      </c>
      <c r="D1605" s="372">
        <v>0.43</v>
      </c>
    </row>
    <row r="1606" spans="1:4" x14ac:dyDescent="0.25">
      <c r="A1606" s="369" t="s">
        <v>492</v>
      </c>
      <c r="B1606" s="370" t="s">
        <v>491</v>
      </c>
      <c r="C1606" s="371" t="s">
        <v>25</v>
      </c>
      <c r="D1606" s="372"/>
    </row>
    <row r="1607" spans="1:4" x14ac:dyDescent="0.25">
      <c r="A1607" s="369" t="s">
        <v>8903</v>
      </c>
      <c r="B1607" s="370" t="s">
        <v>8904</v>
      </c>
      <c r="C1607" s="371" t="s">
        <v>770</v>
      </c>
      <c r="D1607" s="372">
        <v>7.2999999999999995E-2</v>
      </c>
    </row>
    <row r="1608" spans="1:4" x14ac:dyDescent="0.25">
      <c r="A1608" s="369" t="s">
        <v>8949</v>
      </c>
      <c r="B1608" s="370" t="s">
        <v>8950</v>
      </c>
      <c r="C1608" s="371" t="s">
        <v>770</v>
      </c>
      <c r="D1608" s="372">
        <v>0.86</v>
      </c>
    </row>
    <row r="1609" spans="1:4" x14ac:dyDescent="0.25">
      <c r="A1609" s="369" t="s">
        <v>1315</v>
      </c>
      <c r="B1609" s="370" t="s">
        <v>1316</v>
      </c>
      <c r="C1609" s="371" t="s">
        <v>25</v>
      </c>
      <c r="D1609" s="372"/>
    </row>
    <row r="1610" spans="1:4" x14ac:dyDescent="0.25">
      <c r="A1610" s="369" t="s">
        <v>8949</v>
      </c>
      <c r="B1610" s="370" t="s">
        <v>8950</v>
      </c>
      <c r="C1610" s="371" t="s">
        <v>770</v>
      </c>
      <c r="D1610" s="372">
        <v>3.36</v>
      </c>
    </row>
    <row r="1611" spans="1:4" x14ac:dyDescent="0.25">
      <c r="A1611" s="369" t="s">
        <v>8993</v>
      </c>
      <c r="B1611" s="370" t="s">
        <v>8994</v>
      </c>
      <c r="C1611" s="371" t="s">
        <v>32</v>
      </c>
      <c r="D1611" s="372">
        <v>28.4</v>
      </c>
    </row>
    <row r="1612" spans="1:4" x14ac:dyDescent="0.25">
      <c r="A1612" s="365" t="s">
        <v>6506</v>
      </c>
      <c r="B1612" s="366" t="s">
        <v>1317</v>
      </c>
      <c r="C1612" s="367"/>
      <c r="D1612" s="368"/>
    </row>
    <row r="1613" spans="1:4" x14ac:dyDescent="0.25">
      <c r="A1613" s="369" t="s">
        <v>1318</v>
      </c>
      <c r="B1613" s="370" t="s">
        <v>1319</v>
      </c>
      <c r="C1613" s="371" t="s">
        <v>25</v>
      </c>
      <c r="D1613" s="372"/>
    </row>
    <row r="1614" spans="1:4" x14ac:dyDescent="0.25">
      <c r="A1614" s="369" t="s">
        <v>8935</v>
      </c>
      <c r="B1614" s="370" t="s">
        <v>8936</v>
      </c>
      <c r="C1614" s="371" t="s">
        <v>770</v>
      </c>
      <c r="D1614" s="372">
        <v>7.2999999999999995E-2</v>
      </c>
    </row>
    <row r="1615" spans="1:4" x14ac:dyDescent="0.25">
      <c r="A1615" s="369" t="s">
        <v>8949</v>
      </c>
      <c r="B1615" s="370" t="s">
        <v>8950</v>
      </c>
      <c r="C1615" s="371" t="s">
        <v>770</v>
      </c>
      <c r="D1615" s="372">
        <v>3</v>
      </c>
    </row>
    <row r="1616" spans="1:4" x14ac:dyDescent="0.25">
      <c r="A1616" s="365" t="s">
        <v>6507</v>
      </c>
      <c r="B1616" s="366" t="s">
        <v>1320</v>
      </c>
      <c r="C1616" s="367"/>
      <c r="D1616" s="368"/>
    </row>
    <row r="1617" spans="1:4" x14ac:dyDescent="0.25">
      <c r="A1617" s="369" t="s">
        <v>1321</v>
      </c>
      <c r="B1617" s="370" t="s">
        <v>1322</v>
      </c>
      <c r="C1617" s="371" t="s">
        <v>25</v>
      </c>
      <c r="D1617" s="372"/>
    </row>
    <row r="1618" spans="1:4" x14ac:dyDescent="0.25">
      <c r="A1618" s="369" t="s">
        <v>8949</v>
      </c>
      <c r="B1618" s="370" t="s">
        <v>8950</v>
      </c>
      <c r="C1618" s="371" t="s">
        <v>770</v>
      </c>
      <c r="D1618" s="372">
        <v>0.6</v>
      </c>
    </row>
    <row r="1619" spans="1:4" x14ac:dyDescent="0.25">
      <c r="A1619" s="365" t="s">
        <v>6508</v>
      </c>
      <c r="B1619" s="366" t="s">
        <v>15033</v>
      </c>
      <c r="C1619" s="367"/>
      <c r="D1619" s="368"/>
    </row>
    <row r="1620" spans="1:4" ht="30" x14ac:dyDescent="0.25">
      <c r="A1620" s="365" t="s">
        <v>6509</v>
      </c>
      <c r="B1620" s="366" t="s">
        <v>1324</v>
      </c>
      <c r="C1620" s="367"/>
      <c r="D1620" s="368"/>
    </row>
    <row r="1621" spans="1:4" x14ac:dyDescent="0.25">
      <c r="A1621" s="369" t="s">
        <v>1325</v>
      </c>
      <c r="B1621" s="370" t="s">
        <v>1326</v>
      </c>
      <c r="C1621" s="371" t="s">
        <v>25</v>
      </c>
      <c r="D1621" s="372"/>
    </row>
    <row r="1622" spans="1:4" x14ac:dyDescent="0.25">
      <c r="A1622" s="369" t="s">
        <v>8949</v>
      </c>
      <c r="B1622" s="370" t="s">
        <v>8950</v>
      </c>
      <c r="C1622" s="371" t="s">
        <v>770</v>
      </c>
      <c r="D1622" s="372">
        <v>1.4E-2</v>
      </c>
    </row>
    <row r="1623" spans="1:4" x14ac:dyDescent="0.25">
      <c r="A1623" s="369" t="s">
        <v>14709</v>
      </c>
      <c r="B1623" s="370" t="s">
        <v>14710</v>
      </c>
      <c r="C1623" s="371" t="s">
        <v>770</v>
      </c>
      <c r="D1623" s="372">
        <v>3.2199999999999999E-2</v>
      </c>
    </row>
    <row r="1624" spans="1:4" ht="30" x14ac:dyDescent="0.25">
      <c r="A1624" s="369" t="s">
        <v>14725</v>
      </c>
      <c r="B1624" s="370" t="s">
        <v>14726</v>
      </c>
      <c r="C1624" s="371" t="s">
        <v>770</v>
      </c>
      <c r="D1624" s="372">
        <v>1.4E-2</v>
      </c>
    </row>
    <row r="1625" spans="1:4" ht="45" x14ac:dyDescent="0.25">
      <c r="A1625" s="369" t="s">
        <v>15010</v>
      </c>
      <c r="B1625" s="370" t="s">
        <v>15011</v>
      </c>
      <c r="C1625" s="371" t="s">
        <v>770</v>
      </c>
      <c r="D1625" s="372">
        <v>1.4E-2</v>
      </c>
    </row>
    <row r="1626" spans="1:4" ht="30" x14ac:dyDescent="0.25">
      <c r="A1626" s="369" t="s">
        <v>475</v>
      </c>
      <c r="B1626" s="370" t="s">
        <v>474</v>
      </c>
      <c r="C1626" s="371" t="s">
        <v>25</v>
      </c>
      <c r="D1626" s="372"/>
    </row>
    <row r="1627" spans="1:4" x14ac:dyDescent="0.25">
      <c r="A1627" s="369" t="s">
        <v>8949</v>
      </c>
      <c r="B1627" s="370" t="s">
        <v>8950</v>
      </c>
      <c r="C1627" s="371" t="s">
        <v>770</v>
      </c>
      <c r="D1627" s="372">
        <v>1.4E-2</v>
      </c>
    </row>
    <row r="1628" spans="1:4" x14ac:dyDescent="0.25">
      <c r="A1628" s="369" t="s">
        <v>14709</v>
      </c>
      <c r="B1628" s="370" t="s">
        <v>14710</v>
      </c>
      <c r="C1628" s="371" t="s">
        <v>770</v>
      </c>
      <c r="D1628" s="372">
        <v>3.4299999999999997E-2</v>
      </c>
    </row>
    <row r="1629" spans="1:4" ht="30" x14ac:dyDescent="0.25">
      <c r="A1629" s="369" t="s">
        <v>14725</v>
      </c>
      <c r="B1629" s="370" t="s">
        <v>14726</v>
      </c>
      <c r="C1629" s="371" t="s">
        <v>770</v>
      </c>
      <c r="D1629" s="372">
        <v>1.4E-2</v>
      </c>
    </row>
    <row r="1630" spans="1:4" ht="45" x14ac:dyDescent="0.25">
      <c r="A1630" s="369" t="s">
        <v>15010</v>
      </c>
      <c r="B1630" s="370" t="s">
        <v>15011</v>
      </c>
      <c r="C1630" s="371" t="s">
        <v>770</v>
      </c>
      <c r="D1630" s="372">
        <v>1.4E-2</v>
      </c>
    </row>
    <row r="1631" spans="1:4" ht="30" x14ac:dyDescent="0.25">
      <c r="A1631" s="369" t="s">
        <v>1327</v>
      </c>
      <c r="B1631" s="370" t="s">
        <v>1328</v>
      </c>
      <c r="C1631" s="371" t="s">
        <v>25</v>
      </c>
      <c r="D1631" s="372"/>
    </row>
    <row r="1632" spans="1:4" x14ac:dyDescent="0.25">
      <c r="A1632" s="369" t="s">
        <v>8949</v>
      </c>
      <c r="B1632" s="370" t="s">
        <v>8950</v>
      </c>
      <c r="C1632" s="371" t="s">
        <v>770</v>
      </c>
      <c r="D1632" s="372">
        <v>4.6800000000000001E-2</v>
      </c>
    </row>
    <row r="1633" spans="1:4" ht="30" x14ac:dyDescent="0.25">
      <c r="A1633" s="369" t="s">
        <v>14707</v>
      </c>
      <c r="B1633" s="370" t="s">
        <v>14708</v>
      </c>
      <c r="C1633" s="371" t="s">
        <v>770</v>
      </c>
      <c r="D1633" s="372">
        <v>4.6800000000000001E-2</v>
      </c>
    </row>
    <row r="1634" spans="1:4" ht="30" x14ac:dyDescent="0.25">
      <c r="A1634" s="369" t="s">
        <v>14723</v>
      </c>
      <c r="B1634" s="370" t="s">
        <v>14724</v>
      </c>
      <c r="C1634" s="371" t="s">
        <v>770</v>
      </c>
      <c r="D1634" s="372">
        <v>0.02</v>
      </c>
    </row>
    <row r="1635" spans="1:4" ht="45" x14ac:dyDescent="0.25">
      <c r="A1635" s="369" t="s">
        <v>15010</v>
      </c>
      <c r="B1635" s="370" t="s">
        <v>15011</v>
      </c>
      <c r="C1635" s="371" t="s">
        <v>770</v>
      </c>
      <c r="D1635" s="372">
        <v>0.02</v>
      </c>
    </row>
    <row r="1636" spans="1:4" x14ac:dyDescent="0.25">
      <c r="A1636" s="369" t="s">
        <v>1329</v>
      </c>
      <c r="B1636" s="370" t="s">
        <v>1330</v>
      </c>
      <c r="C1636" s="371" t="s">
        <v>25</v>
      </c>
      <c r="D1636" s="372"/>
    </row>
    <row r="1637" spans="1:4" ht="30" x14ac:dyDescent="0.25">
      <c r="A1637" s="369" t="s">
        <v>14707</v>
      </c>
      <c r="B1637" s="370" t="s">
        <v>14708</v>
      </c>
      <c r="C1637" s="371" t="s">
        <v>770</v>
      </c>
      <c r="D1637" s="372">
        <v>3.6999999999999998E-2</v>
      </c>
    </row>
    <row r="1638" spans="1:4" ht="45" x14ac:dyDescent="0.25">
      <c r="A1638" s="369" t="s">
        <v>15010</v>
      </c>
      <c r="B1638" s="370" t="s">
        <v>15011</v>
      </c>
      <c r="C1638" s="371" t="s">
        <v>770</v>
      </c>
      <c r="D1638" s="372">
        <v>1.7999999999999999E-2</v>
      </c>
    </row>
    <row r="1639" spans="1:4" x14ac:dyDescent="0.25">
      <c r="A1639" s="365" t="s">
        <v>6510</v>
      </c>
      <c r="B1639" s="366" t="s">
        <v>1331</v>
      </c>
      <c r="C1639" s="367"/>
      <c r="D1639" s="368"/>
    </row>
    <row r="1640" spans="1:4" ht="30" x14ac:dyDescent="0.25">
      <c r="A1640" s="369" t="s">
        <v>1332</v>
      </c>
      <c r="B1640" s="370" t="s">
        <v>1333</v>
      </c>
      <c r="C1640" s="371" t="s">
        <v>25</v>
      </c>
      <c r="D1640" s="372"/>
    </row>
    <row r="1641" spans="1:4" x14ac:dyDescent="0.25">
      <c r="A1641" s="369" t="s">
        <v>8949</v>
      </c>
      <c r="B1641" s="370" t="s">
        <v>8950</v>
      </c>
      <c r="C1641" s="371" t="s">
        <v>770</v>
      </c>
      <c r="D1641" s="372">
        <v>6.4399999999999999E-2</v>
      </c>
    </row>
    <row r="1642" spans="1:4" ht="30" x14ac:dyDescent="0.25">
      <c r="A1642" s="369" t="s">
        <v>14699</v>
      </c>
      <c r="B1642" s="370" t="s">
        <v>14700</v>
      </c>
      <c r="C1642" s="371" t="s">
        <v>770</v>
      </c>
      <c r="D1642" s="372">
        <v>6.4399999999999999E-2</v>
      </c>
    </row>
    <row r="1643" spans="1:4" ht="30" x14ac:dyDescent="0.25">
      <c r="A1643" s="369" t="s">
        <v>1334</v>
      </c>
      <c r="B1643" s="370" t="s">
        <v>1335</v>
      </c>
      <c r="C1643" s="371" t="s">
        <v>25</v>
      </c>
      <c r="D1643" s="372"/>
    </row>
    <row r="1644" spans="1:4" x14ac:dyDescent="0.25">
      <c r="A1644" s="369" t="s">
        <v>8949</v>
      </c>
      <c r="B1644" s="370" t="s">
        <v>8950</v>
      </c>
      <c r="C1644" s="371" t="s">
        <v>770</v>
      </c>
      <c r="D1644" s="372">
        <v>7.2599999999999998E-2</v>
      </c>
    </row>
    <row r="1645" spans="1:4" ht="30" x14ac:dyDescent="0.25">
      <c r="A1645" s="369" t="s">
        <v>14699</v>
      </c>
      <c r="B1645" s="370" t="s">
        <v>14700</v>
      </c>
      <c r="C1645" s="371" t="s">
        <v>770</v>
      </c>
      <c r="D1645" s="372">
        <v>7.2599999999999998E-2</v>
      </c>
    </row>
    <row r="1646" spans="1:4" ht="30" x14ac:dyDescent="0.25">
      <c r="A1646" s="369" t="s">
        <v>1336</v>
      </c>
      <c r="B1646" s="370" t="s">
        <v>1337</v>
      </c>
      <c r="C1646" s="371" t="s">
        <v>25</v>
      </c>
      <c r="D1646" s="372"/>
    </row>
    <row r="1647" spans="1:4" x14ac:dyDescent="0.25">
      <c r="A1647" s="369" t="s">
        <v>8949</v>
      </c>
      <c r="B1647" s="370" t="s">
        <v>8950</v>
      </c>
      <c r="C1647" s="371" t="s">
        <v>770</v>
      </c>
      <c r="D1647" s="372">
        <v>4.1700000000000001E-2</v>
      </c>
    </row>
    <row r="1648" spans="1:4" x14ac:dyDescent="0.25">
      <c r="A1648" s="369" t="s">
        <v>14703</v>
      </c>
      <c r="B1648" s="370" t="s">
        <v>14704</v>
      </c>
      <c r="C1648" s="371" t="s">
        <v>770</v>
      </c>
      <c r="D1648" s="372">
        <v>4.1700000000000001E-2</v>
      </c>
    </row>
    <row r="1649" spans="1:4" ht="30" x14ac:dyDescent="0.25">
      <c r="A1649" s="369" t="s">
        <v>1338</v>
      </c>
      <c r="B1649" s="370" t="s">
        <v>6511</v>
      </c>
      <c r="C1649" s="371" t="s">
        <v>25</v>
      </c>
      <c r="D1649" s="372"/>
    </row>
    <row r="1650" spans="1:4" x14ac:dyDescent="0.25">
      <c r="A1650" s="369" t="s">
        <v>8949</v>
      </c>
      <c r="B1650" s="370" t="s">
        <v>8950</v>
      </c>
      <c r="C1650" s="371" t="s">
        <v>770</v>
      </c>
      <c r="D1650" s="372">
        <v>3.9699999999999999E-2</v>
      </c>
    </row>
    <row r="1651" spans="1:4" ht="30" x14ac:dyDescent="0.25">
      <c r="A1651" s="369" t="s">
        <v>14699</v>
      </c>
      <c r="B1651" s="370" t="s">
        <v>14700</v>
      </c>
      <c r="C1651" s="371" t="s">
        <v>770</v>
      </c>
      <c r="D1651" s="372">
        <v>1.4E-2</v>
      </c>
    </row>
    <row r="1652" spans="1:4" x14ac:dyDescent="0.25">
      <c r="A1652" s="369" t="s">
        <v>14703</v>
      </c>
      <c r="B1652" s="370" t="s">
        <v>14704</v>
      </c>
      <c r="C1652" s="371" t="s">
        <v>770</v>
      </c>
      <c r="D1652" s="372">
        <v>3.9699999999999999E-2</v>
      </c>
    </row>
    <row r="1653" spans="1:4" x14ac:dyDescent="0.25">
      <c r="A1653" s="365" t="s">
        <v>6512</v>
      </c>
      <c r="B1653" s="366" t="s">
        <v>1339</v>
      </c>
      <c r="C1653" s="367"/>
      <c r="D1653" s="368"/>
    </row>
    <row r="1654" spans="1:4" x14ac:dyDescent="0.25">
      <c r="A1654" s="369" t="s">
        <v>1340</v>
      </c>
      <c r="B1654" s="370" t="s">
        <v>1341</v>
      </c>
      <c r="C1654" s="371" t="s">
        <v>25</v>
      </c>
      <c r="D1654" s="372"/>
    </row>
    <row r="1655" spans="1:4" x14ac:dyDescent="0.25">
      <c r="A1655" s="369" t="s">
        <v>8949</v>
      </c>
      <c r="B1655" s="370" t="s">
        <v>8950</v>
      </c>
      <c r="C1655" s="371" t="s">
        <v>770</v>
      </c>
      <c r="D1655" s="372">
        <v>9.3299999999999994E-2</v>
      </c>
    </row>
    <row r="1656" spans="1:4" x14ac:dyDescent="0.25">
      <c r="A1656" s="369" t="s">
        <v>14701</v>
      </c>
      <c r="B1656" s="370" t="s">
        <v>14702</v>
      </c>
      <c r="C1656" s="371" t="s">
        <v>770</v>
      </c>
      <c r="D1656" s="372">
        <v>9.3299999999999994E-2</v>
      </c>
    </row>
    <row r="1657" spans="1:4" x14ac:dyDescent="0.25">
      <c r="A1657" s="369" t="s">
        <v>14709</v>
      </c>
      <c r="B1657" s="370" t="s">
        <v>14710</v>
      </c>
      <c r="C1657" s="371" t="s">
        <v>770</v>
      </c>
      <c r="D1657" s="372">
        <v>5.0500000000000003E-2</v>
      </c>
    </row>
    <row r="1658" spans="1:4" x14ac:dyDescent="0.25">
      <c r="A1658" s="369" t="s">
        <v>1342</v>
      </c>
      <c r="B1658" s="370" t="s">
        <v>1343</v>
      </c>
      <c r="C1658" s="371" t="s">
        <v>25</v>
      </c>
      <c r="D1658" s="372"/>
    </row>
    <row r="1659" spans="1:4" x14ac:dyDescent="0.25">
      <c r="A1659" s="369" t="s">
        <v>8949</v>
      </c>
      <c r="B1659" s="370" t="s">
        <v>8950</v>
      </c>
      <c r="C1659" s="371" t="s">
        <v>770</v>
      </c>
      <c r="D1659" s="372">
        <v>7.4999999999999997E-2</v>
      </c>
    </row>
    <row r="1660" spans="1:4" x14ac:dyDescent="0.25">
      <c r="A1660" s="369" t="s">
        <v>14701</v>
      </c>
      <c r="B1660" s="370" t="s">
        <v>14702</v>
      </c>
      <c r="C1660" s="371" t="s">
        <v>770</v>
      </c>
      <c r="D1660" s="372">
        <v>7.4999999999999997E-2</v>
      </c>
    </row>
    <row r="1661" spans="1:4" x14ac:dyDescent="0.25">
      <c r="A1661" s="369" t="s">
        <v>14709</v>
      </c>
      <c r="B1661" s="370" t="s">
        <v>14710</v>
      </c>
      <c r="C1661" s="371" t="s">
        <v>770</v>
      </c>
      <c r="D1661" s="372">
        <v>5.0200000000000002E-2</v>
      </c>
    </row>
    <row r="1662" spans="1:4" x14ac:dyDescent="0.25">
      <c r="A1662" s="365" t="s">
        <v>6513</v>
      </c>
      <c r="B1662" s="366" t="s">
        <v>1344</v>
      </c>
      <c r="C1662" s="367"/>
      <c r="D1662" s="368"/>
    </row>
    <row r="1663" spans="1:4" ht="30" x14ac:dyDescent="0.25">
      <c r="A1663" s="369" t="s">
        <v>1345</v>
      </c>
      <c r="B1663" s="370" t="s">
        <v>6514</v>
      </c>
      <c r="C1663" s="371" t="s">
        <v>25</v>
      </c>
      <c r="D1663" s="372"/>
    </row>
    <row r="1664" spans="1:4" ht="30" x14ac:dyDescent="0.25">
      <c r="A1664" s="369" t="s">
        <v>15000</v>
      </c>
      <c r="B1664" s="370" t="s">
        <v>15001</v>
      </c>
      <c r="C1664" s="371" t="s">
        <v>25</v>
      </c>
      <c r="D1664" s="372">
        <v>1</v>
      </c>
    </row>
    <row r="1665" spans="1:4" x14ac:dyDescent="0.25">
      <c r="A1665" s="365" t="s">
        <v>6515</v>
      </c>
      <c r="B1665" s="366" t="s">
        <v>1346</v>
      </c>
      <c r="C1665" s="367"/>
      <c r="D1665" s="368"/>
    </row>
    <row r="1666" spans="1:4" ht="30" x14ac:dyDescent="0.25">
      <c r="A1666" s="369" t="s">
        <v>1347</v>
      </c>
      <c r="B1666" s="370" t="s">
        <v>6516</v>
      </c>
      <c r="C1666" s="371" t="s">
        <v>25</v>
      </c>
      <c r="D1666" s="372"/>
    </row>
    <row r="1667" spans="1:4" x14ac:dyDescent="0.25">
      <c r="A1667" s="369" t="s">
        <v>8949</v>
      </c>
      <c r="B1667" s="370" t="s">
        <v>8950</v>
      </c>
      <c r="C1667" s="371" t="s">
        <v>770</v>
      </c>
      <c r="D1667" s="372">
        <v>5.7999999999999996E-3</v>
      </c>
    </row>
    <row r="1668" spans="1:4" ht="30" x14ac:dyDescent="0.25">
      <c r="A1668" s="369" t="s">
        <v>14713</v>
      </c>
      <c r="B1668" s="370" t="s">
        <v>14714</v>
      </c>
      <c r="C1668" s="371" t="s">
        <v>770</v>
      </c>
      <c r="D1668" s="372">
        <v>5.7999999999999996E-3</v>
      </c>
    </row>
    <row r="1669" spans="1:4" ht="30" x14ac:dyDescent="0.25">
      <c r="A1669" s="369" t="s">
        <v>14725</v>
      </c>
      <c r="B1669" s="370" t="s">
        <v>14726</v>
      </c>
      <c r="C1669" s="371" t="s">
        <v>770</v>
      </c>
      <c r="D1669" s="372">
        <v>1.11E-2</v>
      </c>
    </row>
    <row r="1670" spans="1:4" x14ac:dyDescent="0.25">
      <c r="A1670" s="365" t="s">
        <v>6517</v>
      </c>
      <c r="B1670" s="366" t="s">
        <v>1348</v>
      </c>
      <c r="C1670" s="367"/>
      <c r="D1670" s="368"/>
    </row>
    <row r="1671" spans="1:4" ht="30" x14ac:dyDescent="0.25">
      <c r="A1671" s="369" t="s">
        <v>1349</v>
      </c>
      <c r="B1671" s="370" t="s">
        <v>1350</v>
      </c>
      <c r="C1671" s="371" t="s">
        <v>25</v>
      </c>
      <c r="D1671" s="372"/>
    </row>
    <row r="1672" spans="1:4" x14ac:dyDescent="0.25">
      <c r="A1672" s="369" t="s">
        <v>8949</v>
      </c>
      <c r="B1672" s="370" t="s">
        <v>8950</v>
      </c>
      <c r="C1672" s="371" t="s">
        <v>770</v>
      </c>
      <c r="D1672" s="372">
        <v>0.13950000000000001</v>
      </c>
    </row>
    <row r="1673" spans="1:4" ht="45" x14ac:dyDescent="0.25">
      <c r="A1673" s="369" t="s">
        <v>14717</v>
      </c>
      <c r="B1673" s="370" t="s">
        <v>14718</v>
      </c>
      <c r="C1673" s="371" t="s">
        <v>770</v>
      </c>
      <c r="D1673" s="372">
        <v>0.13950000000000001</v>
      </c>
    </row>
    <row r="1674" spans="1:4" ht="30" x14ac:dyDescent="0.25">
      <c r="A1674" s="369" t="s">
        <v>1351</v>
      </c>
      <c r="B1674" s="370" t="s">
        <v>6518</v>
      </c>
      <c r="C1674" s="371" t="s">
        <v>25</v>
      </c>
      <c r="D1674" s="372"/>
    </row>
    <row r="1675" spans="1:4" x14ac:dyDescent="0.25">
      <c r="A1675" s="369" t="s">
        <v>8949</v>
      </c>
      <c r="B1675" s="370" t="s">
        <v>8950</v>
      </c>
      <c r="C1675" s="371" t="s">
        <v>770</v>
      </c>
      <c r="D1675" s="372">
        <v>0.12820000000000001</v>
      </c>
    </row>
    <row r="1676" spans="1:4" x14ac:dyDescent="0.25">
      <c r="A1676" s="369" t="s">
        <v>14695</v>
      </c>
      <c r="B1676" s="370" t="s">
        <v>14696</v>
      </c>
      <c r="C1676" s="371" t="s">
        <v>770</v>
      </c>
      <c r="D1676" s="372">
        <v>0.12809999999999999</v>
      </c>
    </row>
    <row r="1677" spans="1:4" x14ac:dyDescent="0.25">
      <c r="A1677" s="365" t="s">
        <v>6519</v>
      </c>
      <c r="B1677" s="366" t="s">
        <v>1352</v>
      </c>
      <c r="C1677" s="367"/>
      <c r="D1677" s="368"/>
    </row>
    <row r="1678" spans="1:4" ht="30" x14ac:dyDescent="0.25">
      <c r="A1678" s="369" t="s">
        <v>1353</v>
      </c>
      <c r="B1678" s="370" t="s">
        <v>6520</v>
      </c>
      <c r="C1678" s="371" t="s">
        <v>25</v>
      </c>
      <c r="D1678" s="372"/>
    </row>
    <row r="1679" spans="1:4" x14ac:dyDescent="0.25">
      <c r="A1679" s="369" t="s">
        <v>8949</v>
      </c>
      <c r="B1679" s="370" t="s">
        <v>8950</v>
      </c>
      <c r="C1679" s="371" t="s">
        <v>770</v>
      </c>
      <c r="D1679" s="372">
        <v>2.1100000000000001E-2</v>
      </c>
    </row>
    <row r="1680" spans="1:4" ht="30" x14ac:dyDescent="0.25">
      <c r="A1680" s="369" t="s">
        <v>14681</v>
      </c>
      <c r="B1680" s="370" t="s">
        <v>14682</v>
      </c>
      <c r="C1680" s="371" t="s">
        <v>770</v>
      </c>
      <c r="D1680" s="372">
        <v>2.1100000000000001E-2</v>
      </c>
    </row>
    <row r="1681" spans="1:4" ht="30" x14ac:dyDescent="0.25">
      <c r="A1681" s="369" t="s">
        <v>14713</v>
      </c>
      <c r="B1681" s="370" t="s">
        <v>14714</v>
      </c>
      <c r="C1681" s="371" t="s">
        <v>770</v>
      </c>
      <c r="D1681" s="372">
        <v>9.1999999999999998E-3</v>
      </c>
    </row>
    <row r="1682" spans="1:4" ht="30" x14ac:dyDescent="0.25">
      <c r="A1682" s="369" t="s">
        <v>14715</v>
      </c>
      <c r="B1682" s="370" t="s">
        <v>14716</v>
      </c>
      <c r="C1682" s="371" t="s">
        <v>770</v>
      </c>
      <c r="D1682" s="372">
        <v>5.3E-3</v>
      </c>
    </row>
    <row r="1683" spans="1:4" ht="45" x14ac:dyDescent="0.25">
      <c r="A1683" s="369" t="s">
        <v>14719</v>
      </c>
      <c r="B1683" s="370" t="s">
        <v>14720</v>
      </c>
      <c r="C1683" s="371" t="s">
        <v>770</v>
      </c>
      <c r="D1683" s="372">
        <v>2.1100000000000001E-2</v>
      </c>
    </row>
    <row r="1684" spans="1:4" ht="30" x14ac:dyDescent="0.25">
      <c r="A1684" s="369" t="s">
        <v>14725</v>
      </c>
      <c r="B1684" s="370" t="s">
        <v>14726</v>
      </c>
      <c r="C1684" s="371" t="s">
        <v>770</v>
      </c>
      <c r="D1684" s="372">
        <v>0.01</v>
      </c>
    </row>
    <row r="1685" spans="1:4" ht="30" x14ac:dyDescent="0.25">
      <c r="A1685" s="369" t="s">
        <v>476</v>
      </c>
      <c r="B1685" s="370" t="s">
        <v>6521</v>
      </c>
      <c r="C1685" s="371" t="s">
        <v>25</v>
      </c>
      <c r="D1685" s="372"/>
    </row>
    <row r="1686" spans="1:4" x14ac:dyDescent="0.25">
      <c r="A1686" s="369" t="s">
        <v>8949</v>
      </c>
      <c r="B1686" s="370" t="s">
        <v>8950</v>
      </c>
      <c r="C1686" s="371" t="s">
        <v>770</v>
      </c>
      <c r="D1686" s="372">
        <v>1.49E-2</v>
      </c>
    </row>
    <row r="1687" spans="1:4" ht="30" x14ac:dyDescent="0.25">
      <c r="A1687" s="369" t="s">
        <v>14681</v>
      </c>
      <c r="B1687" s="370" t="s">
        <v>14682</v>
      </c>
      <c r="C1687" s="371" t="s">
        <v>770</v>
      </c>
      <c r="D1687" s="372">
        <v>1.49E-2</v>
      </c>
    </row>
    <row r="1688" spans="1:4" ht="30" x14ac:dyDescent="0.25">
      <c r="A1688" s="369" t="s">
        <v>14713</v>
      </c>
      <c r="B1688" s="370" t="s">
        <v>14714</v>
      </c>
      <c r="C1688" s="371" t="s">
        <v>770</v>
      </c>
      <c r="D1688" s="372">
        <v>6.6E-3</v>
      </c>
    </row>
    <row r="1689" spans="1:4" ht="30" x14ac:dyDescent="0.25">
      <c r="A1689" s="369" t="s">
        <v>14715</v>
      </c>
      <c r="B1689" s="370" t="s">
        <v>14716</v>
      </c>
      <c r="C1689" s="371" t="s">
        <v>770</v>
      </c>
      <c r="D1689" s="372">
        <v>3.8E-3</v>
      </c>
    </row>
    <row r="1690" spans="1:4" ht="45" x14ac:dyDescent="0.25">
      <c r="A1690" s="369" t="s">
        <v>14719</v>
      </c>
      <c r="B1690" s="370" t="s">
        <v>14720</v>
      </c>
      <c r="C1690" s="371" t="s">
        <v>770</v>
      </c>
      <c r="D1690" s="372">
        <v>1.4999999999999999E-2</v>
      </c>
    </row>
    <row r="1691" spans="1:4" ht="30" x14ac:dyDescent="0.25">
      <c r="A1691" s="369" t="s">
        <v>14725</v>
      </c>
      <c r="B1691" s="370" t="s">
        <v>14726</v>
      </c>
      <c r="C1691" s="371" t="s">
        <v>770</v>
      </c>
      <c r="D1691" s="372">
        <v>7.1000000000000004E-3</v>
      </c>
    </row>
    <row r="1692" spans="1:4" ht="30" x14ac:dyDescent="0.25">
      <c r="A1692" s="369" t="s">
        <v>1354</v>
      </c>
      <c r="B1692" s="370" t="s">
        <v>6522</v>
      </c>
      <c r="C1692" s="371" t="s">
        <v>25</v>
      </c>
      <c r="D1692" s="372"/>
    </row>
    <row r="1693" spans="1:4" x14ac:dyDescent="0.25">
      <c r="A1693" s="369" t="s">
        <v>8949</v>
      </c>
      <c r="B1693" s="370" t="s">
        <v>8950</v>
      </c>
      <c r="C1693" s="371" t="s">
        <v>770</v>
      </c>
      <c r="D1693" s="372">
        <v>6.6E-3</v>
      </c>
    </row>
    <row r="1694" spans="1:4" ht="30" x14ac:dyDescent="0.25">
      <c r="A1694" s="369" t="s">
        <v>14681</v>
      </c>
      <c r="B1694" s="370" t="s">
        <v>14682</v>
      </c>
      <c r="C1694" s="371" t="s">
        <v>770</v>
      </c>
      <c r="D1694" s="372">
        <v>1.49E-2</v>
      </c>
    </row>
    <row r="1695" spans="1:4" ht="30" x14ac:dyDescent="0.25">
      <c r="A1695" s="369" t="s">
        <v>14713</v>
      </c>
      <c r="B1695" s="370" t="s">
        <v>14714</v>
      </c>
      <c r="C1695" s="371" t="s">
        <v>770</v>
      </c>
      <c r="D1695" s="372">
        <v>7.1000000000000004E-3</v>
      </c>
    </row>
    <row r="1696" spans="1:4" ht="30" x14ac:dyDescent="0.25">
      <c r="A1696" s="369" t="s">
        <v>14715</v>
      </c>
      <c r="B1696" s="370" t="s">
        <v>14716</v>
      </c>
      <c r="C1696" s="371" t="s">
        <v>770</v>
      </c>
      <c r="D1696" s="372">
        <v>3.8E-3</v>
      </c>
    </row>
    <row r="1697" spans="1:4" ht="45" x14ac:dyDescent="0.25">
      <c r="A1697" s="369" t="s">
        <v>14719</v>
      </c>
      <c r="B1697" s="370" t="s">
        <v>14720</v>
      </c>
      <c r="C1697" s="371" t="s">
        <v>770</v>
      </c>
      <c r="D1697" s="372">
        <v>1.4999999999999999E-2</v>
      </c>
    </row>
    <row r="1698" spans="1:4" ht="30" x14ac:dyDescent="0.25">
      <c r="A1698" s="369" t="s">
        <v>14725</v>
      </c>
      <c r="B1698" s="370" t="s">
        <v>14726</v>
      </c>
      <c r="C1698" s="371" t="s">
        <v>770</v>
      </c>
      <c r="D1698" s="372">
        <v>7.1000000000000004E-3</v>
      </c>
    </row>
    <row r="1699" spans="1:4" ht="30" x14ac:dyDescent="0.25">
      <c r="A1699" s="369" t="s">
        <v>477</v>
      </c>
      <c r="B1699" s="370" t="s">
        <v>6523</v>
      </c>
      <c r="C1699" s="371" t="s">
        <v>25</v>
      </c>
      <c r="D1699" s="372"/>
    </row>
    <row r="1700" spans="1:4" x14ac:dyDescent="0.25">
      <c r="A1700" s="369" t="s">
        <v>8949</v>
      </c>
      <c r="B1700" s="370" t="s">
        <v>8950</v>
      </c>
      <c r="C1700" s="371" t="s">
        <v>770</v>
      </c>
      <c r="D1700" s="372">
        <v>1.9900000000000001E-2</v>
      </c>
    </row>
    <row r="1701" spans="1:4" x14ac:dyDescent="0.25">
      <c r="A1701" s="369" t="s">
        <v>14709</v>
      </c>
      <c r="B1701" s="370" t="s">
        <v>14710</v>
      </c>
      <c r="C1701" s="371" t="s">
        <v>770</v>
      </c>
      <c r="D1701" s="372">
        <v>4.9299999999999997E-2</v>
      </c>
    </row>
    <row r="1702" spans="1:4" ht="30" x14ac:dyDescent="0.25">
      <c r="A1702" s="369" t="s">
        <v>14713</v>
      </c>
      <c r="B1702" s="370" t="s">
        <v>14714</v>
      </c>
      <c r="C1702" s="371" t="s">
        <v>770</v>
      </c>
      <c r="D1702" s="372">
        <v>5.4000000000000003E-3</v>
      </c>
    </row>
    <row r="1703" spans="1:4" ht="30" x14ac:dyDescent="0.25">
      <c r="A1703" s="369" t="s">
        <v>14725</v>
      </c>
      <c r="B1703" s="370" t="s">
        <v>14726</v>
      </c>
      <c r="C1703" s="371" t="s">
        <v>770</v>
      </c>
      <c r="D1703" s="372">
        <v>1.32E-2</v>
      </c>
    </row>
    <row r="1704" spans="1:4" ht="45" x14ac:dyDescent="0.25">
      <c r="A1704" s="369" t="s">
        <v>15010</v>
      </c>
      <c r="B1704" s="370" t="s">
        <v>15011</v>
      </c>
      <c r="C1704" s="371" t="s">
        <v>770</v>
      </c>
      <c r="D1704" s="372">
        <v>1.18E-2</v>
      </c>
    </row>
    <row r="1705" spans="1:4" x14ac:dyDescent="0.25">
      <c r="A1705" s="365" t="s">
        <v>6524</v>
      </c>
      <c r="B1705" s="366" t="s">
        <v>15034</v>
      </c>
      <c r="C1705" s="367"/>
      <c r="D1705" s="368"/>
    </row>
    <row r="1706" spans="1:4" x14ac:dyDescent="0.25">
      <c r="A1706" s="365" t="s">
        <v>6525</v>
      </c>
      <c r="B1706" s="366" t="s">
        <v>1356</v>
      </c>
      <c r="C1706" s="367"/>
      <c r="D1706" s="368"/>
    </row>
    <row r="1707" spans="1:4" x14ac:dyDescent="0.25">
      <c r="A1707" s="369" t="s">
        <v>1357</v>
      </c>
      <c r="B1707" s="370" t="s">
        <v>1358</v>
      </c>
      <c r="C1707" s="371" t="s">
        <v>21</v>
      </c>
      <c r="D1707" s="372"/>
    </row>
    <row r="1708" spans="1:4" x14ac:dyDescent="0.25">
      <c r="A1708" s="369" t="s">
        <v>8909</v>
      </c>
      <c r="B1708" s="370" t="s">
        <v>8910</v>
      </c>
      <c r="C1708" s="371" t="s">
        <v>770</v>
      </c>
      <c r="D1708" s="372">
        <v>1.33</v>
      </c>
    </row>
    <row r="1709" spans="1:4" x14ac:dyDescent="0.25">
      <c r="A1709" s="369" t="s">
        <v>8911</v>
      </c>
      <c r="B1709" s="370" t="s">
        <v>8912</v>
      </c>
      <c r="C1709" s="371" t="s">
        <v>770</v>
      </c>
      <c r="D1709" s="372">
        <v>1.33</v>
      </c>
    </row>
    <row r="1710" spans="1:4" ht="30" x14ac:dyDescent="0.25">
      <c r="A1710" s="369" t="s">
        <v>9356</v>
      </c>
      <c r="B1710" s="370" t="s">
        <v>9357</v>
      </c>
      <c r="C1710" s="371" t="s">
        <v>52</v>
      </c>
      <c r="D1710" s="372">
        <v>0.104</v>
      </c>
    </row>
    <row r="1711" spans="1:4" x14ac:dyDescent="0.25">
      <c r="A1711" s="369" t="s">
        <v>9372</v>
      </c>
      <c r="B1711" s="370" t="s">
        <v>9373</v>
      </c>
      <c r="C1711" s="371" t="s">
        <v>25</v>
      </c>
      <c r="D1711" s="372">
        <v>6.0000000000000001E-3</v>
      </c>
    </row>
    <row r="1712" spans="1:4" x14ac:dyDescent="0.25">
      <c r="A1712" s="369" t="s">
        <v>9506</v>
      </c>
      <c r="B1712" s="370" t="s">
        <v>9507</v>
      </c>
      <c r="C1712" s="371" t="s">
        <v>32</v>
      </c>
      <c r="D1712" s="372">
        <v>0.2</v>
      </c>
    </row>
    <row r="1713" spans="1:4" x14ac:dyDescent="0.25">
      <c r="A1713" s="369" t="s">
        <v>1359</v>
      </c>
      <c r="B1713" s="370" t="s">
        <v>1360</v>
      </c>
      <c r="C1713" s="371" t="s">
        <v>21</v>
      </c>
      <c r="D1713" s="372"/>
    </row>
    <row r="1714" spans="1:4" x14ac:dyDescent="0.25">
      <c r="A1714" s="369" t="s">
        <v>8909</v>
      </c>
      <c r="B1714" s="370" t="s">
        <v>8910</v>
      </c>
      <c r="C1714" s="371" t="s">
        <v>770</v>
      </c>
      <c r="D1714" s="372">
        <v>0.8</v>
      </c>
    </row>
    <row r="1715" spans="1:4" x14ac:dyDescent="0.25">
      <c r="A1715" s="369" t="s">
        <v>8911</v>
      </c>
      <c r="B1715" s="370" t="s">
        <v>8912</v>
      </c>
      <c r="C1715" s="371" t="s">
        <v>770</v>
      </c>
      <c r="D1715" s="372">
        <v>0.8</v>
      </c>
    </row>
    <row r="1716" spans="1:4" ht="30" x14ac:dyDescent="0.25">
      <c r="A1716" s="369" t="s">
        <v>9356</v>
      </c>
      <c r="B1716" s="370" t="s">
        <v>9357</v>
      </c>
      <c r="C1716" s="371" t="s">
        <v>52</v>
      </c>
      <c r="D1716" s="372">
        <v>0.104</v>
      </c>
    </row>
    <row r="1717" spans="1:4" x14ac:dyDescent="0.25">
      <c r="A1717" s="369" t="s">
        <v>9372</v>
      </c>
      <c r="B1717" s="370" t="s">
        <v>9373</v>
      </c>
      <c r="C1717" s="371" t="s">
        <v>25</v>
      </c>
      <c r="D1717" s="372">
        <v>2.7000000000000001E-3</v>
      </c>
    </row>
    <row r="1718" spans="1:4" x14ac:dyDescent="0.25">
      <c r="A1718" s="369" t="s">
        <v>9506</v>
      </c>
      <c r="B1718" s="370" t="s">
        <v>9507</v>
      </c>
      <c r="C1718" s="371" t="s">
        <v>32</v>
      </c>
      <c r="D1718" s="372">
        <v>0.12</v>
      </c>
    </row>
    <row r="1719" spans="1:4" x14ac:dyDescent="0.25">
      <c r="A1719" s="369" t="s">
        <v>1361</v>
      </c>
      <c r="B1719" s="370" t="s">
        <v>1362</v>
      </c>
      <c r="C1719" s="371" t="s">
        <v>21</v>
      </c>
      <c r="D1719" s="372"/>
    </row>
    <row r="1720" spans="1:4" x14ac:dyDescent="0.25">
      <c r="A1720" s="369" t="s">
        <v>8909</v>
      </c>
      <c r="B1720" s="370" t="s">
        <v>8910</v>
      </c>
      <c r="C1720" s="371" t="s">
        <v>770</v>
      </c>
      <c r="D1720" s="372">
        <v>0.1333</v>
      </c>
    </row>
    <row r="1721" spans="1:4" x14ac:dyDescent="0.25">
      <c r="A1721" s="369" t="s">
        <v>8911</v>
      </c>
      <c r="B1721" s="370" t="s">
        <v>8912</v>
      </c>
      <c r="C1721" s="371" t="s">
        <v>770</v>
      </c>
      <c r="D1721" s="372">
        <v>0.2666</v>
      </c>
    </row>
    <row r="1722" spans="1:4" ht="30" x14ac:dyDescent="0.25">
      <c r="A1722" s="369" t="s">
        <v>9356</v>
      </c>
      <c r="B1722" s="370" t="s">
        <v>9357</v>
      </c>
      <c r="C1722" s="371" t="s">
        <v>52</v>
      </c>
      <c r="D1722" s="372">
        <v>5.9200000000000003E-2</v>
      </c>
    </row>
    <row r="1723" spans="1:4" x14ac:dyDescent="0.25">
      <c r="A1723" s="369" t="s">
        <v>9372</v>
      </c>
      <c r="B1723" s="370" t="s">
        <v>9373</v>
      </c>
      <c r="C1723" s="371" t="s">
        <v>25</v>
      </c>
      <c r="D1723" s="372">
        <v>2E-3</v>
      </c>
    </row>
    <row r="1724" spans="1:4" x14ac:dyDescent="0.25">
      <c r="A1724" s="369" t="s">
        <v>9506</v>
      </c>
      <c r="B1724" s="370" t="s">
        <v>9507</v>
      </c>
      <c r="C1724" s="371" t="s">
        <v>32</v>
      </c>
      <c r="D1724" s="372">
        <v>0.06</v>
      </c>
    </row>
    <row r="1725" spans="1:4" x14ac:dyDescent="0.25">
      <c r="A1725" s="369" t="s">
        <v>1363</v>
      </c>
      <c r="B1725" s="370" t="s">
        <v>1364</v>
      </c>
      <c r="C1725" s="371" t="s">
        <v>21</v>
      </c>
      <c r="D1725" s="372"/>
    </row>
    <row r="1726" spans="1:4" x14ac:dyDescent="0.25">
      <c r="A1726" s="369" t="s">
        <v>8909</v>
      </c>
      <c r="B1726" s="370" t="s">
        <v>8910</v>
      </c>
      <c r="C1726" s="371" t="s">
        <v>770</v>
      </c>
      <c r="D1726" s="372">
        <v>1.0666</v>
      </c>
    </row>
    <row r="1727" spans="1:4" x14ac:dyDescent="0.25">
      <c r="A1727" s="369" t="s">
        <v>8949</v>
      </c>
      <c r="B1727" s="370" t="s">
        <v>8950</v>
      </c>
      <c r="C1727" s="371" t="s">
        <v>770</v>
      </c>
      <c r="D1727" s="372">
        <v>2.1333000000000002</v>
      </c>
    </row>
    <row r="1728" spans="1:4" ht="30" x14ac:dyDescent="0.25">
      <c r="A1728" s="369" t="s">
        <v>9356</v>
      </c>
      <c r="B1728" s="370" t="s">
        <v>9357</v>
      </c>
      <c r="C1728" s="371" t="s">
        <v>52</v>
      </c>
      <c r="D1728" s="372">
        <v>0.08</v>
      </c>
    </row>
    <row r="1729" spans="1:4" x14ac:dyDescent="0.25">
      <c r="A1729" s="369" t="s">
        <v>9372</v>
      </c>
      <c r="B1729" s="370" t="s">
        <v>9373</v>
      </c>
      <c r="C1729" s="371" t="s">
        <v>25</v>
      </c>
      <c r="D1729" s="372">
        <v>8.9999999999999993E-3</v>
      </c>
    </row>
    <row r="1730" spans="1:4" ht="30" x14ac:dyDescent="0.25">
      <c r="A1730" s="369" t="s">
        <v>1365</v>
      </c>
      <c r="B1730" s="370" t="s">
        <v>6526</v>
      </c>
      <c r="C1730" s="371" t="s">
        <v>21</v>
      </c>
      <c r="D1730" s="372"/>
    </row>
    <row r="1731" spans="1:4" ht="30" x14ac:dyDescent="0.25">
      <c r="A1731" s="369" t="s">
        <v>14991</v>
      </c>
      <c r="B1731" s="370" t="s">
        <v>6526</v>
      </c>
      <c r="C1731" s="371" t="s">
        <v>21</v>
      </c>
      <c r="D1731" s="372">
        <v>1</v>
      </c>
    </row>
    <row r="1732" spans="1:4" ht="30" x14ac:dyDescent="0.25">
      <c r="A1732" s="369" t="s">
        <v>1366</v>
      </c>
      <c r="B1732" s="370" t="s">
        <v>6527</v>
      </c>
      <c r="C1732" s="371" t="s">
        <v>21</v>
      </c>
      <c r="D1732" s="372"/>
    </row>
    <row r="1733" spans="1:4" ht="30" x14ac:dyDescent="0.25">
      <c r="A1733" s="369" t="s">
        <v>14992</v>
      </c>
      <c r="B1733" s="370" t="s">
        <v>6527</v>
      </c>
      <c r="C1733" s="371" t="s">
        <v>21</v>
      </c>
      <c r="D1733" s="372">
        <v>1</v>
      </c>
    </row>
    <row r="1734" spans="1:4" ht="30" x14ac:dyDescent="0.25">
      <c r="A1734" s="369" t="s">
        <v>1367</v>
      </c>
      <c r="B1734" s="370" t="s">
        <v>6528</v>
      </c>
      <c r="C1734" s="371" t="s">
        <v>21</v>
      </c>
      <c r="D1734" s="372"/>
    </row>
    <row r="1735" spans="1:4" ht="30" x14ac:dyDescent="0.25">
      <c r="A1735" s="369" t="s">
        <v>14993</v>
      </c>
      <c r="B1735" s="370" t="s">
        <v>6528</v>
      </c>
      <c r="C1735" s="371" t="s">
        <v>21</v>
      </c>
      <c r="D1735" s="372">
        <v>1</v>
      </c>
    </row>
    <row r="1736" spans="1:4" x14ac:dyDescent="0.25">
      <c r="A1736" s="365" t="s">
        <v>6529</v>
      </c>
      <c r="B1736" s="366" t="s">
        <v>1368</v>
      </c>
      <c r="C1736" s="367"/>
      <c r="D1736" s="368"/>
    </row>
    <row r="1737" spans="1:4" x14ac:dyDescent="0.25">
      <c r="A1737" s="369" t="s">
        <v>1369</v>
      </c>
      <c r="B1737" s="370" t="s">
        <v>1370</v>
      </c>
      <c r="C1737" s="371" t="s">
        <v>25</v>
      </c>
      <c r="D1737" s="372"/>
    </row>
    <row r="1738" spans="1:4" x14ac:dyDescent="0.25">
      <c r="A1738" s="369" t="s">
        <v>8909</v>
      </c>
      <c r="B1738" s="370" t="s">
        <v>8910</v>
      </c>
      <c r="C1738" s="371" t="s">
        <v>770</v>
      </c>
      <c r="D1738" s="372">
        <v>0.5</v>
      </c>
    </row>
    <row r="1739" spans="1:4" x14ac:dyDescent="0.25">
      <c r="A1739" s="369" t="s">
        <v>8911</v>
      </c>
      <c r="B1739" s="370" t="s">
        <v>8912</v>
      </c>
      <c r="C1739" s="371" t="s">
        <v>770</v>
      </c>
      <c r="D1739" s="372">
        <v>1</v>
      </c>
    </row>
    <row r="1740" spans="1:4" x14ac:dyDescent="0.25">
      <c r="A1740" s="369" t="s">
        <v>9354</v>
      </c>
      <c r="B1740" s="370" t="s">
        <v>9355</v>
      </c>
      <c r="C1740" s="371" t="s">
        <v>52</v>
      </c>
      <c r="D1740" s="372">
        <v>0.3</v>
      </c>
    </row>
    <row r="1741" spans="1:4" ht="30" x14ac:dyDescent="0.25">
      <c r="A1741" s="369" t="s">
        <v>9374</v>
      </c>
      <c r="B1741" s="370" t="s">
        <v>9375</v>
      </c>
      <c r="C1741" s="371" t="s">
        <v>52</v>
      </c>
      <c r="D1741" s="372">
        <v>0.3</v>
      </c>
    </row>
    <row r="1742" spans="1:4" x14ac:dyDescent="0.25">
      <c r="A1742" s="369" t="s">
        <v>9506</v>
      </c>
      <c r="B1742" s="370" t="s">
        <v>9507</v>
      </c>
      <c r="C1742" s="371" t="s">
        <v>32</v>
      </c>
      <c r="D1742" s="372">
        <v>0.2</v>
      </c>
    </row>
    <row r="1743" spans="1:4" x14ac:dyDescent="0.25">
      <c r="A1743" s="369" t="s">
        <v>1371</v>
      </c>
      <c r="B1743" s="370" t="s">
        <v>1372</v>
      </c>
      <c r="C1743" s="371" t="s">
        <v>32</v>
      </c>
      <c r="D1743" s="372"/>
    </row>
    <row r="1744" spans="1:4" x14ac:dyDescent="0.25">
      <c r="A1744" s="369" t="s">
        <v>8708</v>
      </c>
      <c r="B1744" s="370" t="s">
        <v>8709</v>
      </c>
      <c r="C1744" s="371" t="s">
        <v>32</v>
      </c>
      <c r="D1744" s="372">
        <v>0.5</v>
      </c>
    </row>
    <row r="1745" spans="1:4" x14ac:dyDescent="0.25">
      <c r="A1745" s="369" t="s">
        <v>8935</v>
      </c>
      <c r="B1745" s="370" t="s">
        <v>8936</v>
      </c>
      <c r="C1745" s="371" t="s">
        <v>770</v>
      </c>
      <c r="D1745" s="372">
        <v>0.05</v>
      </c>
    </row>
    <row r="1746" spans="1:4" x14ac:dyDescent="0.25">
      <c r="A1746" s="369" t="s">
        <v>8949</v>
      </c>
      <c r="B1746" s="370" t="s">
        <v>8950</v>
      </c>
      <c r="C1746" s="371" t="s">
        <v>770</v>
      </c>
      <c r="D1746" s="372">
        <v>0.05</v>
      </c>
    </row>
    <row r="1747" spans="1:4" x14ac:dyDescent="0.25">
      <c r="A1747" s="369" t="s">
        <v>1373</v>
      </c>
      <c r="B1747" s="370" t="s">
        <v>1374</v>
      </c>
      <c r="C1747" s="371" t="s">
        <v>1375</v>
      </c>
      <c r="D1747" s="372"/>
    </row>
    <row r="1748" spans="1:4" ht="30" x14ac:dyDescent="0.25">
      <c r="A1748" s="369" t="s">
        <v>8882</v>
      </c>
      <c r="B1748" s="370" t="s">
        <v>8883</v>
      </c>
      <c r="C1748" s="371" t="s">
        <v>8884</v>
      </c>
      <c r="D1748" s="372">
        <v>6.8643000000000001</v>
      </c>
    </row>
    <row r="1749" spans="1:4" x14ac:dyDescent="0.25">
      <c r="A1749" s="369" t="s">
        <v>8949</v>
      </c>
      <c r="B1749" s="370" t="s">
        <v>8950</v>
      </c>
      <c r="C1749" s="371" t="s">
        <v>770</v>
      </c>
      <c r="D1749" s="372">
        <v>0.1</v>
      </c>
    </row>
    <row r="1750" spans="1:4" x14ac:dyDescent="0.25">
      <c r="A1750" s="369" t="s">
        <v>1376</v>
      </c>
      <c r="B1750" s="370" t="s">
        <v>1377</v>
      </c>
      <c r="C1750" s="371" t="s">
        <v>25</v>
      </c>
      <c r="D1750" s="372"/>
    </row>
    <row r="1751" spans="1:4" x14ac:dyDescent="0.25">
      <c r="A1751" s="369" t="s">
        <v>8935</v>
      </c>
      <c r="B1751" s="370" t="s">
        <v>8936</v>
      </c>
      <c r="C1751" s="371" t="s">
        <v>770</v>
      </c>
      <c r="D1751" s="372">
        <v>0.34320000000000001</v>
      </c>
    </row>
    <row r="1752" spans="1:4" x14ac:dyDescent="0.25">
      <c r="A1752" s="369" t="s">
        <v>8949</v>
      </c>
      <c r="B1752" s="370" t="s">
        <v>8950</v>
      </c>
      <c r="C1752" s="371" t="s">
        <v>770</v>
      </c>
      <c r="D1752" s="372">
        <v>0.34320000000000001</v>
      </c>
    </row>
    <row r="1753" spans="1:4" x14ac:dyDescent="0.25">
      <c r="A1753" s="365" t="s">
        <v>6530</v>
      </c>
      <c r="B1753" s="366" t="s">
        <v>1378</v>
      </c>
      <c r="C1753" s="367"/>
      <c r="D1753" s="368"/>
    </row>
    <row r="1754" spans="1:4" x14ac:dyDescent="0.25">
      <c r="A1754" s="369" t="s">
        <v>1379</v>
      </c>
      <c r="B1754" s="370" t="s">
        <v>1380</v>
      </c>
      <c r="C1754" s="371" t="s">
        <v>25</v>
      </c>
      <c r="D1754" s="372"/>
    </row>
    <row r="1755" spans="1:4" x14ac:dyDescent="0.25">
      <c r="A1755" s="369" t="s">
        <v>8909</v>
      </c>
      <c r="B1755" s="370" t="s">
        <v>8910</v>
      </c>
      <c r="C1755" s="371" t="s">
        <v>770</v>
      </c>
      <c r="D1755" s="372">
        <v>0.2</v>
      </c>
    </row>
    <row r="1756" spans="1:4" x14ac:dyDescent="0.25">
      <c r="A1756" s="369" t="s">
        <v>8911</v>
      </c>
      <c r="B1756" s="370" t="s">
        <v>8912</v>
      </c>
      <c r="C1756" s="371" t="s">
        <v>770</v>
      </c>
      <c r="D1756" s="372">
        <v>0.2</v>
      </c>
    </row>
    <row r="1757" spans="1:4" x14ac:dyDescent="0.25">
      <c r="A1757" s="365" t="s">
        <v>6531</v>
      </c>
      <c r="B1757" s="366" t="s">
        <v>1381</v>
      </c>
      <c r="C1757" s="367"/>
      <c r="D1757" s="368"/>
    </row>
    <row r="1758" spans="1:4" x14ac:dyDescent="0.25">
      <c r="A1758" s="369" t="s">
        <v>1382</v>
      </c>
      <c r="B1758" s="370" t="s">
        <v>1383</v>
      </c>
      <c r="C1758" s="371" t="s">
        <v>21</v>
      </c>
      <c r="D1758" s="372"/>
    </row>
    <row r="1759" spans="1:4" x14ac:dyDescent="0.25">
      <c r="A1759" s="369" t="s">
        <v>8949</v>
      </c>
      <c r="B1759" s="370" t="s">
        <v>8950</v>
      </c>
      <c r="C1759" s="371" t="s">
        <v>770</v>
      </c>
      <c r="D1759" s="372">
        <v>3.7600000000000001E-2</v>
      </c>
    </row>
    <row r="1760" spans="1:4" ht="30" x14ac:dyDescent="0.25">
      <c r="A1760" s="369" t="s">
        <v>9886</v>
      </c>
      <c r="B1760" s="370" t="s">
        <v>9887</v>
      </c>
      <c r="C1760" s="371" t="s">
        <v>21</v>
      </c>
      <c r="D1760" s="372">
        <v>1.1000000000000001</v>
      </c>
    </row>
    <row r="1761" spans="1:4" x14ac:dyDescent="0.25">
      <c r="A1761" s="369" t="s">
        <v>9894</v>
      </c>
      <c r="B1761" s="370" t="s">
        <v>9895</v>
      </c>
      <c r="C1761" s="371" t="s">
        <v>21</v>
      </c>
      <c r="D1761" s="372">
        <v>1</v>
      </c>
    </row>
    <row r="1762" spans="1:4" x14ac:dyDescent="0.25">
      <c r="A1762" s="369" t="s">
        <v>1384</v>
      </c>
      <c r="B1762" s="370" t="s">
        <v>1385</v>
      </c>
      <c r="C1762" s="371" t="s">
        <v>25</v>
      </c>
      <c r="D1762" s="372"/>
    </row>
    <row r="1763" spans="1:4" x14ac:dyDescent="0.25">
      <c r="A1763" s="369" t="s">
        <v>8935</v>
      </c>
      <c r="B1763" s="370" t="s">
        <v>8936</v>
      </c>
      <c r="C1763" s="371" t="s">
        <v>770</v>
      </c>
      <c r="D1763" s="372">
        <v>0.5</v>
      </c>
    </row>
    <row r="1764" spans="1:4" x14ac:dyDescent="0.25">
      <c r="A1764" s="369" t="s">
        <v>8949</v>
      </c>
      <c r="B1764" s="370" t="s">
        <v>8950</v>
      </c>
      <c r="C1764" s="371" t="s">
        <v>770</v>
      </c>
      <c r="D1764" s="372">
        <v>0.5</v>
      </c>
    </row>
    <row r="1765" spans="1:4" x14ac:dyDescent="0.25">
      <c r="A1765" s="369" t="s">
        <v>9061</v>
      </c>
      <c r="B1765" s="370" t="s">
        <v>9062</v>
      </c>
      <c r="C1765" s="371" t="s">
        <v>25</v>
      </c>
      <c r="D1765" s="372">
        <v>1</v>
      </c>
    </row>
    <row r="1766" spans="1:4" x14ac:dyDescent="0.25">
      <c r="A1766" s="369" t="s">
        <v>1386</v>
      </c>
      <c r="B1766" s="370" t="s">
        <v>1387</v>
      </c>
      <c r="C1766" s="371" t="s">
        <v>25</v>
      </c>
      <c r="D1766" s="372"/>
    </row>
    <row r="1767" spans="1:4" x14ac:dyDescent="0.25">
      <c r="A1767" s="369" t="s">
        <v>8935</v>
      </c>
      <c r="B1767" s="370" t="s">
        <v>8936</v>
      </c>
      <c r="C1767" s="371" t="s">
        <v>770</v>
      </c>
      <c r="D1767" s="372">
        <v>0.3</v>
      </c>
    </row>
    <row r="1768" spans="1:4" x14ac:dyDescent="0.25">
      <c r="A1768" s="369" t="s">
        <v>8949</v>
      </c>
      <c r="B1768" s="370" t="s">
        <v>8950</v>
      </c>
      <c r="C1768" s="371" t="s">
        <v>770</v>
      </c>
      <c r="D1768" s="372">
        <v>0.3</v>
      </c>
    </row>
    <row r="1769" spans="1:4" x14ac:dyDescent="0.25">
      <c r="A1769" s="369" t="s">
        <v>9051</v>
      </c>
      <c r="B1769" s="370" t="s">
        <v>9052</v>
      </c>
      <c r="C1769" s="371" t="s">
        <v>25</v>
      </c>
      <c r="D1769" s="372">
        <v>1</v>
      </c>
    </row>
    <row r="1770" spans="1:4" ht="30" x14ac:dyDescent="0.25">
      <c r="A1770" s="369" t="s">
        <v>1388</v>
      </c>
      <c r="B1770" s="370" t="s">
        <v>6532</v>
      </c>
      <c r="C1770" s="371" t="s">
        <v>21</v>
      </c>
      <c r="D1770" s="372"/>
    </row>
    <row r="1771" spans="1:4" x14ac:dyDescent="0.25">
      <c r="A1771" s="369" t="s">
        <v>8935</v>
      </c>
      <c r="B1771" s="370" t="s">
        <v>8936</v>
      </c>
      <c r="C1771" s="371" t="s">
        <v>770</v>
      </c>
      <c r="D1771" s="372">
        <v>0.3</v>
      </c>
    </row>
    <row r="1772" spans="1:4" x14ac:dyDescent="0.25">
      <c r="A1772" s="369" t="s">
        <v>8949</v>
      </c>
      <c r="B1772" s="370" t="s">
        <v>8950</v>
      </c>
      <c r="C1772" s="371" t="s">
        <v>770</v>
      </c>
      <c r="D1772" s="372">
        <v>0.3</v>
      </c>
    </row>
    <row r="1773" spans="1:4" ht="30" x14ac:dyDescent="0.25">
      <c r="A1773" s="369" t="s">
        <v>9868</v>
      </c>
      <c r="B1773" s="370" t="s">
        <v>9869</v>
      </c>
      <c r="C1773" s="371" t="s">
        <v>21</v>
      </c>
      <c r="D1773" s="372">
        <v>1</v>
      </c>
    </row>
    <row r="1774" spans="1:4" ht="30" x14ac:dyDescent="0.25">
      <c r="A1774" s="369" t="s">
        <v>1389</v>
      </c>
      <c r="B1774" s="370" t="s">
        <v>6533</v>
      </c>
      <c r="C1774" s="371" t="s">
        <v>21</v>
      </c>
      <c r="D1774" s="372"/>
    </row>
    <row r="1775" spans="1:4" x14ac:dyDescent="0.25">
      <c r="A1775" s="369" t="s">
        <v>8935</v>
      </c>
      <c r="B1775" s="370" t="s">
        <v>8936</v>
      </c>
      <c r="C1775" s="371" t="s">
        <v>770</v>
      </c>
      <c r="D1775" s="372">
        <v>0.3</v>
      </c>
    </row>
    <row r="1776" spans="1:4" x14ac:dyDescent="0.25">
      <c r="A1776" s="369" t="s">
        <v>8949</v>
      </c>
      <c r="B1776" s="370" t="s">
        <v>8950</v>
      </c>
      <c r="C1776" s="371" t="s">
        <v>770</v>
      </c>
      <c r="D1776" s="372">
        <v>0.3</v>
      </c>
    </row>
    <row r="1777" spans="1:4" ht="30" x14ac:dyDescent="0.25">
      <c r="A1777" s="369" t="s">
        <v>9866</v>
      </c>
      <c r="B1777" s="370" t="s">
        <v>9867</v>
      </c>
      <c r="C1777" s="371" t="s">
        <v>21</v>
      </c>
      <c r="D1777" s="372">
        <v>1</v>
      </c>
    </row>
    <row r="1778" spans="1:4" ht="30" x14ac:dyDescent="0.25">
      <c r="A1778" s="369" t="s">
        <v>1390</v>
      </c>
      <c r="B1778" s="370" t="s">
        <v>6534</v>
      </c>
      <c r="C1778" s="371" t="s">
        <v>21</v>
      </c>
      <c r="D1778" s="372"/>
    </row>
    <row r="1779" spans="1:4" x14ac:dyDescent="0.25">
      <c r="A1779" s="369" t="s">
        <v>8935</v>
      </c>
      <c r="B1779" s="370" t="s">
        <v>8936</v>
      </c>
      <c r="C1779" s="371" t="s">
        <v>770</v>
      </c>
      <c r="D1779" s="372">
        <v>0.3</v>
      </c>
    </row>
    <row r="1780" spans="1:4" x14ac:dyDescent="0.25">
      <c r="A1780" s="369" t="s">
        <v>8949</v>
      </c>
      <c r="B1780" s="370" t="s">
        <v>8950</v>
      </c>
      <c r="C1780" s="371" t="s">
        <v>770</v>
      </c>
      <c r="D1780" s="372">
        <v>0.3</v>
      </c>
    </row>
    <row r="1781" spans="1:4" ht="30" x14ac:dyDescent="0.25">
      <c r="A1781" s="369" t="s">
        <v>9864</v>
      </c>
      <c r="B1781" s="370" t="s">
        <v>9865</v>
      </c>
      <c r="C1781" s="371" t="s">
        <v>21</v>
      </c>
      <c r="D1781" s="372">
        <v>1</v>
      </c>
    </row>
    <row r="1782" spans="1:4" x14ac:dyDescent="0.25">
      <c r="A1782" s="365" t="s">
        <v>6535</v>
      </c>
      <c r="B1782" s="366" t="s">
        <v>15035</v>
      </c>
      <c r="C1782" s="367"/>
      <c r="D1782" s="368"/>
    </row>
    <row r="1783" spans="1:4" x14ac:dyDescent="0.25">
      <c r="A1783" s="369" t="s">
        <v>1392</v>
      </c>
      <c r="B1783" s="370" t="s">
        <v>1393</v>
      </c>
      <c r="C1783" s="371" t="s">
        <v>52</v>
      </c>
      <c r="D1783" s="372"/>
    </row>
    <row r="1784" spans="1:4" x14ac:dyDescent="0.25">
      <c r="A1784" s="369" t="s">
        <v>8935</v>
      </c>
      <c r="B1784" s="370" t="s">
        <v>8936</v>
      </c>
      <c r="C1784" s="371" t="s">
        <v>770</v>
      </c>
      <c r="D1784" s="372">
        <v>0.35</v>
      </c>
    </row>
    <row r="1785" spans="1:4" x14ac:dyDescent="0.25">
      <c r="A1785" s="369" t="s">
        <v>8949</v>
      </c>
      <c r="B1785" s="370" t="s">
        <v>8950</v>
      </c>
      <c r="C1785" s="371" t="s">
        <v>770</v>
      </c>
      <c r="D1785" s="372">
        <v>0.35</v>
      </c>
    </row>
    <row r="1786" spans="1:4" x14ac:dyDescent="0.25">
      <c r="A1786" s="369" t="s">
        <v>9061</v>
      </c>
      <c r="B1786" s="370" t="s">
        <v>9062</v>
      </c>
      <c r="C1786" s="371" t="s">
        <v>25</v>
      </c>
      <c r="D1786" s="372">
        <v>1.3299999999999999E-2</v>
      </c>
    </row>
    <row r="1787" spans="1:4" ht="30" x14ac:dyDescent="0.25">
      <c r="A1787" s="369" t="s">
        <v>9866</v>
      </c>
      <c r="B1787" s="370" t="s">
        <v>9867</v>
      </c>
      <c r="C1787" s="371" t="s">
        <v>21</v>
      </c>
      <c r="D1787" s="372">
        <v>6.6699999999999995E-2</v>
      </c>
    </row>
    <row r="1788" spans="1:4" ht="30" x14ac:dyDescent="0.25">
      <c r="A1788" s="369" t="s">
        <v>11041</v>
      </c>
      <c r="B1788" s="370" t="s">
        <v>11042</v>
      </c>
      <c r="C1788" s="371" t="s">
        <v>52</v>
      </c>
      <c r="D1788" s="372">
        <v>1</v>
      </c>
    </row>
    <row r="1789" spans="1:4" x14ac:dyDescent="0.25">
      <c r="A1789" s="369" t="s">
        <v>1394</v>
      </c>
      <c r="B1789" s="370" t="s">
        <v>1395</v>
      </c>
      <c r="C1789" s="371" t="s">
        <v>52</v>
      </c>
      <c r="D1789" s="372"/>
    </row>
    <row r="1790" spans="1:4" x14ac:dyDescent="0.25">
      <c r="A1790" s="369" t="s">
        <v>8935</v>
      </c>
      <c r="B1790" s="370" t="s">
        <v>8936</v>
      </c>
      <c r="C1790" s="371" t="s">
        <v>770</v>
      </c>
      <c r="D1790" s="372">
        <v>0.4</v>
      </c>
    </row>
    <row r="1791" spans="1:4" x14ac:dyDescent="0.25">
      <c r="A1791" s="369" t="s">
        <v>8949</v>
      </c>
      <c r="B1791" s="370" t="s">
        <v>8950</v>
      </c>
      <c r="C1791" s="371" t="s">
        <v>770</v>
      </c>
      <c r="D1791" s="372">
        <v>0.4</v>
      </c>
    </row>
    <row r="1792" spans="1:4" x14ac:dyDescent="0.25">
      <c r="A1792" s="369" t="s">
        <v>9061</v>
      </c>
      <c r="B1792" s="370" t="s">
        <v>9062</v>
      </c>
      <c r="C1792" s="371" t="s">
        <v>25</v>
      </c>
      <c r="D1792" s="372">
        <v>1.3299999999999999E-2</v>
      </c>
    </row>
    <row r="1793" spans="1:4" ht="30" x14ac:dyDescent="0.25">
      <c r="A1793" s="369" t="s">
        <v>9866</v>
      </c>
      <c r="B1793" s="370" t="s">
        <v>9867</v>
      </c>
      <c r="C1793" s="371" t="s">
        <v>21</v>
      </c>
      <c r="D1793" s="372">
        <v>6.6699999999999995E-2</v>
      </c>
    </row>
    <row r="1794" spans="1:4" ht="30" x14ac:dyDescent="0.25">
      <c r="A1794" s="369" t="s">
        <v>11043</v>
      </c>
      <c r="B1794" s="370" t="s">
        <v>11044</v>
      </c>
      <c r="C1794" s="371" t="s">
        <v>52</v>
      </c>
      <c r="D1794" s="372">
        <v>1</v>
      </c>
    </row>
    <row r="1795" spans="1:4" x14ac:dyDescent="0.25">
      <c r="A1795" s="369" t="s">
        <v>1396</v>
      </c>
      <c r="B1795" s="370" t="s">
        <v>1397</v>
      </c>
      <c r="C1795" s="371" t="s">
        <v>52</v>
      </c>
      <c r="D1795" s="372"/>
    </row>
    <row r="1796" spans="1:4" x14ac:dyDescent="0.25">
      <c r="A1796" s="369" t="s">
        <v>8935</v>
      </c>
      <c r="B1796" s="370" t="s">
        <v>8936</v>
      </c>
      <c r="C1796" s="371" t="s">
        <v>770</v>
      </c>
      <c r="D1796" s="372">
        <v>0.5</v>
      </c>
    </row>
    <row r="1797" spans="1:4" x14ac:dyDescent="0.25">
      <c r="A1797" s="369" t="s">
        <v>8949</v>
      </c>
      <c r="B1797" s="370" t="s">
        <v>8950</v>
      </c>
      <c r="C1797" s="371" t="s">
        <v>770</v>
      </c>
      <c r="D1797" s="372">
        <v>0.5</v>
      </c>
    </row>
    <row r="1798" spans="1:4" x14ac:dyDescent="0.25">
      <c r="A1798" s="369" t="s">
        <v>9061</v>
      </c>
      <c r="B1798" s="370" t="s">
        <v>9062</v>
      </c>
      <c r="C1798" s="371" t="s">
        <v>25</v>
      </c>
      <c r="D1798" s="372">
        <v>1.3299999999999999E-2</v>
      </c>
    </row>
    <row r="1799" spans="1:4" ht="30" x14ac:dyDescent="0.25">
      <c r="A1799" s="369" t="s">
        <v>9866</v>
      </c>
      <c r="B1799" s="370" t="s">
        <v>9867</v>
      </c>
      <c r="C1799" s="371" t="s">
        <v>21</v>
      </c>
      <c r="D1799" s="372">
        <v>6.6699999999999995E-2</v>
      </c>
    </row>
    <row r="1800" spans="1:4" ht="30" x14ac:dyDescent="0.25">
      <c r="A1800" s="369" t="s">
        <v>11045</v>
      </c>
      <c r="B1800" s="370" t="s">
        <v>11046</v>
      </c>
      <c r="C1800" s="371" t="s">
        <v>52</v>
      </c>
      <c r="D1800" s="372">
        <v>1</v>
      </c>
    </row>
    <row r="1801" spans="1:4" x14ac:dyDescent="0.25">
      <c r="A1801" s="365" t="s">
        <v>6536</v>
      </c>
      <c r="B1801" s="366" t="s">
        <v>1398</v>
      </c>
      <c r="C1801" s="367"/>
      <c r="D1801" s="368"/>
    </row>
    <row r="1802" spans="1:4" ht="30" x14ac:dyDescent="0.25">
      <c r="A1802" s="369" t="s">
        <v>1399</v>
      </c>
      <c r="B1802" s="370" t="s">
        <v>6537</v>
      </c>
      <c r="C1802" s="371" t="s">
        <v>48</v>
      </c>
      <c r="D1802" s="372"/>
    </row>
    <row r="1803" spans="1:4" ht="30" x14ac:dyDescent="0.25">
      <c r="A1803" s="369" t="s">
        <v>8643</v>
      </c>
      <c r="B1803" s="370" t="s">
        <v>6537</v>
      </c>
      <c r="C1803" s="371" t="s">
        <v>48</v>
      </c>
      <c r="D1803" s="372">
        <v>1</v>
      </c>
    </row>
    <row r="1804" spans="1:4" ht="45" x14ac:dyDescent="0.25">
      <c r="A1804" s="369" t="s">
        <v>1400</v>
      </c>
      <c r="B1804" s="370" t="s">
        <v>1401</v>
      </c>
      <c r="C1804" s="371" t="s">
        <v>1402</v>
      </c>
      <c r="D1804" s="372"/>
    </row>
    <row r="1805" spans="1:4" ht="45" x14ac:dyDescent="0.25">
      <c r="A1805" s="369" t="s">
        <v>8644</v>
      </c>
      <c r="B1805" s="370" t="s">
        <v>8645</v>
      </c>
      <c r="C1805" s="371" t="s">
        <v>1402</v>
      </c>
      <c r="D1805" s="372">
        <v>1</v>
      </c>
    </row>
    <row r="1806" spans="1:4" x14ac:dyDescent="0.25">
      <c r="A1806" s="369" t="s">
        <v>1403</v>
      </c>
      <c r="B1806" s="370" t="s">
        <v>1404</v>
      </c>
      <c r="C1806" s="371" t="s">
        <v>569</v>
      </c>
      <c r="D1806" s="372"/>
    </row>
    <row r="1807" spans="1:4" x14ac:dyDescent="0.25">
      <c r="A1807" s="369" t="s">
        <v>8646</v>
      </c>
      <c r="B1807" s="370" t="s">
        <v>8647</v>
      </c>
      <c r="C1807" s="371" t="s">
        <v>569</v>
      </c>
      <c r="D1807" s="372">
        <v>1</v>
      </c>
    </row>
    <row r="1808" spans="1:4" ht="30" x14ac:dyDescent="0.25">
      <c r="A1808" s="369" t="s">
        <v>1405</v>
      </c>
      <c r="B1808" s="370" t="s">
        <v>1406</v>
      </c>
      <c r="C1808" s="371" t="s">
        <v>1407</v>
      </c>
      <c r="D1808" s="372"/>
    </row>
    <row r="1809" spans="1:4" ht="30" x14ac:dyDescent="0.25">
      <c r="A1809" s="369" t="s">
        <v>8665</v>
      </c>
      <c r="B1809" s="370" t="s">
        <v>8666</v>
      </c>
      <c r="C1809" s="371" t="s">
        <v>770</v>
      </c>
      <c r="D1809" s="372">
        <v>1</v>
      </c>
    </row>
    <row r="1810" spans="1:4" x14ac:dyDescent="0.25">
      <c r="A1810" s="369" t="s">
        <v>8949</v>
      </c>
      <c r="B1810" s="370" t="s">
        <v>8950</v>
      </c>
      <c r="C1810" s="371" t="s">
        <v>770</v>
      </c>
      <c r="D1810" s="372">
        <v>0.2</v>
      </c>
    </row>
    <row r="1811" spans="1:4" x14ac:dyDescent="0.25">
      <c r="A1811" s="365" t="s">
        <v>6538</v>
      </c>
      <c r="B1811" s="366" t="s">
        <v>1408</v>
      </c>
      <c r="C1811" s="367"/>
      <c r="D1811" s="368"/>
    </row>
    <row r="1812" spans="1:4" x14ac:dyDescent="0.25">
      <c r="A1812" s="369" t="s">
        <v>1409</v>
      </c>
      <c r="B1812" s="370" t="s">
        <v>1410</v>
      </c>
      <c r="C1812" s="371" t="s">
        <v>25</v>
      </c>
      <c r="D1812" s="372"/>
    </row>
    <row r="1813" spans="1:4" x14ac:dyDescent="0.25">
      <c r="A1813" s="369" t="s">
        <v>8935</v>
      </c>
      <c r="B1813" s="370" t="s">
        <v>8936</v>
      </c>
      <c r="C1813" s="371" t="s">
        <v>770</v>
      </c>
      <c r="D1813" s="372">
        <v>3</v>
      </c>
    </row>
    <row r="1814" spans="1:4" x14ac:dyDescent="0.25">
      <c r="A1814" s="369" t="s">
        <v>8949</v>
      </c>
      <c r="B1814" s="370" t="s">
        <v>8950</v>
      </c>
      <c r="C1814" s="371" t="s">
        <v>770</v>
      </c>
      <c r="D1814" s="372">
        <v>3</v>
      </c>
    </row>
    <row r="1815" spans="1:4" x14ac:dyDescent="0.25">
      <c r="A1815" s="369" t="s">
        <v>9065</v>
      </c>
      <c r="B1815" s="370" t="s">
        <v>9066</v>
      </c>
      <c r="C1815" s="371" t="s">
        <v>25</v>
      </c>
      <c r="D1815" s="372">
        <v>1.1000000000000001</v>
      </c>
    </row>
    <row r="1816" spans="1:4" x14ac:dyDescent="0.25">
      <c r="A1816" s="369" t="s">
        <v>1411</v>
      </c>
      <c r="B1816" s="370" t="s">
        <v>1412</v>
      </c>
      <c r="C1816" s="371" t="s">
        <v>25</v>
      </c>
      <c r="D1816" s="372"/>
    </row>
    <row r="1817" spans="1:4" x14ac:dyDescent="0.25">
      <c r="A1817" s="369" t="s">
        <v>8935</v>
      </c>
      <c r="B1817" s="370" t="s">
        <v>8936</v>
      </c>
      <c r="C1817" s="371" t="s">
        <v>770</v>
      </c>
      <c r="D1817" s="372">
        <v>4</v>
      </c>
    </row>
    <row r="1818" spans="1:4" x14ac:dyDescent="0.25">
      <c r="A1818" s="369" t="s">
        <v>8949</v>
      </c>
      <c r="B1818" s="370" t="s">
        <v>8950</v>
      </c>
      <c r="C1818" s="371" t="s">
        <v>770</v>
      </c>
      <c r="D1818" s="372">
        <v>8</v>
      </c>
    </row>
    <row r="1819" spans="1:4" x14ac:dyDescent="0.25">
      <c r="A1819" s="369" t="s">
        <v>8993</v>
      </c>
      <c r="B1819" s="370" t="s">
        <v>8994</v>
      </c>
      <c r="C1819" s="371" t="s">
        <v>32</v>
      </c>
      <c r="D1819" s="372">
        <v>135.9</v>
      </c>
    </row>
    <row r="1820" spans="1:4" x14ac:dyDescent="0.25">
      <c r="A1820" s="369" t="s">
        <v>9049</v>
      </c>
      <c r="B1820" s="370" t="s">
        <v>9050</v>
      </c>
      <c r="C1820" s="371" t="s">
        <v>25</v>
      </c>
      <c r="D1820" s="372">
        <v>0.31</v>
      </c>
    </row>
    <row r="1821" spans="1:4" x14ac:dyDescent="0.25">
      <c r="A1821" s="369" t="s">
        <v>9065</v>
      </c>
      <c r="B1821" s="370" t="s">
        <v>9066</v>
      </c>
      <c r="C1821" s="371" t="s">
        <v>25</v>
      </c>
      <c r="D1821" s="372">
        <v>1.1000000000000001</v>
      </c>
    </row>
    <row r="1822" spans="1:4" ht="45" x14ac:dyDescent="0.25">
      <c r="A1822" s="369" t="s">
        <v>1413</v>
      </c>
      <c r="B1822" s="370" t="s">
        <v>6539</v>
      </c>
      <c r="C1822" s="371" t="s">
        <v>25</v>
      </c>
      <c r="D1822" s="372"/>
    </row>
    <row r="1823" spans="1:4" x14ac:dyDescent="0.25">
      <c r="A1823" s="369" t="s">
        <v>8903</v>
      </c>
      <c r="B1823" s="370" t="s">
        <v>8904</v>
      </c>
      <c r="C1823" s="371" t="s">
        <v>770</v>
      </c>
      <c r="D1823" s="372">
        <v>4</v>
      </c>
    </row>
    <row r="1824" spans="1:4" x14ac:dyDescent="0.25">
      <c r="A1824" s="369" t="s">
        <v>8935</v>
      </c>
      <c r="B1824" s="370" t="s">
        <v>8936</v>
      </c>
      <c r="C1824" s="371" t="s">
        <v>770</v>
      </c>
      <c r="D1824" s="372">
        <v>1.63</v>
      </c>
    </row>
    <row r="1825" spans="1:4" x14ac:dyDescent="0.25">
      <c r="A1825" s="369" t="s">
        <v>9065</v>
      </c>
      <c r="B1825" s="370" t="s">
        <v>9066</v>
      </c>
      <c r="C1825" s="371" t="s">
        <v>25</v>
      </c>
      <c r="D1825" s="372">
        <v>1.2</v>
      </c>
    </row>
    <row r="1826" spans="1:4" x14ac:dyDescent="0.25">
      <c r="A1826" s="369" t="s">
        <v>9364</v>
      </c>
      <c r="B1826" s="370" t="s">
        <v>9365</v>
      </c>
      <c r="C1826" s="371" t="s">
        <v>52</v>
      </c>
      <c r="D1826" s="372">
        <v>0.6</v>
      </c>
    </row>
    <row r="1827" spans="1:4" ht="75" x14ac:dyDescent="0.25">
      <c r="A1827" s="369" t="s">
        <v>9666</v>
      </c>
      <c r="B1827" s="370" t="s">
        <v>9667</v>
      </c>
      <c r="C1827" s="371" t="s">
        <v>25</v>
      </c>
      <c r="D1827" s="372">
        <v>1.05</v>
      </c>
    </row>
    <row r="1828" spans="1:4" ht="45" x14ac:dyDescent="0.25">
      <c r="A1828" s="369" t="s">
        <v>15010</v>
      </c>
      <c r="B1828" s="370" t="s">
        <v>15011</v>
      </c>
      <c r="C1828" s="371" t="s">
        <v>770</v>
      </c>
      <c r="D1828" s="372">
        <v>0.1</v>
      </c>
    </row>
    <row r="1829" spans="1:4" ht="45" x14ac:dyDescent="0.25">
      <c r="A1829" s="369" t="s">
        <v>1414</v>
      </c>
      <c r="B1829" s="370" t="s">
        <v>6540</v>
      </c>
      <c r="C1829" s="371" t="s">
        <v>25</v>
      </c>
      <c r="D1829" s="372"/>
    </row>
    <row r="1830" spans="1:4" x14ac:dyDescent="0.25">
      <c r="A1830" s="369" t="s">
        <v>8903</v>
      </c>
      <c r="B1830" s="370" t="s">
        <v>8904</v>
      </c>
      <c r="C1830" s="371" t="s">
        <v>770</v>
      </c>
      <c r="D1830" s="372">
        <v>5</v>
      </c>
    </row>
    <row r="1831" spans="1:4" x14ac:dyDescent="0.25">
      <c r="A1831" s="369" t="s">
        <v>8935</v>
      </c>
      <c r="B1831" s="370" t="s">
        <v>8936</v>
      </c>
      <c r="C1831" s="371" t="s">
        <v>770</v>
      </c>
      <c r="D1831" s="372">
        <v>1.93</v>
      </c>
    </row>
    <row r="1832" spans="1:4" x14ac:dyDescent="0.25">
      <c r="A1832" s="369" t="s">
        <v>9065</v>
      </c>
      <c r="B1832" s="370" t="s">
        <v>9066</v>
      </c>
      <c r="C1832" s="371" t="s">
        <v>25</v>
      </c>
      <c r="D1832" s="372">
        <v>1.2</v>
      </c>
    </row>
    <row r="1833" spans="1:4" x14ac:dyDescent="0.25">
      <c r="A1833" s="369" t="s">
        <v>9364</v>
      </c>
      <c r="B1833" s="370" t="s">
        <v>9365</v>
      </c>
      <c r="C1833" s="371" t="s">
        <v>52</v>
      </c>
      <c r="D1833" s="372">
        <v>0.6</v>
      </c>
    </row>
    <row r="1834" spans="1:4" ht="75" x14ac:dyDescent="0.25">
      <c r="A1834" s="369" t="s">
        <v>9668</v>
      </c>
      <c r="B1834" s="370" t="s">
        <v>9669</v>
      </c>
      <c r="C1834" s="371" t="s">
        <v>25</v>
      </c>
      <c r="D1834" s="372">
        <v>1.05</v>
      </c>
    </row>
    <row r="1835" spans="1:4" ht="45" x14ac:dyDescent="0.25">
      <c r="A1835" s="369" t="s">
        <v>15010</v>
      </c>
      <c r="B1835" s="370" t="s">
        <v>15011</v>
      </c>
      <c r="C1835" s="371" t="s">
        <v>770</v>
      </c>
      <c r="D1835" s="372">
        <v>0.1</v>
      </c>
    </row>
    <row r="1836" spans="1:4" x14ac:dyDescent="0.25">
      <c r="A1836" s="365" t="s">
        <v>6541</v>
      </c>
      <c r="B1836" s="366" t="s">
        <v>1415</v>
      </c>
      <c r="C1836" s="367"/>
      <c r="D1836" s="368"/>
    </row>
    <row r="1837" spans="1:4" x14ac:dyDescent="0.25">
      <c r="A1837" s="365" t="s">
        <v>6542</v>
      </c>
      <c r="B1837" s="366" t="s">
        <v>15036</v>
      </c>
      <c r="C1837" s="367"/>
      <c r="D1837" s="368"/>
    </row>
    <row r="1838" spans="1:4" x14ac:dyDescent="0.25">
      <c r="A1838" s="369" t="s">
        <v>28</v>
      </c>
      <c r="B1838" s="370" t="s">
        <v>29</v>
      </c>
      <c r="C1838" s="371" t="s">
        <v>21</v>
      </c>
      <c r="D1838" s="372"/>
    </row>
    <row r="1839" spans="1:4" x14ac:dyDescent="0.25">
      <c r="A1839" s="369" t="s">
        <v>8909</v>
      </c>
      <c r="B1839" s="370" t="s">
        <v>8910</v>
      </c>
      <c r="C1839" s="371" t="s">
        <v>770</v>
      </c>
      <c r="D1839" s="372">
        <v>1.3</v>
      </c>
    </row>
    <row r="1840" spans="1:4" x14ac:dyDescent="0.25">
      <c r="A1840" s="369" t="s">
        <v>8911</v>
      </c>
      <c r="B1840" s="370" t="s">
        <v>8912</v>
      </c>
      <c r="C1840" s="371" t="s">
        <v>770</v>
      </c>
      <c r="D1840" s="372">
        <v>1.3</v>
      </c>
    </row>
    <row r="1841" spans="1:4" x14ac:dyDescent="0.25">
      <c r="A1841" s="369" t="s">
        <v>9366</v>
      </c>
      <c r="B1841" s="370" t="s">
        <v>9367</v>
      </c>
      <c r="C1841" s="371" t="s">
        <v>52</v>
      </c>
      <c r="D1841" s="372">
        <v>0.5</v>
      </c>
    </row>
    <row r="1842" spans="1:4" x14ac:dyDescent="0.25">
      <c r="A1842" s="369" t="s">
        <v>9370</v>
      </c>
      <c r="B1842" s="370" t="s">
        <v>9371</v>
      </c>
      <c r="C1842" s="371" t="s">
        <v>21</v>
      </c>
      <c r="D1842" s="372">
        <v>0.3</v>
      </c>
    </row>
    <row r="1843" spans="1:4" x14ac:dyDescent="0.25">
      <c r="A1843" s="369" t="s">
        <v>9506</v>
      </c>
      <c r="B1843" s="370" t="s">
        <v>9507</v>
      </c>
      <c r="C1843" s="371" t="s">
        <v>32</v>
      </c>
      <c r="D1843" s="372">
        <v>0.15</v>
      </c>
    </row>
    <row r="1844" spans="1:4" x14ac:dyDescent="0.25">
      <c r="A1844" s="369" t="s">
        <v>9888</v>
      </c>
      <c r="B1844" s="370" t="s">
        <v>9889</v>
      </c>
      <c r="C1844" s="371" t="s">
        <v>310</v>
      </c>
      <c r="D1844" s="372">
        <v>0.4</v>
      </c>
    </row>
    <row r="1845" spans="1:4" x14ac:dyDescent="0.25">
      <c r="A1845" s="369" t="s">
        <v>70</v>
      </c>
      <c r="B1845" s="370" t="s">
        <v>71</v>
      </c>
      <c r="C1845" s="371" t="s">
        <v>21</v>
      </c>
      <c r="D1845" s="372"/>
    </row>
    <row r="1846" spans="1:4" x14ac:dyDescent="0.25">
      <c r="A1846" s="369" t="s">
        <v>8909</v>
      </c>
      <c r="B1846" s="370" t="s">
        <v>8910</v>
      </c>
      <c r="C1846" s="371" t="s">
        <v>770</v>
      </c>
      <c r="D1846" s="372">
        <v>1.5</v>
      </c>
    </row>
    <row r="1847" spans="1:4" x14ac:dyDescent="0.25">
      <c r="A1847" s="369" t="s">
        <v>8911</v>
      </c>
      <c r="B1847" s="370" t="s">
        <v>8912</v>
      </c>
      <c r="C1847" s="371" t="s">
        <v>770</v>
      </c>
      <c r="D1847" s="372">
        <v>1.5</v>
      </c>
    </row>
    <row r="1848" spans="1:4" x14ac:dyDescent="0.25">
      <c r="A1848" s="369" t="s">
        <v>9362</v>
      </c>
      <c r="B1848" s="370" t="s">
        <v>9363</v>
      </c>
      <c r="C1848" s="371" t="s">
        <v>52</v>
      </c>
      <c r="D1848" s="372">
        <v>3</v>
      </c>
    </row>
    <row r="1849" spans="1:4" x14ac:dyDescent="0.25">
      <c r="A1849" s="369" t="s">
        <v>9366</v>
      </c>
      <c r="B1849" s="370" t="s">
        <v>9367</v>
      </c>
      <c r="C1849" s="371" t="s">
        <v>52</v>
      </c>
      <c r="D1849" s="372">
        <v>1.53</v>
      </c>
    </row>
    <row r="1850" spans="1:4" x14ac:dyDescent="0.25">
      <c r="A1850" s="369" t="s">
        <v>9370</v>
      </c>
      <c r="B1850" s="370" t="s">
        <v>9371</v>
      </c>
      <c r="C1850" s="371" t="s">
        <v>21</v>
      </c>
      <c r="D1850" s="372">
        <v>0.85199999999999998</v>
      </c>
    </row>
    <row r="1851" spans="1:4" x14ac:dyDescent="0.25">
      <c r="A1851" s="369" t="s">
        <v>9506</v>
      </c>
      <c r="B1851" s="370" t="s">
        <v>9507</v>
      </c>
      <c r="C1851" s="371" t="s">
        <v>32</v>
      </c>
      <c r="D1851" s="372">
        <v>0.2</v>
      </c>
    </row>
    <row r="1852" spans="1:4" x14ac:dyDescent="0.25">
      <c r="A1852" s="369" t="s">
        <v>9888</v>
      </c>
      <c r="B1852" s="370" t="s">
        <v>9889</v>
      </c>
      <c r="C1852" s="371" t="s">
        <v>310</v>
      </c>
      <c r="D1852" s="372">
        <v>0.17</v>
      </c>
    </row>
    <row r="1853" spans="1:4" x14ac:dyDescent="0.25">
      <c r="A1853" s="369" t="s">
        <v>1417</v>
      </c>
      <c r="B1853" s="370" t="s">
        <v>1418</v>
      </c>
      <c r="C1853" s="371" t="s">
        <v>21</v>
      </c>
      <c r="D1853" s="372"/>
    </row>
    <row r="1854" spans="1:4" x14ac:dyDescent="0.25">
      <c r="A1854" s="369" t="s">
        <v>8909</v>
      </c>
      <c r="B1854" s="370" t="s">
        <v>8910</v>
      </c>
      <c r="C1854" s="371" t="s">
        <v>770</v>
      </c>
      <c r="D1854" s="372">
        <v>1.2</v>
      </c>
    </row>
    <row r="1855" spans="1:4" x14ac:dyDescent="0.25">
      <c r="A1855" s="369" t="s">
        <v>8911</v>
      </c>
      <c r="B1855" s="370" t="s">
        <v>8912</v>
      </c>
      <c r="C1855" s="371" t="s">
        <v>770</v>
      </c>
      <c r="D1855" s="372">
        <v>1.2</v>
      </c>
    </row>
    <row r="1856" spans="1:4" x14ac:dyDescent="0.25">
      <c r="A1856" s="369" t="s">
        <v>9506</v>
      </c>
      <c r="B1856" s="370" t="s">
        <v>9507</v>
      </c>
      <c r="C1856" s="371" t="s">
        <v>32</v>
      </c>
      <c r="D1856" s="372">
        <v>0.25</v>
      </c>
    </row>
    <row r="1857" spans="1:4" x14ac:dyDescent="0.25">
      <c r="A1857" s="369" t="s">
        <v>14934</v>
      </c>
      <c r="B1857" s="370" t="s">
        <v>14935</v>
      </c>
      <c r="C1857" s="371" t="s">
        <v>52</v>
      </c>
      <c r="D1857" s="372">
        <v>2.5</v>
      </c>
    </row>
    <row r="1858" spans="1:4" x14ac:dyDescent="0.25">
      <c r="A1858" s="369" t="s">
        <v>14940</v>
      </c>
      <c r="B1858" s="370" t="s">
        <v>14941</v>
      </c>
      <c r="C1858" s="371" t="s">
        <v>52</v>
      </c>
      <c r="D1858" s="372">
        <v>3.5</v>
      </c>
    </row>
    <row r="1859" spans="1:4" x14ac:dyDescent="0.25">
      <c r="A1859" s="369" t="s">
        <v>14942</v>
      </c>
      <c r="B1859" s="370" t="s">
        <v>14943</v>
      </c>
      <c r="C1859" s="371" t="s">
        <v>52</v>
      </c>
      <c r="D1859" s="372">
        <v>1.5</v>
      </c>
    </row>
    <row r="1860" spans="1:4" ht="30" x14ac:dyDescent="0.25">
      <c r="A1860" s="369" t="s">
        <v>1419</v>
      </c>
      <c r="B1860" s="370" t="s">
        <v>1420</v>
      </c>
      <c r="C1860" s="371" t="s">
        <v>21</v>
      </c>
      <c r="D1860" s="372"/>
    </row>
    <row r="1861" spans="1:4" x14ac:dyDescent="0.25">
      <c r="A1861" s="369" t="s">
        <v>8909</v>
      </c>
      <c r="B1861" s="370" t="s">
        <v>8910</v>
      </c>
      <c r="C1861" s="371" t="s">
        <v>770</v>
      </c>
      <c r="D1861" s="372">
        <v>0.23300000000000001</v>
      </c>
    </row>
    <row r="1862" spans="1:4" x14ac:dyDescent="0.25">
      <c r="A1862" s="369" t="s">
        <v>8911</v>
      </c>
      <c r="B1862" s="370" t="s">
        <v>8912</v>
      </c>
      <c r="C1862" s="371" t="s">
        <v>770</v>
      </c>
      <c r="D1862" s="372">
        <v>5.8000000000000003E-2</v>
      </c>
    </row>
    <row r="1863" spans="1:4" ht="30" x14ac:dyDescent="0.25">
      <c r="A1863" s="369" t="s">
        <v>1421</v>
      </c>
      <c r="B1863" s="370" t="s">
        <v>1422</v>
      </c>
      <c r="C1863" s="371" t="s">
        <v>21</v>
      </c>
      <c r="D1863" s="372"/>
    </row>
    <row r="1864" spans="1:4" x14ac:dyDescent="0.25">
      <c r="A1864" s="369" t="s">
        <v>8909</v>
      </c>
      <c r="B1864" s="370" t="s">
        <v>8910</v>
      </c>
      <c r="C1864" s="371" t="s">
        <v>770</v>
      </c>
      <c r="D1864" s="372">
        <v>0.27700000000000002</v>
      </c>
    </row>
    <row r="1865" spans="1:4" x14ac:dyDescent="0.25">
      <c r="A1865" s="369" t="s">
        <v>8911</v>
      </c>
      <c r="B1865" s="370" t="s">
        <v>8912</v>
      </c>
      <c r="C1865" s="371" t="s">
        <v>770</v>
      </c>
      <c r="D1865" s="372">
        <v>6.9000000000000006E-2</v>
      </c>
    </row>
    <row r="1866" spans="1:4" x14ac:dyDescent="0.25">
      <c r="A1866" s="365" t="s">
        <v>6543</v>
      </c>
      <c r="B1866" s="366" t="s">
        <v>1423</v>
      </c>
      <c r="C1866" s="367"/>
      <c r="D1866" s="368"/>
    </row>
    <row r="1867" spans="1:4" x14ac:dyDescent="0.25">
      <c r="A1867" s="369" t="s">
        <v>1424</v>
      </c>
      <c r="B1867" s="370" t="s">
        <v>1425</v>
      </c>
      <c r="C1867" s="371" t="s">
        <v>21</v>
      </c>
      <c r="D1867" s="372"/>
    </row>
    <row r="1868" spans="1:4" x14ac:dyDescent="0.25">
      <c r="A1868" s="369" t="s">
        <v>8909</v>
      </c>
      <c r="B1868" s="370" t="s">
        <v>8910</v>
      </c>
      <c r="C1868" s="371" t="s">
        <v>770</v>
      </c>
      <c r="D1868" s="372">
        <v>1.4</v>
      </c>
    </row>
    <row r="1869" spans="1:4" x14ac:dyDescent="0.25">
      <c r="A1869" s="369" t="s">
        <v>8911</v>
      </c>
      <c r="B1869" s="370" t="s">
        <v>8912</v>
      </c>
      <c r="C1869" s="371" t="s">
        <v>770</v>
      </c>
      <c r="D1869" s="372">
        <v>1.4</v>
      </c>
    </row>
    <row r="1870" spans="1:4" x14ac:dyDescent="0.25">
      <c r="A1870" s="369" t="s">
        <v>9362</v>
      </c>
      <c r="B1870" s="370" t="s">
        <v>9363</v>
      </c>
      <c r="C1870" s="371" t="s">
        <v>52</v>
      </c>
      <c r="D1870" s="372">
        <v>2</v>
      </c>
    </row>
    <row r="1871" spans="1:4" x14ac:dyDescent="0.25">
      <c r="A1871" s="369" t="s">
        <v>9366</v>
      </c>
      <c r="B1871" s="370" t="s">
        <v>9367</v>
      </c>
      <c r="C1871" s="371" t="s">
        <v>52</v>
      </c>
      <c r="D1871" s="372">
        <v>1.53</v>
      </c>
    </row>
    <row r="1872" spans="1:4" x14ac:dyDescent="0.25">
      <c r="A1872" s="369" t="s">
        <v>9370</v>
      </c>
      <c r="B1872" s="370" t="s">
        <v>9371</v>
      </c>
      <c r="C1872" s="371" t="s">
        <v>21</v>
      </c>
      <c r="D1872" s="372">
        <v>0.48</v>
      </c>
    </row>
    <row r="1873" spans="1:4" x14ac:dyDescent="0.25">
      <c r="A1873" s="369" t="s">
        <v>9394</v>
      </c>
      <c r="B1873" s="370" t="s">
        <v>9395</v>
      </c>
      <c r="C1873" s="371" t="s">
        <v>21</v>
      </c>
      <c r="D1873" s="372">
        <v>0.43</v>
      </c>
    </row>
    <row r="1874" spans="1:4" x14ac:dyDescent="0.25">
      <c r="A1874" s="369" t="s">
        <v>9506</v>
      </c>
      <c r="B1874" s="370" t="s">
        <v>9507</v>
      </c>
      <c r="C1874" s="371" t="s">
        <v>32</v>
      </c>
      <c r="D1874" s="372">
        <v>0.25</v>
      </c>
    </row>
    <row r="1875" spans="1:4" x14ac:dyDescent="0.25">
      <c r="A1875" s="369" t="s">
        <v>9888</v>
      </c>
      <c r="B1875" s="370" t="s">
        <v>9889</v>
      </c>
      <c r="C1875" s="371" t="s">
        <v>310</v>
      </c>
      <c r="D1875" s="372">
        <v>0.01</v>
      </c>
    </row>
    <row r="1876" spans="1:4" x14ac:dyDescent="0.25">
      <c r="A1876" s="369" t="s">
        <v>1426</v>
      </c>
      <c r="B1876" s="370" t="s">
        <v>1427</v>
      </c>
      <c r="C1876" s="371" t="s">
        <v>21</v>
      </c>
      <c r="D1876" s="372"/>
    </row>
    <row r="1877" spans="1:4" x14ac:dyDescent="0.25">
      <c r="A1877" s="369" t="s">
        <v>8909</v>
      </c>
      <c r="B1877" s="370" t="s">
        <v>8910</v>
      </c>
      <c r="C1877" s="371" t="s">
        <v>770</v>
      </c>
      <c r="D1877" s="372">
        <v>1.4</v>
      </c>
    </row>
    <row r="1878" spans="1:4" x14ac:dyDescent="0.25">
      <c r="A1878" s="369" t="s">
        <v>8911</v>
      </c>
      <c r="B1878" s="370" t="s">
        <v>8912</v>
      </c>
      <c r="C1878" s="371" t="s">
        <v>770</v>
      </c>
      <c r="D1878" s="372">
        <v>1.4</v>
      </c>
    </row>
    <row r="1879" spans="1:4" x14ac:dyDescent="0.25">
      <c r="A1879" s="369" t="s">
        <v>9362</v>
      </c>
      <c r="B1879" s="370" t="s">
        <v>9363</v>
      </c>
      <c r="C1879" s="371" t="s">
        <v>52</v>
      </c>
      <c r="D1879" s="372">
        <v>2</v>
      </c>
    </row>
    <row r="1880" spans="1:4" x14ac:dyDescent="0.25">
      <c r="A1880" s="369" t="s">
        <v>9366</v>
      </c>
      <c r="B1880" s="370" t="s">
        <v>9367</v>
      </c>
      <c r="C1880" s="371" t="s">
        <v>52</v>
      </c>
      <c r="D1880" s="372">
        <v>1.53</v>
      </c>
    </row>
    <row r="1881" spans="1:4" x14ac:dyDescent="0.25">
      <c r="A1881" s="369" t="s">
        <v>9370</v>
      </c>
      <c r="B1881" s="370" t="s">
        <v>9371</v>
      </c>
      <c r="C1881" s="371" t="s">
        <v>21</v>
      </c>
      <c r="D1881" s="372">
        <v>0.48</v>
      </c>
    </row>
    <row r="1882" spans="1:4" ht="30" x14ac:dyDescent="0.25">
      <c r="A1882" s="369" t="s">
        <v>9396</v>
      </c>
      <c r="B1882" s="370" t="s">
        <v>9397</v>
      </c>
      <c r="C1882" s="371" t="s">
        <v>21</v>
      </c>
      <c r="D1882" s="372">
        <v>0.43</v>
      </c>
    </row>
    <row r="1883" spans="1:4" x14ac:dyDescent="0.25">
      <c r="A1883" s="369" t="s">
        <v>9506</v>
      </c>
      <c r="B1883" s="370" t="s">
        <v>9507</v>
      </c>
      <c r="C1883" s="371" t="s">
        <v>32</v>
      </c>
      <c r="D1883" s="372">
        <v>0.25</v>
      </c>
    </row>
    <row r="1884" spans="1:4" x14ac:dyDescent="0.25">
      <c r="A1884" s="369" t="s">
        <v>9888</v>
      </c>
      <c r="B1884" s="370" t="s">
        <v>9889</v>
      </c>
      <c r="C1884" s="371" t="s">
        <v>310</v>
      </c>
      <c r="D1884" s="372">
        <v>0.01</v>
      </c>
    </row>
    <row r="1885" spans="1:4" x14ac:dyDescent="0.25">
      <c r="A1885" s="369" t="s">
        <v>489</v>
      </c>
      <c r="B1885" s="370" t="s">
        <v>490</v>
      </c>
      <c r="C1885" s="371" t="s">
        <v>21</v>
      </c>
      <c r="D1885" s="372"/>
    </row>
    <row r="1886" spans="1:4" x14ac:dyDescent="0.25">
      <c r="A1886" s="369" t="s">
        <v>8909</v>
      </c>
      <c r="B1886" s="370" t="s">
        <v>8910</v>
      </c>
      <c r="C1886" s="371" t="s">
        <v>770</v>
      </c>
      <c r="D1886" s="372">
        <v>2.5</v>
      </c>
    </row>
    <row r="1887" spans="1:4" x14ac:dyDescent="0.25">
      <c r="A1887" s="369" t="s">
        <v>8911</v>
      </c>
      <c r="B1887" s="370" t="s">
        <v>8912</v>
      </c>
      <c r="C1887" s="371" t="s">
        <v>770</v>
      </c>
      <c r="D1887" s="372">
        <v>2.5</v>
      </c>
    </row>
    <row r="1888" spans="1:4" x14ac:dyDescent="0.25">
      <c r="A1888" s="369" t="s">
        <v>9362</v>
      </c>
      <c r="B1888" s="370" t="s">
        <v>9363</v>
      </c>
      <c r="C1888" s="371" t="s">
        <v>52</v>
      </c>
      <c r="D1888" s="372">
        <v>3</v>
      </c>
    </row>
    <row r="1889" spans="1:4" x14ac:dyDescent="0.25">
      <c r="A1889" s="369" t="s">
        <v>9370</v>
      </c>
      <c r="B1889" s="370" t="s">
        <v>9371</v>
      </c>
      <c r="C1889" s="371" t="s">
        <v>21</v>
      </c>
      <c r="D1889" s="372">
        <v>0.2</v>
      </c>
    </row>
    <row r="1890" spans="1:4" ht="30" x14ac:dyDescent="0.25">
      <c r="A1890" s="369" t="s">
        <v>9402</v>
      </c>
      <c r="B1890" s="370" t="s">
        <v>9403</v>
      </c>
      <c r="C1890" s="371" t="s">
        <v>21</v>
      </c>
      <c r="D1890" s="372">
        <v>0.65</v>
      </c>
    </row>
    <row r="1891" spans="1:4" x14ac:dyDescent="0.25">
      <c r="A1891" s="369" t="s">
        <v>9506</v>
      </c>
      <c r="B1891" s="370" t="s">
        <v>9507</v>
      </c>
      <c r="C1891" s="371" t="s">
        <v>32</v>
      </c>
      <c r="D1891" s="372">
        <v>0.2</v>
      </c>
    </row>
    <row r="1892" spans="1:4" x14ac:dyDescent="0.25">
      <c r="A1892" s="369" t="s">
        <v>9888</v>
      </c>
      <c r="B1892" s="370" t="s">
        <v>9889</v>
      </c>
      <c r="C1892" s="371" t="s">
        <v>310</v>
      </c>
      <c r="D1892" s="372">
        <v>0.02</v>
      </c>
    </row>
    <row r="1893" spans="1:4" ht="30" x14ac:dyDescent="0.25">
      <c r="A1893" s="369" t="s">
        <v>1428</v>
      </c>
      <c r="B1893" s="370" t="s">
        <v>1429</v>
      </c>
      <c r="C1893" s="371" t="s">
        <v>21</v>
      </c>
      <c r="D1893" s="372"/>
    </row>
    <row r="1894" spans="1:4" x14ac:dyDescent="0.25">
      <c r="A1894" s="369" t="s">
        <v>8909</v>
      </c>
      <c r="B1894" s="370" t="s">
        <v>8910</v>
      </c>
      <c r="C1894" s="371" t="s">
        <v>770</v>
      </c>
      <c r="D1894" s="372">
        <v>1.35</v>
      </c>
    </row>
    <row r="1895" spans="1:4" x14ac:dyDescent="0.25">
      <c r="A1895" s="369" t="s">
        <v>8911</v>
      </c>
      <c r="B1895" s="370" t="s">
        <v>8912</v>
      </c>
      <c r="C1895" s="371" t="s">
        <v>770</v>
      </c>
      <c r="D1895" s="372">
        <v>1.35</v>
      </c>
    </row>
    <row r="1896" spans="1:4" x14ac:dyDescent="0.25">
      <c r="A1896" s="369" t="s">
        <v>9364</v>
      </c>
      <c r="B1896" s="370" t="s">
        <v>9365</v>
      </c>
      <c r="C1896" s="371" t="s">
        <v>52</v>
      </c>
      <c r="D1896" s="372">
        <v>2.5499999999999998</v>
      </c>
    </row>
    <row r="1897" spans="1:4" x14ac:dyDescent="0.25">
      <c r="A1897" s="369" t="s">
        <v>9370</v>
      </c>
      <c r="B1897" s="370" t="s">
        <v>9371</v>
      </c>
      <c r="C1897" s="371" t="s">
        <v>21</v>
      </c>
      <c r="D1897" s="372">
        <v>0.35</v>
      </c>
    </row>
    <row r="1898" spans="1:4" ht="30" x14ac:dyDescent="0.25">
      <c r="A1898" s="369" t="s">
        <v>9398</v>
      </c>
      <c r="B1898" s="370" t="s">
        <v>9399</v>
      </c>
      <c r="C1898" s="371" t="s">
        <v>21</v>
      </c>
      <c r="D1898" s="372">
        <v>0.43</v>
      </c>
    </row>
    <row r="1899" spans="1:4" x14ac:dyDescent="0.25">
      <c r="A1899" s="369" t="s">
        <v>9506</v>
      </c>
      <c r="B1899" s="370" t="s">
        <v>9507</v>
      </c>
      <c r="C1899" s="371" t="s">
        <v>32</v>
      </c>
      <c r="D1899" s="372">
        <v>0.3</v>
      </c>
    </row>
    <row r="1900" spans="1:4" x14ac:dyDescent="0.25">
      <c r="A1900" s="369" t="s">
        <v>9888</v>
      </c>
      <c r="B1900" s="370" t="s">
        <v>9889</v>
      </c>
      <c r="C1900" s="371" t="s">
        <v>310</v>
      </c>
      <c r="D1900" s="372">
        <v>0.01</v>
      </c>
    </row>
    <row r="1901" spans="1:4" x14ac:dyDescent="0.25">
      <c r="A1901" s="369" t="s">
        <v>1430</v>
      </c>
      <c r="B1901" s="370" t="s">
        <v>1431</v>
      </c>
      <c r="C1901" s="371" t="s">
        <v>21</v>
      </c>
      <c r="D1901" s="372"/>
    </row>
    <row r="1902" spans="1:4" x14ac:dyDescent="0.25">
      <c r="A1902" s="369" t="s">
        <v>8909</v>
      </c>
      <c r="B1902" s="370" t="s">
        <v>8910</v>
      </c>
      <c r="C1902" s="371" t="s">
        <v>770</v>
      </c>
      <c r="D1902" s="372">
        <v>1.1000000000000001</v>
      </c>
    </row>
    <row r="1903" spans="1:4" x14ac:dyDescent="0.25">
      <c r="A1903" s="369" t="s">
        <v>8911</v>
      </c>
      <c r="B1903" s="370" t="s">
        <v>8912</v>
      </c>
      <c r="C1903" s="371" t="s">
        <v>770</v>
      </c>
      <c r="D1903" s="372">
        <v>1.1000000000000001</v>
      </c>
    </row>
    <row r="1904" spans="1:4" x14ac:dyDescent="0.25">
      <c r="A1904" s="369" t="s">
        <v>9366</v>
      </c>
      <c r="B1904" s="370" t="s">
        <v>9367</v>
      </c>
      <c r="C1904" s="371" t="s">
        <v>52</v>
      </c>
      <c r="D1904" s="372">
        <v>1.25</v>
      </c>
    </row>
    <row r="1905" spans="1:4" x14ac:dyDescent="0.25">
      <c r="A1905" s="369" t="s">
        <v>9370</v>
      </c>
      <c r="B1905" s="370" t="s">
        <v>9371</v>
      </c>
      <c r="C1905" s="371" t="s">
        <v>21</v>
      </c>
      <c r="D1905" s="372">
        <v>0.2</v>
      </c>
    </row>
    <row r="1906" spans="1:4" x14ac:dyDescent="0.25">
      <c r="A1906" s="369" t="s">
        <v>9392</v>
      </c>
      <c r="B1906" s="370" t="s">
        <v>9393</v>
      </c>
      <c r="C1906" s="371" t="s">
        <v>21</v>
      </c>
      <c r="D1906" s="372">
        <v>0.1</v>
      </c>
    </row>
    <row r="1907" spans="1:4" x14ac:dyDescent="0.25">
      <c r="A1907" s="369" t="s">
        <v>9506</v>
      </c>
      <c r="B1907" s="370" t="s">
        <v>9507</v>
      </c>
      <c r="C1907" s="371" t="s">
        <v>32</v>
      </c>
      <c r="D1907" s="372">
        <v>0.7</v>
      </c>
    </row>
    <row r="1908" spans="1:4" x14ac:dyDescent="0.25">
      <c r="A1908" s="369" t="s">
        <v>9888</v>
      </c>
      <c r="B1908" s="370" t="s">
        <v>9889</v>
      </c>
      <c r="C1908" s="371" t="s">
        <v>310</v>
      </c>
      <c r="D1908" s="372">
        <v>0.01</v>
      </c>
    </row>
    <row r="1909" spans="1:4" x14ac:dyDescent="0.25">
      <c r="A1909" s="369" t="s">
        <v>1432</v>
      </c>
      <c r="B1909" s="370" t="s">
        <v>1433</v>
      </c>
      <c r="C1909" s="371" t="s">
        <v>21</v>
      </c>
      <c r="D1909" s="372"/>
    </row>
    <row r="1910" spans="1:4" x14ac:dyDescent="0.25">
      <c r="A1910" s="369" t="s">
        <v>8909</v>
      </c>
      <c r="B1910" s="370" t="s">
        <v>8910</v>
      </c>
      <c r="C1910" s="371" t="s">
        <v>770</v>
      </c>
      <c r="D1910" s="372">
        <v>3</v>
      </c>
    </row>
    <row r="1911" spans="1:4" x14ac:dyDescent="0.25">
      <c r="A1911" s="369" t="s">
        <v>8911</v>
      </c>
      <c r="B1911" s="370" t="s">
        <v>8912</v>
      </c>
      <c r="C1911" s="371" t="s">
        <v>770</v>
      </c>
      <c r="D1911" s="372">
        <v>1.2</v>
      </c>
    </row>
    <row r="1912" spans="1:4" x14ac:dyDescent="0.25">
      <c r="A1912" s="369" t="s">
        <v>9366</v>
      </c>
      <c r="B1912" s="370" t="s">
        <v>9367</v>
      </c>
      <c r="C1912" s="371" t="s">
        <v>52</v>
      </c>
      <c r="D1912" s="372">
        <v>2.8</v>
      </c>
    </row>
    <row r="1913" spans="1:4" ht="30" x14ac:dyDescent="0.25">
      <c r="A1913" s="369" t="s">
        <v>9376</v>
      </c>
      <c r="B1913" s="370" t="s">
        <v>9377</v>
      </c>
      <c r="C1913" s="371" t="s">
        <v>52</v>
      </c>
      <c r="D1913" s="372">
        <v>22</v>
      </c>
    </row>
    <row r="1914" spans="1:4" x14ac:dyDescent="0.25">
      <c r="A1914" s="369" t="s">
        <v>9506</v>
      </c>
      <c r="B1914" s="370" t="s">
        <v>9507</v>
      </c>
      <c r="C1914" s="371" t="s">
        <v>32</v>
      </c>
      <c r="D1914" s="372">
        <v>0.55000000000000004</v>
      </c>
    </row>
    <row r="1915" spans="1:4" ht="30" x14ac:dyDescent="0.25">
      <c r="A1915" s="369" t="s">
        <v>1434</v>
      </c>
      <c r="B1915" s="370" t="s">
        <v>6544</v>
      </c>
      <c r="C1915" s="371" t="s">
        <v>21</v>
      </c>
      <c r="D1915" s="372"/>
    </row>
    <row r="1916" spans="1:4" ht="30" x14ac:dyDescent="0.25">
      <c r="A1916" s="369" t="s">
        <v>8882</v>
      </c>
      <c r="B1916" s="370" t="s">
        <v>8883</v>
      </c>
      <c r="C1916" s="371" t="s">
        <v>8884</v>
      </c>
      <c r="D1916" s="372">
        <v>20.593</v>
      </c>
    </row>
    <row r="1917" spans="1:4" x14ac:dyDescent="0.25">
      <c r="A1917" s="369" t="s">
        <v>8909</v>
      </c>
      <c r="B1917" s="370" t="s">
        <v>8910</v>
      </c>
      <c r="C1917" s="371" t="s">
        <v>770</v>
      </c>
      <c r="D1917" s="372">
        <v>0.5</v>
      </c>
    </row>
    <row r="1918" spans="1:4" x14ac:dyDescent="0.25">
      <c r="A1918" s="369" t="s">
        <v>8911</v>
      </c>
      <c r="B1918" s="370" t="s">
        <v>8912</v>
      </c>
      <c r="C1918" s="371" t="s">
        <v>770</v>
      </c>
      <c r="D1918" s="372">
        <v>1</v>
      </c>
    </row>
    <row r="1919" spans="1:4" x14ac:dyDescent="0.25">
      <c r="A1919" s="369" t="s">
        <v>8949</v>
      </c>
      <c r="B1919" s="370" t="s">
        <v>8950</v>
      </c>
      <c r="C1919" s="371" t="s">
        <v>770</v>
      </c>
      <c r="D1919" s="372">
        <v>0.3</v>
      </c>
    </row>
    <row r="1920" spans="1:4" x14ac:dyDescent="0.25">
      <c r="A1920" s="369" t="s">
        <v>9366</v>
      </c>
      <c r="B1920" s="370" t="s">
        <v>9367</v>
      </c>
      <c r="C1920" s="371" t="s">
        <v>52</v>
      </c>
      <c r="D1920" s="372">
        <v>1.53</v>
      </c>
    </row>
    <row r="1921" spans="1:4" x14ac:dyDescent="0.25">
      <c r="A1921" s="369" t="s">
        <v>9370</v>
      </c>
      <c r="B1921" s="370" t="s">
        <v>9371</v>
      </c>
      <c r="C1921" s="371" t="s">
        <v>21</v>
      </c>
      <c r="D1921" s="372">
        <v>0.48</v>
      </c>
    </row>
    <row r="1922" spans="1:4" x14ac:dyDescent="0.25">
      <c r="A1922" s="369" t="s">
        <v>9394</v>
      </c>
      <c r="B1922" s="370" t="s">
        <v>9395</v>
      </c>
      <c r="C1922" s="371" t="s">
        <v>21</v>
      </c>
      <c r="D1922" s="372">
        <v>0.43</v>
      </c>
    </row>
    <row r="1923" spans="1:4" x14ac:dyDescent="0.25">
      <c r="A1923" s="369" t="s">
        <v>9506</v>
      </c>
      <c r="B1923" s="370" t="s">
        <v>9507</v>
      </c>
      <c r="C1923" s="371" t="s">
        <v>32</v>
      </c>
      <c r="D1923" s="372">
        <v>0.25</v>
      </c>
    </row>
    <row r="1924" spans="1:4" x14ac:dyDescent="0.25">
      <c r="A1924" s="369" t="s">
        <v>9888</v>
      </c>
      <c r="B1924" s="370" t="s">
        <v>9889</v>
      </c>
      <c r="C1924" s="371" t="s">
        <v>310</v>
      </c>
      <c r="D1924" s="372">
        <v>0.01</v>
      </c>
    </row>
    <row r="1925" spans="1:4" ht="30" x14ac:dyDescent="0.25">
      <c r="A1925" s="369" t="s">
        <v>1435</v>
      </c>
      <c r="B1925" s="370" t="s">
        <v>6545</v>
      </c>
      <c r="C1925" s="371" t="s">
        <v>21</v>
      </c>
      <c r="D1925" s="372"/>
    </row>
    <row r="1926" spans="1:4" ht="30" x14ac:dyDescent="0.25">
      <c r="A1926" s="369" t="s">
        <v>8882</v>
      </c>
      <c r="B1926" s="370" t="s">
        <v>8883</v>
      </c>
      <c r="C1926" s="371" t="s">
        <v>8884</v>
      </c>
      <c r="D1926" s="372">
        <v>20.593</v>
      </c>
    </row>
    <row r="1927" spans="1:4" x14ac:dyDescent="0.25">
      <c r="A1927" s="369" t="s">
        <v>8909</v>
      </c>
      <c r="B1927" s="370" t="s">
        <v>8910</v>
      </c>
      <c r="C1927" s="371" t="s">
        <v>770</v>
      </c>
      <c r="D1927" s="372">
        <v>1.4</v>
      </c>
    </row>
    <row r="1928" spans="1:4" x14ac:dyDescent="0.25">
      <c r="A1928" s="369" t="s">
        <v>8911</v>
      </c>
      <c r="B1928" s="370" t="s">
        <v>8912</v>
      </c>
      <c r="C1928" s="371" t="s">
        <v>770</v>
      </c>
      <c r="D1928" s="372">
        <v>1.4</v>
      </c>
    </row>
    <row r="1929" spans="1:4" x14ac:dyDescent="0.25">
      <c r="A1929" s="369" t="s">
        <v>8949</v>
      </c>
      <c r="B1929" s="370" t="s">
        <v>8950</v>
      </c>
      <c r="C1929" s="371" t="s">
        <v>770</v>
      </c>
      <c r="D1929" s="372">
        <v>0.3</v>
      </c>
    </row>
    <row r="1930" spans="1:4" x14ac:dyDescent="0.25">
      <c r="A1930" s="369" t="s">
        <v>9366</v>
      </c>
      <c r="B1930" s="370" t="s">
        <v>9367</v>
      </c>
      <c r="C1930" s="371" t="s">
        <v>52</v>
      </c>
      <c r="D1930" s="372">
        <v>1.53</v>
      </c>
    </row>
    <row r="1931" spans="1:4" x14ac:dyDescent="0.25">
      <c r="A1931" s="369" t="s">
        <v>9370</v>
      </c>
      <c r="B1931" s="370" t="s">
        <v>9371</v>
      </c>
      <c r="C1931" s="371" t="s">
        <v>21</v>
      </c>
      <c r="D1931" s="372">
        <v>0.48</v>
      </c>
    </row>
    <row r="1932" spans="1:4" x14ac:dyDescent="0.25">
      <c r="A1932" s="369" t="s">
        <v>9394</v>
      </c>
      <c r="B1932" s="370" t="s">
        <v>9395</v>
      </c>
      <c r="C1932" s="371" t="s">
        <v>21</v>
      </c>
      <c r="D1932" s="372">
        <v>0.43</v>
      </c>
    </row>
    <row r="1933" spans="1:4" x14ac:dyDescent="0.25">
      <c r="A1933" s="369" t="s">
        <v>9506</v>
      </c>
      <c r="B1933" s="370" t="s">
        <v>9507</v>
      </c>
      <c r="C1933" s="371" t="s">
        <v>32</v>
      </c>
      <c r="D1933" s="372">
        <v>0.25</v>
      </c>
    </row>
    <row r="1934" spans="1:4" x14ac:dyDescent="0.25">
      <c r="A1934" s="369" t="s">
        <v>9888</v>
      </c>
      <c r="B1934" s="370" t="s">
        <v>9889</v>
      </c>
      <c r="C1934" s="371" t="s">
        <v>310</v>
      </c>
      <c r="D1934" s="372">
        <v>0.01</v>
      </c>
    </row>
    <row r="1935" spans="1:4" ht="30" x14ac:dyDescent="0.25">
      <c r="A1935" s="369" t="s">
        <v>1436</v>
      </c>
      <c r="B1935" s="370" t="s">
        <v>6546</v>
      </c>
      <c r="C1935" s="371" t="s">
        <v>21</v>
      </c>
      <c r="D1935" s="372"/>
    </row>
    <row r="1936" spans="1:4" ht="30" x14ac:dyDescent="0.25">
      <c r="A1936" s="369" t="s">
        <v>8882</v>
      </c>
      <c r="B1936" s="370" t="s">
        <v>8883</v>
      </c>
      <c r="C1936" s="371" t="s">
        <v>8884</v>
      </c>
      <c r="D1936" s="372">
        <v>20.593</v>
      </c>
    </row>
    <row r="1937" spans="1:4" x14ac:dyDescent="0.25">
      <c r="A1937" s="369" t="s">
        <v>8909</v>
      </c>
      <c r="B1937" s="370" t="s">
        <v>8910</v>
      </c>
      <c r="C1937" s="371" t="s">
        <v>770</v>
      </c>
      <c r="D1937" s="372">
        <v>2.5</v>
      </c>
    </row>
    <row r="1938" spans="1:4" x14ac:dyDescent="0.25">
      <c r="A1938" s="369" t="s">
        <v>8911</v>
      </c>
      <c r="B1938" s="370" t="s">
        <v>8912</v>
      </c>
      <c r="C1938" s="371" t="s">
        <v>770</v>
      </c>
      <c r="D1938" s="372">
        <v>2.5</v>
      </c>
    </row>
    <row r="1939" spans="1:4" x14ac:dyDescent="0.25">
      <c r="A1939" s="369" t="s">
        <v>8949</v>
      </c>
      <c r="B1939" s="370" t="s">
        <v>8950</v>
      </c>
      <c r="C1939" s="371" t="s">
        <v>770</v>
      </c>
      <c r="D1939" s="372">
        <v>0.3</v>
      </c>
    </row>
    <row r="1940" spans="1:4" x14ac:dyDescent="0.25">
      <c r="A1940" s="369" t="s">
        <v>9370</v>
      </c>
      <c r="B1940" s="370" t="s">
        <v>9371</v>
      </c>
      <c r="C1940" s="371" t="s">
        <v>21</v>
      </c>
      <c r="D1940" s="372">
        <v>0.2</v>
      </c>
    </row>
    <row r="1941" spans="1:4" x14ac:dyDescent="0.25">
      <c r="A1941" s="369" t="s">
        <v>9394</v>
      </c>
      <c r="B1941" s="370" t="s">
        <v>9395</v>
      </c>
      <c r="C1941" s="371" t="s">
        <v>21</v>
      </c>
      <c r="D1941" s="372">
        <v>0.65</v>
      </c>
    </row>
    <row r="1942" spans="1:4" x14ac:dyDescent="0.25">
      <c r="A1942" s="369" t="s">
        <v>9506</v>
      </c>
      <c r="B1942" s="370" t="s">
        <v>9507</v>
      </c>
      <c r="C1942" s="371" t="s">
        <v>32</v>
      </c>
      <c r="D1942" s="372">
        <v>0.2</v>
      </c>
    </row>
    <row r="1943" spans="1:4" x14ac:dyDescent="0.25">
      <c r="A1943" s="369" t="s">
        <v>9888</v>
      </c>
      <c r="B1943" s="370" t="s">
        <v>9889</v>
      </c>
      <c r="C1943" s="371" t="s">
        <v>310</v>
      </c>
      <c r="D1943" s="372">
        <v>0.02</v>
      </c>
    </row>
    <row r="1944" spans="1:4" x14ac:dyDescent="0.25">
      <c r="A1944" s="365" t="s">
        <v>6547</v>
      </c>
      <c r="B1944" s="366" t="s">
        <v>1437</v>
      </c>
      <c r="C1944" s="367"/>
      <c r="D1944" s="368"/>
    </row>
    <row r="1945" spans="1:4" x14ac:dyDescent="0.25">
      <c r="A1945" s="369" t="s">
        <v>1438</v>
      </c>
      <c r="B1945" s="370" t="s">
        <v>1439</v>
      </c>
      <c r="C1945" s="371" t="s">
        <v>52</v>
      </c>
      <c r="D1945" s="372"/>
    </row>
    <row r="1946" spans="1:4" x14ac:dyDescent="0.25">
      <c r="A1946" s="369" t="s">
        <v>8909</v>
      </c>
      <c r="B1946" s="370" t="s">
        <v>8910</v>
      </c>
      <c r="C1946" s="371" t="s">
        <v>770</v>
      </c>
      <c r="D1946" s="372">
        <v>0.112</v>
      </c>
    </row>
    <row r="1947" spans="1:4" x14ac:dyDescent="0.25">
      <c r="A1947" s="369" t="s">
        <v>8911</v>
      </c>
      <c r="B1947" s="370" t="s">
        <v>8912</v>
      </c>
      <c r="C1947" s="371" t="s">
        <v>770</v>
      </c>
      <c r="D1947" s="372">
        <v>0.39</v>
      </c>
    </row>
    <row r="1948" spans="1:4" x14ac:dyDescent="0.25">
      <c r="A1948" s="369" t="s">
        <v>9234</v>
      </c>
      <c r="B1948" s="370" t="s">
        <v>9235</v>
      </c>
      <c r="C1948" s="371" t="s">
        <v>52</v>
      </c>
      <c r="D1948" s="372">
        <v>1</v>
      </c>
    </row>
    <row r="1949" spans="1:4" x14ac:dyDescent="0.25">
      <c r="A1949" s="369" t="s">
        <v>9364</v>
      </c>
      <c r="B1949" s="370" t="s">
        <v>9365</v>
      </c>
      <c r="C1949" s="371" t="s">
        <v>52</v>
      </c>
      <c r="D1949" s="372">
        <v>2.6</v>
      </c>
    </row>
    <row r="1950" spans="1:4" x14ac:dyDescent="0.25">
      <c r="A1950" s="369" t="s">
        <v>9506</v>
      </c>
      <c r="B1950" s="370" t="s">
        <v>9507</v>
      </c>
      <c r="C1950" s="371" t="s">
        <v>32</v>
      </c>
      <c r="D1950" s="372">
        <v>0.14000000000000001</v>
      </c>
    </row>
    <row r="1951" spans="1:4" x14ac:dyDescent="0.25">
      <c r="A1951" s="369" t="s">
        <v>1440</v>
      </c>
      <c r="B1951" s="370" t="s">
        <v>1441</v>
      </c>
      <c r="C1951" s="371" t="s">
        <v>52</v>
      </c>
      <c r="D1951" s="372"/>
    </row>
    <row r="1952" spans="1:4" x14ac:dyDescent="0.25">
      <c r="A1952" s="369" t="s">
        <v>8909</v>
      </c>
      <c r="B1952" s="370" t="s">
        <v>8910</v>
      </c>
      <c r="C1952" s="371" t="s">
        <v>770</v>
      </c>
      <c r="D1952" s="372">
        <v>0.112</v>
      </c>
    </row>
    <row r="1953" spans="1:4" x14ac:dyDescent="0.25">
      <c r="A1953" s="369" t="s">
        <v>8911</v>
      </c>
      <c r="B1953" s="370" t="s">
        <v>8912</v>
      </c>
      <c r="C1953" s="371" t="s">
        <v>770</v>
      </c>
      <c r="D1953" s="372">
        <v>0.39</v>
      </c>
    </row>
    <row r="1954" spans="1:4" x14ac:dyDescent="0.25">
      <c r="A1954" s="369" t="s">
        <v>9230</v>
      </c>
      <c r="B1954" s="370" t="s">
        <v>9231</v>
      </c>
      <c r="C1954" s="371" t="s">
        <v>52</v>
      </c>
      <c r="D1954" s="372">
        <v>1</v>
      </c>
    </row>
    <row r="1955" spans="1:4" x14ac:dyDescent="0.25">
      <c r="A1955" s="369" t="s">
        <v>9364</v>
      </c>
      <c r="B1955" s="370" t="s">
        <v>9365</v>
      </c>
      <c r="C1955" s="371" t="s">
        <v>52</v>
      </c>
      <c r="D1955" s="372">
        <v>2.6</v>
      </c>
    </row>
    <row r="1956" spans="1:4" x14ac:dyDescent="0.25">
      <c r="A1956" s="369" t="s">
        <v>9506</v>
      </c>
      <c r="B1956" s="370" t="s">
        <v>9507</v>
      </c>
      <c r="C1956" s="371" t="s">
        <v>32</v>
      </c>
      <c r="D1956" s="372">
        <v>0.14000000000000001</v>
      </c>
    </row>
    <row r="1957" spans="1:4" x14ac:dyDescent="0.25">
      <c r="A1957" s="369" t="s">
        <v>1442</v>
      </c>
      <c r="B1957" s="370" t="s">
        <v>1443</v>
      </c>
      <c r="C1957" s="371" t="s">
        <v>52</v>
      </c>
      <c r="D1957" s="372"/>
    </row>
    <row r="1958" spans="1:4" x14ac:dyDescent="0.25">
      <c r="A1958" s="369" t="s">
        <v>8909</v>
      </c>
      <c r="B1958" s="370" t="s">
        <v>8910</v>
      </c>
      <c r="C1958" s="371" t="s">
        <v>770</v>
      </c>
      <c r="D1958" s="372">
        <v>0.112</v>
      </c>
    </row>
    <row r="1959" spans="1:4" x14ac:dyDescent="0.25">
      <c r="A1959" s="369" t="s">
        <v>8911</v>
      </c>
      <c r="B1959" s="370" t="s">
        <v>8912</v>
      </c>
      <c r="C1959" s="371" t="s">
        <v>770</v>
      </c>
      <c r="D1959" s="372">
        <v>0.39</v>
      </c>
    </row>
    <row r="1960" spans="1:4" x14ac:dyDescent="0.25">
      <c r="A1960" s="369" t="s">
        <v>9236</v>
      </c>
      <c r="B1960" s="370" t="s">
        <v>9237</v>
      </c>
      <c r="C1960" s="371" t="s">
        <v>52</v>
      </c>
      <c r="D1960" s="372">
        <v>1</v>
      </c>
    </row>
    <row r="1961" spans="1:4" x14ac:dyDescent="0.25">
      <c r="A1961" s="369" t="s">
        <v>9364</v>
      </c>
      <c r="B1961" s="370" t="s">
        <v>9365</v>
      </c>
      <c r="C1961" s="371" t="s">
        <v>52</v>
      </c>
      <c r="D1961" s="372">
        <v>2.6</v>
      </c>
    </row>
    <row r="1962" spans="1:4" x14ac:dyDescent="0.25">
      <c r="A1962" s="369" t="s">
        <v>9506</v>
      </c>
      <c r="B1962" s="370" t="s">
        <v>9507</v>
      </c>
      <c r="C1962" s="371" t="s">
        <v>32</v>
      </c>
      <c r="D1962" s="372">
        <v>0.14000000000000001</v>
      </c>
    </row>
    <row r="1963" spans="1:4" x14ac:dyDescent="0.25">
      <c r="A1963" s="369" t="s">
        <v>1444</v>
      </c>
      <c r="B1963" s="370" t="s">
        <v>1445</v>
      </c>
      <c r="C1963" s="371" t="s">
        <v>52</v>
      </c>
      <c r="D1963" s="372"/>
    </row>
    <row r="1964" spans="1:4" x14ac:dyDescent="0.25">
      <c r="A1964" s="369" t="s">
        <v>8909</v>
      </c>
      <c r="B1964" s="370" t="s">
        <v>8910</v>
      </c>
      <c r="C1964" s="371" t="s">
        <v>770</v>
      </c>
      <c r="D1964" s="372">
        <v>0.112</v>
      </c>
    </row>
    <row r="1965" spans="1:4" x14ac:dyDescent="0.25">
      <c r="A1965" s="369" t="s">
        <v>8911</v>
      </c>
      <c r="B1965" s="370" t="s">
        <v>8912</v>
      </c>
      <c r="C1965" s="371" t="s">
        <v>770</v>
      </c>
      <c r="D1965" s="372">
        <v>0.39</v>
      </c>
    </row>
    <row r="1966" spans="1:4" x14ac:dyDescent="0.25">
      <c r="A1966" s="369" t="s">
        <v>9238</v>
      </c>
      <c r="B1966" s="370" t="s">
        <v>9239</v>
      </c>
      <c r="C1966" s="371" t="s">
        <v>52</v>
      </c>
      <c r="D1966" s="372">
        <v>1</v>
      </c>
    </row>
    <row r="1967" spans="1:4" x14ac:dyDescent="0.25">
      <c r="A1967" s="369" t="s">
        <v>9364</v>
      </c>
      <c r="B1967" s="370" t="s">
        <v>9365</v>
      </c>
      <c r="C1967" s="371" t="s">
        <v>52</v>
      </c>
      <c r="D1967" s="372">
        <v>2.6</v>
      </c>
    </row>
    <row r="1968" spans="1:4" x14ac:dyDescent="0.25">
      <c r="A1968" s="369" t="s">
        <v>9506</v>
      </c>
      <c r="B1968" s="370" t="s">
        <v>9507</v>
      </c>
      <c r="C1968" s="371" t="s">
        <v>32</v>
      </c>
      <c r="D1968" s="372">
        <v>0.14000000000000001</v>
      </c>
    </row>
    <row r="1969" spans="1:4" x14ac:dyDescent="0.25">
      <c r="A1969" s="369" t="s">
        <v>1446</v>
      </c>
      <c r="B1969" s="370" t="s">
        <v>1447</v>
      </c>
      <c r="C1969" s="371" t="s">
        <v>52</v>
      </c>
      <c r="D1969" s="372"/>
    </row>
    <row r="1970" spans="1:4" x14ac:dyDescent="0.25">
      <c r="A1970" s="369" t="s">
        <v>8909</v>
      </c>
      <c r="B1970" s="370" t="s">
        <v>8910</v>
      </c>
      <c r="C1970" s="371" t="s">
        <v>770</v>
      </c>
      <c r="D1970" s="372">
        <v>0.112</v>
      </c>
    </row>
    <row r="1971" spans="1:4" x14ac:dyDescent="0.25">
      <c r="A1971" s="369" t="s">
        <v>8911</v>
      </c>
      <c r="B1971" s="370" t="s">
        <v>8912</v>
      </c>
      <c r="C1971" s="371" t="s">
        <v>770</v>
      </c>
      <c r="D1971" s="372">
        <v>0.39</v>
      </c>
    </row>
    <row r="1972" spans="1:4" x14ac:dyDescent="0.25">
      <c r="A1972" s="369" t="s">
        <v>9228</v>
      </c>
      <c r="B1972" s="370" t="s">
        <v>9229</v>
      </c>
      <c r="C1972" s="371" t="s">
        <v>52</v>
      </c>
      <c r="D1972" s="372">
        <v>1</v>
      </c>
    </row>
    <row r="1973" spans="1:4" x14ac:dyDescent="0.25">
      <c r="A1973" s="369" t="s">
        <v>9364</v>
      </c>
      <c r="B1973" s="370" t="s">
        <v>9365</v>
      </c>
      <c r="C1973" s="371" t="s">
        <v>52</v>
      </c>
      <c r="D1973" s="372">
        <v>2.6</v>
      </c>
    </row>
    <row r="1974" spans="1:4" x14ac:dyDescent="0.25">
      <c r="A1974" s="369" t="s">
        <v>9506</v>
      </c>
      <c r="B1974" s="370" t="s">
        <v>9507</v>
      </c>
      <c r="C1974" s="371" t="s">
        <v>32</v>
      </c>
      <c r="D1974" s="372">
        <v>0.14000000000000001</v>
      </c>
    </row>
    <row r="1975" spans="1:4" x14ac:dyDescent="0.25">
      <c r="A1975" s="369" t="s">
        <v>1448</v>
      </c>
      <c r="B1975" s="370" t="s">
        <v>1449</v>
      </c>
      <c r="C1975" s="371" t="s">
        <v>52</v>
      </c>
      <c r="D1975" s="372"/>
    </row>
    <row r="1976" spans="1:4" x14ac:dyDescent="0.25">
      <c r="A1976" s="369" t="s">
        <v>8909</v>
      </c>
      <c r="B1976" s="370" t="s">
        <v>8910</v>
      </c>
      <c r="C1976" s="371" t="s">
        <v>770</v>
      </c>
      <c r="D1976" s="372">
        <v>0.112</v>
      </c>
    </row>
    <row r="1977" spans="1:4" x14ac:dyDescent="0.25">
      <c r="A1977" s="369" t="s">
        <v>8911</v>
      </c>
      <c r="B1977" s="370" t="s">
        <v>8912</v>
      </c>
      <c r="C1977" s="371" t="s">
        <v>770</v>
      </c>
      <c r="D1977" s="372">
        <v>0.39</v>
      </c>
    </row>
    <row r="1978" spans="1:4" x14ac:dyDescent="0.25">
      <c r="A1978" s="369" t="s">
        <v>9232</v>
      </c>
      <c r="B1978" s="370" t="s">
        <v>9233</v>
      </c>
      <c r="C1978" s="371" t="s">
        <v>52</v>
      </c>
      <c r="D1978" s="372">
        <v>1</v>
      </c>
    </row>
    <row r="1979" spans="1:4" x14ac:dyDescent="0.25">
      <c r="A1979" s="369" t="s">
        <v>9364</v>
      </c>
      <c r="B1979" s="370" t="s">
        <v>9365</v>
      </c>
      <c r="C1979" s="371" t="s">
        <v>52</v>
      </c>
      <c r="D1979" s="372">
        <v>2.6</v>
      </c>
    </row>
    <row r="1980" spans="1:4" x14ac:dyDescent="0.25">
      <c r="A1980" s="369" t="s">
        <v>9506</v>
      </c>
      <c r="B1980" s="370" t="s">
        <v>9507</v>
      </c>
      <c r="C1980" s="371" t="s">
        <v>32</v>
      </c>
      <c r="D1980" s="372">
        <v>0.14000000000000001</v>
      </c>
    </row>
    <row r="1981" spans="1:4" x14ac:dyDescent="0.25">
      <c r="A1981" s="365" t="s">
        <v>6548</v>
      </c>
      <c r="B1981" s="366" t="s">
        <v>1450</v>
      </c>
      <c r="C1981" s="367"/>
      <c r="D1981" s="368"/>
    </row>
    <row r="1982" spans="1:4" ht="30" x14ac:dyDescent="0.25">
      <c r="A1982" s="369" t="s">
        <v>1451</v>
      </c>
      <c r="B1982" s="370" t="s">
        <v>6549</v>
      </c>
      <c r="C1982" s="371" t="s">
        <v>25</v>
      </c>
      <c r="D1982" s="372"/>
    </row>
    <row r="1983" spans="1:4" x14ac:dyDescent="0.25">
      <c r="A1983" s="369" t="s">
        <v>8909</v>
      </c>
      <c r="B1983" s="370" t="s">
        <v>8910</v>
      </c>
      <c r="C1983" s="371" t="s">
        <v>770</v>
      </c>
      <c r="D1983" s="372">
        <v>1.43</v>
      </c>
    </row>
    <row r="1984" spans="1:4" x14ac:dyDescent="0.25">
      <c r="A1984" s="369" t="s">
        <v>8911</v>
      </c>
      <c r="B1984" s="370" t="s">
        <v>8912</v>
      </c>
      <c r="C1984" s="371" t="s">
        <v>770</v>
      </c>
      <c r="D1984" s="372">
        <v>1.43</v>
      </c>
    </row>
    <row r="1985" spans="1:4" x14ac:dyDescent="0.25">
      <c r="A1985" s="369" t="s">
        <v>8949</v>
      </c>
      <c r="B1985" s="370" t="s">
        <v>8950</v>
      </c>
      <c r="C1985" s="371" t="s">
        <v>770</v>
      </c>
      <c r="D1985" s="372">
        <v>0.71</v>
      </c>
    </row>
    <row r="1986" spans="1:4" ht="30" x14ac:dyDescent="0.25">
      <c r="A1986" s="369" t="s">
        <v>9404</v>
      </c>
      <c r="B1986" s="370" t="s">
        <v>6549</v>
      </c>
      <c r="C1986" s="371" t="s">
        <v>1375</v>
      </c>
      <c r="D1986" s="372">
        <v>1</v>
      </c>
    </row>
    <row r="1987" spans="1:4" x14ac:dyDescent="0.25">
      <c r="A1987" s="369" t="s">
        <v>9888</v>
      </c>
      <c r="B1987" s="370" t="s">
        <v>9889</v>
      </c>
      <c r="C1987" s="371" t="s">
        <v>310</v>
      </c>
      <c r="D1987" s="372">
        <v>6.6</v>
      </c>
    </row>
    <row r="1988" spans="1:4" x14ac:dyDescent="0.25">
      <c r="A1988" s="365" t="s">
        <v>6215</v>
      </c>
      <c r="B1988" s="366" t="s">
        <v>1452</v>
      </c>
      <c r="C1988" s="367"/>
      <c r="D1988" s="368"/>
    </row>
    <row r="1989" spans="1:4" x14ac:dyDescent="0.25">
      <c r="A1989" s="365" t="s">
        <v>6550</v>
      </c>
      <c r="B1989" s="366" t="s">
        <v>1453</v>
      </c>
      <c r="C1989" s="367"/>
      <c r="D1989" s="368"/>
    </row>
    <row r="1990" spans="1:4" x14ac:dyDescent="0.25">
      <c r="A1990" s="369" t="s">
        <v>1454</v>
      </c>
      <c r="B1990" s="370" t="s">
        <v>6551</v>
      </c>
      <c r="C1990" s="371" t="s">
        <v>32</v>
      </c>
      <c r="D1990" s="372"/>
    </row>
    <row r="1991" spans="1:4" x14ac:dyDescent="0.25">
      <c r="A1991" s="369" t="s">
        <v>8923</v>
      </c>
      <c r="B1991" s="370" t="s">
        <v>8924</v>
      </c>
      <c r="C1991" s="371" t="s">
        <v>770</v>
      </c>
      <c r="D1991" s="372">
        <v>0.04</v>
      </c>
    </row>
    <row r="1992" spans="1:4" x14ac:dyDescent="0.25">
      <c r="A1992" s="369" t="s">
        <v>8925</v>
      </c>
      <c r="B1992" s="370" t="s">
        <v>8926</v>
      </c>
      <c r="C1992" s="371" t="s">
        <v>770</v>
      </c>
      <c r="D1992" s="372">
        <v>0.08</v>
      </c>
    </row>
    <row r="1993" spans="1:4" x14ac:dyDescent="0.25">
      <c r="A1993" s="369" t="s">
        <v>9073</v>
      </c>
      <c r="B1993" s="370" t="s">
        <v>9074</v>
      </c>
      <c r="C1993" s="371" t="s">
        <v>32</v>
      </c>
      <c r="D1993" s="372">
        <v>1.1000000000000001</v>
      </c>
    </row>
    <row r="1994" spans="1:4" x14ac:dyDescent="0.25">
      <c r="A1994" s="369" t="s">
        <v>9508</v>
      </c>
      <c r="B1994" s="370" t="s">
        <v>9509</v>
      </c>
      <c r="C1994" s="371" t="s">
        <v>32</v>
      </c>
      <c r="D1994" s="372">
        <v>0.03</v>
      </c>
    </row>
    <row r="1995" spans="1:4" x14ac:dyDescent="0.25">
      <c r="A1995" s="369" t="s">
        <v>31</v>
      </c>
      <c r="B1995" s="370" t="s">
        <v>6552</v>
      </c>
      <c r="C1995" s="371" t="s">
        <v>32</v>
      </c>
      <c r="D1995" s="372"/>
    </row>
    <row r="1996" spans="1:4" x14ac:dyDescent="0.25">
      <c r="A1996" s="369" t="s">
        <v>8923</v>
      </c>
      <c r="B1996" s="370" t="s">
        <v>8924</v>
      </c>
      <c r="C1996" s="371" t="s">
        <v>770</v>
      </c>
      <c r="D1996" s="372">
        <v>0.04</v>
      </c>
    </row>
    <row r="1997" spans="1:4" x14ac:dyDescent="0.25">
      <c r="A1997" s="369" t="s">
        <v>8925</v>
      </c>
      <c r="B1997" s="370" t="s">
        <v>8926</v>
      </c>
      <c r="C1997" s="371" t="s">
        <v>770</v>
      </c>
      <c r="D1997" s="372">
        <v>0.08</v>
      </c>
    </row>
    <row r="1998" spans="1:4" x14ac:dyDescent="0.25">
      <c r="A1998" s="369" t="s">
        <v>9075</v>
      </c>
      <c r="B1998" s="370" t="s">
        <v>9076</v>
      </c>
      <c r="C1998" s="371" t="s">
        <v>32</v>
      </c>
      <c r="D1998" s="372">
        <v>1.1000000000000001</v>
      </c>
    </row>
    <row r="1999" spans="1:4" x14ac:dyDescent="0.25">
      <c r="A1999" s="369" t="s">
        <v>9508</v>
      </c>
      <c r="B1999" s="370" t="s">
        <v>9509</v>
      </c>
      <c r="C1999" s="371" t="s">
        <v>32</v>
      </c>
      <c r="D1999" s="372">
        <v>0.03</v>
      </c>
    </row>
    <row r="2000" spans="1:4" x14ac:dyDescent="0.25">
      <c r="A2000" s="369" t="s">
        <v>34</v>
      </c>
      <c r="B2000" s="370" t="s">
        <v>6553</v>
      </c>
      <c r="C2000" s="371" t="s">
        <v>32</v>
      </c>
      <c r="D2000" s="372"/>
    </row>
    <row r="2001" spans="1:4" x14ac:dyDescent="0.25">
      <c r="A2001" s="369" t="s">
        <v>8923</v>
      </c>
      <c r="B2001" s="370" t="s">
        <v>8924</v>
      </c>
      <c r="C2001" s="371" t="s">
        <v>770</v>
      </c>
      <c r="D2001" s="372">
        <v>0.04</v>
      </c>
    </row>
    <row r="2002" spans="1:4" x14ac:dyDescent="0.25">
      <c r="A2002" s="369" t="s">
        <v>8925</v>
      </c>
      <c r="B2002" s="370" t="s">
        <v>8926</v>
      </c>
      <c r="C2002" s="371" t="s">
        <v>770</v>
      </c>
      <c r="D2002" s="372">
        <v>0.08</v>
      </c>
    </row>
    <row r="2003" spans="1:4" x14ac:dyDescent="0.25">
      <c r="A2003" s="369" t="s">
        <v>9077</v>
      </c>
      <c r="B2003" s="370" t="s">
        <v>9078</v>
      </c>
      <c r="C2003" s="371" t="s">
        <v>32</v>
      </c>
      <c r="D2003" s="372">
        <v>1.1000000000000001</v>
      </c>
    </row>
    <row r="2004" spans="1:4" x14ac:dyDescent="0.25">
      <c r="A2004" s="369" t="s">
        <v>9508</v>
      </c>
      <c r="B2004" s="370" t="s">
        <v>9509</v>
      </c>
      <c r="C2004" s="371" t="s">
        <v>32</v>
      </c>
      <c r="D2004" s="372">
        <v>0.03</v>
      </c>
    </row>
    <row r="2005" spans="1:4" x14ac:dyDescent="0.25">
      <c r="A2005" s="365" t="s">
        <v>6554</v>
      </c>
      <c r="B2005" s="366" t="s">
        <v>1455</v>
      </c>
      <c r="C2005" s="367"/>
      <c r="D2005" s="368"/>
    </row>
    <row r="2006" spans="1:4" x14ac:dyDescent="0.25">
      <c r="A2006" s="369" t="s">
        <v>1456</v>
      </c>
      <c r="B2006" s="370" t="s">
        <v>1457</v>
      </c>
      <c r="C2006" s="371" t="s">
        <v>32</v>
      </c>
      <c r="D2006" s="372"/>
    </row>
    <row r="2007" spans="1:4" x14ac:dyDescent="0.25">
      <c r="A2007" s="369" t="s">
        <v>8923</v>
      </c>
      <c r="B2007" s="370" t="s">
        <v>8924</v>
      </c>
      <c r="C2007" s="371" t="s">
        <v>770</v>
      </c>
      <c r="D2007" s="372">
        <v>0.02</v>
      </c>
    </row>
    <row r="2008" spans="1:4" x14ac:dyDescent="0.25">
      <c r="A2008" s="369" t="s">
        <v>8925</v>
      </c>
      <c r="B2008" s="370" t="s">
        <v>8926</v>
      </c>
      <c r="C2008" s="371" t="s">
        <v>770</v>
      </c>
      <c r="D2008" s="372">
        <v>0.04</v>
      </c>
    </row>
    <row r="2009" spans="1:4" x14ac:dyDescent="0.25">
      <c r="A2009" s="369" t="s">
        <v>9079</v>
      </c>
      <c r="B2009" s="370" t="s">
        <v>9080</v>
      </c>
      <c r="C2009" s="371" t="s">
        <v>32</v>
      </c>
      <c r="D2009" s="372">
        <v>1.1000000000000001</v>
      </c>
    </row>
    <row r="2010" spans="1:4" x14ac:dyDescent="0.25">
      <c r="A2010" s="369" t="s">
        <v>9508</v>
      </c>
      <c r="B2010" s="370" t="s">
        <v>9509</v>
      </c>
      <c r="C2010" s="371" t="s">
        <v>32</v>
      </c>
      <c r="D2010" s="372">
        <v>6.4999999999999997E-3</v>
      </c>
    </row>
    <row r="2011" spans="1:4" x14ac:dyDescent="0.25">
      <c r="A2011" s="365" t="s">
        <v>6216</v>
      </c>
      <c r="B2011" s="366" t="s">
        <v>1458</v>
      </c>
      <c r="C2011" s="367"/>
      <c r="D2011" s="368"/>
    </row>
    <row r="2012" spans="1:4" x14ac:dyDescent="0.25">
      <c r="A2012" s="365" t="s">
        <v>6555</v>
      </c>
      <c r="B2012" s="366" t="s">
        <v>6556</v>
      </c>
      <c r="C2012" s="367"/>
      <c r="D2012" s="368"/>
    </row>
    <row r="2013" spans="1:4" x14ac:dyDescent="0.25">
      <c r="A2013" s="369" t="s">
        <v>1459</v>
      </c>
      <c r="B2013" s="370" t="s">
        <v>1460</v>
      </c>
      <c r="C2013" s="371" t="s">
        <v>25</v>
      </c>
      <c r="D2013" s="372"/>
    </row>
    <row r="2014" spans="1:4" x14ac:dyDescent="0.25">
      <c r="A2014" s="369" t="s">
        <v>9194</v>
      </c>
      <c r="B2014" s="370" t="s">
        <v>9195</v>
      </c>
      <c r="C2014" s="371" t="s">
        <v>25</v>
      </c>
      <c r="D2014" s="372">
        <v>1.05</v>
      </c>
    </row>
    <row r="2015" spans="1:4" x14ac:dyDescent="0.25">
      <c r="A2015" s="369" t="s">
        <v>36</v>
      </c>
      <c r="B2015" s="370" t="s">
        <v>1461</v>
      </c>
      <c r="C2015" s="371" t="s">
        <v>25</v>
      </c>
      <c r="D2015" s="372"/>
    </row>
    <row r="2016" spans="1:4" x14ac:dyDescent="0.25">
      <c r="A2016" s="369" t="s">
        <v>9196</v>
      </c>
      <c r="B2016" s="370" t="s">
        <v>9197</v>
      </c>
      <c r="C2016" s="371" t="s">
        <v>25</v>
      </c>
      <c r="D2016" s="372">
        <v>1.05</v>
      </c>
    </row>
    <row r="2017" spans="1:4" x14ac:dyDescent="0.25">
      <c r="A2017" s="369" t="s">
        <v>1462</v>
      </c>
      <c r="B2017" s="370" t="s">
        <v>1463</v>
      </c>
      <c r="C2017" s="371" t="s">
        <v>25</v>
      </c>
      <c r="D2017" s="372"/>
    </row>
    <row r="2018" spans="1:4" x14ac:dyDescent="0.25">
      <c r="A2018" s="369" t="s">
        <v>9200</v>
      </c>
      <c r="B2018" s="370" t="s">
        <v>9201</v>
      </c>
      <c r="C2018" s="371" t="s">
        <v>25</v>
      </c>
      <c r="D2018" s="372">
        <v>1.05</v>
      </c>
    </row>
    <row r="2019" spans="1:4" x14ac:dyDescent="0.25">
      <c r="A2019" s="369" t="s">
        <v>1464</v>
      </c>
      <c r="B2019" s="370" t="s">
        <v>1465</v>
      </c>
      <c r="C2019" s="371" t="s">
        <v>25</v>
      </c>
      <c r="D2019" s="372"/>
    </row>
    <row r="2020" spans="1:4" x14ac:dyDescent="0.25">
      <c r="A2020" s="369" t="s">
        <v>9198</v>
      </c>
      <c r="B2020" s="370" t="s">
        <v>9199</v>
      </c>
      <c r="C2020" s="371" t="s">
        <v>25</v>
      </c>
      <c r="D2020" s="372">
        <v>1.05</v>
      </c>
    </row>
    <row r="2021" spans="1:4" x14ac:dyDescent="0.25">
      <c r="A2021" s="369" t="s">
        <v>1466</v>
      </c>
      <c r="B2021" s="370" t="s">
        <v>1467</v>
      </c>
      <c r="C2021" s="371" t="s">
        <v>25</v>
      </c>
      <c r="D2021" s="372"/>
    </row>
    <row r="2022" spans="1:4" x14ac:dyDescent="0.25">
      <c r="A2022" s="369" t="s">
        <v>9204</v>
      </c>
      <c r="B2022" s="370" t="s">
        <v>9205</v>
      </c>
      <c r="C2022" s="371" t="s">
        <v>25</v>
      </c>
      <c r="D2022" s="372">
        <v>1.05</v>
      </c>
    </row>
    <row r="2023" spans="1:4" x14ac:dyDescent="0.25">
      <c r="A2023" s="369" t="s">
        <v>1468</v>
      </c>
      <c r="B2023" s="370" t="s">
        <v>6557</v>
      </c>
      <c r="C2023" s="371" t="s">
        <v>25</v>
      </c>
      <c r="D2023" s="372"/>
    </row>
    <row r="2024" spans="1:4" ht="30" x14ac:dyDescent="0.25">
      <c r="A2024" s="369" t="s">
        <v>9206</v>
      </c>
      <c r="B2024" s="370" t="s">
        <v>9207</v>
      </c>
      <c r="C2024" s="371" t="s">
        <v>25</v>
      </c>
      <c r="D2024" s="372">
        <v>1.03</v>
      </c>
    </row>
    <row r="2025" spans="1:4" x14ac:dyDescent="0.25">
      <c r="A2025" s="369" t="s">
        <v>1469</v>
      </c>
      <c r="B2025" s="370" t="s">
        <v>6558</v>
      </c>
      <c r="C2025" s="371" t="s">
        <v>25</v>
      </c>
      <c r="D2025" s="372"/>
    </row>
    <row r="2026" spans="1:4" ht="30" x14ac:dyDescent="0.25">
      <c r="A2026" s="369" t="s">
        <v>9208</v>
      </c>
      <c r="B2026" s="370" t="s">
        <v>9209</v>
      </c>
      <c r="C2026" s="371" t="s">
        <v>25</v>
      </c>
      <c r="D2026" s="372">
        <v>1.03</v>
      </c>
    </row>
    <row r="2027" spans="1:4" x14ac:dyDescent="0.25">
      <c r="A2027" s="369" t="s">
        <v>1470</v>
      </c>
      <c r="B2027" s="370" t="s">
        <v>6559</v>
      </c>
      <c r="C2027" s="371" t="s">
        <v>25</v>
      </c>
      <c r="D2027" s="372"/>
    </row>
    <row r="2028" spans="1:4" ht="30" x14ac:dyDescent="0.25">
      <c r="A2028" s="369" t="s">
        <v>9212</v>
      </c>
      <c r="B2028" s="370" t="s">
        <v>9213</v>
      </c>
      <c r="C2028" s="371" t="s">
        <v>25</v>
      </c>
      <c r="D2028" s="372">
        <v>1.03</v>
      </c>
    </row>
    <row r="2029" spans="1:4" x14ac:dyDescent="0.25">
      <c r="A2029" s="369" t="s">
        <v>1471</v>
      </c>
      <c r="B2029" s="370" t="s">
        <v>6560</v>
      </c>
      <c r="C2029" s="371" t="s">
        <v>25</v>
      </c>
      <c r="D2029" s="372"/>
    </row>
    <row r="2030" spans="1:4" ht="30" x14ac:dyDescent="0.25">
      <c r="A2030" s="369" t="s">
        <v>9210</v>
      </c>
      <c r="B2030" s="370" t="s">
        <v>9211</v>
      </c>
      <c r="C2030" s="371" t="s">
        <v>25</v>
      </c>
      <c r="D2030" s="372">
        <v>1.03</v>
      </c>
    </row>
    <row r="2031" spans="1:4" x14ac:dyDescent="0.25">
      <c r="A2031" s="369" t="s">
        <v>1472</v>
      </c>
      <c r="B2031" s="370" t="s">
        <v>6561</v>
      </c>
      <c r="C2031" s="371" t="s">
        <v>25</v>
      </c>
      <c r="D2031" s="372"/>
    </row>
    <row r="2032" spans="1:4" ht="30" x14ac:dyDescent="0.25">
      <c r="A2032" s="369" t="s">
        <v>9202</v>
      </c>
      <c r="B2032" s="370" t="s">
        <v>9203</v>
      </c>
      <c r="C2032" s="371" t="s">
        <v>25</v>
      </c>
      <c r="D2032" s="372">
        <v>1.03</v>
      </c>
    </row>
    <row r="2033" spans="1:4" ht="30" x14ac:dyDescent="0.25">
      <c r="A2033" s="369" t="s">
        <v>1473</v>
      </c>
      <c r="B2033" s="370" t="s">
        <v>6562</v>
      </c>
      <c r="C2033" s="371" t="s">
        <v>25</v>
      </c>
      <c r="D2033" s="372"/>
    </row>
    <row r="2034" spans="1:4" x14ac:dyDescent="0.25">
      <c r="A2034" s="369" t="s">
        <v>9214</v>
      </c>
      <c r="B2034" s="370" t="s">
        <v>9215</v>
      </c>
      <c r="C2034" s="371" t="s">
        <v>25</v>
      </c>
      <c r="D2034" s="372">
        <v>1.1200000000000001</v>
      </c>
    </row>
    <row r="2035" spans="1:4" x14ac:dyDescent="0.25">
      <c r="A2035" s="369" t="s">
        <v>1474</v>
      </c>
      <c r="B2035" s="370" t="s">
        <v>6563</v>
      </c>
      <c r="C2035" s="371" t="s">
        <v>25</v>
      </c>
      <c r="D2035" s="372"/>
    </row>
    <row r="2036" spans="1:4" x14ac:dyDescent="0.25">
      <c r="A2036" s="369" t="s">
        <v>9216</v>
      </c>
      <c r="B2036" s="370" t="s">
        <v>9217</v>
      </c>
      <c r="C2036" s="371" t="s">
        <v>25</v>
      </c>
      <c r="D2036" s="372">
        <v>1.05</v>
      </c>
    </row>
    <row r="2037" spans="1:4" x14ac:dyDescent="0.25">
      <c r="A2037" s="365" t="s">
        <v>6564</v>
      </c>
      <c r="B2037" s="366" t="s">
        <v>6565</v>
      </c>
      <c r="C2037" s="367"/>
      <c r="D2037" s="368"/>
    </row>
    <row r="2038" spans="1:4" x14ac:dyDescent="0.25">
      <c r="A2038" s="369" t="s">
        <v>1475</v>
      </c>
      <c r="B2038" s="370" t="s">
        <v>1476</v>
      </c>
      <c r="C2038" s="371" t="s">
        <v>25</v>
      </c>
      <c r="D2038" s="372"/>
    </row>
    <row r="2039" spans="1:4" x14ac:dyDescent="0.25">
      <c r="A2039" s="369" t="s">
        <v>9218</v>
      </c>
      <c r="B2039" s="370" t="s">
        <v>9219</v>
      </c>
      <c r="C2039" s="371" t="s">
        <v>25</v>
      </c>
      <c r="D2039" s="372">
        <v>1.05</v>
      </c>
    </row>
    <row r="2040" spans="1:4" x14ac:dyDescent="0.25">
      <c r="A2040" s="369" t="s">
        <v>1477</v>
      </c>
      <c r="B2040" s="370" t="s">
        <v>1478</v>
      </c>
      <c r="C2040" s="371" t="s">
        <v>25</v>
      </c>
      <c r="D2040" s="372"/>
    </row>
    <row r="2041" spans="1:4" x14ac:dyDescent="0.25">
      <c r="A2041" s="369" t="s">
        <v>9220</v>
      </c>
      <c r="B2041" s="370" t="s">
        <v>9221</v>
      </c>
      <c r="C2041" s="371" t="s">
        <v>25</v>
      </c>
      <c r="D2041" s="372">
        <v>1.05</v>
      </c>
    </row>
    <row r="2042" spans="1:4" x14ac:dyDescent="0.25">
      <c r="A2042" s="369" t="s">
        <v>1479</v>
      </c>
      <c r="B2042" s="370" t="s">
        <v>1480</v>
      </c>
      <c r="C2042" s="371" t="s">
        <v>25</v>
      </c>
      <c r="D2042" s="372"/>
    </row>
    <row r="2043" spans="1:4" x14ac:dyDescent="0.25">
      <c r="A2043" s="369" t="s">
        <v>9222</v>
      </c>
      <c r="B2043" s="370" t="s">
        <v>9223</v>
      </c>
      <c r="C2043" s="371" t="s">
        <v>25</v>
      </c>
      <c r="D2043" s="372">
        <v>1.05</v>
      </c>
    </row>
    <row r="2044" spans="1:4" ht="30" x14ac:dyDescent="0.25">
      <c r="A2044" s="365" t="s">
        <v>6566</v>
      </c>
      <c r="B2044" s="366" t="s">
        <v>6567</v>
      </c>
      <c r="C2044" s="367"/>
      <c r="D2044" s="368"/>
    </row>
    <row r="2045" spans="1:4" x14ac:dyDescent="0.25">
      <c r="A2045" s="369" t="s">
        <v>1481</v>
      </c>
      <c r="B2045" s="370" t="s">
        <v>1482</v>
      </c>
      <c r="C2045" s="371" t="s">
        <v>25</v>
      </c>
      <c r="D2045" s="372"/>
    </row>
    <row r="2046" spans="1:4" x14ac:dyDescent="0.25">
      <c r="A2046" s="369" t="s">
        <v>8949</v>
      </c>
      <c r="B2046" s="370" t="s">
        <v>8950</v>
      </c>
      <c r="C2046" s="371" t="s">
        <v>770</v>
      </c>
      <c r="D2046" s="372">
        <v>6</v>
      </c>
    </row>
    <row r="2047" spans="1:4" x14ac:dyDescent="0.25">
      <c r="A2047" s="369" t="s">
        <v>8993</v>
      </c>
      <c r="B2047" s="370" t="s">
        <v>8994</v>
      </c>
      <c r="C2047" s="371" t="s">
        <v>32</v>
      </c>
      <c r="D2047" s="372">
        <v>300</v>
      </c>
    </row>
    <row r="2048" spans="1:4" x14ac:dyDescent="0.25">
      <c r="A2048" s="369" t="s">
        <v>9049</v>
      </c>
      <c r="B2048" s="370" t="s">
        <v>9050</v>
      </c>
      <c r="C2048" s="371" t="s">
        <v>25</v>
      </c>
      <c r="D2048" s="372">
        <v>0.63800000000000001</v>
      </c>
    </row>
    <row r="2049" spans="1:4" x14ac:dyDescent="0.25">
      <c r="A2049" s="369" t="s">
        <v>9061</v>
      </c>
      <c r="B2049" s="370" t="s">
        <v>9062</v>
      </c>
      <c r="C2049" s="371" t="s">
        <v>25</v>
      </c>
      <c r="D2049" s="372">
        <v>0.70299999999999996</v>
      </c>
    </row>
    <row r="2050" spans="1:4" ht="45" x14ac:dyDescent="0.25">
      <c r="A2050" s="369" t="s">
        <v>14687</v>
      </c>
      <c r="B2050" s="370" t="s">
        <v>14688</v>
      </c>
      <c r="C2050" s="371" t="s">
        <v>770</v>
      </c>
      <c r="D2050" s="372">
        <v>0.30599999999999999</v>
      </c>
    </row>
    <row r="2051" spans="1:4" x14ac:dyDescent="0.25">
      <c r="A2051" s="369" t="s">
        <v>1483</v>
      </c>
      <c r="B2051" s="370" t="s">
        <v>1484</v>
      </c>
      <c r="C2051" s="371" t="s">
        <v>25</v>
      </c>
      <c r="D2051" s="372"/>
    </row>
    <row r="2052" spans="1:4" x14ac:dyDescent="0.25">
      <c r="A2052" s="369" t="s">
        <v>8949</v>
      </c>
      <c r="B2052" s="370" t="s">
        <v>8950</v>
      </c>
      <c r="C2052" s="371" t="s">
        <v>770</v>
      </c>
      <c r="D2052" s="372">
        <v>6</v>
      </c>
    </row>
    <row r="2053" spans="1:4" x14ac:dyDescent="0.25">
      <c r="A2053" s="369" t="s">
        <v>8993</v>
      </c>
      <c r="B2053" s="370" t="s">
        <v>8994</v>
      </c>
      <c r="C2053" s="371" t="s">
        <v>32</v>
      </c>
      <c r="D2053" s="372">
        <v>401</v>
      </c>
    </row>
    <row r="2054" spans="1:4" x14ac:dyDescent="0.25">
      <c r="A2054" s="369" t="s">
        <v>9049</v>
      </c>
      <c r="B2054" s="370" t="s">
        <v>9050</v>
      </c>
      <c r="C2054" s="371" t="s">
        <v>25</v>
      </c>
      <c r="D2054" s="372">
        <v>0.55500000000000005</v>
      </c>
    </row>
    <row r="2055" spans="1:4" x14ac:dyDescent="0.25">
      <c r="A2055" s="369" t="s">
        <v>9053</v>
      </c>
      <c r="B2055" s="370" t="s">
        <v>9054</v>
      </c>
      <c r="C2055" s="371" t="s">
        <v>25</v>
      </c>
      <c r="D2055" s="372">
        <v>0.71099999999999997</v>
      </c>
    </row>
    <row r="2056" spans="1:4" ht="45" x14ac:dyDescent="0.25">
      <c r="A2056" s="369" t="s">
        <v>14687</v>
      </c>
      <c r="B2056" s="370" t="s">
        <v>14688</v>
      </c>
      <c r="C2056" s="371" t="s">
        <v>770</v>
      </c>
      <c r="D2056" s="372">
        <v>0.30599999999999999</v>
      </c>
    </row>
    <row r="2057" spans="1:4" ht="30" x14ac:dyDescent="0.25">
      <c r="A2057" s="365" t="s">
        <v>6568</v>
      </c>
      <c r="B2057" s="366" t="s">
        <v>6569</v>
      </c>
      <c r="C2057" s="367"/>
      <c r="D2057" s="368"/>
    </row>
    <row r="2058" spans="1:4" ht="30" x14ac:dyDescent="0.25">
      <c r="A2058" s="369" t="s">
        <v>1485</v>
      </c>
      <c r="B2058" s="370" t="s">
        <v>1486</v>
      </c>
      <c r="C2058" s="371" t="s">
        <v>25</v>
      </c>
      <c r="D2058" s="372"/>
    </row>
    <row r="2059" spans="1:4" x14ac:dyDescent="0.25">
      <c r="A2059" s="369" t="s">
        <v>8949</v>
      </c>
      <c r="B2059" s="370" t="s">
        <v>8950</v>
      </c>
      <c r="C2059" s="371" t="s">
        <v>770</v>
      </c>
      <c r="D2059" s="372">
        <v>2.5</v>
      </c>
    </row>
    <row r="2060" spans="1:4" x14ac:dyDescent="0.25">
      <c r="A2060" s="369" t="s">
        <v>8993</v>
      </c>
      <c r="B2060" s="370" t="s">
        <v>8994</v>
      </c>
      <c r="C2060" s="371" t="s">
        <v>32</v>
      </c>
      <c r="D2060" s="372">
        <v>150</v>
      </c>
    </row>
    <row r="2061" spans="1:4" x14ac:dyDescent="0.25">
      <c r="A2061" s="369" t="s">
        <v>9049</v>
      </c>
      <c r="B2061" s="370" t="s">
        <v>9050</v>
      </c>
      <c r="C2061" s="371" t="s">
        <v>25</v>
      </c>
      <c r="D2061" s="372">
        <v>0.6</v>
      </c>
    </row>
    <row r="2062" spans="1:4" x14ac:dyDescent="0.25">
      <c r="A2062" s="369" t="s">
        <v>9061</v>
      </c>
      <c r="B2062" s="370" t="s">
        <v>9062</v>
      </c>
      <c r="C2062" s="371" t="s">
        <v>25</v>
      </c>
      <c r="D2062" s="372">
        <v>0.878</v>
      </c>
    </row>
    <row r="2063" spans="1:4" ht="45" x14ac:dyDescent="0.25">
      <c r="A2063" s="369" t="s">
        <v>14687</v>
      </c>
      <c r="B2063" s="370" t="s">
        <v>14688</v>
      </c>
      <c r="C2063" s="371" t="s">
        <v>770</v>
      </c>
      <c r="D2063" s="372">
        <v>0.43</v>
      </c>
    </row>
    <row r="2064" spans="1:4" ht="30" x14ac:dyDescent="0.25">
      <c r="A2064" s="369" t="s">
        <v>1487</v>
      </c>
      <c r="B2064" s="370" t="s">
        <v>1488</v>
      </c>
      <c r="C2064" s="371" t="s">
        <v>25</v>
      </c>
      <c r="D2064" s="372"/>
    </row>
    <row r="2065" spans="1:4" x14ac:dyDescent="0.25">
      <c r="A2065" s="369" t="s">
        <v>8949</v>
      </c>
      <c r="B2065" s="370" t="s">
        <v>8950</v>
      </c>
      <c r="C2065" s="371" t="s">
        <v>770</v>
      </c>
      <c r="D2065" s="372">
        <v>2.5</v>
      </c>
    </row>
    <row r="2066" spans="1:4" x14ac:dyDescent="0.25">
      <c r="A2066" s="369" t="s">
        <v>8993</v>
      </c>
      <c r="B2066" s="370" t="s">
        <v>8994</v>
      </c>
      <c r="C2066" s="371" t="s">
        <v>32</v>
      </c>
      <c r="D2066" s="372">
        <v>200</v>
      </c>
    </row>
    <row r="2067" spans="1:4" x14ac:dyDescent="0.25">
      <c r="A2067" s="369" t="s">
        <v>9049</v>
      </c>
      <c r="B2067" s="370" t="s">
        <v>9050</v>
      </c>
      <c r="C2067" s="371" t="s">
        <v>25</v>
      </c>
      <c r="D2067" s="372">
        <v>0.6</v>
      </c>
    </row>
    <row r="2068" spans="1:4" x14ac:dyDescent="0.25">
      <c r="A2068" s="369" t="s">
        <v>9061</v>
      </c>
      <c r="B2068" s="370" t="s">
        <v>9062</v>
      </c>
      <c r="C2068" s="371" t="s">
        <v>25</v>
      </c>
      <c r="D2068" s="372">
        <v>0.878</v>
      </c>
    </row>
    <row r="2069" spans="1:4" ht="45" x14ac:dyDescent="0.25">
      <c r="A2069" s="369" t="s">
        <v>14687</v>
      </c>
      <c r="B2069" s="370" t="s">
        <v>14688</v>
      </c>
      <c r="C2069" s="371" t="s">
        <v>770</v>
      </c>
      <c r="D2069" s="372">
        <v>0.43</v>
      </c>
    </row>
    <row r="2070" spans="1:4" ht="30" x14ac:dyDescent="0.25">
      <c r="A2070" s="369" t="s">
        <v>1489</v>
      </c>
      <c r="B2070" s="370" t="s">
        <v>1490</v>
      </c>
      <c r="C2070" s="371" t="s">
        <v>25</v>
      </c>
      <c r="D2070" s="372"/>
    </row>
    <row r="2071" spans="1:4" x14ac:dyDescent="0.25">
      <c r="A2071" s="369" t="s">
        <v>8949</v>
      </c>
      <c r="B2071" s="370" t="s">
        <v>8950</v>
      </c>
      <c r="C2071" s="371" t="s">
        <v>770</v>
      </c>
      <c r="D2071" s="372">
        <v>2.5</v>
      </c>
    </row>
    <row r="2072" spans="1:4" x14ac:dyDescent="0.25">
      <c r="A2072" s="369" t="s">
        <v>8993</v>
      </c>
      <c r="B2072" s="370" t="s">
        <v>8994</v>
      </c>
      <c r="C2072" s="371" t="s">
        <v>32</v>
      </c>
      <c r="D2072" s="372">
        <v>300</v>
      </c>
    </row>
    <row r="2073" spans="1:4" x14ac:dyDescent="0.25">
      <c r="A2073" s="369" t="s">
        <v>9049</v>
      </c>
      <c r="B2073" s="370" t="s">
        <v>9050</v>
      </c>
      <c r="C2073" s="371" t="s">
        <v>25</v>
      </c>
      <c r="D2073" s="372">
        <v>0.62350000000000005</v>
      </c>
    </row>
    <row r="2074" spans="1:4" x14ac:dyDescent="0.25">
      <c r="A2074" s="369" t="s">
        <v>9061</v>
      </c>
      <c r="B2074" s="370" t="s">
        <v>9062</v>
      </c>
      <c r="C2074" s="371" t="s">
        <v>25</v>
      </c>
      <c r="D2074" s="372">
        <v>0.878</v>
      </c>
    </row>
    <row r="2075" spans="1:4" ht="45" x14ac:dyDescent="0.25">
      <c r="A2075" s="369" t="s">
        <v>14687</v>
      </c>
      <c r="B2075" s="370" t="s">
        <v>14688</v>
      </c>
      <c r="C2075" s="371" t="s">
        <v>770</v>
      </c>
      <c r="D2075" s="372">
        <v>0.43</v>
      </c>
    </row>
    <row r="2076" spans="1:4" x14ac:dyDescent="0.25">
      <c r="A2076" s="365" t="s">
        <v>6570</v>
      </c>
      <c r="B2076" s="366" t="s">
        <v>1491</v>
      </c>
      <c r="C2076" s="367"/>
      <c r="D2076" s="368"/>
    </row>
    <row r="2077" spans="1:4" x14ac:dyDescent="0.25">
      <c r="A2077" s="369" t="s">
        <v>1492</v>
      </c>
      <c r="B2077" s="370" t="s">
        <v>1493</v>
      </c>
      <c r="C2077" s="371" t="s">
        <v>25</v>
      </c>
      <c r="D2077" s="372"/>
    </row>
    <row r="2078" spans="1:4" x14ac:dyDescent="0.25">
      <c r="A2078" s="369" t="s">
        <v>8949</v>
      </c>
      <c r="B2078" s="370" t="s">
        <v>8950</v>
      </c>
      <c r="C2078" s="371" t="s">
        <v>770</v>
      </c>
      <c r="D2078" s="372">
        <v>2.5</v>
      </c>
    </row>
    <row r="2079" spans="1:4" x14ac:dyDescent="0.25">
      <c r="A2079" s="369" t="s">
        <v>8993</v>
      </c>
      <c r="B2079" s="370" t="s">
        <v>8994</v>
      </c>
      <c r="C2079" s="371" t="s">
        <v>32</v>
      </c>
      <c r="D2079" s="372">
        <v>105</v>
      </c>
    </row>
    <row r="2080" spans="1:4" ht="45" x14ac:dyDescent="0.25">
      <c r="A2080" s="369" t="s">
        <v>14687</v>
      </c>
      <c r="B2080" s="370" t="s">
        <v>14688</v>
      </c>
      <c r="C2080" s="371" t="s">
        <v>770</v>
      </c>
      <c r="D2080" s="372">
        <v>0.43</v>
      </c>
    </row>
    <row r="2081" spans="1:4" x14ac:dyDescent="0.25">
      <c r="A2081" s="369" t="s">
        <v>1494</v>
      </c>
      <c r="B2081" s="370" t="s">
        <v>1495</v>
      </c>
      <c r="C2081" s="371" t="s">
        <v>25</v>
      </c>
      <c r="D2081" s="372"/>
    </row>
    <row r="2082" spans="1:4" x14ac:dyDescent="0.25">
      <c r="A2082" s="369" t="s">
        <v>8935</v>
      </c>
      <c r="B2082" s="370" t="s">
        <v>8936</v>
      </c>
      <c r="C2082" s="371" t="s">
        <v>770</v>
      </c>
      <c r="D2082" s="372">
        <v>0.25</v>
      </c>
    </row>
    <row r="2083" spans="1:4" x14ac:dyDescent="0.25">
      <c r="A2083" s="369" t="s">
        <v>8949</v>
      </c>
      <c r="B2083" s="370" t="s">
        <v>8950</v>
      </c>
      <c r="C2083" s="371" t="s">
        <v>770</v>
      </c>
      <c r="D2083" s="372">
        <v>2.5</v>
      </c>
    </row>
    <row r="2084" spans="1:4" ht="30" x14ac:dyDescent="0.25">
      <c r="A2084" s="369" t="s">
        <v>9039</v>
      </c>
      <c r="B2084" s="370" t="s">
        <v>9040</v>
      </c>
      <c r="C2084" s="371" t="s">
        <v>32</v>
      </c>
      <c r="D2084" s="372">
        <v>2100</v>
      </c>
    </row>
    <row r="2085" spans="1:4" ht="45" x14ac:dyDescent="0.25">
      <c r="A2085" s="369" t="s">
        <v>14687</v>
      </c>
      <c r="B2085" s="370" t="s">
        <v>14688</v>
      </c>
      <c r="C2085" s="371" t="s">
        <v>770</v>
      </c>
      <c r="D2085" s="372">
        <v>0.43</v>
      </c>
    </row>
    <row r="2086" spans="1:4" x14ac:dyDescent="0.25">
      <c r="A2086" s="369" t="s">
        <v>38</v>
      </c>
      <c r="B2086" s="370" t="s">
        <v>39</v>
      </c>
      <c r="C2086" s="371" t="s">
        <v>25</v>
      </c>
      <c r="D2086" s="372"/>
    </row>
    <row r="2087" spans="1:4" x14ac:dyDescent="0.25">
      <c r="A2087" s="369" t="s">
        <v>8935</v>
      </c>
      <c r="B2087" s="370" t="s">
        <v>8936</v>
      </c>
      <c r="C2087" s="371" t="s">
        <v>770</v>
      </c>
      <c r="D2087" s="372">
        <v>0.25</v>
      </c>
    </row>
    <row r="2088" spans="1:4" x14ac:dyDescent="0.25">
      <c r="A2088" s="369" t="s">
        <v>8949</v>
      </c>
      <c r="B2088" s="370" t="s">
        <v>8950</v>
      </c>
      <c r="C2088" s="371" t="s">
        <v>770</v>
      </c>
      <c r="D2088" s="372">
        <v>2.5</v>
      </c>
    </row>
    <row r="2089" spans="1:4" x14ac:dyDescent="0.25">
      <c r="A2089" s="369" t="s">
        <v>8993</v>
      </c>
      <c r="B2089" s="370" t="s">
        <v>8994</v>
      </c>
      <c r="C2089" s="371" t="s">
        <v>32</v>
      </c>
      <c r="D2089" s="372">
        <v>283</v>
      </c>
    </row>
    <row r="2090" spans="1:4" x14ac:dyDescent="0.25">
      <c r="A2090" s="369" t="s">
        <v>9043</v>
      </c>
      <c r="B2090" s="370" t="s">
        <v>9044</v>
      </c>
      <c r="C2090" s="371" t="s">
        <v>32</v>
      </c>
      <c r="D2090" s="372">
        <v>20</v>
      </c>
    </row>
    <row r="2091" spans="1:4" x14ac:dyDescent="0.25">
      <c r="A2091" s="369" t="s">
        <v>9049</v>
      </c>
      <c r="B2091" s="370" t="s">
        <v>9050</v>
      </c>
      <c r="C2091" s="371" t="s">
        <v>25</v>
      </c>
      <c r="D2091" s="372">
        <v>0.72</v>
      </c>
    </row>
    <row r="2092" spans="1:4" x14ac:dyDescent="0.25">
      <c r="A2092" s="369" t="s">
        <v>9067</v>
      </c>
      <c r="B2092" s="370" t="s">
        <v>9068</v>
      </c>
      <c r="C2092" s="371" t="s">
        <v>25</v>
      </c>
      <c r="D2092" s="372">
        <v>0.28000000000000003</v>
      </c>
    </row>
    <row r="2093" spans="1:4" ht="45" x14ac:dyDescent="0.25">
      <c r="A2093" s="369" t="s">
        <v>14687</v>
      </c>
      <c r="B2093" s="370" t="s">
        <v>14688</v>
      </c>
      <c r="C2093" s="371" t="s">
        <v>770</v>
      </c>
      <c r="D2093" s="372">
        <v>0.43</v>
      </c>
    </row>
    <row r="2094" spans="1:4" ht="30" x14ac:dyDescent="0.25">
      <c r="A2094" s="369" t="s">
        <v>1496</v>
      </c>
      <c r="B2094" s="370" t="s">
        <v>6571</v>
      </c>
      <c r="C2094" s="371" t="s">
        <v>25</v>
      </c>
      <c r="D2094" s="372"/>
    </row>
    <row r="2095" spans="1:4" x14ac:dyDescent="0.25">
      <c r="A2095" s="369" t="s">
        <v>8935</v>
      </c>
      <c r="B2095" s="370" t="s">
        <v>8936</v>
      </c>
      <c r="C2095" s="371" t="s">
        <v>770</v>
      </c>
      <c r="D2095" s="372">
        <v>2</v>
      </c>
    </row>
    <row r="2096" spans="1:4" x14ac:dyDescent="0.25">
      <c r="A2096" s="369" t="s">
        <v>8949</v>
      </c>
      <c r="B2096" s="370" t="s">
        <v>8950</v>
      </c>
      <c r="C2096" s="371" t="s">
        <v>770</v>
      </c>
      <c r="D2096" s="372">
        <v>16</v>
      </c>
    </row>
    <row r="2097" spans="1:4" x14ac:dyDescent="0.25">
      <c r="A2097" s="369" t="s">
        <v>8993</v>
      </c>
      <c r="B2097" s="370" t="s">
        <v>8994</v>
      </c>
      <c r="C2097" s="371" t="s">
        <v>32</v>
      </c>
      <c r="D2097" s="372">
        <v>196</v>
      </c>
    </row>
    <row r="2098" spans="1:4" x14ac:dyDescent="0.25">
      <c r="A2098" s="369" t="s">
        <v>9049</v>
      </c>
      <c r="B2098" s="370" t="s">
        <v>9050</v>
      </c>
      <c r="C2098" s="371" t="s">
        <v>25</v>
      </c>
      <c r="D2098" s="372">
        <v>0.65</v>
      </c>
    </row>
    <row r="2099" spans="1:4" x14ac:dyDescent="0.25">
      <c r="A2099" s="369" t="s">
        <v>9061</v>
      </c>
      <c r="B2099" s="370" t="s">
        <v>9062</v>
      </c>
      <c r="C2099" s="371" t="s">
        <v>25</v>
      </c>
      <c r="D2099" s="372">
        <v>0.59</v>
      </c>
    </row>
    <row r="2100" spans="1:4" x14ac:dyDescent="0.25">
      <c r="A2100" s="369" t="s">
        <v>9065</v>
      </c>
      <c r="B2100" s="370" t="s">
        <v>9066</v>
      </c>
      <c r="C2100" s="371" t="s">
        <v>25</v>
      </c>
      <c r="D2100" s="372">
        <v>0.4</v>
      </c>
    </row>
    <row r="2101" spans="1:4" ht="45" x14ac:dyDescent="0.25">
      <c r="A2101" s="369" t="s">
        <v>14687</v>
      </c>
      <c r="B2101" s="370" t="s">
        <v>14688</v>
      </c>
      <c r="C2101" s="371" t="s">
        <v>770</v>
      </c>
      <c r="D2101" s="372">
        <v>0.21</v>
      </c>
    </row>
    <row r="2102" spans="1:4" x14ac:dyDescent="0.25">
      <c r="A2102" s="369" t="s">
        <v>1497</v>
      </c>
      <c r="B2102" s="370" t="s">
        <v>6572</v>
      </c>
      <c r="C2102" s="371" t="s">
        <v>25</v>
      </c>
      <c r="D2102" s="372"/>
    </row>
    <row r="2103" spans="1:4" x14ac:dyDescent="0.25">
      <c r="A2103" s="369" t="s">
        <v>8935</v>
      </c>
      <c r="B2103" s="370" t="s">
        <v>8936</v>
      </c>
      <c r="C2103" s="371" t="s">
        <v>770</v>
      </c>
      <c r="D2103" s="372">
        <v>8</v>
      </c>
    </row>
    <row r="2104" spans="1:4" x14ac:dyDescent="0.25">
      <c r="A2104" s="369" t="s">
        <v>8949</v>
      </c>
      <c r="B2104" s="370" t="s">
        <v>8950</v>
      </c>
      <c r="C2104" s="371" t="s">
        <v>770</v>
      </c>
      <c r="D2104" s="372">
        <v>24</v>
      </c>
    </row>
    <row r="2105" spans="1:4" x14ac:dyDescent="0.25">
      <c r="A2105" s="369" t="s">
        <v>8993</v>
      </c>
      <c r="B2105" s="370" t="s">
        <v>8994</v>
      </c>
      <c r="C2105" s="371" t="s">
        <v>32</v>
      </c>
      <c r="D2105" s="372">
        <v>385</v>
      </c>
    </row>
    <row r="2106" spans="1:4" x14ac:dyDescent="0.25">
      <c r="A2106" s="369" t="s">
        <v>9049</v>
      </c>
      <c r="B2106" s="370" t="s">
        <v>9050</v>
      </c>
      <c r="C2106" s="371" t="s">
        <v>25</v>
      </c>
      <c r="D2106" s="372">
        <v>0.7</v>
      </c>
    </row>
    <row r="2107" spans="1:4" x14ac:dyDescent="0.25">
      <c r="A2107" s="369" t="s">
        <v>9059</v>
      </c>
      <c r="B2107" s="370" t="s">
        <v>9060</v>
      </c>
      <c r="C2107" s="371" t="s">
        <v>25</v>
      </c>
      <c r="D2107" s="372">
        <v>0.7</v>
      </c>
    </row>
    <row r="2108" spans="1:4" ht="45" x14ac:dyDescent="0.25">
      <c r="A2108" s="369" t="s">
        <v>14687</v>
      </c>
      <c r="B2108" s="370" t="s">
        <v>14688</v>
      </c>
      <c r="C2108" s="371" t="s">
        <v>770</v>
      </c>
      <c r="D2108" s="372">
        <v>2</v>
      </c>
    </row>
    <row r="2109" spans="1:4" x14ac:dyDescent="0.25">
      <c r="A2109" s="369" t="s">
        <v>14773</v>
      </c>
      <c r="B2109" s="370" t="s">
        <v>14774</v>
      </c>
      <c r="C2109" s="371" t="s">
        <v>770</v>
      </c>
      <c r="D2109" s="372">
        <v>8</v>
      </c>
    </row>
    <row r="2110" spans="1:4" ht="30" x14ac:dyDescent="0.25">
      <c r="A2110" s="369" t="s">
        <v>14775</v>
      </c>
      <c r="B2110" s="370" t="s">
        <v>14776</v>
      </c>
      <c r="C2110" s="371" t="s">
        <v>770</v>
      </c>
      <c r="D2110" s="372">
        <v>8</v>
      </c>
    </row>
    <row r="2111" spans="1:4" x14ac:dyDescent="0.25">
      <c r="A2111" s="365" t="s">
        <v>427</v>
      </c>
      <c r="B2111" s="366" t="s">
        <v>1498</v>
      </c>
      <c r="C2111" s="367"/>
      <c r="D2111" s="368"/>
    </row>
    <row r="2112" spans="1:4" ht="30" x14ac:dyDescent="0.25">
      <c r="A2112" s="369" t="s">
        <v>1499</v>
      </c>
      <c r="B2112" s="370" t="s">
        <v>6573</v>
      </c>
      <c r="C2112" s="371" t="s">
        <v>25</v>
      </c>
      <c r="D2112" s="372"/>
    </row>
    <row r="2113" spans="1:4" x14ac:dyDescent="0.25">
      <c r="A2113" s="369" t="s">
        <v>8949</v>
      </c>
      <c r="B2113" s="370" t="s">
        <v>8950</v>
      </c>
      <c r="C2113" s="371" t="s">
        <v>770</v>
      </c>
      <c r="D2113" s="372">
        <v>2.5</v>
      </c>
    </row>
    <row r="2114" spans="1:4" x14ac:dyDescent="0.25">
      <c r="A2114" s="369" t="s">
        <v>8993</v>
      </c>
      <c r="B2114" s="370" t="s">
        <v>8994</v>
      </c>
      <c r="C2114" s="371" t="s">
        <v>32</v>
      </c>
      <c r="D2114" s="372">
        <v>600</v>
      </c>
    </row>
    <row r="2115" spans="1:4" x14ac:dyDescent="0.25">
      <c r="A2115" s="369" t="s">
        <v>9051</v>
      </c>
      <c r="B2115" s="370" t="s">
        <v>9052</v>
      </c>
      <c r="C2115" s="371" t="s">
        <v>25</v>
      </c>
      <c r="D2115" s="372">
        <v>0.78</v>
      </c>
    </row>
    <row r="2116" spans="1:4" ht="45" x14ac:dyDescent="0.25">
      <c r="A2116" s="369" t="s">
        <v>14687</v>
      </c>
      <c r="B2116" s="370" t="s">
        <v>14688</v>
      </c>
      <c r="C2116" s="371" t="s">
        <v>770</v>
      </c>
      <c r="D2116" s="372">
        <v>0.43</v>
      </c>
    </row>
    <row r="2117" spans="1:4" x14ac:dyDescent="0.25">
      <c r="A2117" s="365" t="s">
        <v>428</v>
      </c>
      <c r="B2117" s="366" t="s">
        <v>1500</v>
      </c>
      <c r="C2117" s="367"/>
      <c r="D2117" s="368"/>
    </row>
    <row r="2118" spans="1:4" ht="30" x14ac:dyDescent="0.25">
      <c r="A2118" s="369" t="s">
        <v>1501</v>
      </c>
      <c r="B2118" s="370" t="s">
        <v>6574</v>
      </c>
      <c r="C2118" s="371" t="s">
        <v>25</v>
      </c>
      <c r="D2118" s="372"/>
    </row>
    <row r="2119" spans="1:4" x14ac:dyDescent="0.25">
      <c r="A2119" s="369" t="s">
        <v>8935</v>
      </c>
      <c r="B2119" s="370" t="s">
        <v>8936</v>
      </c>
      <c r="C2119" s="371" t="s">
        <v>770</v>
      </c>
      <c r="D2119" s="372">
        <v>1</v>
      </c>
    </row>
    <row r="2120" spans="1:4" x14ac:dyDescent="0.25">
      <c r="A2120" s="369" t="s">
        <v>8949</v>
      </c>
      <c r="B2120" s="370" t="s">
        <v>8950</v>
      </c>
      <c r="C2120" s="371" t="s">
        <v>770</v>
      </c>
      <c r="D2120" s="372">
        <v>3</v>
      </c>
    </row>
    <row r="2121" spans="1:4" x14ac:dyDescent="0.25">
      <c r="A2121" s="369" t="s">
        <v>41</v>
      </c>
      <c r="B2121" s="370" t="s">
        <v>42</v>
      </c>
      <c r="C2121" s="371" t="s">
        <v>25</v>
      </c>
      <c r="D2121" s="372"/>
    </row>
    <row r="2122" spans="1:4" x14ac:dyDescent="0.25">
      <c r="A2122" s="369" t="s">
        <v>8935</v>
      </c>
      <c r="B2122" s="370" t="s">
        <v>8936</v>
      </c>
      <c r="C2122" s="371" t="s">
        <v>770</v>
      </c>
      <c r="D2122" s="372">
        <v>2</v>
      </c>
    </row>
    <row r="2123" spans="1:4" x14ac:dyDescent="0.25">
      <c r="A2123" s="369" t="s">
        <v>8949</v>
      </c>
      <c r="B2123" s="370" t="s">
        <v>8950</v>
      </c>
      <c r="C2123" s="371" t="s">
        <v>770</v>
      </c>
      <c r="D2123" s="372">
        <v>6</v>
      </c>
    </row>
    <row r="2124" spans="1:4" x14ac:dyDescent="0.25">
      <c r="A2124" s="369" t="s">
        <v>72</v>
      </c>
      <c r="B2124" s="370" t="s">
        <v>73</v>
      </c>
      <c r="C2124" s="371" t="s">
        <v>25</v>
      </c>
      <c r="D2124" s="372"/>
    </row>
    <row r="2125" spans="1:4" x14ac:dyDescent="0.25">
      <c r="A2125" s="369" t="s">
        <v>8935</v>
      </c>
      <c r="B2125" s="370" t="s">
        <v>8936</v>
      </c>
      <c r="C2125" s="371" t="s">
        <v>770</v>
      </c>
      <c r="D2125" s="372">
        <v>1.5</v>
      </c>
    </row>
    <row r="2126" spans="1:4" x14ac:dyDescent="0.25">
      <c r="A2126" s="369" t="s">
        <v>8949</v>
      </c>
      <c r="B2126" s="370" t="s">
        <v>8950</v>
      </c>
      <c r="C2126" s="371" t="s">
        <v>770</v>
      </c>
      <c r="D2126" s="372">
        <v>4</v>
      </c>
    </row>
    <row r="2127" spans="1:4" ht="30" x14ac:dyDescent="0.25">
      <c r="A2127" s="369" t="s">
        <v>1502</v>
      </c>
      <c r="B2127" s="370" t="s">
        <v>1503</v>
      </c>
      <c r="C2127" s="371" t="s">
        <v>25</v>
      </c>
      <c r="D2127" s="372"/>
    </row>
    <row r="2128" spans="1:4" x14ac:dyDescent="0.25">
      <c r="A2128" s="369" t="s">
        <v>8935</v>
      </c>
      <c r="B2128" s="370" t="s">
        <v>8936</v>
      </c>
      <c r="C2128" s="371" t="s">
        <v>770</v>
      </c>
      <c r="D2128" s="372">
        <v>1</v>
      </c>
    </row>
    <row r="2129" spans="1:4" x14ac:dyDescent="0.25">
      <c r="A2129" s="369" t="s">
        <v>8949</v>
      </c>
      <c r="B2129" s="370" t="s">
        <v>8950</v>
      </c>
      <c r="C2129" s="371" t="s">
        <v>770</v>
      </c>
      <c r="D2129" s="372">
        <v>2</v>
      </c>
    </row>
    <row r="2130" spans="1:4" x14ac:dyDescent="0.25">
      <c r="A2130" s="369" t="s">
        <v>9224</v>
      </c>
      <c r="B2130" s="370" t="s">
        <v>9225</v>
      </c>
      <c r="C2130" s="371" t="s">
        <v>25</v>
      </c>
      <c r="D2130" s="372">
        <v>1</v>
      </c>
    </row>
    <row r="2131" spans="1:4" x14ac:dyDescent="0.25">
      <c r="A2131" s="369" t="s">
        <v>1504</v>
      </c>
      <c r="B2131" s="370" t="s">
        <v>1505</v>
      </c>
      <c r="C2131" s="371" t="s">
        <v>21</v>
      </c>
      <c r="D2131" s="372"/>
    </row>
    <row r="2132" spans="1:4" ht="45" x14ac:dyDescent="0.25">
      <c r="A2132" s="369" t="s">
        <v>9186</v>
      </c>
      <c r="B2132" s="370" t="s">
        <v>9187</v>
      </c>
      <c r="C2132" s="371" t="s">
        <v>21</v>
      </c>
      <c r="D2132" s="372">
        <v>1</v>
      </c>
    </row>
    <row r="2133" spans="1:4" x14ac:dyDescent="0.25">
      <c r="A2133" s="365" t="s">
        <v>429</v>
      </c>
      <c r="B2133" s="366" t="s">
        <v>1506</v>
      </c>
      <c r="C2133" s="367"/>
      <c r="D2133" s="368"/>
    </row>
    <row r="2134" spans="1:4" x14ac:dyDescent="0.25">
      <c r="A2134" s="369" t="s">
        <v>1507</v>
      </c>
      <c r="B2134" s="370" t="s">
        <v>1508</v>
      </c>
      <c r="C2134" s="371" t="s">
        <v>25</v>
      </c>
      <c r="D2134" s="372"/>
    </row>
    <row r="2135" spans="1:4" x14ac:dyDescent="0.25">
      <c r="A2135" s="369" t="s">
        <v>8949</v>
      </c>
      <c r="B2135" s="370" t="s">
        <v>8950</v>
      </c>
      <c r="C2135" s="371" t="s">
        <v>770</v>
      </c>
      <c r="D2135" s="372">
        <v>3.5</v>
      </c>
    </row>
    <row r="2136" spans="1:4" x14ac:dyDescent="0.25">
      <c r="A2136" s="369" t="s">
        <v>9049</v>
      </c>
      <c r="B2136" s="370" t="s">
        <v>9050</v>
      </c>
      <c r="C2136" s="371" t="s">
        <v>25</v>
      </c>
      <c r="D2136" s="372">
        <v>1.1499999999999999</v>
      </c>
    </row>
    <row r="2137" spans="1:4" x14ac:dyDescent="0.25">
      <c r="A2137" s="369" t="s">
        <v>44</v>
      </c>
      <c r="B2137" s="370" t="s">
        <v>45</v>
      </c>
      <c r="C2137" s="371" t="s">
        <v>25</v>
      </c>
      <c r="D2137" s="372"/>
    </row>
    <row r="2138" spans="1:4" x14ac:dyDescent="0.25">
      <c r="A2138" s="369" t="s">
        <v>8949</v>
      </c>
      <c r="B2138" s="370" t="s">
        <v>8950</v>
      </c>
      <c r="C2138" s="371" t="s">
        <v>770</v>
      </c>
      <c r="D2138" s="372">
        <v>1.5</v>
      </c>
    </row>
    <row r="2139" spans="1:4" x14ac:dyDescent="0.25">
      <c r="A2139" s="369" t="s">
        <v>9061</v>
      </c>
      <c r="B2139" s="370" t="s">
        <v>9062</v>
      </c>
      <c r="C2139" s="371" t="s">
        <v>25</v>
      </c>
      <c r="D2139" s="372">
        <v>1.2</v>
      </c>
    </row>
    <row r="2140" spans="1:4" x14ac:dyDescent="0.25">
      <c r="A2140" s="369" t="s">
        <v>1509</v>
      </c>
      <c r="B2140" s="370" t="s">
        <v>1510</v>
      </c>
      <c r="C2140" s="371" t="s">
        <v>21</v>
      </c>
      <c r="D2140" s="372"/>
    </row>
    <row r="2141" spans="1:4" x14ac:dyDescent="0.25">
      <c r="A2141" s="369" t="s">
        <v>8949</v>
      </c>
      <c r="B2141" s="370" t="s">
        <v>8950</v>
      </c>
      <c r="C2141" s="371" t="s">
        <v>770</v>
      </c>
      <c r="D2141" s="372">
        <v>0.03</v>
      </c>
    </row>
    <row r="2142" spans="1:4" x14ac:dyDescent="0.25">
      <c r="A2142" s="369" t="s">
        <v>9095</v>
      </c>
      <c r="B2142" s="370" t="s">
        <v>9096</v>
      </c>
      <c r="C2142" s="371" t="s">
        <v>21</v>
      </c>
      <c r="D2142" s="372">
        <v>1.02</v>
      </c>
    </row>
    <row r="2143" spans="1:4" ht="30" x14ac:dyDescent="0.25">
      <c r="A2143" s="369" t="s">
        <v>1511</v>
      </c>
      <c r="B2143" s="370" t="s">
        <v>1512</v>
      </c>
      <c r="C2143" s="371" t="s">
        <v>25</v>
      </c>
      <c r="D2143" s="372"/>
    </row>
    <row r="2144" spans="1:4" x14ac:dyDescent="0.25">
      <c r="A2144" s="369" t="s">
        <v>8935</v>
      </c>
      <c r="B2144" s="370" t="s">
        <v>8936</v>
      </c>
      <c r="C2144" s="371" t="s">
        <v>770</v>
      </c>
      <c r="D2144" s="372">
        <v>0.5</v>
      </c>
    </row>
    <row r="2145" spans="1:4" x14ac:dyDescent="0.25">
      <c r="A2145" s="369" t="s">
        <v>8949</v>
      </c>
      <c r="B2145" s="370" t="s">
        <v>8950</v>
      </c>
      <c r="C2145" s="371" t="s">
        <v>770</v>
      </c>
      <c r="D2145" s="372">
        <v>4</v>
      </c>
    </row>
    <row r="2146" spans="1:4" x14ac:dyDescent="0.25">
      <c r="A2146" s="369" t="s">
        <v>9226</v>
      </c>
      <c r="B2146" s="370" t="s">
        <v>9227</v>
      </c>
      <c r="C2146" s="371" t="s">
        <v>25</v>
      </c>
      <c r="D2146" s="372">
        <v>1.05</v>
      </c>
    </row>
    <row r="2147" spans="1:4" x14ac:dyDescent="0.25">
      <c r="A2147" s="369" t="s">
        <v>1513</v>
      </c>
      <c r="B2147" s="370" t="s">
        <v>1514</v>
      </c>
      <c r="C2147" s="371" t="s">
        <v>25</v>
      </c>
      <c r="D2147" s="372"/>
    </row>
    <row r="2148" spans="1:4" x14ac:dyDescent="0.25">
      <c r="A2148" s="369" t="s">
        <v>8949</v>
      </c>
      <c r="B2148" s="370" t="s">
        <v>8950</v>
      </c>
      <c r="C2148" s="371" t="s">
        <v>770</v>
      </c>
      <c r="D2148" s="372">
        <v>2</v>
      </c>
    </row>
    <row r="2149" spans="1:4" x14ac:dyDescent="0.25">
      <c r="A2149" s="369" t="s">
        <v>9954</v>
      </c>
      <c r="B2149" s="370" t="s">
        <v>9955</v>
      </c>
      <c r="C2149" s="371" t="s">
        <v>569</v>
      </c>
      <c r="D2149" s="372">
        <v>262.5</v>
      </c>
    </row>
    <row r="2150" spans="1:4" ht="30" x14ac:dyDescent="0.25">
      <c r="A2150" s="369" t="s">
        <v>1515</v>
      </c>
      <c r="B2150" s="370" t="s">
        <v>1516</v>
      </c>
      <c r="C2150" s="371" t="s">
        <v>25</v>
      </c>
      <c r="D2150" s="372"/>
    </row>
    <row r="2151" spans="1:4" x14ac:dyDescent="0.25">
      <c r="A2151" s="369" t="s">
        <v>8949</v>
      </c>
      <c r="B2151" s="370" t="s">
        <v>8950</v>
      </c>
      <c r="C2151" s="371" t="s">
        <v>770</v>
      </c>
      <c r="D2151" s="372">
        <v>2</v>
      </c>
    </row>
    <row r="2152" spans="1:4" x14ac:dyDescent="0.25">
      <c r="A2152" s="369" t="s">
        <v>1517</v>
      </c>
      <c r="B2152" s="370" t="s">
        <v>1518</v>
      </c>
      <c r="C2152" s="371" t="s">
        <v>25</v>
      </c>
      <c r="D2152" s="372"/>
    </row>
    <row r="2153" spans="1:4" x14ac:dyDescent="0.25">
      <c r="A2153" s="369" t="s">
        <v>8949</v>
      </c>
      <c r="B2153" s="370" t="s">
        <v>8950</v>
      </c>
      <c r="C2153" s="371" t="s">
        <v>770</v>
      </c>
      <c r="D2153" s="372">
        <v>1</v>
      </c>
    </row>
    <row r="2154" spans="1:4" x14ac:dyDescent="0.25">
      <c r="A2154" s="369" t="s">
        <v>9065</v>
      </c>
      <c r="B2154" s="370" t="s">
        <v>9066</v>
      </c>
      <c r="C2154" s="371" t="s">
        <v>25</v>
      </c>
      <c r="D2154" s="372">
        <v>1.3</v>
      </c>
    </row>
    <row r="2155" spans="1:4" ht="30" x14ac:dyDescent="0.25">
      <c r="A2155" s="369" t="s">
        <v>14725</v>
      </c>
      <c r="B2155" s="370" t="s">
        <v>14726</v>
      </c>
      <c r="C2155" s="371" t="s">
        <v>770</v>
      </c>
      <c r="D2155" s="372">
        <v>2.7799999999999998E-2</v>
      </c>
    </row>
    <row r="2156" spans="1:4" ht="45" x14ac:dyDescent="0.25">
      <c r="A2156" s="369" t="s">
        <v>15010</v>
      </c>
      <c r="B2156" s="370" t="s">
        <v>15011</v>
      </c>
      <c r="C2156" s="371" t="s">
        <v>770</v>
      </c>
      <c r="D2156" s="372">
        <v>1.5900000000000001E-2</v>
      </c>
    </row>
    <row r="2157" spans="1:4" x14ac:dyDescent="0.25">
      <c r="A2157" s="369" t="s">
        <v>1519</v>
      </c>
      <c r="B2157" s="370" t="s">
        <v>1520</v>
      </c>
      <c r="C2157" s="371" t="s">
        <v>25</v>
      </c>
      <c r="D2157" s="372"/>
    </row>
    <row r="2158" spans="1:4" x14ac:dyDescent="0.25">
      <c r="A2158" s="369" t="s">
        <v>8949</v>
      </c>
      <c r="B2158" s="370" t="s">
        <v>8950</v>
      </c>
      <c r="C2158" s="371" t="s">
        <v>770</v>
      </c>
      <c r="D2158" s="372">
        <v>3</v>
      </c>
    </row>
    <row r="2159" spans="1:4" x14ac:dyDescent="0.25">
      <c r="A2159" s="369" t="s">
        <v>9065</v>
      </c>
      <c r="B2159" s="370" t="s">
        <v>9066</v>
      </c>
      <c r="C2159" s="371" t="s">
        <v>25</v>
      </c>
      <c r="D2159" s="372">
        <v>1.1499999999999999</v>
      </c>
    </row>
    <row r="2160" spans="1:4" ht="45" x14ac:dyDescent="0.25">
      <c r="A2160" s="369" t="s">
        <v>15010</v>
      </c>
      <c r="B2160" s="370" t="s">
        <v>15011</v>
      </c>
      <c r="C2160" s="371" t="s">
        <v>770</v>
      </c>
      <c r="D2160" s="372">
        <v>1.5900000000000001E-2</v>
      </c>
    </row>
    <row r="2161" spans="1:4" x14ac:dyDescent="0.25">
      <c r="A2161" s="369" t="s">
        <v>1521</v>
      </c>
      <c r="B2161" s="370" t="s">
        <v>1522</v>
      </c>
      <c r="C2161" s="371" t="s">
        <v>25</v>
      </c>
      <c r="D2161" s="372"/>
    </row>
    <row r="2162" spans="1:4" x14ac:dyDescent="0.25">
      <c r="A2162" s="369" t="s">
        <v>8935</v>
      </c>
      <c r="B2162" s="370" t="s">
        <v>8936</v>
      </c>
      <c r="C2162" s="371" t="s">
        <v>770</v>
      </c>
      <c r="D2162" s="372">
        <v>1</v>
      </c>
    </row>
    <row r="2163" spans="1:4" x14ac:dyDescent="0.25">
      <c r="A2163" s="369" t="s">
        <v>8949</v>
      </c>
      <c r="B2163" s="370" t="s">
        <v>8950</v>
      </c>
      <c r="C2163" s="371" t="s">
        <v>770</v>
      </c>
      <c r="D2163" s="372">
        <v>3.5</v>
      </c>
    </row>
    <row r="2164" spans="1:4" x14ac:dyDescent="0.25">
      <c r="A2164" s="369" t="s">
        <v>9049</v>
      </c>
      <c r="B2164" s="370" t="s">
        <v>9050</v>
      </c>
      <c r="C2164" s="371" t="s">
        <v>25</v>
      </c>
      <c r="D2164" s="372">
        <v>1.1499999999999999</v>
      </c>
    </row>
    <row r="2165" spans="1:4" x14ac:dyDescent="0.25">
      <c r="A2165" s="369" t="s">
        <v>1523</v>
      </c>
      <c r="B2165" s="370" t="s">
        <v>1524</v>
      </c>
      <c r="C2165" s="371" t="s">
        <v>25</v>
      </c>
      <c r="D2165" s="372"/>
    </row>
    <row r="2166" spans="1:4" x14ac:dyDescent="0.25">
      <c r="A2166" s="369" t="s">
        <v>8949</v>
      </c>
      <c r="B2166" s="370" t="s">
        <v>8950</v>
      </c>
      <c r="C2166" s="371" t="s">
        <v>770</v>
      </c>
      <c r="D2166" s="372">
        <v>0.01</v>
      </c>
    </row>
    <row r="2167" spans="1:4" x14ac:dyDescent="0.25">
      <c r="A2167" s="369" t="s">
        <v>9049</v>
      </c>
      <c r="B2167" s="370" t="s">
        <v>9050</v>
      </c>
      <c r="C2167" s="371" t="s">
        <v>25</v>
      </c>
      <c r="D2167" s="372">
        <v>1.25</v>
      </c>
    </row>
    <row r="2168" spans="1:4" x14ac:dyDescent="0.25">
      <c r="A2168" s="369" t="s">
        <v>14705</v>
      </c>
      <c r="B2168" s="370" t="s">
        <v>14706</v>
      </c>
      <c r="C2168" s="371" t="s">
        <v>770</v>
      </c>
      <c r="D2168" s="372">
        <v>5.0000000000000001E-3</v>
      </c>
    </row>
    <row r="2169" spans="1:4" x14ac:dyDescent="0.25">
      <c r="A2169" s="369" t="s">
        <v>1525</v>
      </c>
      <c r="B2169" s="370" t="s">
        <v>6575</v>
      </c>
      <c r="C2169" s="371" t="s">
        <v>25</v>
      </c>
      <c r="D2169" s="372"/>
    </row>
    <row r="2170" spans="1:4" x14ac:dyDescent="0.25">
      <c r="A2170" s="369" t="s">
        <v>8949</v>
      </c>
      <c r="B2170" s="370" t="s">
        <v>8950</v>
      </c>
      <c r="C2170" s="371" t="s">
        <v>770</v>
      </c>
      <c r="D2170" s="372">
        <v>0.8</v>
      </c>
    </row>
    <row r="2171" spans="1:4" ht="30" x14ac:dyDescent="0.25">
      <c r="A2171" s="369" t="s">
        <v>9792</v>
      </c>
      <c r="B2171" s="370" t="s">
        <v>9793</v>
      </c>
      <c r="C2171" s="371" t="s">
        <v>25</v>
      </c>
      <c r="D2171" s="372">
        <v>1</v>
      </c>
    </row>
    <row r="2172" spans="1:4" ht="30" x14ac:dyDescent="0.25">
      <c r="A2172" s="369" t="s">
        <v>1526</v>
      </c>
      <c r="B2172" s="370" t="s">
        <v>6576</v>
      </c>
      <c r="C2172" s="371" t="s">
        <v>25</v>
      </c>
      <c r="D2172" s="372"/>
    </row>
    <row r="2173" spans="1:4" x14ac:dyDescent="0.25">
      <c r="A2173" s="369" t="s">
        <v>8949</v>
      </c>
      <c r="B2173" s="370" t="s">
        <v>8950</v>
      </c>
      <c r="C2173" s="371" t="s">
        <v>770</v>
      </c>
      <c r="D2173" s="372">
        <v>0.8</v>
      </c>
    </row>
    <row r="2174" spans="1:4" ht="45" x14ac:dyDescent="0.25">
      <c r="A2174" s="369" t="s">
        <v>9794</v>
      </c>
      <c r="B2174" s="370" t="s">
        <v>9795</v>
      </c>
      <c r="C2174" s="371" t="s">
        <v>25</v>
      </c>
      <c r="D2174" s="372">
        <v>1.02</v>
      </c>
    </row>
    <row r="2175" spans="1:4" x14ac:dyDescent="0.25">
      <c r="A2175" s="365" t="s">
        <v>6116</v>
      </c>
      <c r="B2175" s="366" t="s">
        <v>6577</v>
      </c>
      <c r="C2175" s="367"/>
      <c r="D2175" s="368"/>
    </row>
    <row r="2176" spans="1:4" x14ac:dyDescent="0.25">
      <c r="A2176" s="369" t="s">
        <v>1527</v>
      </c>
      <c r="B2176" s="370" t="s">
        <v>1528</v>
      </c>
      <c r="C2176" s="371" t="s">
        <v>21</v>
      </c>
      <c r="D2176" s="372"/>
    </row>
    <row r="2177" spans="1:4" x14ac:dyDescent="0.25">
      <c r="A2177" s="369" t="s">
        <v>8949</v>
      </c>
      <c r="B2177" s="370" t="s">
        <v>8950</v>
      </c>
      <c r="C2177" s="371" t="s">
        <v>770</v>
      </c>
      <c r="D2177" s="372">
        <v>0.25</v>
      </c>
    </row>
    <row r="2178" spans="1:4" ht="45" x14ac:dyDescent="0.25">
      <c r="A2178" s="369" t="s">
        <v>9116</v>
      </c>
      <c r="B2178" s="370" t="s">
        <v>9117</v>
      </c>
      <c r="C2178" s="371" t="s">
        <v>32</v>
      </c>
      <c r="D2178" s="372">
        <v>0.2</v>
      </c>
    </row>
    <row r="2179" spans="1:4" ht="30" x14ac:dyDescent="0.25">
      <c r="A2179" s="369" t="s">
        <v>1529</v>
      </c>
      <c r="B2179" s="370" t="s">
        <v>1530</v>
      </c>
      <c r="C2179" s="371" t="s">
        <v>52</v>
      </c>
      <c r="D2179" s="372"/>
    </row>
    <row r="2180" spans="1:4" ht="45" x14ac:dyDescent="0.25">
      <c r="A2180" s="369" t="s">
        <v>9184</v>
      </c>
      <c r="B2180" s="370" t="s">
        <v>9185</v>
      </c>
      <c r="C2180" s="371" t="s">
        <v>52</v>
      </c>
      <c r="D2180" s="372">
        <v>1</v>
      </c>
    </row>
    <row r="2181" spans="1:4" x14ac:dyDescent="0.25">
      <c r="A2181" s="369" t="s">
        <v>1531</v>
      </c>
      <c r="B2181" s="370" t="s">
        <v>1532</v>
      </c>
      <c r="C2181" s="371" t="s">
        <v>21</v>
      </c>
      <c r="D2181" s="372"/>
    </row>
    <row r="2182" spans="1:4" x14ac:dyDescent="0.25">
      <c r="A2182" s="369" t="s">
        <v>8949</v>
      </c>
      <c r="B2182" s="370" t="s">
        <v>8950</v>
      </c>
      <c r="C2182" s="371" t="s">
        <v>770</v>
      </c>
      <c r="D2182" s="372">
        <v>0.25</v>
      </c>
    </row>
    <row r="2183" spans="1:4" ht="30" x14ac:dyDescent="0.25">
      <c r="A2183" s="369" t="s">
        <v>9884</v>
      </c>
      <c r="B2183" s="370" t="s">
        <v>9885</v>
      </c>
      <c r="C2183" s="371" t="s">
        <v>310</v>
      </c>
      <c r="D2183" s="372">
        <v>0.3</v>
      </c>
    </row>
    <row r="2184" spans="1:4" ht="30" x14ac:dyDescent="0.25">
      <c r="A2184" s="369" t="s">
        <v>1533</v>
      </c>
      <c r="B2184" s="370" t="s">
        <v>1534</v>
      </c>
      <c r="C2184" s="371" t="s">
        <v>25</v>
      </c>
      <c r="D2184" s="372"/>
    </row>
    <row r="2185" spans="1:4" x14ac:dyDescent="0.25">
      <c r="A2185" s="369" t="s">
        <v>8935</v>
      </c>
      <c r="B2185" s="370" t="s">
        <v>8936</v>
      </c>
      <c r="C2185" s="371" t="s">
        <v>770</v>
      </c>
      <c r="D2185" s="372">
        <v>50</v>
      </c>
    </row>
    <row r="2186" spans="1:4" x14ac:dyDescent="0.25">
      <c r="A2186" s="369" t="s">
        <v>8949</v>
      </c>
      <c r="B2186" s="370" t="s">
        <v>8950</v>
      </c>
      <c r="C2186" s="371" t="s">
        <v>770</v>
      </c>
      <c r="D2186" s="372">
        <v>26</v>
      </c>
    </row>
    <row r="2187" spans="1:4" x14ac:dyDescent="0.25">
      <c r="A2187" s="369" t="s">
        <v>8993</v>
      </c>
      <c r="B2187" s="370" t="s">
        <v>8994</v>
      </c>
      <c r="C2187" s="371" t="s">
        <v>32</v>
      </c>
      <c r="D2187" s="372">
        <v>42.768000000000001</v>
      </c>
    </row>
    <row r="2188" spans="1:4" ht="30" x14ac:dyDescent="0.25">
      <c r="A2188" s="369" t="s">
        <v>9009</v>
      </c>
      <c r="B2188" s="370" t="s">
        <v>9010</v>
      </c>
      <c r="C2188" s="371" t="s">
        <v>32</v>
      </c>
      <c r="D2188" s="372">
        <v>2100</v>
      </c>
    </row>
    <row r="2189" spans="1:4" ht="30" x14ac:dyDescent="0.25">
      <c r="A2189" s="369" t="s">
        <v>9123</v>
      </c>
      <c r="B2189" s="370" t="s">
        <v>9124</v>
      </c>
      <c r="C2189" s="371" t="s">
        <v>32</v>
      </c>
      <c r="D2189" s="372">
        <v>12</v>
      </c>
    </row>
    <row r="2190" spans="1:4" ht="30" x14ac:dyDescent="0.25">
      <c r="A2190" s="369" t="s">
        <v>1535</v>
      </c>
      <c r="B2190" s="370" t="s">
        <v>1536</v>
      </c>
      <c r="C2190" s="371" t="s">
        <v>52</v>
      </c>
      <c r="D2190" s="372"/>
    </row>
    <row r="2191" spans="1:4" x14ac:dyDescent="0.25">
      <c r="A2191" s="369" t="s">
        <v>8935</v>
      </c>
      <c r="B2191" s="370" t="s">
        <v>8936</v>
      </c>
      <c r="C2191" s="371" t="s">
        <v>770</v>
      </c>
      <c r="D2191" s="372">
        <v>3</v>
      </c>
    </row>
    <row r="2192" spans="1:4" x14ac:dyDescent="0.25">
      <c r="A2192" s="369" t="s">
        <v>8949</v>
      </c>
      <c r="B2192" s="370" t="s">
        <v>8950</v>
      </c>
      <c r="C2192" s="371" t="s">
        <v>770</v>
      </c>
      <c r="D2192" s="372">
        <v>3</v>
      </c>
    </row>
    <row r="2193" spans="1:4" ht="30" x14ac:dyDescent="0.25">
      <c r="A2193" s="369" t="s">
        <v>8999</v>
      </c>
      <c r="B2193" s="370" t="s">
        <v>9000</v>
      </c>
      <c r="C2193" s="371" t="s">
        <v>32</v>
      </c>
      <c r="D2193" s="372">
        <v>0.68</v>
      </c>
    </row>
    <row r="2194" spans="1:4" ht="30" x14ac:dyDescent="0.25">
      <c r="A2194" s="369" t="s">
        <v>9091</v>
      </c>
      <c r="B2194" s="370" t="s">
        <v>9092</v>
      </c>
      <c r="C2194" s="371" t="s">
        <v>32</v>
      </c>
      <c r="D2194" s="372">
        <v>1.06</v>
      </c>
    </row>
    <row r="2195" spans="1:4" x14ac:dyDescent="0.25">
      <c r="A2195" s="365" t="s">
        <v>6217</v>
      </c>
      <c r="B2195" s="366" t="s">
        <v>15037</v>
      </c>
      <c r="C2195" s="367"/>
      <c r="D2195" s="368"/>
    </row>
    <row r="2196" spans="1:4" x14ac:dyDescent="0.25">
      <c r="A2196" s="365" t="s">
        <v>6578</v>
      </c>
      <c r="B2196" s="366" t="s">
        <v>1538</v>
      </c>
      <c r="C2196" s="367"/>
      <c r="D2196" s="368"/>
    </row>
    <row r="2197" spans="1:4" x14ac:dyDescent="0.25">
      <c r="A2197" s="369" t="s">
        <v>1539</v>
      </c>
      <c r="B2197" s="370" t="s">
        <v>6579</v>
      </c>
      <c r="C2197" s="371" t="s">
        <v>52</v>
      </c>
      <c r="D2197" s="372"/>
    </row>
    <row r="2198" spans="1:4" x14ac:dyDescent="0.25">
      <c r="A2198" s="369" t="s">
        <v>8923</v>
      </c>
      <c r="B2198" s="370" t="s">
        <v>8924</v>
      </c>
      <c r="C2198" s="371" t="s">
        <v>770</v>
      </c>
      <c r="D2198" s="372">
        <v>0.05</v>
      </c>
    </row>
    <row r="2199" spans="1:4" x14ac:dyDescent="0.25">
      <c r="A2199" s="369" t="s">
        <v>8925</v>
      </c>
      <c r="B2199" s="370" t="s">
        <v>8926</v>
      </c>
      <c r="C2199" s="371" t="s">
        <v>770</v>
      </c>
      <c r="D2199" s="372">
        <v>0.05</v>
      </c>
    </row>
    <row r="2200" spans="1:4" x14ac:dyDescent="0.25">
      <c r="A2200" s="369" t="s">
        <v>8935</v>
      </c>
      <c r="B2200" s="370" t="s">
        <v>8936</v>
      </c>
      <c r="C2200" s="371" t="s">
        <v>770</v>
      </c>
      <c r="D2200" s="372">
        <v>0.16</v>
      </c>
    </row>
    <row r="2201" spans="1:4" x14ac:dyDescent="0.25">
      <c r="A2201" s="369" t="s">
        <v>8949</v>
      </c>
      <c r="B2201" s="370" t="s">
        <v>8950</v>
      </c>
      <c r="C2201" s="371" t="s">
        <v>770</v>
      </c>
      <c r="D2201" s="372">
        <v>2.0285000000000002</v>
      </c>
    </row>
    <row r="2202" spans="1:4" x14ac:dyDescent="0.25">
      <c r="A2202" s="369" t="s">
        <v>9075</v>
      </c>
      <c r="B2202" s="370" t="s">
        <v>9076</v>
      </c>
      <c r="C2202" s="371" t="s">
        <v>32</v>
      </c>
      <c r="D2202" s="372">
        <v>0.63</v>
      </c>
    </row>
    <row r="2203" spans="1:4" x14ac:dyDescent="0.25">
      <c r="A2203" s="369" t="s">
        <v>9194</v>
      </c>
      <c r="B2203" s="370" t="s">
        <v>9195</v>
      </c>
      <c r="C2203" s="371" t="s">
        <v>25</v>
      </c>
      <c r="D2203" s="372">
        <v>3.1399999999999997E-2</v>
      </c>
    </row>
    <row r="2204" spans="1:4" x14ac:dyDescent="0.25">
      <c r="A2204" s="369" t="s">
        <v>9508</v>
      </c>
      <c r="B2204" s="370" t="s">
        <v>9509</v>
      </c>
      <c r="C2204" s="371" t="s">
        <v>32</v>
      </c>
      <c r="D2204" s="372">
        <v>0.01</v>
      </c>
    </row>
    <row r="2205" spans="1:4" x14ac:dyDescent="0.25">
      <c r="A2205" s="369" t="s">
        <v>1540</v>
      </c>
      <c r="B2205" s="370" t="s">
        <v>6580</v>
      </c>
      <c r="C2205" s="371" t="s">
        <v>52</v>
      </c>
      <c r="D2205" s="372"/>
    </row>
    <row r="2206" spans="1:4" x14ac:dyDescent="0.25">
      <c r="A2206" s="369" t="s">
        <v>8923</v>
      </c>
      <c r="B2206" s="370" t="s">
        <v>8924</v>
      </c>
      <c r="C2206" s="371" t="s">
        <v>770</v>
      </c>
      <c r="D2206" s="372">
        <v>0.06</v>
      </c>
    </row>
    <row r="2207" spans="1:4" x14ac:dyDescent="0.25">
      <c r="A2207" s="369" t="s">
        <v>8925</v>
      </c>
      <c r="B2207" s="370" t="s">
        <v>8926</v>
      </c>
      <c r="C2207" s="371" t="s">
        <v>770</v>
      </c>
      <c r="D2207" s="372">
        <v>0.06</v>
      </c>
    </row>
    <row r="2208" spans="1:4" x14ac:dyDescent="0.25">
      <c r="A2208" s="369" t="s">
        <v>8935</v>
      </c>
      <c r="B2208" s="370" t="s">
        <v>8936</v>
      </c>
      <c r="C2208" s="371" t="s">
        <v>770</v>
      </c>
      <c r="D2208" s="372">
        <v>0.19</v>
      </c>
    </row>
    <row r="2209" spans="1:4" x14ac:dyDescent="0.25">
      <c r="A2209" s="369" t="s">
        <v>8949</v>
      </c>
      <c r="B2209" s="370" t="s">
        <v>8950</v>
      </c>
      <c r="C2209" s="371" t="s">
        <v>770</v>
      </c>
      <c r="D2209" s="372">
        <v>2.0628000000000002</v>
      </c>
    </row>
    <row r="2210" spans="1:4" x14ac:dyDescent="0.25">
      <c r="A2210" s="369" t="s">
        <v>9075</v>
      </c>
      <c r="B2210" s="370" t="s">
        <v>9076</v>
      </c>
      <c r="C2210" s="371" t="s">
        <v>32</v>
      </c>
      <c r="D2210" s="372">
        <v>0.98</v>
      </c>
    </row>
    <row r="2211" spans="1:4" x14ac:dyDescent="0.25">
      <c r="A2211" s="369" t="s">
        <v>9194</v>
      </c>
      <c r="B2211" s="370" t="s">
        <v>9195</v>
      </c>
      <c r="C2211" s="371" t="s">
        <v>25</v>
      </c>
      <c r="D2211" s="372">
        <v>4.9000000000000002E-2</v>
      </c>
    </row>
    <row r="2212" spans="1:4" x14ac:dyDescent="0.25">
      <c r="A2212" s="369" t="s">
        <v>9508</v>
      </c>
      <c r="B2212" s="370" t="s">
        <v>9509</v>
      </c>
      <c r="C2212" s="371" t="s">
        <v>32</v>
      </c>
      <c r="D2212" s="372">
        <v>1.5100000000000001E-2</v>
      </c>
    </row>
    <row r="2213" spans="1:4" x14ac:dyDescent="0.25">
      <c r="A2213" s="369" t="s">
        <v>1541</v>
      </c>
      <c r="B2213" s="370" t="s">
        <v>6581</v>
      </c>
      <c r="C2213" s="371" t="s">
        <v>52</v>
      </c>
      <c r="D2213" s="372"/>
    </row>
    <row r="2214" spans="1:4" x14ac:dyDescent="0.25">
      <c r="A2214" s="369" t="s">
        <v>8923</v>
      </c>
      <c r="B2214" s="370" t="s">
        <v>8924</v>
      </c>
      <c r="C2214" s="371" t="s">
        <v>770</v>
      </c>
      <c r="D2214" s="372">
        <v>0.1152</v>
      </c>
    </row>
    <row r="2215" spans="1:4" x14ac:dyDescent="0.25">
      <c r="A2215" s="369" t="s">
        <v>8925</v>
      </c>
      <c r="B2215" s="370" t="s">
        <v>8926</v>
      </c>
      <c r="C2215" s="371" t="s">
        <v>770</v>
      </c>
      <c r="D2215" s="372">
        <v>0.1152</v>
      </c>
    </row>
    <row r="2216" spans="1:4" x14ac:dyDescent="0.25">
      <c r="A2216" s="369" t="s">
        <v>8935</v>
      </c>
      <c r="B2216" s="370" t="s">
        <v>8936</v>
      </c>
      <c r="C2216" s="371" t="s">
        <v>770</v>
      </c>
      <c r="D2216" s="372">
        <v>0.36</v>
      </c>
    </row>
    <row r="2217" spans="1:4" x14ac:dyDescent="0.25">
      <c r="A2217" s="369" t="s">
        <v>8949</v>
      </c>
      <c r="B2217" s="370" t="s">
        <v>8950</v>
      </c>
      <c r="C2217" s="371" t="s">
        <v>770</v>
      </c>
      <c r="D2217" s="372">
        <v>3.1701999999999999</v>
      </c>
    </row>
    <row r="2218" spans="1:4" x14ac:dyDescent="0.25">
      <c r="A2218" s="369" t="s">
        <v>9075</v>
      </c>
      <c r="B2218" s="370" t="s">
        <v>9076</v>
      </c>
      <c r="C2218" s="371" t="s">
        <v>32</v>
      </c>
      <c r="D2218" s="372">
        <v>1.4112</v>
      </c>
    </row>
    <row r="2219" spans="1:4" x14ac:dyDescent="0.25">
      <c r="A2219" s="369" t="s">
        <v>9194</v>
      </c>
      <c r="B2219" s="370" t="s">
        <v>9195</v>
      </c>
      <c r="C2219" s="371" t="s">
        <v>25</v>
      </c>
      <c r="D2219" s="372">
        <v>7.0599999999999996E-2</v>
      </c>
    </row>
    <row r="2220" spans="1:4" x14ac:dyDescent="0.25">
      <c r="A2220" s="369" t="s">
        <v>9508</v>
      </c>
      <c r="B2220" s="370" t="s">
        <v>9509</v>
      </c>
      <c r="C2220" s="371" t="s">
        <v>32</v>
      </c>
      <c r="D2220" s="372">
        <v>2.8799999999999999E-2</v>
      </c>
    </row>
    <row r="2221" spans="1:4" x14ac:dyDescent="0.25">
      <c r="A2221" s="365" t="s">
        <v>6582</v>
      </c>
      <c r="B2221" s="366" t="s">
        <v>15038</v>
      </c>
      <c r="C2221" s="367"/>
      <c r="D2221" s="368"/>
    </row>
    <row r="2222" spans="1:4" ht="30" x14ac:dyDescent="0.25">
      <c r="A2222" s="369" t="s">
        <v>1542</v>
      </c>
      <c r="B2222" s="370" t="s">
        <v>6584</v>
      </c>
      <c r="C2222" s="371" t="s">
        <v>48</v>
      </c>
      <c r="D2222" s="372"/>
    </row>
    <row r="2223" spans="1:4" ht="30" x14ac:dyDescent="0.25">
      <c r="A2223" s="369" t="s">
        <v>8699</v>
      </c>
      <c r="B2223" s="370" t="s">
        <v>8700</v>
      </c>
      <c r="C2223" s="371" t="s">
        <v>48</v>
      </c>
      <c r="D2223" s="372">
        <v>1</v>
      </c>
    </row>
    <row r="2224" spans="1:4" x14ac:dyDescent="0.25">
      <c r="A2224" s="369" t="s">
        <v>1543</v>
      </c>
      <c r="B2224" s="370" t="s">
        <v>6585</v>
      </c>
      <c r="C2224" s="371" t="s">
        <v>52</v>
      </c>
      <c r="D2224" s="372"/>
    </row>
    <row r="2225" spans="1:4" x14ac:dyDescent="0.25">
      <c r="A2225" s="369" t="s">
        <v>8728</v>
      </c>
      <c r="B2225" s="370" t="s">
        <v>8729</v>
      </c>
      <c r="C2225" s="371" t="s">
        <v>52</v>
      </c>
      <c r="D2225" s="372">
        <v>1.08</v>
      </c>
    </row>
    <row r="2226" spans="1:4" x14ac:dyDescent="0.25">
      <c r="A2226" s="369" t="s">
        <v>8949</v>
      </c>
      <c r="B2226" s="370" t="s">
        <v>8950</v>
      </c>
      <c r="C2226" s="371" t="s">
        <v>770</v>
      </c>
      <c r="D2226" s="372">
        <v>0.1</v>
      </c>
    </row>
    <row r="2227" spans="1:4" x14ac:dyDescent="0.25">
      <c r="A2227" s="369" t="s">
        <v>1544</v>
      </c>
      <c r="B2227" s="370" t="s">
        <v>6586</v>
      </c>
      <c r="C2227" s="371" t="s">
        <v>52</v>
      </c>
      <c r="D2227" s="372"/>
    </row>
    <row r="2228" spans="1:4" x14ac:dyDescent="0.25">
      <c r="A2228" s="369" t="s">
        <v>8730</v>
      </c>
      <c r="B2228" s="370" t="s">
        <v>8731</v>
      </c>
      <c r="C2228" s="371" t="s">
        <v>52</v>
      </c>
      <c r="D2228" s="372">
        <v>1.08</v>
      </c>
    </row>
    <row r="2229" spans="1:4" x14ac:dyDescent="0.25">
      <c r="A2229" s="369" t="s">
        <v>8949</v>
      </c>
      <c r="B2229" s="370" t="s">
        <v>8950</v>
      </c>
      <c r="C2229" s="371" t="s">
        <v>770</v>
      </c>
      <c r="D2229" s="372">
        <v>0.1</v>
      </c>
    </row>
    <row r="2230" spans="1:4" x14ac:dyDescent="0.25">
      <c r="A2230" s="369" t="s">
        <v>1545</v>
      </c>
      <c r="B2230" s="370" t="s">
        <v>6587</v>
      </c>
      <c r="C2230" s="371" t="s">
        <v>52</v>
      </c>
      <c r="D2230" s="372"/>
    </row>
    <row r="2231" spans="1:4" x14ac:dyDescent="0.25">
      <c r="A2231" s="369" t="s">
        <v>8732</v>
      </c>
      <c r="B2231" s="370" t="s">
        <v>8733</v>
      </c>
      <c r="C2231" s="371" t="s">
        <v>52</v>
      </c>
      <c r="D2231" s="372">
        <v>1.08</v>
      </c>
    </row>
    <row r="2232" spans="1:4" x14ac:dyDescent="0.25">
      <c r="A2232" s="369" t="s">
        <v>8949</v>
      </c>
      <c r="B2232" s="370" t="s">
        <v>8950</v>
      </c>
      <c r="C2232" s="371" t="s">
        <v>770</v>
      </c>
      <c r="D2232" s="372">
        <v>0.1</v>
      </c>
    </row>
    <row r="2233" spans="1:4" x14ac:dyDescent="0.25">
      <c r="A2233" s="369" t="s">
        <v>1546</v>
      </c>
      <c r="B2233" s="370" t="s">
        <v>6588</v>
      </c>
      <c r="C2233" s="371" t="s">
        <v>52</v>
      </c>
      <c r="D2233" s="372"/>
    </row>
    <row r="2234" spans="1:4" x14ac:dyDescent="0.25">
      <c r="A2234" s="369" t="s">
        <v>8768</v>
      </c>
      <c r="B2234" s="370" t="s">
        <v>8769</v>
      </c>
      <c r="C2234" s="371" t="s">
        <v>52</v>
      </c>
      <c r="D2234" s="372">
        <v>1.08</v>
      </c>
    </row>
    <row r="2235" spans="1:4" x14ac:dyDescent="0.25">
      <c r="A2235" s="369" t="s">
        <v>8949</v>
      </c>
      <c r="B2235" s="370" t="s">
        <v>8950</v>
      </c>
      <c r="C2235" s="371" t="s">
        <v>770</v>
      </c>
      <c r="D2235" s="372">
        <v>0.1</v>
      </c>
    </row>
    <row r="2236" spans="1:4" x14ac:dyDescent="0.25">
      <c r="A2236" s="369" t="s">
        <v>1547</v>
      </c>
      <c r="B2236" s="370" t="s">
        <v>6589</v>
      </c>
      <c r="C2236" s="371" t="s">
        <v>52</v>
      </c>
      <c r="D2236" s="372"/>
    </row>
    <row r="2237" spans="1:4" x14ac:dyDescent="0.25">
      <c r="A2237" s="369" t="s">
        <v>8734</v>
      </c>
      <c r="B2237" s="370" t="s">
        <v>8735</v>
      </c>
      <c r="C2237" s="371" t="s">
        <v>52</v>
      </c>
      <c r="D2237" s="372">
        <v>1.08</v>
      </c>
    </row>
    <row r="2238" spans="1:4" x14ac:dyDescent="0.25">
      <c r="A2238" s="369" t="s">
        <v>8949</v>
      </c>
      <c r="B2238" s="370" t="s">
        <v>8950</v>
      </c>
      <c r="C2238" s="371" t="s">
        <v>770</v>
      </c>
      <c r="D2238" s="372">
        <v>0.1</v>
      </c>
    </row>
    <row r="2239" spans="1:4" x14ac:dyDescent="0.25">
      <c r="A2239" s="369" t="s">
        <v>1548</v>
      </c>
      <c r="B2239" s="370" t="s">
        <v>6590</v>
      </c>
      <c r="C2239" s="371" t="s">
        <v>52</v>
      </c>
      <c r="D2239" s="372"/>
    </row>
    <row r="2240" spans="1:4" x14ac:dyDescent="0.25">
      <c r="A2240" s="369" t="s">
        <v>8949</v>
      </c>
      <c r="B2240" s="370" t="s">
        <v>8950</v>
      </c>
      <c r="C2240" s="371" t="s">
        <v>770</v>
      </c>
      <c r="D2240" s="372">
        <v>0.1</v>
      </c>
    </row>
    <row r="2241" spans="1:4" x14ac:dyDescent="0.25">
      <c r="A2241" s="369" t="s">
        <v>14924</v>
      </c>
      <c r="B2241" s="370" t="s">
        <v>14925</v>
      </c>
      <c r="C2241" s="371" t="s">
        <v>52</v>
      </c>
      <c r="D2241" s="372">
        <v>1.08</v>
      </c>
    </row>
    <row r="2242" spans="1:4" x14ac:dyDescent="0.25">
      <c r="A2242" s="365" t="s">
        <v>6591</v>
      </c>
      <c r="B2242" s="366" t="s">
        <v>1549</v>
      </c>
      <c r="C2242" s="367"/>
      <c r="D2242" s="368"/>
    </row>
    <row r="2243" spans="1:4" ht="30" x14ac:dyDescent="0.25">
      <c r="A2243" s="369" t="s">
        <v>47</v>
      </c>
      <c r="B2243" s="370" t="s">
        <v>6592</v>
      </c>
      <c r="C2243" s="371" t="s">
        <v>48</v>
      </c>
      <c r="D2243" s="372"/>
    </row>
    <row r="2244" spans="1:4" ht="30" x14ac:dyDescent="0.25">
      <c r="A2244" s="369" t="s">
        <v>8701</v>
      </c>
      <c r="B2244" s="370" t="s">
        <v>6592</v>
      </c>
      <c r="C2244" s="371" t="s">
        <v>48</v>
      </c>
      <c r="D2244" s="372">
        <v>1</v>
      </c>
    </row>
    <row r="2245" spans="1:4" x14ac:dyDescent="0.25">
      <c r="A2245" s="369" t="s">
        <v>50</v>
      </c>
      <c r="B2245" s="370" t="s">
        <v>51</v>
      </c>
      <c r="C2245" s="371" t="s">
        <v>52</v>
      </c>
      <c r="D2245" s="372"/>
    </row>
    <row r="2246" spans="1:4" x14ac:dyDescent="0.25">
      <c r="A2246" s="369" t="s">
        <v>8720</v>
      </c>
      <c r="B2246" s="370" t="s">
        <v>51</v>
      </c>
      <c r="C2246" s="371" t="s">
        <v>52</v>
      </c>
      <c r="D2246" s="372">
        <v>1</v>
      </c>
    </row>
    <row r="2247" spans="1:4" x14ac:dyDescent="0.25">
      <c r="A2247" s="369" t="s">
        <v>8923</v>
      </c>
      <c r="B2247" s="370" t="s">
        <v>8924</v>
      </c>
      <c r="C2247" s="371" t="s">
        <v>770</v>
      </c>
      <c r="D2247" s="372">
        <v>9.7000000000000003E-3</v>
      </c>
    </row>
    <row r="2248" spans="1:4" x14ac:dyDescent="0.25">
      <c r="A2248" s="369" t="s">
        <v>8925</v>
      </c>
      <c r="B2248" s="370" t="s">
        <v>8926</v>
      </c>
      <c r="C2248" s="371" t="s">
        <v>770</v>
      </c>
      <c r="D2248" s="372">
        <v>1.9400000000000001E-2</v>
      </c>
    </row>
    <row r="2249" spans="1:4" x14ac:dyDescent="0.25">
      <c r="A2249" s="369" t="s">
        <v>8935</v>
      </c>
      <c r="B2249" s="370" t="s">
        <v>8936</v>
      </c>
      <c r="C2249" s="371" t="s">
        <v>770</v>
      </c>
      <c r="D2249" s="372">
        <v>9.8100000000000007E-2</v>
      </c>
    </row>
    <row r="2250" spans="1:4" x14ac:dyDescent="0.25">
      <c r="A2250" s="369" t="s">
        <v>8949</v>
      </c>
      <c r="B2250" s="370" t="s">
        <v>8950</v>
      </c>
      <c r="C2250" s="371" t="s">
        <v>770</v>
      </c>
      <c r="D2250" s="372">
        <v>0.58879999999999999</v>
      </c>
    </row>
    <row r="2251" spans="1:4" x14ac:dyDescent="0.25">
      <c r="A2251" s="369" t="s">
        <v>9075</v>
      </c>
      <c r="B2251" s="370" t="s">
        <v>9076</v>
      </c>
      <c r="C2251" s="371" t="s">
        <v>32</v>
      </c>
      <c r="D2251" s="372">
        <v>0.2331</v>
      </c>
    </row>
    <row r="2252" spans="1:4" x14ac:dyDescent="0.25">
      <c r="A2252" s="369" t="s">
        <v>9077</v>
      </c>
      <c r="B2252" s="370" t="s">
        <v>9078</v>
      </c>
      <c r="C2252" s="371" t="s">
        <v>32</v>
      </c>
      <c r="D2252" s="372">
        <v>3.3700000000000001E-2</v>
      </c>
    </row>
    <row r="2253" spans="1:4" x14ac:dyDescent="0.25">
      <c r="A2253" s="369" t="s">
        <v>9194</v>
      </c>
      <c r="B2253" s="370" t="s">
        <v>9195</v>
      </c>
      <c r="C2253" s="371" t="s">
        <v>25</v>
      </c>
      <c r="D2253" s="372">
        <v>4.9099999999999998E-2</v>
      </c>
    </row>
    <row r="2254" spans="1:4" x14ac:dyDescent="0.25">
      <c r="A2254" s="369" t="s">
        <v>9508</v>
      </c>
      <c r="B2254" s="370" t="s">
        <v>9509</v>
      </c>
      <c r="C2254" s="371" t="s">
        <v>32</v>
      </c>
      <c r="D2254" s="372">
        <v>4.7999999999999996E-3</v>
      </c>
    </row>
    <row r="2255" spans="1:4" x14ac:dyDescent="0.25">
      <c r="A2255" s="369" t="s">
        <v>197</v>
      </c>
      <c r="B2255" s="370" t="s">
        <v>198</v>
      </c>
      <c r="C2255" s="371" t="s">
        <v>52</v>
      </c>
      <c r="D2255" s="372"/>
    </row>
    <row r="2256" spans="1:4" x14ac:dyDescent="0.25">
      <c r="A2256" s="369" t="s">
        <v>8721</v>
      </c>
      <c r="B2256" s="370" t="s">
        <v>198</v>
      </c>
      <c r="C2256" s="371" t="s">
        <v>52</v>
      </c>
      <c r="D2256" s="372">
        <v>1</v>
      </c>
    </row>
    <row r="2257" spans="1:4" x14ac:dyDescent="0.25">
      <c r="A2257" s="369" t="s">
        <v>8923</v>
      </c>
      <c r="B2257" s="370" t="s">
        <v>8924</v>
      </c>
      <c r="C2257" s="371" t="s">
        <v>770</v>
      </c>
      <c r="D2257" s="372">
        <v>1.4999999999999999E-2</v>
      </c>
    </row>
    <row r="2258" spans="1:4" x14ac:dyDescent="0.25">
      <c r="A2258" s="369" t="s">
        <v>8925</v>
      </c>
      <c r="B2258" s="370" t="s">
        <v>8926</v>
      </c>
      <c r="C2258" s="371" t="s">
        <v>770</v>
      </c>
      <c r="D2258" s="372">
        <v>0.03</v>
      </c>
    </row>
    <row r="2259" spans="1:4" x14ac:dyDescent="0.25">
      <c r="A2259" s="369" t="s">
        <v>8935</v>
      </c>
      <c r="B2259" s="370" t="s">
        <v>8936</v>
      </c>
      <c r="C2259" s="371" t="s">
        <v>770</v>
      </c>
      <c r="D2259" s="372">
        <v>0.14130000000000001</v>
      </c>
    </row>
    <row r="2260" spans="1:4" x14ac:dyDescent="0.25">
      <c r="A2260" s="369" t="s">
        <v>8949</v>
      </c>
      <c r="B2260" s="370" t="s">
        <v>8950</v>
      </c>
      <c r="C2260" s="371" t="s">
        <v>770</v>
      </c>
      <c r="D2260" s="372">
        <v>0.8478</v>
      </c>
    </row>
    <row r="2261" spans="1:4" x14ac:dyDescent="0.25">
      <c r="A2261" s="369" t="s">
        <v>9075</v>
      </c>
      <c r="B2261" s="370" t="s">
        <v>9076</v>
      </c>
      <c r="C2261" s="371" t="s">
        <v>32</v>
      </c>
      <c r="D2261" s="372">
        <v>0.34860000000000002</v>
      </c>
    </row>
    <row r="2262" spans="1:4" x14ac:dyDescent="0.25">
      <c r="A2262" s="369" t="s">
        <v>9077</v>
      </c>
      <c r="B2262" s="370" t="s">
        <v>9078</v>
      </c>
      <c r="C2262" s="371" t="s">
        <v>32</v>
      </c>
      <c r="D2262" s="372">
        <v>6.4699999999999994E-2</v>
      </c>
    </row>
    <row r="2263" spans="1:4" x14ac:dyDescent="0.25">
      <c r="A2263" s="369" t="s">
        <v>9194</v>
      </c>
      <c r="B2263" s="370" t="s">
        <v>9195</v>
      </c>
      <c r="C2263" s="371" t="s">
        <v>25</v>
      </c>
      <c r="D2263" s="372">
        <v>7.0699999999999999E-2</v>
      </c>
    </row>
    <row r="2264" spans="1:4" x14ac:dyDescent="0.25">
      <c r="A2264" s="369" t="s">
        <v>9508</v>
      </c>
      <c r="B2264" s="370" t="s">
        <v>9509</v>
      </c>
      <c r="C2264" s="371" t="s">
        <v>32</v>
      </c>
      <c r="D2264" s="372">
        <v>0.1124</v>
      </c>
    </row>
    <row r="2265" spans="1:4" x14ac:dyDescent="0.25">
      <c r="A2265" s="369" t="s">
        <v>1550</v>
      </c>
      <c r="B2265" s="370" t="s">
        <v>1551</v>
      </c>
      <c r="C2265" s="371" t="s">
        <v>52</v>
      </c>
      <c r="D2265" s="372"/>
    </row>
    <row r="2266" spans="1:4" x14ac:dyDescent="0.25">
      <c r="A2266" s="369" t="s">
        <v>8722</v>
      </c>
      <c r="B2266" s="370" t="s">
        <v>1551</v>
      </c>
      <c r="C2266" s="371" t="s">
        <v>52</v>
      </c>
      <c r="D2266" s="372">
        <v>1</v>
      </c>
    </row>
    <row r="2267" spans="1:4" x14ac:dyDescent="0.25">
      <c r="A2267" s="369" t="s">
        <v>8923</v>
      </c>
      <c r="B2267" s="370" t="s">
        <v>8924</v>
      </c>
      <c r="C2267" s="371" t="s">
        <v>770</v>
      </c>
      <c r="D2267" s="372">
        <v>2.3199999999999998E-2</v>
      </c>
    </row>
    <row r="2268" spans="1:4" x14ac:dyDescent="0.25">
      <c r="A2268" s="369" t="s">
        <v>8925</v>
      </c>
      <c r="B2268" s="370" t="s">
        <v>8926</v>
      </c>
      <c r="C2268" s="371" t="s">
        <v>770</v>
      </c>
      <c r="D2268" s="372">
        <v>4.65E-2</v>
      </c>
    </row>
    <row r="2269" spans="1:4" x14ac:dyDescent="0.25">
      <c r="A2269" s="369" t="s">
        <v>8935</v>
      </c>
      <c r="B2269" s="370" t="s">
        <v>8936</v>
      </c>
      <c r="C2269" s="371" t="s">
        <v>770</v>
      </c>
      <c r="D2269" s="372">
        <v>0.1923</v>
      </c>
    </row>
    <row r="2270" spans="1:4" x14ac:dyDescent="0.25">
      <c r="A2270" s="369" t="s">
        <v>8949</v>
      </c>
      <c r="B2270" s="370" t="s">
        <v>8950</v>
      </c>
      <c r="C2270" s="371" t="s">
        <v>770</v>
      </c>
      <c r="D2270" s="372">
        <v>1.1539999999999999</v>
      </c>
    </row>
    <row r="2271" spans="1:4" x14ac:dyDescent="0.25">
      <c r="A2271" s="369" t="s">
        <v>9075</v>
      </c>
      <c r="B2271" s="370" t="s">
        <v>9076</v>
      </c>
      <c r="C2271" s="371" t="s">
        <v>32</v>
      </c>
      <c r="D2271" s="372">
        <v>0.53059999999999996</v>
      </c>
    </row>
    <row r="2272" spans="1:4" x14ac:dyDescent="0.25">
      <c r="A2272" s="369" t="s">
        <v>9077</v>
      </c>
      <c r="B2272" s="370" t="s">
        <v>9078</v>
      </c>
      <c r="C2272" s="371" t="s">
        <v>32</v>
      </c>
      <c r="D2272" s="372">
        <v>0.1094</v>
      </c>
    </row>
    <row r="2273" spans="1:4" x14ac:dyDescent="0.25">
      <c r="A2273" s="369" t="s">
        <v>9194</v>
      </c>
      <c r="B2273" s="370" t="s">
        <v>9195</v>
      </c>
      <c r="C2273" s="371" t="s">
        <v>25</v>
      </c>
      <c r="D2273" s="372">
        <v>9.6199999999999994E-2</v>
      </c>
    </row>
    <row r="2274" spans="1:4" x14ac:dyDescent="0.25">
      <c r="A2274" s="369" t="s">
        <v>9508</v>
      </c>
      <c r="B2274" s="370" t="s">
        <v>9509</v>
      </c>
      <c r="C2274" s="371" t="s">
        <v>32</v>
      </c>
      <c r="D2274" s="372">
        <v>0.1741</v>
      </c>
    </row>
    <row r="2275" spans="1:4" x14ac:dyDescent="0.25">
      <c r="A2275" s="369" t="s">
        <v>1552</v>
      </c>
      <c r="B2275" s="370" t="s">
        <v>1553</v>
      </c>
      <c r="C2275" s="371" t="s">
        <v>52</v>
      </c>
      <c r="D2275" s="372"/>
    </row>
    <row r="2276" spans="1:4" x14ac:dyDescent="0.25">
      <c r="A2276" s="369" t="s">
        <v>8723</v>
      </c>
      <c r="B2276" s="370" t="s">
        <v>1553</v>
      </c>
      <c r="C2276" s="371" t="s">
        <v>52</v>
      </c>
      <c r="D2276" s="372">
        <v>1</v>
      </c>
    </row>
    <row r="2277" spans="1:4" x14ac:dyDescent="0.25">
      <c r="A2277" s="369" t="s">
        <v>8923</v>
      </c>
      <c r="B2277" s="370" t="s">
        <v>8924</v>
      </c>
      <c r="C2277" s="371" t="s">
        <v>770</v>
      </c>
      <c r="D2277" s="372">
        <v>3.8199999999999998E-2</v>
      </c>
    </row>
    <row r="2278" spans="1:4" x14ac:dyDescent="0.25">
      <c r="A2278" s="369" t="s">
        <v>8925</v>
      </c>
      <c r="B2278" s="370" t="s">
        <v>8926</v>
      </c>
      <c r="C2278" s="371" t="s">
        <v>770</v>
      </c>
      <c r="D2278" s="372">
        <v>7.6499999999999999E-2</v>
      </c>
    </row>
    <row r="2279" spans="1:4" x14ac:dyDescent="0.25">
      <c r="A2279" s="369" t="s">
        <v>8935</v>
      </c>
      <c r="B2279" s="370" t="s">
        <v>8936</v>
      </c>
      <c r="C2279" s="371" t="s">
        <v>770</v>
      </c>
      <c r="D2279" s="372">
        <v>0.25119999999999998</v>
      </c>
    </row>
    <row r="2280" spans="1:4" x14ac:dyDescent="0.25">
      <c r="A2280" s="369" t="s">
        <v>8949</v>
      </c>
      <c r="B2280" s="370" t="s">
        <v>8950</v>
      </c>
      <c r="C2280" s="371" t="s">
        <v>770</v>
      </c>
      <c r="D2280" s="372">
        <v>1.5072000000000001</v>
      </c>
    </row>
    <row r="2281" spans="1:4" x14ac:dyDescent="0.25">
      <c r="A2281" s="369" t="s">
        <v>9075</v>
      </c>
      <c r="B2281" s="370" t="s">
        <v>9076</v>
      </c>
      <c r="C2281" s="371" t="s">
        <v>32</v>
      </c>
      <c r="D2281" s="372">
        <v>0.86580000000000001</v>
      </c>
    </row>
    <row r="2282" spans="1:4" x14ac:dyDescent="0.25">
      <c r="A2282" s="369" t="s">
        <v>9077</v>
      </c>
      <c r="B2282" s="370" t="s">
        <v>9078</v>
      </c>
      <c r="C2282" s="371" t="s">
        <v>32</v>
      </c>
      <c r="D2282" s="372">
        <v>0.18690000000000001</v>
      </c>
    </row>
    <row r="2283" spans="1:4" x14ac:dyDescent="0.25">
      <c r="A2283" s="369" t="s">
        <v>9194</v>
      </c>
      <c r="B2283" s="370" t="s">
        <v>9195</v>
      </c>
      <c r="C2283" s="371" t="s">
        <v>25</v>
      </c>
      <c r="D2283" s="372">
        <v>0.12559999999999999</v>
      </c>
    </row>
    <row r="2284" spans="1:4" x14ac:dyDescent="0.25">
      <c r="A2284" s="369" t="s">
        <v>9508</v>
      </c>
      <c r="B2284" s="370" t="s">
        <v>9509</v>
      </c>
      <c r="C2284" s="371" t="s">
        <v>32</v>
      </c>
      <c r="D2284" s="372">
        <v>0.28649999999999998</v>
      </c>
    </row>
    <row r="2285" spans="1:4" x14ac:dyDescent="0.25">
      <c r="A2285" s="365" t="s">
        <v>6593</v>
      </c>
      <c r="B2285" s="366" t="s">
        <v>1554</v>
      </c>
      <c r="C2285" s="367"/>
      <c r="D2285" s="368"/>
    </row>
    <row r="2286" spans="1:4" ht="30" x14ac:dyDescent="0.25">
      <c r="A2286" s="369" t="s">
        <v>1555</v>
      </c>
      <c r="B2286" s="370" t="s">
        <v>6594</v>
      </c>
      <c r="C2286" s="371" t="s">
        <v>48</v>
      </c>
      <c r="D2286" s="372"/>
    </row>
    <row r="2287" spans="1:4" ht="30" x14ac:dyDescent="0.25">
      <c r="A2287" s="369" t="s">
        <v>8702</v>
      </c>
      <c r="B2287" s="370" t="s">
        <v>6594</v>
      </c>
      <c r="C2287" s="371" t="s">
        <v>48</v>
      </c>
      <c r="D2287" s="372">
        <v>1</v>
      </c>
    </row>
    <row r="2288" spans="1:4" x14ac:dyDescent="0.25">
      <c r="A2288" s="369" t="s">
        <v>1556</v>
      </c>
      <c r="B2288" s="370" t="s">
        <v>1557</v>
      </c>
      <c r="C2288" s="371" t="s">
        <v>52</v>
      </c>
      <c r="D2288" s="372"/>
    </row>
    <row r="2289" spans="1:4" x14ac:dyDescent="0.25">
      <c r="A2289" s="369" t="s">
        <v>8705</v>
      </c>
      <c r="B2289" s="370" t="s">
        <v>1557</v>
      </c>
      <c r="C2289" s="371" t="s">
        <v>52</v>
      </c>
      <c r="D2289" s="372">
        <v>1</v>
      </c>
    </row>
    <row r="2290" spans="1:4" x14ac:dyDescent="0.25">
      <c r="A2290" s="369" t="s">
        <v>8923</v>
      </c>
      <c r="B2290" s="370" t="s">
        <v>8924</v>
      </c>
      <c r="C2290" s="371" t="s">
        <v>770</v>
      </c>
      <c r="D2290" s="372">
        <v>0.01</v>
      </c>
    </row>
    <row r="2291" spans="1:4" x14ac:dyDescent="0.25">
      <c r="A2291" s="369" t="s">
        <v>8925</v>
      </c>
      <c r="B2291" s="370" t="s">
        <v>8926</v>
      </c>
      <c r="C2291" s="371" t="s">
        <v>770</v>
      </c>
      <c r="D2291" s="372">
        <v>0.02</v>
      </c>
    </row>
    <row r="2292" spans="1:4" x14ac:dyDescent="0.25">
      <c r="A2292" s="369" t="s">
        <v>8949</v>
      </c>
      <c r="B2292" s="370" t="s">
        <v>8950</v>
      </c>
      <c r="C2292" s="371" t="s">
        <v>770</v>
      </c>
      <c r="D2292" s="372">
        <v>0.59</v>
      </c>
    </row>
    <row r="2293" spans="1:4" x14ac:dyDescent="0.25">
      <c r="A2293" s="369" t="s">
        <v>9075</v>
      </c>
      <c r="B2293" s="370" t="s">
        <v>9076</v>
      </c>
      <c r="C2293" s="371" t="s">
        <v>32</v>
      </c>
      <c r="D2293" s="372">
        <v>0.23</v>
      </c>
    </row>
    <row r="2294" spans="1:4" x14ac:dyDescent="0.25">
      <c r="A2294" s="369" t="s">
        <v>9077</v>
      </c>
      <c r="B2294" s="370" t="s">
        <v>9078</v>
      </c>
      <c r="C2294" s="371" t="s">
        <v>32</v>
      </c>
      <c r="D2294" s="372">
        <v>0.04</v>
      </c>
    </row>
    <row r="2295" spans="1:4" x14ac:dyDescent="0.25">
      <c r="A2295" s="369" t="s">
        <v>9194</v>
      </c>
      <c r="B2295" s="370" t="s">
        <v>9195</v>
      </c>
      <c r="C2295" s="371" t="s">
        <v>25</v>
      </c>
      <c r="D2295" s="372">
        <v>0.05</v>
      </c>
    </row>
    <row r="2296" spans="1:4" x14ac:dyDescent="0.25">
      <c r="A2296" s="369" t="s">
        <v>9508</v>
      </c>
      <c r="B2296" s="370" t="s">
        <v>9509</v>
      </c>
      <c r="C2296" s="371" t="s">
        <v>32</v>
      </c>
      <c r="D2296" s="372">
        <v>4.8000000000000001E-2</v>
      </c>
    </row>
    <row r="2297" spans="1:4" x14ac:dyDescent="0.25">
      <c r="A2297" s="369" t="s">
        <v>1558</v>
      </c>
      <c r="B2297" s="370" t="s">
        <v>1559</v>
      </c>
      <c r="C2297" s="371" t="s">
        <v>52</v>
      </c>
      <c r="D2297" s="372"/>
    </row>
    <row r="2298" spans="1:4" x14ac:dyDescent="0.25">
      <c r="A2298" s="369" t="s">
        <v>8706</v>
      </c>
      <c r="B2298" s="370" t="s">
        <v>1559</v>
      </c>
      <c r="C2298" s="371" t="s">
        <v>52</v>
      </c>
      <c r="D2298" s="372">
        <v>1</v>
      </c>
    </row>
    <row r="2299" spans="1:4" x14ac:dyDescent="0.25">
      <c r="A2299" s="369" t="s">
        <v>8923</v>
      </c>
      <c r="B2299" s="370" t="s">
        <v>8924</v>
      </c>
      <c r="C2299" s="371" t="s">
        <v>770</v>
      </c>
      <c r="D2299" s="372">
        <v>1.4999999999999999E-2</v>
      </c>
    </row>
    <row r="2300" spans="1:4" x14ac:dyDescent="0.25">
      <c r="A2300" s="369" t="s">
        <v>8925</v>
      </c>
      <c r="B2300" s="370" t="s">
        <v>8926</v>
      </c>
      <c r="C2300" s="371" t="s">
        <v>770</v>
      </c>
      <c r="D2300" s="372">
        <v>0.03</v>
      </c>
    </row>
    <row r="2301" spans="1:4" x14ac:dyDescent="0.25">
      <c r="A2301" s="369" t="s">
        <v>8949</v>
      </c>
      <c r="B2301" s="370" t="s">
        <v>8950</v>
      </c>
      <c r="C2301" s="371" t="s">
        <v>770</v>
      </c>
      <c r="D2301" s="372">
        <v>0.85</v>
      </c>
    </row>
    <row r="2302" spans="1:4" x14ac:dyDescent="0.25">
      <c r="A2302" s="369" t="s">
        <v>9075</v>
      </c>
      <c r="B2302" s="370" t="s">
        <v>9076</v>
      </c>
      <c r="C2302" s="371" t="s">
        <v>32</v>
      </c>
      <c r="D2302" s="372">
        <v>0.35</v>
      </c>
    </row>
    <row r="2303" spans="1:4" x14ac:dyDescent="0.25">
      <c r="A2303" s="369" t="s">
        <v>9077</v>
      </c>
      <c r="B2303" s="370" t="s">
        <v>9078</v>
      </c>
      <c r="C2303" s="371" t="s">
        <v>32</v>
      </c>
      <c r="D2303" s="372">
        <v>0.06</v>
      </c>
    </row>
    <row r="2304" spans="1:4" x14ac:dyDescent="0.25">
      <c r="A2304" s="369" t="s">
        <v>9194</v>
      </c>
      <c r="B2304" s="370" t="s">
        <v>9195</v>
      </c>
      <c r="C2304" s="371" t="s">
        <v>25</v>
      </c>
      <c r="D2304" s="372">
        <v>7.0000000000000007E-2</v>
      </c>
    </row>
    <row r="2305" spans="1:4" x14ac:dyDescent="0.25">
      <c r="A2305" s="369" t="s">
        <v>9508</v>
      </c>
      <c r="B2305" s="370" t="s">
        <v>9509</v>
      </c>
      <c r="C2305" s="371" t="s">
        <v>32</v>
      </c>
      <c r="D2305" s="372">
        <v>0.11</v>
      </c>
    </row>
    <row r="2306" spans="1:4" x14ac:dyDescent="0.25">
      <c r="A2306" s="369" t="s">
        <v>1560</v>
      </c>
      <c r="B2306" s="370" t="s">
        <v>1561</v>
      </c>
      <c r="C2306" s="371" t="s">
        <v>52</v>
      </c>
      <c r="D2306" s="372"/>
    </row>
    <row r="2307" spans="1:4" x14ac:dyDescent="0.25">
      <c r="A2307" s="369" t="s">
        <v>8707</v>
      </c>
      <c r="B2307" s="370" t="s">
        <v>1561</v>
      </c>
      <c r="C2307" s="371" t="s">
        <v>52</v>
      </c>
      <c r="D2307" s="372">
        <v>1</v>
      </c>
    </row>
    <row r="2308" spans="1:4" x14ac:dyDescent="0.25">
      <c r="A2308" s="369" t="s">
        <v>8923</v>
      </c>
      <c r="B2308" s="370" t="s">
        <v>8924</v>
      </c>
      <c r="C2308" s="371" t="s">
        <v>770</v>
      </c>
      <c r="D2308" s="372">
        <v>0.02</v>
      </c>
    </row>
    <row r="2309" spans="1:4" x14ac:dyDescent="0.25">
      <c r="A2309" s="369" t="s">
        <v>8925</v>
      </c>
      <c r="B2309" s="370" t="s">
        <v>8926</v>
      </c>
      <c r="C2309" s="371" t="s">
        <v>770</v>
      </c>
      <c r="D2309" s="372">
        <v>0.05</v>
      </c>
    </row>
    <row r="2310" spans="1:4" x14ac:dyDescent="0.25">
      <c r="A2310" s="369" t="s">
        <v>8949</v>
      </c>
      <c r="B2310" s="370" t="s">
        <v>8950</v>
      </c>
      <c r="C2310" s="371" t="s">
        <v>770</v>
      </c>
      <c r="D2310" s="372">
        <v>1.1499999999999999</v>
      </c>
    </row>
    <row r="2311" spans="1:4" x14ac:dyDescent="0.25">
      <c r="A2311" s="369" t="s">
        <v>9075</v>
      </c>
      <c r="B2311" s="370" t="s">
        <v>9076</v>
      </c>
      <c r="C2311" s="371" t="s">
        <v>32</v>
      </c>
      <c r="D2311" s="372">
        <v>0.53</v>
      </c>
    </row>
    <row r="2312" spans="1:4" x14ac:dyDescent="0.25">
      <c r="A2312" s="369" t="s">
        <v>9077</v>
      </c>
      <c r="B2312" s="370" t="s">
        <v>9078</v>
      </c>
      <c r="C2312" s="371" t="s">
        <v>32</v>
      </c>
      <c r="D2312" s="372">
        <v>0.11</v>
      </c>
    </row>
    <row r="2313" spans="1:4" x14ac:dyDescent="0.25">
      <c r="A2313" s="369" t="s">
        <v>9194</v>
      </c>
      <c r="B2313" s="370" t="s">
        <v>9195</v>
      </c>
      <c r="C2313" s="371" t="s">
        <v>25</v>
      </c>
      <c r="D2313" s="372">
        <v>0.1</v>
      </c>
    </row>
    <row r="2314" spans="1:4" x14ac:dyDescent="0.25">
      <c r="A2314" s="369" t="s">
        <v>9508</v>
      </c>
      <c r="B2314" s="370" t="s">
        <v>9509</v>
      </c>
      <c r="C2314" s="371" t="s">
        <v>32</v>
      </c>
      <c r="D2314" s="372">
        <v>0.17</v>
      </c>
    </row>
    <row r="2315" spans="1:4" x14ac:dyDescent="0.25">
      <c r="A2315" s="369" t="s">
        <v>1562</v>
      </c>
      <c r="B2315" s="370" t="s">
        <v>1563</v>
      </c>
      <c r="C2315" s="371" t="s">
        <v>52</v>
      </c>
      <c r="D2315" s="372"/>
    </row>
    <row r="2316" spans="1:4" x14ac:dyDescent="0.25">
      <c r="A2316" s="369" t="s">
        <v>8736</v>
      </c>
      <c r="B2316" s="370" t="s">
        <v>1563</v>
      </c>
      <c r="C2316" s="371" t="s">
        <v>52</v>
      </c>
      <c r="D2316" s="372">
        <v>1</v>
      </c>
    </row>
    <row r="2317" spans="1:4" x14ac:dyDescent="0.25">
      <c r="A2317" s="369" t="s">
        <v>8923</v>
      </c>
      <c r="B2317" s="370" t="s">
        <v>8924</v>
      </c>
      <c r="C2317" s="371" t="s">
        <v>770</v>
      </c>
      <c r="D2317" s="372">
        <v>0.03</v>
      </c>
    </row>
    <row r="2318" spans="1:4" x14ac:dyDescent="0.25">
      <c r="A2318" s="369" t="s">
        <v>8925</v>
      </c>
      <c r="B2318" s="370" t="s">
        <v>8926</v>
      </c>
      <c r="C2318" s="371" t="s">
        <v>770</v>
      </c>
      <c r="D2318" s="372">
        <v>0.06</v>
      </c>
    </row>
    <row r="2319" spans="1:4" x14ac:dyDescent="0.25">
      <c r="A2319" s="369" t="s">
        <v>8949</v>
      </c>
      <c r="B2319" s="370" t="s">
        <v>8950</v>
      </c>
      <c r="C2319" s="371" t="s">
        <v>770</v>
      </c>
      <c r="D2319" s="372">
        <v>1.5</v>
      </c>
    </row>
    <row r="2320" spans="1:4" x14ac:dyDescent="0.25">
      <c r="A2320" s="369" t="s">
        <v>9075</v>
      </c>
      <c r="B2320" s="370" t="s">
        <v>9076</v>
      </c>
      <c r="C2320" s="371" t="s">
        <v>32</v>
      </c>
      <c r="D2320" s="372">
        <v>0.9</v>
      </c>
    </row>
    <row r="2321" spans="1:4" x14ac:dyDescent="0.25">
      <c r="A2321" s="369" t="s">
        <v>9077</v>
      </c>
      <c r="B2321" s="370" t="s">
        <v>9078</v>
      </c>
      <c r="C2321" s="371" t="s">
        <v>32</v>
      </c>
      <c r="D2321" s="372">
        <v>0.19</v>
      </c>
    </row>
    <row r="2322" spans="1:4" x14ac:dyDescent="0.25">
      <c r="A2322" s="369" t="s">
        <v>9194</v>
      </c>
      <c r="B2322" s="370" t="s">
        <v>9195</v>
      </c>
      <c r="C2322" s="371" t="s">
        <v>25</v>
      </c>
      <c r="D2322" s="372">
        <v>0.16</v>
      </c>
    </row>
    <row r="2323" spans="1:4" x14ac:dyDescent="0.25">
      <c r="A2323" s="369" t="s">
        <v>9508</v>
      </c>
      <c r="B2323" s="370" t="s">
        <v>9509</v>
      </c>
      <c r="C2323" s="371" t="s">
        <v>32</v>
      </c>
      <c r="D2323" s="372">
        <v>0.3</v>
      </c>
    </row>
    <row r="2324" spans="1:4" x14ac:dyDescent="0.25">
      <c r="A2324" s="365" t="s">
        <v>6595</v>
      </c>
      <c r="B2324" s="366" t="s">
        <v>1564</v>
      </c>
      <c r="C2324" s="367"/>
      <c r="D2324" s="368"/>
    </row>
    <row r="2325" spans="1:4" ht="30" x14ac:dyDescent="0.25">
      <c r="A2325" s="369" t="s">
        <v>1565</v>
      </c>
      <c r="B2325" s="370" t="s">
        <v>6596</v>
      </c>
      <c r="C2325" s="371" t="s">
        <v>48</v>
      </c>
      <c r="D2325" s="372"/>
    </row>
    <row r="2326" spans="1:4" ht="30" x14ac:dyDescent="0.25">
      <c r="A2326" s="369" t="s">
        <v>8703</v>
      </c>
      <c r="B2326" s="370" t="s">
        <v>6596</v>
      </c>
      <c r="C2326" s="371" t="s">
        <v>48</v>
      </c>
      <c r="D2326" s="372">
        <v>1</v>
      </c>
    </row>
    <row r="2327" spans="1:4" x14ac:dyDescent="0.25">
      <c r="A2327" s="369" t="s">
        <v>1566</v>
      </c>
      <c r="B2327" s="370" t="s">
        <v>1567</v>
      </c>
      <c r="C2327" s="371" t="s">
        <v>52</v>
      </c>
      <c r="D2327" s="372"/>
    </row>
    <row r="2328" spans="1:4" x14ac:dyDescent="0.25">
      <c r="A2328" s="369" t="s">
        <v>8739</v>
      </c>
      <c r="B2328" s="370" t="s">
        <v>8740</v>
      </c>
      <c r="C2328" s="371" t="s">
        <v>52</v>
      </c>
      <c r="D2328" s="372">
        <v>1</v>
      </c>
    </row>
    <row r="2329" spans="1:4" x14ac:dyDescent="0.25">
      <c r="A2329" s="369" t="s">
        <v>8923</v>
      </c>
      <c r="B2329" s="370" t="s">
        <v>8924</v>
      </c>
      <c r="C2329" s="371" t="s">
        <v>770</v>
      </c>
      <c r="D2329" s="372">
        <v>6.3E-2</v>
      </c>
    </row>
    <row r="2330" spans="1:4" x14ac:dyDescent="0.25">
      <c r="A2330" s="369" t="s">
        <v>8925</v>
      </c>
      <c r="B2330" s="370" t="s">
        <v>8926</v>
      </c>
      <c r="C2330" s="371" t="s">
        <v>770</v>
      </c>
      <c r="D2330" s="372">
        <v>0.12609999999999999</v>
      </c>
    </row>
    <row r="2331" spans="1:4" x14ac:dyDescent="0.25">
      <c r="A2331" s="369" t="s">
        <v>8949</v>
      </c>
      <c r="B2331" s="370" t="s">
        <v>8950</v>
      </c>
      <c r="C2331" s="371" t="s">
        <v>770</v>
      </c>
      <c r="D2331" s="372">
        <v>0.25</v>
      </c>
    </row>
    <row r="2332" spans="1:4" x14ac:dyDescent="0.25">
      <c r="A2332" s="369" t="s">
        <v>8993</v>
      </c>
      <c r="B2332" s="370" t="s">
        <v>8994</v>
      </c>
      <c r="C2332" s="371" t="s">
        <v>32</v>
      </c>
      <c r="D2332" s="372">
        <v>7.5</v>
      </c>
    </row>
    <row r="2333" spans="1:4" x14ac:dyDescent="0.25">
      <c r="A2333" s="369" t="s">
        <v>9049</v>
      </c>
      <c r="B2333" s="370" t="s">
        <v>9050</v>
      </c>
      <c r="C2333" s="371" t="s">
        <v>25</v>
      </c>
      <c r="D2333" s="372">
        <v>1.2999999999999999E-2</v>
      </c>
    </row>
    <row r="2334" spans="1:4" x14ac:dyDescent="0.25">
      <c r="A2334" s="369" t="s">
        <v>9075</v>
      </c>
      <c r="B2334" s="370" t="s">
        <v>9076</v>
      </c>
      <c r="C2334" s="371" t="s">
        <v>32</v>
      </c>
      <c r="D2334" s="372">
        <v>1.738</v>
      </c>
    </row>
    <row r="2335" spans="1:4" x14ac:dyDescent="0.25">
      <c r="A2335" s="369" t="s">
        <v>9508</v>
      </c>
      <c r="B2335" s="370" t="s">
        <v>9509</v>
      </c>
      <c r="C2335" s="371" t="s">
        <v>32</v>
      </c>
      <c r="D2335" s="372">
        <v>4.7199999999999999E-2</v>
      </c>
    </row>
    <row r="2336" spans="1:4" x14ac:dyDescent="0.25">
      <c r="A2336" s="369" t="s">
        <v>1568</v>
      </c>
      <c r="B2336" s="370" t="s">
        <v>1569</v>
      </c>
      <c r="C2336" s="371" t="s">
        <v>52</v>
      </c>
      <c r="D2336" s="372"/>
    </row>
    <row r="2337" spans="1:4" x14ac:dyDescent="0.25">
      <c r="A2337" s="369" t="s">
        <v>8745</v>
      </c>
      <c r="B2337" s="370" t="s">
        <v>8746</v>
      </c>
      <c r="C2337" s="371" t="s">
        <v>52</v>
      </c>
      <c r="D2337" s="372">
        <v>1</v>
      </c>
    </row>
    <row r="2338" spans="1:4" x14ac:dyDescent="0.25">
      <c r="A2338" s="369" t="s">
        <v>8923</v>
      </c>
      <c r="B2338" s="370" t="s">
        <v>8924</v>
      </c>
      <c r="C2338" s="371" t="s">
        <v>770</v>
      </c>
      <c r="D2338" s="372">
        <v>9.8599999999999993E-2</v>
      </c>
    </row>
    <row r="2339" spans="1:4" x14ac:dyDescent="0.25">
      <c r="A2339" s="369" t="s">
        <v>8925</v>
      </c>
      <c r="B2339" s="370" t="s">
        <v>8926</v>
      </c>
      <c r="C2339" s="371" t="s">
        <v>770</v>
      </c>
      <c r="D2339" s="372">
        <v>0.19719999999999999</v>
      </c>
    </row>
    <row r="2340" spans="1:4" x14ac:dyDescent="0.25">
      <c r="A2340" s="369" t="s">
        <v>8949</v>
      </c>
      <c r="B2340" s="370" t="s">
        <v>8950</v>
      </c>
      <c r="C2340" s="371" t="s">
        <v>770</v>
      </c>
      <c r="D2340" s="372">
        <v>0.25</v>
      </c>
    </row>
    <row r="2341" spans="1:4" x14ac:dyDescent="0.25">
      <c r="A2341" s="369" t="s">
        <v>8993</v>
      </c>
      <c r="B2341" s="370" t="s">
        <v>8994</v>
      </c>
      <c r="C2341" s="371" t="s">
        <v>32</v>
      </c>
      <c r="D2341" s="372">
        <v>10</v>
      </c>
    </row>
    <row r="2342" spans="1:4" x14ac:dyDescent="0.25">
      <c r="A2342" s="369" t="s">
        <v>9049</v>
      </c>
      <c r="B2342" s="370" t="s">
        <v>9050</v>
      </c>
      <c r="C2342" s="371" t="s">
        <v>25</v>
      </c>
      <c r="D2342" s="372">
        <v>1.7000000000000001E-2</v>
      </c>
    </row>
    <row r="2343" spans="1:4" x14ac:dyDescent="0.25">
      <c r="A2343" s="369" t="s">
        <v>9075</v>
      </c>
      <c r="B2343" s="370" t="s">
        <v>9076</v>
      </c>
      <c r="C2343" s="371" t="s">
        <v>32</v>
      </c>
      <c r="D2343" s="372">
        <v>2.7170000000000001</v>
      </c>
    </row>
    <row r="2344" spans="1:4" x14ac:dyDescent="0.25">
      <c r="A2344" s="369" t="s">
        <v>9508</v>
      </c>
      <c r="B2344" s="370" t="s">
        <v>9509</v>
      </c>
      <c r="C2344" s="371" t="s">
        <v>32</v>
      </c>
      <c r="D2344" s="372">
        <v>7.3899999999999993E-2</v>
      </c>
    </row>
    <row r="2345" spans="1:4" x14ac:dyDescent="0.25">
      <c r="A2345" s="369" t="s">
        <v>1570</v>
      </c>
      <c r="B2345" s="370" t="s">
        <v>1571</v>
      </c>
      <c r="C2345" s="371" t="s">
        <v>52</v>
      </c>
      <c r="D2345" s="372"/>
    </row>
    <row r="2346" spans="1:4" x14ac:dyDescent="0.25">
      <c r="A2346" s="369" t="s">
        <v>8747</v>
      </c>
      <c r="B2346" s="370" t="s">
        <v>8748</v>
      </c>
      <c r="C2346" s="371" t="s">
        <v>52</v>
      </c>
      <c r="D2346" s="372">
        <v>1</v>
      </c>
    </row>
    <row r="2347" spans="1:4" x14ac:dyDescent="0.25">
      <c r="A2347" s="369" t="s">
        <v>8923</v>
      </c>
      <c r="B2347" s="370" t="s">
        <v>8924</v>
      </c>
      <c r="C2347" s="371" t="s">
        <v>770</v>
      </c>
      <c r="D2347" s="372">
        <v>0.18920000000000001</v>
      </c>
    </row>
    <row r="2348" spans="1:4" x14ac:dyDescent="0.25">
      <c r="A2348" s="369" t="s">
        <v>8925</v>
      </c>
      <c r="B2348" s="370" t="s">
        <v>8926</v>
      </c>
      <c r="C2348" s="371" t="s">
        <v>770</v>
      </c>
      <c r="D2348" s="372">
        <v>0.3785</v>
      </c>
    </row>
    <row r="2349" spans="1:4" x14ac:dyDescent="0.25">
      <c r="A2349" s="369" t="s">
        <v>8949</v>
      </c>
      <c r="B2349" s="370" t="s">
        <v>8950</v>
      </c>
      <c r="C2349" s="371" t="s">
        <v>770</v>
      </c>
      <c r="D2349" s="372">
        <v>0.25</v>
      </c>
    </row>
    <row r="2350" spans="1:4" x14ac:dyDescent="0.25">
      <c r="A2350" s="369" t="s">
        <v>8993</v>
      </c>
      <c r="B2350" s="370" t="s">
        <v>8994</v>
      </c>
      <c r="C2350" s="371" t="s">
        <v>32</v>
      </c>
      <c r="D2350" s="372">
        <v>15</v>
      </c>
    </row>
    <row r="2351" spans="1:4" x14ac:dyDescent="0.25">
      <c r="A2351" s="369" t="s">
        <v>9049</v>
      </c>
      <c r="B2351" s="370" t="s">
        <v>9050</v>
      </c>
      <c r="C2351" s="371" t="s">
        <v>25</v>
      </c>
      <c r="D2351" s="372">
        <v>2.5000000000000001E-2</v>
      </c>
    </row>
    <row r="2352" spans="1:4" x14ac:dyDescent="0.25">
      <c r="A2352" s="369" t="s">
        <v>9075</v>
      </c>
      <c r="B2352" s="370" t="s">
        <v>9076</v>
      </c>
      <c r="C2352" s="371" t="s">
        <v>32</v>
      </c>
      <c r="D2352" s="372">
        <v>5.2140000000000004</v>
      </c>
    </row>
    <row r="2353" spans="1:4" x14ac:dyDescent="0.25">
      <c r="A2353" s="369" t="s">
        <v>9508</v>
      </c>
      <c r="B2353" s="370" t="s">
        <v>9509</v>
      </c>
      <c r="C2353" s="371" t="s">
        <v>32</v>
      </c>
      <c r="D2353" s="372">
        <v>0.14180000000000001</v>
      </c>
    </row>
    <row r="2354" spans="1:4" x14ac:dyDescent="0.25">
      <c r="A2354" s="369" t="s">
        <v>1572</v>
      </c>
      <c r="B2354" s="370" t="s">
        <v>1573</v>
      </c>
      <c r="C2354" s="371" t="s">
        <v>52</v>
      </c>
      <c r="D2354" s="372"/>
    </row>
    <row r="2355" spans="1:4" x14ac:dyDescent="0.25">
      <c r="A2355" s="369" t="s">
        <v>8749</v>
      </c>
      <c r="B2355" s="370" t="s">
        <v>8750</v>
      </c>
      <c r="C2355" s="371" t="s">
        <v>52</v>
      </c>
      <c r="D2355" s="372">
        <v>1</v>
      </c>
    </row>
    <row r="2356" spans="1:4" x14ac:dyDescent="0.25">
      <c r="A2356" s="369" t="s">
        <v>8923</v>
      </c>
      <c r="B2356" s="370" t="s">
        <v>8924</v>
      </c>
      <c r="C2356" s="371" t="s">
        <v>770</v>
      </c>
      <c r="D2356" s="372">
        <v>0.29580000000000001</v>
      </c>
    </row>
    <row r="2357" spans="1:4" x14ac:dyDescent="0.25">
      <c r="A2357" s="369" t="s">
        <v>8925</v>
      </c>
      <c r="B2357" s="370" t="s">
        <v>8926</v>
      </c>
      <c r="C2357" s="371" t="s">
        <v>770</v>
      </c>
      <c r="D2357" s="372">
        <v>0.5917</v>
      </c>
    </row>
    <row r="2358" spans="1:4" x14ac:dyDescent="0.25">
      <c r="A2358" s="369" t="s">
        <v>8949</v>
      </c>
      <c r="B2358" s="370" t="s">
        <v>8950</v>
      </c>
      <c r="C2358" s="371" t="s">
        <v>770</v>
      </c>
      <c r="D2358" s="372">
        <v>0.25</v>
      </c>
    </row>
    <row r="2359" spans="1:4" x14ac:dyDescent="0.25">
      <c r="A2359" s="369" t="s">
        <v>8993</v>
      </c>
      <c r="B2359" s="370" t="s">
        <v>8994</v>
      </c>
      <c r="C2359" s="371" t="s">
        <v>32</v>
      </c>
      <c r="D2359" s="372">
        <v>20</v>
      </c>
    </row>
    <row r="2360" spans="1:4" x14ac:dyDescent="0.25">
      <c r="A2360" s="369" t="s">
        <v>9049</v>
      </c>
      <c r="B2360" s="370" t="s">
        <v>9050</v>
      </c>
      <c r="C2360" s="371" t="s">
        <v>25</v>
      </c>
      <c r="D2360" s="372">
        <v>3.4000000000000002E-2</v>
      </c>
    </row>
    <row r="2361" spans="1:4" x14ac:dyDescent="0.25">
      <c r="A2361" s="369" t="s">
        <v>9075</v>
      </c>
      <c r="B2361" s="370" t="s">
        <v>9076</v>
      </c>
      <c r="C2361" s="371" t="s">
        <v>32</v>
      </c>
      <c r="D2361" s="372">
        <v>8.1509999999999998</v>
      </c>
    </row>
    <row r="2362" spans="1:4" x14ac:dyDescent="0.25">
      <c r="A2362" s="369" t="s">
        <v>9508</v>
      </c>
      <c r="B2362" s="370" t="s">
        <v>9509</v>
      </c>
      <c r="C2362" s="371" t="s">
        <v>32</v>
      </c>
      <c r="D2362" s="372">
        <v>0.22170000000000001</v>
      </c>
    </row>
    <row r="2363" spans="1:4" x14ac:dyDescent="0.25">
      <c r="A2363" s="369" t="s">
        <v>1574</v>
      </c>
      <c r="B2363" s="370" t="s">
        <v>1575</v>
      </c>
      <c r="C2363" s="371" t="s">
        <v>52</v>
      </c>
      <c r="D2363" s="372"/>
    </row>
    <row r="2364" spans="1:4" x14ac:dyDescent="0.25">
      <c r="A2364" s="369" t="s">
        <v>8751</v>
      </c>
      <c r="B2364" s="370" t="s">
        <v>8752</v>
      </c>
      <c r="C2364" s="371" t="s">
        <v>52</v>
      </c>
      <c r="D2364" s="372">
        <v>1</v>
      </c>
    </row>
    <row r="2365" spans="1:4" x14ac:dyDescent="0.25">
      <c r="A2365" s="369" t="s">
        <v>8923</v>
      </c>
      <c r="B2365" s="370" t="s">
        <v>8924</v>
      </c>
      <c r="C2365" s="371" t="s">
        <v>770</v>
      </c>
      <c r="D2365" s="372">
        <v>0.49309999999999998</v>
      </c>
    </row>
    <row r="2366" spans="1:4" x14ac:dyDescent="0.25">
      <c r="A2366" s="369" t="s">
        <v>8925</v>
      </c>
      <c r="B2366" s="370" t="s">
        <v>8926</v>
      </c>
      <c r="C2366" s="371" t="s">
        <v>770</v>
      </c>
      <c r="D2366" s="372">
        <v>0.98619999999999997</v>
      </c>
    </row>
    <row r="2367" spans="1:4" x14ac:dyDescent="0.25">
      <c r="A2367" s="369" t="s">
        <v>8949</v>
      </c>
      <c r="B2367" s="370" t="s">
        <v>8950</v>
      </c>
      <c r="C2367" s="371" t="s">
        <v>770</v>
      </c>
      <c r="D2367" s="372">
        <v>0.25</v>
      </c>
    </row>
    <row r="2368" spans="1:4" x14ac:dyDescent="0.25">
      <c r="A2368" s="369" t="s">
        <v>8993</v>
      </c>
      <c r="B2368" s="370" t="s">
        <v>8994</v>
      </c>
      <c r="C2368" s="371" t="s">
        <v>32</v>
      </c>
      <c r="D2368" s="372">
        <v>30</v>
      </c>
    </row>
    <row r="2369" spans="1:4" x14ac:dyDescent="0.25">
      <c r="A2369" s="369" t="s">
        <v>9049</v>
      </c>
      <c r="B2369" s="370" t="s">
        <v>9050</v>
      </c>
      <c r="C2369" s="371" t="s">
        <v>25</v>
      </c>
      <c r="D2369" s="372">
        <v>0.05</v>
      </c>
    </row>
    <row r="2370" spans="1:4" x14ac:dyDescent="0.25">
      <c r="A2370" s="369" t="s">
        <v>9075</v>
      </c>
      <c r="B2370" s="370" t="s">
        <v>9076</v>
      </c>
      <c r="C2370" s="371" t="s">
        <v>32</v>
      </c>
      <c r="D2370" s="372">
        <v>13.585000000000001</v>
      </c>
    </row>
    <row r="2371" spans="1:4" x14ac:dyDescent="0.25">
      <c r="A2371" s="369" t="s">
        <v>9508</v>
      </c>
      <c r="B2371" s="370" t="s">
        <v>9509</v>
      </c>
      <c r="C2371" s="371" t="s">
        <v>32</v>
      </c>
      <c r="D2371" s="372">
        <v>0.3695</v>
      </c>
    </row>
    <row r="2372" spans="1:4" x14ac:dyDescent="0.25">
      <c r="A2372" s="369" t="s">
        <v>1576</v>
      </c>
      <c r="B2372" s="370" t="s">
        <v>1577</v>
      </c>
      <c r="C2372" s="371" t="s">
        <v>52</v>
      </c>
      <c r="D2372" s="372"/>
    </row>
    <row r="2373" spans="1:4" x14ac:dyDescent="0.25">
      <c r="A2373" s="369" t="s">
        <v>8753</v>
      </c>
      <c r="B2373" s="370" t="s">
        <v>8754</v>
      </c>
      <c r="C2373" s="371" t="s">
        <v>52</v>
      </c>
      <c r="D2373" s="372">
        <v>1</v>
      </c>
    </row>
    <row r="2374" spans="1:4" x14ac:dyDescent="0.25">
      <c r="A2374" s="369" t="s">
        <v>8923</v>
      </c>
      <c r="B2374" s="370" t="s">
        <v>8924</v>
      </c>
      <c r="C2374" s="371" t="s">
        <v>770</v>
      </c>
      <c r="D2374" s="372">
        <v>0.5917</v>
      </c>
    </row>
    <row r="2375" spans="1:4" x14ac:dyDescent="0.25">
      <c r="A2375" s="369" t="s">
        <v>8925</v>
      </c>
      <c r="B2375" s="370" t="s">
        <v>8926</v>
      </c>
      <c r="C2375" s="371" t="s">
        <v>770</v>
      </c>
      <c r="D2375" s="372">
        <v>1.1835</v>
      </c>
    </row>
    <row r="2376" spans="1:4" x14ac:dyDescent="0.25">
      <c r="A2376" s="369" t="s">
        <v>8949</v>
      </c>
      <c r="B2376" s="370" t="s">
        <v>8950</v>
      </c>
      <c r="C2376" s="371" t="s">
        <v>770</v>
      </c>
      <c r="D2376" s="372">
        <v>0.25</v>
      </c>
    </row>
    <row r="2377" spans="1:4" x14ac:dyDescent="0.25">
      <c r="A2377" s="369" t="s">
        <v>8993</v>
      </c>
      <c r="B2377" s="370" t="s">
        <v>8994</v>
      </c>
      <c r="C2377" s="371" t="s">
        <v>32</v>
      </c>
      <c r="D2377" s="372">
        <v>45</v>
      </c>
    </row>
    <row r="2378" spans="1:4" x14ac:dyDescent="0.25">
      <c r="A2378" s="369" t="s">
        <v>9049</v>
      </c>
      <c r="B2378" s="370" t="s">
        <v>9050</v>
      </c>
      <c r="C2378" s="371" t="s">
        <v>25</v>
      </c>
      <c r="D2378" s="372">
        <v>7.5999999999999998E-2</v>
      </c>
    </row>
    <row r="2379" spans="1:4" x14ac:dyDescent="0.25">
      <c r="A2379" s="369" t="s">
        <v>9075</v>
      </c>
      <c r="B2379" s="370" t="s">
        <v>9076</v>
      </c>
      <c r="C2379" s="371" t="s">
        <v>32</v>
      </c>
      <c r="D2379" s="372">
        <v>16.302</v>
      </c>
    </row>
    <row r="2380" spans="1:4" x14ac:dyDescent="0.25">
      <c r="A2380" s="369" t="s">
        <v>9508</v>
      </c>
      <c r="B2380" s="370" t="s">
        <v>9509</v>
      </c>
      <c r="C2380" s="371" t="s">
        <v>32</v>
      </c>
      <c r="D2380" s="372">
        <v>0.44340000000000002</v>
      </c>
    </row>
    <row r="2381" spans="1:4" x14ac:dyDescent="0.25">
      <c r="A2381" s="369" t="s">
        <v>1578</v>
      </c>
      <c r="B2381" s="370" t="s">
        <v>1579</v>
      </c>
      <c r="C2381" s="371" t="s">
        <v>52</v>
      </c>
      <c r="D2381" s="372"/>
    </row>
    <row r="2382" spans="1:4" x14ac:dyDescent="0.25">
      <c r="A2382" s="369" t="s">
        <v>8741</v>
      </c>
      <c r="B2382" s="370" t="s">
        <v>8742</v>
      </c>
      <c r="C2382" s="371" t="s">
        <v>52</v>
      </c>
      <c r="D2382" s="372">
        <v>1</v>
      </c>
    </row>
    <row r="2383" spans="1:4" x14ac:dyDescent="0.25">
      <c r="A2383" s="369" t="s">
        <v>8923</v>
      </c>
      <c r="B2383" s="370" t="s">
        <v>8924</v>
      </c>
      <c r="C2383" s="371" t="s">
        <v>770</v>
      </c>
      <c r="D2383" s="372">
        <v>0.71389999999999998</v>
      </c>
    </row>
    <row r="2384" spans="1:4" x14ac:dyDescent="0.25">
      <c r="A2384" s="369" t="s">
        <v>8925</v>
      </c>
      <c r="B2384" s="370" t="s">
        <v>8926</v>
      </c>
      <c r="C2384" s="371" t="s">
        <v>770</v>
      </c>
      <c r="D2384" s="372">
        <v>1.4278</v>
      </c>
    </row>
    <row r="2385" spans="1:4" x14ac:dyDescent="0.25">
      <c r="A2385" s="369" t="s">
        <v>8949</v>
      </c>
      <c r="B2385" s="370" t="s">
        <v>8950</v>
      </c>
      <c r="C2385" s="371" t="s">
        <v>770</v>
      </c>
      <c r="D2385" s="372">
        <v>0.25</v>
      </c>
    </row>
    <row r="2386" spans="1:4" x14ac:dyDescent="0.25">
      <c r="A2386" s="369" t="s">
        <v>8993</v>
      </c>
      <c r="B2386" s="370" t="s">
        <v>8994</v>
      </c>
      <c r="C2386" s="371" t="s">
        <v>32</v>
      </c>
      <c r="D2386" s="372">
        <v>69</v>
      </c>
    </row>
    <row r="2387" spans="1:4" x14ac:dyDescent="0.25">
      <c r="A2387" s="369" t="s">
        <v>9049</v>
      </c>
      <c r="B2387" s="370" t="s">
        <v>9050</v>
      </c>
      <c r="C2387" s="371" t="s">
        <v>25</v>
      </c>
      <c r="D2387" s="372">
        <v>0.12</v>
      </c>
    </row>
    <row r="2388" spans="1:4" x14ac:dyDescent="0.25">
      <c r="A2388" s="369" t="s">
        <v>9075</v>
      </c>
      <c r="B2388" s="370" t="s">
        <v>9076</v>
      </c>
      <c r="C2388" s="371" t="s">
        <v>32</v>
      </c>
      <c r="D2388" s="372">
        <v>19.667999999999999</v>
      </c>
    </row>
    <row r="2389" spans="1:4" x14ac:dyDescent="0.25">
      <c r="A2389" s="369" t="s">
        <v>9508</v>
      </c>
      <c r="B2389" s="370" t="s">
        <v>9509</v>
      </c>
      <c r="C2389" s="371" t="s">
        <v>32</v>
      </c>
      <c r="D2389" s="372">
        <v>0.53490000000000004</v>
      </c>
    </row>
    <row r="2390" spans="1:4" x14ac:dyDescent="0.25">
      <c r="A2390" s="369" t="s">
        <v>1580</v>
      </c>
      <c r="B2390" s="370" t="s">
        <v>1581</v>
      </c>
      <c r="C2390" s="371" t="s">
        <v>52</v>
      </c>
      <c r="D2390" s="372"/>
    </row>
    <row r="2391" spans="1:4" x14ac:dyDescent="0.25">
      <c r="A2391" s="369" t="s">
        <v>8743</v>
      </c>
      <c r="B2391" s="370" t="s">
        <v>8744</v>
      </c>
      <c r="C2391" s="371" t="s">
        <v>52</v>
      </c>
      <c r="D2391" s="372">
        <v>1</v>
      </c>
    </row>
    <row r="2392" spans="1:4" x14ac:dyDescent="0.25">
      <c r="A2392" s="369" t="s">
        <v>8923</v>
      </c>
      <c r="B2392" s="370" t="s">
        <v>8924</v>
      </c>
      <c r="C2392" s="371" t="s">
        <v>770</v>
      </c>
      <c r="D2392" s="372">
        <v>0.5917</v>
      </c>
    </row>
    <row r="2393" spans="1:4" x14ac:dyDescent="0.25">
      <c r="A2393" s="369" t="s">
        <v>8925</v>
      </c>
      <c r="B2393" s="370" t="s">
        <v>8926</v>
      </c>
      <c r="C2393" s="371" t="s">
        <v>770</v>
      </c>
      <c r="D2393" s="372">
        <v>1.1835</v>
      </c>
    </row>
    <row r="2394" spans="1:4" x14ac:dyDescent="0.25">
      <c r="A2394" s="369" t="s">
        <v>8949</v>
      </c>
      <c r="B2394" s="370" t="s">
        <v>8950</v>
      </c>
      <c r="C2394" s="371" t="s">
        <v>770</v>
      </c>
      <c r="D2394" s="372">
        <v>0.25</v>
      </c>
    </row>
    <row r="2395" spans="1:4" x14ac:dyDescent="0.25">
      <c r="A2395" s="369" t="s">
        <v>8993</v>
      </c>
      <c r="B2395" s="370" t="s">
        <v>8994</v>
      </c>
      <c r="C2395" s="371" t="s">
        <v>32</v>
      </c>
      <c r="D2395" s="372">
        <v>115</v>
      </c>
    </row>
    <row r="2396" spans="1:4" x14ac:dyDescent="0.25">
      <c r="A2396" s="369" t="s">
        <v>9049</v>
      </c>
      <c r="B2396" s="370" t="s">
        <v>9050</v>
      </c>
      <c r="C2396" s="371" t="s">
        <v>25</v>
      </c>
      <c r="D2396" s="372">
        <v>0.19</v>
      </c>
    </row>
    <row r="2397" spans="1:4" x14ac:dyDescent="0.25">
      <c r="A2397" s="369" t="s">
        <v>9075</v>
      </c>
      <c r="B2397" s="370" t="s">
        <v>9076</v>
      </c>
      <c r="C2397" s="371" t="s">
        <v>32</v>
      </c>
      <c r="D2397" s="372">
        <v>16.302</v>
      </c>
    </row>
    <row r="2398" spans="1:4" x14ac:dyDescent="0.25">
      <c r="A2398" s="369" t="s">
        <v>9508</v>
      </c>
      <c r="B2398" s="370" t="s">
        <v>9509</v>
      </c>
      <c r="C2398" s="371" t="s">
        <v>32</v>
      </c>
      <c r="D2398" s="372">
        <v>0.44340000000000002</v>
      </c>
    </row>
    <row r="2399" spans="1:4" x14ac:dyDescent="0.25">
      <c r="A2399" s="369" t="s">
        <v>1582</v>
      </c>
      <c r="B2399" s="370" t="s">
        <v>1583</v>
      </c>
      <c r="C2399" s="371" t="s">
        <v>52</v>
      </c>
      <c r="D2399" s="372"/>
    </row>
    <row r="2400" spans="1:4" x14ac:dyDescent="0.25">
      <c r="A2400" s="369" t="s">
        <v>8741</v>
      </c>
      <c r="B2400" s="370" t="s">
        <v>8742</v>
      </c>
      <c r="C2400" s="371" t="s">
        <v>52</v>
      </c>
      <c r="D2400" s="372">
        <v>1</v>
      </c>
    </row>
    <row r="2401" spans="1:4" x14ac:dyDescent="0.25">
      <c r="A2401" s="369" t="s">
        <v>1584</v>
      </c>
      <c r="B2401" s="370" t="s">
        <v>1585</v>
      </c>
      <c r="C2401" s="371" t="s">
        <v>52</v>
      </c>
      <c r="D2401" s="372"/>
    </row>
    <row r="2402" spans="1:4" x14ac:dyDescent="0.25">
      <c r="A2402" s="369" t="s">
        <v>8755</v>
      </c>
      <c r="B2402" s="370" t="s">
        <v>8756</v>
      </c>
      <c r="C2402" s="371" t="s">
        <v>52</v>
      </c>
      <c r="D2402" s="372">
        <v>1</v>
      </c>
    </row>
    <row r="2403" spans="1:4" ht="30" x14ac:dyDescent="0.25">
      <c r="A2403" s="369" t="s">
        <v>1586</v>
      </c>
      <c r="B2403" s="370" t="s">
        <v>6597</v>
      </c>
      <c r="C2403" s="371" t="s">
        <v>48</v>
      </c>
      <c r="D2403" s="372"/>
    </row>
    <row r="2404" spans="1:4" ht="30" x14ac:dyDescent="0.25">
      <c r="A2404" s="369" t="s">
        <v>8738</v>
      </c>
      <c r="B2404" s="370" t="s">
        <v>6597</v>
      </c>
      <c r="C2404" s="371" t="s">
        <v>48</v>
      </c>
      <c r="D2404" s="372">
        <v>1</v>
      </c>
    </row>
    <row r="2405" spans="1:4" x14ac:dyDescent="0.25">
      <c r="A2405" s="369" t="s">
        <v>1587</v>
      </c>
      <c r="B2405" s="370" t="s">
        <v>1588</v>
      </c>
      <c r="C2405" s="371" t="s">
        <v>52</v>
      </c>
      <c r="D2405" s="372"/>
    </row>
    <row r="2406" spans="1:4" x14ac:dyDescent="0.25">
      <c r="A2406" s="369" t="s">
        <v>8757</v>
      </c>
      <c r="B2406" s="370" t="s">
        <v>8758</v>
      </c>
      <c r="C2406" s="371" t="s">
        <v>52</v>
      </c>
      <c r="D2406" s="372">
        <v>1</v>
      </c>
    </row>
    <row r="2407" spans="1:4" x14ac:dyDescent="0.25">
      <c r="A2407" s="369" t="s">
        <v>1589</v>
      </c>
      <c r="B2407" s="370" t="s">
        <v>1590</v>
      </c>
      <c r="C2407" s="371" t="s">
        <v>52</v>
      </c>
      <c r="D2407" s="372"/>
    </row>
    <row r="2408" spans="1:4" x14ac:dyDescent="0.25">
      <c r="A2408" s="369" t="s">
        <v>8759</v>
      </c>
      <c r="B2408" s="370" t="s">
        <v>8760</v>
      </c>
      <c r="C2408" s="371" t="s">
        <v>52</v>
      </c>
      <c r="D2408" s="372">
        <v>1</v>
      </c>
    </row>
    <row r="2409" spans="1:4" x14ac:dyDescent="0.25">
      <c r="A2409" s="369" t="s">
        <v>1591</v>
      </c>
      <c r="B2409" s="370" t="s">
        <v>1592</v>
      </c>
      <c r="C2409" s="371" t="s">
        <v>52</v>
      </c>
      <c r="D2409" s="372"/>
    </row>
    <row r="2410" spans="1:4" x14ac:dyDescent="0.25">
      <c r="A2410" s="369" t="s">
        <v>8761</v>
      </c>
      <c r="B2410" s="370" t="s">
        <v>8762</v>
      </c>
      <c r="C2410" s="371" t="s">
        <v>52</v>
      </c>
      <c r="D2410" s="372">
        <v>1</v>
      </c>
    </row>
    <row r="2411" spans="1:4" ht="30" x14ac:dyDescent="0.25">
      <c r="A2411" s="369" t="s">
        <v>1593</v>
      </c>
      <c r="B2411" s="370" t="s">
        <v>6598</v>
      </c>
      <c r="C2411" s="371" t="s">
        <v>52</v>
      </c>
      <c r="D2411" s="372"/>
    </row>
    <row r="2412" spans="1:4" x14ac:dyDescent="0.25">
      <c r="A2412" s="369" t="s">
        <v>14928</v>
      </c>
      <c r="B2412" s="370" t="s">
        <v>14929</v>
      </c>
      <c r="C2412" s="371" t="s">
        <v>52</v>
      </c>
      <c r="D2412" s="372">
        <v>1</v>
      </c>
    </row>
    <row r="2413" spans="1:4" ht="30" x14ac:dyDescent="0.25">
      <c r="A2413" s="369" t="s">
        <v>1594</v>
      </c>
      <c r="B2413" s="370" t="s">
        <v>6599</v>
      </c>
      <c r="C2413" s="371" t="s">
        <v>52</v>
      </c>
      <c r="D2413" s="372"/>
    </row>
    <row r="2414" spans="1:4" ht="30" x14ac:dyDescent="0.25">
      <c r="A2414" s="369" t="s">
        <v>14926</v>
      </c>
      <c r="B2414" s="370" t="s">
        <v>14927</v>
      </c>
      <c r="C2414" s="371" t="s">
        <v>52</v>
      </c>
      <c r="D2414" s="372">
        <v>1</v>
      </c>
    </row>
    <row r="2415" spans="1:4" ht="30" x14ac:dyDescent="0.25">
      <c r="A2415" s="369" t="s">
        <v>1595</v>
      </c>
      <c r="B2415" s="370" t="s">
        <v>6600</v>
      </c>
      <c r="C2415" s="371" t="s">
        <v>25</v>
      </c>
      <c r="D2415" s="372"/>
    </row>
    <row r="2416" spans="1:4" ht="30" x14ac:dyDescent="0.25">
      <c r="A2416" s="369" t="s">
        <v>8763</v>
      </c>
      <c r="B2416" s="370" t="s">
        <v>8764</v>
      </c>
      <c r="C2416" s="371" t="s">
        <v>25</v>
      </c>
      <c r="D2416" s="372">
        <v>1</v>
      </c>
    </row>
    <row r="2417" spans="1:4" x14ac:dyDescent="0.25">
      <c r="A2417" s="365" t="s">
        <v>6601</v>
      </c>
      <c r="B2417" s="366" t="s">
        <v>1596</v>
      </c>
      <c r="C2417" s="367"/>
      <c r="D2417" s="368"/>
    </row>
    <row r="2418" spans="1:4" ht="30" x14ac:dyDescent="0.25">
      <c r="A2418" s="369" t="s">
        <v>1597</v>
      </c>
      <c r="B2418" s="370" t="s">
        <v>6602</v>
      </c>
      <c r="C2418" s="371" t="s">
        <v>48</v>
      </c>
      <c r="D2418" s="372"/>
    </row>
    <row r="2419" spans="1:4" ht="30" x14ac:dyDescent="0.25">
      <c r="A2419" s="369" t="s">
        <v>8704</v>
      </c>
      <c r="B2419" s="370" t="s">
        <v>6602</v>
      </c>
      <c r="C2419" s="371" t="s">
        <v>48</v>
      </c>
      <c r="D2419" s="372">
        <v>1</v>
      </c>
    </row>
    <row r="2420" spans="1:4" x14ac:dyDescent="0.25">
      <c r="A2420" s="369" t="s">
        <v>1598</v>
      </c>
      <c r="B2420" s="370" t="s">
        <v>1599</v>
      </c>
      <c r="C2420" s="371" t="s">
        <v>52</v>
      </c>
      <c r="D2420" s="372"/>
    </row>
    <row r="2421" spans="1:4" x14ac:dyDescent="0.25">
      <c r="A2421" s="369" t="s">
        <v>8710</v>
      </c>
      <c r="B2421" s="370" t="s">
        <v>8711</v>
      </c>
      <c r="C2421" s="371" t="s">
        <v>52</v>
      </c>
      <c r="D2421" s="372">
        <v>1</v>
      </c>
    </row>
    <row r="2422" spans="1:4" x14ac:dyDescent="0.25">
      <c r="A2422" s="369" t="s">
        <v>1600</v>
      </c>
      <c r="B2422" s="370" t="s">
        <v>1601</v>
      </c>
      <c r="C2422" s="371" t="s">
        <v>52</v>
      </c>
      <c r="D2422" s="372"/>
    </row>
    <row r="2423" spans="1:4" x14ac:dyDescent="0.25">
      <c r="A2423" s="369" t="s">
        <v>8712</v>
      </c>
      <c r="B2423" s="370" t="s">
        <v>8713</v>
      </c>
      <c r="C2423" s="371" t="s">
        <v>52</v>
      </c>
      <c r="D2423" s="372">
        <v>1</v>
      </c>
    </row>
    <row r="2424" spans="1:4" x14ac:dyDescent="0.25">
      <c r="A2424" s="369" t="s">
        <v>1602</v>
      </c>
      <c r="B2424" s="370" t="s">
        <v>1603</v>
      </c>
      <c r="C2424" s="371" t="s">
        <v>52</v>
      </c>
      <c r="D2424" s="372"/>
    </row>
    <row r="2425" spans="1:4" x14ac:dyDescent="0.25">
      <c r="A2425" s="369" t="s">
        <v>8714</v>
      </c>
      <c r="B2425" s="370" t="s">
        <v>8715</v>
      </c>
      <c r="C2425" s="371" t="s">
        <v>52</v>
      </c>
      <c r="D2425" s="372">
        <v>1</v>
      </c>
    </row>
    <row r="2426" spans="1:4" ht="30" x14ac:dyDescent="0.25">
      <c r="A2426" s="369" t="s">
        <v>1604</v>
      </c>
      <c r="B2426" s="370" t="s">
        <v>1605</v>
      </c>
      <c r="C2426" s="371" t="s">
        <v>25</v>
      </c>
      <c r="D2426" s="372"/>
    </row>
    <row r="2427" spans="1:4" x14ac:dyDescent="0.25">
      <c r="A2427" s="369" t="s">
        <v>8941</v>
      </c>
      <c r="B2427" s="370" t="s">
        <v>8942</v>
      </c>
      <c r="C2427" s="371" t="s">
        <v>770</v>
      </c>
      <c r="D2427" s="372">
        <v>10</v>
      </c>
    </row>
    <row r="2428" spans="1:4" x14ac:dyDescent="0.25">
      <c r="A2428" s="369" t="s">
        <v>8949</v>
      </c>
      <c r="B2428" s="370" t="s">
        <v>8950</v>
      </c>
      <c r="C2428" s="371" t="s">
        <v>770</v>
      </c>
      <c r="D2428" s="372">
        <v>10</v>
      </c>
    </row>
    <row r="2429" spans="1:4" x14ac:dyDescent="0.25">
      <c r="A2429" s="365" t="s">
        <v>6603</v>
      </c>
      <c r="B2429" s="366" t="s">
        <v>15039</v>
      </c>
      <c r="C2429" s="367"/>
      <c r="D2429" s="368"/>
    </row>
    <row r="2430" spans="1:4" ht="30" x14ac:dyDescent="0.25">
      <c r="A2430" s="369" t="s">
        <v>1607</v>
      </c>
      <c r="B2430" s="370" t="s">
        <v>6604</v>
      </c>
      <c r="C2430" s="371" t="s">
        <v>48</v>
      </c>
      <c r="D2430" s="372"/>
    </row>
    <row r="2431" spans="1:4" ht="30" x14ac:dyDescent="0.25">
      <c r="A2431" s="369" t="s">
        <v>8716</v>
      </c>
      <c r="B2431" s="370" t="s">
        <v>6604</v>
      </c>
      <c r="C2431" s="371" t="s">
        <v>48</v>
      </c>
      <c r="D2431" s="372">
        <v>1</v>
      </c>
    </row>
    <row r="2432" spans="1:4" x14ac:dyDescent="0.25">
      <c r="A2432" s="369" t="s">
        <v>1608</v>
      </c>
      <c r="B2432" s="370" t="s">
        <v>1609</v>
      </c>
      <c r="C2432" s="371" t="s">
        <v>52</v>
      </c>
      <c r="D2432" s="372"/>
    </row>
    <row r="2433" spans="1:4" x14ac:dyDescent="0.25">
      <c r="A2433" s="369" t="s">
        <v>8724</v>
      </c>
      <c r="B2433" s="370" t="s">
        <v>1609</v>
      </c>
      <c r="C2433" s="371" t="s">
        <v>52</v>
      </c>
      <c r="D2433" s="372">
        <v>1</v>
      </c>
    </row>
    <row r="2434" spans="1:4" x14ac:dyDescent="0.25">
      <c r="A2434" s="369" t="s">
        <v>8949</v>
      </c>
      <c r="B2434" s="370" t="s">
        <v>8950</v>
      </c>
      <c r="C2434" s="371" t="s">
        <v>770</v>
      </c>
      <c r="D2434" s="372">
        <v>0.26669999999999999</v>
      </c>
    </row>
    <row r="2435" spans="1:4" x14ac:dyDescent="0.25">
      <c r="A2435" s="369" t="s">
        <v>9224</v>
      </c>
      <c r="B2435" s="370" t="s">
        <v>9225</v>
      </c>
      <c r="C2435" s="371" t="s">
        <v>25</v>
      </c>
      <c r="D2435" s="372">
        <v>5.5E-2</v>
      </c>
    </row>
    <row r="2436" spans="1:4" x14ac:dyDescent="0.25">
      <c r="A2436" s="369" t="s">
        <v>1610</v>
      </c>
      <c r="B2436" s="370" t="s">
        <v>1611</v>
      </c>
      <c r="C2436" s="371" t="s">
        <v>52</v>
      </c>
      <c r="D2436" s="372"/>
    </row>
    <row r="2437" spans="1:4" x14ac:dyDescent="0.25">
      <c r="A2437" s="369" t="s">
        <v>8719</v>
      </c>
      <c r="B2437" s="370" t="s">
        <v>1611</v>
      </c>
      <c r="C2437" s="371" t="s">
        <v>52</v>
      </c>
      <c r="D2437" s="372">
        <v>1</v>
      </c>
    </row>
    <row r="2438" spans="1:4" x14ac:dyDescent="0.25">
      <c r="A2438" s="369" t="s">
        <v>8949</v>
      </c>
      <c r="B2438" s="370" t="s">
        <v>8950</v>
      </c>
      <c r="C2438" s="371" t="s">
        <v>770</v>
      </c>
      <c r="D2438" s="372">
        <v>0.26669999999999999</v>
      </c>
    </row>
    <row r="2439" spans="1:4" x14ac:dyDescent="0.25">
      <c r="A2439" s="369" t="s">
        <v>9224</v>
      </c>
      <c r="B2439" s="370" t="s">
        <v>9225</v>
      </c>
      <c r="C2439" s="371" t="s">
        <v>25</v>
      </c>
      <c r="D2439" s="372">
        <v>7.9100000000000004E-2</v>
      </c>
    </row>
    <row r="2440" spans="1:4" x14ac:dyDescent="0.25">
      <c r="A2440" s="369" t="s">
        <v>1612</v>
      </c>
      <c r="B2440" s="370" t="s">
        <v>1613</v>
      </c>
      <c r="C2440" s="371" t="s">
        <v>52</v>
      </c>
      <c r="D2440" s="372"/>
    </row>
    <row r="2441" spans="1:4" x14ac:dyDescent="0.25">
      <c r="A2441" s="369" t="s">
        <v>8717</v>
      </c>
      <c r="B2441" s="370" t="s">
        <v>1613</v>
      </c>
      <c r="C2441" s="371" t="s">
        <v>52</v>
      </c>
      <c r="D2441" s="372">
        <v>1</v>
      </c>
    </row>
    <row r="2442" spans="1:4" x14ac:dyDescent="0.25">
      <c r="A2442" s="369" t="s">
        <v>8949</v>
      </c>
      <c r="B2442" s="370" t="s">
        <v>8950</v>
      </c>
      <c r="C2442" s="371" t="s">
        <v>770</v>
      </c>
      <c r="D2442" s="372">
        <v>0.26669999999999999</v>
      </c>
    </row>
    <row r="2443" spans="1:4" x14ac:dyDescent="0.25">
      <c r="A2443" s="369" t="s">
        <v>9224</v>
      </c>
      <c r="B2443" s="370" t="s">
        <v>9225</v>
      </c>
      <c r="C2443" s="371" t="s">
        <v>25</v>
      </c>
      <c r="D2443" s="372">
        <v>0.1077</v>
      </c>
    </row>
    <row r="2444" spans="1:4" x14ac:dyDescent="0.25">
      <c r="A2444" s="369" t="s">
        <v>1614</v>
      </c>
      <c r="B2444" s="370" t="s">
        <v>1615</v>
      </c>
      <c r="C2444" s="371" t="s">
        <v>52</v>
      </c>
      <c r="D2444" s="372"/>
    </row>
    <row r="2445" spans="1:4" x14ac:dyDescent="0.25">
      <c r="A2445" s="369" t="s">
        <v>8725</v>
      </c>
      <c r="B2445" s="370" t="s">
        <v>1615</v>
      </c>
      <c r="C2445" s="371" t="s">
        <v>52</v>
      </c>
      <c r="D2445" s="372">
        <v>1</v>
      </c>
    </row>
    <row r="2446" spans="1:4" x14ac:dyDescent="0.25">
      <c r="A2446" s="369" t="s">
        <v>8949</v>
      </c>
      <c r="B2446" s="370" t="s">
        <v>8950</v>
      </c>
      <c r="C2446" s="371" t="s">
        <v>770</v>
      </c>
      <c r="D2446" s="372">
        <v>0.26669999999999999</v>
      </c>
    </row>
    <row r="2447" spans="1:4" x14ac:dyDescent="0.25">
      <c r="A2447" s="369" t="s">
        <v>9224</v>
      </c>
      <c r="B2447" s="370" t="s">
        <v>9225</v>
      </c>
      <c r="C2447" s="371" t="s">
        <v>25</v>
      </c>
      <c r="D2447" s="372">
        <v>0.14069999999999999</v>
      </c>
    </row>
    <row r="2448" spans="1:4" x14ac:dyDescent="0.25">
      <c r="A2448" s="369" t="s">
        <v>1616</v>
      </c>
      <c r="B2448" s="370" t="s">
        <v>1617</v>
      </c>
      <c r="C2448" s="371" t="s">
        <v>52</v>
      </c>
      <c r="D2448" s="372"/>
    </row>
    <row r="2449" spans="1:4" x14ac:dyDescent="0.25">
      <c r="A2449" s="369" t="s">
        <v>8726</v>
      </c>
      <c r="B2449" s="370" t="s">
        <v>1617</v>
      </c>
      <c r="C2449" s="371" t="s">
        <v>52</v>
      </c>
      <c r="D2449" s="372">
        <v>1</v>
      </c>
    </row>
    <row r="2450" spans="1:4" x14ac:dyDescent="0.25">
      <c r="A2450" s="369" t="s">
        <v>8949</v>
      </c>
      <c r="B2450" s="370" t="s">
        <v>8950</v>
      </c>
      <c r="C2450" s="371" t="s">
        <v>770</v>
      </c>
      <c r="D2450" s="372">
        <v>0.26669999999999999</v>
      </c>
    </row>
    <row r="2451" spans="1:4" x14ac:dyDescent="0.25">
      <c r="A2451" s="369" t="s">
        <v>9224</v>
      </c>
      <c r="B2451" s="370" t="s">
        <v>9225</v>
      </c>
      <c r="C2451" s="371" t="s">
        <v>25</v>
      </c>
      <c r="D2451" s="372">
        <v>0.2198</v>
      </c>
    </row>
    <row r="2452" spans="1:4" x14ac:dyDescent="0.25">
      <c r="A2452" s="369" t="s">
        <v>1618</v>
      </c>
      <c r="B2452" s="370" t="s">
        <v>1619</v>
      </c>
      <c r="C2452" s="371" t="s">
        <v>52</v>
      </c>
      <c r="D2452" s="372"/>
    </row>
    <row r="2453" spans="1:4" x14ac:dyDescent="0.25">
      <c r="A2453" s="369" t="s">
        <v>8718</v>
      </c>
      <c r="B2453" s="370" t="s">
        <v>1619</v>
      </c>
      <c r="C2453" s="371" t="s">
        <v>52</v>
      </c>
      <c r="D2453" s="372">
        <v>1</v>
      </c>
    </row>
    <row r="2454" spans="1:4" x14ac:dyDescent="0.25">
      <c r="A2454" s="369" t="s">
        <v>8949</v>
      </c>
      <c r="B2454" s="370" t="s">
        <v>8950</v>
      </c>
      <c r="C2454" s="371" t="s">
        <v>770</v>
      </c>
      <c r="D2454" s="372">
        <v>0.26669999999999999</v>
      </c>
    </row>
    <row r="2455" spans="1:4" x14ac:dyDescent="0.25">
      <c r="A2455" s="369" t="s">
        <v>9224</v>
      </c>
      <c r="B2455" s="370" t="s">
        <v>9225</v>
      </c>
      <c r="C2455" s="371" t="s">
        <v>25</v>
      </c>
      <c r="D2455" s="372">
        <v>0.3165</v>
      </c>
    </row>
    <row r="2456" spans="1:4" x14ac:dyDescent="0.25">
      <c r="A2456" s="369" t="s">
        <v>1620</v>
      </c>
      <c r="B2456" s="370" t="s">
        <v>1621</v>
      </c>
      <c r="C2456" s="371" t="s">
        <v>52</v>
      </c>
      <c r="D2456" s="372"/>
    </row>
    <row r="2457" spans="1:4" x14ac:dyDescent="0.25">
      <c r="A2457" s="369" t="s">
        <v>8737</v>
      </c>
      <c r="B2457" s="370" t="s">
        <v>1621</v>
      </c>
      <c r="C2457" s="371" t="s">
        <v>52</v>
      </c>
      <c r="D2457" s="372">
        <v>1</v>
      </c>
    </row>
    <row r="2458" spans="1:4" x14ac:dyDescent="0.25">
      <c r="A2458" s="369" t="s">
        <v>8949</v>
      </c>
      <c r="B2458" s="370" t="s">
        <v>8950</v>
      </c>
      <c r="C2458" s="371" t="s">
        <v>770</v>
      </c>
      <c r="D2458" s="372">
        <v>0.26669999999999999</v>
      </c>
    </row>
    <row r="2459" spans="1:4" x14ac:dyDescent="0.25">
      <c r="A2459" s="369" t="s">
        <v>9224</v>
      </c>
      <c r="B2459" s="370" t="s">
        <v>9225</v>
      </c>
      <c r="C2459" s="371" t="s">
        <v>25</v>
      </c>
      <c r="D2459" s="372">
        <v>0.40310000000000001</v>
      </c>
    </row>
    <row r="2460" spans="1:4" x14ac:dyDescent="0.25">
      <c r="A2460" s="369" t="s">
        <v>1622</v>
      </c>
      <c r="B2460" s="370" t="s">
        <v>1623</v>
      </c>
      <c r="C2460" s="371" t="s">
        <v>52</v>
      </c>
      <c r="D2460" s="372"/>
    </row>
    <row r="2461" spans="1:4" x14ac:dyDescent="0.25">
      <c r="A2461" s="369" t="s">
        <v>8727</v>
      </c>
      <c r="B2461" s="370" t="s">
        <v>1623</v>
      </c>
      <c r="C2461" s="371" t="s">
        <v>52</v>
      </c>
      <c r="D2461" s="372">
        <v>1</v>
      </c>
    </row>
    <row r="2462" spans="1:4" x14ac:dyDescent="0.25">
      <c r="A2462" s="369" t="s">
        <v>8949</v>
      </c>
      <c r="B2462" s="370" t="s">
        <v>8950</v>
      </c>
      <c r="C2462" s="371" t="s">
        <v>770</v>
      </c>
      <c r="D2462" s="372">
        <v>0.26669999999999999</v>
      </c>
    </row>
    <row r="2463" spans="1:4" x14ac:dyDescent="0.25">
      <c r="A2463" s="369" t="s">
        <v>9224</v>
      </c>
      <c r="B2463" s="370" t="s">
        <v>9225</v>
      </c>
      <c r="C2463" s="371" t="s">
        <v>25</v>
      </c>
      <c r="D2463" s="372">
        <v>0.56269999999999998</v>
      </c>
    </row>
    <row r="2464" spans="1:4" x14ac:dyDescent="0.25">
      <c r="A2464" s="365" t="s">
        <v>6605</v>
      </c>
      <c r="B2464" s="366" t="s">
        <v>15040</v>
      </c>
      <c r="C2464" s="367"/>
      <c r="D2464" s="368"/>
    </row>
    <row r="2465" spans="1:4" ht="30" x14ac:dyDescent="0.25">
      <c r="A2465" s="369" t="s">
        <v>1625</v>
      </c>
      <c r="B2465" s="370" t="s">
        <v>6606</v>
      </c>
      <c r="C2465" s="371" t="s">
        <v>48</v>
      </c>
      <c r="D2465" s="372"/>
    </row>
    <row r="2466" spans="1:4" ht="30" x14ac:dyDescent="0.25">
      <c r="A2466" s="369" t="s">
        <v>8642</v>
      </c>
      <c r="B2466" s="370" t="s">
        <v>6606</v>
      </c>
      <c r="C2466" s="371" t="s">
        <v>48</v>
      </c>
      <c r="D2466" s="372">
        <v>1</v>
      </c>
    </row>
    <row r="2467" spans="1:4" x14ac:dyDescent="0.25">
      <c r="A2467" s="369" t="s">
        <v>1626</v>
      </c>
      <c r="B2467" s="370" t="s">
        <v>1627</v>
      </c>
      <c r="C2467" s="371" t="s">
        <v>52</v>
      </c>
      <c r="D2467" s="372"/>
    </row>
    <row r="2468" spans="1:4" x14ac:dyDescent="0.25">
      <c r="A2468" s="369" t="s">
        <v>8765</v>
      </c>
      <c r="B2468" s="370" t="s">
        <v>1627</v>
      </c>
      <c r="C2468" s="371" t="s">
        <v>52</v>
      </c>
      <c r="D2468" s="372">
        <v>1</v>
      </c>
    </row>
    <row r="2469" spans="1:4" x14ac:dyDescent="0.25">
      <c r="A2469" s="369" t="s">
        <v>8923</v>
      </c>
      <c r="B2469" s="370" t="s">
        <v>8924</v>
      </c>
      <c r="C2469" s="371" t="s">
        <v>770</v>
      </c>
      <c r="D2469" s="372">
        <v>0.29580000000000001</v>
      </c>
    </row>
    <row r="2470" spans="1:4" x14ac:dyDescent="0.25">
      <c r="A2470" s="369" t="s">
        <v>8925</v>
      </c>
      <c r="B2470" s="370" t="s">
        <v>8926</v>
      </c>
      <c r="C2470" s="371" t="s">
        <v>770</v>
      </c>
      <c r="D2470" s="372">
        <v>0.5917</v>
      </c>
    </row>
    <row r="2471" spans="1:4" x14ac:dyDescent="0.25">
      <c r="A2471" s="369" t="s">
        <v>8949</v>
      </c>
      <c r="B2471" s="370" t="s">
        <v>8950</v>
      </c>
      <c r="C2471" s="371" t="s">
        <v>770</v>
      </c>
      <c r="D2471" s="372">
        <v>0.25</v>
      </c>
    </row>
    <row r="2472" spans="1:4" x14ac:dyDescent="0.25">
      <c r="A2472" s="369" t="s">
        <v>8993</v>
      </c>
      <c r="B2472" s="370" t="s">
        <v>8994</v>
      </c>
      <c r="C2472" s="371" t="s">
        <v>32</v>
      </c>
      <c r="D2472" s="372">
        <v>48.254899999999999</v>
      </c>
    </row>
    <row r="2473" spans="1:4" x14ac:dyDescent="0.25">
      <c r="A2473" s="369" t="s">
        <v>9049</v>
      </c>
      <c r="B2473" s="370" t="s">
        <v>9050</v>
      </c>
      <c r="C2473" s="371" t="s">
        <v>25</v>
      </c>
      <c r="D2473" s="372">
        <v>3.4000000000000002E-2</v>
      </c>
    </row>
    <row r="2474" spans="1:4" x14ac:dyDescent="0.25">
      <c r="A2474" s="369" t="s">
        <v>9508</v>
      </c>
      <c r="B2474" s="370" t="s">
        <v>9509</v>
      </c>
      <c r="C2474" s="371" t="s">
        <v>32</v>
      </c>
      <c r="D2474" s="372">
        <v>0.22170000000000001</v>
      </c>
    </row>
    <row r="2475" spans="1:4" x14ac:dyDescent="0.25">
      <c r="A2475" s="369" t="s">
        <v>1628</v>
      </c>
      <c r="B2475" s="370" t="s">
        <v>1629</v>
      </c>
      <c r="C2475" s="371" t="s">
        <v>52</v>
      </c>
      <c r="D2475" s="372"/>
    </row>
    <row r="2476" spans="1:4" x14ac:dyDescent="0.25">
      <c r="A2476" s="369" t="s">
        <v>8766</v>
      </c>
      <c r="B2476" s="370" t="s">
        <v>1629</v>
      </c>
      <c r="C2476" s="371" t="s">
        <v>52</v>
      </c>
      <c r="D2476" s="372">
        <v>1</v>
      </c>
    </row>
    <row r="2477" spans="1:4" x14ac:dyDescent="0.25">
      <c r="A2477" s="369" t="s">
        <v>8923</v>
      </c>
      <c r="B2477" s="370" t="s">
        <v>8924</v>
      </c>
      <c r="C2477" s="371" t="s">
        <v>770</v>
      </c>
      <c r="D2477" s="372">
        <v>0.49309999999999998</v>
      </c>
    </row>
    <row r="2478" spans="1:4" x14ac:dyDescent="0.25">
      <c r="A2478" s="369" t="s">
        <v>8925</v>
      </c>
      <c r="B2478" s="370" t="s">
        <v>8926</v>
      </c>
      <c r="C2478" s="371" t="s">
        <v>770</v>
      </c>
      <c r="D2478" s="372">
        <v>0.98619999999999997</v>
      </c>
    </row>
    <row r="2479" spans="1:4" x14ac:dyDescent="0.25">
      <c r="A2479" s="369" t="s">
        <v>8949</v>
      </c>
      <c r="B2479" s="370" t="s">
        <v>8950</v>
      </c>
      <c r="C2479" s="371" t="s">
        <v>770</v>
      </c>
      <c r="D2479" s="372">
        <v>0.25</v>
      </c>
    </row>
    <row r="2480" spans="1:4" x14ac:dyDescent="0.25">
      <c r="A2480" s="369" t="s">
        <v>8993</v>
      </c>
      <c r="B2480" s="370" t="s">
        <v>8994</v>
      </c>
      <c r="C2480" s="371" t="s">
        <v>32</v>
      </c>
      <c r="D2480" s="372">
        <v>75.398200000000003</v>
      </c>
    </row>
    <row r="2481" spans="1:4" x14ac:dyDescent="0.25">
      <c r="A2481" s="369" t="s">
        <v>9049</v>
      </c>
      <c r="B2481" s="370" t="s">
        <v>9050</v>
      </c>
      <c r="C2481" s="371" t="s">
        <v>25</v>
      </c>
      <c r="D2481" s="372">
        <v>0.05</v>
      </c>
    </row>
    <row r="2482" spans="1:4" x14ac:dyDescent="0.25">
      <c r="A2482" s="369" t="s">
        <v>9508</v>
      </c>
      <c r="B2482" s="370" t="s">
        <v>9509</v>
      </c>
      <c r="C2482" s="371" t="s">
        <v>32</v>
      </c>
      <c r="D2482" s="372">
        <v>0.3695</v>
      </c>
    </row>
    <row r="2483" spans="1:4" x14ac:dyDescent="0.25">
      <c r="A2483" s="369" t="s">
        <v>1630</v>
      </c>
      <c r="B2483" s="370" t="s">
        <v>1631</v>
      </c>
      <c r="C2483" s="371" t="s">
        <v>52</v>
      </c>
      <c r="D2483" s="372"/>
    </row>
    <row r="2484" spans="1:4" x14ac:dyDescent="0.25">
      <c r="A2484" s="369" t="s">
        <v>8767</v>
      </c>
      <c r="B2484" s="370" t="s">
        <v>1631</v>
      </c>
      <c r="C2484" s="371" t="s">
        <v>52</v>
      </c>
      <c r="D2484" s="372">
        <v>1</v>
      </c>
    </row>
    <row r="2485" spans="1:4" x14ac:dyDescent="0.25">
      <c r="A2485" s="369" t="s">
        <v>8923</v>
      </c>
      <c r="B2485" s="370" t="s">
        <v>8924</v>
      </c>
      <c r="C2485" s="371" t="s">
        <v>770</v>
      </c>
      <c r="D2485" s="372">
        <v>0.5917</v>
      </c>
    </row>
    <row r="2486" spans="1:4" x14ac:dyDescent="0.25">
      <c r="A2486" s="369" t="s">
        <v>8925</v>
      </c>
      <c r="B2486" s="370" t="s">
        <v>8926</v>
      </c>
      <c r="C2486" s="371" t="s">
        <v>770</v>
      </c>
      <c r="D2486" s="372">
        <v>1.1835</v>
      </c>
    </row>
    <row r="2487" spans="1:4" x14ac:dyDescent="0.25">
      <c r="A2487" s="369" t="s">
        <v>8949</v>
      </c>
      <c r="B2487" s="370" t="s">
        <v>8950</v>
      </c>
      <c r="C2487" s="371" t="s">
        <v>770</v>
      </c>
      <c r="D2487" s="372">
        <v>0.25</v>
      </c>
    </row>
    <row r="2488" spans="1:4" x14ac:dyDescent="0.25">
      <c r="A2488" s="369" t="s">
        <v>8993</v>
      </c>
      <c r="B2488" s="370" t="s">
        <v>8994</v>
      </c>
      <c r="C2488" s="371" t="s">
        <v>32</v>
      </c>
      <c r="D2488" s="372">
        <v>117.80970000000001</v>
      </c>
    </row>
    <row r="2489" spans="1:4" x14ac:dyDescent="0.25">
      <c r="A2489" s="369" t="s">
        <v>9049</v>
      </c>
      <c r="B2489" s="370" t="s">
        <v>9050</v>
      </c>
      <c r="C2489" s="371" t="s">
        <v>25</v>
      </c>
      <c r="D2489" s="372">
        <v>7.5999999999999998E-2</v>
      </c>
    </row>
    <row r="2490" spans="1:4" x14ac:dyDescent="0.25">
      <c r="A2490" s="369" t="s">
        <v>9508</v>
      </c>
      <c r="B2490" s="370" t="s">
        <v>9509</v>
      </c>
      <c r="C2490" s="371" t="s">
        <v>32</v>
      </c>
      <c r="D2490" s="372">
        <v>0.44340000000000002</v>
      </c>
    </row>
    <row r="2491" spans="1:4" x14ac:dyDescent="0.25">
      <c r="A2491" s="365" t="s">
        <v>6218</v>
      </c>
      <c r="B2491" s="366" t="s">
        <v>15041</v>
      </c>
      <c r="C2491" s="367"/>
      <c r="D2491" s="368"/>
    </row>
    <row r="2492" spans="1:4" x14ac:dyDescent="0.25">
      <c r="A2492" s="365" t="s">
        <v>6608</v>
      </c>
      <c r="B2492" s="366" t="s">
        <v>15042</v>
      </c>
      <c r="C2492" s="367"/>
      <c r="D2492" s="368"/>
    </row>
    <row r="2493" spans="1:4" ht="30" x14ac:dyDescent="0.25">
      <c r="A2493" s="369" t="s">
        <v>1632</v>
      </c>
      <c r="B2493" s="370" t="s">
        <v>6610</v>
      </c>
      <c r="C2493" s="371" t="s">
        <v>21</v>
      </c>
      <c r="D2493" s="372"/>
    </row>
    <row r="2494" spans="1:4" x14ac:dyDescent="0.25">
      <c r="A2494" s="369" t="s">
        <v>8909</v>
      </c>
      <c r="B2494" s="370" t="s">
        <v>8910</v>
      </c>
      <c r="C2494" s="371" t="s">
        <v>770</v>
      </c>
      <c r="D2494" s="372">
        <v>0.22</v>
      </c>
    </row>
    <row r="2495" spans="1:4" x14ac:dyDescent="0.25">
      <c r="A2495" s="369" t="s">
        <v>8911</v>
      </c>
      <c r="B2495" s="370" t="s">
        <v>8912</v>
      </c>
      <c r="C2495" s="371" t="s">
        <v>770</v>
      </c>
      <c r="D2495" s="372">
        <v>0.22</v>
      </c>
    </row>
    <row r="2496" spans="1:4" x14ac:dyDescent="0.25">
      <c r="A2496" s="369" t="s">
        <v>8935</v>
      </c>
      <c r="B2496" s="370" t="s">
        <v>8936</v>
      </c>
      <c r="C2496" s="371" t="s">
        <v>770</v>
      </c>
      <c r="D2496" s="372">
        <v>0.35</v>
      </c>
    </row>
    <row r="2497" spans="1:4" x14ac:dyDescent="0.25">
      <c r="A2497" s="369" t="s">
        <v>8949</v>
      </c>
      <c r="B2497" s="370" t="s">
        <v>8950</v>
      </c>
      <c r="C2497" s="371" t="s">
        <v>770</v>
      </c>
      <c r="D2497" s="372">
        <v>0.7</v>
      </c>
    </row>
    <row r="2498" spans="1:4" x14ac:dyDescent="0.25">
      <c r="A2498" s="369" t="s">
        <v>9196</v>
      </c>
      <c r="B2498" s="370" t="s">
        <v>9197</v>
      </c>
      <c r="C2498" s="371" t="s">
        <v>25</v>
      </c>
      <c r="D2498" s="372">
        <v>4.3999999999999997E-2</v>
      </c>
    </row>
    <row r="2499" spans="1:4" ht="30" x14ac:dyDescent="0.25">
      <c r="A2499" s="369" t="s">
        <v>9264</v>
      </c>
      <c r="B2499" s="370" t="s">
        <v>9265</v>
      </c>
      <c r="C2499" s="371" t="s">
        <v>21</v>
      </c>
      <c r="D2499" s="372">
        <v>1</v>
      </c>
    </row>
    <row r="2500" spans="1:4" x14ac:dyDescent="0.25">
      <c r="A2500" s="369" t="s">
        <v>9362</v>
      </c>
      <c r="B2500" s="370" t="s">
        <v>9363</v>
      </c>
      <c r="C2500" s="371" t="s">
        <v>52</v>
      </c>
      <c r="D2500" s="372">
        <v>1.01</v>
      </c>
    </row>
    <row r="2501" spans="1:4" x14ac:dyDescent="0.25">
      <c r="A2501" s="369" t="s">
        <v>9366</v>
      </c>
      <c r="B2501" s="370" t="s">
        <v>9367</v>
      </c>
      <c r="C2501" s="371" t="s">
        <v>52</v>
      </c>
      <c r="D2501" s="372">
        <v>0.74</v>
      </c>
    </row>
    <row r="2502" spans="1:4" x14ac:dyDescent="0.25">
      <c r="A2502" s="369" t="s">
        <v>9370</v>
      </c>
      <c r="B2502" s="370" t="s">
        <v>9371</v>
      </c>
      <c r="C2502" s="371" t="s">
        <v>21</v>
      </c>
      <c r="D2502" s="372">
        <v>0.18</v>
      </c>
    </row>
    <row r="2503" spans="1:4" x14ac:dyDescent="0.25">
      <c r="A2503" s="369" t="s">
        <v>9506</v>
      </c>
      <c r="B2503" s="370" t="s">
        <v>9507</v>
      </c>
      <c r="C2503" s="371" t="s">
        <v>32</v>
      </c>
      <c r="D2503" s="372">
        <v>0.02</v>
      </c>
    </row>
    <row r="2504" spans="1:4" ht="30" x14ac:dyDescent="0.25">
      <c r="A2504" s="369" t="s">
        <v>1633</v>
      </c>
      <c r="B2504" s="370" t="s">
        <v>6611</v>
      </c>
      <c r="C2504" s="371" t="s">
        <v>21</v>
      </c>
      <c r="D2504" s="372"/>
    </row>
    <row r="2505" spans="1:4" x14ac:dyDescent="0.25">
      <c r="A2505" s="369" t="s">
        <v>8909</v>
      </c>
      <c r="B2505" s="370" t="s">
        <v>8910</v>
      </c>
      <c r="C2505" s="371" t="s">
        <v>770</v>
      </c>
      <c r="D2505" s="372">
        <v>0.22</v>
      </c>
    </row>
    <row r="2506" spans="1:4" x14ac:dyDescent="0.25">
      <c r="A2506" s="369" t="s">
        <v>8911</v>
      </c>
      <c r="B2506" s="370" t="s">
        <v>8912</v>
      </c>
      <c r="C2506" s="371" t="s">
        <v>770</v>
      </c>
      <c r="D2506" s="372">
        <v>0.22</v>
      </c>
    </row>
    <row r="2507" spans="1:4" x14ac:dyDescent="0.25">
      <c r="A2507" s="369" t="s">
        <v>8935</v>
      </c>
      <c r="B2507" s="370" t="s">
        <v>8936</v>
      </c>
      <c r="C2507" s="371" t="s">
        <v>770</v>
      </c>
      <c r="D2507" s="372">
        <v>0.4</v>
      </c>
    </row>
    <row r="2508" spans="1:4" x14ac:dyDescent="0.25">
      <c r="A2508" s="369" t="s">
        <v>8949</v>
      </c>
      <c r="B2508" s="370" t="s">
        <v>8950</v>
      </c>
      <c r="C2508" s="371" t="s">
        <v>770</v>
      </c>
      <c r="D2508" s="372">
        <v>0.8</v>
      </c>
    </row>
    <row r="2509" spans="1:4" x14ac:dyDescent="0.25">
      <c r="A2509" s="369" t="s">
        <v>9196</v>
      </c>
      <c r="B2509" s="370" t="s">
        <v>9197</v>
      </c>
      <c r="C2509" s="371" t="s">
        <v>25</v>
      </c>
      <c r="D2509" s="372">
        <v>4.3999999999999997E-2</v>
      </c>
    </row>
    <row r="2510" spans="1:4" ht="30" x14ac:dyDescent="0.25">
      <c r="A2510" s="369" t="s">
        <v>9266</v>
      </c>
      <c r="B2510" s="370" t="s">
        <v>9267</v>
      </c>
      <c r="C2510" s="371" t="s">
        <v>21</v>
      </c>
      <c r="D2510" s="372">
        <v>1</v>
      </c>
    </row>
    <row r="2511" spans="1:4" x14ac:dyDescent="0.25">
      <c r="A2511" s="369" t="s">
        <v>9362</v>
      </c>
      <c r="B2511" s="370" t="s">
        <v>9363</v>
      </c>
      <c r="C2511" s="371" t="s">
        <v>52</v>
      </c>
      <c r="D2511" s="372">
        <v>1.01</v>
      </c>
    </row>
    <row r="2512" spans="1:4" x14ac:dyDescent="0.25">
      <c r="A2512" s="369" t="s">
        <v>9366</v>
      </c>
      <c r="B2512" s="370" t="s">
        <v>9367</v>
      </c>
      <c r="C2512" s="371" t="s">
        <v>52</v>
      </c>
      <c r="D2512" s="372">
        <v>0.74</v>
      </c>
    </row>
    <row r="2513" spans="1:4" x14ac:dyDescent="0.25">
      <c r="A2513" s="369" t="s">
        <v>9370</v>
      </c>
      <c r="B2513" s="370" t="s">
        <v>9371</v>
      </c>
      <c r="C2513" s="371" t="s">
        <v>21</v>
      </c>
      <c r="D2513" s="372">
        <v>0.18</v>
      </c>
    </row>
    <row r="2514" spans="1:4" x14ac:dyDescent="0.25">
      <c r="A2514" s="369" t="s">
        <v>9506</v>
      </c>
      <c r="B2514" s="370" t="s">
        <v>9507</v>
      </c>
      <c r="C2514" s="371" t="s">
        <v>32</v>
      </c>
      <c r="D2514" s="372">
        <v>0.02</v>
      </c>
    </row>
    <row r="2515" spans="1:4" ht="30" x14ac:dyDescent="0.25">
      <c r="A2515" s="369" t="s">
        <v>1634</v>
      </c>
      <c r="B2515" s="370" t="s">
        <v>6612</v>
      </c>
      <c r="C2515" s="371" t="s">
        <v>21</v>
      </c>
      <c r="D2515" s="372"/>
    </row>
    <row r="2516" spans="1:4" x14ac:dyDescent="0.25">
      <c r="A2516" s="369" t="s">
        <v>8909</v>
      </c>
      <c r="B2516" s="370" t="s">
        <v>8910</v>
      </c>
      <c r="C2516" s="371" t="s">
        <v>770</v>
      </c>
      <c r="D2516" s="372">
        <v>0.22</v>
      </c>
    </row>
    <row r="2517" spans="1:4" x14ac:dyDescent="0.25">
      <c r="A2517" s="369" t="s">
        <v>8911</v>
      </c>
      <c r="B2517" s="370" t="s">
        <v>8912</v>
      </c>
      <c r="C2517" s="371" t="s">
        <v>770</v>
      </c>
      <c r="D2517" s="372">
        <v>0.22</v>
      </c>
    </row>
    <row r="2518" spans="1:4" x14ac:dyDescent="0.25">
      <c r="A2518" s="369" t="s">
        <v>8935</v>
      </c>
      <c r="B2518" s="370" t="s">
        <v>8936</v>
      </c>
      <c r="C2518" s="371" t="s">
        <v>770</v>
      </c>
      <c r="D2518" s="372">
        <v>0.45</v>
      </c>
    </row>
    <row r="2519" spans="1:4" x14ac:dyDescent="0.25">
      <c r="A2519" s="369" t="s">
        <v>8949</v>
      </c>
      <c r="B2519" s="370" t="s">
        <v>8950</v>
      </c>
      <c r="C2519" s="371" t="s">
        <v>770</v>
      </c>
      <c r="D2519" s="372">
        <v>0.9</v>
      </c>
    </row>
    <row r="2520" spans="1:4" x14ac:dyDescent="0.25">
      <c r="A2520" s="369" t="s">
        <v>9196</v>
      </c>
      <c r="B2520" s="370" t="s">
        <v>9197</v>
      </c>
      <c r="C2520" s="371" t="s">
        <v>25</v>
      </c>
      <c r="D2520" s="372">
        <v>4.3999999999999997E-2</v>
      </c>
    </row>
    <row r="2521" spans="1:4" ht="30" x14ac:dyDescent="0.25">
      <c r="A2521" s="369" t="s">
        <v>9268</v>
      </c>
      <c r="B2521" s="370" t="s">
        <v>9269</v>
      </c>
      <c r="C2521" s="371" t="s">
        <v>21</v>
      </c>
      <c r="D2521" s="372">
        <v>1</v>
      </c>
    </row>
    <row r="2522" spans="1:4" x14ac:dyDescent="0.25">
      <c r="A2522" s="369" t="s">
        <v>9362</v>
      </c>
      <c r="B2522" s="370" t="s">
        <v>9363</v>
      </c>
      <c r="C2522" s="371" t="s">
        <v>52</v>
      </c>
      <c r="D2522" s="372">
        <v>1.01</v>
      </c>
    </row>
    <row r="2523" spans="1:4" x14ac:dyDescent="0.25">
      <c r="A2523" s="369" t="s">
        <v>9366</v>
      </c>
      <c r="B2523" s="370" t="s">
        <v>9367</v>
      </c>
      <c r="C2523" s="371" t="s">
        <v>52</v>
      </c>
      <c r="D2523" s="372">
        <v>0.74</v>
      </c>
    </row>
    <row r="2524" spans="1:4" x14ac:dyDescent="0.25">
      <c r="A2524" s="369" t="s">
        <v>9370</v>
      </c>
      <c r="B2524" s="370" t="s">
        <v>9371</v>
      </c>
      <c r="C2524" s="371" t="s">
        <v>21</v>
      </c>
      <c r="D2524" s="372">
        <v>0.18</v>
      </c>
    </row>
    <row r="2525" spans="1:4" x14ac:dyDescent="0.25">
      <c r="A2525" s="369" t="s">
        <v>9506</v>
      </c>
      <c r="B2525" s="370" t="s">
        <v>9507</v>
      </c>
      <c r="C2525" s="371" t="s">
        <v>32</v>
      </c>
      <c r="D2525" s="372">
        <v>0.02</v>
      </c>
    </row>
    <row r="2526" spans="1:4" ht="30" x14ac:dyDescent="0.25">
      <c r="A2526" s="369" t="s">
        <v>1635</v>
      </c>
      <c r="B2526" s="370" t="s">
        <v>6613</v>
      </c>
      <c r="C2526" s="371" t="s">
        <v>21</v>
      </c>
      <c r="D2526" s="372"/>
    </row>
    <row r="2527" spans="1:4" x14ac:dyDescent="0.25">
      <c r="A2527" s="369" t="s">
        <v>8909</v>
      </c>
      <c r="B2527" s="370" t="s">
        <v>8910</v>
      </c>
      <c r="C2527" s="371" t="s">
        <v>770</v>
      </c>
      <c r="D2527" s="372">
        <v>0.22</v>
      </c>
    </row>
    <row r="2528" spans="1:4" x14ac:dyDescent="0.25">
      <c r="A2528" s="369" t="s">
        <v>8911</v>
      </c>
      <c r="B2528" s="370" t="s">
        <v>8912</v>
      </c>
      <c r="C2528" s="371" t="s">
        <v>770</v>
      </c>
      <c r="D2528" s="372">
        <v>0.22</v>
      </c>
    </row>
    <row r="2529" spans="1:4" x14ac:dyDescent="0.25">
      <c r="A2529" s="369" t="s">
        <v>8935</v>
      </c>
      <c r="B2529" s="370" t="s">
        <v>8936</v>
      </c>
      <c r="C2529" s="371" t="s">
        <v>770</v>
      </c>
      <c r="D2529" s="372">
        <v>0.5</v>
      </c>
    </row>
    <row r="2530" spans="1:4" x14ac:dyDescent="0.25">
      <c r="A2530" s="369" t="s">
        <v>8949</v>
      </c>
      <c r="B2530" s="370" t="s">
        <v>8950</v>
      </c>
      <c r="C2530" s="371" t="s">
        <v>770</v>
      </c>
      <c r="D2530" s="372">
        <v>1</v>
      </c>
    </row>
    <row r="2531" spans="1:4" x14ac:dyDescent="0.25">
      <c r="A2531" s="369" t="s">
        <v>9196</v>
      </c>
      <c r="B2531" s="370" t="s">
        <v>9197</v>
      </c>
      <c r="C2531" s="371" t="s">
        <v>25</v>
      </c>
      <c r="D2531" s="372">
        <v>4.3999999999999997E-2</v>
      </c>
    </row>
    <row r="2532" spans="1:4" ht="30" x14ac:dyDescent="0.25">
      <c r="A2532" s="369" t="s">
        <v>9250</v>
      </c>
      <c r="B2532" s="370" t="s">
        <v>9251</v>
      </c>
      <c r="C2532" s="371" t="s">
        <v>21</v>
      </c>
      <c r="D2532" s="372">
        <v>1</v>
      </c>
    </row>
    <row r="2533" spans="1:4" x14ac:dyDescent="0.25">
      <c r="A2533" s="369" t="s">
        <v>9362</v>
      </c>
      <c r="B2533" s="370" t="s">
        <v>9363</v>
      </c>
      <c r="C2533" s="371" t="s">
        <v>52</v>
      </c>
      <c r="D2533" s="372">
        <v>1.01</v>
      </c>
    </row>
    <row r="2534" spans="1:4" x14ac:dyDescent="0.25">
      <c r="A2534" s="369" t="s">
        <v>9366</v>
      </c>
      <c r="B2534" s="370" t="s">
        <v>9367</v>
      </c>
      <c r="C2534" s="371" t="s">
        <v>52</v>
      </c>
      <c r="D2534" s="372">
        <v>0.74</v>
      </c>
    </row>
    <row r="2535" spans="1:4" x14ac:dyDescent="0.25">
      <c r="A2535" s="369" t="s">
        <v>9370</v>
      </c>
      <c r="B2535" s="370" t="s">
        <v>9371</v>
      </c>
      <c r="C2535" s="371" t="s">
        <v>21</v>
      </c>
      <c r="D2535" s="372">
        <v>0.18</v>
      </c>
    </row>
    <row r="2536" spans="1:4" x14ac:dyDescent="0.25">
      <c r="A2536" s="369" t="s">
        <v>9506</v>
      </c>
      <c r="B2536" s="370" t="s">
        <v>9507</v>
      </c>
      <c r="C2536" s="371" t="s">
        <v>32</v>
      </c>
      <c r="D2536" s="372">
        <v>0.02</v>
      </c>
    </row>
    <row r="2537" spans="1:4" ht="30" x14ac:dyDescent="0.25">
      <c r="A2537" s="369" t="s">
        <v>1636</v>
      </c>
      <c r="B2537" s="370" t="s">
        <v>6614</v>
      </c>
      <c r="C2537" s="371" t="s">
        <v>21</v>
      </c>
      <c r="D2537" s="372"/>
    </row>
    <row r="2538" spans="1:4" x14ac:dyDescent="0.25">
      <c r="A2538" s="369" t="s">
        <v>8909</v>
      </c>
      <c r="B2538" s="370" t="s">
        <v>8910</v>
      </c>
      <c r="C2538" s="371" t="s">
        <v>770</v>
      </c>
      <c r="D2538" s="372">
        <v>0.24</v>
      </c>
    </row>
    <row r="2539" spans="1:4" x14ac:dyDescent="0.25">
      <c r="A2539" s="369" t="s">
        <v>8911</v>
      </c>
      <c r="B2539" s="370" t="s">
        <v>8912</v>
      </c>
      <c r="C2539" s="371" t="s">
        <v>770</v>
      </c>
      <c r="D2539" s="372">
        <v>0.24</v>
      </c>
    </row>
    <row r="2540" spans="1:4" x14ac:dyDescent="0.25">
      <c r="A2540" s="369" t="s">
        <v>8935</v>
      </c>
      <c r="B2540" s="370" t="s">
        <v>8936</v>
      </c>
      <c r="C2540" s="371" t="s">
        <v>770</v>
      </c>
      <c r="D2540" s="372">
        <v>0.55000000000000004</v>
      </c>
    </row>
    <row r="2541" spans="1:4" x14ac:dyDescent="0.25">
      <c r="A2541" s="369" t="s">
        <v>8949</v>
      </c>
      <c r="B2541" s="370" t="s">
        <v>8950</v>
      </c>
      <c r="C2541" s="371" t="s">
        <v>770</v>
      </c>
      <c r="D2541" s="372">
        <v>1.1000000000000001</v>
      </c>
    </row>
    <row r="2542" spans="1:4" x14ac:dyDescent="0.25">
      <c r="A2542" s="369" t="s">
        <v>9196</v>
      </c>
      <c r="B2542" s="370" t="s">
        <v>9197</v>
      </c>
      <c r="C2542" s="371" t="s">
        <v>25</v>
      </c>
      <c r="D2542" s="372">
        <v>6.6000000000000003E-2</v>
      </c>
    </row>
    <row r="2543" spans="1:4" ht="30" x14ac:dyDescent="0.25">
      <c r="A2543" s="369" t="s">
        <v>9252</v>
      </c>
      <c r="B2543" s="370" t="s">
        <v>9253</v>
      </c>
      <c r="C2543" s="371" t="s">
        <v>21</v>
      </c>
      <c r="D2543" s="372">
        <v>1</v>
      </c>
    </row>
    <row r="2544" spans="1:4" x14ac:dyDescent="0.25">
      <c r="A2544" s="369" t="s">
        <v>9362</v>
      </c>
      <c r="B2544" s="370" t="s">
        <v>9363</v>
      </c>
      <c r="C2544" s="371" t="s">
        <v>52</v>
      </c>
      <c r="D2544" s="372">
        <v>1.1100000000000001</v>
      </c>
    </row>
    <row r="2545" spans="1:4" x14ac:dyDescent="0.25">
      <c r="A2545" s="369" t="s">
        <v>9366</v>
      </c>
      <c r="B2545" s="370" t="s">
        <v>9367</v>
      </c>
      <c r="C2545" s="371" t="s">
        <v>52</v>
      </c>
      <c r="D2545" s="372">
        <v>0.77</v>
      </c>
    </row>
    <row r="2546" spans="1:4" x14ac:dyDescent="0.25">
      <c r="A2546" s="369" t="s">
        <v>9370</v>
      </c>
      <c r="B2546" s="370" t="s">
        <v>9371</v>
      </c>
      <c r="C2546" s="371" t="s">
        <v>21</v>
      </c>
      <c r="D2546" s="372">
        <v>0.2</v>
      </c>
    </row>
    <row r="2547" spans="1:4" x14ac:dyDescent="0.25">
      <c r="A2547" s="369" t="s">
        <v>9506</v>
      </c>
      <c r="B2547" s="370" t="s">
        <v>9507</v>
      </c>
      <c r="C2547" s="371" t="s">
        <v>32</v>
      </c>
      <c r="D2547" s="372">
        <v>0.02</v>
      </c>
    </row>
    <row r="2548" spans="1:4" ht="30" x14ac:dyDescent="0.25">
      <c r="A2548" s="369" t="s">
        <v>1637</v>
      </c>
      <c r="B2548" s="370" t="s">
        <v>6615</v>
      </c>
      <c r="C2548" s="371" t="s">
        <v>21</v>
      </c>
      <c r="D2548" s="372"/>
    </row>
    <row r="2549" spans="1:4" x14ac:dyDescent="0.25">
      <c r="A2549" s="369" t="s">
        <v>8909</v>
      </c>
      <c r="B2549" s="370" t="s">
        <v>8910</v>
      </c>
      <c r="C2549" s="371" t="s">
        <v>770</v>
      </c>
      <c r="D2549" s="372">
        <v>0.22</v>
      </c>
    </row>
    <row r="2550" spans="1:4" x14ac:dyDescent="0.25">
      <c r="A2550" s="369" t="s">
        <v>8911</v>
      </c>
      <c r="B2550" s="370" t="s">
        <v>8912</v>
      </c>
      <c r="C2550" s="371" t="s">
        <v>770</v>
      </c>
      <c r="D2550" s="372">
        <v>0.22</v>
      </c>
    </row>
    <row r="2551" spans="1:4" x14ac:dyDescent="0.25">
      <c r="A2551" s="369" t="s">
        <v>8935</v>
      </c>
      <c r="B2551" s="370" t="s">
        <v>8936</v>
      </c>
      <c r="C2551" s="371" t="s">
        <v>770</v>
      </c>
      <c r="D2551" s="372">
        <v>0.4</v>
      </c>
    </row>
    <row r="2552" spans="1:4" x14ac:dyDescent="0.25">
      <c r="A2552" s="369" t="s">
        <v>8949</v>
      </c>
      <c r="B2552" s="370" t="s">
        <v>8950</v>
      </c>
      <c r="C2552" s="371" t="s">
        <v>770</v>
      </c>
      <c r="D2552" s="372">
        <v>0.8</v>
      </c>
    </row>
    <row r="2553" spans="1:4" x14ac:dyDescent="0.25">
      <c r="A2553" s="369" t="s">
        <v>9196</v>
      </c>
      <c r="B2553" s="370" t="s">
        <v>9197</v>
      </c>
      <c r="C2553" s="371" t="s">
        <v>25</v>
      </c>
      <c r="D2553" s="372">
        <v>4.8000000000000001E-2</v>
      </c>
    </row>
    <row r="2554" spans="1:4" ht="30" x14ac:dyDescent="0.25">
      <c r="A2554" s="369" t="s">
        <v>9240</v>
      </c>
      <c r="B2554" s="370" t="s">
        <v>9241</v>
      </c>
      <c r="C2554" s="371" t="s">
        <v>21</v>
      </c>
      <c r="D2554" s="372">
        <v>1</v>
      </c>
    </row>
    <row r="2555" spans="1:4" x14ac:dyDescent="0.25">
      <c r="A2555" s="369" t="s">
        <v>9362</v>
      </c>
      <c r="B2555" s="370" t="s">
        <v>9363</v>
      </c>
      <c r="C2555" s="371" t="s">
        <v>52</v>
      </c>
      <c r="D2555" s="372">
        <v>1.01</v>
      </c>
    </row>
    <row r="2556" spans="1:4" x14ac:dyDescent="0.25">
      <c r="A2556" s="369" t="s">
        <v>9366</v>
      </c>
      <c r="B2556" s="370" t="s">
        <v>9367</v>
      </c>
      <c r="C2556" s="371" t="s">
        <v>52</v>
      </c>
      <c r="D2556" s="372">
        <v>0.74</v>
      </c>
    </row>
    <row r="2557" spans="1:4" x14ac:dyDescent="0.25">
      <c r="A2557" s="369" t="s">
        <v>9370</v>
      </c>
      <c r="B2557" s="370" t="s">
        <v>9371</v>
      </c>
      <c r="C2557" s="371" t="s">
        <v>21</v>
      </c>
      <c r="D2557" s="372">
        <v>0.18</v>
      </c>
    </row>
    <row r="2558" spans="1:4" x14ac:dyDescent="0.25">
      <c r="A2558" s="369" t="s">
        <v>9506</v>
      </c>
      <c r="B2558" s="370" t="s">
        <v>9507</v>
      </c>
      <c r="C2558" s="371" t="s">
        <v>32</v>
      </c>
      <c r="D2558" s="372">
        <v>0.02</v>
      </c>
    </row>
    <row r="2559" spans="1:4" ht="30" x14ac:dyDescent="0.25">
      <c r="A2559" s="369" t="s">
        <v>1638</v>
      </c>
      <c r="B2559" s="370" t="s">
        <v>6616</v>
      </c>
      <c r="C2559" s="371" t="s">
        <v>21</v>
      </c>
      <c r="D2559" s="372"/>
    </row>
    <row r="2560" spans="1:4" x14ac:dyDescent="0.25">
      <c r="A2560" s="369" t="s">
        <v>8909</v>
      </c>
      <c r="B2560" s="370" t="s">
        <v>8910</v>
      </c>
      <c r="C2560" s="371" t="s">
        <v>770</v>
      </c>
      <c r="D2560" s="372">
        <v>0.22</v>
      </c>
    </row>
    <row r="2561" spans="1:4" x14ac:dyDescent="0.25">
      <c r="A2561" s="369" t="s">
        <v>8911</v>
      </c>
      <c r="B2561" s="370" t="s">
        <v>8912</v>
      </c>
      <c r="C2561" s="371" t="s">
        <v>770</v>
      </c>
      <c r="D2561" s="372">
        <v>0.22</v>
      </c>
    </row>
    <row r="2562" spans="1:4" x14ac:dyDescent="0.25">
      <c r="A2562" s="369" t="s">
        <v>8935</v>
      </c>
      <c r="B2562" s="370" t="s">
        <v>8936</v>
      </c>
      <c r="C2562" s="371" t="s">
        <v>770</v>
      </c>
      <c r="D2562" s="372">
        <v>0.4</v>
      </c>
    </row>
    <row r="2563" spans="1:4" x14ac:dyDescent="0.25">
      <c r="A2563" s="369" t="s">
        <v>8949</v>
      </c>
      <c r="B2563" s="370" t="s">
        <v>8950</v>
      </c>
      <c r="C2563" s="371" t="s">
        <v>770</v>
      </c>
      <c r="D2563" s="372">
        <v>0.8</v>
      </c>
    </row>
    <row r="2564" spans="1:4" x14ac:dyDescent="0.25">
      <c r="A2564" s="369" t="s">
        <v>9196</v>
      </c>
      <c r="B2564" s="370" t="s">
        <v>9197</v>
      </c>
      <c r="C2564" s="371" t="s">
        <v>25</v>
      </c>
      <c r="D2564" s="372">
        <v>5.5E-2</v>
      </c>
    </row>
    <row r="2565" spans="1:4" ht="30" x14ac:dyDescent="0.25">
      <c r="A2565" s="369" t="s">
        <v>9242</v>
      </c>
      <c r="B2565" s="370" t="s">
        <v>9243</v>
      </c>
      <c r="C2565" s="371" t="s">
        <v>21</v>
      </c>
      <c r="D2565" s="372">
        <v>1</v>
      </c>
    </row>
    <row r="2566" spans="1:4" x14ac:dyDescent="0.25">
      <c r="A2566" s="369" t="s">
        <v>9362</v>
      </c>
      <c r="B2566" s="370" t="s">
        <v>9363</v>
      </c>
      <c r="C2566" s="371" t="s">
        <v>52</v>
      </c>
      <c r="D2566" s="372">
        <v>1.01</v>
      </c>
    </row>
    <row r="2567" spans="1:4" x14ac:dyDescent="0.25">
      <c r="A2567" s="369" t="s">
        <v>9366</v>
      </c>
      <c r="B2567" s="370" t="s">
        <v>9367</v>
      </c>
      <c r="C2567" s="371" t="s">
        <v>52</v>
      </c>
      <c r="D2567" s="372">
        <v>0.74</v>
      </c>
    </row>
    <row r="2568" spans="1:4" x14ac:dyDescent="0.25">
      <c r="A2568" s="369" t="s">
        <v>9370</v>
      </c>
      <c r="B2568" s="370" t="s">
        <v>9371</v>
      </c>
      <c r="C2568" s="371" t="s">
        <v>21</v>
      </c>
      <c r="D2568" s="372">
        <v>0.18</v>
      </c>
    </row>
    <row r="2569" spans="1:4" x14ac:dyDescent="0.25">
      <c r="A2569" s="369" t="s">
        <v>9506</v>
      </c>
      <c r="B2569" s="370" t="s">
        <v>9507</v>
      </c>
      <c r="C2569" s="371" t="s">
        <v>32</v>
      </c>
      <c r="D2569" s="372">
        <v>0.02</v>
      </c>
    </row>
    <row r="2570" spans="1:4" ht="30" x14ac:dyDescent="0.25">
      <c r="A2570" s="369" t="s">
        <v>1639</v>
      </c>
      <c r="B2570" s="370" t="s">
        <v>6617</v>
      </c>
      <c r="C2570" s="371" t="s">
        <v>21</v>
      </c>
      <c r="D2570" s="372"/>
    </row>
    <row r="2571" spans="1:4" x14ac:dyDescent="0.25">
      <c r="A2571" s="369" t="s">
        <v>8909</v>
      </c>
      <c r="B2571" s="370" t="s">
        <v>8910</v>
      </c>
      <c r="C2571" s="371" t="s">
        <v>770</v>
      </c>
      <c r="D2571" s="372">
        <v>0.22</v>
      </c>
    </row>
    <row r="2572" spans="1:4" x14ac:dyDescent="0.25">
      <c r="A2572" s="369" t="s">
        <v>8911</v>
      </c>
      <c r="B2572" s="370" t="s">
        <v>8912</v>
      </c>
      <c r="C2572" s="371" t="s">
        <v>770</v>
      </c>
      <c r="D2572" s="372">
        <v>0.22</v>
      </c>
    </row>
    <row r="2573" spans="1:4" x14ac:dyDescent="0.25">
      <c r="A2573" s="369" t="s">
        <v>8935</v>
      </c>
      <c r="B2573" s="370" t="s">
        <v>8936</v>
      </c>
      <c r="C2573" s="371" t="s">
        <v>770</v>
      </c>
      <c r="D2573" s="372">
        <v>0.45</v>
      </c>
    </row>
    <row r="2574" spans="1:4" x14ac:dyDescent="0.25">
      <c r="A2574" s="369" t="s">
        <v>8949</v>
      </c>
      <c r="B2574" s="370" t="s">
        <v>8950</v>
      </c>
      <c r="C2574" s="371" t="s">
        <v>770</v>
      </c>
      <c r="D2574" s="372">
        <v>0.9</v>
      </c>
    </row>
    <row r="2575" spans="1:4" x14ac:dyDescent="0.25">
      <c r="A2575" s="369" t="s">
        <v>9196</v>
      </c>
      <c r="B2575" s="370" t="s">
        <v>9197</v>
      </c>
      <c r="C2575" s="371" t="s">
        <v>25</v>
      </c>
      <c r="D2575" s="372">
        <v>6.0999999999999999E-2</v>
      </c>
    </row>
    <row r="2576" spans="1:4" ht="30" x14ac:dyDescent="0.25">
      <c r="A2576" s="369" t="s">
        <v>9244</v>
      </c>
      <c r="B2576" s="370" t="s">
        <v>9245</v>
      </c>
      <c r="C2576" s="371" t="s">
        <v>21</v>
      </c>
      <c r="D2576" s="372">
        <v>1</v>
      </c>
    </row>
    <row r="2577" spans="1:4" x14ac:dyDescent="0.25">
      <c r="A2577" s="369" t="s">
        <v>9362</v>
      </c>
      <c r="B2577" s="370" t="s">
        <v>9363</v>
      </c>
      <c r="C2577" s="371" t="s">
        <v>52</v>
      </c>
      <c r="D2577" s="372">
        <v>1.01</v>
      </c>
    </row>
    <row r="2578" spans="1:4" x14ac:dyDescent="0.25">
      <c r="A2578" s="369" t="s">
        <v>9366</v>
      </c>
      <c r="B2578" s="370" t="s">
        <v>9367</v>
      </c>
      <c r="C2578" s="371" t="s">
        <v>52</v>
      </c>
      <c r="D2578" s="372">
        <v>0.74</v>
      </c>
    </row>
    <row r="2579" spans="1:4" x14ac:dyDescent="0.25">
      <c r="A2579" s="369" t="s">
        <v>9370</v>
      </c>
      <c r="B2579" s="370" t="s">
        <v>9371</v>
      </c>
      <c r="C2579" s="371" t="s">
        <v>21</v>
      </c>
      <c r="D2579" s="372">
        <v>0.18</v>
      </c>
    </row>
    <row r="2580" spans="1:4" x14ac:dyDescent="0.25">
      <c r="A2580" s="369" t="s">
        <v>9506</v>
      </c>
      <c r="B2580" s="370" t="s">
        <v>9507</v>
      </c>
      <c r="C2580" s="371" t="s">
        <v>32</v>
      </c>
      <c r="D2580" s="372">
        <v>0.02</v>
      </c>
    </row>
    <row r="2581" spans="1:4" ht="30" x14ac:dyDescent="0.25">
      <c r="A2581" s="369" t="s">
        <v>1640</v>
      </c>
      <c r="B2581" s="370" t="s">
        <v>6618</v>
      </c>
      <c r="C2581" s="371" t="s">
        <v>21</v>
      </c>
      <c r="D2581" s="372"/>
    </row>
    <row r="2582" spans="1:4" x14ac:dyDescent="0.25">
      <c r="A2582" s="369" t="s">
        <v>8909</v>
      </c>
      <c r="B2582" s="370" t="s">
        <v>8910</v>
      </c>
      <c r="C2582" s="371" t="s">
        <v>770</v>
      </c>
      <c r="D2582" s="372">
        <v>0.22</v>
      </c>
    </row>
    <row r="2583" spans="1:4" x14ac:dyDescent="0.25">
      <c r="A2583" s="369" t="s">
        <v>8911</v>
      </c>
      <c r="B2583" s="370" t="s">
        <v>8912</v>
      </c>
      <c r="C2583" s="371" t="s">
        <v>770</v>
      </c>
      <c r="D2583" s="372">
        <v>0.22</v>
      </c>
    </row>
    <row r="2584" spans="1:4" x14ac:dyDescent="0.25">
      <c r="A2584" s="369" t="s">
        <v>8935</v>
      </c>
      <c r="B2584" s="370" t="s">
        <v>8936</v>
      </c>
      <c r="C2584" s="371" t="s">
        <v>770</v>
      </c>
      <c r="D2584" s="372">
        <v>0.5</v>
      </c>
    </row>
    <row r="2585" spans="1:4" x14ac:dyDescent="0.25">
      <c r="A2585" s="369" t="s">
        <v>8949</v>
      </c>
      <c r="B2585" s="370" t="s">
        <v>8950</v>
      </c>
      <c r="C2585" s="371" t="s">
        <v>770</v>
      </c>
      <c r="D2585" s="372">
        <v>1</v>
      </c>
    </row>
    <row r="2586" spans="1:4" x14ac:dyDescent="0.25">
      <c r="A2586" s="369" t="s">
        <v>9196</v>
      </c>
      <c r="B2586" s="370" t="s">
        <v>9197</v>
      </c>
      <c r="C2586" s="371" t="s">
        <v>25</v>
      </c>
      <c r="D2586" s="372">
        <v>7.8E-2</v>
      </c>
    </row>
    <row r="2587" spans="1:4" ht="30" x14ac:dyDescent="0.25">
      <c r="A2587" s="369" t="s">
        <v>9246</v>
      </c>
      <c r="B2587" s="370" t="s">
        <v>9247</v>
      </c>
      <c r="C2587" s="371" t="s">
        <v>21</v>
      </c>
      <c r="D2587" s="372">
        <v>1</v>
      </c>
    </row>
    <row r="2588" spans="1:4" x14ac:dyDescent="0.25">
      <c r="A2588" s="369" t="s">
        <v>9362</v>
      </c>
      <c r="B2588" s="370" t="s">
        <v>9363</v>
      </c>
      <c r="C2588" s="371" t="s">
        <v>52</v>
      </c>
      <c r="D2588" s="372">
        <v>1.01</v>
      </c>
    </row>
    <row r="2589" spans="1:4" x14ac:dyDescent="0.25">
      <c r="A2589" s="369" t="s">
        <v>9366</v>
      </c>
      <c r="B2589" s="370" t="s">
        <v>9367</v>
      </c>
      <c r="C2589" s="371" t="s">
        <v>52</v>
      </c>
      <c r="D2589" s="372">
        <v>0.74</v>
      </c>
    </row>
    <row r="2590" spans="1:4" x14ac:dyDescent="0.25">
      <c r="A2590" s="369" t="s">
        <v>9370</v>
      </c>
      <c r="B2590" s="370" t="s">
        <v>9371</v>
      </c>
      <c r="C2590" s="371" t="s">
        <v>21</v>
      </c>
      <c r="D2590" s="372">
        <v>0.18</v>
      </c>
    </row>
    <row r="2591" spans="1:4" x14ac:dyDescent="0.25">
      <c r="A2591" s="369" t="s">
        <v>9506</v>
      </c>
      <c r="B2591" s="370" t="s">
        <v>9507</v>
      </c>
      <c r="C2591" s="371" t="s">
        <v>32</v>
      </c>
      <c r="D2591" s="372">
        <v>0.02</v>
      </c>
    </row>
    <row r="2592" spans="1:4" ht="30" x14ac:dyDescent="0.25">
      <c r="A2592" s="369" t="s">
        <v>1641</v>
      </c>
      <c r="B2592" s="370" t="s">
        <v>6619</v>
      </c>
      <c r="C2592" s="371" t="s">
        <v>21</v>
      </c>
      <c r="D2592" s="372"/>
    </row>
    <row r="2593" spans="1:4" x14ac:dyDescent="0.25">
      <c r="A2593" s="369" t="s">
        <v>8909</v>
      </c>
      <c r="B2593" s="370" t="s">
        <v>8910</v>
      </c>
      <c r="C2593" s="371" t="s">
        <v>770</v>
      </c>
      <c r="D2593" s="372">
        <v>0.24</v>
      </c>
    </row>
    <row r="2594" spans="1:4" x14ac:dyDescent="0.25">
      <c r="A2594" s="369" t="s">
        <v>8911</v>
      </c>
      <c r="B2594" s="370" t="s">
        <v>8912</v>
      </c>
      <c r="C2594" s="371" t="s">
        <v>770</v>
      </c>
      <c r="D2594" s="372">
        <v>0.24</v>
      </c>
    </row>
    <row r="2595" spans="1:4" x14ac:dyDescent="0.25">
      <c r="A2595" s="369" t="s">
        <v>8935</v>
      </c>
      <c r="B2595" s="370" t="s">
        <v>8936</v>
      </c>
      <c r="C2595" s="371" t="s">
        <v>770</v>
      </c>
      <c r="D2595" s="372">
        <v>0.55000000000000004</v>
      </c>
    </row>
    <row r="2596" spans="1:4" x14ac:dyDescent="0.25">
      <c r="A2596" s="369" t="s">
        <v>8949</v>
      </c>
      <c r="B2596" s="370" t="s">
        <v>8950</v>
      </c>
      <c r="C2596" s="371" t="s">
        <v>770</v>
      </c>
      <c r="D2596" s="372">
        <v>1.1000000000000001</v>
      </c>
    </row>
    <row r="2597" spans="1:4" x14ac:dyDescent="0.25">
      <c r="A2597" s="369" t="s">
        <v>9196</v>
      </c>
      <c r="B2597" s="370" t="s">
        <v>9197</v>
      </c>
      <c r="C2597" s="371" t="s">
        <v>25</v>
      </c>
      <c r="D2597" s="372">
        <v>9.4E-2</v>
      </c>
    </row>
    <row r="2598" spans="1:4" ht="30" x14ac:dyDescent="0.25">
      <c r="A2598" s="369" t="s">
        <v>9248</v>
      </c>
      <c r="B2598" s="370" t="s">
        <v>9249</v>
      </c>
      <c r="C2598" s="371" t="s">
        <v>21</v>
      </c>
      <c r="D2598" s="372">
        <v>1</v>
      </c>
    </row>
    <row r="2599" spans="1:4" x14ac:dyDescent="0.25">
      <c r="A2599" s="369" t="s">
        <v>9362</v>
      </c>
      <c r="B2599" s="370" t="s">
        <v>9363</v>
      </c>
      <c r="C2599" s="371" t="s">
        <v>52</v>
      </c>
      <c r="D2599" s="372">
        <v>1.1100000000000001</v>
      </c>
    </row>
    <row r="2600" spans="1:4" x14ac:dyDescent="0.25">
      <c r="A2600" s="369" t="s">
        <v>9366</v>
      </c>
      <c r="B2600" s="370" t="s">
        <v>9367</v>
      </c>
      <c r="C2600" s="371" t="s">
        <v>52</v>
      </c>
      <c r="D2600" s="372">
        <v>0.77</v>
      </c>
    </row>
    <row r="2601" spans="1:4" x14ac:dyDescent="0.25">
      <c r="A2601" s="369" t="s">
        <v>9370</v>
      </c>
      <c r="B2601" s="370" t="s">
        <v>9371</v>
      </c>
      <c r="C2601" s="371" t="s">
        <v>21</v>
      </c>
      <c r="D2601" s="372">
        <v>0.2</v>
      </c>
    </row>
    <row r="2602" spans="1:4" x14ac:dyDescent="0.25">
      <c r="A2602" s="369" t="s">
        <v>9506</v>
      </c>
      <c r="B2602" s="370" t="s">
        <v>9507</v>
      </c>
      <c r="C2602" s="371" t="s">
        <v>32</v>
      </c>
      <c r="D2602" s="372">
        <v>0.02</v>
      </c>
    </row>
    <row r="2603" spans="1:4" x14ac:dyDescent="0.25">
      <c r="A2603" s="365" t="s">
        <v>6620</v>
      </c>
      <c r="B2603" s="366" t="s">
        <v>15043</v>
      </c>
      <c r="C2603" s="367"/>
      <c r="D2603" s="368"/>
    </row>
    <row r="2604" spans="1:4" ht="30" x14ac:dyDescent="0.25">
      <c r="A2604" s="369" t="s">
        <v>74</v>
      </c>
      <c r="B2604" s="370" t="s">
        <v>6622</v>
      </c>
      <c r="C2604" s="371" t="s">
        <v>21</v>
      </c>
      <c r="D2604" s="372"/>
    </row>
    <row r="2605" spans="1:4" x14ac:dyDescent="0.25">
      <c r="A2605" s="369" t="s">
        <v>8909</v>
      </c>
      <c r="B2605" s="370" t="s">
        <v>8910</v>
      </c>
      <c r="C2605" s="371" t="s">
        <v>770</v>
      </c>
      <c r="D2605" s="372">
        <v>0.22</v>
      </c>
    </row>
    <row r="2606" spans="1:4" x14ac:dyDescent="0.25">
      <c r="A2606" s="369" t="s">
        <v>8911</v>
      </c>
      <c r="B2606" s="370" t="s">
        <v>8912</v>
      </c>
      <c r="C2606" s="371" t="s">
        <v>770</v>
      </c>
      <c r="D2606" s="372">
        <v>0.22</v>
      </c>
    </row>
    <row r="2607" spans="1:4" x14ac:dyDescent="0.25">
      <c r="A2607" s="369" t="s">
        <v>8935</v>
      </c>
      <c r="B2607" s="370" t="s">
        <v>8936</v>
      </c>
      <c r="C2607" s="371" t="s">
        <v>770</v>
      </c>
      <c r="D2607" s="372">
        <v>0.4</v>
      </c>
    </row>
    <row r="2608" spans="1:4" x14ac:dyDescent="0.25">
      <c r="A2608" s="369" t="s">
        <v>8949</v>
      </c>
      <c r="B2608" s="370" t="s">
        <v>8950</v>
      </c>
      <c r="C2608" s="371" t="s">
        <v>770</v>
      </c>
      <c r="D2608" s="372">
        <v>0.8</v>
      </c>
    </row>
    <row r="2609" spans="1:4" x14ac:dyDescent="0.25">
      <c r="A2609" s="369" t="s">
        <v>9196</v>
      </c>
      <c r="B2609" s="370" t="s">
        <v>9197</v>
      </c>
      <c r="C2609" s="371" t="s">
        <v>25</v>
      </c>
      <c r="D2609" s="372">
        <v>4.3999999999999997E-2</v>
      </c>
    </row>
    <row r="2610" spans="1:4" ht="30" x14ac:dyDescent="0.25">
      <c r="A2610" s="369" t="s">
        <v>9270</v>
      </c>
      <c r="B2610" s="370" t="s">
        <v>9271</v>
      </c>
      <c r="C2610" s="371" t="s">
        <v>21</v>
      </c>
      <c r="D2610" s="372">
        <v>1</v>
      </c>
    </row>
    <row r="2611" spans="1:4" x14ac:dyDescent="0.25">
      <c r="A2611" s="369" t="s">
        <v>9362</v>
      </c>
      <c r="B2611" s="370" t="s">
        <v>9363</v>
      </c>
      <c r="C2611" s="371" t="s">
        <v>52</v>
      </c>
      <c r="D2611" s="372">
        <v>1.01</v>
      </c>
    </row>
    <row r="2612" spans="1:4" x14ac:dyDescent="0.25">
      <c r="A2612" s="369" t="s">
        <v>9366</v>
      </c>
      <c r="B2612" s="370" t="s">
        <v>9367</v>
      </c>
      <c r="C2612" s="371" t="s">
        <v>52</v>
      </c>
      <c r="D2612" s="372">
        <v>0.74</v>
      </c>
    </row>
    <row r="2613" spans="1:4" x14ac:dyDescent="0.25">
      <c r="A2613" s="369" t="s">
        <v>9370</v>
      </c>
      <c r="B2613" s="370" t="s">
        <v>9371</v>
      </c>
      <c r="C2613" s="371" t="s">
        <v>21</v>
      </c>
      <c r="D2613" s="372">
        <v>0.18</v>
      </c>
    </row>
    <row r="2614" spans="1:4" x14ac:dyDescent="0.25">
      <c r="A2614" s="369" t="s">
        <v>9506</v>
      </c>
      <c r="B2614" s="370" t="s">
        <v>9507</v>
      </c>
      <c r="C2614" s="371" t="s">
        <v>32</v>
      </c>
      <c r="D2614" s="372">
        <v>0.02</v>
      </c>
    </row>
    <row r="2615" spans="1:4" ht="30" x14ac:dyDescent="0.25">
      <c r="A2615" s="369" t="s">
        <v>1642</v>
      </c>
      <c r="B2615" s="370" t="s">
        <v>6623</v>
      </c>
      <c r="C2615" s="371" t="s">
        <v>21</v>
      </c>
      <c r="D2615" s="372"/>
    </row>
    <row r="2616" spans="1:4" x14ac:dyDescent="0.25">
      <c r="A2616" s="369" t="s">
        <v>8909</v>
      </c>
      <c r="B2616" s="370" t="s">
        <v>8910</v>
      </c>
      <c r="C2616" s="371" t="s">
        <v>770</v>
      </c>
      <c r="D2616" s="372">
        <v>0.22</v>
      </c>
    </row>
    <row r="2617" spans="1:4" x14ac:dyDescent="0.25">
      <c r="A2617" s="369" t="s">
        <v>8911</v>
      </c>
      <c r="B2617" s="370" t="s">
        <v>8912</v>
      </c>
      <c r="C2617" s="371" t="s">
        <v>770</v>
      </c>
      <c r="D2617" s="372">
        <v>0.22</v>
      </c>
    </row>
    <row r="2618" spans="1:4" x14ac:dyDescent="0.25">
      <c r="A2618" s="369" t="s">
        <v>8935</v>
      </c>
      <c r="B2618" s="370" t="s">
        <v>8936</v>
      </c>
      <c r="C2618" s="371" t="s">
        <v>770</v>
      </c>
      <c r="D2618" s="372">
        <v>0.45</v>
      </c>
    </row>
    <row r="2619" spans="1:4" x14ac:dyDescent="0.25">
      <c r="A2619" s="369" t="s">
        <v>8949</v>
      </c>
      <c r="B2619" s="370" t="s">
        <v>8950</v>
      </c>
      <c r="C2619" s="371" t="s">
        <v>770</v>
      </c>
      <c r="D2619" s="372">
        <v>0.9</v>
      </c>
    </row>
    <row r="2620" spans="1:4" x14ac:dyDescent="0.25">
      <c r="A2620" s="369" t="s">
        <v>9196</v>
      </c>
      <c r="B2620" s="370" t="s">
        <v>9197</v>
      </c>
      <c r="C2620" s="371" t="s">
        <v>25</v>
      </c>
      <c r="D2620" s="372">
        <v>4.3999999999999997E-2</v>
      </c>
    </row>
    <row r="2621" spans="1:4" ht="30" x14ac:dyDescent="0.25">
      <c r="A2621" s="369" t="s">
        <v>9272</v>
      </c>
      <c r="B2621" s="370" t="s">
        <v>9273</v>
      </c>
      <c r="C2621" s="371" t="s">
        <v>21</v>
      </c>
      <c r="D2621" s="372">
        <v>1</v>
      </c>
    </row>
    <row r="2622" spans="1:4" x14ac:dyDescent="0.25">
      <c r="A2622" s="369" t="s">
        <v>9362</v>
      </c>
      <c r="B2622" s="370" t="s">
        <v>9363</v>
      </c>
      <c r="C2622" s="371" t="s">
        <v>52</v>
      </c>
      <c r="D2622" s="372">
        <v>1.01</v>
      </c>
    </row>
    <row r="2623" spans="1:4" x14ac:dyDescent="0.25">
      <c r="A2623" s="369" t="s">
        <v>9366</v>
      </c>
      <c r="B2623" s="370" t="s">
        <v>9367</v>
      </c>
      <c r="C2623" s="371" t="s">
        <v>52</v>
      </c>
      <c r="D2623" s="372">
        <v>0.74</v>
      </c>
    </row>
    <row r="2624" spans="1:4" x14ac:dyDescent="0.25">
      <c r="A2624" s="369" t="s">
        <v>9370</v>
      </c>
      <c r="B2624" s="370" t="s">
        <v>9371</v>
      </c>
      <c r="C2624" s="371" t="s">
        <v>21</v>
      </c>
      <c r="D2624" s="372">
        <v>0.18</v>
      </c>
    </row>
    <row r="2625" spans="1:4" x14ac:dyDescent="0.25">
      <c r="A2625" s="369" t="s">
        <v>9506</v>
      </c>
      <c r="B2625" s="370" t="s">
        <v>9507</v>
      </c>
      <c r="C2625" s="371" t="s">
        <v>32</v>
      </c>
      <c r="D2625" s="372">
        <v>0.02</v>
      </c>
    </row>
    <row r="2626" spans="1:4" ht="30" x14ac:dyDescent="0.25">
      <c r="A2626" s="369" t="s">
        <v>1643</v>
      </c>
      <c r="B2626" s="370" t="s">
        <v>6624</v>
      </c>
      <c r="C2626" s="371" t="s">
        <v>21</v>
      </c>
      <c r="D2626" s="372"/>
    </row>
    <row r="2627" spans="1:4" x14ac:dyDescent="0.25">
      <c r="A2627" s="369" t="s">
        <v>8909</v>
      </c>
      <c r="B2627" s="370" t="s">
        <v>8910</v>
      </c>
      <c r="C2627" s="371" t="s">
        <v>770</v>
      </c>
      <c r="D2627" s="372">
        <v>0.22</v>
      </c>
    </row>
    <row r="2628" spans="1:4" x14ac:dyDescent="0.25">
      <c r="A2628" s="369" t="s">
        <v>8911</v>
      </c>
      <c r="B2628" s="370" t="s">
        <v>8912</v>
      </c>
      <c r="C2628" s="371" t="s">
        <v>770</v>
      </c>
      <c r="D2628" s="372">
        <v>0.22</v>
      </c>
    </row>
    <row r="2629" spans="1:4" x14ac:dyDescent="0.25">
      <c r="A2629" s="369" t="s">
        <v>8935</v>
      </c>
      <c r="B2629" s="370" t="s">
        <v>8936</v>
      </c>
      <c r="C2629" s="371" t="s">
        <v>770</v>
      </c>
      <c r="D2629" s="372">
        <v>0.5</v>
      </c>
    </row>
    <row r="2630" spans="1:4" x14ac:dyDescent="0.25">
      <c r="A2630" s="369" t="s">
        <v>8949</v>
      </c>
      <c r="B2630" s="370" t="s">
        <v>8950</v>
      </c>
      <c r="C2630" s="371" t="s">
        <v>770</v>
      </c>
      <c r="D2630" s="372">
        <v>1</v>
      </c>
    </row>
    <row r="2631" spans="1:4" x14ac:dyDescent="0.25">
      <c r="A2631" s="369" t="s">
        <v>9196</v>
      </c>
      <c r="B2631" s="370" t="s">
        <v>9197</v>
      </c>
      <c r="C2631" s="371" t="s">
        <v>25</v>
      </c>
      <c r="D2631" s="372">
        <v>4.3999999999999997E-2</v>
      </c>
    </row>
    <row r="2632" spans="1:4" ht="30" x14ac:dyDescent="0.25">
      <c r="A2632" s="369" t="s">
        <v>9274</v>
      </c>
      <c r="B2632" s="370" t="s">
        <v>9275</v>
      </c>
      <c r="C2632" s="371" t="s">
        <v>21</v>
      </c>
      <c r="D2632" s="372">
        <v>1</v>
      </c>
    </row>
    <row r="2633" spans="1:4" x14ac:dyDescent="0.25">
      <c r="A2633" s="369" t="s">
        <v>9362</v>
      </c>
      <c r="B2633" s="370" t="s">
        <v>9363</v>
      </c>
      <c r="C2633" s="371" t="s">
        <v>52</v>
      </c>
      <c r="D2633" s="372">
        <v>1.01</v>
      </c>
    </row>
    <row r="2634" spans="1:4" x14ac:dyDescent="0.25">
      <c r="A2634" s="369" t="s">
        <v>9366</v>
      </c>
      <c r="B2634" s="370" t="s">
        <v>9367</v>
      </c>
      <c r="C2634" s="371" t="s">
        <v>52</v>
      </c>
      <c r="D2634" s="372">
        <v>0.74</v>
      </c>
    </row>
    <row r="2635" spans="1:4" x14ac:dyDescent="0.25">
      <c r="A2635" s="369" t="s">
        <v>9370</v>
      </c>
      <c r="B2635" s="370" t="s">
        <v>9371</v>
      </c>
      <c r="C2635" s="371" t="s">
        <v>21</v>
      </c>
      <c r="D2635" s="372">
        <v>0.18</v>
      </c>
    </row>
    <row r="2636" spans="1:4" x14ac:dyDescent="0.25">
      <c r="A2636" s="369" t="s">
        <v>9506</v>
      </c>
      <c r="B2636" s="370" t="s">
        <v>9507</v>
      </c>
      <c r="C2636" s="371" t="s">
        <v>32</v>
      </c>
      <c r="D2636" s="372">
        <v>0.02</v>
      </c>
    </row>
    <row r="2637" spans="1:4" ht="30" x14ac:dyDescent="0.25">
      <c r="A2637" s="369" t="s">
        <v>1644</v>
      </c>
      <c r="B2637" s="370" t="s">
        <v>6625</v>
      </c>
      <c r="C2637" s="371" t="s">
        <v>21</v>
      </c>
      <c r="D2637" s="372"/>
    </row>
    <row r="2638" spans="1:4" x14ac:dyDescent="0.25">
      <c r="A2638" s="369" t="s">
        <v>8909</v>
      </c>
      <c r="B2638" s="370" t="s">
        <v>8910</v>
      </c>
      <c r="C2638" s="371" t="s">
        <v>770</v>
      </c>
      <c r="D2638" s="372">
        <v>0.24</v>
      </c>
    </row>
    <row r="2639" spans="1:4" x14ac:dyDescent="0.25">
      <c r="A2639" s="369" t="s">
        <v>8911</v>
      </c>
      <c r="B2639" s="370" t="s">
        <v>8912</v>
      </c>
      <c r="C2639" s="371" t="s">
        <v>770</v>
      </c>
      <c r="D2639" s="372">
        <v>0.24</v>
      </c>
    </row>
    <row r="2640" spans="1:4" x14ac:dyDescent="0.25">
      <c r="A2640" s="369" t="s">
        <v>8935</v>
      </c>
      <c r="B2640" s="370" t="s">
        <v>8936</v>
      </c>
      <c r="C2640" s="371" t="s">
        <v>770</v>
      </c>
      <c r="D2640" s="372">
        <v>0.55000000000000004</v>
      </c>
    </row>
    <row r="2641" spans="1:4" x14ac:dyDescent="0.25">
      <c r="A2641" s="369" t="s">
        <v>8949</v>
      </c>
      <c r="B2641" s="370" t="s">
        <v>8950</v>
      </c>
      <c r="C2641" s="371" t="s">
        <v>770</v>
      </c>
      <c r="D2641" s="372">
        <v>1.1000000000000001</v>
      </c>
    </row>
    <row r="2642" spans="1:4" x14ac:dyDescent="0.25">
      <c r="A2642" s="369" t="s">
        <v>9196</v>
      </c>
      <c r="B2642" s="370" t="s">
        <v>9197</v>
      </c>
      <c r="C2642" s="371" t="s">
        <v>25</v>
      </c>
      <c r="D2642" s="372">
        <v>5.5E-2</v>
      </c>
    </row>
    <row r="2643" spans="1:4" ht="30" x14ac:dyDescent="0.25">
      <c r="A2643" s="369" t="s">
        <v>9262</v>
      </c>
      <c r="B2643" s="370" t="s">
        <v>9263</v>
      </c>
      <c r="C2643" s="371" t="s">
        <v>21</v>
      </c>
      <c r="D2643" s="372">
        <v>1</v>
      </c>
    </row>
    <row r="2644" spans="1:4" x14ac:dyDescent="0.25">
      <c r="A2644" s="369" t="s">
        <v>9362</v>
      </c>
      <c r="B2644" s="370" t="s">
        <v>9363</v>
      </c>
      <c r="C2644" s="371" t="s">
        <v>52</v>
      </c>
      <c r="D2644" s="372">
        <v>1.1100000000000001</v>
      </c>
    </row>
    <row r="2645" spans="1:4" x14ac:dyDescent="0.25">
      <c r="A2645" s="369" t="s">
        <v>9366</v>
      </c>
      <c r="B2645" s="370" t="s">
        <v>9367</v>
      </c>
      <c r="C2645" s="371" t="s">
        <v>52</v>
      </c>
      <c r="D2645" s="372">
        <v>0.77</v>
      </c>
    </row>
    <row r="2646" spans="1:4" x14ac:dyDescent="0.25">
      <c r="A2646" s="369" t="s">
        <v>9370</v>
      </c>
      <c r="B2646" s="370" t="s">
        <v>9371</v>
      </c>
      <c r="C2646" s="371" t="s">
        <v>21</v>
      </c>
      <c r="D2646" s="372">
        <v>0.2</v>
      </c>
    </row>
    <row r="2647" spans="1:4" x14ac:dyDescent="0.25">
      <c r="A2647" s="369" t="s">
        <v>9506</v>
      </c>
      <c r="B2647" s="370" t="s">
        <v>9507</v>
      </c>
      <c r="C2647" s="371" t="s">
        <v>32</v>
      </c>
      <c r="D2647" s="372">
        <v>0.02</v>
      </c>
    </row>
    <row r="2648" spans="1:4" x14ac:dyDescent="0.25">
      <c r="A2648" s="365" t="s">
        <v>6626</v>
      </c>
      <c r="B2648" s="366" t="s">
        <v>15044</v>
      </c>
      <c r="C2648" s="367"/>
      <c r="D2648" s="368"/>
    </row>
    <row r="2649" spans="1:4" x14ac:dyDescent="0.25">
      <c r="A2649" s="369" t="s">
        <v>1645</v>
      </c>
      <c r="B2649" s="370" t="s">
        <v>6628</v>
      </c>
      <c r="C2649" s="371" t="s">
        <v>21</v>
      </c>
      <c r="D2649" s="372"/>
    </row>
    <row r="2650" spans="1:4" x14ac:dyDescent="0.25">
      <c r="A2650" s="369" t="s">
        <v>8909</v>
      </c>
      <c r="B2650" s="370" t="s">
        <v>8910</v>
      </c>
      <c r="C2650" s="371" t="s">
        <v>770</v>
      </c>
      <c r="D2650" s="372">
        <v>0.15</v>
      </c>
    </row>
    <row r="2651" spans="1:4" x14ac:dyDescent="0.25">
      <c r="A2651" s="369" t="s">
        <v>8911</v>
      </c>
      <c r="B2651" s="370" t="s">
        <v>8912</v>
      </c>
      <c r="C2651" s="371" t="s">
        <v>770</v>
      </c>
      <c r="D2651" s="372">
        <v>0.15</v>
      </c>
    </row>
    <row r="2652" spans="1:4" x14ac:dyDescent="0.25">
      <c r="A2652" s="369" t="s">
        <v>8935</v>
      </c>
      <c r="B2652" s="370" t="s">
        <v>8936</v>
      </c>
      <c r="C2652" s="371" t="s">
        <v>770</v>
      </c>
      <c r="D2652" s="372">
        <v>0.08</v>
      </c>
    </row>
    <row r="2653" spans="1:4" x14ac:dyDescent="0.25">
      <c r="A2653" s="369" t="s">
        <v>8949</v>
      </c>
      <c r="B2653" s="370" t="s">
        <v>8950</v>
      </c>
      <c r="C2653" s="371" t="s">
        <v>770</v>
      </c>
      <c r="D2653" s="372">
        <v>0.111</v>
      </c>
    </row>
    <row r="2654" spans="1:4" ht="30" x14ac:dyDescent="0.25">
      <c r="A2654" s="369" t="s">
        <v>9254</v>
      </c>
      <c r="B2654" s="370" t="s">
        <v>9255</v>
      </c>
      <c r="C2654" s="371" t="s">
        <v>21</v>
      </c>
      <c r="D2654" s="372">
        <v>1</v>
      </c>
    </row>
    <row r="2655" spans="1:4" x14ac:dyDescent="0.25">
      <c r="A2655" s="369" t="s">
        <v>9362</v>
      </c>
      <c r="B2655" s="370" t="s">
        <v>9363</v>
      </c>
      <c r="C2655" s="371" t="s">
        <v>52</v>
      </c>
      <c r="D2655" s="372">
        <v>1.1499999999999999</v>
      </c>
    </row>
    <row r="2656" spans="1:4" x14ac:dyDescent="0.25">
      <c r="A2656" s="369" t="s">
        <v>9366</v>
      </c>
      <c r="B2656" s="370" t="s">
        <v>9367</v>
      </c>
      <c r="C2656" s="371" t="s">
        <v>52</v>
      </c>
      <c r="D2656" s="372">
        <v>0.6</v>
      </c>
    </row>
    <row r="2657" spans="1:4" x14ac:dyDescent="0.25">
      <c r="A2657" s="369" t="s">
        <v>9370</v>
      </c>
      <c r="B2657" s="370" t="s">
        <v>9371</v>
      </c>
      <c r="C2657" s="371" t="s">
        <v>21</v>
      </c>
      <c r="D2657" s="372">
        <v>0.20100000000000001</v>
      </c>
    </row>
    <row r="2658" spans="1:4" x14ac:dyDescent="0.25">
      <c r="A2658" s="369" t="s">
        <v>9506</v>
      </c>
      <c r="B2658" s="370" t="s">
        <v>9507</v>
      </c>
      <c r="C2658" s="371" t="s">
        <v>32</v>
      </c>
      <c r="D2658" s="372">
        <v>0.03</v>
      </c>
    </row>
    <row r="2659" spans="1:4" ht="30" x14ac:dyDescent="0.25">
      <c r="A2659" s="369" t="s">
        <v>14729</v>
      </c>
      <c r="B2659" s="370" t="s">
        <v>14730</v>
      </c>
      <c r="C2659" s="371" t="s">
        <v>770</v>
      </c>
      <c r="D2659" s="372">
        <v>3.7100000000000001E-2</v>
      </c>
    </row>
    <row r="2660" spans="1:4" x14ac:dyDescent="0.25">
      <c r="A2660" s="369" t="s">
        <v>1646</v>
      </c>
      <c r="B2660" s="370" t="s">
        <v>6629</v>
      </c>
      <c r="C2660" s="371" t="s">
        <v>21</v>
      </c>
      <c r="D2660" s="372"/>
    </row>
    <row r="2661" spans="1:4" x14ac:dyDescent="0.25">
      <c r="A2661" s="369" t="s">
        <v>8909</v>
      </c>
      <c r="B2661" s="370" t="s">
        <v>8910</v>
      </c>
      <c r="C2661" s="371" t="s">
        <v>770</v>
      </c>
      <c r="D2661" s="372">
        <v>0.15</v>
      </c>
    </row>
    <row r="2662" spans="1:4" x14ac:dyDescent="0.25">
      <c r="A2662" s="369" t="s">
        <v>8911</v>
      </c>
      <c r="B2662" s="370" t="s">
        <v>8912</v>
      </c>
      <c r="C2662" s="371" t="s">
        <v>770</v>
      </c>
      <c r="D2662" s="372">
        <v>0.15</v>
      </c>
    </row>
    <row r="2663" spans="1:4" x14ac:dyDescent="0.25">
      <c r="A2663" s="369" t="s">
        <v>8935</v>
      </c>
      <c r="B2663" s="370" t="s">
        <v>8936</v>
      </c>
      <c r="C2663" s="371" t="s">
        <v>770</v>
      </c>
      <c r="D2663" s="372">
        <v>0.08</v>
      </c>
    </row>
    <row r="2664" spans="1:4" x14ac:dyDescent="0.25">
      <c r="A2664" s="369" t="s">
        <v>8949</v>
      </c>
      <c r="B2664" s="370" t="s">
        <v>8950</v>
      </c>
      <c r="C2664" s="371" t="s">
        <v>770</v>
      </c>
      <c r="D2664" s="372">
        <v>0.1389</v>
      </c>
    </row>
    <row r="2665" spans="1:4" ht="30" x14ac:dyDescent="0.25">
      <c r="A2665" s="369" t="s">
        <v>9260</v>
      </c>
      <c r="B2665" s="370" t="s">
        <v>9261</v>
      </c>
      <c r="C2665" s="371" t="s">
        <v>21</v>
      </c>
      <c r="D2665" s="372">
        <v>1</v>
      </c>
    </row>
    <row r="2666" spans="1:4" x14ac:dyDescent="0.25">
      <c r="A2666" s="369" t="s">
        <v>9362</v>
      </c>
      <c r="B2666" s="370" t="s">
        <v>9363</v>
      </c>
      <c r="C2666" s="371" t="s">
        <v>52</v>
      </c>
      <c r="D2666" s="372">
        <v>1.1499999999999999</v>
      </c>
    </row>
    <row r="2667" spans="1:4" x14ac:dyDescent="0.25">
      <c r="A2667" s="369" t="s">
        <v>9366</v>
      </c>
      <c r="B2667" s="370" t="s">
        <v>9367</v>
      </c>
      <c r="C2667" s="371" t="s">
        <v>52</v>
      </c>
      <c r="D2667" s="372">
        <v>0.6</v>
      </c>
    </row>
    <row r="2668" spans="1:4" x14ac:dyDescent="0.25">
      <c r="A2668" s="369" t="s">
        <v>9370</v>
      </c>
      <c r="B2668" s="370" t="s">
        <v>9371</v>
      </c>
      <c r="C2668" s="371" t="s">
        <v>21</v>
      </c>
      <c r="D2668" s="372">
        <v>0.20100000000000001</v>
      </c>
    </row>
    <row r="2669" spans="1:4" x14ac:dyDescent="0.25">
      <c r="A2669" s="369" t="s">
        <v>9506</v>
      </c>
      <c r="B2669" s="370" t="s">
        <v>9507</v>
      </c>
      <c r="C2669" s="371" t="s">
        <v>32</v>
      </c>
      <c r="D2669" s="372">
        <v>0.03</v>
      </c>
    </row>
    <row r="2670" spans="1:4" ht="30" x14ac:dyDescent="0.25">
      <c r="A2670" s="369" t="s">
        <v>14729</v>
      </c>
      <c r="B2670" s="370" t="s">
        <v>14730</v>
      </c>
      <c r="C2670" s="371" t="s">
        <v>770</v>
      </c>
      <c r="D2670" s="372">
        <v>4.6300000000000001E-2</v>
      </c>
    </row>
    <row r="2671" spans="1:4" x14ac:dyDescent="0.25">
      <c r="A2671" s="369" t="s">
        <v>1647</v>
      </c>
      <c r="B2671" s="370" t="s">
        <v>6630</v>
      </c>
      <c r="C2671" s="371" t="s">
        <v>21</v>
      </c>
      <c r="D2671" s="372"/>
    </row>
    <row r="2672" spans="1:4" x14ac:dyDescent="0.25">
      <c r="A2672" s="369" t="s">
        <v>8909</v>
      </c>
      <c r="B2672" s="370" t="s">
        <v>8910</v>
      </c>
      <c r="C2672" s="371" t="s">
        <v>770</v>
      </c>
      <c r="D2672" s="372">
        <v>0.15</v>
      </c>
    </row>
    <row r="2673" spans="1:4" x14ac:dyDescent="0.25">
      <c r="A2673" s="369" t="s">
        <v>8911</v>
      </c>
      <c r="B2673" s="370" t="s">
        <v>8912</v>
      </c>
      <c r="C2673" s="371" t="s">
        <v>770</v>
      </c>
      <c r="D2673" s="372">
        <v>0.15</v>
      </c>
    </row>
    <row r="2674" spans="1:4" x14ac:dyDescent="0.25">
      <c r="A2674" s="369" t="s">
        <v>8935</v>
      </c>
      <c r="B2674" s="370" t="s">
        <v>8936</v>
      </c>
      <c r="C2674" s="371" t="s">
        <v>770</v>
      </c>
      <c r="D2674" s="372">
        <v>0.08</v>
      </c>
    </row>
    <row r="2675" spans="1:4" x14ac:dyDescent="0.25">
      <c r="A2675" s="369" t="s">
        <v>8949</v>
      </c>
      <c r="B2675" s="370" t="s">
        <v>8950</v>
      </c>
      <c r="C2675" s="371" t="s">
        <v>770</v>
      </c>
      <c r="D2675" s="372">
        <v>0.16669999999999999</v>
      </c>
    </row>
    <row r="2676" spans="1:4" ht="30" x14ac:dyDescent="0.25">
      <c r="A2676" s="369" t="s">
        <v>9258</v>
      </c>
      <c r="B2676" s="370" t="s">
        <v>9259</v>
      </c>
      <c r="C2676" s="371" t="s">
        <v>21</v>
      </c>
      <c r="D2676" s="372">
        <v>1</v>
      </c>
    </row>
    <row r="2677" spans="1:4" x14ac:dyDescent="0.25">
      <c r="A2677" s="369" t="s">
        <v>9362</v>
      </c>
      <c r="B2677" s="370" t="s">
        <v>9363</v>
      </c>
      <c r="C2677" s="371" t="s">
        <v>52</v>
      </c>
      <c r="D2677" s="372">
        <v>1.1499999999999999</v>
      </c>
    </row>
    <row r="2678" spans="1:4" x14ac:dyDescent="0.25">
      <c r="A2678" s="369" t="s">
        <v>9366</v>
      </c>
      <c r="B2678" s="370" t="s">
        <v>9367</v>
      </c>
      <c r="C2678" s="371" t="s">
        <v>52</v>
      </c>
      <c r="D2678" s="372">
        <v>0.6</v>
      </c>
    </row>
    <row r="2679" spans="1:4" x14ac:dyDescent="0.25">
      <c r="A2679" s="369" t="s">
        <v>9370</v>
      </c>
      <c r="B2679" s="370" t="s">
        <v>9371</v>
      </c>
      <c r="C2679" s="371" t="s">
        <v>21</v>
      </c>
      <c r="D2679" s="372">
        <v>0.20100000000000001</v>
      </c>
    </row>
    <row r="2680" spans="1:4" x14ac:dyDescent="0.25">
      <c r="A2680" s="369" t="s">
        <v>9506</v>
      </c>
      <c r="B2680" s="370" t="s">
        <v>9507</v>
      </c>
      <c r="C2680" s="371" t="s">
        <v>32</v>
      </c>
      <c r="D2680" s="372">
        <v>0.03</v>
      </c>
    </row>
    <row r="2681" spans="1:4" ht="30" x14ac:dyDescent="0.25">
      <c r="A2681" s="369" t="s">
        <v>14729</v>
      </c>
      <c r="B2681" s="370" t="s">
        <v>14730</v>
      </c>
      <c r="C2681" s="371" t="s">
        <v>770</v>
      </c>
      <c r="D2681" s="372">
        <v>5.5599999999999997E-2</v>
      </c>
    </row>
    <row r="2682" spans="1:4" x14ac:dyDescent="0.25">
      <c r="A2682" s="369" t="s">
        <v>1648</v>
      </c>
      <c r="B2682" s="370" t="s">
        <v>6631</v>
      </c>
      <c r="C2682" s="371" t="s">
        <v>21</v>
      </c>
      <c r="D2682" s="372"/>
    </row>
    <row r="2683" spans="1:4" x14ac:dyDescent="0.25">
      <c r="A2683" s="369" t="s">
        <v>8909</v>
      </c>
      <c r="B2683" s="370" t="s">
        <v>8910</v>
      </c>
      <c r="C2683" s="371" t="s">
        <v>770</v>
      </c>
      <c r="D2683" s="372">
        <v>0.15</v>
      </c>
    </row>
    <row r="2684" spans="1:4" x14ac:dyDescent="0.25">
      <c r="A2684" s="369" t="s">
        <v>8911</v>
      </c>
      <c r="B2684" s="370" t="s">
        <v>8912</v>
      </c>
      <c r="C2684" s="371" t="s">
        <v>770</v>
      </c>
      <c r="D2684" s="372">
        <v>0.15</v>
      </c>
    </row>
    <row r="2685" spans="1:4" x14ac:dyDescent="0.25">
      <c r="A2685" s="369" t="s">
        <v>8935</v>
      </c>
      <c r="B2685" s="370" t="s">
        <v>8936</v>
      </c>
      <c r="C2685" s="371" t="s">
        <v>770</v>
      </c>
      <c r="D2685" s="372">
        <v>0.08</v>
      </c>
    </row>
    <row r="2686" spans="1:4" x14ac:dyDescent="0.25">
      <c r="A2686" s="369" t="s">
        <v>8949</v>
      </c>
      <c r="B2686" s="370" t="s">
        <v>8950</v>
      </c>
      <c r="C2686" s="371" t="s">
        <v>770</v>
      </c>
      <c r="D2686" s="372">
        <v>0.17780000000000001</v>
      </c>
    </row>
    <row r="2687" spans="1:4" ht="30" x14ac:dyDescent="0.25">
      <c r="A2687" s="369" t="s">
        <v>9256</v>
      </c>
      <c r="B2687" s="370" t="s">
        <v>9257</v>
      </c>
      <c r="C2687" s="371" t="s">
        <v>21</v>
      </c>
      <c r="D2687" s="372">
        <v>1</v>
      </c>
    </row>
    <row r="2688" spans="1:4" x14ac:dyDescent="0.25">
      <c r="A2688" s="369" t="s">
        <v>9362</v>
      </c>
      <c r="B2688" s="370" t="s">
        <v>9363</v>
      </c>
      <c r="C2688" s="371" t="s">
        <v>52</v>
      </c>
      <c r="D2688" s="372">
        <v>1.1499999999999999</v>
      </c>
    </row>
    <row r="2689" spans="1:4" x14ac:dyDescent="0.25">
      <c r="A2689" s="369" t="s">
        <v>9366</v>
      </c>
      <c r="B2689" s="370" t="s">
        <v>9367</v>
      </c>
      <c r="C2689" s="371" t="s">
        <v>52</v>
      </c>
      <c r="D2689" s="372">
        <v>0.6</v>
      </c>
    </row>
    <row r="2690" spans="1:4" x14ac:dyDescent="0.25">
      <c r="A2690" s="369" t="s">
        <v>9370</v>
      </c>
      <c r="B2690" s="370" t="s">
        <v>9371</v>
      </c>
      <c r="C2690" s="371" t="s">
        <v>21</v>
      </c>
      <c r="D2690" s="372">
        <v>0.20100000000000001</v>
      </c>
    </row>
    <row r="2691" spans="1:4" x14ac:dyDescent="0.25">
      <c r="A2691" s="369" t="s">
        <v>9506</v>
      </c>
      <c r="B2691" s="370" t="s">
        <v>9507</v>
      </c>
      <c r="C2691" s="371" t="s">
        <v>32</v>
      </c>
      <c r="D2691" s="372">
        <v>0.03</v>
      </c>
    </row>
    <row r="2692" spans="1:4" ht="30" x14ac:dyDescent="0.25">
      <c r="A2692" s="369" t="s">
        <v>14729</v>
      </c>
      <c r="B2692" s="370" t="s">
        <v>14730</v>
      </c>
      <c r="C2692" s="371" t="s">
        <v>770</v>
      </c>
      <c r="D2692" s="372">
        <v>5.9299999999999999E-2</v>
      </c>
    </row>
    <row r="2693" spans="1:4" x14ac:dyDescent="0.25">
      <c r="A2693" s="369" t="s">
        <v>1649</v>
      </c>
      <c r="B2693" s="370" t="s">
        <v>6632</v>
      </c>
      <c r="C2693" s="371" t="s">
        <v>21</v>
      </c>
      <c r="D2693" s="372"/>
    </row>
    <row r="2694" spans="1:4" x14ac:dyDescent="0.25">
      <c r="A2694" s="369" t="s">
        <v>8909</v>
      </c>
      <c r="B2694" s="370" t="s">
        <v>8910</v>
      </c>
      <c r="C2694" s="371" t="s">
        <v>770</v>
      </c>
      <c r="D2694" s="372">
        <v>0.15</v>
      </c>
    </row>
    <row r="2695" spans="1:4" x14ac:dyDescent="0.25">
      <c r="A2695" s="369" t="s">
        <v>8911</v>
      </c>
      <c r="B2695" s="370" t="s">
        <v>8912</v>
      </c>
      <c r="C2695" s="371" t="s">
        <v>770</v>
      </c>
      <c r="D2695" s="372">
        <v>0.15</v>
      </c>
    </row>
    <row r="2696" spans="1:4" x14ac:dyDescent="0.25">
      <c r="A2696" s="369" t="s">
        <v>8935</v>
      </c>
      <c r="B2696" s="370" t="s">
        <v>8936</v>
      </c>
      <c r="C2696" s="371" t="s">
        <v>770</v>
      </c>
      <c r="D2696" s="372">
        <v>0.08</v>
      </c>
    </row>
    <row r="2697" spans="1:4" x14ac:dyDescent="0.25">
      <c r="A2697" s="369" t="s">
        <v>8949</v>
      </c>
      <c r="B2697" s="370" t="s">
        <v>8950</v>
      </c>
      <c r="C2697" s="371" t="s">
        <v>770</v>
      </c>
      <c r="D2697" s="372">
        <v>0.111</v>
      </c>
    </row>
    <row r="2698" spans="1:4" ht="30" x14ac:dyDescent="0.25">
      <c r="A2698" s="369" t="s">
        <v>9276</v>
      </c>
      <c r="B2698" s="370" t="s">
        <v>9277</v>
      </c>
      <c r="C2698" s="371" t="s">
        <v>21</v>
      </c>
      <c r="D2698" s="372">
        <v>1</v>
      </c>
    </row>
    <row r="2699" spans="1:4" x14ac:dyDescent="0.25">
      <c r="A2699" s="369" t="s">
        <v>9362</v>
      </c>
      <c r="B2699" s="370" t="s">
        <v>9363</v>
      </c>
      <c r="C2699" s="371" t="s">
        <v>52</v>
      </c>
      <c r="D2699" s="372">
        <v>1.1499999999999999</v>
      </c>
    </row>
    <row r="2700" spans="1:4" x14ac:dyDescent="0.25">
      <c r="A2700" s="369" t="s">
        <v>9366</v>
      </c>
      <c r="B2700" s="370" t="s">
        <v>9367</v>
      </c>
      <c r="C2700" s="371" t="s">
        <v>52</v>
      </c>
      <c r="D2700" s="372">
        <v>0.6</v>
      </c>
    </row>
    <row r="2701" spans="1:4" x14ac:dyDescent="0.25">
      <c r="A2701" s="369" t="s">
        <v>9370</v>
      </c>
      <c r="B2701" s="370" t="s">
        <v>9371</v>
      </c>
      <c r="C2701" s="371" t="s">
        <v>21</v>
      </c>
      <c r="D2701" s="372">
        <v>0.20100000000000001</v>
      </c>
    </row>
    <row r="2702" spans="1:4" x14ac:dyDescent="0.25">
      <c r="A2702" s="369" t="s">
        <v>9506</v>
      </c>
      <c r="B2702" s="370" t="s">
        <v>9507</v>
      </c>
      <c r="C2702" s="371" t="s">
        <v>32</v>
      </c>
      <c r="D2702" s="372">
        <v>0.03</v>
      </c>
    </row>
    <row r="2703" spans="1:4" ht="30" x14ac:dyDescent="0.25">
      <c r="A2703" s="369" t="s">
        <v>14729</v>
      </c>
      <c r="B2703" s="370" t="s">
        <v>14730</v>
      </c>
      <c r="C2703" s="371" t="s">
        <v>770</v>
      </c>
      <c r="D2703" s="372">
        <v>3.7100000000000001E-2</v>
      </c>
    </row>
    <row r="2704" spans="1:4" x14ac:dyDescent="0.25">
      <c r="A2704" s="369" t="s">
        <v>1650</v>
      </c>
      <c r="B2704" s="370" t="s">
        <v>6633</v>
      </c>
      <c r="C2704" s="371" t="s">
        <v>21</v>
      </c>
      <c r="D2704" s="372"/>
    </row>
    <row r="2705" spans="1:4" x14ac:dyDescent="0.25">
      <c r="A2705" s="369" t="s">
        <v>8909</v>
      </c>
      <c r="B2705" s="370" t="s">
        <v>8910</v>
      </c>
      <c r="C2705" s="371" t="s">
        <v>770</v>
      </c>
      <c r="D2705" s="372">
        <v>0.15</v>
      </c>
    </row>
    <row r="2706" spans="1:4" x14ac:dyDescent="0.25">
      <c r="A2706" s="369" t="s">
        <v>8911</v>
      </c>
      <c r="B2706" s="370" t="s">
        <v>8912</v>
      </c>
      <c r="C2706" s="371" t="s">
        <v>770</v>
      </c>
      <c r="D2706" s="372">
        <v>0.15</v>
      </c>
    </row>
    <row r="2707" spans="1:4" x14ac:dyDescent="0.25">
      <c r="A2707" s="369" t="s">
        <v>8935</v>
      </c>
      <c r="B2707" s="370" t="s">
        <v>8936</v>
      </c>
      <c r="C2707" s="371" t="s">
        <v>770</v>
      </c>
      <c r="D2707" s="372">
        <v>0.08</v>
      </c>
    </row>
    <row r="2708" spans="1:4" x14ac:dyDescent="0.25">
      <c r="A2708" s="369" t="s">
        <v>8949</v>
      </c>
      <c r="B2708" s="370" t="s">
        <v>8950</v>
      </c>
      <c r="C2708" s="371" t="s">
        <v>770</v>
      </c>
      <c r="D2708" s="372">
        <v>0.13869999999999999</v>
      </c>
    </row>
    <row r="2709" spans="1:4" ht="30" x14ac:dyDescent="0.25">
      <c r="A2709" s="369" t="s">
        <v>9278</v>
      </c>
      <c r="B2709" s="370" t="s">
        <v>9279</v>
      </c>
      <c r="C2709" s="371" t="s">
        <v>21</v>
      </c>
      <c r="D2709" s="372">
        <v>1</v>
      </c>
    </row>
    <row r="2710" spans="1:4" x14ac:dyDescent="0.25">
      <c r="A2710" s="369" t="s">
        <v>9362</v>
      </c>
      <c r="B2710" s="370" t="s">
        <v>9363</v>
      </c>
      <c r="C2710" s="371" t="s">
        <v>52</v>
      </c>
      <c r="D2710" s="372">
        <v>1.1499999999999999</v>
      </c>
    </row>
    <row r="2711" spans="1:4" x14ac:dyDescent="0.25">
      <c r="A2711" s="369" t="s">
        <v>9366</v>
      </c>
      <c r="B2711" s="370" t="s">
        <v>9367</v>
      </c>
      <c r="C2711" s="371" t="s">
        <v>52</v>
      </c>
      <c r="D2711" s="372">
        <v>0.6</v>
      </c>
    </row>
    <row r="2712" spans="1:4" x14ac:dyDescent="0.25">
      <c r="A2712" s="369" t="s">
        <v>9370</v>
      </c>
      <c r="B2712" s="370" t="s">
        <v>9371</v>
      </c>
      <c r="C2712" s="371" t="s">
        <v>21</v>
      </c>
      <c r="D2712" s="372">
        <v>0.20100000000000001</v>
      </c>
    </row>
    <row r="2713" spans="1:4" x14ac:dyDescent="0.25">
      <c r="A2713" s="369" t="s">
        <v>9506</v>
      </c>
      <c r="B2713" s="370" t="s">
        <v>9507</v>
      </c>
      <c r="C2713" s="371" t="s">
        <v>32</v>
      </c>
      <c r="D2713" s="372">
        <v>0.03</v>
      </c>
    </row>
    <row r="2714" spans="1:4" ht="30" x14ac:dyDescent="0.25">
      <c r="A2714" s="369" t="s">
        <v>14729</v>
      </c>
      <c r="B2714" s="370" t="s">
        <v>14730</v>
      </c>
      <c r="C2714" s="371" t="s">
        <v>770</v>
      </c>
      <c r="D2714" s="372">
        <v>4.6300000000000001E-2</v>
      </c>
    </row>
    <row r="2715" spans="1:4" x14ac:dyDescent="0.25">
      <c r="A2715" s="365" t="s">
        <v>6219</v>
      </c>
      <c r="B2715" s="366" t="s">
        <v>1651</v>
      </c>
      <c r="C2715" s="367"/>
      <c r="D2715" s="368"/>
    </row>
    <row r="2716" spans="1:4" x14ac:dyDescent="0.25">
      <c r="A2716" s="365" t="s">
        <v>6634</v>
      </c>
      <c r="B2716" s="366" t="s">
        <v>1652</v>
      </c>
      <c r="C2716" s="367"/>
      <c r="D2716" s="368"/>
    </row>
    <row r="2717" spans="1:4" x14ac:dyDescent="0.25">
      <c r="A2717" s="369" t="s">
        <v>1653</v>
      </c>
      <c r="B2717" s="370" t="s">
        <v>1654</v>
      </c>
      <c r="C2717" s="371" t="s">
        <v>25</v>
      </c>
      <c r="D2717" s="372"/>
    </row>
    <row r="2718" spans="1:4" x14ac:dyDescent="0.25">
      <c r="A2718" s="369" t="s">
        <v>8935</v>
      </c>
      <c r="B2718" s="370" t="s">
        <v>8936</v>
      </c>
      <c r="C2718" s="371" t="s">
        <v>770</v>
      </c>
      <c r="D2718" s="372">
        <v>7</v>
      </c>
    </row>
    <row r="2719" spans="1:4" x14ac:dyDescent="0.25">
      <c r="A2719" s="369" t="s">
        <v>8949</v>
      </c>
      <c r="B2719" s="370" t="s">
        <v>8950</v>
      </c>
      <c r="C2719" s="371" t="s">
        <v>770</v>
      </c>
      <c r="D2719" s="372">
        <v>9.85</v>
      </c>
    </row>
    <row r="2720" spans="1:4" x14ac:dyDescent="0.25">
      <c r="A2720" s="369" t="s">
        <v>8993</v>
      </c>
      <c r="B2720" s="370" t="s">
        <v>8994</v>
      </c>
      <c r="C2720" s="371" t="s">
        <v>32</v>
      </c>
      <c r="D2720" s="372">
        <v>51.87</v>
      </c>
    </row>
    <row r="2721" spans="1:4" x14ac:dyDescent="0.25">
      <c r="A2721" s="369" t="s">
        <v>9043</v>
      </c>
      <c r="B2721" s="370" t="s">
        <v>9044</v>
      </c>
      <c r="C2721" s="371" t="s">
        <v>32</v>
      </c>
      <c r="D2721" s="372">
        <v>51.87</v>
      </c>
    </row>
    <row r="2722" spans="1:4" x14ac:dyDescent="0.25">
      <c r="A2722" s="369" t="s">
        <v>9049</v>
      </c>
      <c r="B2722" s="370" t="s">
        <v>9050</v>
      </c>
      <c r="C2722" s="371" t="s">
        <v>25</v>
      </c>
      <c r="D2722" s="372">
        <v>0.35</v>
      </c>
    </row>
    <row r="2723" spans="1:4" x14ac:dyDescent="0.25">
      <c r="A2723" s="369" t="s">
        <v>9952</v>
      </c>
      <c r="B2723" s="370" t="s">
        <v>9953</v>
      </c>
      <c r="C2723" s="371" t="s">
        <v>569</v>
      </c>
      <c r="D2723" s="372">
        <v>795</v>
      </c>
    </row>
    <row r="2724" spans="1:4" ht="30" x14ac:dyDescent="0.25">
      <c r="A2724" s="369" t="s">
        <v>1655</v>
      </c>
      <c r="B2724" s="370" t="s">
        <v>6635</v>
      </c>
      <c r="C2724" s="371" t="s">
        <v>21</v>
      </c>
      <c r="D2724" s="372"/>
    </row>
    <row r="2725" spans="1:4" x14ac:dyDescent="0.25">
      <c r="A2725" s="369" t="s">
        <v>8935</v>
      </c>
      <c r="B2725" s="370" t="s">
        <v>8936</v>
      </c>
      <c r="C2725" s="371" t="s">
        <v>770</v>
      </c>
      <c r="D2725" s="372">
        <v>0.75</v>
      </c>
    </row>
    <row r="2726" spans="1:4" x14ac:dyDescent="0.25">
      <c r="A2726" s="369" t="s">
        <v>8949</v>
      </c>
      <c r="B2726" s="370" t="s">
        <v>8950</v>
      </c>
      <c r="C2726" s="371" t="s">
        <v>770</v>
      </c>
      <c r="D2726" s="372">
        <v>0.85</v>
      </c>
    </row>
    <row r="2727" spans="1:4" x14ac:dyDescent="0.25">
      <c r="A2727" s="369" t="s">
        <v>8993</v>
      </c>
      <c r="B2727" s="370" t="s">
        <v>8994</v>
      </c>
      <c r="C2727" s="371" t="s">
        <v>32</v>
      </c>
      <c r="D2727" s="372">
        <v>1.8</v>
      </c>
    </row>
    <row r="2728" spans="1:4" x14ac:dyDescent="0.25">
      <c r="A2728" s="369" t="s">
        <v>9043</v>
      </c>
      <c r="B2728" s="370" t="s">
        <v>9044</v>
      </c>
      <c r="C2728" s="371" t="s">
        <v>32</v>
      </c>
      <c r="D2728" s="372">
        <v>1.8</v>
      </c>
    </row>
    <row r="2729" spans="1:4" x14ac:dyDescent="0.25">
      <c r="A2729" s="369" t="s">
        <v>9049</v>
      </c>
      <c r="B2729" s="370" t="s">
        <v>9050</v>
      </c>
      <c r="C2729" s="371" t="s">
        <v>25</v>
      </c>
      <c r="D2729" s="372">
        <v>1.2E-2</v>
      </c>
    </row>
    <row r="2730" spans="1:4" ht="30" x14ac:dyDescent="0.25">
      <c r="A2730" s="369" t="s">
        <v>9296</v>
      </c>
      <c r="B2730" s="370" t="s">
        <v>9297</v>
      </c>
      <c r="C2730" s="371" t="s">
        <v>569</v>
      </c>
      <c r="D2730" s="372">
        <v>13</v>
      </c>
    </row>
    <row r="2731" spans="1:4" ht="30" x14ac:dyDescent="0.25">
      <c r="A2731" s="369" t="s">
        <v>1656</v>
      </c>
      <c r="B2731" s="370" t="s">
        <v>6636</v>
      </c>
      <c r="C2731" s="371" t="s">
        <v>21</v>
      </c>
      <c r="D2731" s="372"/>
    </row>
    <row r="2732" spans="1:4" x14ac:dyDescent="0.25">
      <c r="A2732" s="369" t="s">
        <v>8935</v>
      </c>
      <c r="B2732" s="370" t="s">
        <v>8936</v>
      </c>
      <c r="C2732" s="371" t="s">
        <v>770</v>
      </c>
      <c r="D2732" s="372">
        <v>0.75</v>
      </c>
    </row>
    <row r="2733" spans="1:4" x14ac:dyDescent="0.25">
      <c r="A2733" s="369" t="s">
        <v>8949</v>
      </c>
      <c r="B2733" s="370" t="s">
        <v>8950</v>
      </c>
      <c r="C2733" s="371" t="s">
        <v>770</v>
      </c>
      <c r="D2733" s="372">
        <v>0.89</v>
      </c>
    </row>
    <row r="2734" spans="1:4" x14ac:dyDescent="0.25">
      <c r="A2734" s="369" t="s">
        <v>8993</v>
      </c>
      <c r="B2734" s="370" t="s">
        <v>8994</v>
      </c>
      <c r="C2734" s="371" t="s">
        <v>32</v>
      </c>
      <c r="D2734" s="372">
        <v>2.58</v>
      </c>
    </row>
    <row r="2735" spans="1:4" x14ac:dyDescent="0.25">
      <c r="A2735" s="369" t="s">
        <v>9043</v>
      </c>
      <c r="B2735" s="370" t="s">
        <v>9044</v>
      </c>
      <c r="C2735" s="371" t="s">
        <v>32</v>
      </c>
      <c r="D2735" s="372">
        <v>2.58</v>
      </c>
    </row>
    <row r="2736" spans="1:4" x14ac:dyDescent="0.25">
      <c r="A2736" s="369" t="s">
        <v>9049</v>
      </c>
      <c r="B2736" s="370" t="s">
        <v>9050</v>
      </c>
      <c r="C2736" s="371" t="s">
        <v>25</v>
      </c>
      <c r="D2736" s="372">
        <v>1.7000000000000001E-2</v>
      </c>
    </row>
    <row r="2737" spans="1:4" ht="30" x14ac:dyDescent="0.25">
      <c r="A2737" s="369" t="s">
        <v>9298</v>
      </c>
      <c r="B2737" s="370" t="s">
        <v>9299</v>
      </c>
      <c r="C2737" s="371" t="s">
        <v>569</v>
      </c>
      <c r="D2737" s="372">
        <v>13</v>
      </c>
    </row>
    <row r="2738" spans="1:4" x14ac:dyDescent="0.25">
      <c r="A2738" s="365" t="s">
        <v>6637</v>
      </c>
      <c r="B2738" s="366" t="s">
        <v>1657</v>
      </c>
      <c r="C2738" s="367"/>
      <c r="D2738" s="368"/>
    </row>
    <row r="2739" spans="1:4" x14ac:dyDescent="0.25">
      <c r="A2739" s="369" t="s">
        <v>1658</v>
      </c>
      <c r="B2739" s="370" t="s">
        <v>1659</v>
      </c>
      <c r="C2739" s="371" t="s">
        <v>21</v>
      </c>
      <c r="D2739" s="372"/>
    </row>
    <row r="2740" spans="1:4" x14ac:dyDescent="0.25">
      <c r="A2740" s="369" t="s">
        <v>8935</v>
      </c>
      <c r="B2740" s="370" t="s">
        <v>8936</v>
      </c>
      <c r="C2740" s="371" t="s">
        <v>770</v>
      </c>
      <c r="D2740" s="372">
        <v>0.96</v>
      </c>
    </row>
    <row r="2741" spans="1:4" x14ac:dyDescent="0.25">
      <c r="A2741" s="369" t="s">
        <v>8949</v>
      </c>
      <c r="B2741" s="370" t="s">
        <v>8950</v>
      </c>
      <c r="C2741" s="371" t="s">
        <v>770</v>
      </c>
      <c r="D2741" s="372">
        <v>1.1000000000000001</v>
      </c>
    </row>
    <row r="2742" spans="1:4" x14ac:dyDescent="0.25">
      <c r="A2742" s="369" t="s">
        <v>8993</v>
      </c>
      <c r="B2742" s="370" t="s">
        <v>8994</v>
      </c>
      <c r="C2742" s="371" t="s">
        <v>32</v>
      </c>
      <c r="D2742" s="372">
        <v>2.5299999999999998</v>
      </c>
    </row>
    <row r="2743" spans="1:4" x14ac:dyDescent="0.25">
      <c r="A2743" s="369" t="s">
        <v>9043</v>
      </c>
      <c r="B2743" s="370" t="s">
        <v>9044</v>
      </c>
      <c r="C2743" s="371" t="s">
        <v>32</v>
      </c>
      <c r="D2743" s="372">
        <v>2.5299999999999998</v>
      </c>
    </row>
    <row r="2744" spans="1:4" x14ac:dyDescent="0.25">
      <c r="A2744" s="369" t="s">
        <v>9049</v>
      </c>
      <c r="B2744" s="370" t="s">
        <v>9050</v>
      </c>
      <c r="C2744" s="371" t="s">
        <v>25</v>
      </c>
      <c r="D2744" s="372">
        <v>1.7000000000000001E-2</v>
      </c>
    </row>
    <row r="2745" spans="1:4" x14ac:dyDescent="0.25">
      <c r="A2745" s="369" t="s">
        <v>9952</v>
      </c>
      <c r="B2745" s="370" t="s">
        <v>9953</v>
      </c>
      <c r="C2745" s="371" t="s">
        <v>569</v>
      </c>
      <c r="D2745" s="372">
        <v>52</v>
      </c>
    </row>
    <row r="2746" spans="1:4" x14ac:dyDescent="0.25">
      <c r="A2746" s="369" t="s">
        <v>151</v>
      </c>
      <c r="B2746" s="370" t="s">
        <v>152</v>
      </c>
      <c r="C2746" s="371" t="s">
        <v>21</v>
      </c>
      <c r="D2746" s="372"/>
    </row>
    <row r="2747" spans="1:4" x14ac:dyDescent="0.25">
      <c r="A2747" s="369" t="s">
        <v>8935</v>
      </c>
      <c r="B2747" s="370" t="s">
        <v>8936</v>
      </c>
      <c r="C2747" s="371" t="s">
        <v>770</v>
      </c>
      <c r="D2747" s="372">
        <v>1.52</v>
      </c>
    </row>
    <row r="2748" spans="1:4" x14ac:dyDescent="0.25">
      <c r="A2748" s="369" t="s">
        <v>8949</v>
      </c>
      <c r="B2748" s="370" t="s">
        <v>8950</v>
      </c>
      <c r="C2748" s="371" t="s">
        <v>770</v>
      </c>
      <c r="D2748" s="372">
        <v>1.74</v>
      </c>
    </row>
    <row r="2749" spans="1:4" x14ac:dyDescent="0.25">
      <c r="A2749" s="369" t="s">
        <v>8993</v>
      </c>
      <c r="B2749" s="370" t="s">
        <v>8994</v>
      </c>
      <c r="C2749" s="371" t="s">
        <v>32</v>
      </c>
      <c r="D2749" s="372">
        <v>4.55</v>
      </c>
    </row>
    <row r="2750" spans="1:4" x14ac:dyDescent="0.25">
      <c r="A2750" s="369" t="s">
        <v>9043</v>
      </c>
      <c r="B2750" s="370" t="s">
        <v>9044</v>
      </c>
      <c r="C2750" s="371" t="s">
        <v>32</v>
      </c>
      <c r="D2750" s="372">
        <v>4.55</v>
      </c>
    </row>
    <row r="2751" spans="1:4" x14ac:dyDescent="0.25">
      <c r="A2751" s="369" t="s">
        <v>9049</v>
      </c>
      <c r="B2751" s="370" t="s">
        <v>9050</v>
      </c>
      <c r="C2751" s="371" t="s">
        <v>25</v>
      </c>
      <c r="D2751" s="372">
        <v>3.0499999999999999E-2</v>
      </c>
    </row>
    <row r="2752" spans="1:4" x14ac:dyDescent="0.25">
      <c r="A2752" s="369" t="s">
        <v>9952</v>
      </c>
      <c r="B2752" s="370" t="s">
        <v>9953</v>
      </c>
      <c r="C2752" s="371" t="s">
        <v>569</v>
      </c>
      <c r="D2752" s="372">
        <v>67</v>
      </c>
    </row>
    <row r="2753" spans="1:4" x14ac:dyDescent="0.25">
      <c r="A2753" s="369" t="s">
        <v>203</v>
      </c>
      <c r="B2753" s="370" t="s">
        <v>204</v>
      </c>
      <c r="C2753" s="371" t="s">
        <v>21</v>
      </c>
      <c r="D2753" s="372"/>
    </row>
    <row r="2754" spans="1:4" x14ac:dyDescent="0.25">
      <c r="A2754" s="369" t="s">
        <v>8935</v>
      </c>
      <c r="B2754" s="370" t="s">
        <v>8936</v>
      </c>
      <c r="C2754" s="371" t="s">
        <v>770</v>
      </c>
      <c r="D2754" s="372">
        <v>2.42</v>
      </c>
    </row>
    <row r="2755" spans="1:4" x14ac:dyDescent="0.25">
      <c r="A2755" s="369" t="s">
        <v>8949</v>
      </c>
      <c r="B2755" s="370" t="s">
        <v>8950</v>
      </c>
      <c r="C2755" s="371" t="s">
        <v>770</v>
      </c>
      <c r="D2755" s="372">
        <v>2.88</v>
      </c>
    </row>
    <row r="2756" spans="1:4" x14ac:dyDescent="0.25">
      <c r="A2756" s="369" t="s">
        <v>8993</v>
      </c>
      <c r="B2756" s="370" t="s">
        <v>8994</v>
      </c>
      <c r="C2756" s="371" t="s">
        <v>32</v>
      </c>
      <c r="D2756" s="372">
        <v>8.44</v>
      </c>
    </row>
    <row r="2757" spans="1:4" x14ac:dyDescent="0.25">
      <c r="A2757" s="369" t="s">
        <v>9043</v>
      </c>
      <c r="B2757" s="370" t="s">
        <v>9044</v>
      </c>
      <c r="C2757" s="371" t="s">
        <v>32</v>
      </c>
      <c r="D2757" s="372">
        <v>8.44</v>
      </c>
    </row>
    <row r="2758" spans="1:4" x14ac:dyDescent="0.25">
      <c r="A2758" s="369" t="s">
        <v>9049</v>
      </c>
      <c r="B2758" s="370" t="s">
        <v>9050</v>
      </c>
      <c r="C2758" s="371" t="s">
        <v>25</v>
      </c>
      <c r="D2758" s="372">
        <v>0.06</v>
      </c>
    </row>
    <row r="2759" spans="1:4" x14ac:dyDescent="0.25">
      <c r="A2759" s="369" t="s">
        <v>9952</v>
      </c>
      <c r="B2759" s="370" t="s">
        <v>9953</v>
      </c>
      <c r="C2759" s="371" t="s">
        <v>569</v>
      </c>
      <c r="D2759" s="372">
        <v>154</v>
      </c>
    </row>
    <row r="2760" spans="1:4" x14ac:dyDescent="0.25">
      <c r="A2760" s="369" t="s">
        <v>1660</v>
      </c>
      <c r="B2760" s="370" t="s">
        <v>1661</v>
      </c>
      <c r="C2760" s="371" t="s">
        <v>21</v>
      </c>
      <c r="D2760" s="372"/>
    </row>
    <row r="2761" spans="1:4" x14ac:dyDescent="0.25">
      <c r="A2761" s="369" t="s">
        <v>8935</v>
      </c>
      <c r="B2761" s="370" t="s">
        <v>8936</v>
      </c>
      <c r="C2761" s="371" t="s">
        <v>770</v>
      </c>
      <c r="D2761" s="372">
        <v>2.92</v>
      </c>
    </row>
    <row r="2762" spans="1:4" x14ac:dyDescent="0.25">
      <c r="A2762" s="369" t="s">
        <v>8949</v>
      </c>
      <c r="B2762" s="370" t="s">
        <v>8950</v>
      </c>
      <c r="C2762" s="371" t="s">
        <v>770</v>
      </c>
      <c r="D2762" s="372">
        <v>3.63</v>
      </c>
    </row>
    <row r="2763" spans="1:4" x14ac:dyDescent="0.25">
      <c r="A2763" s="369" t="s">
        <v>8993</v>
      </c>
      <c r="B2763" s="370" t="s">
        <v>8994</v>
      </c>
      <c r="C2763" s="371" t="s">
        <v>32</v>
      </c>
      <c r="D2763" s="372">
        <v>12.9</v>
      </c>
    </row>
    <row r="2764" spans="1:4" x14ac:dyDescent="0.25">
      <c r="A2764" s="369" t="s">
        <v>9043</v>
      </c>
      <c r="B2764" s="370" t="s">
        <v>9044</v>
      </c>
      <c r="C2764" s="371" t="s">
        <v>32</v>
      </c>
      <c r="D2764" s="372">
        <v>12.9</v>
      </c>
    </row>
    <row r="2765" spans="1:4" x14ac:dyDescent="0.25">
      <c r="A2765" s="369" t="s">
        <v>9049</v>
      </c>
      <c r="B2765" s="370" t="s">
        <v>9050</v>
      </c>
      <c r="C2765" s="371" t="s">
        <v>25</v>
      </c>
      <c r="D2765" s="372">
        <v>8.5999999999999993E-2</v>
      </c>
    </row>
    <row r="2766" spans="1:4" x14ac:dyDescent="0.25">
      <c r="A2766" s="369" t="s">
        <v>9952</v>
      </c>
      <c r="B2766" s="370" t="s">
        <v>9953</v>
      </c>
      <c r="C2766" s="371" t="s">
        <v>569</v>
      </c>
      <c r="D2766" s="372">
        <v>221</v>
      </c>
    </row>
    <row r="2767" spans="1:4" x14ac:dyDescent="0.25">
      <c r="A2767" s="369" t="s">
        <v>1662</v>
      </c>
      <c r="B2767" s="370" t="s">
        <v>1663</v>
      </c>
      <c r="C2767" s="371" t="s">
        <v>21</v>
      </c>
      <c r="D2767" s="372"/>
    </row>
    <row r="2768" spans="1:4" x14ac:dyDescent="0.25">
      <c r="A2768" s="369" t="s">
        <v>8935</v>
      </c>
      <c r="B2768" s="370" t="s">
        <v>8936</v>
      </c>
      <c r="C2768" s="371" t="s">
        <v>770</v>
      </c>
      <c r="D2768" s="372">
        <v>1.52</v>
      </c>
    </row>
    <row r="2769" spans="1:4" x14ac:dyDescent="0.25">
      <c r="A2769" s="369" t="s">
        <v>8949</v>
      </c>
      <c r="B2769" s="370" t="s">
        <v>8950</v>
      </c>
      <c r="C2769" s="371" t="s">
        <v>770</v>
      </c>
      <c r="D2769" s="372">
        <v>1.74</v>
      </c>
    </row>
    <row r="2770" spans="1:4" x14ac:dyDescent="0.25">
      <c r="A2770" s="369" t="s">
        <v>8993</v>
      </c>
      <c r="B2770" s="370" t="s">
        <v>8994</v>
      </c>
      <c r="C2770" s="371" t="s">
        <v>32</v>
      </c>
      <c r="D2770" s="372">
        <v>4.55</v>
      </c>
    </row>
    <row r="2771" spans="1:4" x14ac:dyDescent="0.25">
      <c r="A2771" s="369" t="s">
        <v>9043</v>
      </c>
      <c r="B2771" s="370" t="s">
        <v>9044</v>
      </c>
      <c r="C2771" s="371" t="s">
        <v>32</v>
      </c>
      <c r="D2771" s="372">
        <v>4.55</v>
      </c>
    </row>
    <row r="2772" spans="1:4" x14ac:dyDescent="0.25">
      <c r="A2772" s="369" t="s">
        <v>9049</v>
      </c>
      <c r="B2772" s="370" t="s">
        <v>9050</v>
      </c>
      <c r="C2772" s="371" t="s">
        <v>25</v>
      </c>
      <c r="D2772" s="372">
        <v>3.0499999999999999E-2</v>
      </c>
    </row>
    <row r="2773" spans="1:4" x14ac:dyDescent="0.25">
      <c r="A2773" s="369" t="s">
        <v>9950</v>
      </c>
      <c r="B2773" s="370" t="s">
        <v>9951</v>
      </c>
      <c r="C2773" s="371" t="s">
        <v>569</v>
      </c>
      <c r="D2773" s="372">
        <v>67</v>
      </c>
    </row>
    <row r="2774" spans="1:4" x14ac:dyDescent="0.25">
      <c r="A2774" s="369" t="s">
        <v>1664</v>
      </c>
      <c r="B2774" s="370" t="s">
        <v>1665</v>
      </c>
      <c r="C2774" s="371" t="s">
        <v>21</v>
      </c>
      <c r="D2774" s="372"/>
    </row>
    <row r="2775" spans="1:4" x14ac:dyDescent="0.25">
      <c r="A2775" s="369" t="s">
        <v>8935</v>
      </c>
      <c r="B2775" s="370" t="s">
        <v>8936</v>
      </c>
      <c r="C2775" s="371" t="s">
        <v>770</v>
      </c>
      <c r="D2775" s="372">
        <v>2.42</v>
      </c>
    </row>
    <row r="2776" spans="1:4" x14ac:dyDescent="0.25">
      <c r="A2776" s="369" t="s">
        <v>8949</v>
      </c>
      <c r="B2776" s="370" t="s">
        <v>8950</v>
      </c>
      <c r="C2776" s="371" t="s">
        <v>770</v>
      </c>
      <c r="D2776" s="372">
        <v>2.88</v>
      </c>
    </row>
    <row r="2777" spans="1:4" x14ac:dyDescent="0.25">
      <c r="A2777" s="369" t="s">
        <v>8993</v>
      </c>
      <c r="B2777" s="370" t="s">
        <v>8994</v>
      </c>
      <c r="C2777" s="371" t="s">
        <v>32</v>
      </c>
      <c r="D2777" s="372">
        <v>8.44</v>
      </c>
    </row>
    <row r="2778" spans="1:4" x14ac:dyDescent="0.25">
      <c r="A2778" s="369" t="s">
        <v>9043</v>
      </c>
      <c r="B2778" s="370" t="s">
        <v>9044</v>
      </c>
      <c r="C2778" s="371" t="s">
        <v>32</v>
      </c>
      <c r="D2778" s="372">
        <v>8.44</v>
      </c>
    </row>
    <row r="2779" spans="1:4" x14ac:dyDescent="0.25">
      <c r="A2779" s="369" t="s">
        <v>9049</v>
      </c>
      <c r="B2779" s="370" t="s">
        <v>9050</v>
      </c>
      <c r="C2779" s="371" t="s">
        <v>25</v>
      </c>
      <c r="D2779" s="372">
        <v>0.06</v>
      </c>
    </row>
    <row r="2780" spans="1:4" x14ac:dyDescent="0.25">
      <c r="A2780" s="369" t="s">
        <v>9950</v>
      </c>
      <c r="B2780" s="370" t="s">
        <v>9951</v>
      </c>
      <c r="C2780" s="371" t="s">
        <v>569</v>
      </c>
      <c r="D2780" s="372">
        <v>154</v>
      </c>
    </row>
    <row r="2781" spans="1:4" x14ac:dyDescent="0.25">
      <c r="A2781" s="365" t="s">
        <v>6638</v>
      </c>
      <c r="B2781" s="366" t="s">
        <v>1666</v>
      </c>
      <c r="C2781" s="367"/>
      <c r="D2781" s="368"/>
    </row>
    <row r="2782" spans="1:4" x14ac:dyDescent="0.25">
      <c r="A2782" s="369" t="s">
        <v>1667</v>
      </c>
      <c r="B2782" s="370" t="s">
        <v>1668</v>
      </c>
      <c r="C2782" s="371" t="s">
        <v>21</v>
      </c>
      <c r="D2782" s="372"/>
    </row>
    <row r="2783" spans="1:4" x14ac:dyDescent="0.25">
      <c r="A2783" s="369" t="s">
        <v>8935</v>
      </c>
      <c r="B2783" s="370" t="s">
        <v>8936</v>
      </c>
      <c r="C2783" s="371" t="s">
        <v>770</v>
      </c>
      <c r="D2783" s="372">
        <v>1.38</v>
      </c>
    </row>
    <row r="2784" spans="1:4" x14ac:dyDescent="0.25">
      <c r="A2784" s="369" t="s">
        <v>8949</v>
      </c>
      <c r="B2784" s="370" t="s">
        <v>8950</v>
      </c>
      <c r="C2784" s="371" t="s">
        <v>770</v>
      </c>
      <c r="D2784" s="372">
        <v>1.52</v>
      </c>
    </row>
    <row r="2785" spans="1:4" x14ac:dyDescent="0.25">
      <c r="A2785" s="369" t="s">
        <v>8993</v>
      </c>
      <c r="B2785" s="370" t="s">
        <v>8994</v>
      </c>
      <c r="C2785" s="371" t="s">
        <v>32</v>
      </c>
      <c r="D2785" s="372">
        <v>3.47</v>
      </c>
    </row>
    <row r="2786" spans="1:4" x14ac:dyDescent="0.25">
      <c r="A2786" s="369" t="s">
        <v>9043</v>
      </c>
      <c r="B2786" s="370" t="s">
        <v>9044</v>
      </c>
      <c r="C2786" s="371" t="s">
        <v>32</v>
      </c>
      <c r="D2786" s="372">
        <v>1.74</v>
      </c>
    </row>
    <row r="2787" spans="1:4" x14ac:dyDescent="0.25">
      <c r="A2787" s="369" t="s">
        <v>9049</v>
      </c>
      <c r="B2787" s="370" t="s">
        <v>9050</v>
      </c>
      <c r="C2787" s="371" t="s">
        <v>25</v>
      </c>
      <c r="D2787" s="372">
        <v>1.7000000000000001E-2</v>
      </c>
    </row>
    <row r="2788" spans="1:4" x14ac:dyDescent="0.25">
      <c r="A2788" s="369" t="s">
        <v>9956</v>
      </c>
      <c r="B2788" s="370" t="s">
        <v>9957</v>
      </c>
      <c r="C2788" s="371" t="s">
        <v>569</v>
      </c>
      <c r="D2788" s="372">
        <v>35</v>
      </c>
    </row>
    <row r="2789" spans="1:4" x14ac:dyDescent="0.25">
      <c r="A2789" s="369" t="s">
        <v>1669</v>
      </c>
      <c r="B2789" s="370" t="s">
        <v>1670</v>
      </c>
      <c r="C2789" s="371" t="s">
        <v>21</v>
      </c>
      <c r="D2789" s="372"/>
    </row>
    <row r="2790" spans="1:4" x14ac:dyDescent="0.25">
      <c r="A2790" s="369" t="s">
        <v>8935</v>
      </c>
      <c r="B2790" s="370" t="s">
        <v>8936</v>
      </c>
      <c r="C2790" s="371" t="s">
        <v>770</v>
      </c>
      <c r="D2790" s="372">
        <v>2.6</v>
      </c>
    </row>
    <row r="2791" spans="1:4" x14ac:dyDescent="0.25">
      <c r="A2791" s="369" t="s">
        <v>8949</v>
      </c>
      <c r="B2791" s="370" t="s">
        <v>8950</v>
      </c>
      <c r="C2791" s="371" t="s">
        <v>770</v>
      </c>
      <c r="D2791" s="372">
        <v>2.87</v>
      </c>
    </row>
    <row r="2792" spans="1:4" x14ac:dyDescent="0.25">
      <c r="A2792" s="369" t="s">
        <v>8993</v>
      </c>
      <c r="B2792" s="370" t="s">
        <v>8994</v>
      </c>
      <c r="C2792" s="371" t="s">
        <v>32</v>
      </c>
      <c r="D2792" s="372">
        <v>6.54</v>
      </c>
    </row>
    <row r="2793" spans="1:4" x14ac:dyDescent="0.25">
      <c r="A2793" s="369" t="s">
        <v>9043</v>
      </c>
      <c r="B2793" s="370" t="s">
        <v>9044</v>
      </c>
      <c r="C2793" s="371" t="s">
        <v>32</v>
      </c>
      <c r="D2793" s="372">
        <v>3.28</v>
      </c>
    </row>
    <row r="2794" spans="1:4" x14ac:dyDescent="0.25">
      <c r="A2794" s="369" t="s">
        <v>9049</v>
      </c>
      <c r="B2794" s="370" t="s">
        <v>9050</v>
      </c>
      <c r="C2794" s="371" t="s">
        <v>25</v>
      </c>
      <c r="D2794" s="372">
        <v>3.3000000000000002E-2</v>
      </c>
    </row>
    <row r="2795" spans="1:4" x14ac:dyDescent="0.25">
      <c r="A2795" s="369" t="s">
        <v>9956</v>
      </c>
      <c r="B2795" s="370" t="s">
        <v>9957</v>
      </c>
      <c r="C2795" s="371" t="s">
        <v>569</v>
      </c>
      <c r="D2795" s="372">
        <v>66</v>
      </c>
    </row>
    <row r="2796" spans="1:4" x14ac:dyDescent="0.25">
      <c r="A2796" s="369" t="s">
        <v>1671</v>
      </c>
      <c r="B2796" s="370" t="s">
        <v>1672</v>
      </c>
      <c r="C2796" s="371" t="s">
        <v>21</v>
      </c>
      <c r="D2796" s="372"/>
    </row>
    <row r="2797" spans="1:4" x14ac:dyDescent="0.25">
      <c r="A2797" s="369" t="s">
        <v>8935</v>
      </c>
      <c r="B2797" s="370" t="s">
        <v>8936</v>
      </c>
      <c r="C2797" s="371" t="s">
        <v>770</v>
      </c>
      <c r="D2797" s="372">
        <v>3.5</v>
      </c>
    </row>
    <row r="2798" spans="1:4" x14ac:dyDescent="0.25">
      <c r="A2798" s="369" t="s">
        <v>8949</v>
      </c>
      <c r="B2798" s="370" t="s">
        <v>8950</v>
      </c>
      <c r="C2798" s="371" t="s">
        <v>770</v>
      </c>
      <c r="D2798" s="372">
        <v>4.18</v>
      </c>
    </row>
    <row r="2799" spans="1:4" x14ac:dyDescent="0.25">
      <c r="A2799" s="369" t="s">
        <v>8993</v>
      </c>
      <c r="B2799" s="370" t="s">
        <v>8994</v>
      </c>
      <c r="C2799" s="371" t="s">
        <v>32</v>
      </c>
      <c r="D2799" s="372">
        <v>16.64</v>
      </c>
    </row>
    <row r="2800" spans="1:4" x14ac:dyDescent="0.25">
      <c r="A2800" s="369" t="s">
        <v>9043</v>
      </c>
      <c r="B2800" s="370" t="s">
        <v>9044</v>
      </c>
      <c r="C2800" s="371" t="s">
        <v>32</v>
      </c>
      <c r="D2800" s="372">
        <v>8.36</v>
      </c>
    </row>
    <row r="2801" spans="1:4" x14ac:dyDescent="0.25">
      <c r="A2801" s="369" t="s">
        <v>9049</v>
      </c>
      <c r="B2801" s="370" t="s">
        <v>9050</v>
      </c>
      <c r="C2801" s="371" t="s">
        <v>25</v>
      </c>
      <c r="D2801" s="372">
        <v>8.3000000000000004E-2</v>
      </c>
    </row>
    <row r="2802" spans="1:4" x14ac:dyDescent="0.25">
      <c r="A2802" s="369" t="s">
        <v>9956</v>
      </c>
      <c r="B2802" s="370" t="s">
        <v>9957</v>
      </c>
      <c r="C2802" s="371" t="s">
        <v>569</v>
      </c>
      <c r="D2802" s="372">
        <v>135</v>
      </c>
    </row>
    <row r="2803" spans="1:4" x14ac:dyDescent="0.25">
      <c r="A2803" s="365" t="s">
        <v>6639</v>
      </c>
      <c r="B2803" s="366" t="s">
        <v>1673</v>
      </c>
      <c r="C2803" s="367"/>
      <c r="D2803" s="368"/>
    </row>
    <row r="2804" spans="1:4" x14ac:dyDescent="0.25">
      <c r="A2804" s="369" t="s">
        <v>1674</v>
      </c>
      <c r="B2804" s="370" t="s">
        <v>1675</v>
      </c>
      <c r="C2804" s="371" t="s">
        <v>21</v>
      </c>
      <c r="D2804" s="372"/>
    </row>
    <row r="2805" spans="1:4" x14ac:dyDescent="0.25">
      <c r="A2805" s="369" t="s">
        <v>8935</v>
      </c>
      <c r="B2805" s="370" t="s">
        <v>8936</v>
      </c>
      <c r="C2805" s="371" t="s">
        <v>770</v>
      </c>
      <c r="D2805" s="372">
        <v>0.71</v>
      </c>
    </row>
    <row r="2806" spans="1:4" x14ac:dyDescent="0.25">
      <c r="A2806" s="369" t="s">
        <v>8949</v>
      </c>
      <c r="B2806" s="370" t="s">
        <v>8950</v>
      </c>
      <c r="C2806" s="371" t="s">
        <v>770</v>
      </c>
      <c r="D2806" s="372">
        <v>0.76</v>
      </c>
    </row>
    <row r="2807" spans="1:4" x14ac:dyDescent="0.25">
      <c r="A2807" s="369" t="s">
        <v>8993</v>
      </c>
      <c r="B2807" s="370" t="s">
        <v>8994</v>
      </c>
      <c r="C2807" s="371" t="s">
        <v>32</v>
      </c>
      <c r="D2807" s="372">
        <v>0.96</v>
      </c>
    </row>
    <row r="2808" spans="1:4" x14ac:dyDescent="0.25">
      <c r="A2808" s="369" t="s">
        <v>9043</v>
      </c>
      <c r="B2808" s="370" t="s">
        <v>9044</v>
      </c>
      <c r="C2808" s="371" t="s">
        <v>32</v>
      </c>
      <c r="D2808" s="372">
        <v>0.96</v>
      </c>
    </row>
    <row r="2809" spans="1:4" x14ac:dyDescent="0.25">
      <c r="A2809" s="369" t="s">
        <v>9049</v>
      </c>
      <c r="B2809" s="370" t="s">
        <v>9050</v>
      </c>
      <c r="C2809" s="371" t="s">
        <v>25</v>
      </c>
      <c r="D2809" s="372">
        <v>6.0000000000000001E-3</v>
      </c>
    </row>
    <row r="2810" spans="1:4" x14ac:dyDescent="0.25">
      <c r="A2810" s="369" t="s">
        <v>9958</v>
      </c>
      <c r="B2810" s="370" t="s">
        <v>9959</v>
      </c>
      <c r="C2810" s="371" t="s">
        <v>569</v>
      </c>
      <c r="D2810" s="372">
        <v>13</v>
      </c>
    </row>
    <row r="2811" spans="1:4" x14ac:dyDescent="0.25">
      <c r="A2811" s="369" t="s">
        <v>75</v>
      </c>
      <c r="B2811" s="370" t="s">
        <v>76</v>
      </c>
      <c r="C2811" s="371" t="s">
        <v>21</v>
      </c>
      <c r="D2811" s="372"/>
    </row>
    <row r="2812" spans="1:4" x14ac:dyDescent="0.25">
      <c r="A2812" s="369" t="s">
        <v>8935</v>
      </c>
      <c r="B2812" s="370" t="s">
        <v>8936</v>
      </c>
      <c r="C2812" s="371" t="s">
        <v>770</v>
      </c>
      <c r="D2812" s="372">
        <v>0.75</v>
      </c>
    </row>
    <row r="2813" spans="1:4" x14ac:dyDescent="0.25">
      <c r="A2813" s="369" t="s">
        <v>8949</v>
      </c>
      <c r="B2813" s="370" t="s">
        <v>8950</v>
      </c>
      <c r="C2813" s="371" t="s">
        <v>770</v>
      </c>
      <c r="D2813" s="372">
        <v>0.85</v>
      </c>
    </row>
    <row r="2814" spans="1:4" x14ac:dyDescent="0.25">
      <c r="A2814" s="369" t="s">
        <v>8993</v>
      </c>
      <c r="B2814" s="370" t="s">
        <v>8994</v>
      </c>
      <c r="C2814" s="371" t="s">
        <v>32</v>
      </c>
      <c r="D2814" s="372">
        <v>1.8</v>
      </c>
    </row>
    <row r="2815" spans="1:4" x14ac:dyDescent="0.25">
      <c r="A2815" s="369" t="s">
        <v>9043</v>
      </c>
      <c r="B2815" s="370" t="s">
        <v>9044</v>
      </c>
      <c r="C2815" s="371" t="s">
        <v>32</v>
      </c>
      <c r="D2815" s="372">
        <v>1.8</v>
      </c>
    </row>
    <row r="2816" spans="1:4" x14ac:dyDescent="0.25">
      <c r="A2816" s="369" t="s">
        <v>9049</v>
      </c>
      <c r="B2816" s="370" t="s">
        <v>9050</v>
      </c>
      <c r="C2816" s="371" t="s">
        <v>25</v>
      </c>
      <c r="D2816" s="372">
        <v>1.2E-2</v>
      </c>
    </row>
    <row r="2817" spans="1:4" x14ac:dyDescent="0.25">
      <c r="A2817" s="369" t="s">
        <v>9960</v>
      </c>
      <c r="B2817" s="370" t="s">
        <v>9961</v>
      </c>
      <c r="C2817" s="371" t="s">
        <v>569</v>
      </c>
      <c r="D2817" s="372">
        <v>13</v>
      </c>
    </row>
    <row r="2818" spans="1:4" x14ac:dyDescent="0.25">
      <c r="A2818" s="369" t="s">
        <v>1676</v>
      </c>
      <c r="B2818" s="370" t="s">
        <v>1677</v>
      </c>
      <c r="C2818" s="371" t="s">
        <v>21</v>
      </c>
      <c r="D2818" s="372"/>
    </row>
    <row r="2819" spans="1:4" x14ac:dyDescent="0.25">
      <c r="A2819" s="369" t="s">
        <v>8935</v>
      </c>
      <c r="B2819" s="370" t="s">
        <v>8936</v>
      </c>
      <c r="C2819" s="371" t="s">
        <v>770</v>
      </c>
      <c r="D2819" s="372">
        <v>0.79</v>
      </c>
    </row>
    <row r="2820" spans="1:4" x14ac:dyDescent="0.25">
      <c r="A2820" s="369" t="s">
        <v>8949</v>
      </c>
      <c r="B2820" s="370" t="s">
        <v>8950</v>
      </c>
      <c r="C2820" s="371" t="s">
        <v>770</v>
      </c>
      <c r="D2820" s="372">
        <v>0.93</v>
      </c>
    </row>
    <row r="2821" spans="1:4" x14ac:dyDescent="0.25">
      <c r="A2821" s="369" t="s">
        <v>8993</v>
      </c>
      <c r="B2821" s="370" t="s">
        <v>8994</v>
      </c>
      <c r="C2821" s="371" t="s">
        <v>32</v>
      </c>
      <c r="D2821" s="372">
        <v>2.58</v>
      </c>
    </row>
    <row r="2822" spans="1:4" x14ac:dyDescent="0.25">
      <c r="A2822" s="369" t="s">
        <v>9043</v>
      </c>
      <c r="B2822" s="370" t="s">
        <v>9044</v>
      </c>
      <c r="C2822" s="371" t="s">
        <v>32</v>
      </c>
      <c r="D2822" s="372">
        <v>2.58</v>
      </c>
    </row>
    <row r="2823" spans="1:4" x14ac:dyDescent="0.25">
      <c r="A2823" s="369" t="s">
        <v>9049</v>
      </c>
      <c r="B2823" s="370" t="s">
        <v>9050</v>
      </c>
      <c r="C2823" s="371" t="s">
        <v>25</v>
      </c>
      <c r="D2823" s="372">
        <v>1.7000000000000001E-2</v>
      </c>
    </row>
    <row r="2824" spans="1:4" x14ac:dyDescent="0.25">
      <c r="A2824" s="369" t="s">
        <v>9962</v>
      </c>
      <c r="B2824" s="370" t="s">
        <v>9963</v>
      </c>
      <c r="C2824" s="371" t="s">
        <v>569</v>
      </c>
      <c r="D2824" s="372">
        <v>13</v>
      </c>
    </row>
    <row r="2825" spans="1:4" x14ac:dyDescent="0.25">
      <c r="A2825" s="365" t="s">
        <v>6640</v>
      </c>
      <c r="B2825" s="366" t="s">
        <v>1678</v>
      </c>
      <c r="C2825" s="367"/>
      <c r="D2825" s="368"/>
    </row>
    <row r="2826" spans="1:4" x14ac:dyDescent="0.25">
      <c r="A2826" s="369" t="s">
        <v>1679</v>
      </c>
      <c r="B2826" s="370" t="s">
        <v>1680</v>
      </c>
      <c r="C2826" s="371" t="s">
        <v>21</v>
      </c>
      <c r="D2826" s="372"/>
    </row>
    <row r="2827" spans="1:4" x14ac:dyDescent="0.25">
      <c r="A2827" s="369" t="s">
        <v>8935</v>
      </c>
      <c r="B2827" s="370" t="s">
        <v>8936</v>
      </c>
      <c r="C2827" s="371" t="s">
        <v>770</v>
      </c>
      <c r="D2827" s="372">
        <v>0.75</v>
      </c>
    </row>
    <row r="2828" spans="1:4" x14ac:dyDescent="0.25">
      <c r="A2828" s="369" t="s">
        <v>8949</v>
      </c>
      <c r="B2828" s="370" t="s">
        <v>8950</v>
      </c>
      <c r="C2828" s="371" t="s">
        <v>770</v>
      </c>
      <c r="D2828" s="372">
        <v>0.85</v>
      </c>
    </row>
    <row r="2829" spans="1:4" x14ac:dyDescent="0.25">
      <c r="A2829" s="369" t="s">
        <v>8993</v>
      </c>
      <c r="B2829" s="370" t="s">
        <v>8994</v>
      </c>
      <c r="C2829" s="371" t="s">
        <v>32</v>
      </c>
      <c r="D2829" s="372">
        <v>2.89</v>
      </c>
    </row>
    <row r="2830" spans="1:4" x14ac:dyDescent="0.25">
      <c r="A2830" s="369" t="s">
        <v>9043</v>
      </c>
      <c r="B2830" s="370" t="s">
        <v>9044</v>
      </c>
      <c r="C2830" s="371" t="s">
        <v>32</v>
      </c>
      <c r="D2830" s="372">
        <v>0.72</v>
      </c>
    </row>
    <row r="2831" spans="1:4" x14ac:dyDescent="0.25">
      <c r="A2831" s="369" t="s">
        <v>9049</v>
      </c>
      <c r="B2831" s="370" t="s">
        <v>9050</v>
      </c>
      <c r="C2831" s="371" t="s">
        <v>25</v>
      </c>
      <c r="D2831" s="372">
        <v>1.2E-2</v>
      </c>
    </row>
    <row r="2832" spans="1:4" x14ac:dyDescent="0.25">
      <c r="A2832" s="369" t="s">
        <v>9964</v>
      </c>
      <c r="B2832" s="370" t="s">
        <v>9965</v>
      </c>
      <c r="C2832" s="371" t="s">
        <v>569</v>
      </c>
      <c r="D2832" s="372">
        <v>13</v>
      </c>
    </row>
    <row r="2833" spans="1:4" x14ac:dyDescent="0.25">
      <c r="A2833" s="369" t="s">
        <v>1681</v>
      </c>
      <c r="B2833" s="370" t="s">
        <v>1682</v>
      </c>
      <c r="C2833" s="371" t="s">
        <v>21</v>
      </c>
      <c r="D2833" s="372"/>
    </row>
    <row r="2834" spans="1:4" x14ac:dyDescent="0.25">
      <c r="A2834" s="369" t="s">
        <v>8935</v>
      </c>
      <c r="B2834" s="370" t="s">
        <v>8936</v>
      </c>
      <c r="C2834" s="371" t="s">
        <v>770</v>
      </c>
      <c r="D2834" s="372">
        <v>0.79</v>
      </c>
    </row>
    <row r="2835" spans="1:4" x14ac:dyDescent="0.25">
      <c r="A2835" s="369" t="s">
        <v>8949</v>
      </c>
      <c r="B2835" s="370" t="s">
        <v>8950</v>
      </c>
      <c r="C2835" s="371" t="s">
        <v>770</v>
      </c>
      <c r="D2835" s="372">
        <v>0.93</v>
      </c>
    </row>
    <row r="2836" spans="1:4" x14ac:dyDescent="0.25">
      <c r="A2836" s="369" t="s">
        <v>8993</v>
      </c>
      <c r="B2836" s="370" t="s">
        <v>8994</v>
      </c>
      <c r="C2836" s="371" t="s">
        <v>32</v>
      </c>
      <c r="D2836" s="372">
        <v>4.1500000000000004</v>
      </c>
    </row>
    <row r="2837" spans="1:4" x14ac:dyDescent="0.25">
      <c r="A2837" s="369" t="s">
        <v>9043</v>
      </c>
      <c r="B2837" s="370" t="s">
        <v>9044</v>
      </c>
      <c r="C2837" s="371" t="s">
        <v>32</v>
      </c>
      <c r="D2837" s="372">
        <v>1.04</v>
      </c>
    </row>
    <row r="2838" spans="1:4" x14ac:dyDescent="0.25">
      <c r="A2838" s="369" t="s">
        <v>9049</v>
      </c>
      <c r="B2838" s="370" t="s">
        <v>9050</v>
      </c>
      <c r="C2838" s="371" t="s">
        <v>25</v>
      </c>
      <c r="D2838" s="372">
        <v>1.7000000000000001E-2</v>
      </c>
    </row>
    <row r="2839" spans="1:4" x14ac:dyDescent="0.25">
      <c r="A2839" s="369" t="s">
        <v>9966</v>
      </c>
      <c r="B2839" s="370" t="s">
        <v>9967</v>
      </c>
      <c r="C2839" s="371" t="s">
        <v>569</v>
      </c>
      <c r="D2839" s="372">
        <v>13</v>
      </c>
    </row>
    <row r="2840" spans="1:4" x14ac:dyDescent="0.25">
      <c r="A2840" s="365" t="s">
        <v>6200</v>
      </c>
      <c r="B2840" s="366" t="s">
        <v>15045</v>
      </c>
      <c r="C2840" s="367"/>
      <c r="D2840" s="368"/>
    </row>
    <row r="2841" spans="1:4" ht="30" x14ac:dyDescent="0.25">
      <c r="A2841" s="369" t="s">
        <v>1684</v>
      </c>
      <c r="B2841" s="370" t="s">
        <v>6641</v>
      </c>
      <c r="C2841" s="371" t="s">
        <v>21</v>
      </c>
      <c r="D2841" s="372"/>
    </row>
    <row r="2842" spans="1:4" x14ac:dyDescent="0.25">
      <c r="A2842" s="369" t="s">
        <v>8935</v>
      </c>
      <c r="B2842" s="370" t="s">
        <v>8936</v>
      </c>
      <c r="C2842" s="371" t="s">
        <v>770</v>
      </c>
      <c r="D2842" s="372">
        <v>0.71</v>
      </c>
    </row>
    <row r="2843" spans="1:4" x14ac:dyDescent="0.25">
      <c r="A2843" s="369" t="s">
        <v>8949</v>
      </c>
      <c r="B2843" s="370" t="s">
        <v>8950</v>
      </c>
      <c r="C2843" s="371" t="s">
        <v>770</v>
      </c>
      <c r="D2843" s="372">
        <v>0.76</v>
      </c>
    </row>
    <row r="2844" spans="1:4" x14ac:dyDescent="0.25">
      <c r="A2844" s="369" t="s">
        <v>8993</v>
      </c>
      <c r="B2844" s="370" t="s">
        <v>8994</v>
      </c>
      <c r="C2844" s="371" t="s">
        <v>32</v>
      </c>
      <c r="D2844" s="372">
        <v>0.96</v>
      </c>
    </row>
    <row r="2845" spans="1:4" x14ac:dyDescent="0.25">
      <c r="A2845" s="369" t="s">
        <v>9043</v>
      </c>
      <c r="B2845" s="370" t="s">
        <v>9044</v>
      </c>
      <c r="C2845" s="371" t="s">
        <v>32</v>
      </c>
      <c r="D2845" s="372">
        <v>0.24</v>
      </c>
    </row>
    <row r="2846" spans="1:4" x14ac:dyDescent="0.25">
      <c r="A2846" s="369" t="s">
        <v>9049</v>
      </c>
      <c r="B2846" s="370" t="s">
        <v>9050</v>
      </c>
      <c r="C2846" s="371" t="s">
        <v>25</v>
      </c>
      <c r="D2846" s="372">
        <v>6.4999999999999997E-3</v>
      </c>
    </row>
    <row r="2847" spans="1:4" ht="30" x14ac:dyDescent="0.25">
      <c r="A2847" s="369" t="s">
        <v>9286</v>
      </c>
      <c r="B2847" s="370" t="s">
        <v>9287</v>
      </c>
      <c r="C2847" s="371" t="s">
        <v>569</v>
      </c>
      <c r="D2847" s="372">
        <v>13</v>
      </c>
    </row>
    <row r="2848" spans="1:4" ht="30" x14ac:dyDescent="0.25">
      <c r="A2848" s="369" t="s">
        <v>1685</v>
      </c>
      <c r="B2848" s="370" t="s">
        <v>6642</v>
      </c>
      <c r="C2848" s="371" t="s">
        <v>21</v>
      </c>
      <c r="D2848" s="372"/>
    </row>
    <row r="2849" spans="1:4" x14ac:dyDescent="0.25">
      <c r="A2849" s="369" t="s">
        <v>8935</v>
      </c>
      <c r="B2849" s="370" t="s">
        <v>8936</v>
      </c>
      <c r="C2849" s="371" t="s">
        <v>770</v>
      </c>
      <c r="D2849" s="372">
        <v>0.75</v>
      </c>
    </row>
    <row r="2850" spans="1:4" x14ac:dyDescent="0.25">
      <c r="A2850" s="369" t="s">
        <v>8949</v>
      </c>
      <c r="B2850" s="370" t="s">
        <v>8950</v>
      </c>
      <c r="C2850" s="371" t="s">
        <v>770</v>
      </c>
      <c r="D2850" s="372">
        <v>0.85</v>
      </c>
    </row>
    <row r="2851" spans="1:4" x14ac:dyDescent="0.25">
      <c r="A2851" s="369" t="s">
        <v>8993</v>
      </c>
      <c r="B2851" s="370" t="s">
        <v>8994</v>
      </c>
      <c r="C2851" s="371" t="s">
        <v>32</v>
      </c>
      <c r="D2851" s="372">
        <v>1.8</v>
      </c>
    </row>
    <row r="2852" spans="1:4" x14ac:dyDescent="0.25">
      <c r="A2852" s="369" t="s">
        <v>9043</v>
      </c>
      <c r="B2852" s="370" t="s">
        <v>9044</v>
      </c>
      <c r="C2852" s="371" t="s">
        <v>32</v>
      </c>
      <c r="D2852" s="372">
        <v>0.45</v>
      </c>
    </row>
    <row r="2853" spans="1:4" x14ac:dyDescent="0.25">
      <c r="A2853" s="369" t="s">
        <v>9049</v>
      </c>
      <c r="B2853" s="370" t="s">
        <v>9050</v>
      </c>
      <c r="C2853" s="371" t="s">
        <v>25</v>
      </c>
      <c r="D2853" s="372">
        <v>1.2E-2</v>
      </c>
    </row>
    <row r="2854" spans="1:4" ht="30" x14ac:dyDescent="0.25">
      <c r="A2854" s="369" t="s">
        <v>9288</v>
      </c>
      <c r="B2854" s="370" t="s">
        <v>9289</v>
      </c>
      <c r="C2854" s="371" t="s">
        <v>569</v>
      </c>
      <c r="D2854" s="372">
        <v>13</v>
      </c>
    </row>
    <row r="2855" spans="1:4" ht="30" x14ac:dyDescent="0.25">
      <c r="A2855" s="369" t="s">
        <v>399</v>
      </c>
      <c r="B2855" s="370" t="s">
        <v>6643</v>
      </c>
      <c r="C2855" s="371" t="s">
        <v>21</v>
      </c>
      <c r="D2855" s="372"/>
    </row>
    <row r="2856" spans="1:4" x14ac:dyDescent="0.25">
      <c r="A2856" s="369" t="s">
        <v>8935</v>
      </c>
      <c r="B2856" s="370" t="s">
        <v>8936</v>
      </c>
      <c r="C2856" s="371" t="s">
        <v>770</v>
      </c>
      <c r="D2856" s="372">
        <v>0.75</v>
      </c>
    </row>
    <row r="2857" spans="1:4" x14ac:dyDescent="0.25">
      <c r="A2857" s="369" t="s">
        <v>8949</v>
      </c>
      <c r="B2857" s="370" t="s">
        <v>8950</v>
      </c>
      <c r="C2857" s="371" t="s">
        <v>770</v>
      </c>
      <c r="D2857" s="372">
        <v>0.89</v>
      </c>
    </row>
    <row r="2858" spans="1:4" x14ac:dyDescent="0.25">
      <c r="A2858" s="369" t="s">
        <v>8993</v>
      </c>
      <c r="B2858" s="370" t="s">
        <v>8994</v>
      </c>
      <c r="C2858" s="371" t="s">
        <v>32</v>
      </c>
      <c r="D2858" s="372">
        <v>2.58</v>
      </c>
    </row>
    <row r="2859" spans="1:4" x14ac:dyDescent="0.25">
      <c r="A2859" s="369" t="s">
        <v>9043</v>
      </c>
      <c r="B2859" s="370" t="s">
        <v>9044</v>
      </c>
      <c r="C2859" s="371" t="s">
        <v>32</v>
      </c>
      <c r="D2859" s="372">
        <v>0.65</v>
      </c>
    </row>
    <row r="2860" spans="1:4" x14ac:dyDescent="0.25">
      <c r="A2860" s="369" t="s">
        <v>9049</v>
      </c>
      <c r="B2860" s="370" t="s">
        <v>9050</v>
      </c>
      <c r="C2860" s="371" t="s">
        <v>25</v>
      </c>
      <c r="D2860" s="372">
        <v>1.7000000000000001E-2</v>
      </c>
    </row>
    <row r="2861" spans="1:4" ht="30" x14ac:dyDescent="0.25">
      <c r="A2861" s="369" t="s">
        <v>9290</v>
      </c>
      <c r="B2861" s="370" t="s">
        <v>9291</v>
      </c>
      <c r="C2861" s="371" t="s">
        <v>569</v>
      </c>
      <c r="D2861" s="372">
        <v>13</v>
      </c>
    </row>
    <row r="2862" spans="1:4" x14ac:dyDescent="0.25">
      <c r="A2862" s="365" t="s">
        <v>6644</v>
      </c>
      <c r="B2862" s="366" t="s">
        <v>1686</v>
      </c>
      <c r="C2862" s="367"/>
      <c r="D2862" s="368"/>
    </row>
    <row r="2863" spans="1:4" ht="30" x14ac:dyDescent="0.25">
      <c r="A2863" s="369" t="s">
        <v>54</v>
      </c>
      <c r="B2863" s="370" t="s">
        <v>6645</v>
      </c>
      <c r="C2863" s="371" t="s">
        <v>21</v>
      </c>
      <c r="D2863" s="372"/>
    </row>
    <row r="2864" spans="1:4" x14ac:dyDescent="0.25">
      <c r="A2864" s="369" t="s">
        <v>8935</v>
      </c>
      <c r="B2864" s="370" t="s">
        <v>8936</v>
      </c>
      <c r="C2864" s="371" t="s">
        <v>770</v>
      </c>
      <c r="D2864" s="372">
        <v>0.85</v>
      </c>
    </row>
    <row r="2865" spans="1:4" x14ac:dyDescent="0.25">
      <c r="A2865" s="369" t="s">
        <v>8949</v>
      </c>
      <c r="B2865" s="370" t="s">
        <v>8950</v>
      </c>
      <c r="C2865" s="371" t="s">
        <v>770</v>
      </c>
      <c r="D2865" s="372">
        <v>0.95</v>
      </c>
    </row>
    <row r="2866" spans="1:4" x14ac:dyDescent="0.25">
      <c r="A2866" s="369" t="s">
        <v>8993</v>
      </c>
      <c r="B2866" s="370" t="s">
        <v>8994</v>
      </c>
      <c r="C2866" s="371" t="s">
        <v>32</v>
      </c>
      <c r="D2866" s="372">
        <v>4.8099999999999996</v>
      </c>
    </row>
    <row r="2867" spans="1:4" x14ac:dyDescent="0.25">
      <c r="A2867" s="369" t="s">
        <v>9043</v>
      </c>
      <c r="B2867" s="370" t="s">
        <v>9044</v>
      </c>
      <c r="C2867" s="371" t="s">
        <v>32</v>
      </c>
      <c r="D2867" s="372">
        <v>0.6</v>
      </c>
    </row>
    <row r="2868" spans="1:4" x14ac:dyDescent="0.25">
      <c r="A2868" s="369" t="s">
        <v>9049</v>
      </c>
      <c r="B2868" s="370" t="s">
        <v>9050</v>
      </c>
      <c r="C2868" s="371" t="s">
        <v>25</v>
      </c>
      <c r="D2868" s="372">
        <v>1.2E-2</v>
      </c>
    </row>
    <row r="2869" spans="1:4" ht="30" x14ac:dyDescent="0.25">
      <c r="A2869" s="369" t="s">
        <v>9292</v>
      </c>
      <c r="B2869" s="370" t="s">
        <v>9293</v>
      </c>
      <c r="C2869" s="371" t="s">
        <v>569</v>
      </c>
      <c r="D2869" s="372">
        <v>13</v>
      </c>
    </row>
    <row r="2870" spans="1:4" ht="30" x14ac:dyDescent="0.25">
      <c r="A2870" s="369" t="s">
        <v>1687</v>
      </c>
      <c r="B2870" s="370" t="s">
        <v>6646</v>
      </c>
      <c r="C2870" s="371" t="s">
        <v>21</v>
      </c>
      <c r="D2870" s="372"/>
    </row>
    <row r="2871" spans="1:4" x14ac:dyDescent="0.25">
      <c r="A2871" s="369" t="s">
        <v>8935</v>
      </c>
      <c r="B2871" s="370" t="s">
        <v>8936</v>
      </c>
      <c r="C2871" s="371" t="s">
        <v>770</v>
      </c>
      <c r="D2871" s="372">
        <v>0.85</v>
      </c>
    </row>
    <row r="2872" spans="1:4" x14ac:dyDescent="0.25">
      <c r="A2872" s="369" t="s">
        <v>8949</v>
      </c>
      <c r="B2872" s="370" t="s">
        <v>8950</v>
      </c>
      <c r="C2872" s="371" t="s">
        <v>770</v>
      </c>
      <c r="D2872" s="372">
        <v>1</v>
      </c>
    </row>
    <row r="2873" spans="1:4" x14ac:dyDescent="0.25">
      <c r="A2873" s="369" t="s">
        <v>8993</v>
      </c>
      <c r="B2873" s="370" t="s">
        <v>8994</v>
      </c>
      <c r="C2873" s="371" t="s">
        <v>32</v>
      </c>
      <c r="D2873" s="372">
        <v>6.9</v>
      </c>
    </row>
    <row r="2874" spans="1:4" x14ac:dyDescent="0.25">
      <c r="A2874" s="369" t="s">
        <v>9043</v>
      </c>
      <c r="B2874" s="370" t="s">
        <v>9044</v>
      </c>
      <c r="C2874" s="371" t="s">
        <v>32</v>
      </c>
      <c r="D2874" s="372">
        <v>0.87</v>
      </c>
    </row>
    <row r="2875" spans="1:4" x14ac:dyDescent="0.25">
      <c r="A2875" s="369" t="s">
        <v>9049</v>
      </c>
      <c r="B2875" s="370" t="s">
        <v>9050</v>
      </c>
      <c r="C2875" s="371" t="s">
        <v>25</v>
      </c>
      <c r="D2875" s="372">
        <v>1.7000000000000001E-2</v>
      </c>
    </row>
    <row r="2876" spans="1:4" ht="30" x14ac:dyDescent="0.25">
      <c r="A2876" s="369" t="s">
        <v>9294</v>
      </c>
      <c r="B2876" s="370" t="s">
        <v>9295</v>
      </c>
      <c r="C2876" s="371" t="s">
        <v>569</v>
      </c>
      <c r="D2876" s="372">
        <v>13</v>
      </c>
    </row>
    <row r="2877" spans="1:4" ht="30" x14ac:dyDescent="0.25">
      <c r="A2877" s="369" t="s">
        <v>1688</v>
      </c>
      <c r="B2877" s="370" t="s">
        <v>6647</v>
      </c>
      <c r="C2877" s="371" t="s">
        <v>21</v>
      </c>
      <c r="D2877" s="372"/>
    </row>
    <row r="2878" spans="1:4" x14ac:dyDescent="0.25">
      <c r="A2878" s="369" t="s">
        <v>8935</v>
      </c>
      <c r="B2878" s="370" t="s">
        <v>8936</v>
      </c>
      <c r="C2878" s="371" t="s">
        <v>770</v>
      </c>
      <c r="D2878" s="372">
        <v>1.1399999999999999</v>
      </c>
    </row>
    <row r="2879" spans="1:4" x14ac:dyDescent="0.25">
      <c r="A2879" s="369" t="s">
        <v>8949</v>
      </c>
      <c r="B2879" s="370" t="s">
        <v>8950</v>
      </c>
      <c r="C2879" s="371" t="s">
        <v>770</v>
      </c>
      <c r="D2879" s="372">
        <v>1.24</v>
      </c>
    </row>
    <row r="2880" spans="1:4" x14ac:dyDescent="0.25">
      <c r="A2880" s="369" t="s">
        <v>8993</v>
      </c>
      <c r="B2880" s="370" t="s">
        <v>8994</v>
      </c>
      <c r="C2880" s="371" t="s">
        <v>32</v>
      </c>
      <c r="D2880" s="372">
        <v>4.8099999999999996</v>
      </c>
    </row>
    <row r="2881" spans="1:4" x14ac:dyDescent="0.25">
      <c r="A2881" s="369" t="s">
        <v>9043</v>
      </c>
      <c r="B2881" s="370" t="s">
        <v>9044</v>
      </c>
      <c r="C2881" s="371" t="s">
        <v>32</v>
      </c>
      <c r="D2881" s="372">
        <v>0.6</v>
      </c>
    </row>
    <row r="2882" spans="1:4" x14ac:dyDescent="0.25">
      <c r="A2882" s="369" t="s">
        <v>9049</v>
      </c>
      <c r="B2882" s="370" t="s">
        <v>9050</v>
      </c>
      <c r="C2882" s="371" t="s">
        <v>25</v>
      </c>
      <c r="D2882" s="372">
        <v>1.2E-2</v>
      </c>
    </row>
    <row r="2883" spans="1:4" ht="30" x14ac:dyDescent="0.25">
      <c r="A2883" s="369" t="s">
        <v>9296</v>
      </c>
      <c r="B2883" s="370" t="s">
        <v>9297</v>
      </c>
      <c r="C2883" s="371" t="s">
        <v>569</v>
      </c>
      <c r="D2883" s="372">
        <v>13</v>
      </c>
    </row>
    <row r="2884" spans="1:4" ht="30" x14ac:dyDescent="0.25">
      <c r="A2884" s="369" t="s">
        <v>1689</v>
      </c>
      <c r="B2884" s="370" t="s">
        <v>6648</v>
      </c>
      <c r="C2884" s="371" t="s">
        <v>21</v>
      </c>
      <c r="D2884" s="372"/>
    </row>
    <row r="2885" spans="1:4" x14ac:dyDescent="0.25">
      <c r="A2885" s="369" t="s">
        <v>8935</v>
      </c>
      <c r="B2885" s="370" t="s">
        <v>8936</v>
      </c>
      <c r="C2885" s="371" t="s">
        <v>770</v>
      </c>
      <c r="D2885" s="372">
        <v>1.2</v>
      </c>
    </row>
    <row r="2886" spans="1:4" x14ac:dyDescent="0.25">
      <c r="A2886" s="369" t="s">
        <v>8949</v>
      </c>
      <c r="B2886" s="370" t="s">
        <v>8950</v>
      </c>
      <c r="C2886" s="371" t="s">
        <v>770</v>
      </c>
      <c r="D2886" s="372">
        <v>1.34</v>
      </c>
    </row>
    <row r="2887" spans="1:4" x14ac:dyDescent="0.25">
      <c r="A2887" s="369" t="s">
        <v>8993</v>
      </c>
      <c r="B2887" s="370" t="s">
        <v>8994</v>
      </c>
      <c r="C2887" s="371" t="s">
        <v>32</v>
      </c>
      <c r="D2887" s="372">
        <v>6.9</v>
      </c>
    </row>
    <row r="2888" spans="1:4" x14ac:dyDescent="0.25">
      <c r="A2888" s="369" t="s">
        <v>9043</v>
      </c>
      <c r="B2888" s="370" t="s">
        <v>9044</v>
      </c>
      <c r="C2888" s="371" t="s">
        <v>32</v>
      </c>
      <c r="D2888" s="372">
        <v>0.87</v>
      </c>
    </row>
    <row r="2889" spans="1:4" x14ac:dyDescent="0.25">
      <c r="A2889" s="369" t="s">
        <v>9049</v>
      </c>
      <c r="B2889" s="370" t="s">
        <v>9050</v>
      </c>
      <c r="C2889" s="371" t="s">
        <v>25</v>
      </c>
      <c r="D2889" s="372">
        <v>1.7000000000000001E-2</v>
      </c>
    </row>
    <row r="2890" spans="1:4" ht="30" x14ac:dyDescent="0.25">
      <c r="A2890" s="369" t="s">
        <v>9298</v>
      </c>
      <c r="B2890" s="370" t="s">
        <v>9299</v>
      </c>
      <c r="C2890" s="371" t="s">
        <v>569</v>
      </c>
      <c r="D2890" s="372">
        <v>13</v>
      </c>
    </row>
    <row r="2891" spans="1:4" x14ac:dyDescent="0.25">
      <c r="A2891" s="365" t="s">
        <v>6649</v>
      </c>
      <c r="B2891" s="366" t="s">
        <v>15046</v>
      </c>
      <c r="C2891" s="367"/>
      <c r="D2891" s="368"/>
    </row>
    <row r="2892" spans="1:4" ht="30" x14ac:dyDescent="0.25">
      <c r="A2892" s="369" t="s">
        <v>1691</v>
      </c>
      <c r="B2892" s="370" t="s">
        <v>6650</v>
      </c>
      <c r="C2892" s="371" t="s">
        <v>21</v>
      </c>
      <c r="D2892" s="372"/>
    </row>
    <row r="2893" spans="1:4" x14ac:dyDescent="0.25">
      <c r="A2893" s="369" t="s">
        <v>8935</v>
      </c>
      <c r="B2893" s="370" t="s">
        <v>8936</v>
      </c>
      <c r="C2893" s="371" t="s">
        <v>770</v>
      </c>
      <c r="D2893" s="372">
        <v>0.32</v>
      </c>
    </row>
    <row r="2894" spans="1:4" x14ac:dyDescent="0.25">
      <c r="A2894" s="369" t="s">
        <v>8949</v>
      </c>
      <c r="B2894" s="370" t="s">
        <v>8950</v>
      </c>
      <c r="C2894" s="371" t="s">
        <v>770</v>
      </c>
      <c r="D2894" s="372">
        <v>0.38</v>
      </c>
    </row>
    <row r="2895" spans="1:4" x14ac:dyDescent="0.25">
      <c r="A2895" s="369" t="s">
        <v>8993</v>
      </c>
      <c r="B2895" s="370" t="s">
        <v>8994</v>
      </c>
      <c r="C2895" s="371" t="s">
        <v>32</v>
      </c>
      <c r="D2895" s="372">
        <v>1</v>
      </c>
    </row>
    <row r="2896" spans="1:4" x14ac:dyDescent="0.25">
      <c r="A2896" s="369" t="s">
        <v>9043</v>
      </c>
      <c r="B2896" s="370" t="s">
        <v>9044</v>
      </c>
      <c r="C2896" s="371" t="s">
        <v>32</v>
      </c>
      <c r="D2896" s="372">
        <v>1</v>
      </c>
    </row>
    <row r="2897" spans="1:4" x14ac:dyDescent="0.25">
      <c r="A2897" s="369" t="s">
        <v>9049</v>
      </c>
      <c r="B2897" s="370" t="s">
        <v>9050</v>
      </c>
      <c r="C2897" s="371" t="s">
        <v>25</v>
      </c>
      <c r="D2897" s="372">
        <v>7.6E-3</v>
      </c>
    </row>
    <row r="2898" spans="1:4" ht="30" x14ac:dyDescent="0.25">
      <c r="A2898" s="369" t="s">
        <v>9326</v>
      </c>
      <c r="B2898" s="370" t="s">
        <v>9327</v>
      </c>
      <c r="C2898" s="371" t="s">
        <v>21</v>
      </c>
      <c r="D2898" s="372">
        <v>1.02</v>
      </c>
    </row>
    <row r="2899" spans="1:4" ht="30" x14ac:dyDescent="0.25">
      <c r="A2899" s="369" t="s">
        <v>1692</v>
      </c>
      <c r="B2899" s="370" t="s">
        <v>6651</v>
      </c>
      <c r="C2899" s="371" t="s">
        <v>21</v>
      </c>
      <c r="D2899" s="372"/>
    </row>
    <row r="2900" spans="1:4" x14ac:dyDescent="0.25">
      <c r="A2900" s="369" t="s">
        <v>8935</v>
      </c>
      <c r="B2900" s="370" t="s">
        <v>8936</v>
      </c>
      <c r="C2900" s="371" t="s">
        <v>770</v>
      </c>
      <c r="D2900" s="372">
        <v>0.32</v>
      </c>
    </row>
    <row r="2901" spans="1:4" x14ac:dyDescent="0.25">
      <c r="A2901" s="369" t="s">
        <v>8949</v>
      </c>
      <c r="B2901" s="370" t="s">
        <v>8950</v>
      </c>
      <c r="C2901" s="371" t="s">
        <v>770</v>
      </c>
      <c r="D2901" s="372">
        <v>0.4</v>
      </c>
    </row>
    <row r="2902" spans="1:4" x14ac:dyDescent="0.25">
      <c r="A2902" s="369" t="s">
        <v>8993</v>
      </c>
      <c r="B2902" s="370" t="s">
        <v>8994</v>
      </c>
      <c r="C2902" s="371" t="s">
        <v>32</v>
      </c>
      <c r="D2902" s="372">
        <v>1.26</v>
      </c>
    </row>
    <row r="2903" spans="1:4" x14ac:dyDescent="0.25">
      <c r="A2903" s="369" t="s">
        <v>9043</v>
      </c>
      <c r="B2903" s="370" t="s">
        <v>9044</v>
      </c>
      <c r="C2903" s="371" t="s">
        <v>32</v>
      </c>
      <c r="D2903" s="372">
        <v>1.26</v>
      </c>
    </row>
    <row r="2904" spans="1:4" x14ac:dyDescent="0.25">
      <c r="A2904" s="369" t="s">
        <v>9049</v>
      </c>
      <c r="B2904" s="370" t="s">
        <v>9050</v>
      </c>
      <c r="C2904" s="371" t="s">
        <v>25</v>
      </c>
      <c r="D2904" s="372">
        <v>9.4999999999999998E-3</v>
      </c>
    </row>
    <row r="2905" spans="1:4" ht="30" x14ac:dyDescent="0.25">
      <c r="A2905" s="369" t="s">
        <v>9328</v>
      </c>
      <c r="B2905" s="370" t="s">
        <v>9329</v>
      </c>
      <c r="C2905" s="371" t="s">
        <v>21</v>
      </c>
      <c r="D2905" s="372">
        <v>1.02</v>
      </c>
    </row>
    <row r="2906" spans="1:4" ht="30" x14ac:dyDescent="0.25">
      <c r="A2906" s="369" t="s">
        <v>1693</v>
      </c>
      <c r="B2906" s="370" t="s">
        <v>6652</v>
      </c>
      <c r="C2906" s="371" t="s">
        <v>21</v>
      </c>
      <c r="D2906" s="372"/>
    </row>
    <row r="2907" spans="1:4" x14ac:dyDescent="0.25">
      <c r="A2907" s="369" t="s">
        <v>8935</v>
      </c>
      <c r="B2907" s="370" t="s">
        <v>8936</v>
      </c>
      <c r="C2907" s="371" t="s">
        <v>770</v>
      </c>
      <c r="D2907" s="372">
        <v>0.32</v>
      </c>
    </row>
    <row r="2908" spans="1:4" x14ac:dyDescent="0.25">
      <c r="A2908" s="369" t="s">
        <v>8949</v>
      </c>
      <c r="B2908" s="370" t="s">
        <v>8950</v>
      </c>
      <c r="C2908" s="371" t="s">
        <v>770</v>
      </c>
      <c r="D2908" s="372">
        <v>0.41</v>
      </c>
    </row>
    <row r="2909" spans="1:4" x14ac:dyDescent="0.25">
      <c r="A2909" s="369" t="s">
        <v>8993</v>
      </c>
      <c r="B2909" s="370" t="s">
        <v>8994</v>
      </c>
      <c r="C2909" s="371" t="s">
        <v>32</v>
      </c>
      <c r="D2909" s="372">
        <v>1.52</v>
      </c>
    </row>
    <row r="2910" spans="1:4" x14ac:dyDescent="0.25">
      <c r="A2910" s="369" t="s">
        <v>9043</v>
      </c>
      <c r="B2910" s="370" t="s">
        <v>9044</v>
      </c>
      <c r="C2910" s="371" t="s">
        <v>32</v>
      </c>
      <c r="D2910" s="372">
        <v>1.52</v>
      </c>
    </row>
    <row r="2911" spans="1:4" x14ac:dyDescent="0.25">
      <c r="A2911" s="369" t="s">
        <v>9049</v>
      </c>
      <c r="B2911" s="370" t="s">
        <v>9050</v>
      </c>
      <c r="C2911" s="371" t="s">
        <v>25</v>
      </c>
      <c r="D2911" s="372">
        <v>1.0999999999999999E-2</v>
      </c>
    </row>
    <row r="2912" spans="1:4" ht="30" x14ac:dyDescent="0.25">
      <c r="A2912" s="369" t="s">
        <v>9330</v>
      </c>
      <c r="B2912" s="370" t="s">
        <v>9331</v>
      </c>
      <c r="C2912" s="371" t="s">
        <v>21</v>
      </c>
      <c r="D2912" s="372">
        <v>1.02</v>
      </c>
    </row>
    <row r="2913" spans="1:4" ht="30" x14ac:dyDescent="0.25">
      <c r="A2913" s="369" t="s">
        <v>1694</v>
      </c>
      <c r="B2913" s="370" t="s">
        <v>6653</v>
      </c>
      <c r="C2913" s="371" t="s">
        <v>21</v>
      </c>
      <c r="D2913" s="372"/>
    </row>
    <row r="2914" spans="1:4" x14ac:dyDescent="0.25">
      <c r="A2914" s="369" t="s">
        <v>8935</v>
      </c>
      <c r="B2914" s="370" t="s">
        <v>8936</v>
      </c>
      <c r="C2914" s="371" t="s">
        <v>770</v>
      </c>
      <c r="D2914" s="372">
        <v>0.32</v>
      </c>
    </row>
    <row r="2915" spans="1:4" x14ac:dyDescent="0.25">
      <c r="A2915" s="369" t="s">
        <v>8949</v>
      </c>
      <c r="B2915" s="370" t="s">
        <v>8950</v>
      </c>
      <c r="C2915" s="371" t="s">
        <v>770</v>
      </c>
      <c r="D2915" s="372">
        <v>0.44</v>
      </c>
    </row>
    <row r="2916" spans="1:4" x14ac:dyDescent="0.25">
      <c r="A2916" s="369" t="s">
        <v>8993</v>
      </c>
      <c r="B2916" s="370" t="s">
        <v>8994</v>
      </c>
      <c r="C2916" s="371" t="s">
        <v>32</v>
      </c>
      <c r="D2916" s="372">
        <v>2.0249999999999999</v>
      </c>
    </row>
    <row r="2917" spans="1:4" x14ac:dyDescent="0.25">
      <c r="A2917" s="369" t="s">
        <v>9043</v>
      </c>
      <c r="B2917" s="370" t="s">
        <v>9044</v>
      </c>
      <c r="C2917" s="371" t="s">
        <v>32</v>
      </c>
      <c r="D2917" s="372">
        <v>2.0249999999999999</v>
      </c>
    </row>
    <row r="2918" spans="1:4" x14ac:dyDescent="0.25">
      <c r="A2918" s="369" t="s">
        <v>9049</v>
      </c>
      <c r="B2918" s="370" t="s">
        <v>9050</v>
      </c>
      <c r="C2918" s="371" t="s">
        <v>25</v>
      </c>
      <c r="D2918" s="372">
        <v>1.4999999999999999E-2</v>
      </c>
    </row>
    <row r="2919" spans="1:4" ht="30" x14ac:dyDescent="0.25">
      <c r="A2919" s="369" t="s">
        <v>9332</v>
      </c>
      <c r="B2919" s="370" t="s">
        <v>9333</v>
      </c>
      <c r="C2919" s="371" t="s">
        <v>21</v>
      </c>
      <c r="D2919" s="372">
        <v>1.02</v>
      </c>
    </row>
    <row r="2920" spans="1:4" x14ac:dyDescent="0.25">
      <c r="A2920" s="365" t="s">
        <v>6654</v>
      </c>
      <c r="B2920" s="366" t="s">
        <v>15047</v>
      </c>
      <c r="C2920" s="367"/>
      <c r="D2920" s="368"/>
    </row>
    <row r="2921" spans="1:4" x14ac:dyDescent="0.25">
      <c r="A2921" s="369" t="s">
        <v>77</v>
      </c>
      <c r="B2921" s="370" t="s">
        <v>78</v>
      </c>
      <c r="C2921" s="371" t="s">
        <v>25</v>
      </c>
      <c r="D2921" s="372"/>
    </row>
    <row r="2922" spans="1:4" x14ac:dyDescent="0.25">
      <c r="A2922" s="369" t="s">
        <v>8909</v>
      </c>
      <c r="B2922" s="370" t="s">
        <v>8910</v>
      </c>
      <c r="C2922" s="371" t="s">
        <v>770</v>
      </c>
      <c r="D2922" s="372">
        <v>2.4</v>
      </c>
    </row>
    <row r="2923" spans="1:4" x14ac:dyDescent="0.25">
      <c r="A2923" s="369" t="s">
        <v>8911</v>
      </c>
      <c r="B2923" s="370" t="s">
        <v>8912</v>
      </c>
      <c r="C2923" s="371" t="s">
        <v>770</v>
      </c>
      <c r="D2923" s="372">
        <v>2.4</v>
      </c>
    </row>
    <row r="2924" spans="1:4" x14ac:dyDescent="0.25">
      <c r="A2924" s="369" t="s">
        <v>8923</v>
      </c>
      <c r="B2924" s="370" t="s">
        <v>8924</v>
      </c>
      <c r="C2924" s="371" t="s">
        <v>770</v>
      </c>
      <c r="D2924" s="372">
        <v>6</v>
      </c>
    </row>
    <row r="2925" spans="1:4" x14ac:dyDescent="0.25">
      <c r="A2925" s="369" t="s">
        <v>8925</v>
      </c>
      <c r="B2925" s="370" t="s">
        <v>8926</v>
      </c>
      <c r="C2925" s="371" t="s">
        <v>770</v>
      </c>
      <c r="D2925" s="372">
        <v>6</v>
      </c>
    </row>
    <row r="2926" spans="1:4" x14ac:dyDescent="0.25">
      <c r="A2926" s="369" t="s">
        <v>8935</v>
      </c>
      <c r="B2926" s="370" t="s">
        <v>8936</v>
      </c>
      <c r="C2926" s="371" t="s">
        <v>770</v>
      </c>
      <c r="D2926" s="372">
        <v>6</v>
      </c>
    </row>
    <row r="2927" spans="1:4" x14ac:dyDescent="0.25">
      <c r="A2927" s="369" t="s">
        <v>8949</v>
      </c>
      <c r="B2927" s="370" t="s">
        <v>8950</v>
      </c>
      <c r="C2927" s="371" t="s">
        <v>770</v>
      </c>
      <c r="D2927" s="372">
        <v>16</v>
      </c>
    </row>
    <row r="2928" spans="1:4" x14ac:dyDescent="0.25">
      <c r="A2928" s="369" t="s">
        <v>8993</v>
      </c>
      <c r="B2928" s="370" t="s">
        <v>8994</v>
      </c>
      <c r="C2928" s="371" t="s">
        <v>32</v>
      </c>
      <c r="D2928" s="372">
        <v>300</v>
      </c>
    </row>
    <row r="2929" spans="1:4" x14ac:dyDescent="0.25">
      <c r="A2929" s="369" t="s">
        <v>9049</v>
      </c>
      <c r="B2929" s="370" t="s">
        <v>9050</v>
      </c>
      <c r="C2929" s="371" t="s">
        <v>25</v>
      </c>
      <c r="D2929" s="372">
        <v>0.6</v>
      </c>
    </row>
    <row r="2930" spans="1:4" x14ac:dyDescent="0.25">
      <c r="A2930" s="369" t="s">
        <v>9061</v>
      </c>
      <c r="B2930" s="370" t="s">
        <v>9062</v>
      </c>
      <c r="C2930" s="371" t="s">
        <v>25</v>
      </c>
      <c r="D2930" s="372">
        <v>0.8</v>
      </c>
    </row>
    <row r="2931" spans="1:4" x14ac:dyDescent="0.25">
      <c r="A2931" s="369" t="s">
        <v>9075</v>
      </c>
      <c r="B2931" s="370" t="s">
        <v>9076</v>
      </c>
      <c r="C2931" s="371" t="s">
        <v>32</v>
      </c>
      <c r="D2931" s="372">
        <v>63</v>
      </c>
    </row>
    <row r="2932" spans="1:4" x14ac:dyDescent="0.25">
      <c r="A2932" s="369" t="s">
        <v>9370</v>
      </c>
      <c r="B2932" s="370" t="s">
        <v>9371</v>
      </c>
      <c r="C2932" s="371" t="s">
        <v>21</v>
      </c>
      <c r="D2932" s="372">
        <v>1</v>
      </c>
    </row>
    <row r="2933" spans="1:4" x14ac:dyDescent="0.25">
      <c r="A2933" s="369" t="s">
        <v>9506</v>
      </c>
      <c r="B2933" s="370" t="s">
        <v>9507</v>
      </c>
      <c r="C2933" s="371" t="s">
        <v>32</v>
      </c>
      <c r="D2933" s="372">
        <v>0.4</v>
      </c>
    </row>
    <row r="2934" spans="1:4" x14ac:dyDescent="0.25">
      <c r="A2934" s="369" t="s">
        <v>9508</v>
      </c>
      <c r="B2934" s="370" t="s">
        <v>9509</v>
      </c>
      <c r="C2934" s="371" t="s">
        <v>32</v>
      </c>
      <c r="D2934" s="372">
        <v>1.2</v>
      </c>
    </row>
    <row r="2935" spans="1:4" x14ac:dyDescent="0.25">
      <c r="A2935" s="369" t="s">
        <v>1696</v>
      </c>
      <c r="B2935" s="370" t="s">
        <v>1697</v>
      </c>
      <c r="C2935" s="371" t="s">
        <v>52</v>
      </c>
      <c r="D2935" s="372"/>
    </row>
    <row r="2936" spans="1:4" x14ac:dyDescent="0.25">
      <c r="A2936" s="369" t="s">
        <v>8909</v>
      </c>
      <c r="B2936" s="370" t="s">
        <v>8910</v>
      </c>
      <c r="C2936" s="371" t="s">
        <v>770</v>
      </c>
      <c r="D2936" s="372">
        <v>0.13</v>
      </c>
    </row>
    <row r="2937" spans="1:4" x14ac:dyDescent="0.25">
      <c r="A2937" s="369" t="s">
        <v>8911</v>
      </c>
      <c r="B2937" s="370" t="s">
        <v>8912</v>
      </c>
      <c r="C2937" s="371" t="s">
        <v>770</v>
      </c>
      <c r="D2937" s="372">
        <v>0.13</v>
      </c>
    </row>
    <row r="2938" spans="1:4" x14ac:dyDescent="0.25">
      <c r="A2938" s="369" t="s">
        <v>8935</v>
      </c>
      <c r="B2938" s="370" t="s">
        <v>8936</v>
      </c>
      <c r="C2938" s="371" t="s">
        <v>770</v>
      </c>
      <c r="D2938" s="372">
        <v>0.05</v>
      </c>
    </row>
    <row r="2939" spans="1:4" x14ac:dyDescent="0.25">
      <c r="A2939" s="369" t="s">
        <v>8949</v>
      </c>
      <c r="B2939" s="370" t="s">
        <v>8950</v>
      </c>
      <c r="C2939" s="371" t="s">
        <v>770</v>
      </c>
      <c r="D2939" s="372">
        <v>3.0200000000000001E-2</v>
      </c>
    </row>
    <row r="2940" spans="1:4" x14ac:dyDescent="0.25">
      <c r="A2940" s="369" t="s">
        <v>8993</v>
      </c>
      <c r="B2940" s="370" t="s">
        <v>8994</v>
      </c>
      <c r="C2940" s="371" t="s">
        <v>32</v>
      </c>
      <c r="D2940" s="372">
        <v>1.8120000000000001</v>
      </c>
    </row>
    <row r="2941" spans="1:4" x14ac:dyDescent="0.25">
      <c r="A2941" s="369" t="s">
        <v>9049</v>
      </c>
      <c r="B2941" s="370" t="s">
        <v>9050</v>
      </c>
      <c r="C2941" s="371" t="s">
        <v>25</v>
      </c>
      <c r="D2941" s="372">
        <v>7.1999999999999998E-3</v>
      </c>
    </row>
    <row r="2942" spans="1:4" x14ac:dyDescent="0.25">
      <c r="A2942" s="369" t="s">
        <v>9061</v>
      </c>
      <c r="B2942" s="370" t="s">
        <v>9062</v>
      </c>
      <c r="C2942" s="371" t="s">
        <v>25</v>
      </c>
      <c r="D2942" s="372">
        <v>1.06E-2</v>
      </c>
    </row>
    <row r="2943" spans="1:4" x14ac:dyDescent="0.25">
      <c r="A2943" s="369" t="s">
        <v>9368</v>
      </c>
      <c r="B2943" s="370" t="s">
        <v>9369</v>
      </c>
      <c r="C2943" s="371" t="s">
        <v>52</v>
      </c>
      <c r="D2943" s="372">
        <v>6.0000000000000001E-3</v>
      </c>
    </row>
    <row r="2944" spans="1:4" x14ac:dyDescent="0.25">
      <c r="A2944" s="369" t="s">
        <v>9506</v>
      </c>
      <c r="B2944" s="370" t="s">
        <v>9507</v>
      </c>
      <c r="C2944" s="371" t="s">
        <v>32</v>
      </c>
      <c r="D2944" s="372">
        <v>5.9999999999999995E-4</v>
      </c>
    </row>
    <row r="2945" spans="1:4" x14ac:dyDescent="0.25">
      <c r="A2945" s="369" t="s">
        <v>9888</v>
      </c>
      <c r="B2945" s="370" t="s">
        <v>9889</v>
      </c>
      <c r="C2945" s="371" t="s">
        <v>310</v>
      </c>
      <c r="D2945" s="372">
        <v>5.0000000000000001E-4</v>
      </c>
    </row>
    <row r="2946" spans="1:4" ht="45" x14ac:dyDescent="0.25">
      <c r="A2946" s="369" t="s">
        <v>14687</v>
      </c>
      <c r="B2946" s="370" t="s">
        <v>14688</v>
      </c>
      <c r="C2946" s="371" t="s">
        <v>770</v>
      </c>
      <c r="D2946" s="372">
        <v>5.1999999999999998E-3</v>
      </c>
    </row>
    <row r="2947" spans="1:4" x14ac:dyDescent="0.25">
      <c r="A2947" s="365" t="s">
        <v>6655</v>
      </c>
      <c r="B2947" s="366" t="s">
        <v>1698</v>
      </c>
      <c r="C2947" s="367"/>
      <c r="D2947" s="368"/>
    </row>
    <row r="2948" spans="1:4" ht="30" x14ac:dyDescent="0.25">
      <c r="A2948" s="369" t="s">
        <v>1699</v>
      </c>
      <c r="B2948" s="370" t="s">
        <v>1700</v>
      </c>
      <c r="C2948" s="371" t="s">
        <v>21</v>
      </c>
      <c r="D2948" s="372"/>
    </row>
    <row r="2949" spans="1:4" x14ac:dyDescent="0.25">
      <c r="A2949" s="369" t="s">
        <v>8935</v>
      </c>
      <c r="B2949" s="370" t="s">
        <v>8936</v>
      </c>
      <c r="C2949" s="371" t="s">
        <v>770</v>
      </c>
      <c r="D2949" s="372">
        <v>2.25</v>
      </c>
    </row>
    <row r="2950" spans="1:4" x14ac:dyDescent="0.25">
      <c r="A2950" s="369" t="s">
        <v>8949</v>
      </c>
      <c r="B2950" s="370" t="s">
        <v>8950</v>
      </c>
      <c r="C2950" s="371" t="s">
        <v>770</v>
      </c>
      <c r="D2950" s="372">
        <v>1.25</v>
      </c>
    </row>
    <row r="2951" spans="1:4" x14ac:dyDescent="0.25">
      <c r="A2951" s="369" t="s">
        <v>8993</v>
      </c>
      <c r="B2951" s="370" t="s">
        <v>8994</v>
      </c>
      <c r="C2951" s="371" t="s">
        <v>32</v>
      </c>
      <c r="D2951" s="372">
        <v>1.25</v>
      </c>
    </row>
    <row r="2952" spans="1:4" x14ac:dyDescent="0.25">
      <c r="A2952" s="369" t="s">
        <v>9043</v>
      </c>
      <c r="B2952" s="370" t="s">
        <v>9044</v>
      </c>
      <c r="C2952" s="371" t="s">
        <v>32</v>
      </c>
      <c r="D2952" s="372">
        <v>0.32</v>
      </c>
    </row>
    <row r="2953" spans="1:4" x14ac:dyDescent="0.25">
      <c r="A2953" s="369" t="s">
        <v>9049</v>
      </c>
      <c r="B2953" s="370" t="s">
        <v>9050</v>
      </c>
      <c r="C2953" s="371" t="s">
        <v>25</v>
      </c>
      <c r="D2953" s="372">
        <v>8.3000000000000001E-3</v>
      </c>
    </row>
    <row r="2954" spans="1:4" x14ac:dyDescent="0.25">
      <c r="A2954" s="369" t="s">
        <v>9948</v>
      </c>
      <c r="B2954" s="370" t="s">
        <v>9949</v>
      </c>
      <c r="C2954" s="371" t="s">
        <v>569</v>
      </c>
      <c r="D2954" s="372">
        <v>34</v>
      </c>
    </row>
    <row r="2955" spans="1:4" ht="30" x14ac:dyDescent="0.25">
      <c r="A2955" s="369" t="s">
        <v>1701</v>
      </c>
      <c r="B2955" s="370" t="s">
        <v>1702</v>
      </c>
      <c r="C2955" s="371" t="s">
        <v>21</v>
      </c>
      <c r="D2955" s="372"/>
    </row>
    <row r="2956" spans="1:4" x14ac:dyDescent="0.25">
      <c r="A2956" s="369" t="s">
        <v>8935</v>
      </c>
      <c r="B2956" s="370" t="s">
        <v>8936</v>
      </c>
      <c r="C2956" s="371" t="s">
        <v>770</v>
      </c>
      <c r="D2956" s="372">
        <v>1.923</v>
      </c>
    </row>
    <row r="2957" spans="1:4" x14ac:dyDescent="0.25">
      <c r="A2957" s="369" t="s">
        <v>8949</v>
      </c>
      <c r="B2957" s="370" t="s">
        <v>8950</v>
      </c>
      <c r="C2957" s="371" t="s">
        <v>770</v>
      </c>
      <c r="D2957" s="372">
        <v>0.96950000000000003</v>
      </c>
    </row>
    <row r="2958" spans="1:4" x14ac:dyDescent="0.25">
      <c r="A2958" s="369" t="s">
        <v>8993</v>
      </c>
      <c r="B2958" s="370" t="s">
        <v>8994</v>
      </c>
      <c r="C2958" s="371" t="s">
        <v>32</v>
      </c>
      <c r="D2958" s="372">
        <v>1.5197000000000001</v>
      </c>
    </row>
    <row r="2959" spans="1:4" x14ac:dyDescent="0.25">
      <c r="A2959" s="369" t="s">
        <v>9043</v>
      </c>
      <c r="B2959" s="370" t="s">
        <v>9044</v>
      </c>
      <c r="C2959" s="371" t="s">
        <v>32</v>
      </c>
      <c r="D2959" s="372">
        <v>1.5197000000000001</v>
      </c>
    </row>
    <row r="2960" spans="1:4" x14ac:dyDescent="0.25">
      <c r="A2960" s="369" t="s">
        <v>9049</v>
      </c>
      <c r="B2960" s="370" t="s">
        <v>9050</v>
      </c>
      <c r="C2960" s="371" t="s">
        <v>25</v>
      </c>
      <c r="D2960" s="372">
        <v>7.7999999999999996E-3</v>
      </c>
    </row>
    <row r="2961" spans="1:4" ht="30" x14ac:dyDescent="0.25">
      <c r="A2961" s="369" t="s">
        <v>9306</v>
      </c>
      <c r="B2961" s="370" t="s">
        <v>9307</v>
      </c>
      <c r="C2961" s="371" t="s">
        <v>569</v>
      </c>
      <c r="D2961" s="372">
        <v>7</v>
      </c>
    </row>
    <row r="2962" spans="1:4" x14ac:dyDescent="0.25">
      <c r="A2962" s="369" t="s">
        <v>1703</v>
      </c>
      <c r="B2962" s="370" t="s">
        <v>1704</v>
      </c>
      <c r="C2962" s="371" t="s">
        <v>21</v>
      </c>
      <c r="D2962" s="372"/>
    </row>
    <row r="2963" spans="1:4" x14ac:dyDescent="0.25">
      <c r="A2963" s="369" t="s">
        <v>8935</v>
      </c>
      <c r="B2963" s="370" t="s">
        <v>8936</v>
      </c>
      <c r="C2963" s="371" t="s">
        <v>770</v>
      </c>
      <c r="D2963" s="372">
        <v>1.9222999999999999</v>
      </c>
    </row>
    <row r="2964" spans="1:4" x14ac:dyDescent="0.25">
      <c r="A2964" s="369" t="s">
        <v>8949</v>
      </c>
      <c r="B2964" s="370" t="s">
        <v>8950</v>
      </c>
      <c r="C2964" s="371" t="s">
        <v>770</v>
      </c>
      <c r="D2964" s="372">
        <v>0.97050000000000003</v>
      </c>
    </row>
    <row r="2965" spans="1:4" x14ac:dyDescent="0.25">
      <c r="A2965" s="369" t="s">
        <v>8993</v>
      </c>
      <c r="B2965" s="370" t="s">
        <v>8994</v>
      </c>
      <c r="C2965" s="371" t="s">
        <v>32</v>
      </c>
      <c r="D2965" s="372">
        <v>1.5379</v>
      </c>
    </row>
    <row r="2966" spans="1:4" x14ac:dyDescent="0.25">
      <c r="A2966" s="369" t="s">
        <v>9043</v>
      </c>
      <c r="B2966" s="370" t="s">
        <v>9044</v>
      </c>
      <c r="C2966" s="371" t="s">
        <v>32</v>
      </c>
      <c r="D2966" s="372">
        <v>0.22</v>
      </c>
    </row>
    <row r="2967" spans="1:4" x14ac:dyDescent="0.25">
      <c r="A2967" s="369" t="s">
        <v>9049</v>
      </c>
      <c r="B2967" s="370" t="s">
        <v>9050</v>
      </c>
      <c r="C2967" s="371" t="s">
        <v>25</v>
      </c>
      <c r="D2967" s="372">
        <v>7.9000000000000008E-3</v>
      </c>
    </row>
    <row r="2968" spans="1:4" ht="30" x14ac:dyDescent="0.25">
      <c r="A2968" s="369" t="s">
        <v>9302</v>
      </c>
      <c r="B2968" s="370" t="s">
        <v>9303</v>
      </c>
      <c r="C2968" s="371" t="s">
        <v>569</v>
      </c>
      <c r="D2968" s="372">
        <v>7</v>
      </c>
    </row>
    <row r="2969" spans="1:4" ht="30" x14ac:dyDescent="0.25">
      <c r="A2969" s="369" t="s">
        <v>1705</v>
      </c>
      <c r="B2969" s="370" t="s">
        <v>1706</v>
      </c>
      <c r="C2969" s="371" t="s">
        <v>21</v>
      </c>
      <c r="D2969" s="372"/>
    </row>
    <row r="2970" spans="1:4" x14ac:dyDescent="0.25">
      <c r="A2970" s="369" t="s">
        <v>8935</v>
      </c>
      <c r="B2970" s="370" t="s">
        <v>8936</v>
      </c>
      <c r="C2970" s="371" t="s">
        <v>770</v>
      </c>
      <c r="D2970" s="372">
        <v>6</v>
      </c>
    </row>
    <row r="2971" spans="1:4" x14ac:dyDescent="0.25">
      <c r="A2971" s="369" t="s">
        <v>8949</v>
      </c>
      <c r="B2971" s="370" t="s">
        <v>8950</v>
      </c>
      <c r="C2971" s="371" t="s">
        <v>770</v>
      </c>
      <c r="D2971" s="372">
        <v>1.6762999999999999</v>
      </c>
    </row>
    <row r="2972" spans="1:4" x14ac:dyDescent="0.25">
      <c r="A2972" s="369" t="s">
        <v>8993</v>
      </c>
      <c r="B2972" s="370" t="s">
        <v>8994</v>
      </c>
      <c r="C2972" s="371" t="s">
        <v>32</v>
      </c>
      <c r="D2972" s="372">
        <v>4.3007</v>
      </c>
    </row>
    <row r="2973" spans="1:4" x14ac:dyDescent="0.25">
      <c r="A2973" s="369" t="s">
        <v>9043</v>
      </c>
      <c r="B2973" s="370" t="s">
        <v>9044</v>
      </c>
      <c r="C2973" s="371" t="s">
        <v>32</v>
      </c>
      <c r="D2973" s="372">
        <v>4.3007</v>
      </c>
    </row>
    <row r="2974" spans="1:4" x14ac:dyDescent="0.25">
      <c r="A2974" s="369" t="s">
        <v>9049</v>
      </c>
      <c r="B2974" s="370" t="s">
        <v>9050</v>
      </c>
      <c r="C2974" s="371" t="s">
        <v>25</v>
      </c>
      <c r="D2974" s="372">
        <v>2.2100000000000002E-2</v>
      </c>
    </row>
    <row r="2975" spans="1:4" x14ac:dyDescent="0.25">
      <c r="A2975" s="369" t="s">
        <v>10512</v>
      </c>
      <c r="B2975" s="370" t="s">
        <v>10513</v>
      </c>
      <c r="C2975" s="371" t="s">
        <v>569</v>
      </c>
      <c r="D2975" s="372">
        <v>50</v>
      </c>
    </row>
    <row r="2976" spans="1:4" x14ac:dyDescent="0.25">
      <c r="A2976" s="369" t="s">
        <v>1707</v>
      </c>
      <c r="B2976" s="370" t="s">
        <v>1708</v>
      </c>
      <c r="C2976" s="371" t="s">
        <v>21</v>
      </c>
      <c r="D2976" s="372"/>
    </row>
    <row r="2977" spans="1:4" x14ac:dyDescent="0.25">
      <c r="A2977" s="369" t="s">
        <v>8935</v>
      </c>
      <c r="B2977" s="370" t="s">
        <v>8936</v>
      </c>
      <c r="C2977" s="371" t="s">
        <v>770</v>
      </c>
      <c r="D2977" s="372">
        <v>4</v>
      </c>
    </row>
    <row r="2978" spans="1:4" x14ac:dyDescent="0.25">
      <c r="A2978" s="369" t="s">
        <v>8949</v>
      </c>
      <c r="B2978" s="370" t="s">
        <v>8950</v>
      </c>
      <c r="C2978" s="371" t="s">
        <v>770</v>
      </c>
      <c r="D2978" s="372">
        <v>1.0933999999999999</v>
      </c>
    </row>
    <row r="2979" spans="1:4" x14ac:dyDescent="0.25">
      <c r="A2979" s="369" t="s">
        <v>8993</v>
      </c>
      <c r="B2979" s="370" t="s">
        <v>8994</v>
      </c>
      <c r="C2979" s="371" t="s">
        <v>32</v>
      </c>
      <c r="D2979" s="372">
        <v>1.6999</v>
      </c>
    </row>
    <row r="2980" spans="1:4" x14ac:dyDescent="0.25">
      <c r="A2980" s="369" t="s">
        <v>9043</v>
      </c>
      <c r="B2980" s="370" t="s">
        <v>9044</v>
      </c>
      <c r="C2980" s="371" t="s">
        <v>32</v>
      </c>
      <c r="D2980" s="372">
        <v>1.6999</v>
      </c>
    </row>
    <row r="2981" spans="1:4" x14ac:dyDescent="0.25">
      <c r="A2981" s="369" t="s">
        <v>9049</v>
      </c>
      <c r="B2981" s="370" t="s">
        <v>9050</v>
      </c>
      <c r="C2981" s="371" t="s">
        <v>25</v>
      </c>
      <c r="D2981" s="372">
        <v>8.7300000000000003E-2</v>
      </c>
    </row>
    <row r="2982" spans="1:4" x14ac:dyDescent="0.25">
      <c r="A2982" s="369" t="s">
        <v>10514</v>
      </c>
      <c r="B2982" s="370" t="s">
        <v>10515</v>
      </c>
      <c r="C2982" s="371" t="s">
        <v>569</v>
      </c>
      <c r="D2982" s="372">
        <v>25</v>
      </c>
    </row>
    <row r="2983" spans="1:4" x14ac:dyDescent="0.25">
      <c r="A2983" s="365" t="s">
        <v>6656</v>
      </c>
      <c r="B2983" s="366" t="s">
        <v>1709</v>
      </c>
      <c r="C2983" s="367"/>
      <c r="D2983" s="368"/>
    </row>
    <row r="2984" spans="1:4" x14ac:dyDescent="0.25">
      <c r="A2984" s="369" t="s">
        <v>79</v>
      </c>
      <c r="B2984" s="370" t="s">
        <v>80</v>
      </c>
      <c r="C2984" s="371" t="s">
        <v>21</v>
      </c>
      <c r="D2984" s="372"/>
    </row>
    <row r="2985" spans="1:4" x14ac:dyDescent="0.25">
      <c r="A2985" s="369" t="s">
        <v>8935</v>
      </c>
      <c r="B2985" s="370" t="s">
        <v>8936</v>
      </c>
      <c r="C2985" s="371" t="s">
        <v>770</v>
      </c>
      <c r="D2985" s="372">
        <v>1.2</v>
      </c>
    </row>
    <row r="2986" spans="1:4" x14ac:dyDescent="0.25">
      <c r="A2986" s="369" t="s">
        <v>8949</v>
      </c>
      <c r="B2986" s="370" t="s">
        <v>8950</v>
      </c>
      <c r="C2986" s="371" t="s">
        <v>770</v>
      </c>
      <c r="D2986" s="372">
        <v>2.4</v>
      </c>
    </row>
    <row r="2987" spans="1:4" x14ac:dyDescent="0.25">
      <c r="A2987" s="369" t="s">
        <v>8993</v>
      </c>
      <c r="B2987" s="370" t="s">
        <v>8994</v>
      </c>
      <c r="C2987" s="371" t="s">
        <v>32</v>
      </c>
      <c r="D2987" s="372">
        <v>1.6</v>
      </c>
    </row>
    <row r="2988" spans="1:4" x14ac:dyDescent="0.25">
      <c r="A2988" s="369" t="s">
        <v>8995</v>
      </c>
      <c r="B2988" s="370" t="s">
        <v>8996</v>
      </c>
      <c r="C2988" s="371" t="s">
        <v>32</v>
      </c>
      <c r="D2988" s="372">
        <v>0.7</v>
      </c>
    </row>
    <row r="2989" spans="1:4" x14ac:dyDescent="0.25">
      <c r="A2989" s="369" t="s">
        <v>9049</v>
      </c>
      <c r="B2989" s="370" t="s">
        <v>9050</v>
      </c>
      <c r="C2989" s="371" t="s">
        <v>25</v>
      </c>
      <c r="D2989" s="372">
        <v>4.0000000000000001E-3</v>
      </c>
    </row>
    <row r="2990" spans="1:4" ht="30" x14ac:dyDescent="0.25">
      <c r="A2990" s="369" t="s">
        <v>10650</v>
      </c>
      <c r="B2990" s="370" t="s">
        <v>10651</v>
      </c>
      <c r="C2990" s="371" t="s">
        <v>21</v>
      </c>
      <c r="D2990" s="372">
        <v>1</v>
      </c>
    </row>
    <row r="2991" spans="1:4" x14ac:dyDescent="0.25">
      <c r="A2991" s="369" t="s">
        <v>1710</v>
      </c>
      <c r="B2991" s="370" t="s">
        <v>1711</v>
      </c>
      <c r="C2991" s="371" t="s">
        <v>21</v>
      </c>
      <c r="D2991" s="372"/>
    </row>
    <row r="2992" spans="1:4" x14ac:dyDescent="0.25">
      <c r="A2992" s="369" t="s">
        <v>10620</v>
      </c>
      <c r="B2992" s="370" t="s">
        <v>10621</v>
      </c>
      <c r="C2992" s="371" t="s">
        <v>21</v>
      </c>
      <c r="D2992" s="372">
        <v>1</v>
      </c>
    </row>
    <row r="2993" spans="1:4" ht="45" x14ac:dyDescent="0.25">
      <c r="A2993" s="369" t="s">
        <v>1712</v>
      </c>
      <c r="B2993" s="370" t="s">
        <v>6657</v>
      </c>
      <c r="C2993" s="371" t="s">
        <v>21</v>
      </c>
      <c r="D2993" s="372"/>
    </row>
    <row r="2994" spans="1:4" ht="30" x14ac:dyDescent="0.25">
      <c r="A2994" s="369" t="s">
        <v>9487</v>
      </c>
      <c r="B2994" s="370" t="s">
        <v>9488</v>
      </c>
      <c r="C2994" s="371" t="s">
        <v>21</v>
      </c>
      <c r="D2994" s="372">
        <v>1</v>
      </c>
    </row>
    <row r="2995" spans="1:4" ht="30" x14ac:dyDescent="0.25">
      <c r="A2995" s="369" t="s">
        <v>81</v>
      </c>
      <c r="B2995" s="370" t="s">
        <v>82</v>
      </c>
      <c r="C2995" s="371" t="s">
        <v>21</v>
      </c>
      <c r="D2995" s="372"/>
    </row>
    <row r="2996" spans="1:4" x14ac:dyDescent="0.25">
      <c r="A2996" s="369" t="s">
        <v>8935</v>
      </c>
      <c r="B2996" s="370" t="s">
        <v>8936</v>
      </c>
      <c r="C2996" s="371" t="s">
        <v>770</v>
      </c>
      <c r="D2996" s="372">
        <v>1.2</v>
      </c>
    </row>
    <row r="2997" spans="1:4" x14ac:dyDescent="0.25">
      <c r="A2997" s="369" t="s">
        <v>8949</v>
      </c>
      <c r="B2997" s="370" t="s">
        <v>8950</v>
      </c>
      <c r="C2997" s="371" t="s">
        <v>770</v>
      </c>
      <c r="D2997" s="372">
        <v>2.4</v>
      </c>
    </row>
    <row r="2998" spans="1:4" x14ac:dyDescent="0.25">
      <c r="A2998" s="369" t="s">
        <v>8993</v>
      </c>
      <c r="B2998" s="370" t="s">
        <v>8994</v>
      </c>
      <c r="C2998" s="371" t="s">
        <v>32</v>
      </c>
      <c r="D2998" s="372">
        <v>1.6</v>
      </c>
    </row>
    <row r="2999" spans="1:4" x14ac:dyDescent="0.25">
      <c r="A2999" s="369" t="s">
        <v>8995</v>
      </c>
      <c r="B2999" s="370" t="s">
        <v>8996</v>
      </c>
      <c r="C2999" s="371" t="s">
        <v>32</v>
      </c>
      <c r="D2999" s="372">
        <v>0.7</v>
      </c>
    </row>
    <row r="3000" spans="1:4" x14ac:dyDescent="0.25">
      <c r="A3000" s="369" t="s">
        <v>9049</v>
      </c>
      <c r="B3000" s="370" t="s">
        <v>9050</v>
      </c>
      <c r="C3000" s="371" t="s">
        <v>25</v>
      </c>
      <c r="D3000" s="372">
        <v>4.0000000000000001E-3</v>
      </c>
    </row>
    <row r="3001" spans="1:4" ht="30" x14ac:dyDescent="0.25">
      <c r="A3001" s="369" t="s">
        <v>10652</v>
      </c>
      <c r="B3001" s="370" t="s">
        <v>10653</v>
      </c>
      <c r="C3001" s="371" t="s">
        <v>21</v>
      </c>
      <c r="D3001" s="372">
        <v>1</v>
      </c>
    </row>
    <row r="3002" spans="1:4" ht="30" x14ac:dyDescent="0.25">
      <c r="A3002" s="369" t="s">
        <v>1713</v>
      </c>
      <c r="B3002" s="370" t="s">
        <v>6658</v>
      </c>
      <c r="C3002" s="371" t="s">
        <v>21</v>
      </c>
      <c r="D3002" s="372"/>
    </row>
    <row r="3003" spans="1:4" x14ac:dyDescent="0.25">
      <c r="A3003" s="369" t="s">
        <v>9491</v>
      </c>
      <c r="B3003" s="370" t="s">
        <v>9492</v>
      </c>
      <c r="C3003" s="371" t="s">
        <v>21</v>
      </c>
      <c r="D3003" s="372">
        <v>1</v>
      </c>
    </row>
    <row r="3004" spans="1:4" ht="30" x14ac:dyDescent="0.25">
      <c r="A3004" s="369" t="s">
        <v>1714</v>
      </c>
      <c r="B3004" s="370" t="s">
        <v>6659</v>
      </c>
      <c r="C3004" s="371" t="s">
        <v>21</v>
      </c>
      <c r="D3004" s="372"/>
    </row>
    <row r="3005" spans="1:4" ht="30" x14ac:dyDescent="0.25">
      <c r="A3005" s="369" t="s">
        <v>10720</v>
      </c>
      <c r="B3005" s="370" t="s">
        <v>10721</v>
      </c>
      <c r="C3005" s="371" t="s">
        <v>21</v>
      </c>
      <c r="D3005" s="372">
        <v>1</v>
      </c>
    </row>
    <row r="3006" spans="1:4" ht="30" x14ac:dyDescent="0.25">
      <c r="A3006" s="369" t="s">
        <v>1715</v>
      </c>
      <c r="B3006" s="370" t="s">
        <v>6660</v>
      </c>
      <c r="C3006" s="371" t="s">
        <v>21</v>
      </c>
      <c r="D3006" s="372"/>
    </row>
    <row r="3007" spans="1:4" ht="30" x14ac:dyDescent="0.25">
      <c r="A3007" s="369" t="s">
        <v>9485</v>
      </c>
      <c r="B3007" s="370" t="s">
        <v>9486</v>
      </c>
      <c r="C3007" s="371" t="s">
        <v>21</v>
      </c>
      <c r="D3007" s="372">
        <v>1</v>
      </c>
    </row>
    <row r="3008" spans="1:4" ht="30" x14ac:dyDescent="0.25">
      <c r="A3008" s="369" t="s">
        <v>1716</v>
      </c>
      <c r="B3008" s="370" t="s">
        <v>6661</v>
      </c>
      <c r="C3008" s="371" t="s">
        <v>21</v>
      </c>
      <c r="D3008" s="372"/>
    </row>
    <row r="3009" spans="1:4" ht="30" x14ac:dyDescent="0.25">
      <c r="A3009" s="369" t="s">
        <v>9489</v>
      </c>
      <c r="B3009" s="370" t="s">
        <v>9490</v>
      </c>
      <c r="C3009" s="371" t="s">
        <v>21</v>
      </c>
      <c r="D3009" s="372">
        <v>1</v>
      </c>
    </row>
    <row r="3010" spans="1:4" ht="30" x14ac:dyDescent="0.25">
      <c r="A3010" s="369" t="s">
        <v>1717</v>
      </c>
      <c r="B3010" s="370" t="s">
        <v>6662</v>
      </c>
      <c r="C3010" s="371" t="s">
        <v>21</v>
      </c>
      <c r="D3010" s="372"/>
    </row>
    <row r="3011" spans="1:4" ht="30" x14ac:dyDescent="0.25">
      <c r="A3011" s="369" t="s">
        <v>10708</v>
      </c>
      <c r="B3011" s="370" t="s">
        <v>10709</v>
      </c>
      <c r="C3011" s="371" t="s">
        <v>21</v>
      </c>
      <c r="D3011" s="372">
        <v>1</v>
      </c>
    </row>
    <row r="3012" spans="1:4" ht="30" x14ac:dyDescent="0.25">
      <c r="A3012" s="369" t="s">
        <v>1718</v>
      </c>
      <c r="B3012" s="370" t="s">
        <v>6663</v>
      </c>
      <c r="C3012" s="371" t="s">
        <v>21</v>
      </c>
      <c r="D3012" s="372"/>
    </row>
    <row r="3013" spans="1:4" ht="45" x14ac:dyDescent="0.25">
      <c r="A3013" s="369" t="s">
        <v>10710</v>
      </c>
      <c r="B3013" s="370" t="s">
        <v>10711</v>
      </c>
      <c r="C3013" s="371" t="s">
        <v>21</v>
      </c>
      <c r="D3013" s="372">
        <v>1</v>
      </c>
    </row>
    <row r="3014" spans="1:4" ht="30" x14ac:dyDescent="0.25">
      <c r="A3014" s="369" t="s">
        <v>1719</v>
      </c>
      <c r="B3014" s="370" t="s">
        <v>6664</v>
      </c>
      <c r="C3014" s="371" t="s">
        <v>21</v>
      </c>
      <c r="D3014" s="372"/>
    </row>
    <row r="3015" spans="1:4" ht="30" x14ac:dyDescent="0.25">
      <c r="A3015" s="369" t="s">
        <v>10712</v>
      </c>
      <c r="B3015" s="370" t="s">
        <v>10713</v>
      </c>
      <c r="C3015" s="371" t="s">
        <v>21</v>
      </c>
      <c r="D3015" s="372">
        <v>1</v>
      </c>
    </row>
    <row r="3016" spans="1:4" ht="30" x14ac:dyDescent="0.25">
      <c r="A3016" s="369" t="s">
        <v>1720</v>
      </c>
      <c r="B3016" s="370" t="s">
        <v>6665</v>
      </c>
      <c r="C3016" s="371" t="s">
        <v>21</v>
      </c>
      <c r="D3016" s="372"/>
    </row>
    <row r="3017" spans="1:4" ht="30" x14ac:dyDescent="0.25">
      <c r="A3017" s="369" t="s">
        <v>10714</v>
      </c>
      <c r="B3017" s="370" t="s">
        <v>10715</v>
      </c>
      <c r="C3017" s="371" t="s">
        <v>21</v>
      </c>
      <c r="D3017" s="372">
        <v>1</v>
      </c>
    </row>
    <row r="3018" spans="1:4" ht="30" x14ac:dyDescent="0.25">
      <c r="A3018" s="369" t="s">
        <v>1721</v>
      </c>
      <c r="B3018" s="370" t="s">
        <v>6666</v>
      </c>
      <c r="C3018" s="371" t="s">
        <v>21</v>
      </c>
      <c r="D3018" s="372"/>
    </row>
    <row r="3019" spans="1:4" ht="30" x14ac:dyDescent="0.25">
      <c r="A3019" s="369" t="s">
        <v>10716</v>
      </c>
      <c r="B3019" s="370" t="s">
        <v>10717</v>
      </c>
      <c r="C3019" s="371" t="s">
        <v>21</v>
      </c>
      <c r="D3019" s="372">
        <v>1</v>
      </c>
    </row>
    <row r="3020" spans="1:4" ht="30" x14ac:dyDescent="0.25">
      <c r="A3020" s="369" t="s">
        <v>1722</v>
      </c>
      <c r="B3020" s="370" t="s">
        <v>6667</v>
      </c>
      <c r="C3020" s="371" t="s">
        <v>21</v>
      </c>
      <c r="D3020" s="372"/>
    </row>
    <row r="3021" spans="1:4" ht="45" x14ac:dyDescent="0.25">
      <c r="A3021" s="369" t="s">
        <v>10718</v>
      </c>
      <c r="B3021" s="370" t="s">
        <v>10719</v>
      </c>
      <c r="C3021" s="371" t="s">
        <v>21</v>
      </c>
      <c r="D3021" s="372">
        <v>1</v>
      </c>
    </row>
    <row r="3022" spans="1:4" ht="30" x14ac:dyDescent="0.25">
      <c r="A3022" s="369" t="s">
        <v>1723</v>
      </c>
      <c r="B3022" s="370" t="s">
        <v>6668</v>
      </c>
      <c r="C3022" s="371" t="s">
        <v>21</v>
      </c>
      <c r="D3022" s="372"/>
    </row>
    <row r="3023" spans="1:4" ht="30" x14ac:dyDescent="0.25">
      <c r="A3023" s="369" t="s">
        <v>9493</v>
      </c>
      <c r="B3023" s="370" t="s">
        <v>6668</v>
      </c>
      <c r="C3023" s="371" t="s">
        <v>21</v>
      </c>
      <c r="D3023" s="372">
        <v>1</v>
      </c>
    </row>
    <row r="3024" spans="1:4" ht="30" x14ac:dyDescent="0.25">
      <c r="A3024" s="369" t="s">
        <v>1724</v>
      </c>
      <c r="B3024" s="370" t="s">
        <v>6669</v>
      </c>
      <c r="C3024" s="371" t="s">
        <v>21</v>
      </c>
      <c r="D3024" s="372"/>
    </row>
    <row r="3025" spans="1:4" ht="30" x14ac:dyDescent="0.25">
      <c r="A3025" s="369" t="s">
        <v>9494</v>
      </c>
      <c r="B3025" s="370" t="s">
        <v>9495</v>
      </c>
      <c r="C3025" s="371" t="s">
        <v>21</v>
      </c>
      <c r="D3025" s="372">
        <v>1</v>
      </c>
    </row>
    <row r="3026" spans="1:4" ht="30" x14ac:dyDescent="0.25">
      <c r="A3026" s="369" t="s">
        <v>1725</v>
      </c>
      <c r="B3026" s="370" t="s">
        <v>6670</v>
      </c>
      <c r="C3026" s="371" t="s">
        <v>21</v>
      </c>
      <c r="D3026" s="372"/>
    </row>
    <row r="3027" spans="1:4" ht="30" x14ac:dyDescent="0.25">
      <c r="A3027" s="369" t="s">
        <v>9496</v>
      </c>
      <c r="B3027" s="370" t="s">
        <v>9497</v>
      </c>
      <c r="C3027" s="371" t="s">
        <v>21</v>
      </c>
      <c r="D3027" s="372">
        <v>1</v>
      </c>
    </row>
    <row r="3028" spans="1:4" x14ac:dyDescent="0.25">
      <c r="A3028" s="369" t="s">
        <v>1726</v>
      </c>
      <c r="B3028" s="370" t="s">
        <v>1727</v>
      </c>
      <c r="C3028" s="371" t="s">
        <v>21</v>
      </c>
      <c r="D3028" s="372"/>
    </row>
    <row r="3029" spans="1:4" x14ac:dyDescent="0.25">
      <c r="A3029" s="369" t="s">
        <v>8935</v>
      </c>
      <c r="B3029" s="370" t="s">
        <v>8936</v>
      </c>
      <c r="C3029" s="371" t="s">
        <v>770</v>
      </c>
      <c r="D3029" s="372">
        <v>1.3</v>
      </c>
    </row>
    <row r="3030" spans="1:4" x14ac:dyDescent="0.25">
      <c r="A3030" s="369" t="s">
        <v>8949</v>
      </c>
      <c r="B3030" s="370" t="s">
        <v>8950</v>
      </c>
      <c r="C3030" s="371" t="s">
        <v>770</v>
      </c>
      <c r="D3030" s="372">
        <v>2</v>
      </c>
    </row>
    <row r="3031" spans="1:4" ht="30" x14ac:dyDescent="0.25">
      <c r="A3031" s="369" t="s">
        <v>10618</v>
      </c>
      <c r="B3031" s="370" t="s">
        <v>10619</v>
      </c>
      <c r="C3031" s="371" t="s">
        <v>21</v>
      </c>
      <c r="D3031" s="372">
        <v>1.05</v>
      </c>
    </row>
    <row r="3032" spans="1:4" ht="30" x14ac:dyDescent="0.25">
      <c r="A3032" s="369" t="s">
        <v>1728</v>
      </c>
      <c r="B3032" s="370" t="s">
        <v>6671</v>
      </c>
      <c r="C3032" s="371" t="s">
        <v>21</v>
      </c>
      <c r="D3032" s="372"/>
    </row>
    <row r="3033" spans="1:4" ht="30" x14ac:dyDescent="0.25">
      <c r="A3033" s="369" t="s">
        <v>10724</v>
      </c>
      <c r="B3033" s="370" t="s">
        <v>10725</v>
      </c>
      <c r="C3033" s="371" t="s">
        <v>21</v>
      </c>
      <c r="D3033" s="372">
        <v>1</v>
      </c>
    </row>
    <row r="3034" spans="1:4" ht="30" x14ac:dyDescent="0.25">
      <c r="A3034" s="369" t="s">
        <v>1729</v>
      </c>
      <c r="B3034" s="370" t="s">
        <v>6672</v>
      </c>
      <c r="C3034" s="371" t="s">
        <v>21</v>
      </c>
      <c r="D3034" s="372"/>
    </row>
    <row r="3035" spans="1:4" ht="30" x14ac:dyDescent="0.25">
      <c r="A3035" s="369" t="s">
        <v>10726</v>
      </c>
      <c r="B3035" s="370" t="s">
        <v>10727</v>
      </c>
      <c r="C3035" s="371" t="s">
        <v>21</v>
      </c>
      <c r="D3035" s="372">
        <v>1</v>
      </c>
    </row>
    <row r="3036" spans="1:4" ht="30" x14ac:dyDescent="0.25">
      <c r="A3036" s="369" t="s">
        <v>1730</v>
      </c>
      <c r="B3036" s="370" t="s">
        <v>6673</v>
      </c>
      <c r="C3036" s="371" t="s">
        <v>21</v>
      </c>
      <c r="D3036" s="372"/>
    </row>
    <row r="3037" spans="1:4" ht="30" x14ac:dyDescent="0.25">
      <c r="A3037" s="369" t="s">
        <v>10728</v>
      </c>
      <c r="B3037" s="370" t="s">
        <v>10729</v>
      </c>
      <c r="C3037" s="371" t="s">
        <v>21</v>
      </c>
      <c r="D3037" s="372">
        <v>1</v>
      </c>
    </row>
    <row r="3038" spans="1:4" ht="30" x14ac:dyDescent="0.25">
      <c r="A3038" s="369" t="s">
        <v>1731</v>
      </c>
      <c r="B3038" s="370" t="s">
        <v>6674</v>
      </c>
      <c r="C3038" s="371" t="s">
        <v>21</v>
      </c>
      <c r="D3038" s="372"/>
    </row>
    <row r="3039" spans="1:4" ht="45" x14ac:dyDescent="0.25">
      <c r="A3039" s="369" t="s">
        <v>10730</v>
      </c>
      <c r="B3039" s="370" t="s">
        <v>10731</v>
      </c>
      <c r="C3039" s="371" t="s">
        <v>21</v>
      </c>
      <c r="D3039" s="372">
        <v>1</v>
      </c>
    </row>
    <row r="3040" spans="1:4" ht="30" x14ac:dyDescent="0.25">
      <c r="A3040" s="369" t="s">
        <v>1732</v>
      </c>
      <c r="B3040" s="370" t="s">
        <v>6675</v>
      </c>
      <c r="C3040" s="371" t="s">
        <v>21</v>
      </c>
      <c r="D3040" s="372"/>
    </row>
    <row r="3041" spans="1:4" ht="45" x14ac:dyDescent="0.25">
      <c r="A3041" s="369" t="s">
        <v>10732</v>
      </c>
      <c r="B3041" s="370" t="s">
        <v>10733</v>
      </c>
      <c r="C3041" s="371" t="s">
        <v>21</v>
      </c>
      <c r="D3041" s="372">
        <v>1</v>
      </c>
    </row>
    <row r="3042" spans="1:4" ht="30" x14ac:dyDescent="0.25">
      <c r="A3042" s="369" t="s">
        <v>1733</v>
      </c>
      <c r="B3042" s="370" t="s">
        <v>6676</v>
      </c>
      <c r="C3042" s="371" t="s">
        <v>21</v>
      </c>
      <c r="D3042" s="372"/>
    </row>
    <row r="3043" spans="1:4" ht="45" x14ac:dyDescent="0.25">
      <c r="A3043" s="369" t="s">
        <v>10734</v>
      </c>
      <c r="B3043" s="370" t="s">
        <v>10735</v>
      </c>
      <c r="C3043" s="371" t="s">
        <v>21</v>
      </c>
      <c r="D3043" s="372">
        <v>1</v>
      </c>
    </row>
    <row r="3044" spans="1:4" x14ac:dyDescent="0.25">
      <c r="A3044" s="365" t="s">
        <v>6677</v>
      </c>
      <c r="B3044" s="366" t="s">
        <v>1734</v>
      </c>
      <c r="C3044" s="367"/>
      <c r="D3044" s="368"/>
    </row>
    <row r="3045" spans="1:4" x14ac:dyDescent="0.25">
      <c r="A3045" s="369" t="s">
        <v>153</v>
      </c>
      <c r="B3045" s="370" t="s">
        <v>154</v>
      </c>
      <c r="C3045" s="371" t="s">
        <v>21</v>
      </c>
      <c r="D3045" s="372"/>
    </row>
    <row r="3046" spans="1:4" x14ac:dyDescent="0.25">
      <c r="A3046" s="369" t="s">
        <v>8903</v>
      </c>
      <c r="B3046" s="370" t="s">
        <v>8904</v>
      </c>
      <c r="C3046" s="371" t="s">
        <v>770</v>
      </c>
      <c r="D3046" s="372">
        <v>2</v>
      </c>
    </row>
    <row r="3047" spans="1:4" x14ac:dyDescent="0.25">
      <c r="A3047" s="369" t="s">
        <v>8909</v>
      </c>
      <c r="B3047" s="370" t="s">
        <v>8910</v>
      </c>
      <c r="C3047" s="371" t="s">
        <v>770</v>
      </c>
      <c r="D3047" s="372">
        <v>1</v>
      </c>
    </row>
    <row r="3048" spans="1:4" x14ac:dyDescent="0.25">
      <c r="A3048" s="369" t="s">
        <v>8945</v>
      </c>
      <c r="B3048" s="370" t="s">
        <v>8946</v>
      </c>
      <c r="C3048" s="371" t="s">
        <v>770</v>
      </c>
      <c r="D3048" s="372">
        <v>2</v>
      </c>
    </row>
    <row r="3049" spans="1:4" x14ac:dyDescent="0.25">
      <c r="A3049" s="369" t="s">
        <v>9586</v>
      </c>
      <c r="B3049" s="370" t="s">
        <v>9587</v>
      </c>
      <c r="C3049" s="371" t="s">
        <v>32</v>
      </c>
      <c r="D3049" s="372">
        <v>2</v>
      </c>
    </row>
    <row r="3050" spans="1:4" ht="30" x14ac:dyDescent="0.25">
      <c r="A3050" s="369" t="s">
        <v>9834</v>
      </c>
      <c r="B3050" s="370" t="s">
        <v>9835</v>
      </c>
      <c r="C3050" s="371" t="s">
        <v>9122</v>
      </c>
      <c r="D3050" s="372">
        <v>0.18</v>
      </c>
    </row>
    <row r="3051" spans="1:4" x14ac:dyDescent="0.25">
      <c r="A3051" s="369" t="s">
        <v>9862</v>
      </c>
      <c r="B3051" s="370" t="s">
        <v>9863</v>
      </c>
      <c r="C3051" s="371" t="s">
        <v>52</v>
      </c>
      <c r="D3051" s="372">
        <v>1</v>
      </c>
    </row>
    <row r="3052" spans="1:4" ht="30" x14ac:dyDescent="0.25">
      <c r="A3052" s="369" t="s">
        <v>10508</v>
      </c>
      <c r="B3052" s="370" t="s">
        <v>10509</v>
      </c>
      <c r="C3052" s="371" t="s">
        <v>21</v>
      </c>
      <c r="D3052" s="372">
        <v>1.1000000000000001</v>
      </c>
    </row>
    <row r="3053" spans="1:4" x14ac:dyDescent="0.25">
      <c r="A3053" s="365" t="s">
        <v>6678</v>
      </c>
      <c r="B3053" s="366" t="s">
        <v>6679</v>
      </c>
      <c r="C3053" s="367"/>
      <c r="D3053" s="368"/>
    </row>
    <row r="3054" spans="1:4" x14ac:dyDescent="0.25">
      <c r="A3054" s="369" t="s">
        <v>1735</v>
      </c>
      <c r="B3054" s="370" t="s">
        <v>1736</v>
      </c>
      <c r="C3054" s="371" t="s">
        <v>21</v>
      </c>
      <c r="D3054" s="372"/>
    </row>
    <row r="3055" spans="1:4" x14ac:dyDescent="0.25">
      <c r="A3055" s="369" t="s">
        <v>8909</v>
      </c>
      <c r="B3055" s="370" t="s">
        <v>8910</v>
      </c>
      <c r="C3055" s="371" t="s">
        <v>770</v>
      </c>
      <c r="D3055" s="372">
        <v>1</v>
      </c>
    </row>
    <row r="3056" spans="1:4" x14ac:dyDescent="0.25">
      <c r="A3056" s="369" t="s">
        <v>8911</v>
      </c>
      <c r="B3056" s="370" t="s">
        <v>8912</v>
      </c>
      <c r="C3056" s="371" t="s">
        <v>770</v>
      </c>
      <c r="D3056" s="372">
        <v>1</v>
      </c>
    </row>
    <row r="3057" spans="1:4" ht="30" x14ac:dyDescent="0.25">
      <c r="A3057" s="369" t="s">
        <v>1737</v>
      </c>
      <c r="B3057" s="370" t="s">
        <v>1738</v>
      </c>
      <c r="C3057" s="371" t="s">
        <v>569</v>
      </c>
      <c r="D3057" s="372"/>
    </row>
    <row r="3058" spans="1:4" x14ac:dyDescent="0.25">
      <c r="A3058" s="369" t="s">
        <v>8935</v>
      </c>
      <c r="B3058" s="370" t="s">
        <v>8936</v>
      </c>
      <c r="C3058" s="371" t="s">
        <v>770</v>
      </c>
      <c r="D3058" s="372">
        <v>0.25</v>
      </c>
    </row>
    <row r="3059" spans="1:4" ht="30" x14ac:dyDescent="0.25">
      <c r="A3059" s="369" t="s">
        <v>9598</v>
      </c>
      <c r="B3059" s="370" t="s">
        <v>9599</v>
      </c>
      <c r="C3059" s="371" t="s">
        <v>569</v>
      </c>
      <c r="D3059" s="372">
        <v>1</v>
      </c>
    </row>
    <row r="3060" spans="1:4" ht="30" x14ac:dyDescent="0.25">
      <c r="A3060" s="369" t="s">
        <v>9608</v>
      </c>
      <c r="B3060" s="370" t="s">
        <v>9609</v>
      </c>
      <c r="C3060" s="371" t="s">
        <v>569</v>
      </c>
      <c r="D3060" s="372">
        <v>2</v>
      </c>
    </row>
    <row r="3061" spans="1:4" ht="30" x14ac:dyDescent="0.25">
      <c r="A3061" s="369" t="s">
        <v>1739</v>
      </c>
      <c r="B3061" s="370" t="s">
        <v>1740</v>
      </c>
      <c r="C3061" s="371" t="s">
        <v>569</v>
      </c>
      <c r="D3061" s="372"/>
    </row>
    <row r="3062" spans="1:4" x14ac:dyDescent="0.25">
      <c r="A3062" s="369" t="s">
        <v>8935</v>
      </c>
      <c r="B3062" s="370" t="s">
        <v>8936</v>
      </c>
      <c r="C3062" s="371" t="s">
        <v>770</v>
      </c>
      <c r="D3062" s="372">
        <v>0.25</v>
      </c>
    </row>
    <row r="3063" spans="1:4" ht="30" x14ac:dyDescent="0.25">
      <c r="A3063" s="369" t="s">
        <v>9600</v>
      </c>
      <c r="B3063" s="370" t="s">
        <v>9601</v>
      </c>
      <c r="C3063" s="371" t="s">
        <v>569</v>
      </c>
      <c r="D3063" s="372">
        <v>1</v>
      </c>
    </row>
    <row r="3064" spans="1:4" ht="30" x14ac:dyDescent="0.25">
      <c r="A3064" s="369" t="s">
        <v>9608</v>
      </c>
      <c r="B3064" s="370" t="s">
        <v>9609</v>
      </c>
      <c r="C3064" s="371" t="s">
        <v>569</v>
      </c>
      <c r="D3064" s="372">
        <v>2</v>
      </c>
    </row>
    <row r="3065" spans="1:4" ht="30" x14ac:dyDescent="0.25">
      <c r="A3065" s="369" t="s">
        <v>1741</v>
      </c>
      <c r="B3065" s="370" t="s">
        <v>1742</v>
      </c>
      <c r="C3065" s="371" t="s">
        <v>569</v>
      </c>
      <c r="D3065" s="372"/>
    </row>
    <row r="3066" spans="1:4" x14ac:dyDescent="0.25">
      <c r="A3066" s="369" t="s">
        <v>8935</v>
      </c>
      <c r="B3066" s="370" t="s">
        <v>8936</v>
      </c>
      <c r="C3066" s="371" t="s">
        <v>770</v>
      </c>
      <c r="D3066" s="372">
        <v>0.25</v>
      </c>
    </row>
    <row r="3067" spans="1:4" ht="30" x14ac:dyDescent="0.25">
      <c r="A3067" s="369" t="s">
        <v>9602</v>
      </c>
      <c r="B3067" s="370" t="s">
        <v>9603</v>
      </c>
      <c r="C3067" s="371" t="s">
        <v>569</v>
      </c>
      <c r="D3067" s="372">
        <v>1</v>
      </c>
    </row>
    <row r="3068" spans="1:4" ht="30" x14ac:dyDescent="0.25">
      <c r="A3068" s="369" t="s">
        <v>9608</v>
      </c>
      <c r="B3068" s="370" t="s">
        <v>9609</v>
      </c>
      <c r="C3068" s="371" t="s">
        <v>569</v>
      </c>
      <c r="D3068" s="372">
        <v>2</v>
      </c>
    </row>
    <row r="3069" spans="1:4" ht="30" x14ac:dyDescent="0.25">
      <c r="A3069" s="369" t="s">
        <v>1743</v>
      </c>
      <c r="B3069" s="370" t="s">
        <v>1744</v>
      </c>
      <c r="C3069" s="371" t="s">
        <v>569</v>
      </c>
      <c r="D3069" s="372"/>
    </row>
    <row r="3070" spans="1:4" x14ac:dyDescent="0.25">
      <c r="A3070" s="369" t="s">
        <v>8935</v>
      </c>
      <c r="B3070" s="370" t="s">
        <v>8936</v>
      </c>
      <c r="C3070" s="371" t="s">
        <v>770</v>
      </c>
      <c r="D3070" s="372">
        <v>0.25</v>
      </c>
    </row>
    <row r="3071" spans="1:4" ht="30" x14ac:dyDescent="0.25">
      <c r="A3071" s="369" t="s">
        <v>9604</v>
      </c>
      <c r="B3071" s="370" t="s">
        <v>9605</v>
      </c>
      <c r="C3071" s="371" t="s">
        <v>569</v>
      </c>
      <c r="D3071" s="372">
        <v>1</v>
      </c>
    </row>
    <row r="3072" spans="1:4" ht="30" x14ac:dyDescent="0.25">
      <c r="A3072" s="369" t="s">
        <v>9608</v>
      </c>
      <c r="B3072" s="370" t="s">
        <v>9609</v>
      </c>
      <c r="C3072" s="371" t="s">
        <v>569</v>
      </c>
      <c r="D3072" s="372">
        <v>2</v>
      </c>
    </row>
    <row r="3073" spans="1:4" ht="30" x14ac:dyDescent="0.25">
      <c r="A3073" s="369" t="s">
        <v>1745</v>
      </c>
      <c r="B3073" s="370" t="s">
        <v>1746</v>
      </c>
      <c r="C3073" s="371" t="s">
        <v>569</v>
      </c>
      <c r="D3073" s="372"/>
    </row>
    <row r="3074" spans="1:4" x14ac:dyDescent="0.25">
      <c r="A3074" s="369" t="s">
        <v>8935</v>
      </c>
      <c r="B3074" s="370" t="s">
        <v>8936</v>
      </c>
      <c r="C3074" s="371" t="s">
        <v>770</v>
      </c>
      <c r="D3074" s="372">
        <v>0.25</v>
      </c>
    </row>
    <row r="3075" spans="1:4" ht="30" x14ac:dyDescent="0.25">
      <c r="A3075" s="369" t="s">
        <v>9606</v>
      </c>
      <c r="B3075" s="370" t="s">
        <v>9607</v>
      </c>
      <c r="C3075" s="371" t="s">
        <v>569</v>
      </c>
      <c r="D3075" s="372">
        <v>1</v>
      </c>
    </row>
    <row r="3076" spans="1:4" ht="30" x14ac:dyDescent="0.25">
      <c r="A3076" s="369" t="s">
        <v>9608</v>
      </c>
      <c r="B3076" s="370" t="s">
        <v>9609</v>
      </c>
      <c r="C3076" s="371" t="s">
        <v>569</v>
      </c>
      <c r="D3076" s="372">
        <v>2</v>
      </c>
    </row>
    <row r="3077" spans="1:4" x14ac:dyDescent="0.25">
      <c r="A3077" s="365" t="s">
        <v>6220</v>
      </c>
      <c r="B3077" s="366" t="s">
        <v>15048</v>
      </c>
      <c r="C3077" s="367"/>
      <c r="D3077" s="368"/>
    </row>
    <row r="3078" spans="1:4" x14ac:dyDescent="0.25">
      <c r="A3078" s="365" t="s">
        <v>6680</v>
      </c>
      <c r="B3078" s="366" t="s">
        <v>1748</v>
      </c>
      <c r="C3078" s="367"/>
      <c r="D3078" s="368"/>
    </row>
    <row r="3079" spans="1:4" ht="30" x14ac:dyDescent="0.25">
      <c r="A3079" s="369" t="s">
        <v>1749</v>
      </c>
      <c r="B3079" s="370" t="s">
        <v>6681</v>
      </c>
      <c r="C3079" s="371" t="s">
        <v>21</v>
      </c>
      <c r="D3079" s="372"/>
    </row>
    <row r="3080" spans="1:4" x14ac:dyDescent="0.25">
      <c r="A3080" s="369" t="s">
        <v>8909</v>
      </c>
      <c r="B3080" s="370" t="s">
        <v>8910</v>
      </c>
      <c r="C3080" s="371" t="s">
        <v>770</v>
      </c>
      <c r="D3080" s="372">
        <v>1.25</v>
      </c>
    </row>
    <row r="3081" spans="1:4" x14ac:dyDescent="0.25">
      <c r="A3081" s="369" t="s">
        <v>8911</v>
      </c>
      <c r="B3081" s="370" t="s">
        <v>8912</v>
      </c>
      <c r="C3081" s="371" t="s">
        <v>770</v>
      </c>
      <c r="D3081" s="372">
        <v>1.25</v>
      </c>
    </row>
    <row r="3082" spans="1:4" ht="30" x14ac:dyDescent="0.25">
      <c r="A3082" s="369" t="s">
        <v>9360</v>
      </c>
      <c r="B3082" s="370" t="s">
        <v>9361</v>
      </c>
      <c r="C3082" s="371" t="s">
        <v>25</v>
      </c>
      <c r="D3082" s="372">
        <v>2.7E-2</v>
      </c>
    </row>
    <row r="3083" spans="1:4" x14ac:dyDescent="0.25">
      <c r="A3083" s="369" t="s">
        <v>9506</v>
      </c>
      <c r="B3083" s="370" t="s">
        <v>9507</v>
      </c>
      <c r="C3083" s="371" t="s">
        <v>32</v>
      </c>
      <c r="D3083" s="372">
        <v>0.11</v>
      </c>
    </row>
    <row r="3084" spans="1:4" ht="30" x14ac:dyDescent="0.25">
      <c r="A3084" s="369" t="s">
        <v>9578</v>
      </c>
      <c r="B3084" s="370" t="s">
        <v>9579</v>
      </c>
      <c r="C3084" s="371" t="s">
        <v>32</v>
      </c>
      <c r="D3084" s="372">
        <v>0.22</v>
      </c>
    </row>
    <row r="3085" spans="1:4" ht="30" x14ac:dyDescent="0.25">
      <c r="A3085" s="369" t="s">
        <v>1750</v>
      </c>
      <c r="B3085" s="370" t="s">
        <v>6682</v>
      </c>
      <c r="C3085" s="371" t="s">
        <v>21</v>
      </c>
      <c r="D3085" s="372"/>
    </row>
    <row r="3086" spans="1:4" x14ac:dyDescent="0.25">
      <c r="A3086" s="369" t="s">
        <v>8909</v>
      </c>
      <c r="B3086" s="370" t="s">
        <v>8910</v>
      </c>
      <c r="C3086" s="371" t="s">
        <v>770</v>
      </c>
      <c r="D3086" s="372">
        <v>1.3</v>
      </c>
    </row>
    <row r="3087" spans="1:4" x14ac:dyDescent="0.25">
      <c r="A3087" s="369" t="s">
        <v>8911</v>
      </c>
      <c r="B3087" s="370" t="s">
        <v>8912</v>
      </c>
      <c r="C3087" s="371" t="s">
        <v>770</v>
      </c>
      <c r="D3087" s="372">
        <v>1.3</v>
      </c>
    </row>
    <row r="3088" spans="1:4" ht="30" x14ac:dyDescent="0.25">
      <c r="A3088" s="369" t="s">
        <v>9360</v>
      </c>
      <c r="B3088" s="370" t="s">
        <v>9361</v>
      </c>
      <c r="C3088" s="371" t="s">
        <v>25</v>
      </c>
      <c r="D3088" s="372">
        <v>2.9000000000000001E-2</v>
      </c>
    </row>
    <row r="3089" spans="1:4" x14ac:dyDescent="0.25">
      <c r="A3089" s="369" t="s">
        <v>9506</v>
      </c>
      <c r="B3089" s="370" t="s">
        <v>9507</v>
      </c>
      <c r="C3089" s="371" t="s">
        <v>32</v>
      </c>
      <c r="D3089" s="372">
        <v>0.12</v>
      </c>
    </row>
    <row r="3090" spans="1:4" ht="30" x14ac:dyDescent="0.25">
      <c r="A3090" s="369" t="s">
        <v>9578</v>
      </c>
      <c r="B3090" s="370" t="s">
        <v>9579</v>
      </c>
      <c r="C3090" s="371" t="s">
        <v>32</v>
      </c>
      <c r="D3090" s="372">
        <v>0.23</v>
      </c>
    </row>
    <row r="3091" spans="1:4" ht="30" x14ac:dyDescent="0.25">
      <c r="A3091" s="369" t="s">
        <v>1751</v>
      </c>
      <c r="B3091" s="370" t="s">
        <v>6683</v>
      </c>
      <c r="C3091" s="371" t="s">
        <v>21</v>
      </c>
      <c r="D3091" s="372"/>
    </row>
    <row r="3092" spans="1:4" x14ac:dyDescent="0.25">
      <c r="A3092" s="369" t="s">
        <v>8909</v>
      </c>
      <c r="B3092" s="370" t="s">
        <v>8910</v>
      </c>
      <c r="C3092" s="371" t="s">
        <v>770</v>
      </c>
      <c r="D3092" s="372">
        <v>1.35</v>
      </c>
    </row>
    <row r="3093" spans="1:4" x14ac:dyDescent="0.25">
      <c r="A3093" s="369" t="s">
        <v>8911</v>
      </c>
      <c r="B3093" s="370" t="s">
        <v>8912</v>
      </c>
      <c r="C3093" s="371" t="s">
        <v>770</v>
      </c>
      <c r="D3093" s="372">
        <v>1.35</v>
      </c>
    </row>
    <row r="3094" spans="1:4" ht="30" x14ac:dyDescent="0.25">
      <c r="A3094" s="369" t="s">
        <v>9360</v>
      </c>
      <c r="B3094" s="370" t="s">
        <v>9361</v>
      </c>
      <c r="C3094" s="371" t="s">
        <v>25</v>
      </c>
      <c r="D3094" s="372">
        <v>3.1E-2</v>
      </c>
    </row>
    <row r="3095" spans="1:4" x14ac:dyDescent="0.25">
      <c r="A3095" s="369" t="s">
        <v>9506</v>
      </c>
      <c r="B3095" s="370" t="s">
        <v>9507</v>
      </c>
      <c r="C3095" s="371" t="s">
        <v>32</v>
      </c>
      <c r="D3095" s="372">
        <v>0.13</v>
      </c>
    </row>
    <row r="3096" spans="1:4" ht="30" x14ac:dyDescent="0.25">
      <c r="A3096" s="369" t="s">
        <v>9578</v>
      </c>
      <c r="B3096" s="370" t="s">
        <v>9579</v>
      </c>
      <c r="C3096" s="371" t="s">
        <v>32</v>
      </c>
      <c r="D3096" s="372">
        <v>0.24</v>
      </c>
    </row>
    <row r="3097" spans="1:4" ht="30" x14ac:dyDescent="0.25">
      <c r="A3097" s="369" t="s">
        <v>1752</v>
      </c>
      <c r="B3097" s="370" t="s">
        <v>6684</v>
      </c>
      <c r="C3097" s="371" t="s">
        <v>21</v>
      </c>
      <c r="D3097" s="372"/>
    </row>
    <row r="3098" spans="1:4" x14ac:dyDescent="0.25">
      <c r="A3098" s="369" t="s">
        <v>8909</v>
      </c>
      <c r="B3098" s="370" t="s">
        <v>8910</v>
      </c>
      <c r="C3098" s="371" t="s">
        <v>770</v>
      </c>
      <c r="D3098" s="372">
        <v>1.45</v>
      </c>
    </row>
    <row r="3099" spans="1:4" x14ac:dyDescent="0.25">
      <c r="A3099" s="369" t="s">
        <v>8911</v>
      </c>
      <c r="B3099" s="370" t="s">
        <v>8912</v>
      </c>
      <c r="C3099" s="371" t="s">
        <v>770</v>
      </c>
      <c r="D3099" s="372">
        <v>1.45</v>
      </c>
    </row>
    <row r="3100" spans="1:4" ht="30" x14ac:dyDescent="0.25">
      <c r="A3100" s="369" t="s">
        <v>9360</v>
      </c>
      <c r="B3100" s="370" t="s">
        <v>9361</v>
      </c>
      <c r="C3100" s="371" t="s">
        <v>25</v>
      </c>
      <c r="D3100" s="372">
        <v>3.4000000000000002E-2</v>
      </c>
    </row>
    <row r="3101" spans="1:4" x14ac:dyDescent="0.25">
      <c r="A3101" s="369" t="s">
        <v>9506</v>
      </c>
      <c r="B3101" s="370" t="s">
        <v>9507</v>
      </c>
      <c r="C3101" s="371" t="s">
        <v>32</v>
      </c>
      <c r="D3101" s="372">
        <v>0.15</v>
      </c>
    </row>
    <row r="3102" spans="1:4" ht="30" x14ac:dyDescent="0.25">
      <c r="A3102" s="369" t="s">
        <v>9578</v>
      </c>
      <c r="B3102" s="370" t="s">
        <v>9579</v>
      </c>
      <c r="C3102" s="371" t="s">
        <v>32</v>
      </c>
      <c r="D3102" s="372">
        <v>0.26</v>
      </c>
    </row>
    <row r="3103" spans="1:4" ht="30" x14ac:dyDescent="0.25">
      <c r="A3103" s="369" t="s">
        <v>83</v>
      </c>
      <c r="B3103" s="370" t="s">
        <v>6685</v>
      </c>
      <c r="C3103" s="371" t="s">
        <v>21</v>
      </c>
      <c r="D3103" s="372"/>
    </row>
    <row r="3104" spans="1:4" x14ac:dyDescent="0.25">
      <c r="A3104" s="369" t="s">
        <v>8909</v>
      </c>
      <c r="B3104" s="370" t="s">
        <v>8910</v>
      </c>
      <c r="C3104" s="371" t="s">
        <v>770</v>
      </c>
      <c r="D3104" s="372">
        <v>0.95</v>
      </c>
    </row>
    <row r="3105" spans="1:4" x14ac:dyDescent="0.25">
      <c r="A3105" s="369" t="s">
        <v>8911</v>
      </c>
      <c r="B3105" s="370" t="s">
        <v>8912</v>
      </c>
      <c r="C3105" s="371" t="s">
        <v>770</v>
      </c>
      <c r="D3105" s="372">
        <v>0.95</v>
      </c>
    </row>
    <row r="3106" spans="1:4" ht="30" x14ac:dyDescent="0.25">
      <c r="A3106" s="369" t="s">
        <v>9360</v>
      </c>
      <c r="B3106" s="370" t="s">
        <v>9361</v>
      </c>
      <c r="C3106" s="371" t="s">
        <v>25</v>
      </c>
      <c r="D3106" s="372">
        <v>1.7999999999999999E-2</v>
      </c>
    </row>
    <row r="3107" spans="1:4" x14ac:dyDescent="0.25">
      <c r="A3107" s="369" t="s">
        <v>9506</v>
      </c>
      <c r="B3107" s="370" t="s">
        <v>9507</v>
      </c>
      <c r="C3107" s="371" t="s">
        <v>32</v>
      </c>
      <c r="D3107" s="372">
        <v>0.09</v>
      </c>
    </row>
    <row r="3108" spans="1:4" ht="30" x14ac:dyDescent="0.25">
      <c r="A3108" s="369" t="s">
        <v>9578</v>
      </c>
      <c r="B3108" s="370" t="s">
        <v>9579</v>
      </c>
      <c r="C3108" s="371" t="s">
        <v>32</v>
      </c>
      <c r="D3108" s="372">
        <v>0.22</v>
      </c>
    </row>
    <row r="3109" spans="1:4" ht="30" x14ac:dyDescent="0.25">
      <c r="A3109" s="369" t="s">
        <v>513</v>
      </c>
      <c r="B3109" s="370" t="s">
        <v>6686</v>
      </c>
      <c r="C3109" s="371" t="s">
        <v>21</v>
      </c>
      <c r="D3109" s="372"/>
    </row>
    <row r="3110" spans="1:4" x14ac:dyDescent="0.25">
      <c r="A3110" s="369" t="s">
        <v>8909</v>
      </c>
      <c r="B3110" s="370" t="s">
        <v>8910</v>
      </c>
      <c r="C3110" s="371" t="s">
        <v>770</v>
      </c>
      <c r="D3110" s="372">
        <v>1</v>
      </c>
    </row>
    <row r="3111" spans="1:4" x14ac:dyDescent="0.25">
      <c r="A3111" s="369" t="s">
        <v>8911</v>
      </c>
      <c r="B3111" s="370" t="s">
        <v>8912</v>
      </c>
      <c r="C3111" s="371" t="s">
        <v>770</v>
      </c>
      <c r="D3111" s="372">
        <v>1</v>
      </c>
    </row>
    <row r="3112" spans="1:4" ht="30" x14ac:dyDescent="0.25">
      <c r="A3112" s="369" t="s">
        <v>9360</v>
      </c>
      <c r="B3112" s="370" t="s">
        <v>9361</v>
      </c>
      <c r="C3112" s="371" t="s">
        <v>25</v>
      </c>
      <c r="D3112" s="372">
        <v>0.02</v>
      </c>
    </row>
    <row r="3113" spans="1:4" x14ac:dyDescent="0.25">
      <c r="A3113" s="369" t="s">
        <v>9506</v>
      </c>
      <c r="B3113" s="370" t="s">
        <v>9507</v>
      </c>
      <c r="C3113" s="371" t="s">
        <v>32</v>
      </c>
      <c r="D3113" s="372">
        <v>0.1</v>
      </c>
    </row>
    <row r="3114" spans="1:4" ht="30" x14ac:dyDescent="0.25">
      <c r="A3114" s="369" t="s">
        <v>9578</v>
      </c>
      <c r="B3114" s="370" t="s">
        <v>9579</v>
      </c>
      <c r="C3114" s="371" t="s">
        <v>32</v>
      </c>
      <c r="D3114" s="372">
        <v>0.23</v>
      </c>
    </row>
    <row r="3115" spans="1:4" ht="30" x14ac:dyDescent="0.25">
      <c r="A3115" s="369" t="s">
        <v>1753</v>
      </c>
      <c r="B3115" s="370" t="s">
        <v>6687</v>
      </c>
      <c r="C3115" s="371" t="s">
        <v>21</v>
      </c>
      <c r="D3115" s="372"/>
    </row>
    <row r="3116" spans="1:4" x14ac:dyDescent="0.25">
      <c r="A3116" s="369" t="s">
        <v>8909</v>
      </c>
      <c r="B3116" s="370" t="s">
        <v>8910</v>
      </c>
      <c r="C3116" s="371" t="s">
        <v>770</v>
      </c>
      <c r="D3116" s="372">
        <v>1.05</v>
      </c>
    </row>
    <row r="3117" spans="1:4" x14ac:dyDescent="0.25">
      <c r="A3117" s="369" t="s">
        <v>8911</v>
      </c>
      <c r="B3117" s="370" t="s">
        <v>8912</v>
      </c>
      <c r="C3117" s="371" t="s">
        <v>770</v>
      </c>
      <c r="D3117" s="372">
        <v>1.05</v>
      </c>
    </row>
    <row r="3118" spans="1:4" ht="30" x14ac:dyDescent="0.25">
      <c r="A3118" s="369" t="s">
        <v>9360</v>
      </c>
      <c r="B3118" s="370" t="s">
        <v>9361</v>
      </c>
      <c r="C3118" s="371" t="s">
        <v>25</v>
      </c>
      <c r="D3118" s="372">
        <v>2.1999999999999999E-2</v>
      </c>
    </row>
    <row r="3119" spans="1:4" x14ac:dyDescent="0.25">
      <c r="A3119" s="369" t="s">
        <v>9506</v>
      </c>
      <c r="B3119" s="370" t="s">
        <v>9507</v>
      </c>
      <c r="C3119" s="371" t="s">
        <v>32</v>
      </c>
      <c r="D3119" s="372">
        <v>0.11</v>
      </c>
    </row>
    <row r="3120" spans="1:4" ht="30" x14ac:dyDescent="0.25">
      <c r="A3120" s="369" t="s">
        <v>9578</v>
      </c>
      <c r="B3120" s="370" t="s">
        <v>9579</v>
      </c>
      <c r="C3120" s="371" t="s">
        <v>32</v>
      </c>
      <c r="D3120" s="372">
        <v>0.24</v>
      </c>
    </row>
    <row r="3121" spans="1:4" ht="30" x14ac:dyDescent="0.25">
      <c r="A3121" s="369" t="s">
        <v>1754</v>
      </c>
      <c r="B3121" s="370" t="s">
        <v>6688</v>
      </c>
      <c r="C3121" s="371" t="s">
        <v>21</v>
      </c>
      <c r="D3121" s="372"/>
    </row>
    <row r="3122" spans="1:4" x14ac:dyDescent="0.25">
      <c r="A3122" s="369" t="s">
        <v>8909</v>
      </c>
      <c r="B3122" s="370" t="s">
        <v>8910</v>
      </c>
      <c r="C3122" s="371" t="s">
        <v>770</v>
      </c>
      <c r="D3122" s="372">
        <v>1.1499999999999999</v>
      </c>
    </row>
    <row r="3123" spans="1:4" x14ac:dyDescent="0.25">
      <c r="A3123" s="369" t="s">
        <v>8911</v>
      </c>
      <c r="B3123" s="370" t="s">
        <v>8912</v>
      </c>
      <c r="C3123" s="371" t="s">
        <v>770</v>
      </c>
      <c r="D3123" s="372">
        <v>1.1499999999999999</v>
      </c>
    </row>
    <row r="3124" spans="1:4" ht="30" x14ac:dyDescent="0.25">
      <c r="A3124" s="369" t="s">
        <v>9360</v>
      </c>
      <c r="B3124" s="370" t="s">
        <v>9361</v>
      </c>
      <c r="C3124" s="371" t="s">
        <v>25</v>
      </c>
      <c r="D3124" s="372">
        <v>2.4E-2</v>
      </c>
    </row>
    <row r="3125" spans="1:4" x14ac:dyDescent="0.25">
      <c r="A3125" s="369" t="s">
        <v>9506</v>
      </c>
      <c r="B3125" s="370" t="s">
        <v>9507</v>
      </c>
      <c r="C3125" s="371" t="s">
        <v>32</v>
      </c>
      <c r="D3125" s="372">
        <v>0.13</v>
      </c>
    </row>
    <row r="3126" spans="1:4" ht="30" x14ac:dyDescent="0.25">
      <c r="A3126" s="369" t="s">
        <v>9578</v>
      </c>
      <c r="B3126" s="370" t="s">
        <v>9579</v>
      </c>
      <c r="C3126" s="371" t="s">
        <v>32</v>
      </c>
      <c r="D3126" s="372">
        <v>0.26</v>
      </c>
    </row>
    <row r="3127" spans="1:4" x14ac:dyDescent="0.25">
      <c r="A3127" s="369" t="s">
        <v>1755</v>
      </c>
      <c r="B3127" s="370" t="s">
        <v>1756</v>
      </c>
      <c r="C3127" s="371" t="s">
        <v>21</v>
      </c>
      <c r="D3127" s="372"/>
    </row>
    <row r="3128" spans="1:4" x14ac:dyDescent="0.25">
      <c r="A3128" s="369" t="s">
        <v>8909</v>
      </c>
      <c r="B3128" s="370" t="s">
        <v>8910</v>
      </c>
      <c r="C3128" s="371" t="s">
        <v>770</v>
      </c>
      <c r="D3128" s="372">
        <v>1.2</v>
      </c>
    </row>
    <row r="3129" spans="1:4" x14ac:dyDescent="0.25">
      <c r="A3129" s="369" t="s">
        <v>8911</v>
      </c>
      <c r="B3129" s="370" t="s">
        <v>8912</v>
      </c>
      <c r="C3129" s="371" t="s">
        <v>770</v>
      </c>
      <c r="D3129" s="372">
        <v>1.2</v>
      </c>
    </row>
    <row r="3130" spans="1:4" ht="30" x14ac:dyDescent="0.25">
      <c r="A3130" s="369" t="s">
        <v>9360</v>
      </c>
      <c r="B3130" s="370" t="s">
        <v>9361</v>
      </c>
      <c r="C3130" s="371" t="s">
        <v>25</v>
      </c>
      <c r="D3130" s="372">
        <v>2.1000000000000001E-2</v>
      </c>
    </row>
    <row r="3131" spans="1:4" x14ac:dyDescent="0.25">
      <c r="A3131" s="369" t="s">
        <v>9506</v>
      </c>
      <c r="B3131" s="370" t="s">
        <v>9507</v>
      </c>
      <c r="C3131" s="371" t="s">
        <v>32</v>
      </c>
      <c r="D3131" s="372">
        <v>0.24</v>
      </c>
    </row>
    <row r="3132" spans="1:4" x14ac:dyDescent="0.25">
      <c r="A3132" s="369" t="s">
        <v>1757</v>
      </c>
      <c r="B3132" s="370" t="s">
        <v>1758</v>
      </c>
      <c r="C3132" s="371" t="s">
        <v>21</v>
      </c>
      <c r="D3132" s="372"/>
    </row>
    <row r="3133" spans="1:4" x14ac:dyDescent="0.25">
      <c r="A3133" s="369" t="s">
        <v>8909</v>
      </c>
      <c r="B3133" s="370" t="s">
        <v>8910</v>
      </c>
      <c r="C3133" s="371" t="s">
        <v>770</v>
      </c>
      <c r="D3133" s="372">
        <v>0.9</v>
      </c>
    </row>
    <row r="3134" spans="1:4" x14ac:dyDescent="0.25">
      <c r="A3134" s="369" t="s">
        <v>8911</v>
      </c>
      <c r="B3134" s="370" t="s">
        <v>8912</v>
      </c>
      <c r="C3134" s="371" t="s">
        <v>770</v>
      </c>
      <c r="D3134" s="372">
        <v>0.9</v>
      </c>
    </row>
    <row r="3135" spans="1:4" ht="30" x14ac:dyDescent="0.25">
      <c r="A3135" s="369" t="s">
        <v>9360</v>
      </c>
      <c r="B3135" s="370" t="s">
        <v>9361</v>
      </c>
      <c r="C3135" s="371" t="s">
        <v>25</v>
      </c>
      <c r="D3135" s="372">
        <v>1.6E-2</v>
      </c>
    </row>
    <row r="3136" spans="1:4" x14ac:dyDescent="0.25">
      <c r="A3136" s="369" t="s">
        <v>9506</v>
      </c>
      <c r="B3136" s="370" t="s">
        <v>9507</v>
      </c>
      <c r="C3136" s="371" t="s">
        <v>32</v>
      </c>
      <c r="D3136" s="372">
        <v>0.12</v>
      </c>
    </row>
    <row r="3137" spans="1:4" x14ac:dyDescent="0.25">
      <c r="A3137" s="369" t="s">
        <v>1759</v>
      </c>
      <c r="B3137" s="370" t="s">
        <v>1760</v>
      </c>
      <c r="C3137" s="371" t="s">
        <v>21</v>
      </c>
      <c r="D3137" s="372"/>
    </row>
    <row r="3138" spans="1:4" x14ac:dyDescent="0.25">
      <c r="A3138" s="369" t="s">
        <v>8909</v>
      </c>
      <c r="B3138" s="370" t="s">
        <v>8910</v>
      </c>
      <c r="C3138" s="371" t="s">
        <v>770</v>
      </c>
      <c r="D3138" s="372">
        <v>0.65</v>
      </c>
    </row>
    <row r="3139" spans="1:4" x14ac:dyDescent="0.25">
      <c r="A3139" s="369" t="s">
        <v>8911</v>
      </c>
      <c r="B3139" s="370" t="s">
        <v>8912</v>
      </c>
      <c r="C3139" s="371" t="s">
        <v>770</v>
      </c>
      <c r="D3139" s="372">
        <v>0.65</v>
      </c>
    </row>
    <row r="3140" spans="1:4" ht="30" x14ac:dyDescent="0.25">
      <c r="A3140" s="369" t="s">
        <v>9360</v>
      </c>
      <c r="B3140" s="370" t="s">
        <v>9361</v>
      </c>
      <c r="C3140" s="371" t="s">
        <v>25</v>
      </c>
      <c r="D3140" s="372">
        <v>0.02</v>
      </c>
    </row>
    <row r="3141" spans="1:4" x14ac:dyDescent="0.25">
      <c r="A3141" s="369" t="s">
        <v>9506</v>
      </c>
      <c r="B3141" s="370" t="s">
        <v>9507</v>
      </c>
      <c r="C3141" s="371" t="s">
        <v>32</v>
      </c>
      <c r="D3141" s="372">
        <v>0.06</v>
      </c>
    </row>
    <row r="3142" spans="1:4" ht="30" x14ac:dyDescent="0.25">
      <c r="A3142" s="369" t="s">
        <v>1761</v>
      </c>
      <c r="B3142" s="370" t="s">
        <v>1762</v>
      </c>
      <c r="C3142" s="371" t="s">
        <v>21</v>
      </c>
      <c r="D3142" s="372"/>
    </row>
    <row r="3143" spans="1:4" x14ac:dyDescent="0.25">
      <c r="A3143" s="369" t="s">
        <v>8909</v>
      </c>
      <c r="B3143" s="370" t="s">
        <v>8910</v>
      </c>
      <c r="C3143" s="371" t="s">
        <v>770</v>
      </c>
      <c r="D3143" s="372">
        <v>0.15</v>
      </c>
    </row>
    <row r="3144" spans="1:4" x14ac:dyDescent="0.25">
      <c r="A3144" s="369" t="s">
        <v>8911</v>
      </c>
      <c r="B3144" s="370" t="s">
        <v>8912</v>
      </c>
      <c r="C3144" s="371" t="s">
        <v>770</v>
      </c>
      <c r="D3144" s="372">
        <v>0.1</v>
      </c>
    </row>
    <row r="3145" spans="1:4" ht="30" x14ac:dyDescent="0.25">
      <c r="A3145" s="369" t="s">
        <v>9360</v>
      </c>
      <c r="B3145" s="370" t="s">
        <v>9361</v>
      </c>
      <c r="C3145" s="371" t="s">
        <v>25</v>
      </c>
      <c r="D3145" s="372">
        <v>6.0000000000000001E-3</v>
      </c>
    </row>
    <row r="3146" spans="1:4" x14ac:dyDescent="0.25">
      <c r="A3146" s="369" t="s">
        <v>9506</v>
      </c>
      <c r="B3146" s="370" t="s">
        <v>9507</v>
      </c>
      <c r="C3146" s="371" t="s">
        <v>32</v>
      </c>
      <c r="D3146" s="372">
        <v>0.05</v>
      </c>
    </row>
    <row r="3147" spans="1:4" x14ac:dyDescent="0.25">
      <c r="A3147" s="369" t="s">
        <v>1763</v>
      </c>
      <c r="B3147" s="370" t="s">
        <v>1764</v>
      </c>
      <c r="C3147" s="371" t="s">
        <v>21</v>
      </c>
      <c r="D3147" s="372"/>
    </row>
    <row r="3148" spans="1:4" x14ac:dyDescent="0.25">
      <c r="A3148" s="369" t="s">
        <v>8909</v>
      </c>
      <c r="B3148" s="370" t="s">
        <v>8910</v>
      </c>
      <c r="C3148" s="371" t="s">
        <v>770</v>
      </c>
      <c r="D3148" s="372">
        <v>0.15</v>
      </c>
    </row>
    <row r="3149" spans="1:4" x14ac:dyDescent="0.25">
      <c r="A3149" s="369" t="s">
        <v>8911</v>
      </c>
      <c r="B3149" s="370" t="s">
        <v>8912</v>
      </c>
      <c r="C3149" s="371" t="s">
        <v>770</v>
      </c>
      <c r="D3149" s="372">
        <v>0.1</v>
      </c>
    </row>
    <row r="3150" spans="1:4" ht="30" x14ac:dyDescent="0.25">
      <c r="A3150" s="369" t="s">
        <v>9360</v>
      </c>
      <c r="B3150" s="370" t="s">
        <v>9361</v>
      </c>
      <c r="C3150" s="371" t="s">
        <v>25</v>
      </c>
      <c r="D3150" s="372">
        <v>3.7000000000000002E-3</v>
      </c>
    </row>
    <row r="3151" spans="1:4" x14ac:dyDescent="0.25">
      <c r="A3151" s="369" t="s">
        <v>9506</v>
      </c>
      <c r="B3151" s="370" t="s">
        <v>9507</v>
      </c>
      <c r="C3151" s="371" t="s">
        <v>32</v>
      </c>
      <c r="D3151" s="372">
        <v>0.05</v>
      </c>
    </row>
    <row r="3152" spans="1:4" x14ac:dyDescent="0.25">
      <c r="A3152" s="365" t="s">
        <v>6689</v>
      </c>
      <c r="B3152" s="366" t="s">
        <v>1765</v>
      </c>
      <c r="C3152" s="367"/>
      <c r="D3152" s="368"/>
    </row>
    <row r="3153" spans="1:4" ht="30" x14ac:dyDescent="0.25">
      <c r="A3153" s="369" t="s">
        <v>155</v>
      </c>
      <c r="B3153" s="370" t="s">
        <v>6690</v>
      </c>
      <c r="C3153" s="371" t="s">
        <v>32</v>
      </c>
      <c r="D3153" s="372"/>
    </row>
    <row r="3154" spans="1:4" ht="30" x14ac:dyDescent="0.25">
      <c r="A3154" s="369" t="s">
        <v>9578</v>
      </c>
      <c r="B3154" s="370" t="s">
        <v>9579</v>
      </c>
      <c r="C3154" s="371" t="s">
        <v>32</v>
      </c>
      <c r="D3154" s="372">
        <v>1</v>
      </c>
    </row>
    <row r="3155" spans="1:4" x14ac:dyDescent="0.25">
      <c r="A3155" s="369" t="s">
        <v>1766</v>
      </c>
      <c r="B3155" s="370" t="s">
        <v>1767</v>
      </c>
      <c r="C3155" s="371" t="s">
        <v>32</v>
      </c>
      <c r="D3155" s="372"/>
    </row>
    <row r="3156" spans="1:4" x14ac:dyDescent="0.25">
      <c r="A3156" s="369" t="s">
        <v>8945</v>
      </c>
      <c r="B3156" s="370" t="s">
        <v>8946</v>
      </c>
      <c r="C3156" s="371" t="s">
        <v>770</v>
      </c>
      <c r="D3156" s="372">
        <v>0.11</v>
      </c>
    </row>
    <row r="3157" spans="1:4" x14ac:dyDescent="0.25">
      <c r="A3157" s="369" t="s">
        <v>8947</v>
      </c>
      <c r="B3157" s="370" t="s">
        <v>8948</v>
      </c>
      <c r="C3157" s="371" t="s">
        <v>770</v>
      </c>
      <c r="D3157" s="372">
        <v>0.11</v>
      </c>
    </row>
    <row r="3158" spans="1:4" ht="30" x14ac:dyDescent="0.25">
      <c r="A3158" s="369" t="s">
        <v>1768</v>
      </c>
      <c r="B3158" s="370" t="s">
        <v>1769</v>
      </c>
      <c r="C3158" s="371" t="s">
        <v>32</v>
      </c>
      <c r="D3158" s="372"/>
    </row>
    <row r="3159" spans="1:4" ht="30" x14ac:dyDescent="0.25">
      <c r="A3159" s="369" t="s">
        <v>9572</v>
      </c>
      <c r="B3159" s="370" t="s">
        <v>9573</v>
      </c>
      <c r="C3159" s="371" t="s">
        <v>32</v>
      </c>
      <c r="D3159" s="372">
        <v>1</v>
      </c>
    </row>
    <row r="3160" spans="1:4" ht="30" x14ac:dyDescent="0.25">
      <c r="A3160" s="369" t="s">
        <v>1770</v>
      </c>
      <c r="B3160" s="370" t="s">
        <v>6691</v>
      </c>
      <c r="C3160" s="371" t="s">
        <v>32</v>
      </c>
      <c r="D3160" s="372"/>
    </row>
    <row r="3161" spans="1:4" ht="30" x14ac:dyDescent="0.25">
      <c r="A3161" s="369" t="s">
        <v>9574</v>
      </c>
      <c r="B3161" s="370" t="s">
        <v>6691</v>
      </c>
      <c r="C3161" s="371" t="s">
        <v>32</v>
      </c>
      <c r="D3161" s="372">
        <v>1</v>
      </c>
    </row>
    <row r="3162" spans="1:4" ht="30" x14ac:dyDescent="0.25">
      <c r="A3162" s="369" t="s">
        <v>1771</v>
      </c>
      <c r="B3162" s="370" t="s">
        <v>6692</v>
      </c>
      <c r="C3162" s="371" t="s">
        <v>32</v>
      </c>
      <c r="D3162" s="372"/>
    </row>
    <row r="3163" spans="1:4" ht="30" x14ac:dyDescent="0.25">
      <c r="A3163" s="369" t="s">
        <v>9575</v>
      </c>
      <c r="B3163" s="370" t="s">
        <v>6692</v>
      </c>
      <c r="C3163" s="371" t="s">
        <v>32</v>
      </c>
      <c r="D3163" s="372">
        <v>1</v>
      </c>
    </row>
    <row r="3164" spans="1:4" ht="30" x14ac:dyDescent="0.25">
      <c r="A3164" s="369" t="s">
        <v>1772</v>
      </c>
      <c r="B3164" s="370" t="s">
        <v>6693</v>
      </c>
      <c r="C3164" s="371" t="s">
        <v>32</v>
      </c>
      <c r="D3164" s="372"/>
    </row>
    <row r="3165" spans="1:4" x14ac:dyDescent="0.25">
      <c r="A3165" s="369" t="s">
        <v>8945</v>
      </c>
      <c r="B3165" s="370" t="s">
        <v>8946</v>
      </c>
      <c r="C3165" s="371" t="s">
        <v>770</v>
      </c>
      <c r="D3165" s="372">
        <v>0.11</v>
      </c>
    </row>
    <row r="3166" spans="1:4" x14ac:dyDescent="0.25">
      <c r="A3166" s="369" t="s">
        <v>8947</v>
      </c>
      <c r="B3166" s="370" t="s">
        <v>8948</v>
      </c>
      <c r="C3166" s="371" t="s">
        <v>770</v>
      </c>
      <c r="D3166" s="372">
        <v>0.11</v>
      </c>
    </row>
    <row r="3167" spans="1:4" x14ac:dyDescent="0.25">
      <c r="A3167" s="369" t="s">
        <v>9576</v>
      </c>
      <c r="B3167" s="370" t="s">
        <v>9577</v>
      </c>
      <c r="C3167" s="371" t="s">
        <v>52</v>
      </c>
      <c r="D3167" s="372">
        <v>0.16420000000000001</v>
      </c>
    </row>
    <row r="3168" spans="1:4" x14ac:dyDescent="0.25">
      <c r="A3168" s="369" t="s">
        <v>9584</v>
      </c>
      <c r="B3168" s="370" t="s">
        <v>9585</v>
      </c>
      <c r="C3168" s="371" t="s">
        <v>32</v>
      </c>
      <c r="D3168" s="372">
        <v>1.6799999999999999E-2</v>
      </c>
    </row>
    <row r="3169" spans="1:4" x14ac:dyDescent="0.25">
      <c r="A3169" s="365" t="s">
        <v>6694</v>
      </c>
      <c r="B3169" s="366" t="s">
        <v>15049</v>
      </c>
      <c r="C3169" s="367"/>
      <c r="D3169" s="368"/>
    </row>
    <row r="3170" spans="1:4" ht="30" x14ac:dyDescent="0.25">
      <c r="A3170" s="369" t="s">
        <v>1773</v>
      </c>
      <c r="B3170" s="370" t="s">
        <v>6696</v>
      </c>
      <c r="C3170" s="371" t="s">
        <v>25</v>
      </c>
      <c r="D3170" s="372"/>
    </row>
    <row r="3171" spans="1:4" x14ac:dyDescent="0.25">
      <c r="A3171" s="369" t="s">
        <v>8909</v>
      </c>
      <c r="B3171" s="370" t="s">
        <v>8910</v>
      </c>
      <c r="C3171" s="371" t="s">
        <v>770</v>
      </c>
      <c r="D3171" s="372">
        <v>1.94</v>
      </c>
    </row>
    <row r="3172" spans="1:4" x14ac:dyDescent="0.25">
      <c r="A3172" s="369" t="s">
        <v>8923</v>
      </c>
      <c r="B3172" s="370" t="s">
        <v>8924</v>
      </c>
      <c r="C3172" s="371" t="s">
        <v>770</v>
      </c>
      <c r="D3172" s="372">
        <v>8.6280000000000001</v>
      </c>
    </row>
    <row r="3173" spans="1:4" x14ac:dyDescent="0.25">
      <c r="A3173" s="369" t="s">
        <v>8925</v>
      </c>
      <c r="B3173" s="370" t="s">
        <v>8926</v>
      </c>
      <c r="C3173" s="371" t="s">
        <v>770</v>
      </c>
      <c r="D3173" s="372">
        <v>7.1959999999999997</v>
      </c>
    </row>
    <row r="3174" spans="1:4" x14ac:dyDescent="0.25">
      <c r="A3174" s="369" t="s">
        <v>8935</v>
      </c>
      <c r="B3174" s="370" t="s">
        <v>8936</v>
      </c>
      <c r="C3174" s="371" t="s">
        <v>770</v>
      </c>
      <c r="D3174" s="372">
        <v>6.75</v>
      </c>
    </row>
    <row r="3175" spans="1:4" x14ac:dyDescent="0.25">
      <c r="A3175" s="369" t="s">
        <v>8949</v>
      </c>
      <c r="B3175" s="370" t="s">
        <v>8950</v>
      </c>
      <c r="C3175" s="371" t="s">
        <v>770</v>
      </c>
      <c r="D3175" s="372">
        <v>8.7899999999999991</v>
      </c>
    </row>
    <row r="3176" spans="1:4" x14ac:dyDescent="0.25">
      <c r="A3176" s="369" t="s">
        <v>8971</v>
      </c>
      <c r="B3176" s="370" t="s">
        <v>8972</v>
      </c>
      <c r="C3176" s="371" t="s">
        <v>770</v>
      </c>
      <c r="D3176" s="372">
        <v>0.03</v>
      </c>
    </row>
    <row r="3177" spans="1:4" x14ac:dyDescent="0.25">
      <c r="A3177" s="369" t="s">
        <v>8977</v>
      </c>
      <c r="B3177" s="370" t="s">
        <v>8978</v>
      </c>
      <c r="C3177" s="371" t="s">
        <v>770</v>
      </c>
      <c r="D3177" s="372">
        <v>0.1</v>
      </c>
    </row>
    <row r="3178" spans="1:4" x14ac:dyDescent="0.25">
      <c r="A3178" s="369" t="s">
        <v>8983</v>
      </c>
      <c r="B3178" s="370" t="s">
        <v>8984</v>
      </c>
      <c r="C3178" s="371" t="s">
        <v>770</v>
      </c>
      <c r="D3178" s="372">
        <v>0.06</v>
      </c>
    </row>
    <row r="3179" spans="1:4" x14ac:dyDescent="0.25">
      <c r="A3179" s="369" t="s">
        <v>8989</v>
      </c>
      <c r="B3179" s="370" t="s">
        <v>8990</v>
      </c>
      <c r="C3179" s="371" t="s">
        <v>770</v>
      </c>
      <c r="D3179" s="372">
        <v>0.4</v>
      </c>
    </row>
    <row r="3180" spans="1:4" x14ac:dyDescent="0.25">
      <c r="A3180" s="369" t="s">
        <v>8991</v>
      </c>
      <c r="B3180" s="370" t="s">
        <v>8992</v>
      </c>
      <c r="C3180" s="371" t="s">
        <v>770</v>
      </c>
      <c r="D3180" s="372">
        <v>0.7</v>
      </c>
    </row>
    <row r="3181" spans="1:4" x14ac:dyDescent="0.25">
      <c r="A3181" s="369" t="s">
        <v>8993</v>
      </c>
      <c r="B3181" s="370" t="s">
        <v>8994</v>
      </c>
      <c r="C3181" s="371" t="s">
        <v>32</v>
      </c>
      <c r="D3181" s="372">
        <v>12.13</v>
      </c>
    </row>
    <row r="3182" spans="1:4" x14ac:dyDescent="0.25">
      <c r="A3182" s="369" t="s">
        <v>9049</v>
      </c>
      <c r="B3182" s="370" t="s">
        <v>9050</v>
      </c>
      <c r="C3182" s="371" t="s">
        <v>25</v>
      </c>
      <c r="D3182" s="372">
        <v>0.03</v>
      </c>
    </row>
    <row r="3183" spans="1:4" x14ac:dyDescent="0.25">
      <c r="A3183" s="369" t="s">
        <v>9061</v>
      </c>
      <c r="B3183" s="370" t="s">
        <v>9062</v>
      </c>
      <c r="C3183" s="371" t="s">
        <v>25</v>
      </c>
      <c r="D3183" s="372">
        <v>0.05</v>
      </c>
    </row>
    <row r="3184" spans="1:4" x14ac:dyDescent="0.25">
      <c r="A3184" s="369" t="s">
        <v>9067</v>
      </c>
      <c r="B3184" s="370" t="s">
        <v>9068</v>
      </c>
      <c r="C3184" s="371" t="s">
        <v>25</v>
      </c>
      <c r="D3184" s="372">
        <v>0.01</v>
      </c>
    </row>
    <row r="3185" spans="1:4" x14ac:dyDescent="0.25">
      <c r="A3185" s="369" t="s">
        <v>9075</v>
      </c>
      <c r="B3185" s="370" t="s">
        <v>9076</v>
      </c>
      <c r="C3185" s="371" t="s">
        <v>32</v>
      </c>
      <c r="D3185" s="372">
        <v>27.8</v>
      </c>
    </row>
    <row r="3186" spans="1:4" x14ac:dyDescent="0.25">
      <c r="A3186" s="369" t="s">
        <v>9077</v>
      </c>
      <c r="B3186" s="370" t="s">
        <v>9078</v>
      </c>
      <c r="C3186" s="371" t="s">
        <v>32</v>
      </c>
      <c r="D3186" s="372">
        <v>0.95</v>
      </c>
    </row>
    <row r="3187" spans="1:4" x14ac:dyDescent="0.25">
      <c r="A3187" s="369" t="s">
        <v>9079</v>
      </c>
      <c r="B3187" s="370" t="s">
        <v>9080</v>
      </c>
      <c r="C3187" s="371" t="s">
        <v>32</v>
      </c>
      <c r="D3187" s="372">
        <v>108.75</v>
      </c>
    </row>
    <row r="3188" spans="1:4" x14ac:dyDescent="0.25">
      <c r="A3188" s="369" t="s">
        <v>9192</v>
      </c>
      <c r="B3188" s="370" t="s">
        <v>9193</v>
      </c>
      <c r="C3188" s="371" t="s">
        <v>25</v>
      </c>
      <c r="D3188" s="372">
        <v>8.3299999999999999E-2</v>
      </c>
    </row>
    <row r="3189" spans="1:4" ht="30" x14ac:dyDescent="0.25">
      <c r="A3189" s="369" t="s">
        <v>9202</v>
      </c>
      <c r="B3189" s="370" t="s">
        <v>9203</v>
      </c>
      <c r="C3189" s="371" t="s">
        <v>25</v>
      </c>
      <c r="D3189" s="372">
        <v>1.03</v>
      </c>
    </row>
    <row r="3190" spans="1:4" x14ac:dyDescent="0.25">
      <c r="A3190" s="369" t="s">
        <v>9362</v>
      </c>
      <c r="B3190" s="370" t="s">
        <v>9363</v>
      </c>
      <c r="C3190" s="371" t="s">
        <v>52</v>
      </c>
      <c r="D3190" s="372">
        <v>2.16</v>
      </c>
    </row>
    <row r="3191" spans="1:4" x14ac:dyDescent="0.25">
      <c r="A3191" s="369" t="s">
        <v>9366</v>
      </c>
      <c r="B3191" s="370" t="s">
        <v>9367</v>
      </c>
      <c r="C3191" s="371" t="s">
        <v>52</v>
      </c>
      <c r="D3191" s="372">
        <v>2.75</v>
      </c>
    </row>
    <row r="3192" spans="1:4" x14ac:dyDescent="0.25">
      <c r="A3192" s="369" t="s">
        <v>9370</v>
      </c>
      <c r="B3192" s="370" t="s">
        <v>9371</v>
      </c>
      <c r="C3192" s="371" t="s">
        <v>21</v>
      </c>
      <c r="D3192" s="372">
        <v>0.52</v>
      </c>
    </row>
    <row r="3193" spans="1:4" x14ac:dyDescent="0.25">
      <c r="A3193" s="369" t="s">
        <v>9394</v>
      </c>
      <c r="B3193" s="370" t="s">
        <v>9395</v>
      </c>
      <c r="C3193" s="371" t="s">
        <v>21</v>
      </c>
      <c r="D3193" s="372">
        <v>0.46</v>
      </c>
    </row>
    <row r="3194" spans="1:4" x14ac:dyDescent="0.25">
      <c r="A3194" s="369" t="s">
        <v>9506</v>
      </c>
      <c r="B3194" s="370" t="s">
        <v>9507</v>
      </c>
      <c r="C3194" s="371" t="s">
        <v>32</v>
      </c>
      <c r="D3194" s="372">
        <v>0.81</v>
      </c>
    </row>
    <row r="3195" spans="1:4" x14ac:dyDescent="0.25">
      <c r="A3195" s="369" t="s">
        <v>9508</v>
      </c>
      <c r="B3195" s="370" t="s">
        <v>9509</v>
      </c>
      <c r="C3195" s="371" t="s">
        <v>32</v>
      </c>
      <c r="D3195" s="372">
        <v>1.36</v>
      </c>
    </row>
    <row r="3196" spans="1:4" x14ac:dyDescent="0.25">
      <c r="A3196" s="369" t="s">
        <v>9584</v>
      </c>
      <c r="B3196" s="370" t="s">
        <v>9585</v>
      </c>
      <c r="C3196" s="371" t="s">
        <v>32</v>
      </c>
      <c r="D3196" s="372">
        <v>8.92</v>
      </c>
    </row>
    <row r="3197" spans="1:4" ht="30" x14ac:dyDescent="0.25">
      <c r="A3197" s="369" t="s">
        <v>9590</v>
      </c>
      <c r="B3197" s="370" t="s">
        <v>9591</v>
      </c>
      <c r="C3197" s="371" t="s">
        <v>569</v>
      </c>
      <c r="D3197" s="372">
        <v>1</v>
      </c>
    </row>
    <row r="3198" spans="1:4" x14ac:dyDescent="0.25">
      <c r="A3198" s="369" t="s">
        <v>9592</v>
      </c>
      <c r="B3198" s="370" t="s">
        <v>9593</v>
      </c>
      <c r="C3198" s="371" t="s">
        <v>569</v>
      </c>
      <c r="D3198" s="372">
        <v>0.05</v>
      </c>
    </row>
    <row r="3199" spans="1:4" ht="30" x14ac:dyDescent="0.25">
      <c r="A3199" s="369" t="s">
        <v>9596</v>
      </c>
      <c r="B3199" s="370" t="s">
        <v>9597</v>
      </c>
      <c r="C3199" s="371" t="s">
        <v>569</v>
      </c>
      <c r="D3199" s="372">
        <v>0.05</v>
      </c>
    </row>
    <row r="3200" spans="1:4" x14ac:dyDescent="0.25">
      <c r="A3200" s="369" t="s">
        <v>9888</v>
      </c>
      <c r="B3200" s="370" t="s">
        <v>9889</v>
      </c>
      <c r="C3200" s="371" t="s">
        <v>310</v>
      </c>
      <c r="D3200" s="372">
        <v>3.31</v>
      </c>
    </row>
    <row r="3201" spans="1:4" ht="45" x14ac:dyDescent="0.25">
      <c r="A3201" s="369" t="s">
        <v>14687</v>
      </c>
      <c r="B3201" s="370" t="s">
        <v>14688</v>
      </c>
      <c r="C3201" s="371" t="s">
        <v>770</v>
      </c>
      <c r="D3201" s="372">
        <v>0.12</v>
      </c>
    </row>
    <row r="3202" spans="1:4" x14ac:dyDescent="0.25">
      <c r="A3202" s="369" t="s">
        <v>14697</v>
      </c>
      <c r="B3202" s="370" t="s">
        <v>14698</v>
      </c>
      <c r="C3202" s="371" t="s">
        <v>770</v>
      </c>
      <c r="D3202" s="372">
        <v>0.49</v>
      </c>
    </row>
    <row r="3203" spans="1:4" ht="30" x14ac:dyDescent="0.25">
      <c r="A3203" s="369" t="s">
        <v>14699</v>
      </c>
      <c r="B3203" s="370" t="s">
        <v>14700</v>
      </c>
      <c r="C3203" s="371" t="s">
        <v>770</v>
      </c>
      <c r="D3203" s="372">
        <v>1.1999999999999999E-3</v>
      </c>
    </row>
    <row r="3204" spans="1:4" ht="30" x14ac:dyDescent="0.25">
      <c r="A3204" s="369" t="s">
        <v>14707</v>
      </c>
      <c r="B3204" s="370" t="s">
        <v>14708</v>
      </c>
      <c r="C3204" s="371" t="s">
        <v>770</v>
      </c>
      <c r="D3204" s="372">
        <v>1.9E-2</v>
      </c>
    </row>
    <row r="3205" spans="1:4" ht="30" x14ac:dyDescent="0.25">
      <c r="A3205" s="369" t="s">
        <v>14729</v>
      </c>
      <c r="B3205" s="370" t="s">
        <v>14730</v>
      </c>
      <c r="C3205" s="371" t="s">
        <v>770</v>
      </c>
      <c r="D3205" s="372">
        <v>0.8</v>
      </c>
    </row>
    <row r="3206" spans="1:4" ht="45" x14ac:dyDescent="0.25">
      <c r="A3206" s="369" t="s">
        <v>14779</v>
      </c>
      <c r="B3206" s="370" t="s">
        <v>14780</v>
      </c>
      <c r="C3206" s="371" t="s">
        <v>770</v>
      </c>
      <c r="D3206" s="372">
        <v>0.4</v>
      </c>
    </row>
    <row r="3207" spans="1:4" x14ac:dyDescent="0.25">
      <c r="A3207" s="369" t="s">
        <v>1774</v>
      </c>
      <c r="B3207" s="370" t="s">
        <v>6697</v>
      </c>
      <c r="C3207" s="371" t="s">
        <v>25</v>
      </c>
      <c r="D3207" s="372"/>
    </row>
    <row r="3208" spans="1:4" x14ac:dyDescent="0.25">
      <c r="A3208" s="369" t="s">
        <v>8909</v>
      </c>
      <c r="B3208" s="370" t="s">
        <v>8910</v>
      </c>
      <c r="C3208" s="371" t="s">
        <v>770</v>
      </c>
      <c r="D3208" s="372">
        <v>1.94</v>
      </c>
    </row>
    <row r="3209" spans="1:4" x14ac:dyDescent="0.25">
      <c r="A3209" s="369" t="s">
        <v>8923</v>
      </c>
      <c r="B3209" s="370" t="s">
        <v>8924</v>
      </c>
      <c r="C3209" s="371" t="s">
        <v>770</v>
      </c>
      <c r="D3209" s="372">
        <v>9</v>
      </c>
    </row>
    <row r="3210" spans="1:4" x14ac:dyDescent="0.25">
      <c r="A3210" s="369" t="s">
        <v>8925</v>
      </c>
      <c r="B3210" s="370" t="s">
        <v>8926</v>
      </c>
      <c r="C3210" s="371" t="s">
        <v>770</v>
      </c>
      <c r="D3210" s="372">
        <v>7.5</v>
      </c>
    </row>
    <row r="3211" spans="1:4" x14ac:dyDescent="0.25">
      <c r="A3211" s="369" t="s">
        <v>8935</v>
      </c>
      <c r="B3211" s="370" t="s">
        <v>8936</v>
      </c>
      <c r="C3211" s="371" t="s">
        <v>770</v>
      </c>
      <c r="D3211" s="372">
        <v>8.41</v>
      </c>
    </row>
    <row r="3212" spans="1:4" x14ac:dyDescent="0.25">
      <c r="A3212" s="369" t="s">
        <v>8949</v>
      </c>
      <c r="B3212" s="370" t="s">
        <v>8950</v>
      </c>
      <c r="C3212" s="371" t="s">
        <v>770</v>
      </c>
      <c r="D3212" s="372">
        <v>10.42</v>
      </c>
    </row>
    <row r="3213" spans="1:4" x14ac:dyDescent="0.25">
      <c r="A3213" s="369" t="s">
        <v>8971</v>
      </c>
      <c r="B3213" s="370" t="s">
        <v>8972</v>
      </c>
      <c r="C3213" s="371" t="s">
        <v>770</v>
      </c>
      <c r="D3213" s="372">
        <v>0.03</v>
      </c>
    </row>
    <row r="3214" spans="1:4" x14ac:dyDescent="0.25">
      <c r="A3214" s="369" t="s">
        <v>8977</v>
      </c>
      <c r="B3214" s="370" t="s">
        <v>8978</v>
      </c>
      <c r="C3214" s="371" t="s">
        <v>770</v>
      </c>
      <c r="D3214" s="372">
        <v>0.1</v>
      </c>
    </row>
    <row r="3215" spans="1:4" x14ac:dyDescent="0.25">
      <c r="A3215" s="369" t="s">
        <v>8983</v>
      </c>
      <c r="B3215" s="370" t="s">
        <v>8984</v>
      </c>
      <c r="C3215" s="371" t="s">
        <v>770</v>
      </c>
      <c r="D3215" s="372">
        <v>0.06</v>
      </c>
    </row>
    <row r="3216" spans="1:4" x14ac:dyDescent="0.25">
      <c r="A3216" s="369" t="s">
        <v>8989</v>
      </c>
      <c r="B3216" s="370" t="s">
        <v>8990</v>
      </c>
      <c r="C3216" s="371" t="s">
        <v>770</v>
      </c>
      <c r="D3216" s="372">
        <v>0.4</v>
      </c>
    </row>
    <row r="3217" spans="1:4" x14ac:dyDescent="0.25">
      <c r="A3217" s="369" t="s">
        <v>8991</v>
      </c>
      <c r="B3217" s="370" t="s">
        <v>8992</v>
      </c>
      <c r="C3217" s="371" t="s">
        <v>770</v>
      </c>
      <c r="D3217" s="372">
        <v>0.7</v>
      </c>
    </row>
    <row r="3218" spans="1:4" x14ac:dyDescent="0.25">
      <c r="A3218" s="369" t="s">
        <v>8993</v>
      </c>
      <c r="B3218" s="370" t="s">
        <v>8994</v>
      </c>
      <c r="C3218" s="371" t="s">
        <v>32</v>
      </c>
      <c r="D3218" s="372">
        <v>12.13</v>
      </c>
    </row>
    <row r="3219" spans="1:4" x14ac:dyDescent="0.25">
      <c r="A3219" s="369" t="s">
        <v>9049</v>
      </c>
      <c r="B3219" s="370" t="s">
        <v>9050</v>
      </c>
      <c r="C3219" s="371" t="s">
        <v>25</v>
      </c>
      <c r="D3219" s="372">
        <v>0.03</v>
      </c>
    </row>
    <row r="3220" spans="1:4" x14ac:dyDescent="0.25">
      <c r="A3220" s="369" t="s">
        <v>9061</v>
      </c>
      <c r="B3220" s="370" t="s">
        <v>9062</v>
      </c>
      <c r="C3220" s="371" t="s">
        <v>25</v>
      </c>
      <c r="D3220" s="372">
        <v>0.05</v>
      </c>
    </row>
    <row r="3221" spans="1:4" x14ac:dyDescent="0.25">
      <c r="A3221" s="369" t="s">
        <v>9067</v>
      </c>
      <c r="B3221" s="370" t="s">
        <v>9068</v>
      </c>
      <c r="C3221" s="371" t="s">
        <v>25</v>
      </c>
      <c r="D3221" s="372">
        <v>0.01</v>
      </c>
    </row>
    <row r="3222" spans="1:4" x14ac:dyDescent="0.25">
      <c r="A3222" s="369" t="s">
        <v>9075</v>
      </c>
      <c r="B3222" s="370" t="s">
        <v>9076</v>
      </c>
      <c r="C3222" s="371" t="s">
        <v>32</v>
      </c>
      <c r="D3222" s="372">
        <v>27.8</v>
      </c>
    </row>
    <row r="3223" spans="1:4" x14ac:dyDescent="0.25">
      <c r="A3223" s="369" t="s">
        <v>9077</v>
      </c>
      <c r="B3223" s="370" t="s">
        <v>9078</v>
      </c>
      <c r="C3223" s="371" t="s">
        <v>32</v>
      </c>
      <c r="D3223" s="372">
        <v>0.95</v>
      </c>
    </row>
    <row r="3224" spans="1:4" x14ac:dyDescent="0.25">
      <c r="A3224" s="369" t="s">
        <v>9079</v>
      </c>
      <c r="B3224" s="370" t="s">
        <v>9080</v>
      </c>
      <c r="C3224" s="371" t="s">
        <v>32</v>
      </c>
      <c r="D3224" s="372">
        <v>108.75</v>
      </c>
    </row>
    <row r="3225" spans="1:4" ht="30" x14ac:dyDescent="0.25">
      <c r="A3225" s="369" t="s">
        <v>9202</v>
      </c>
      <c r="B3225" s="370" t="s">
        <v>9203</v>
      </c>
      <c r="C3225" s="371" t="s">
        <v>25</v>
      </c>
      <c r="D3225" s="372">
        <v>1.03</v>
      </c>
    </row>
    <row r="3226" spans="1:4" x14ac:dyDescent="0.25">
      <c r="A3226" s="369" t="s">
        <v>9362</v>
      </c>
      <c r="B3226" s="370" t="s">
        <v>9363</v>
      </c>
      <c r="C3226" s="371" t="s">
        <v>52</v>
      </c>
      <c r="D3226" s="372">
        <v>2.16</v>
      </c>
    </row>
    <row r="3227" spans="1:4" x14ac:dyDescent="0.25">
      <c r="A3227" s="369" t="s">
        <v>9366</v>
      </c>
      <c r="B3227" s="370" t="s">
        <v>9367</v>
      </c>
      <c r="C3227" s="371" t="s">
        <v>52</v>
      </c>
      <c r="D3227" s="372">
        <v>2.75</v>
      </c>
    </row>
    <row r="3228" spans="1:4" x14ac:dyDescent="0.25">
      <c r="A3228" s="369" t="s">
        <v>9370</v>
      </c>
      <c r="B3228" s="370" t="s">
        <v>9371</v>
      </c>
      <c r="C3228" s="371" t="s">
        <v>21</v>
      </c>
      <c r="D3228" s="372">
        <v>0.52</v>
      </c>
    </row>
    <row r="3229" spans="1:4" x14ac:dyDescent="0.25">
      <c r="A3229" s="369" t="s">
        <v>9394</v>
      </c>
      <c r="B3229" s="370" t="s">
        <v>9395</v>
      </c>
      <c r="C3229" s="371" t="s">
        <v>21</v>
      </c>
      <c r="D3229" s="372">
        <v>0.46</v>
      </c>
    </row>
    <row r="3230" spans="1:4" x14ac:dyDescent="0.25">
      <c r="A3230" s="369" t="s">
        <v>9506</v>
      </c>
      <c r="B3230" s="370" t="s">
        <v>9507</v>
      </c>
      <c r="C3230" s="371" t="s">
        <v>32</v>
      </c>
      <c r="D3230" s="372">
        <v>0.81</v>
      </c>
    </row>
    <row r="3231" spans="1:4" x14ac:dyDescent="0.25">
      <c r="A3231" s="369" t="s">
        <v>9508</v>
      </c>
      <c r="B3231" s="370" t="s">
        <v>9509</v>
      </c>
      <c r="C3231" s="371" t="s">
        <v>32</v>
      </c>
      <c r="D3231" s="372">
        <v>1.36</v>
      </c>
    </row>
    <row r="3232" spans="1:4" x14ac:dyDescent="0.25">
      <c r="A3232" s="369" t="s">
        <v>9584</v>
      </c>
      <c r="B3232" s="370" t="s">
        <v>9585</v>
      </c>
      <c r="C3232" s="371" t="s">
        <v>32</v>
      </c>
      <c r="D3232" s="372">
        <v>6.6</v>
      </c>
    </row>
    <row r="3233" spans="1:4" ht="30" x14ac:dyDescent="0.25">
      <c r="A3233" s="369" t="s">
        <v>9590</v>
      </c>
      <c r="B3233" s="370" t="s">
        <v>9591</v>
      </c>
      <c r="C3233" s="371" t="s">
        <v>569</v>
      </c>
      <c r="D3233" s="372">
        <v>1</v>
      </c>
    </row>
    <row r="3234" spans="1:4" x14ac:dyDescent="0.25">
      <c r="A3234" s="369" t="s">
        <v>9592</v>
      </c>
      <c r="B3234" s="370" t="s">
        <v>9593</v>
      </c>
      <c r="C3234" s="371" t="s">
        <v>569</v>
      </c>
      <c r="D3234" s="372">
        <v>0.05</v>
      </c>
    </row>
    <row r="3235" spans="1:4" ht="30" x14ac:dyDescent="0.25">
      <c r="A3235" s="369" t="s">
        <v>9596</v>
      </c>
      <c r="B3235" s="370" t="s">
        <v>9597</v>
      </c>
      <c r="C3235" s="371" t="s">
        <v>569</v>
      </c>
      <c r="D3235" s="372">
        <v>0.05</v>
      </c>
    </row>
    <row r="3236" spans="1:4" x14ac:dyDescent="0.25">
      <c r="A3236" s="369" t="s">
        <v>9888</v>
      </c>
      <c r="B3236" s="370" t="s">
        <v>9889</v>
      </c>
      <c r="C3236" s="371" t="s">
        <v>310</v>
      </c>
      <c r="D3236" s="372">
        <v>3.31</v>
      </c>
    </row>
    <row r="3237" spans="1:4" ht="45" x14ac:dyDescent="0.25">
      <c r="A3237" s="369" t="s">
        <v>14687</v>
      </c>
      <c r="B3237" s="370" t="s">
        <v>14688</v>
      </c>
      <c r="C3237" s="371" t="s">
        <v>770</v>
      </c>
      <c r="D3237" s="372">
        <v>0.12</v>
      </c>
    </row>
    <row r="3238" spans="1:4" x14ac:dyDescent="0.25">
      <c r="A3238" s="369" t="s">
        <v>14697</v>
      </c>
      <c r="B3238" s="370" t="s">
        <v>14698</v>
      </c>
      <c r="C3238" s="371" t="s">
        <v>770</v>
      </c>
      <c r="D3238" s="372">
        <v>0.49</v>
      </c>
    </row>
    <row r="3239" spans="1:4" ht="30" x14ac:dyDescent="0.25">
      <c r="A3239" s="369" t="s">
        <v>14729</v>
      </c>
      <c r="B3239" s="370" t="s">
        <v>14730</v>
      </c>
      <c r="C3239" s="371" t="s">
        <v>770</v>
      </c>
      <c r="D3239" s="372">
        <v>0.55000000000000004</v>
      </c>
    </row>
    <row r="3240" spans="1:4" ht="45" x14ac:dyDescent="0.25">
      <c r="A3240" s="369" t="s">
        <v>14779</v>
      </c>
      <c r="B3240" s="370" t="s">
        <v>14780</v>
      </c>
      <c r="C3240" s="371" t="s">
        <v>770</v>
      </c>
      <c r="D3240" s="372">
        <v>0.6</v>
      </c>
    </row>
    <row r="3241" spans="1:4" ht="30" x14ac:dyDescent="0.25">
      <c r="A3241" s="369" t="s">
        <v>1775</v>
      </c>
      <c r="B3241" s="370" t="s">
        <v>6698</v>
      </c>
      <c r="C3241" s="371" t="s">
        <v>25</v>
      </c>
      <c r="D3241" s="372"/>
    </row>
    <row r="3242" spans="1:4" x14ac:dyDescent="0.25">
      <c r="A3242" s="369" t="s">
        <v>8909</v>
      </c>
      <c r="B3242" s="370" t="s">
        <v>8910</v>
      </c>
      <c r="C3242" s="371" t="s">
        <v>770</v>
      </c>
      <c r="D3242" s="372">
        <v>1.74</v>
      </c>
    </row>
    <row r="3243" spans="1:4" x14ac:dyDescent="0.25">
      <c r="A3243" s="369" t="s">
        <v>8923</v>
      </c>
      <c r="B3243" s="370" t="s">
        <v>8924</v>
      </c>
      <c r="C3243" s="371" t="s">
        <v>770</v>
      </c>
      <c r="D3243" s="372">
        <v>7.944</v>
      </c>
    </row>
    <row r="3244" spans="1:4" x14ac:dyDescent="0.25">
      <c r="A3244" s="369" t="s">
        <v>8925</v>
      </c>
      <c r="B3244" s="370" t="s">
        <v>8926</v>
      </c>
      <c r="C3244" s="371" t="s">
        <v>770</v>
      </c>
      <c r="D3244" s="372">
        <v>6.3579999999999997</v>
      </c>
    </row>
    <row r="3245" spans="1:4" x14ac:dyDescent="0.25">
      <c r="A3245" s="369" t="s">
        <v>8935</v>
      </c>
      <c r="B3245" s="370" t="s">
        <v>8936</v>
      </c>
      <c r="C3245" s="371" t="s">
        <v>770</v>
      </c>
      <c r="D3245" s="372">
        <v>6.76</v>
      </c>
    </row>
    <row r="3246" spans="1:4" x14ac:dyDescent="0.25">
      <c r="A3246" s="369" t="s">
        <v>8949</v>
      </c>
      <c r="B3246" s="370" t="s">
        <v>8950</v>
      </c>
      <c r="C3246" s="371" t="s">
        <v>770</v>
      </c>
      <c r="D3246" s="372">
        <v>8.59</v>
      </c>
    </row>
    <row r="3247" spans="1:4" x14ac:dyDescent="0.25">
      <c r="A3247" s="369" t="s">
        <v>8971</v>
      </c>
      <c r="B3247" s="370" t="s">
        <v>8972</v>
      </c>
      <c r="C3247" s="371" t="s">
        <v>770</v>
      </c>
      <c r="D3247" s="372">
        <v>0.03</v>
      </c>
    </row>
    <row r="3248" spans="1:4" x14ac:dyDescent="0.25">
      <c r="A3248" s="369" t="s">
        <v>8977</v>
      </c>
      <c r="B3248" s="370" t="s">
        <v>8978</v>
      </c>
      <c r="C3248" s="371" t="s">
        <v>770</v>
      </c>
      <c r="D3248" s="372">
        <v>0.1</v>
      </c>
    </row>
    <row r="3249" spans="1:4" x14ac:dyDescent="0.25">
      <c r="A3249" s="369" t="s">
        <v>8983</v>
      </c>
      <c r="B3249" s="370" t="s">
        <v>8984</v>
      </c>
      <c r="C3249" s="371" t="s">
        <v>770</v>
      </c>
      <c r="D3249" s="372">
        <v>0.06</v>
      </c>
    </row>
    <row r="3250" spans="1:4" x14ac:dyDescent="0.25">
      <c r="A3250" s="369" t="s">
        <v>8989</v>
      </c>
      <c r="B3250" s="370" t="s">
        <v>8990</v>
      </c>
      <c r="C3250" s="371" t="s">
        <v>770</v>
      </c>
      <c r="D3250" s="372">
        <v>0.4</v>
      </c>
    </row>
    <row r="3251" spans="1:4" x14ac:dyDescent="0.25">
      <c r="A3251" s="369" t="s">
        <v>8991</v>
      </c>
      <c r="B3251" s="370" t="s">
        <v>8992</v>
      </c>
      <c r="C3251" s="371" t="s">
        <v>770</v>
      </c>
      <c r="D3251" s="372">
        <v>0.7</v>
      </c>
    </row>
    <row r="3252" spans="1:4" x14ac:dyDescent="0.25">
      <c r="A3252" s="369" t="s">
        <v>8993</v>
      </c>
      <c r="B3252" s="370" t="s">
        <v>8994</v>
      </c>
      <c r="C3252" s="371" t="s">
        <v>32</v>
      </c>
      <c r="D3252" s="372">
        <v>12.13</v>
      </c>
    </row>
    <row r="3253" spans="1:4" x14ac:dyDescent="0.25">
      <c r="A3253" s="369" t="s">
        <v>9049</v>
      </c>
      <c r="B3253" s="370" t="s">
        <v>9050</v>
      </c>
      <c r="C3253" s="371" t="s">
        <v>25</v>
      </c>
      <c r="D3253" s="372">
        <v>3.2399999999999998E-2</v>
      </c>
    </row>
    <row r="3254" spans="1:4" x14ac:dyDescent="0.25">
      <c r="A3254" s="369" t="s">
        <v>9061</v>
      </c>
      <c r="B3254" s="370" t="s">
        <v>9062</v>
      </c>
      <c r="C3254" s="371" t="s">
        <v>25</v>
      </c>
      <c r="D3254" s="372">
        <v>5.1999999999999998E-2</v>
      </c>
    </row>
    <row r="3255" spans="1:4" x14ac:dyDescent="0.25">
      <c r="A3255" s="369" t="s">
        <v>9067</v>
      </c>
      <c r="B3255" s="370" t="s">
        <v>9068</v>
      </c>
      <c r="C3255" s="371" t="s">
        <v>25</v>
      </c>
      <c r="D3255" s="372">
        <v>0.01</v>
      </c>
    </row>
    <row r="3256" spans="1:4" x14ac:dyDescent="0.25">
      <c r="A3256" s="369" t="s">
        <v>9075</v>
      </c>
      <c r="B3256" s="370" t="s">
        <v>9076</v>
      </c>
      <c r="C3256" s="371" t="s">
        <v>32</v>
      </c>
      <c r="D3256" s="372">
        <v>52</v>
      </c>
    </row>
    <row r="3257" spans="1:4" x14ac:dyDescent="0.25">
      <c r="A3257" s="369" t="s">
        <v>9077</v>
      </c>
      <c r="B3257" s="370" t="s">
        <v>9078</v>
      </c>
      <c r="C3257" s="371" t="s">
        <v>32</v>
      </c>
      <c r="D3257" s="372">
        <v>5.5</v>
      </c>
    </row>
    <row r="3258" spans="1:4" x14ac:dyDescent="0.25">
      <c r="A3258" s="369" t="s">
        <v>9079</v>
      </c>
      <c r="B3258" s="370" t="s">
        <v>9080</v>
      </c>
      <c r="C3258" s="371" t="s">
        <v>32</v>
      </c>
      <c r="D3258" s="372">
        <v>61.4</v>
      </c>
    </row>
    <row r="3259" spans="1:4" x14ac:dyDescent="0.25">
      <c r="A3259" s="369" t="s">
        <v>9192</v>
      </c>
      <c r="B3259" s="370" t="s">
        <v>9193</v>
      </c>
      <c r="C3259" s="371" t="s">
        <v>25</v>
      </c>
      <c r="D3259" s="372">
        <v>8.3299999999999999E-2</v>
      </c>
    </row>
    <row r="3260" spans="1:4" ht="30" x14ac:dyDescent="0.25">
      <c r="A3260" s="369" t="s">
        <v>9210</v>
      </c>
      <c r="B3260" s="370" t="s">
        <v>9211</v>
      </c>
      <c r="C3260" s="371" t="s">
        <v>25</v>
      </c>
      <c r="D3260" s="372">
        <v>1.03</v>
      </c>
    </row>
    <row r="3261" spans="1:4" x14ac:dyDescent="0.25">
      <c r="A3261" s="369" t="s">
        <v>9362</v>
      </c>
      <c r="B3261" s="370" t="s">
        <v>9363</v>
      </c>
      <c r="C3261" s="371" t="s">
        <v>52</v>
      </c>
      <c r="D3261" s="372">
        <v>2.16</v>
      </c>
    </row>
    <row r="3262" spans="1:4" x14ac:dyDescent="0.25">
      <c r="A3262" s="369" t="s">
        <v>9366</v>
      </c>
      <c r="B3262" s="370" t="s">
        <v>9367</v>
      </c>
      <c r="C3262" s="371" t="s">
        <v>52</v>
      </c>
      <c r="D3262" s="372">
        <v>2.35</v>
      </c>
    </row>
    <row r="3263" spans="1:4" x14ac:dyDescent="0.25">
      <c r="A3263" s="369" t="s">
        <v>9370</v>
      </c>
      <c r="B3263" s="370" t="s">
        <v>9371</v>
      </c>
      <c r="C3263" s="371" t="s">
        <v>21</v>
      </c>
      <c r="D3263" s="372">
        <v>0.52</v>
      </c>
    </row>
    <row r="3264" spans="1:4" x14ac:dyDescent="0.25">
      <c r="A3264" s="369" t="s">
        <v>9394</v>
      </c>
      <c r="B3264" s="370" t="s">
        <v>9395</v>
      </c>
      <c r="C3264" s="371" t="s">
        <v>21</v>
      </c>
      <c r="D3264" s="372">
        <v>0.46</v>
      </c>
    </row>
    <row r="3265" spans="1:4" x14ac:dyDescent="0.25">
      <c r="A3265" s="369" t="s">
        <v>9506</v>
      </c>
      <c r="B3265" s="370" t="s">
        <v>9507</v>
      </c>
      <c r="C3265" s="371" t="s">
        <v>32</v>
      </c>
      <c r="D3265" s="372">
        <v>0.81</v>
      </c>
    </row>
    <row r="3266" spans="1:4" x14ac:dyDescent="0.25">
      <c r="A3266" s="369" t="s">
        <v>9508</v>
      </c>
      <c r="B3266" s="370" t="s">
        <v>9509</v>
      </c>
      <c r="C3266" s="371" t="s">
        <v>32</v>
      </c>
      <c r="D3266" s="372">
        <v>1.355</v>
      </c>
    </row>
    <row r="3267" spans="1:4" x14ac:dyDescent="0.25">
      <c r="A3267" s="369" t="s">
        <v>9584</v>
      </c>
      <c r="B3267" s="370" t="s">
        <v>9585</v>
      </c>
      <c r="C3267" s="371" t="s">
        <v>32</v>
      </c>
      <c r="D3267" s="372">
        <v>8.4</v>
      </c>
    </row>
    <row r="3268" spans="1:4" ht="30" x14ac:dyDescent="0.25">
      <c r="A3268" s="369" t="s">
        <v>9590</v>
      </c>
      <c r="B3268" s="370" t="s">
        <v>9591</v>
      </c>
      <c r="C3268" s="371" t="s">
        <v>569</v>
      </c>
      <c r="D3268" s="372">
        <v>1</v>
      </c>
    </row>
    <row r="3269" spans="1:4" x14ac:dyDescent="0.25">
      <c r="A3269" s="369" t="s">
        <v>9592</v>
      </c>
      <c r="B3269" s="370" t="s">
        <v>9593</v>
      </c>
      <c r="C3269" s="371" t="s">
        <v>569</v>
      </c>
      <c r="D3269" s="372">
        <v>2.5000000000000001E-3</v>
      </c>
    </row>
    <row r="3270" spans="1:4" ht="30" x14ac:dyDescent="0.25">
      <c r="A3270" s="369" t="s">
        <v>9596</v>
      </c>
      <c r="B3270" s="370" t="s">
        <v>9597</v>
      </c>
      <c r="C3270" s="371" t="s">
        <v>569</v>
      </c>
      <c r="D3270" s="372">
        <v>2.5000000000000001E-3</v>
      </c>
    </row>
    <row r="3271" spans="1:4" x14ac:dyDescent="0.25">
      <c r="A3271" s="369" t="s">
        <v>9888</v>
      </c>
      <c r="B3271" s="370" t="s">
        <v>9889</v>
      </c>
      <c r="C3271" s="371" t="s">
        <v>310</v>
      </c>
      <c r="D3271" s="372">
        <v>2.99</v>
      </c>
    </row>
    <row r="3272" spans="1:4" ht="45" x14ac:dyDescent="0.25">
      <c r="A3272" s="369" t="s">
        <v>14687</v>
      </c>
      <c r="B3272" s="370" t="s">
        <v>14688</v>
      </c>
      <c r="C3272" s="371" t="s">
        <v>770</v>
      </c>
      <c r="D3272" s="372">
        <v>0.12</v>
      </c>
    </row>
    <row r="3273" spans="1:4" x14ac:dyDescent="0.25">
      <c r="A3273" s="369" t="s">
        <v>14697</v>
      </c>
      <c r="B3273" s="370" t="s">
        <v>14698</v>
      </c>
      <c r="C3273" s="371" t="s">
        <v>770</v>
      </c>
      <c r="D3273" s="372">
        <v>0.49</v>
      </c>
    </row>
    <row r="3274" spans="1:4" ht="30" x14ac:dyDescent="0.25">
      <c r="A3274" s="369" t="s">
        <v>14699</v>
      </c>
      <c r="B3274" s="370" t="s">
        <v>14700</v>
      </c>
      <c r="C3274" s="371" t="s">
        <v>770</v>
      </c>
      <c r="D3274" s="372">
        <v>1.1999999999999999E-3</v>
      </c>
    </row>
    <row r="3275" spans="1:4" ht="30" x14ac:dyDescent="0.25">
      <c r="A3275" s="369" t="s">
        <v>14707</v>
      </c>
      <c r="B3275" s="370" t="s">
        <v>14708</v>
      </c>
      <c r="C3275" s="371" t="s">
        <v>770</v>
      </c>
      <c r="D3275" s="372">
        <v>1.9E-2</v>
      </c>
    </row>
    <row r="3276" spans="1:4" ht="30" x14ac:dyDescent="0.25">
      <c r="A3276" s="369" t="s">
        <v>14729</v>
      </c>
      <c r="B3276" s="370" t="s">
        <v>14730</v>
      </c>
      <c r="C3276" s="371" t="s">
        <v>770</v>
      </c>
      <c r="D3276" s="372">
        <v>0.8</v>
      </c>
    </row>
    <row r="3277" spans="1:4" ht="45" x14ac:dyDescent="0.25">
      <c r="A3277" s="369" t="s">
        <v>14779</v>
      </c>
      <c r="B3277" s="370" t="s">
        <v>14780</v>
      </c>
      <c r="C3277" s="371" t="s">
        <v>770</v>
      </c>
      <c r="D3277" s="372">
        <v>0.4</v>
      </c>
    </row>
    <row r="3278" spans="1:4" ht="30" x14ac:dyDescent="0.25">
      <c r="A3278" s="369" t="s">
        <v>1776</v>
      </c>
      <c r="B3278" s="370" t="s">
        <v>6699</v>
      </c>
      <c r="C3278" s="371" t="s">
        <v>25</v>
      </c>
      <c r="D3278" s="372"/>
    </row>
    <row r="3279" spans="1:4" x14ac:dyDescent="0.25">
      <c r="A3279" s="369" t="s">
        <v>8909</v>
      </c>
      <c r="B3279" s="370" t="s">
        <v>8910</v>
      </c>
      <c r="C3279" s="371" t="s">
        <v>770</v>
      </c>
      <c r="D3279" s="372">
        <v>1.74</v>
      </c>
    </row>
    <row r="3280" spans="1:4" x14ac:dyDescent="0.25">
      <c r="A3280" s="369" t="s">
        <v>8923</v>
      </c>
      <c r="B3280" s="370" t="s">
        <v>8924</v>
      </c>
      <c r="C3280" s="371" t="s">
        <v>770</v>
      </c>
      <c r="D3280" s="372">
        <v>7.944</v>
      </c>
    </row>
    <row r="3281" spans="1:4" x14ac:dyDescent="0.25">
      <c r="A3281" s="369" t="s">
        <v>8925</v>
      </c>
      <c r="B3281" s="370" t="s">
        <v>8926</v>
      </c>
      <c r="C3281" s="371" t="s">
        <v>770</v>
      </c>
      <c r="D3281" s="372">
        <v>6.3579999999999997</v>
      </c>
    </row>
    <row r="3282" spans="1:4" x14ac:dyDescent="0.25">
      <c r="A3282" s="369" t="s">
        <v>8935</v>
      </c>
      <c r="B3282" s="370" t="s">
        <v>8936</v>
      </c>
      <c r="C3282" s="371" t="s">
        <v>770</v>
      </c>
      <c r="D3282" s="372">
        <v>6.76</v>
      </c>
    </row>
    <row r="3283" spans="1:4" x14ac:dyDescent="0.25">
      <c r="A3283" s="369" t="s">
        <v>8949</v>
      </c>
      <c r="B3283" s="370" t="s">
        <v>8950</v>
      </c>
      <c r="C3283" s="371" t="s">
        <v>770</v>
      </c>
      <c r="D3283" s="372">
        <v>8.18</v>
      </c>
    </row>
    <row r="3284" spans="1:4" x14ac:dyDescent="0.25">
      <c r="A3284" s="369" t="s">
        <v>8971</v>
      </c>
      <c r="B3284" s="370" t="s">
        <v>8972</v>
      </c>
      <c r="C3284" s="371" t="s">
        <v>770</v>
      </c>
      <c r="D3284" s="372">
        <v>0.03</v>
      </c>
    </row>
    <row r="3285" spans="1:4" x14ac:dyDescent="0.25">
      <c r="A3285" s="369" t="s">
        <v>8977</v>
      </c>
      <c r="B3285" s="370" t="s">
        <v>8978</v>
      </c>
      <c r="C3285" s="371" t="s">
        <v>770</v>
      </c>
      <c r="D3285" s="372">
        <v>0.1</v>
      </c>
    </row>
    <row r="3286" spans="1:4" x14ac:dyDescent="0.25">
      <c r="A3286" s="369" t="s">
        <v>8983</v>
      </c>
      <c r="B3286" s="370" t="s">
        <v>8984</v>
      </c>
      <c r="C3286" s="371" t="s">
        <v>770</v>
      </c>
      <c r="D3286" s="372">
        <v>0.06</v>
      </c>
    </row>
    <row r="3287" spans="1:4" x14ac:dyDescent="0.25">
      <c r="A3287" s="369" t="s">
        <v>8989</v>
      </c>
      <c r="B3287" s="370" t="s">
        <v>8990</v>
      </c>
      <c r="C3287" s="371" t="s">
        <v>770</v>
      </c>
      <c r="D3287" s="372">
        <v>0.4</v>
      </c>
    </row>
    <row r="3288" spans="1:4" x14ac:dyDescent="0.25">
      <c r="A3288" s="369" t="s">
        <v>8991</v>
      </c>
      <c r="B3288" s="370" t="s">
        <v>8992</v>
      </c>
      <c r="C3288" s="371" t="s">
        <v>770</v>
      </c>
      <c r="D3288" s="372">
        <v>0.7</v>
      </c>
    </row>
    <row r="3289" spans="1:4" x14ac:dyDescent="0.25">
      <c r="A3289" s="369" t="s">
        <v>8993</v>
      </c>
      <c r="B3289" s="370" t="s">
        <v>8994</v>
      </c>
      <c r="C3289" s="371" t="s">
        <v>32</v>
      </c>
      <c r="D3289" s="372">
        <v>12.13</v>
      </c>
    </row>
    <row r="3290" spans="1:4" x14ac:dyDescent="0.25">
      <c r="A3290" s="369" t="s">
        <v>9049</v>
      </c>
      <c r="B3290" s="370" t="s">
        <v>9050</v>
      </c>
      <c r="C3290" s="371" t="s">
        <v>25</v>
      </c>
      <c r="D3290" s="372">
        <v>3.2399999999999998E-2</v>
      </c>
    </row>
    <row r="3291" spans="1:4" x14ac:dyDescent="0.25">
      <c r="A3291" s="369" t="s">
        <v>9061</v>
      </c>
      <c r="B3291" s="370" t="s">
        <v>9062</v>
      </c>
      <c r="C3291" s="371" t="s">
        <v>25</v>
      </c>
      <c r="D3291" s="372">
        <v>5.1999999999999998E-2</v>
      </c>
    </row>
    <row r="3292" spans="1:4" x14ac:dyDescent="0.25">
      <c r="A3292" s="369" t="s">
        <v>9067</v>
      </c>
      <c r="B3292" s="370" t="s">
        <v>9068</v>
      </c>
      <c r="C3292" s="371" t="s">
        <v>25</v>
      </c>
      <c r="D3292" s="372">
        <v>0.01</v>
      </c>
    </row>
    <row r="3293" spans="1:4" x14ac:dyDescent="0.25">
      <c r="A3293" s="369" t="s">
        <v>9075</v>
      </c>
      <c r="B3293" s="370" t="s">
        <v>9076</v>
      </c>
      <c r="C3293" s="371" t="s">
        <v>32</v>
      </c>
      <c r="D3293" s="372">
        <v>33</v>
      </c>
    </row>
    <row r="3294" spans="1:4" x14ac:dyDescent="0.25">
      <c r="A3294" s="369" t="s">
        <v>9079</v>
      </c>
      <c r="B3294" s="370" t="s">
        <v>9080</v>
      </c>
      <c r="C3294" s="371" t="s">
        <v>32</v>
      </c>
      <c r="D3294" s="372">
        <v>77</v>
      </c>
    </row>
    <row r="3295" spans="1:4" x14ac:dyDescent="0.25">
      <c r="A3295" s="369" t="s">
        <v>9192</v>
      </c>
      <c r="B3295" s="370" t="s">
        <v>9193</v>
      </c>
      <c r="C3295" s="371" t="s">
        <v>25</v>
      </c>
      <c r="D3295" s="372">
        <v>8.3299999999999999E-2</v>
      </c>
    </row>
    <row r="3296" spans="1:4" ht="30" x14ac:dyDescent="0.25">
      <c r="A3296" s="369" t="s">
        <v>9208</v>
      </c>
      <c r="B3296" s="370" t="s">
        <v>9209</v>
      </c>
      <c r="C3296" s="371" t="s">
        <v>25</v>
      </c>
      <c r="D3296" s="372">
        <v>1.03</v>
      </c>
    </row>
    <row r="3297" spans="1:4" x14ac:dyDescent="0.25">
      <c r="A3297" s="369" t="s">
        <v>9362</v>
      </c>
      <c r="B3297" s="370" t="s">
        <v>9363</v>
      </c>
      <c r="C3297" s="371" t="s">
        <v>52</v>
      </c>
      <c r="D3297" s="372">
        <v>2.16</v>
      </c>
    </row>
    <row r="3298" spans="1:4" x14ac:dyDescent="0.25">
      <c r="A3298" s="369" t="s">
        <v>9366</v>
      </c>
      <c r="B3298" s="370" t="s">
        <v>9367</v>
      </c>
      <c r="C3298" s="371" t="s">
        <v>52</v>
      </c>
      <c r="D3298" s="372">
        <v>2.35</v>
      </c>
    </row>
    <row r="3299" spans="1:4" x14ac:dyDescent="0.25">
      <c r="A3299" s="369" t="s">
        <v>9370</v>
      </c>
      <c r="B3299" s="370" t="s">
        <v>9371</v>
      </c>
      <c r="C3299" s="371" t="s">
        <v>21</v>
      </c>
      <c r="D3299" s="372">
        <v>0.52</v>
      </c>
    </row>
    <row r="3300" spans="1:4" x14ac:dyDescent="0.25">
      <c r="A3300" s="369" t="s">
        <v>9394</v>
      </c>
      <c r="B3300" s="370" t="s">
        <v>9395</v>
      </c>
      <c r="C3300" s="371" t="s">
        <v>21</v>
      </c>
      <c r="D3300" s="372">
        <v>0.46</v>
      </c>
    </row>
    <row r="3301" spans="1:4" x14ac:dyDescent="0.25">
      <c r="A3301" s="369" t="s">
        <v>9506</v>
      </c>
      <c r="B3301" s="370" t="s">
        <v>9507</v>
      </c>
      <c r="C3301" s="371" t="s">
        <v>32</v>
      </c>
      <c r="D3301" s="372">
        <v>0.81</v>
      </c>
    </row>
    <row r="3302" spans="1:4" x14ac:dyDescent="0.25">
      <c r="A3302" s="369" t="s">
        <v>9508</v>
      </c>
      <c r="B3302" s="370" t="s">
        <v>9509</v>
      </c>
      <c r="C3302" s="371" t="s">
        <v>32</v>
      </c>
      <c r="D3302" s="372">
        <v>1.355</v>
      </c>
    </row>
    <row r="3303" spans="1:4" x14ac:dyDescent="0.25">
      <c r="A3303" s="369" t="s">
        <v>9584</v>
      </c>
      <c r="B3303" s="370" t="s">
        <v>9585</v>
      </c>
      <c r="C3303" s="371" t="s">
        <v>32</v>
      </c>
      <c r="D3303" s="372">
        <v>8.4</v>
      </c>
    </row>
    <row r="3304" spans="1:4" ht="30" x14ac:dyDescent="0.25">
      <c r="A3304" s="369" t="s">
        <v>9590</v>
      </c>
      <c r="B3304" s="370" t="s">
        <v>9591</v>
      </c>
      <c r="C3304" s="371" t="s">
        <v>569</v>
      </c>
      <c r="D3304" s="372">
        <v>1</v>
      </c>
    </row>
    <row r="3305" spans="1:4" x14ac:dyDescent="0.25">
      <c r="A3305" s="369" t="s">
        <v>9592</v>
      </c>
      <c r="B3305" s="370" t="s">
        <v>9593</v>
      </c>
      <c r="C3305" s="371" t="s">
        <v>569</v>
      </c>
      <c r="D3305" s="372">
        <v>2.5000000000000001E-3</v>
      </c>
    </row>
    <row r="3306" spans="1:4" ht="30" x14ac:dyDescent="0.25">
      <c r="A3306" s="369" t="s">
        <v>9596</v>
      </c>
      <c r="B3306" s="370" t="s">
        <v>9597</v>
      </c>
      <c r="C3306" s="371" t="s">
        <v>569</v>
      </c>
      <c r="D3306" s="372">
        <v>2.5000000000000001E-3</v>
      </c>
    </row>
    <row r="3307" spans="1:4" x14ac:dyDescent="0.25">
      <c r="A3307" s="369" t="s">
        <v>9888</v>
      </c>
      <c r="B3307" s="370" t="s">
        <v>9889</v>
      </c>
      <c r="C3307" s="371" t="s">
        <v>310</v>
      </c>
      <c r="D3307" s="372">
        <v>2.85</v>
      </c>
    </row>
    <row r="3308" spans="1:4" ht="45" x14ac:dyDescent="0.25">
      <c r="A3308" s="369" t="s">
        <v>14687</v>
      </c>
      <c r="B3308" s="370" t="s">
        <v>14688</v>
      </c>
      <c r="C3308" s="371" t="s">
        <v>770</v>
      </c>
      <c r="D3308" s="372">
        <v>0.12</v>
      </c>
    </row>
    <row r="3309" spans="1:4" x14ac:dyDescent="0.25">
      <c r="A3309" s="369" t="s">
        <v>14697</v>
      </c>
      <c r="B3309" s="370" t="s">
        <v>14698</v>
      </c>
      <c r="C3309" s="371" t="s">
        <v>770</v>
      </c>
      <c r="D3309" s="372">
        <v>0.35</v>
      </c>
    </row>
    <row r="3310" spans="1:4" ht="30" x14ac:dyDescent="0.25">
      <c r="A3310" s="369" t="s">
        <v>14699</v>
      </c>
      <c r="B3310" s="370" t="s">
        <v>14700</v>
      </c>
      <c r="C3310" s="371" t="s">
        <v>770</v>
      </c>
      <c r="D3310" s="372">
        <v>1.1999999999999999E-3</v>
      </c>
    </row>
    <row r="3311" spans="1:4" ht="30" x14ac:dyDescent="0.25">
      <c r="A3311" s="369" t="s">
        <v>14707</v>
      </c>
      <c r="B3311" s="370" t="s">
        <v>14708</v>
      </c>
      <c r="C3311" s="371" t="s">
        <v>770</v>
      </c>
      <c r="D3311" s="372">
        <v>1.9E-2</v>
      </c>
    </row>
    <row r="3312" spans="1:4" ht="30" x14ac:dyDescent="0.25">
      <c r="A3312" s="369" t="s">
        <v>14729</v>
      </c>
      <c r="B3312" s="370" t="s">
        <v>14730</v>
      </c>
      <c r="C3312" s="371" t="s">
        <v>770</v>
      </c>
      <c r="D3312" s="372">
        <v>0.2</v>
      </c>
    </row>
    <row r="3313" spans="1:4" ht="45" x14ac:dyDescent="0.25">
      <c r="A3313" s="369" t="s">
        <v>14779</v>
      </c>
      <c r="B3313" s="370" t="s">
        <v>14780</v>
      </c>
      <c r="C3313" s="371" t="s">
        <v>770</v>
      </c>
      <c r="D3313" s="372">
        <v>0.4</v>
      </c>
    </row>
    <row r="3314" spans="1:4" x14ac:dyDescent="0.25">
      <c r="A3314" s="369" t="s">
        <v>1777</v>
      </c>
      <c r="B3314" s="370" t="s">
        <v>6700</v>
      </c>
      <c r="C3314" s="371" t="s">
        <v>25</v>
      </c>
      <c r="D3314" s="372"/>
    </row>
    <row r="3315" spans="1:4" x14ac:dyDescent="0.25">
      <c r="A3315" s="369" t="s">
        <v>8909</v>
      </c>
      <c r="B3315" s="370" t="s">
        <v>8910</v>
      </c>
      <c r="C3315" s="371" t="s">
        <v>770</v>
      </c>
      <c r="D3315" s="372">
        <v>1.94</v>
      </c>
    </row>
    <row r="3316" spans="1:4" x14ac:dyDescent="0.25">
      <c r="A3316" s="369" t="s">
        <v>8923</v>
      </c>
      <c r="B3316" s="370" t="s">
        <v>8924</v>
      </c>
      <c r="C3316" s="371" t="s">
        <v>770</v>
      </c>
      <c r="D3316" s="372">
        <v>7.5</v>
      </c>
    </row>
    <row r="3317" spans="1:4" x14ac:dyDescent="0.25">
      <c r="A3317" s="369" t="s">
        <v>8925</v>
      </c>
      <c r="B3317" s="370" t="s">
        <v>8926</v>
      </c>
      <c r="C3317" s="371" t="s">
        <v>770</v>
      </c>
      <c r="D3317" s="372">
        <v>6</v>
      </c>
    </row>
    <row r="3318" spans="1:4" x14ac:dyDescent="0.25">
      <c r="A3318" s="369" t="s">
        <v>8935</v>
      </c>
      <c r="B3318" s="370" t="s">
        <v>8936</v>
      </c>
      <c r="C3318" s="371" t="s">
        <v>770</v>
      </c>
      <c r="D3318" s="372">
        <v>8.2100000000000009</v>
      </c>
    </row>
    <row r="3319" spans="1:4" x14ac:dyDescent="0.25">
      <c r="A3319" s="369" t="s">
        <v>8949</v>
      </c>
      <c r="B3319" s="370" t="s">
        <v>8950</v>
      </c>
      <c r="C3319" s="371" t="s">
        <v>770</v>
      </c>
      <c r="D3319" s="372">
        <v>9.94</v>
      </c>
    </row>
    <row r="3320" spans="1:4" x14ac:dyDescent="0.25">
      <c r="A3320" s="369" t="s">
        <v>8971</v>
      </c>
      <c r="B3320" s="370" t="s">
        <v>8972</v>
      </c>
      <c r="C3320" s="371" t="s">
        <v>770</v>
      </c>
      <c r="D3320" s="372">
        <v>0.03</v>
      </c>
    </row>
    <row r="3321" spans="1:4" x14ac:dyDescent="0.25">
      <c r="A3321" s="369" t="s">
        <v>8977</v>
      </c>
      <c r="B3321" s="370" t="s">
        <v>8978</v>
      </c>
      <c r="C3321" s="371" t="s">
        <v>770</v>
      </c>
      <c r="D3321" s="372">
        <v>0.1</v>
      </c>
    </row>
    <row r="3322" spans="1:4" x14ac:dyDescent="0.25">
      <c r="A3322" s="369" t="s">
        <v>8983</v>
      </c>
      <c r="B3322" s="370" t="s">
        <v>8984</v>
      </c>
      <c r="C3322" s="371" t="s">
        <v>770</v>
      </c>
      <c r="D3322" s="372">
        <v>0.06</v>
      </c>
    </row>
    <row r="3323" spans="1:4" x14ac:dyDescent="0.25">
      <c r="A3323" s="369" t="s">
        <v>8989</v>
      </c>
      <c r="B3323" s="370" t="s">
        <v>8990</v>
      </c>
      <c r="C3323" s="371" t="s">
        <v>770</v>
      </c>
      <c r="D3323" s="372">
        <v>0.4</v>
      </c>
    </row>
    <row r="3324" spans="1:4" x14ac:dyDescent="0.25">
      <c r="A3324" s="369" t="s">
        <v>8991</v>
      </c>
      <c r="B3324" s="370" t="s">
        <v>8992</v>
      </c>
      <c r="C3324" s="371" t="s">
        <v>770</v>
      </c>
      <c r="D3324" s="372">
        <v>0.7</v>
      </c>
    </row>
    <row r="3325" spans="1:4" x14ac:dyDescent="0.25">
      <c r="A3325" s="369" t="s">
        <v>8993</v>
      </c>
      <c r="B3325" s="370" t="s">
        <v>8994</v>
      </c>
      <c r="C3325" s="371" t="s">
        <v>32</v>
      </c>
      <c r="D3325" s="372">
        <v>12.13</v>
      </c>
    </row>
    <row r="3326" spans="1:4" x14ac:dyDescent="0.25">
      <c r="A3326" s="369" t="s">
        <v>9049</v>
      </c>
      <c r="B3326" s="370" t="s">
        <v>9050</v>
      </c>
      <c r="C3326" s="371" t="s">
        <v>25</v>
      </c>
      <c r="D3326" s="372">
        <v>0.03</v>
      </c>
    </row>
    <row r="3327" spans="1:4" x14ac:dyDescent="0.25">
      <c r="A3327" s="369" t="s">
        <v>9061</v>
      </c>
      <c r="B3327" s="370" t="s">
        <v>9062</v>
      </c>
      <c r="C3327" s="371" t="s">
        <v>25</v>
      </c>
      <c r="D3327" s="372">
        <v>0.05</v>
      </c>
    </row>
    <row r="3328" spans="1:4" x14ac:dyDescent="0.25">
      <c r="A3328" s="369" t="s">
        <v>9067</v>
      </c>
      <c r="B3328" s="370" t="s">
        <v>9068</v>
      </c>
      <c r="C3328" s="371" t="s">
        <v>25</v>
      </c>
      <c r="D3328" s="372">
        <v>0.01</v>
      </c>
    </row>
    <row r="3329" spans="1:4" x14ac:dyDescent="0.25">
      <c r="A3329" s="369" t="s">
        <v>9075</v>
      </c>
      <c r="B3329" s="370" t="s">
        <v>9076</v>
      </c>
      <c r="C3329" s="371" t="s">
        <v>32</v>
      </c>
      <c r="D3329" s="372">
        <v>33</v>
      </c>
    </row>
    <row r="3330" spans="1:4" x14ac:dyDescent="0.25">
      <c r="A3330" s="369" t="s">
        <v>9079</v>
      </c>
      <c r="B3330" s="370" t="s">
        <v>9080</v>
      </c>
      <c r="C3330" s="371" t="s">
        <v>32</v>
      </c>
      <c r="D3330" s="372">
        <v>77</v>
      </c>
    </row>
    <row r="3331" spans="1:4" ht="30" x14ac:dyDescent="0.25">
      <c r="A3331" s="369" t="s">
        <v>9202</v>
      </c>
      <c r="B3331" s="370" t="s">
        <v>9203</v>
      </c>
      <c r="C3331" s="371" t="s">
        <v>25</v>
      </c>
      <c r="D3331" s="372">
        <v>1.03</v>
      </c>
    </row>
    <row r="3332" spans="1:4" x14ac:dyDescent="0.25">
      <c r="A3332" s="369" t="s">
        <v>9362</v>
      </c>
      <c r="B3332" s="370" t="s">
        <v>9363</v>
      </c>
      <c r="C3332" s="371" t="s">
        <v>52</v>
      </c>
      <c r="D3332" s="372">
        <v>2.16</v>
      </c>
    </row>
    <row r="3333" spans="1:4" x14ac:dyDescent="0.25">
      <c r="A3333" s="369" t="s">
        <v>9366</v>
      </c>
      <c r="B3333" s="370" t="s">
        <v>9367</v>
      </c>
      <c r="C3333" s="371" t="s">
        <v>52</v>
      </c>
      <c r="D3333" s="372">
        <v>2.75</v>
      </c>
    </row>
    <row r="3334" spans="1:4" x14ac:dyDescent="0.25">
      <c r="A3334" s="369" t="s">
        <v>9370</v>
      </c>
      <c r="B3334" s="370" t="s">
        <v>9371</v>
      </c>
      <c r="C3334" s="371" t="s">
        <v>21</v>
      </c>
      <c r="D3334" s="372">
        <v>0.52</v>
      </c>
    </row>
    <row r="3335" spans="1:4" x14ac:dyDescent="0.25">
      <c r="A3335" s="369" t="s">
        <v>9394</v>
      </c>
      <c r="B3335" s="370" t="s">
        <v>9395</v>
      </c>
      <c r="C3335" s="371" t="s">
        <v>21</v>
      </c>
      <c r="D3335" s="372">
        <v>0.46</v>
      </c>
    </row>
    <row r="3336" spans="1:4" x14ac:dyDescent="0.25">
      <c r="A3336" s="369" t="s">
        <v>9506</v>
      </c>
      <c r="B3336" s="370" t="s">
        <v>9507</v>
      </c>
      <c r="C3336" s="371" t="s">
        <v>32</v>
      </c>
      <c r="D3336" s="372">
        <v>0.81</v>
      </c>
    </row>
    <row r="3337" spans="1:4" x14ac:dyDescent="0.25">
      <c r="A3337" s="369" t="s">
        <v>9508</v>
      </c>
      <c r="B3337" s="370" t="s">
        <v>9509</v>
      </c>
      <c r="C3337" s="371" t="s">
        <v>32</v>
      </c>
      <c r="D3337" s="372">
        <v>1.36</v>
      </c>
    </row>
    <row r="3338" spans="1:4" x14ac:dyDescent="0.25">
      <c r="A3338" s="369" t="s">
        <v>9584</v>
      </c>
      <c r="B3338" s="370" t="s">
        <v>9585</v>
      </c>
      <c r="C3338" s="371" t="s">
        <v>32</v>
      </c>
      <c r="D3338" s="372">
        <v>6.6</v>
      </c>
    </row>
    <row r="3339" spans="1:4" ht="30" x14ac:dyDescent="0.25">
      <c r="A3339" s="369" t="s">
        <v>9590</v>
      </c>
      <c r="B3339" s="370" t="s">
        <v>9591</v>
      </c>
      <c r="C3339" s="371" t="s">
        <v>569</v>
      </c>
      <c r="D3339" s="372">
        <v>1</v>
      </c>
    </row>
    <row r="3340" spans="1:4" x14ac:dyDescent="0.25">
      <c r="A3340" s="369" t="s">
        <v>9592</v>
      </c>
      <c r="B3340" s="370" t="s">
        <v>9593</v>
      </c>
      <c r="C3340" s="371" t="s">
        <v>569</v>
      </c>
      <c r="D3340" s="372">
        <v>0.05</v>
      </c>
    </row>
    <row r="3341" spans="1:4" ht="30" x14ac:dyDescent="0.25">
      <c r="A3341" s="369" t="s">
        <v>9596</v>
      </c>
      <c r="B3341" s="370" t="s">
        <v>9597</v>
      </c>
      <c r="C3341" s="371" t="s">
        <v>569</v>
      </c>
      <c r="D3341" s="372">
        <v>0.05</v>
      </c>
    </row>
    <row r="3342" spans="1:4" x14ac:dyDescent="0.25">
      <c r="A3342" s="369" t="s">
        <v>9888</v>
      </c>
      <c r="B3342" s="370" t="s">
        <v>9889</v>
      </c>
      <c r="C3342" s="371" t="s">
        <v>310</v>
      </c>
      <c r="D3342" s="372">
        <v>3.16</v>
      </c>
    </row>
    <row r="3343" spans="1:4" ht="45" x14ac:dyDescent="0.25">
      <c r="A3343" s="369" t="s">
        <v>14687</v>
      </c>
      <c r="B3343" s="370" t="s">
        <v>14688</v>
      </c>
      <c r="C3343" s="371" t="s">
        <v>770</v>
      </c>
      <c r="D3343" s="372">
        <v>0.12</v>
      </c>
    </row>
    <row r="3344" spans="1:4" x14ac:dyDescent="0.25">
      <c r="A3344" s="369" t="s">
        <v>14697</v>
      </c>
      <c r="B3344" s="370" t="s">
        <v>14698</v>
      </c>
      <c r="C3344" s="371" t="s">
        <v>770</v>
      </c>
      <c r="D3344" s="372">
        <v>0.49</v>
      </c>
    </row>
    <row r="3345" spans="1:4" ht="30" x14ac:dyDescent="0.25">
      <c r="A3345" s="369" t="s">
        <v>14729</v>
      </c>
      <c r="B3345" s="370" t="s">
        <v>14730</v>
      </c>
      <c r="C3345" s="371" t="s">
        <v>770</v>
      </c>
      <c r="D3345" s="372">
        <v>0.55000000000000004</v>
      </c>
    </row>
    <row r="3346" spans="1:4" ht="45" x14ac:dyDescent="0.25">
      <c r="A3346" s="369" t="s">
        <v>14779</v>
      </c>
      <c r="B3346" s="370" t="s">
        <v>14780</v>
      </c>
      <c r="C3346" s="371" t="s">
        <v>770</v>
      </c>
      <c r="D3346" s="372">
        <v>0.6</v>
      </c>
    </row>
    <row r="3347" spans="1:4" x14ac:dyDescent="0.25">
      <c r="A3347" s="365" t="s">
        <v>6701</v>
      </c>
      <c r="B3347" s="366" t="s">
        <v>6702</v>
      </c>
      <c r="C3347" s="367"/>
      <c r="D3347" s="368"/>
    </row>
    <row r="3348" spans="1:4" x14ac:dyDescent="0.25">
      <c r="A3348" s="369" t="s">
        <v>1778</v>
      </c>
      <c r="B3348" s="370" t="s">
        <v>1779</v>
      </c>
      <c r="C3348" s="371" t="s">
        <v>25</v>
      </c>
      <c r="D3348" s="372"/>
    </row>
    <row r="3349" spans="1:4" x14ac:dyDescent="0.25">
      <c r="A3349" s="369" t="s">
        <v>8909</v>
      </c>
      <c r="B3349" s="370" t="s">
        <v>8910</v>
      </c>
      <c r="C3349" s="371" t="s">
        <v>770</v>
      </c>
      <c r="D3349" s="372">
        <v>30</v>
      </c>
    </row>
    <row r="3350" spans="1:4" x14ac:dyDescent="0.25">
      <c r="A3350" s="369" t="s">
        <v>8911</v>
      </c>
      <c r="B3350" s="370" t="s">
        <v>8912</v>
      </c>
      <c r="C3350" s="371" t="s">
        <v>770</v>
      </c>
      <c r="D3350" s="372">
        <v>30</v>
      </c>
    </row>
    <row r="3351" spans="1:4" ht="30" x14ac:dyDescent="0.25">
      <c r="A3351" s="369" t="s">
        <v>9360</v>
      </c>
      <c r="B3351" s="370" t="s">
        <v>9361</v>
      </c>
      <c r="C3351" s="371" t="s">
        <v>25</v>
      </c>
      <c r="D3351" s="372">
        <v>1</v>
      </c>
    </row>
    <row r="3352" spans="1:4" x14ac:dyDescent="0.25">
      <c r="A3352" s="369" t="s">
        <v>9506</v>
      </c>
      <c r="B3352" s="370" t="s">
        <v>9507</v>
      </c>
      <c r="C3352" s="371" t="s">
        <v>32</v>
      </c>
      <c r="D3352" s="372">
        <v>3</v>
      </c>
    </row>
    <row r="3353" spans="1:4" x14ac:dyDescent="0.25">
      <c r="A3353" s="369" t="s">
        <v>1780</v>
      </c>
      <c r="B3353" s="370" t="s">
        <v>1781</v>
      </c>
      <c r="C3353" s="371" t="s">
        <v>52</v>
      </c>
      <c r="D3353" s="372"/>
    </row>
    <row r="3354" spans="1:4" x14ac:dyDescent="0.25">
      <c r="A3354" s="369" t="s">
        <v>8909</v>
      </c>
      <c r="B3354" s="370" t="s">
        <v>8910</v>
      </c>
      <c r="C3354" s="371" t="s">
        <v>770</v>
      </c>
      <c r="D3354" s="372">
        <v>0.14000000000000001</v>
      </c>
    </row>
    <row r="3355" spans="1:4" x14ac:dyDescent="0.25">
      <c r="A3355" s="369" t="s">
        <v>8911</v>
      </c>
      <c r="B3355" s="370" t="s">
        <v>8912</v>
      </c>
      <c r="C3355" s="371" t="s">
        <v>770</v>
      </c>
      <c r="D3355" s="372">
        <v>0.14000000000000001</v>
      </c>
    </row>
    <row r="3356" spans="1:4" x14ac:dyDescent="0.25">
      <c r="A3356" s="369" t="s">
        <v>9506</v>
      </c>
      <c r="B3356" s="370" t="s">
        <v>9507</v>
      </c>
      <c r="C3356" s="371" t="s">
        <v>32</v>
      </c>
      <c r="D3356" s="372">
        <v>0.01</v>
      </c>
    </row>
    <row r="3357" spans="1:4" ht="30" x14ac:dyDescent="0.25">
      <c r="A3357" s="369" t="s">
        <v>1782</v>
      </c>
      <c r="B3357" s="370" t="s">
        <v>1783</v>
      </c>
      <c r="C3357" s="371" t="s">
        <v>52</v>
      </c>
      <c r="D3357" s="372"/>
    </row>
    <row r="3358" spans="1:4" x14ac:dyDescent="0.25">
      <c r="A3358" s="369" t="s">
        <v>8909</v>
      </c>
      <c r="B3358" s="370" t="s">
        <v>8910</v>
      </c>
      <c r="C3358" s="371" t="s">
        <v>770</v>
      </c>
      <c r="D3358" s="372">
        <v>0.37</v>
      </c>
    </row>
    <row r="3359" spans="1:4" x14ac:dyDescent="0.25">
      <c r="A3359" s="369" t="s">
        <v>8911</v>
      </c>
      <c r="B3359" s="370" t="s">
        <v>8912</v>
      </c>
      <c r="C3359" s="371" t="s">
        <v>770</v>
      </c>
      <c r="D3359" s="372">
        <v>0.37</v>
      </c>
    </row>
    <row r="3360" spans="1:4" x14ac:dyDescent="0.25">
      <c r="A3360" s="369" t="s">
        <v>9506</v>
      </c>
      <c r="B3360" s="370" t="s">
        <v>9507</v>
      </c>
      <c r="C3360" s="371" t="s">
        <v>32</v>
      </c>
      <c r="D3360" s="372">
        <v>2.5000000000000001E-2</v>
      </c>
    </row>
    <row r="3361" spans="1:4" x14ac:dyDescent="0.25">
      <c r="A3361" s="365" t="s">
        <v>6221</v>
      </c>
      <c r="B3361" s="366" t="s">
        <v>1784</v>
      </c>
      <c r="C3361" s="367"/>
      <c r="D3361" s="368"/>
    </row>
    <row r="3362" spans="1:4" x14ac:dyDescent="0.25">
      <c r="A3362" s="365" t="s">
        <v>6703</v>
      </c>
      <c r="B3362" s="366" t="s">
        <v>1785</v>
      </c>
      <c r="C3362" s="367"/>
      <c r="D3362" s="368"/>
    </row>
    <row r="3363" spans="1:4" x14ac:dyDescent="0.25">
      <c r="A3363" s="369" t="s">
        <v>1786</v>
      </c>
      <c r="B3363" s="370" t="s">
        <v>1787</v>
      </c>
      <c r="C3363" s="371" t="s">
        <v>21</v>
      </c>
      <c r="D3363" s="372"/>
    </row>
    <row r="3364" spans="1:4" x14ac:dyDescent="0.25">
      <c r="A3364" s="369" t="s">
        <v>8909</v>
      </c>
      <c r="B3364" s="370" t="s">
        <v>8910</v>
      </c>
      <c r="C3364" s="371" t="s">
        <v>770</v>
      </c>
      <c r="D3364" s="372">
        <v>0.5</v>
      </c>
    </row>
    <row r="3365" spans="1:4" x14ac:dyDescent="0.25">
      <c r="A3365" s="369" t="s">
        <v>8911</v>
      </c>
      <c r="B3365" s="370" t="s">
        <v>8912</v>
      </c>
      <c r="C3365" s="371" t="s">
        <v>770</v>
      </c>
      <c r="D3365" s="372">
        <v>1</v>
      </c>
    </row>
    <row r="3366" spans="1:4" x14ac:dyDescent="0.25">
      <c r="A3366" s="369" t="s">
        <v>9970</v>
      </c>
      <c r="B3366" s="370" t="s">
        <v>1787</v>
      </c>
      <c r="C3366" s="371" t="s">
        <v>569</v>
      </c>
      <c r="D3366" s="372">
        <v>16</v>
      </c>
    </row>
    <row r="3367" spans="1:4" x14ac:dyDescent="0.25">
      <c r="A3367" s="369" t="s">
        <v>1788</v>
      </c>
      <c r="B3367" s="370" t="s">
        <v>1789</v>
      </c>
      <c r="C3367" s="371" t="s">
        <v>21</v>
      </c>
      <c r="D3367" s="372"/>
    </row>
    <row r="3368" spans="1:4" x14ac:dyDescent="0.25">
      <c r="A3368" s="369" t="s">
        <v>8909</v>
      </c>
      <c r="B3368" s="370" t="s">
        <v>8910</v>
      </c>
      <c r="C3368" s="371" t="s">
        <v>770</v>
      </c>
      <c r="D3368" s="372">
        <v>0.5</v>
      </c>
    </row>
    <row r="3369" spans="1:4" x14ac:dyDescent="0.25">
      <c r="A3369" s="369" t="s">
        <v>8911</v>
      </c>
      <c r="B3369" s="370" t="s">
        <v>8912</v>
      </c>
      <c r="C3369" s="371" t="s">
        <v>770</v>
      </c>
      <c r="D3369" s="372">
        <v>1</v>
      </c>
    </row>
    <row r="3370" spans="1:4" x14ac:dyDescent="0.25">
      <c r="A3370" s="369" t="s">
        <v>9968</v>
      </c>
      <c r="B3370" s="370" t="s">
        <v>1789</v>
      </c>
      <c r="C3370" s="371" t="s">
        <v>569</v>
      </c>
      <c r="D3370" s="372">
        <v>16</v>
      </c>
    </row>
    <row r="3371" spans="1:4" x14ac:dyDescent="0.25">
      <c r="A3371" s="369" t="s">
        <v>1790</v>
      </c>
      <c r="B3371" s="370" t="s">
        <v>1791</v>
      </c>
      <c r="C3371" s="371" t="s">
        <v>21</v>
      </c>
      <c r="D3371" s="372"/>
    </row>
    <row r="3372" spans="1:4" x14ac:dyDescent="0.25">
      <c r="A3372" s="369" t="s">
        <v>8909</v>
      </c>
      <c r="B3372" s="370" t="s">
        <v>8910</v>
      </c>
      <c r="C3372" s="371" t="s">
        <v>770</v>
      </c>
      <c r="D3372" s="372">
        <v>0.5</v>
      </c>
    </row>
    <row r="3373" spans="1:4" x14ac:dyDescent="0.25">
      <c r="A3373" s="369" t="s">
        <v>8911</v>
      </c>
      <c r="B3373" s="370" t="s">
        <v>8912</v>
      </c>
      <c r="C3373" s="371" t="s">
        <v>770</v>
      </c>
      <c r="D3373" s="372">
        <v>1</v>
      </c>
    </row>
    <row r="3374" spans="1:4" x14ac:dyDescent="0.25">
      <c r="A3374" s="369" t="s">
        <v>9971</v>
      </c>
      <c r="B3374" s="370" t="s">
        <v>1791</v>
      </c>
      <c r="C3374" s="371" t="s">
        <v>569</v>
      </c>
      <c r="D3374" s="372">
        <v>16</v>
      </c>
    </row>
    <row r="3375" spans="1:4" x14ac:dyDescent="0.25">
      <c r="A3375" s="369" t="s">
        <v>1792</v>
      </c>
      <c r="B3375" s="370" t="s">
        <v>1793</v>
      </c>
      <c r="C3375" s="371" t="s">
        <v>21</v>
      </c>
      <c r="D3375" s="372"/>
    </row>
    <row r="3376" spans="1:4" x14ac:dyDescent="0.25">
      <c r="A3376" s="369" t="s">
        <v>8909</v>
      </c>
      <c r="B3376" s="370" t="s">
        <v>8910</v>
      </c>
      <c r="C3376" s="371" t="s">
        <v>770</v>
      </c>
      <c r="D3376" s="372">
        <v>0.75</v>
      </c>
    </row>
    <row r="3377" spans="1:4" x14ac:dyDescent="0.25">
      <c r="A3377" s="369" t="s">
        <v>8911</v>
      </c>
      <c r="B3377" s="370" t="s">
        <v>8912</v>
      </c>
      <c r="C3377" s="371" t="s">
        <v>770</v>
      </c>
      <c r="D3377" s="372">
        <v>1.5</v>
      </c>
    </row>
    <row r="3378" spans="1:4" x14ac:dyDescent="0.25">
      <c r="A3378" s="369" t="s">
        <v>9976</v>
      </c>
      <c r="B3378" s="370" t="s">
        <v>9977</v>
      </c>
      <c r="C3378" s="371" t="s">
        <v>569</v>
      </c>
      <c r="D3378" s="372">
        <v>27</v>
      </c>
    </row>
    <row r="3379" spans="1:4" x14ac:dyDescent="0.25">
      <c r="A3379" s="369" t="s">
        <v>1794</v>
      </c>
      <c r="B3379" s="370" t="s">
        <v>1795</v>
      </c>
      <c r="C3379" s="371" t="s">
        <v>21</v>
      </c>
      <c r="D3379" s="372"/>
    </row>
    <row r="3380" spans="1:4" x14ac:dyDescent="0.25">
      <c r="A3380" s="369" t="s">
        <v>8909</v>
      </c>
      <c r="B3380" s="370" t="s">
        <v>8910</v>
      </c>
      <c r="C3380" s="371" t="s">
        <v>770</v>
      </c>
      <c r="D3380" s="372">
        <v>0.75</v>
      </c>
    </row>
    <row r="3381" spans="1:4" x14ac:dyDescent="0.25">
      <c r="A3381" s="369" t="s">
        <v>8911</v>
      </c>
      <c r="B3381" s="370" t="s">
        <v>8912</v>
      </c>
      <c r="C3381" s="371" t="s">
        <v>770</v>
      </c>
      <c r="D3381" s="372">
        <v>1.5</v>
      </c>
    </row>
    <row r="3382" spans="1:4" x14ac:dyDescent="0.25">
      <c r="A3382" s="369" t="s">
        <v>9969</v>
      </c>
      <c r="B3382" s="370" t="s">
        <v>1795</v>
      </c>
      <c r="C3382" s="371" t="s">
        <v>569</v>
      </c>
      <c r="D3382" s="372">
        <v>27</v>
      </c>
    </row>
    <row r="3383" spans="1:4" x14ac:dyDescent="0.25">
      <c r="A3383" s="369" t="s">
        <v>1796</v>
      </c>
      <c r="B3383" s="370" t="s">
        <v>1797</v>
      </c>
      <c r="C3383" s="371" t="s">
        <v>52</v>
      </c>
      <c r="D3383" s="372"/>
    </row>
    <row r="3384" spans="1:4" x14ac:dyDescent="0.25">
      <c r="A3384" s="369" t="s">
        <v>8935</v>
      </c>
      <c r="B3384" s="370" t="s">
        <v>8936</v>
      </c>
      <c r="C3384" s="371" t="s">
        <v>770</v>
      </c>
      <c r="D3384" s="372">
        <v>0.32</v>
      </c>
    </row>
    <row r="3385" spans="1:4" x14ac:dyDescent="0.25">
      <c r="A3385" s="369" t="s">
        <v>8949</v>
      </c>
      <c r="B3385" s="370" t="s">
        <v>8950</v>
      </c>
      <c r="C3385" s="371" t="s">
        <v>770</v>
      </c>
      <c r="D3385" s="372">
        <v>0.32</v>
      </c>
    </row>
    <row r="3386" spans="1:4" x14ac:dyDescent="0.25">
      <c r="A3386" s="369" t="s">
        <v>8993</v>
      </c>
      <c r="B3386" s="370" t="s">
        <v>8994</v>
      </c>
      <c r="C3386" s="371" t="s">
        <v>32</v>
      </c>
      <c r="D3386" s="372">
        <v>0.2</v>
      </c>
    </row>
    <row r="3387" spans="1:4" x14ac:dyDescent="0.25">
      <c r="A3387" s="369" t="s">
        <v>9043</v>
      </c>
      <c r="B3387" s="370" t="s">
        <v>9044</v>
      </c>
      <c r="C3387" s="371" t="s">
        <v>32</v>
      </c>
      <c r="D3387" s="372">
        <v>0.6</v>
      </c>
    </row>
    <row r="3388" spans="1:4" x14ac:dyDescent="0.25">
      <c r="A3388" s="369" t="s">
        <v>9049</v>
      </c>
      <c r="B3388" s="370" t="s">
        <v>9050</v>
      </c>
      <c r="C3388" s="371" t="s">
        <v>25</v>
      </c>
      <c r="D3388" s="372">
        <v>2E-3</v>
      </c>
    </row>
    <row r="3389" spans="1:4" ht="30" x14ac:dyDescent="0.25">
      <c r="A3389" s="369" t="s">
        <v>1798</v>
      </c>
      <c r="B3389" s="370" t="s">
        <v>6704</v>
      </c>
      <c r="C3389" s="371" t="s">
        <v>52</v>
      </c>
      <c r="D3389" s="372"/>
    </row>
    <row r="3390" spans="1:4" x14ac:dyDescent="0.25">
      <c r="A3390" s="369" t="s">
        <v>8909</v>
      </c>
      <c r="B3390" s="370" t="s">
        <v>8910</v>
      </c>
      <c r="C3390" s="371" t="s">
        <v>770</v>
      </c>
      <c r="D3390" s="372">
        <v>0.4</v>
      </c>
    </row>
    <row r="3391" spans="1:4" x14ac:dyDescent="0.25">
      <c r="A3391" s="369" t="s">
        <v>8911</v>
      </c>
      <c r="B3391" s="370" t="s">
        <v>8912</v>
      </c>
      <c r="C3391" s="371" t="s">
        <v>770</v>
      </c>
      <c r="D3391" s="372">
        <v>0.4</v>
      </c>
    </row>
    <row r="3392" spans="1:4" x14ac:dyDescent="0.25">
      <c r="A3392" s="369" t="s">
        <v>8993</v>
      </c>
      <c r="B3392" s="370" t="s">
        <v>8994</v>
      </c>
      <c r="C3392" s="371" t="s">
        <v>32</v>
      </c>
      <c r="D3392" s="372">
        <v>0.6</v>
      </c>
    </row>
    <row r="3393" spans="1:4" x14ac:dyDescent="0.25">
      <c r="A3393" s="369" t="s">
        <v>9043</v>
      </c>
      <c r="B3393" s="370" t="s">
        <v>9044</v>
      </c>
      <c r="C3393" s="371" t="s">
        <v>32</v>
      </c>
      <c r="D3393" s="372">
        <v>1.1299999999999999</v>
      </c>
    </row>
    <row r="3394" spans="1:4" x14ac:dyDescent="0.25">
      <c r="A3394" s="369" t="s">
        <v>9049</v>
      </c>
      <c r="B3394" s="370" t="s">
        <v>9050</v>
      </c>
      <c r="C3394" s="371" t="s">
        <v>25</v>
      </c>
      <c r="D3394" s="372">
        <v>7.0000000000000001E-3</v>
      </c>
    </row>
    <row r="3395" spans="1:4" x14ac:dyDescent="0.25">
      <c r="A3395" s="369" t="s">
        <v>9972</v>
      </c>
      <c r="B3395" s="370" t="s">
        <v>9973</v>
      </c>
      <c r="C3395" s="371" t="s">
        <v>569</v>
      </c>
      <c r="D3395" s="372">
        <v>3</v>
      </c>
    </row>
    <row r="3396" spans="1:4" x14ac:dyDescent="0.25">
      <c r="A3396" s="369" t="s">
        <v>1799</v>
      </c>
      <c r="B3396" s="370" t="s">
        <v>1800</v>
      </c>
      <c r="C3396" s="371" t="s">
        <v>52</v>
      </c>
      <c r="D3396" s="372"/>
    </row>
    <row r="3397" spans="1:4" x14ac:dyDescent="0.25">
      <c r="A3397" s="369" t="s">
        <v>8909</v>
      </c>
      <c r="B3397" s="370" t="s">
        <v>8910</v>
      </c>
      <c r="C3397" s="371" t="s">
        <v>770</v>
      </c>
      <c r="D3397" s="372">
        <v>0.4</v>
      </c>
    </row>
    <row r="3398" spans="1:4" x14ac:dyDescent="0.25">
      <c r="A3398" s="369" t="s">
        <v>8911</v>
      </c>
      <c r="B3398" s="370" t="s">
        <v>8912</v>
      </c>
      <c r="C3398" s="371" t="s">
        <v>770</v>
      </c>
      <c r="D3398" s="372">
        <v>0.4</v>
      </c>
    </row>
    <row r="3399" spans="1:4" x14ac:dyDescent="0.25">
      <c r="A3399" s="369" t="s">
        <v>8993</v>
      </c>
      <c r="B3399" s="370" t="s">
        <v>8994</v>
      </c>
      <c r="C3399" s="371" t="s">
        <v>32</v>
      </c>
      <c r="D3399" s="372">
        <v>0.6</v>
      </c>
    </row>
    <row r="3400" spans="1:4" x14ac:dyDescent="0.25">
      <c r="A3400" s="369" t="s">
        <v>9043</v>
      </c>
      <c r="B3400" s="370" t="s">
        <v>9044</v>
      </c>
      <c r="C3400" s="371" t="s">
        <v>32</v>
      </c>
      <c r="D3400" s="372">
        <v>1.1299999999999999</v>
      </c>
    </row>
    <row r="3401" spans="1:4" x14ac:dyDescent="0.25">
      <c r="A3401" s="369" t="s">
        <v>9049</v>
      </c>
      <c r="B3401" s="370" t="s">
        <v>9050</v>
      </c>
      <c r="C3401" s="371" t="s">
        <v>25</v>
      </c>
      <c r="D3401" s="372">
        <v>7.0000000000000001E-3</v>
      </c>
    </row>
    <row r="3402" spans="1:4" x14ac:dyDescent="0.25">
      <c r="A3402" s="369" t="s">
        <v>9972</v>
      </c>
      <c r="B3402" s="370" t="s">
        <v>9973</v>
      </c>
      <c r="C3402" s="371" t="s">
        <v>569</v>
      </c>
      <c r="D3402" s="372">
        <v>2.8</v>
      </c>
    </row>
    <row r="3403" spans="1:4" x14ac:dyDescent="0.25">
      <c r="A3403" s="369" t="s">
        <v>9974</v>
      </c>
      <c r="B3403" s="370" t="s">
        <v>9975</v>
      </c>
      <c r="C3403" s="371" t="s">
        <v>569</v>
      </c>
      <c r="D3403" s="372">
        <v>0.2</v>
      </c>
    </row>
    <row r="3404" spans="1:4" x14ac:dyDescent="0.25">
      <c r="A3404" s="365" t="s">
        <v>6705</v>
      </c>
      <c r="B3404" s="366" t="s">
        <v>1801</v>
      </c>
      <c r="C3404" s="367"/>
      <c r="D3404" s="368"/>
    </row>
    <row r="3405" spans="1:4" ht="30" x14ac:dyDescent="0.25">
      <c r="A3405" s="369" t="s">
        <v>84</v>
      </c>
      <c r="B3405" s="370" t="s">
        <v>6706</v>
      </c>
      <c r="C3405" s="371" t="s">
        <v>21</v>
      </c>
      <c r="D3405" s="372"/>
    </row>
    <row r="3406" spans="1:4" x14ac:dyDescent="0.25">
      <c r="A3406" s="369" t="s">
        <v>8909</v>
      </c>
      <c r="B3406" s="370" t="s">
        <v>8910</v>
      </c>
      <c r="C3406" s="371" t="s">
        <v>770</v>
      </c>
      <c r="D3406" s="372">
        <v>0.4</v>
      </c>
    </row>
    <row r="3407" spans="1:4" x14ac:dyDescent="0.25">
      <c r="A3407" s="369" t="s">
        <v>8911</v>
      </c>
      <c r="B3407" s="370" t="s">
        <v>8912</v>
      </c>
      <c r="C3407" s="371" t="s">
        <v>770</v>
      </c>
      <c r="D3407" s="372">
        <v>0.4</v>
      </c>
    </row>
    <row r="3408" spans="1:4" x14ac:dyDescent="0.25">
      <c r="A3408" s="369" t="s">
        <v>9518</v>
      </c>
      <c r="B3408" s="370" t="s">
        <v>9519</v>
      </c>
      <c r="C3408" s="371" t="s">
        <v>569</v>
      </c>
      <c r="D3408" s="372">
        <v>1</v>
      </c>
    </row>
    <row r="3409" spans="1:4" x14ac:dyDescent="0.25">
      <c r="A3409" s="369" t="s">
        <v>9906</v>
      </c>
      <c r="B3409" s="370" t="s">
        <v>9907</v>
      </c>
      <c r="C3409" s="371" t="s">
        <v>21</v>
      </c>
      <c r="D3409" s="372">
        <v>1.1499999999999999</v>
      </c>
    </row>
    <row r="3410" spans="1:4" ht="30" x14ac:dyDescent="0.25">
      <c r="A3410" s="369" t="s">
        <v>1802</v>
      </c>
      <c r="B3410" s="370" t="s">
        <v>6707</v>
      </c>
      <c r="C3410" s="371" t="s">
        <v>21</v>
      </c>
      <c r="D3410" s="372"/>
    </row>
    <row r="3411" spans="1:4" x14ac:dyDescent="0.25">
      <c r="A3411" s="369" t="s">
        <v>8909</v>
      </c>
      <c r="B3411" s="370" t="s">
        <v>8910</v>
      </c>
      <c r="C3411" s="371" t="s">
        <v>770</v>
      </c>
      <c r="D3411" s="372">
        <v>0.4</v>
      </c>
    </row>
    <row r="3412" spans="1:4" x14ac:dyDescent="0.25">
      <c r="A3412" s="369" t="s">
        <v>8911</v>
      </c>
      <c r="B3412" s="370" t="s">
        <v>8912</v>
      </c>
      <c r="C3412" s="371" t="s">
        <v>770</v>
      </c>
      <c r="D3412" s="372">
        <v>0.4</v>
      </c>
    </row>
    <row r="3413" spans="1:4" x14ac:dyDescent="0.25">
      <c r="A3413" s="369" t="s">
        <v>9518</v>
      </c>
      <c r="B3413" s="370" t="s">
        <v>9519</v>
      </c>
      <c r="C3413" s="371" t="s">
        <v>569</v>
      </c>
      <c r="D3413" s="372">
        <v>1</v>
      </c>
    </row>
    <row r="3414" spans="1:4" x14ac:dyDescent="0.25">
      <c r="A3414" s="369" t="s">
        <v>9896</v>
      </c>
      <c r="B3414" s="370" t="s">
        <v>9897</v>
      </c>
      <c r="C3414" s="371" t="s">
        <v>21</v>
      </c>
      <c r="D3414" s="372">
        <v>1.1499999999999999</v>
      </c>
    </row>
    <row r="3415" spans="1:4" ht="30" x14ac:dyDescent="0.25">
      <c r="A3415" s="369" t="s">
        <v>1803</v>
      </c>
      <c r="B3415" s="370" t="s">
        <v>6708</v>
      </c>
      <c r="C3415" s="371" t="s">
        <v>21</v>
      </c>
      <c r="D3415" s="372"/>
    </row>
    <row r="3416" spans="1:4" x14ac:dyDescent="0.25">
      <c r="A3416" s="369" t="s">
        <v>8909</v>
      </c>
      <c r="B3416" s="370" t="s">
        <v>8910</v>
      </c>
      <c r="C3416" s="371" t="s">
        <v>770</v>
      </c>
      <c r="D3416" s="372">
        <v>0.4</v>
      </c>
    </row>
    <row r="3417" spans="1:4" x14ac:dyDescent="0.25">
      <c r="A3417" s="369" t="s">
        <v>8911</v>
      </c>
      <c r="B3417" s="370" t="s">
        <v>8912</v>
      </c>
      <c r="C3417" s="371" t="s">
        <v>770</v>
      </c>
      <c r="D3417" s="372">
        <v>0.4</v>
      </c>
    </row>
    <row r="3418" spans="1:4" x14ac:dyDescent="0.25">
      <c r="A3418" s="369" t="s">
        <v>9518</v>
      </c>
      <c r="B3418" s="370" t="s">
        <v>9519</v>
      </c>
      <c r="C3418" s="371" t="s">
        <v>569</v>
      </c>
      <c r="D3418" s="372">
        <v>3</v>
      </c>
    </row>
    <row r="3419" spans="1:4" x14ac:dyDescent="0.25">
      <c r="A3419" s="369" t="s">
        <v>9900</v>
      </c>
      <c r="B3419" s="370" t="s">
        <v>9901</v>
      </c>
      <c r="C3419" s="371" t="s">
        <v>21</v>
      </c>
      <c r="D3419" s="372">
        <v>1.1000000000000001</v>
      </c>
    </row>
    <row r="3420" spans="1:4" ht="30" x14ac:dyDescent="0.25">
      <c r="A3420" s="369" t="s">
        <v>1804</v>
      </c>
      <c r="B3420" s="370" t="s">
        <v>6709</v>
      </c>
      <c r="C3420" s="371" t="s">
        <v>21</v>
      </c>
      <c r="D3420" s="372"/>
    </row>
    <row r="3421" spans="1:4" x14ac:dyDescent="0.25">
      <c r="A3421" s="369" t="s">
        <v>8909</v>
      </c>
      <c r="B3421" s="370" t="s">
        <v>8910</v>
      </c>
      <c r="C3421" s="371" t="s">
        <v>770</v>
      </c>
      <c r="D3421" s="372">
        <v>0.4</v>
      </c>
    </row>
    <row r="3422" spans="1:4" x14ac:dyDescent="0.25">
      <c r="A3422" s="369" t="s">
        <v>8911</v>
      </c>
      <c r="B3422" s="370" t="s">
        <v>8912</v>
      </c>
      <c r="C3422" s="371" t="s">
        <v>770</v>
      </c>
      <c r="D3422" s="372">
        <v>0.4</v>
      </c>
    </row>
    <row r="3423" spans="1:4" x14ac:dyDescent="0.25">
      <c r="A3423" s="369" t="s">
        <v>9518</v>
      </c>
      <c r="B3423" s="370" t="s">
        <v>9519</v>
      </c>
      <c r="C3423" s="371" t="s">
        <v>569</v>
      </c>
      <c r="D3423" s="372">
        <v>3</v>
      </c>
    </row>
    <row r="3424" spans="1:4" x14ac:dyDescent="0.25">
      <c r="A3424" s="369" t="s">
        <v>9910</v>
      </c>
      <c r="B3424" s="370" t="s">
        <v>9911</v>
      </c>
      <c r="C3424" s="371" t="s">
        <v>21</v>
      </c>
      <c r="D3424" s="372">
        <v>1.1000000000000001</v>
      </c>
    </row>
    <row r="3425" spans="1:4" ht="30" x14ac:dyDescent="0.25">
      <c r="A3425" s="369" t="s">
        <v>1805</v>
      </c>
      <c r="B3425" s="370" t="s">
        <v>6710</v>
      </c>
      <c r="C3425" s="371" t="s">
        <v>52</v>
      </c>
      <c r="D3425" s="372"/>
    </row>
    <row r="3426" spans="1:4" x14ac:dyDescent="0.25">
      <c r="A3426" s="369" t="s">
        <v>8909</v>
      </c>
      <c r="B3426" s="370" t="s">
        <v>8910</v>
      </c>
      <c r="C3426" s="371" t="s">
        <v>770</v>
      </c>
      <c r="D3426" s="372">
        <v>0.2</v>
      </c>
    </row>
    <row r="3427" spans="1:4" x14ac:dyDescent="0.25">
      <c r="A3427" s="369" t="s">
        <v>8911</v>
      </c>
      <c r="B3427" s="370" t="s">
        <v>8912</v>
      </c>
      <c r="C3427" s="371" t="s">
        <v>770</v>
      </c>
      <c r="D3427" s="372">
        <v>0.2</v>
      </c>
    </row>
    <row r="3428" spans="1:4" x14ac:dyDescent="0.25">
      <c r="A3428" s="369" t="s">
        <v>9518</v>
      </c>
      <c r="B3428" s="370" t="s">
        <v>9519</v>
      </c>
      <c r="C3428" s="371" t="s">
        <v>569</v>
      </c>
      <c r="D3428" s="372">
        <v>2</v>
      </c>
    </row>
    <row r="3429" spans="1:4" x14ac:dyDescent="0.25">
      <c r="A3429" s="369" t="s">
        <v>9904</v>
      </c>
      <c r="B3429" s="370" t="s">
        <v>9905</v>
      </c>
      <c r="C3429" s="371" t="s">
        <v>569</v>
      </c>
      <c r="D3429" s="372">
        <v>1.2</v>
      </c>
    </row>
    <row r="3430" spans="1:4" ht="30" x14ac:dyDescent="0.25">
      <c r="A3430" s="369" t="s">
        <v>1806</v>
      </c>
      <c r="B3430" s="370" t="s">
        <v>6711</v>
      </c>
      <c r="C3430" s="371" t="s">
        <v>52</v>
      </c>
      <c r="D3430" s="372"/>
    </row>
    <row r="3431" spans="1:4" x14ac:dyDescent="0.25">
      <c r="A3431" s="369" t="s">
        <v>8909</v>
      </c>
      <c r="B3431" s="370" t="s">
        <v>8910</v>
      </c>
      <c r="C3431" s="371" t="s">
        <v>770</v>
      </c>
      <c r="D3431" s="372">
        <v>0.2</v>
      </c>
    </row>
    <row r="3432" spans="1:4" x14ac:dyDescent="0.25">
      <c r="A3432" s="369" t="s">
        <v>8911</v>
      </c>
      <c r="B3432" s="370" t="s">
        <v>8912</v>
      </c>
      <c r="C3432" s="371" t="s">
        <v>770</v>
      </c>
      <c r="D3432" s="372">
        <v>0.2</v>
      </c>
    </row>
    <row r="3433" spans="1:4" x14ac:dyDescent="0.25">
      <c r="A3433" s="369" t="s">
        <v>9518</v>
      </c>
      <c r="B3433" s="370" t="s">
        <v>9519</v>
      </c>
      <c r="C3433" s="371" t="s">
        <v>569</v>
      </c>
      <c r="D3433" s="372">
        <v>2</v>
      </c>
    </row>
    <row r="3434" spans="1:4" x14ac:dyDescent="0.25">
      <c r="A3434" s="369" t="s">
        <v>9898</v>
      </c>
      <c r="B3434" s="370" t="s">
        <v>9899</v>
      </c>
      <c r="C3434" s="371" t="s">
        <v>569</v>
      </c>
      <c r="D3434" s="372">
        <v>1.2</v>
      </c>
    </row>
    <row r="3435" spans="1:4" ht="30" x14ac:dyDescent="0.25">
      <c r="A3435" s="369" t="s">
        <v>1807</v>
      </c>
      <c r="B3435" s="370" t="s">
        <v>6712</v>
      </c>
      <c r="C3435" s="371" t="s">
        <v>52</v>
      </c>
      <c r="D3435" s="372"/>
    </row>
    <row r="3436" spans="1:4" x14ac:dyDescent="0.25">
      <c r="A3436" s="369" t="s">
        <v>8909</v>
      </c>
      <c r="B3436" s="370" t="s">
        <v>8910</v>
      </c>
      <c r="C3436" s="371" t="s">
        <v>770</v>
      </c>
      <c r="D3436" s="372">
        <v>0.2</v>
      </c>
    </row>
    <row r="3437" spans="1:4" x14ac:dyDescent="0.25">
      <c r="A3437" s="369" t="s">
        <v>8911</v>
      </c>
      <c r="B3437" s="370" t="s">
        <v>8912</v>
      </c>
      <c r="C3437" s="371" t="s">
        <v>770</v>
      </c>
      <c r="D3437" s="372">
        <v>0.2</v>
      </c>
    </row>
    <row r="3438" spans="1:4" x14ac:dyDescent="0.25">
      <c r="A3438" s="369" t="s">
        <v>9518</v>
      </c>
      <c r="B3438" s="370" t="s">
        <v>9519</v>
      </c>
      <c r="C3438" s="371" t="s">
        <v>569</v>
      </c>
      <c r="D3438" s="372">
        <v>6</v>
      </c>
    </row>
    <row r="3439" spans="1:4" x14ac:dyDescent="0.25">
      <c r="A3439" s="369" t="s">
        <v>9908</v>
      </c>
      <c r="B3439" s="370" t="s">
        <v>9909</v>
      </c>
      <c r="C3439" s="371" t="s">
        <v>569</v>
      </c>
      <c r="D3439" s="372">
        <v>2.2999999999999998</v>
      </c>
    </row>
    <row r="3440" spans="1:4" ht="30" x14ac:dyDescent="0.25">
      <c r="A3440" s="369" t="s">
        <v>1808</v>
      </c>
      <c r="B3440" s="370" t="s">
        <v>6713</v>
      </c>
      <c r="C3440" s="371" t="s">
        <v>52</v>
      </c>
      <c r="D3440" s="372"/>
    </row>
    <row r="3441" spans="1:4" x14ac:dyDescent="0.25">
      <c r="A3441" s="369" t="s">
        <v>8909</v>
      </c>
      <c r="B3441" s="370" t="s">
        <v>8910</v>
      </c>
      <c r="C3441" s="371" t="s">
        <v>770</v>
      </c>
      <c r="D3441" s="372">
        <v>0.2</v>
      </c>
    </row>
    <row r="3442" spans="1:4" x14ac:dyDescent="0.25">
      <c r="A3442" s="369" t="s">
        <v>8911</v>
      </c>
      <c r="B3442" s="370" t="s">
        <v>8912</v>
      </c>
      <c r="C3442" s="371" t="s">
        <v>770</v>
      </c>
      <c r="D3442" s="372">
        <v>0.2</v>
      </c>
    </row>
    <row r="3443" spans="1:4" x14ac:dyDescent="0.25">
      <c r="A3443" s="369" t="s">
        <v>9518</v>
      </c>
      <c r="B3443" s="370" t="s">
        <v>9519</v>
      </c>
      <c r="C3443" s="371" t="s">
        <v>569</v>
      </c>
      <c r="D3443" s="372">
        <v>6</v>
      </c>
    </row>
    <row r="3444" spans="1:4" x14ac:dyDescent="0.25">
      <c r="A3444" s="369" t="s">
        <v>9912</v>
      </c>
      <c r="B3444" s="370" t="s">
        <v>9913</v>
      </c>
      <c r="C3444" s="371" t="s">
        <v>569</v>
      </c>
      <c r="D3444" s="372">
        <v>2.2999999999999998</v>
      </c>
    </row>
    <row r="3445" spans="1:4" ht="30" x14ac:dyDescent="0.25">
      <c r="A3445" s="369" t="s">
        <v>1809</v>
      </c>
      <c r="B3445" s="370" t="s">
        <v>6714</v>
      </c>
      <c r="C3445" s="371" t="s">
        <v>52</v>
      </c>
      <c r="D3445" s="372"/>
    </row>
    <row r="3446" spans="1:4" x14ac:dyDescent="0.25">
      <c r="A3446" s="369" t="s">
        <v>8909</v>
      </c>
      <c r="B3446" s="370" t="s">
        <v>8910</v>
      </c>
      <c r="C3446" s="371" t="s">
        <v>770</v>
      </c>
      <c r="D3446" s="372">
        <v>0.2</v>
      </c>
    </row>
    <row r="3447" spans="1:4" x14ac:dyDescent="0.25">
      <c r="A3447" s="369" t="s">
        <v>8911</v>
      </c>
      <c r="B3447" s="370" t="s">
        <v>8912</v>
      </c>
      <c r="C3447" s="371" t="s">
        <v>770</v>
      </c>
      <c r="D3447" s="372">
        <v>0.2</v>
      </c>
    </row>
    <row r="3448" spans="1:4" x14ac:dyDescent="0.25">
      <c r="A3448" s="369" t="s">
        <v>9518</v>
      </c>
      <c r="B3448" s="370" t="s">
        <v>9519</v>
      </c>
      <c r="C3448" s="371" t="s">
        <v>569</v>
      </c>
      <c r="D3448" s="372">
        <v>0.83330000000000004</v>
      </c>
    </row>
    <row r="3449" spans="1:4" x14ac:dyDescent="0.25">
      <c r="A3449" s="369" t="s">
        <v>9916</v>
      </c>
      <c r="B3449" s="370" t="s">
        <v>9917</v>
      </c>
      <c r="C3449" s="371" t="s">
        <v>569</v>
      </c>
      <c r="D3449" s="372">
        <v>0.876</v>
      </c>
    </row>
    <row r="3450" spans="1:4" ht="30" x14ac:dyDescent="0.25">
      <c r="A3450" s="369" t="s">
        <v>1810</v>
      </c>
      <c r="B3450" s="370" t="s">
        <v>6715</v>
      </c>
      <c r="C3450" s="371" t="s">
        <v>52</v>
      </c>
      <c r="D3450" s="372"/>
    </row>
    <row r="3451" spans="1:4" x14ac:dyDescent="0.25">
      <c r="A3451" s="369" t="s">
        <v>8909</v>
      </c>
      <c r="B3451" s="370" t="s">
        <v>8910</v>
      </c>
      <c r="C3451" s="371" t="s">
        <v>770</v>
      </c>
      <c r="D3451" s="372">
        <v>0.2</v>
      </c>
    </row>
    <row r="3452" spans="1:4" x14ac:dyDescent="0.25">
      <c r="A3452" s="369" t="s">
        <v>8911</v>
      </c>
      <c r="B3452" s="370" t="s">
        <v>8912</v>
      </c>
      <c r="C3452" s="371" t="s">
        <v>770</v>
      </c>
      <c r="D3452" s="372">
        <v>0.2</v>
      </c>
    </row>
    <row r="3453" spans="1:4" x14ac:dyDescent="0.25">
      <c r="A3453" s="369" t="s">
        <v>9518</v>
      </c>
      <c r="B3453" s="370" t="s">
        <v>9519</v>
      </c>
      <c r="C3453" s="371" t="s">
        <v>569</v>
      </c>
      <c r="D3453" s="372">
        <v>2</v>
      </c>
    </row>
    <row r="3454" spans="1:4" x14ac:dyDescent="0.25">
      <c r="A3454" s="369" t="s">
        <v>9914</v>
      </c>
      <c r="B3454" s="370" t="s">
        <v>9915</v>
      </c>
      <c r="C3454" s="371" t="s">
        <v>569</v>
      </c>
      <c r="D3454" s="372">
        <v>1</v>
      </c>
    </row>
    <row r="3455" spans="1:4" ht="30" x14ac:dyDescent="0.25">
      <c r="A3455" s="369" t="s">
        <v>1811</v>
      </c>
      <c r="B3455" s="370" t="s">
        <v>6716</v>
      </c>
      <c r="C3455" s="371" t="s">
        <v>52</v>
      </c>
      <c r="D3455" s="372"/>
    </row>
    <row r="3456" spans="1:4" x14ac:dyDescent="0.25">
      <c r="A3456" s="369" t="s">
        <v>8909</v>
      </c>
      <c r="B3456" s="370" t="s">
        <v>8910</v>
      </c>
      <c r="C3456" s="371" t="s">
        <v>770</v>
      </c>
      <c r="D3456" s="372">
        <v>0.2</v>
      </c>
    </row>
    <row r="3457" spans="1:4" x14ac:dyDescent="0.25">
      <c r="A3457" s="369" t="s">
        <v>8911</v>
      </c>
      <c r="B3457" s="370" t="s">
        <v>8912</v>
      </c>
      <c r="C3457" s="371" t="s">
        <v>770</v>
      </c>
      <c r="D3457" s="372">
        <v>0.2</v>
      </c>
    </row>
    <row r="3458" spans="1:4" x14ac:dyDescent="0.25">
      <c r="A3458" s="369" t="s">
        <v>9518</v>
      </c>
      <c r="B3458" s="370" t="s">
        <v>9519</v>
      </c>
      <c r="C3458" s="371" t="s">
        <v>569</v>
      </c>
      <c r="D3458" s="372">
        <v>2</v>
      </c>
    </row>
    <row r="3459" spans="1:4" x14ac:dyDescent="0.25">
      <c r="A3459" s="369" t="s">
        <v>9902</v>
      </c>
      <c r="B3459" s="370" t="s">
        <v>9903</v>
      </c>
      <c r="C3459" s="371" t="s">
        <v>52</v>
      </c>
      <c r="D3459" s="372">
        <v>1.2</v>
      </c>
    </row>
    <row r="3460" spans="1:4" x14ac:dyDescent="0.25">
      <c r="A3460" s="365" t="s">
        <v>6201</v>
      </c>
      <c r="B3460" s="366" t="s">
        <v>1812</v>
      </c>
      <c r="C3460" s="367"/>
      <c r="D3460" s="368"/>
    </row>
    <row r="3461" spans="1:4" x14ac:dyDescent="0.25">
      <c r="A3461" s="369" t="s">
        <v>1813</v>
      </c>
      <c r="B3461" s="370" t="s">
        <v>1814</v>
      </c>
      <c r="C3461" s="371" t="s">
        <v>21</v>
      </c>
      <c r="D3461" s="372"/>
    </row>
    <row r="3462" spans="1:4" x14ac:dyDescent="0.25">
      <c r="A3462" s="369" t="s">
        <v>8909</v>
      </c>
      <c r="B3462" s="370" t="s">
        <v>8910</v>
      </c>
      <c r="C3462" s="371" t="s">
        <v>770</v>
      </c>
      <c r="D3462" s="372">
        <v>0.65</v>
      </c>
    </row>
    <row r="3463" spans="1:4" x14ac:dyDescent="0.25">
      <c r="A3463" s="369" t="s">
        <v>8911</v>
      </c>
      <c r="B3463" s="370" t="s">
        <v>8912</v>
      </c>
      <c r="C3463" s="371" t="s">
        <v>770</v>
      </c>
      <c r="D3463" s="372">
        <v>0.65</v>
      </c>
    </row>
    <row r="3464" spans="1:4" x14ac:dyDescent="0.25">
      <c r="A3464" s="369" t="s">
        <v>9518</v>
      </c>
      <c r="B3464" s="370" t="s">
        <v>9519</v>
      </c>
      <c r="C3464" s="371" t="s">
        <v>569</v>
      </c>
      <c r="D3464" s="372">
        <v>8</v>
      </c>
    </row>
    <row r="3465" spans="1:4" ht="30" x14ac:dyDescent="0.25">
      <c r="A3465" s="369" t="s">
        <v>9878</v>
      </c>
      <c r="B3465" s="370" t="s">
        <v>9879</v>
      </c>
      <c r="C3465" s="371" t="s">
        <v>21</v>
      </c>
      <c r="D3465" s="372">
        <v>1.2</v>
      </c>
    </row>
    <row r="3466" spans="1:4" x14ac:dyDescent="0.25">
      <c r="A3466" s="369" t="s">
        <v>1815</v>
      </c>
      <c r="B3466" s="370" t="s">
        <v>1816</v>
      </c>
      <c r="C3466" s="371" t="s">
        <v>52</v>
      </c>
      <c r="D3466" s="372"/>
    </row>
    <row r="3467" spans="1:4" x14ac:dyDescent="0.25">
      <c r="A3467" s="369" t="s">
        <v>8909</v>
      </c>
      <c r="B3467" s="370" t="s">
        <v>8910</v>
      </c>
      <c r="C3467" s="371" t="s">
        <v>770</v>
      </c>
      <c r="D3467" s="372">
        <v>0.22</v>
      </c>
    </row>
    <row r="3468" spans="1:4" x14ac:dyDescent="0.25">
      <c r="A3468" s="369" t="s">
        <v>8911</v>
      </c>
      <c r="B3468" s="370" t="s">
        <v>8912</v>
      </c>
      <c r="C3468" s="371" t="s">
        <v>770</v>
      </c>
      <c r="D3468" s="372">
        <v>0.22</v>
      </c>
    </row>
    <row r="3469" spans="1:4" x14ac:dyDescent="0.25">
      <c r="A3469" s="369" t="s">
        <v>9518</v>
      </c>
      <c r="B3469" s="370" t="s">
        <v>9519</v>
      </c>
      <c r="C3469" s="371" t="s">
        <v>569</v>
      </c>
      <c r="D3469" s="372">
        <v>4</v>
      </c>
    </row>
    <row r="3470" spans="1:4" ht="30" x14ac:dyDescent="0.25">
      <c r="A3470" s="369" t="s">
        <v>9880</v>
      </c>
      <c r="B3470" s="370" t="s">
        <v>9881</v>
      </c>
      <c r="C3470" s="371" t="s">
        <v>569</v>
      </c>
      <c r="D3470" s="372">
        <v>1.21</v>
      </c>
    </row>
    <row r="3471" spans="1:4" x14ac:dyDescent="0.25">
      <c r="A3471" s="365" t="s">
        <v>6717</v>
      </c>
      <c r="B3471" s="366" t="s">
        <v>1817</v>
      </c>
      <c r="C3471" s="367"/>
      <c r="D3471" s="368"/>
    </row>
    <row r="3472" spans="1:4" ht="30" x14ac:dyDescent="0.25">
      <c r="A3472" s="369" t="s">
        <v>1818</v>
      </c>
      <c r="B3472" s="370" t="s">
        <v>6718</v>
      </c>
      <c r="C3472" s="371" t="s">
        <v>21</v>
      </c>
      <c r="D3472" s="372"/>
    </row>
    <row r="3473" spans="1:4" x14ac:dyDescent="0.25">
      <c r="A3473" s="369" t="s">
        <v>8909</v>
      </c>
      <c r="B3473" s="370" t="s">
        <v>8910</v>
      </c>
      <c r="C3473" s="371" t="s">
        <v>770</v>
      </c>
      <c r="D3473" s="372">
        <v>0.4</v>
      </c>
    </row>
    <row r="3474" spans="1:4" x14ac:dyDescent="0.25">
      <c r="A3474" s="369" t="s">
        <v>8911</v>
      </c>
      <c r="B3474" s="370" t="s">
        <v>8912</v>
      </c>
      <c r="C3474" s="371" t="s">
        <v>770</v>
      </c>
      <c r="D3474" s="372">
        <v>0.4</v>
      </c>
    </row>
    <row r="3475" spans="1:4" x14ac:dyDescent="0.25">
      <c r="A3475" s="369" t="s">
        <v>9518</v>
      </c>
      <c r="B3475" s="370" t="s">
        <v>9519</v>
      </c>
      <c r="C3475" s="371" t="s">
        <v>569</v>
      </c>
      <c r="D3475" s="372">
        <v>3</v>
      </c>
    </row>
    <row r="3476" spans="1:4" x14ac:dyDescent="0.25">
      <c r="A3476" s="369" t="s">
        <v>9786</v>
      </c>
      <c r="B3476" s="370" t="s">
        <v>9787</v>
      </c>
      <c r="C3476" s="371" t="s">
        <v>569</v>
      </c>
      <c r="D3476" s="372">
        <v>3</v>
      </c>
    </row>
    <row r="3477" spans="1:4" ht="45" x14ac:dyDescent="0.25">
      <c r="A3477" s="369" t="s">
        <v>9930</v>
      </c>
      <c r="B3477" s="370" t="s">
        <v>9931</v>
      </c>
      <c r="C3477" s="371" t="s">
        <v>21</v>
      </c>
      <c r="D3477" s="372">
        <v>1.1499999999999999</v>
      </c>
    </row>
    <row r="3478" spans="1:4" ht="30" x14ac:dyDescent="0.25">
      <c r="A3478" s="369" t="s">
        <v>1819</v>
      </c>
      <c r="B3478" s="370" t="s">
        <v>6719</v>
      </c>
      <c r="C3478" s="371" t="s">
        <v>21</v>
      </c>
      <c r="D3478" s="372"/>
    </row>
    <row r="3479" spans="1:4" x14ac:dyDescent="0.25">
      <c r="A3479" s="369" t="s">
        <v>8909</v>
      </c>
      <c r="B3479" s="370" t="s">
        <v>8910</v>
      </c>
      <c r="C3479" s="371" t="s">
        <v>770</v>
      </c>
      <c r="D3479" s="372">
        <v>0.4</v>
      </c>
    </row>
    <row r="3480" spans="1:4" x14ac:dyDescent="0.25">
      <c r="A3480" s="369" t="s">
        <v>8911</v>
      </c>
      <c r="B3480" s="370" t="s">
        <v>8912</v>
      </c>
      <c r="C3480" s="371" t="s">
        <v>770</v>
      </c>
      <c r="D3480" s="372">
        <v>0.4</v>
      </c>
    </row>
    <row r="3481" spans="1:4" x14ac:dyDescent="0.25">
      <c r="A3481" s="369" t="s">
        <v>9518</v>
      </c>
      <c r="B3481" s="370" t="s">
        <v>9519</v>
      </c>
      <c r="C3481" s="371" t="s">
        <v>569</v>
      </c>
      <c r="D3481" s="372">
        <v>3</v>
      </c>
    </row>
    <row r="3482" spans="1:4" x14ac:dyDescent="0.25">
      <c r="A3482" s="369" t="s">
        <v>9786</v>
      </c>
      <c r="B3482" s="370" t="s">
        <v>9787</v>
      </c>
      <c r="C3482" s="371" t="s">
        <v>569</v>
      </c>
      <c r="D3482" s="372">
        <v>3</v>
      </c>
    </row>
    <row r="3483" spans="1:4" ht="45" x14ac:dyDescent="0.25">
      <c r="A3483" s="369" t="s">
        <v>9932</v>
      </c>
      <c r="B3483" s="370" t="s">
        <v>9933</v>
      </c>
      <c r="C3483" s="371" t="s">
        <v>21</v>
      </c>
      <c r="D3483" s="372">
        <v>1.1499999999999999</v>
      </c>
    </row>
    <row r="3484" spans="1:4" ht="30" x14ac:dyDescent="0.25">
      <c r="A3484" s="369" t="s">
        <v>1820</v>
      </c>
      <c r="B3484" s="370" t="s">
        <v>6720</v>
      </c>
      <c r="C3484" s="371" t="s">
        <v>21</v>
      </c>
      <c r="D3484" s="372"/>
    </row>
    <row r="3485" spans="1:4" x14ac:dyDescent="0.25">
      <c r="A3485" s="369" t="s">
        <v>8909</v>
      </c>
      <c r="B3485" s="370" t="s">
        <v>8910</v>
      </c>
      <c r="C3485" s="371" t="s">
        <v>770</v>
      </c>
      <c r="D3485" s="372">
        <v>0.4</v>
      </c>
    </row>
    <row r="3486" spans="1:4" x14ac:dyDescent="0.25">
      <c r="A3486" s="369" t="s">
        <v>8911</v>
      </c>
      <c r="B3486" s="370" t="s">
        <v>8912</v>
      </c>
      <c r="C3486" s="371" t="s">
        <v>770</v>
      </c>
      <c r="D3486" s="372">
        <v>0.4</v>
      </c>
    </row>
    <row r="3487" spans="1:4" x14ac:dyDescent="0.25">
      <c r="A3487" s="369" t="s">
        <v>9518</v>
      </c>
      <c r="B3487" s="370" t="s">
        <v>9519</v>
      </c>
      <c r="C3487" s="371" t="s">
        <v>569</v>
      </c>
      <c r="D3487" s="372">
        <v>3</v>
      </c>
    </row>
    <row r="3488" spans="1:4" x14ac:dyDescent="0.25">
      <c r="A3488" s="369" t="s">
        <v>9788</v>
      </c>
      <c r="B3488" s="370" t="s">
        <v>9789</v>
      </c>
      <c r="C3488" s="371" t="s">
        <v>569</v>
      </c>
      <c r="D3488" s="372">
        <v>3</v>
      </c>
    </row>
    <row r="3489" spans="1:4" ht="45" x14ac:dyDescent="0.25">
      <c r="A3489" s="369" t="s">
        <v>9928</v>
      </c>
      <c r="B3489" s="370" t="s">
        <v>9929</v>
      </c>
      <c r="C3489" s="371" t="s">
        <v>21</v>
      </c>
      <c r="D3489" s="372">
        <v>1.1499999999999999</v>
      </c>
    </row>
    <row r="3490" spans="1:4" ht="30" x14ac:dyDescent="0.25">
      <c r="A3490" s="369" t="s">
        <v>156</v>
      </c>
      <c r="B3490" s="370" t="s">
        <v>6721</v>
      </c>
      <c r="C3490" s="371" t="s">
        <v>21</v>
      </c>
      <c r="D3490" s="372"/>
    </row>
    <row r="3491" spans="1:4" x14ac:dyDescent="0.25">
      <c r="A3491" s="369" t="s">
        <v>8909</v>
      </c>
      <c r="B3491" s="370" t="s">
        <v>8910</v>
      </c>
      <c r="C3491" s="371" t="s">
        <v>770</v>
      </c>
      <c r="D3491" s="372">
        <v>0.4</v>
      </c>
    </row>
    <row r="3492" spans="1:4" x14ac:dyDescent="0.25">
      <c r="A3492" s="369" t="s">
        <v>8911</v>
      </c>
      <c r="B3492" s="370" t="s">
        <v>8912</v>
      </c>
      <c r="C3492" s="371" t="s">
        <v>770</v>
      </c>
      <c r="D3492" s="372">
        <v>0.4</v>
      </c>
    </row>
    <row r="3493" spans="1:4" x14ac:dyDescent="0.25">
      <c r="A3493" s="369" t="s">
        <v>9518</v>
      </c>
      <c r="B3493" s="370" t="s">
        <v>9519</v>
      </c>
      <c r="C3493" s="371" t="s">
        <v>569</v>
      </c>
      <c r="D3493" s="372">
        <v>3</v>
      </c>
    </row>
    <row r="3494" spans="1:4" x14ac:dyDescent="0.25">
      <c r="A3494" s="369" t="s">
        <v>9788</v>
      </c>
      <c r="B3494" s="370" t="s">
        <v>9789</v>
      </c>
      <c r="C3494" s="371" t="s">
        <v>569</v>
      </c>
      <c r="D3494" s="372">
        <v>3</v>
      </c>
    </row>
    <row r="3495" spans="1:4" ht="45" x14ac:dyDescent="0.25">
      <c r="A3495" s="369" t="s">
        <v>9918</v>
      </c>
      <c r="B3495" s="370" t="s">
        <v>9919</v>
      </c>
      <c r="C3495" s="371" t="s">
        <v>21</v>
      </c>
      <c r="D3495" s="372">
        <v>1.1499999999999999</v>
      </c>
    </row>
    <row r="3496" spans="1:4" ht="30" x14ac:dyDescent="0.25">
      <c r="A3496" s="369" t="s">
        <v>157</v>
      </c>
      <c r="B3496" s="370" t="s">
        <v>6722</v>
      </c>
      <c r="C3496" s="371" t="s">
        <v>52</v>
      </c>
      <c r="D3496" s="372"/>
    </row>
    <row r="3497" spans="1:4" x14ac:dyDescent="0.25">
      <c r="A3497" s="369" t="s">
        <v>8909</v>
      </c>
      <c r="B3497" s="370" t="s">
        <v>8910</v>
      </c>
      <c r="C3497" s="371" t="s">
        <v>770</v>
      </c>
      <c r="D3497" s="372">
        <v>0.2</v>
      </c>
    </row>
    <row r="3498" spans="1:4" x14ac:dyDescent="0.25">
      <c r="A3498" s="369" t="s">
        <v>8911</v>
      </c>
      <c r="B3498" s="370" t="s">
        <v>8912</v>
      </c>
      <c r="C3498" s="371" t="s">
        <v>770</v>
      </c>
      <c r="D3498" s="372">
        <v>0.2</v>
      </c>
    </row>
    <row r="3499" spans="1:4" x14ac:dyDescent="0.25">
      <c r="A3499" s="369" t="s">
        <v>9518</v>
      </c>
      <c r="B3499" s="370" t="s">
        <v>9519</v>
      </c>
      <c r="C3499" s="371" t="s">
        <v>569</v>
      </c>
      <c r="D3499" s="372">
        <v>3</v>
      </c>
    </row>
    <row r="3500" spans="1:4" x14ac:dyDescent="0.25">
      <c r="A3500" s="369" t="s">
        <v>9788</v>
      </c>
      <c r="B3500" s="370" t="s">
        <v>9789</v>
      </c>
      <c r="C3500" s="371" t="s">
        <v>569</v>
      </c>
      <c r="D3500" s="372">
        <v>3</v>
      </c>
    </row>
    <row r="3501" spans="1:4" ht="45" x14ac:dyDescent="0.25">
      <c r="A3501" s="369" t="s">
        <v>9920</v>
      </c>
      <c r="B3501" s="370" t="s">
        <v>9921</v>
      </c>
      <c r="C3501" s="371" t="s">
        <v>52</v>
      </c>
      <c r="D3501" s="372">
        <v>1</v>
      </c>
    </row>
    <row r="3502" spans="1:4" ht="30" x14ac:dyDescent="0.25">
      <c r="A3502" s="369" t="s">
        <v>1821</v>
      </c>
      <c r="B3502" s="370" t="s">
        <v>6723</v>
      </c>
      <c r="C3502" s="371" t="s">
        <v>52</v>
      </c>
      <c r="D3502" s="372"/>
    </row>
    <row r="3503" spans="1:4" x14ac:dyDescent="0.25">
      <c r="A3503" s="369" t="s">
        <v>8909</v>
      </c>
      <c r="B3503" s="370" t="s">
        <v>8910</v>
      </c>
      <c r="C3503" s="371" t="s">
        <v>770</v>
      </c>
      <c r="D3503" s="372">
        <v>0.2</v>
      </c>
    </row>
    <row r="3504" spans="1:4" x14ac:dyDescent="0.25">
      <c r="A3504" s="369" t="s">
        <v>8911</v>
      </c>
      <c r="B3504" s="370" t="s">
        <v>8912</v>
      </c>
      <c r="C3504" s="371" t="s">
        <v>770</v>
      </c>
      <c r="D3504" s="372">
        <v>0.2</v>
      </c>
    </row>
    <row r="3505" spans="1:4" x14ac:dyDescent="0.25">
      <c r="A3505" s="369" t="s">
        <v>9518</v>
      </c>
      <c r="B3505" s="370" t="s">
        <v>9519</v>
      </c>
      <c r="C3505" s="371" t="s">
        <v>569</v>
      </c>
      <c r="D3505" s="372">
        <v>3</v>
      </c>
    </row>
    <row r="3506" spans="1:4" x14ac:dyDescent="0.25">
      <c r="A3506" s="369" t="s">
        <v>9786</v>
      </c>
      <c r="B3506" s="370" t="s">
        <v>9787</v>
      </c>
      <c r="C3506" s="371" t="s">
        <v>569</v>
      </c>
      <c r="D3506" s="372">
        <v>3</v>
      </c>
    </row>
    <row r="3507" spans="1:4" ht="45" x14ac:dyDescent="0.25">
      <c r="A3507" s="369" t="s">
        <v>9922</v>
      </c>
      <c r="B3507" s="370" t="s">
        <v>9923</v>
      </c>
      <c r="C3507" s="371" t="s">
        <v>52</v>
      </c>
      <c r="D3507" s="372">
        <v>1</v>
      </c>
    </row>
    <row r="3508" spans="1:4" x14ac:dyDescent="0.25">
      <c r="A3508" s="365" t="s">
        <v>6724</v>
      </c>
      <c r="B3508" s="366" t="s">
        <v>1822</v>
      </c>
      <c r="C3508" s="367"/>
      <c r="D3508" s="368"/>
    </row>
    <row r="3509" spans="1:4" ht="30" x14ac:dyDescent="0.25">
      <c r="A3509" s="369" t="s">
        <v>1823</v>
      </c>
      <c r="B3509" s="370" t="s">
        <v>6725</v>
      </c>
      <c r="C3509" s="371" t="s">
        <v>21</v>
      </c>
      <c r="D3509" s="372"/>
    </row>
    <row r="3510" spans="1:4" x14ac:dyDescent="0.25">
      <c r="A3510" s="369" t="s">
        <v>8909</v>
      </c>
      <c r="B3510" s="370" t="s">
        <v>8910</v>
      </c>
      <c r="C3510" s="371" t="s">
        <v>770</v>
      </c>
      <c r="D3510" s="372">
        <v>0.6</v>
      </c>
    </row>
    <row r="3511" spans="1:4" x14ac:dyDescent="0.25">
      <c r="A3511" s="369" t="s">
        <v>8911</v>
      </c>
      <c r="B3511" s="370" t="s">
        <v>8912</v>
      </c>
      <c r="C3511" s="371" t="s">
        <v>770</v>
      </c>
      <c r="D3511" s="372">
        <v>1.5</v>
      </c>
    </row>
    <row r="3512" spans="1:4" ht="60" x14ac:dyDescent="0.25">
      <c r="A3512" s="369" t="s">
        <v>9944</v>
      </c>
      <c r="B3512" s="370" t="s">
        <v>9945</v>
      </c>
      <c r="C3512" s="371" t="s">
        <v>21</v>
      </c>
      <c r="D3512" s="372">
        <v>1.05</v>
      </c>
    </row>
    <row r="3513" spans="1:4" ht="30" x14ac:dyDescent="0.25">
      <c r="A3513" s="369" t="s">
        <v>1824</v>
      </c>
      <c r="B3513" s="370" t="s">
        <v>6726</v>
      </c>
      <c r="C3513" s="371" t="s">
        <v>21</v>
      </c>
      <c r="D3513" s="372"/>
    </row>
    <row r="3514" spans="1:4" x14ac:dyDescent="0.25">
      <c r="A3514" s="369" t="s">
        <v>8909</v>
      </c>
      <c r="B3514" s="370" t="s">
        <v>8910</v>
      </c>
      <c r="C3514" s="371" t="s">
        <v>770</v>
      </c>
      <c r="D3514" s="372">
        <v>0.3</v>
      </c>
    </row>
    <row r="3515" spans="1:4" x14ac:dyDescent="0.25">
      <c r="A3515" s="369" t="s">
        <v>8911</v>
      </c>
      <c r="B3515" s="370" t="s">
        <v>8912</v>
      </c>
      <c r="C3515" s="371" t="s">
        <v>770</v>
      </c>
      <c r="D3515" s="372">
        <v>0.6</v>
      </c>
    </row>
    <row r="3516" spans="1:4" ht="45" x14ac:dyDescent="0.25">
      <c r="A3516" s="369" t="s">
        <v>9946</v>
      </c>
      <c r="B3516" s="370" t="s">
        <v>9947</v>
      </c>
      <c r="C3516" s="371" t="s">
        <v>21</v>
      </c>
      <c r="D3516" s="372">
        <v>1.05</v>
      </c>
    </row>
    <row r="3517" spans="1:4" ht="30" x14ac:dyDescent="0.25">
      <c r="A3517" s="369" t="s">
        <v>1825</v>
      </c>
      <c r="B3517" s="370" t="s">
        <v>6727</v>
      </c>
      <c r="C3517" s="371" t="s">
        <v>21</v>
      </c>
      <c r="D3517" s="372"/>
    </row>
    <row r="3518" spans="1:4" x14ac:dyDescent="0.25">
      <c r="A3518" s="369" t="s">
        <v>8909</v>
      </c>
      <c r="B3518" s="370" t="s">
        <v>8910</v>
      </c>
      <c r="C3518" s="371" t="s">
        <v>770</v>
      </c>
      <c r="D3518" s="372">
        <v>0.3</v>
      </c>
    </row>
    <row r="3519" spans="1:4" x14ac:dyDescent="0.25">
      <c r="A3519" s="369" t="s">
        <v>8911</v>
      </c>
      <c r="B3519" s="370" t="s">
        <v>8912</v>
      </c>
      <c r="C3519" s="371" t="s">
        <v>770</v>
      </c>
      <c r="D3519" s="372">
        <v>0.6</v>
      </c>
    </row>
    <row r="3520" spans="1:4" ht="45" x14ac:dyDescent="0.25">
      <c r="A3520" s="369" t="s">
        <v>9926</v>
      </c>
      <c r="B3520" s="370" t="s">
        <v>9927</v>
      </c>
      <c r="C3520" s="371" t="s">
        <v>21</v>
      </c>
      <c r="D3520" s="372">
        <v>1.05</v>
      </c>
    </row>
    <row r="3521" spans="1:4" ht="30" x14ac:dyDescent="0.25">
      <c r="A3521" s="369" t="s">
        <v>1826</v>
      </c>
      <c r="B3521" s="370" t="s">
        <v>6728</v>
      </c>
      <c r="C3521" s="371" t="s">
        <v>21</v>
      </c>
      <c r="D3521" s="372"/>
    </row>
    <row r="3522" spans="1:4" x14ac:dyDescent="0.25">
      <c r="A3522" s="369" t="s">
        <v>8909</v>
      </c>
      <c r="B3522" s="370" t="s">
        <v>8910</v>
      </c>
      <c r="C3522" s="371" t="s">
        <v>770</v>
      </c>
      <c r="D3522" s="372">
        <v>0.4</v>
      </c>
    </row>
    <row r="3523" spans="1:4" x14ac:dyDescent="0.25">
      <c r="A3523" s="369" t="s">
        <v>8911</v>
      </c>
      <c r="B3523" s="370" t="s">
        <v>8912</v>
      </c>
      <c r="C3523" s="371" t="s">
        <v>770</v>
      </c>
      <c r="D3523" s="372">
        <v>0.4</v>
      </c>
    </row>
    <row r="3524" spans="1:4" x14ac:dyDescent="0.25">
      <c r="A3524" s="369" t="s">
        <v>9518</v>
      </c>
      <c r="B3524" s="370" t="s">
        <v>9519</v>
      </c>
      <c r="C3524" s="371" t="s">
        <v>569</v>
      </c>
      <c r="D3524" s="372">
        <v>4</v>
      </c>
    </row>
    <row r="3525" spans="1:4" x14ac:dyDescent="0.25">
      <c r="A3525" s="369" t="s">
        <v>9788</v>
      </c>
      <c r="B3525" s="370" t="s">
        <v>9789</v>
      </c>
      <c r="C3525" s="371" t="s">
        <v>569</v>
      </c>
      <c r="D3525" s="372">
        <v>4</v>
      </c>
    </row>
    <row r="3526" spans="1:4" ht="45" x14ac:dyDescent="0.25">
      <c r="A3526" s="369" t="s">
        <v>9924</v>
      </c>
      <c r="B3526" s="370" t="s">
        <v>9925</v>
      </c>
      <c r="C3526" s="371" t="s">
        <v>21</v>
      </c>
      <c r="D3526" s="372">
        <v>1.05</v>
      </c>
    </row>
    <row r="3527" spans="1:4" x14ac:dyDescent="0.25">
      <c r="A3527" s="365" t="s">
        <v>6729</v>
      </c>
      <c r="B3527" s="366" t="s">
        <v>1827</v>
      </c>
      <c r="C3527" s="367"/>
      <c r="D3527" s="368"/>
    </row>
    <row r="3528" spans="1:4" x14ac:dyDescent="0.25">
      <c r="A3528" s="369" t="s">
        <v>1828</v>
      </c>
      <c r="B3528" s="370" t="s">
        <v>1829</v>
      </c>
      <c r="C3528" s="371" t="s">
        <v>21</v>
      </c>
      <c r="D3528" s="372"/>
    </row>
    <row r="3529" spans="1:4" x14ac:dyDescent="0.25">
      <c r="A3529" s="369" t="s">
        <v>8909</v>
      </c>
      <c r="B3529" s="370" t="s">
        <v>8910</v>
      </c>
      <c r="C3529" s="371" t="s">
        <v>770</v>
      </c>
      <c r="D3529" s="372">
        <v>0.4</v>
      </c>
    </row>
    <row r="3530" spans="1:4" x14ac:dyDescent="0.25">
      <c r="A3530" s="369" t="s">
        <v>8911</v>
      </c>
      <c r="B3530" s="370" t="s">
        <v>8912</v>
      </c>
      <c r="C3530" s="371" t="s">
        <v>770</v>
      </c>
      <c r="D3530" s="372">
        <v>0.4</v>
      </c>
    </row>
    <row r="3531" spans="1:4" x14ac:dyDescent="0.25">
      <c r="A3531" s="369" t="s">
        <v>9518</v>
      </c>
      <c r="B3531" s="370" t="s">
        <v>9519</v>
      </c>
      <c r="C3531" s="371" t="s">
        <v>569</v>
      </c>
      <c r="D3531" s="372">
        <v>3</v>
      </c>
    </row>
    <row r="3532" spans="1:4" ht="30" x14ac:dyDescent="0.25">
      <c r="A3532" s="369" t="s">
        <v>9724</v>
      </c>
      <c r="B3532" s="370" t="s">
        <v>9725</v>
      </c>
      <c r="C3532" s="371" t="s">
        <v>569</v>
      </c>
      <c r="D3532" s="372">
        <v>0.43</v>
      </c>
    </row>
    <row r="3533" spans="1:4" x14ac:dyDescent="0.25">
      <c r="A3533" s="369" t="s">
        <v>9786</v>
      </c>
      <c r="B3533" s="370" t="s">
        <v>9787</v>
      </c>
      <c r="C3533" s="371" t="s">
        <v>569</v>
      </c>
      <c r="D3533" s="372">
        <v>3</v>
      </c>
    </row>
    <row r="3534" spans="1:4" ht="30" x14ac:dyDescent="0.25">
      <c r="A3534" s="369" t="s">
        <v>1830</v>
      </c>
      <c r="B3534" s="370" t="s">
        <v>1831</v>
      </c>
      <c r="C3534" s="371" t="s">
        <v>21</v>
      </c>
      <c r="D3534" s="372"/>
    </row>
    <row r="3535" spans="1:4" x14ac:dyDescent="0.25">
      <c r="A3535" s="369" t="s">
        <v>8909</v>
      </c>
      <c r="B3535" s="370" t="s">
        <v>8910</v>
      </c>
      <c r="C3535" s="371" t="s">
        <v>770</v>
      </c>
      <c r="D3535" s="372">
        <v>0.4</v>
      </c>
    </row>
    <row r="3536" spans="1:4" x14ac:dyDescent="0.25">
      <c r="A3536" s="369" t="s">
        <v>8911</v>
      </c>
      <c r="B3536" s="370" t="s">
        <v>8912</v>
      </c>
      <c r="C3536" s="371" t="s">
        <v>770</v>
      </c>
      <c r="D3536" s="372">
        <v>0.4</v>
      </c>
    </row>
    <row r="3537" spans="1:4" x14ac:dyDescent="0.25">
      <c r="A3537" s="369" t="s">
        <v>9518</v>
      </c>
      <c r="B3537" s="370" t="s">
        <v>9519</v>
      </c>
      <c r="C3537" s="371" t="s">
        <v>569</v>
      </c>
      <c r="D3537" s="372">
        <v>3</v>
      </c>
    </row>
    <row r="3538" spans="1:4" ht="45" x14ac:dyDescent="0.25">
      <c r="A3538" s="369" t="s">
        <v>9780</v>
      </c>
      <c r="B3538" s="370" t="s">
        <v>9781</v>
      </c>
      <c r="C3538" s="371" t="s">
        <v>21</v>
      </c>
      <c r="D3538" s="372">
        <v>1.1499999999999999</v>
      </c>
    </row>
    <row r="3539" spans="1:4" x14ac:dyDescent="0.25">
      <c r="A3539" s="369" t="s">
        <v>9788</v>
      </c>
      <c r="B3539" s="370" t="s">
        <v>9789</v>
      </c>
      <c r="C3539" s="371" t="s">
        <v>569</v>
      </c>
      <c r="D3539" s="372">
        <v>3</v>
      </c>
    </row>
    <row r="3540" spans="1:4" x14ac:dyDescent="0.25">
      <c r="A3540" s="369" t="s">
        <v>1832</v>
      </c>
      <c r="B3540" s="370" t="s">
        <v>1833</v>
      </c>
      <c r="C3540" s="371" t="s">
        <v>52</v>
      </c>
      <c r="D3540" s="372"/>
    </row>
    <row r="3541" spans="1:4" x14ac:dyDescent="0.25">
      <c r="A3541" s="369" t="s">
        <v>8909</v>
      </c>
      <c r="B3541" s="370" t="s">
        <v>8910</v>
      </c>
      <c r="C3541" s="371" t="s">
        <v>770</v>
      </c>
      <c r="D3541" s="372">
        <v>0.2</v>
      </c>
    </row>
    <row r="3542" spans="1:4" x14ac:dyDescent="0.25">
      <c r="A3542" s="369" t="s">
        <v>8911</v>
      </c>
      <c r="B3542" s="370" t="s">
        <v>8912</v>
      </c>
      <c r="C3542" s="371" t="s">
        <v>770</v>
      </c>
      <c r="D3542" s="372">
        <v>0.2</v>
      </c>
    </row>
    <row r="3543" spans="1:4" x14ac:dyDescent="0.25">
      <c r="A3543" s="369" t="s">
        <v>9518</v>
      </c>
      <c r="B3543" s="370" t="s">
        <v>9519</v>
      </c>
      <c r="C3543" s="371" t="s">
        <v>569</v>
      </c>
      <c r="D3543" s="372">
        <v>3</v>
      </c>
    </row>
    <row r="3544" spans="1:4" ht="45" x14ac:dyDescent="0.25">
      <c r="A3544" s="369" t="s">
        <v>9768</v>
      </c>
      <c r="B3544" s="370" t="s">
        <v>9769</v>
      </c>
      <c r="C3544" s="371" t="s">
        <v>52</v>
      </c>
      <c r="D3544" s="372">
        <v>1.1499999999999999</v>
      </c>
    </row>
    <row r="3545" spans="1:4" x14ac:dyDescent="0.25">
      <c r="A3545" s="369" t="s">
        <v>9788</v>
      </c>
      <c r="B3545" s="370" t="s">
        <v>9789</v>
      </c>
      <c r="C3545" s="371" t="s">
        <v>569</v>
      </c>
      <c r="D3545" s="372">
        <v>3</v>
      </c>
    </row>
    <row r="3546" spans="1:4" x14ac:dyDescent="0.25">
      <c r="A3546" s="365" t="s">
        <v>6730</v>
      </c>
      <c r="B3546" s="366" t="s">
        <v>1834</v>
      </c>
      <c r="C3546" s="367"/>
      <c r="D3546" s="368"/>
    </row>
    <row r="3547" spans="1:4" x14ac:dyDescent="0.25">
      <c r="A3547" s="369" t="s">
        <v>1835</v>
      </c>
      <c r="B3547" s="370" t="s">
        <v>1836</v>
      </c>
      <c r="C3547" s="371" t="s">
        <v>569</v>
      </c>
      <c r="D3547" s="372"/>
    </row>
    <row r="3548" spans="1:4" x14ac:dyDescent="0.25">
      <c r="A3548" s="369" t="s">
        <v>8909</v>
      </c>
      <c r="B3548" s="370" t="s">
        <v>8910</v>
      </c>
      <c r="C3548" s="371" t="s">
        <v>770</v>
      </c>
      <c r="D3548" s="372">
        <v>0.1</v>
      </c>
    </row>
    <row r="3549" spans="1:4" x14ac:dyDescent="0.25">
      <c r="A3549" s="369" t="s">
        <v>8911</v>
      </c>
      <c r="B3549" s="370" t="s">
        <v>8912</v>
      </c>
      <c r="C3549" s="371" t="s">
        <v>770</v>
      </c>
      <c r="D3549" s="372">
        <v>0.1</v>
      </c>
    </row>
    <row r="3550" spans="1:4" x14ac:dyDescent="0.25">
      <c r="A3550" s="369" t="s">
        <v>10516</v>
      </c>
      <c r="B3550" s="370" t="s">
        <v>10517</v>
      </c>
      <c r="C3550" s="371" t="s">
        <v>569</v>
      </c>
      <c r="D3550" s="372">
        <v>1.05</v>
      </c>
    </row>
    <row r="3551" spans="1:4" x14ac:dyDescent="0.25">
      <c r="A3551" s="369" t="s">
        <v>1837</v>
      </c>
      <c r="B3551" s="370" t="s">
        <v>1838</v>
      </c>
      <c r="C3551" s="371" t="s">
        <v>569</v>
      </c>
      <c r="D3551" s="372"/>
    </row>
    <row r="3552" spans="1:4" x14ac:dyDescent="0.25">
      <c r="A3552" s="369" t="s">
        <v>8909</v>
      </c>
      <c r="B3552" s="370" t="s">
        <v>8910</v>
      </c>
      <c r="C3552" s="371" t="s">
        <v>770</v>
      </c>
      <c r="D3552" s="372">
        <v>0.1</v>
      </c>
    </row>
    <row r="3553" spans="1:4" x14ac:dyDescent="0.25">
      <c r="A3553" s="369" t="s">
        <v>8911</v>
      </c>
      <c r="B3553" s="370" t="s">
        <v>8912</v>
      </c>
      <c r="C3553" s="371" t="s">
        <v>770</v>
      </c>
      <c r="D3553" s="372">
        <v>0.1</v>
      </c>
    </row>
    <row r="3554" spans="1:4" x14ac:dyDescent="0.25">
      <c r="A3554" s="369" t="s">
        <v>10518</v>
      </c>
      <c r="B3554" s="370" t="s">
        <v>10519</v>
      </c>
      <c r="C3554" s="371" t="s">
        <v>569</v>
      </c>
      <c r="D3554" s="372">
        <v>1.05</v>
      </c>
    </row>
    <row r="3555" spans="1:4" x14ac:dyDescent="0.25">
      <c r="A3555" s="365" t="s">
        <v>6731</v>
      </c>
      <c r="B3555" s="366" t="s">
        <v>1839</v>
      </c>
      <c r="C3555" s="367"/>
      <c r="D3555" s="368"/>
    </row>
    <row r="3556" spans="1:4" x14ac:dyDescent="0.25">
      <c r="A3556" s="369" t="s">
        <v>1840</v>
      </c>
      <c r="B3556" s="370" t="s">
        <v>1841</v>
      </c>
      <c r="C3556" s="371" t="s">
        <v>21</v>
      </c>
      <c r="D3556" s="372"/>
    </row>
    <row r="3557" spans="1:4" ht="30" x14ac:dyDescent="0.25">
      <c r="A3557" s="369" t="s">
        <v>9770</v>
      </c>
      <c r="B3557" s="370" t="s">
        <v>9771</v>
      </c>
      <c r="C3557" s="371" t="s">
        <v>569</v>
      </c>
      <c r="D3557" s="372">
        <v>0.90700000000000003</v>
      </c>
    </row>
    <row r="3558" spans="1:4" x14ac:dyDescent="0.25">
      <c r="A3558" s="365" t="s">
        <v>6732</v>
      </c>
      <c r="B3558" s="366" t="s">
        <v>1842</v>
      </c>
      <c r="C3558" s="367"/>
      <c r="D3558" s="368"/>
    </row>
    <row r="3559" spans="1:4" ht="30" x14ac:dyDescent="0.25">
      <c r="A3559" s="369" t="s">
        <v>1843</v>
      </c>
      <c r="B3559" s="370" t="s">
        <v>1844</v>
      </c>
      <c r="C3559" s="371" t="s">
        <v>21</v>
      </c>
      <c r="D3559" s="372"/>
    </row>
    <row r="3560" spans="1:4" x14ac:dyDescent="0.25">
      <c r="A3560" s="369" t="s">
        <v>8945</v>
      </c>
      <c r="B3560" s="370" t="s">
        <v>8946</v>
      </c>
      <c r="C3560" s="371" t="s">
        <v>770</v>
      </c>
      <c r="D3560" s="372">
        <v>1.4</v>
      </c>
    </row>
    <row r="3561" spans="1:4" x14ac:dyDescent="0.25">
      <c r="A3561" s="369" t="s">
        <v>8947</v>
      </c>
      <c r="B3561" s="370" t="s">
        <v>8948</v>
      </c>
      <c r="C3561" s="371" t="s">
        <v>770</v>
      </c>
      <c r="D3561" s="372">
        <v>2.2999999999999998</v>
      </c>
    </row>
    <row r="3562" spans="1:4" x14ac:dyDescent="0.25">
      <c r="A3562" s="369" t="s">
        <v>9528</v>
      </c>
      <c r="B3562" s="370" t="s">
        <v>9529</v>
      </c>
      <c r="C3562" s="371" t="s">
        <v>52</v>
      </c>
      <c r="D3562" s="372">
        <v>0.98399999999999999</v>
      </c>
    </row>
    <row r="3563" spans="1:4" x14ac:dyDescent="0.25">
      <c r="A3563" s="369" t="s">
        <v>9530</v>
      </c>
      <c r="B3563" s="370" t="s">
        <v>9531</v>
      </c>
      <c r="C3563" s="371" t="s">
        <v>52</v>
      </c>
      <c r="D3563" s="372">
        <v>19.672000000000001</v>
      </c>
    </row>
    <row r="3564" spans="1:4" ht="45" x14ac:dyDescent="0.25">
      <c r="A3564" s="369" t="s">
        <v>9532</v>
      </c>
      <c r="B3564" s="370" t="s">
        <v>9533</v>
      </c>
      <c r="C3564" s="371" t="s">
        <v>569</v>
      </c>
      <c r="D3564" s="372">
        <v>3.9340000000000002</v>
      </c>
    </row>
    <row r="3565" spans="1:4" x14ac:dyDescent="0.25">
      <c r="A3565" s="369" t="s">
        <v>9638</v>
      </c>
      <c r="B3565" s="370" t="s">
        <v>9639</v>
      </c>
      <c r="C3565" s="371" t="s">
        <v>569</v>
      </c>
      <c r="D3565" s="372">
        <v>0.182</v>
      </c>
    </row>
    <row r="3566" spans="1:4" ht="30" x14ac:dyDescent="0.25">
      <c r="A3566" s="369" t="s">
        <v>9640</v>
      </c>
      <c r="B3566" s="370" t="s">
        <v>9641</v>
      </c>
      <c r="C3566" s="371" t="s">
        <v>52</v>
      </c>
      <c r="D3566" s="372">
        <v>0.46</v>
      </c>
    </row>
    <row r="3567" spans="1:4" x14ac:dyDescent="0.25">
      <c r="A3567" s="369" t="s">
        <v>9772</v>
      </c>
      <c r="B3567" s="370" t="s">
        <v>9773</v>
      </c>
      <c r="C3567" s="371" t="s">
        <v>569</v>
      </c>
      <c r="D3567" s="372">
        <v>0.17460000000000001</v>
      </c>
    </row>
    <row r="3568" spans="1:4" ht="30" x14ac:dyDescent="0.25">
      <c r="A3568" s="369" t="s">
        <v>9834</v>
      </c>
      <c r="B3568" s="370" t="s">
        <v>9835</v>
      </c>
      <c r="C3568" s="371" t="s">
        <v>9122</v>
      </c>
      <c r="D3568" s="372">
        <v>1.4999999999999999E-2</v>
      </c>
    </row>
    <row r="3569" spans="1:4" x14ac:dyDescent="0.25">
      <c r="A3569" s="369" t="s">
        <v>1845</v>
      </c>
      <c r="B3569" s="370" t="s">
        <v>1846</v>
      </c>
      <c r="C3569" s="371" t="s">
        <v>21</v>
      </c>
      <c r="D3569" s="372"/>
    </row>
    <row r="3570" spans="1:4" x14ac:dyDescent="0.25">
      <c r="A3570" s="369" t="s">
        <v>8945</v>
      </c>
      <c r="B3570" s="370" t="s">
        <v>8946</v>
      </c>
      <c r="C3570" s="371" t="s">
        <v>770</v>
      </c>
      <c r="D3570" s="372">
        <v>1.26</v>
      </c>
    </row>
    <row r="3571" spans="1:4" x14ac:dyDescent="0.25">
      <c r="A3571" s="369" t="s">
        <v>8947</v>
      </c>
      <c r="B3571" s="370" t="s">
        <v>8948</v>
      </c>
      <c r="C3571" s="371" t="s">
        <v>770</v>
      </c>
      <c r="D3571" s="372">
        <v>2.0699999999999998</v>
      </c>
    </row>
    <row r="3572" spans="1:4" x14ac:dyDescent="0.25">
      <c r="A3572" s="369" t="s">
        <v>9528</v>
      </c>
      <c r="B3572" s="370" t="s">
        <v>9529</v>
      </c>
      <c r="C3572" s="371" t="s">
        <v>52</v>
      </c>
      <c r="D3572" s="372">
        <v>0.98399999999999999</v>
      </c>
    </row>
    <row r="3573" spans="1:4" x14ac:dyDescent="0.25">
      <c r="A3573" s="369" t="s">
        <v>9530</v>
      </c>
      <c r="B3573" s="370" t="s">
        <v>9531</v>
      </c>
      <c r="C3573" s="371" t="s">
        <v>52</v>
      </c>
      <c r="D3573" s="372">
        <v>19.672000000000001</v>
      </c>
    </row>
    <row r="3574" spans="1:4" ht="45" x14ac:dyDescent="0.25">
      <c r="A3574" s="369" t="s">
        <v>9532</v>
      </c>
      <c r="B3574" s="370" t="s">
        <v>9533</v>
      </c>
      <c r="C3574" s="371" t="s">
        <v>569</v>
      </c>
      <c r="D3574" s="372">
        <v>3.9340000000000002</v>
      </c>
    </row>
    <row r="3575" spans="1:4" x14ac:dyDescent="0.25">
      <c r="A3575" s="369" t="s">
        <v>9638</v>
      </c>
      <c r="B3575" s="370" t="s">
        <v>9639</v>
      </c>
      <c r="C3575" s="371" t="s">
        <v>569</v>
      </c>
      <c r="D3575" s="372">
        <v>0.182</v>
      </c>
    </row>
    <row r="3576" spans="1:4" ht="30" x14ac:dyDescent="0.25">
      <c r="A3576" s="369" t="s">
        <v>9640</v>
      </c>
      <c r="B3576" s="370" t="s">
        <v>9641</v>
      </c>
      <c r="C3576" s="371" t="s">
        <v>52</v>
      </c>
      <c r="D3576" s="372">
        <v>0.46</v>
      </c>
    </row>
    <row r="3577" spans="1:4" ht="30" x14ac:dyDescent="0.25">
      <c r="A3577" s="369" t="s">
        <v>9784</v>
      </c>
      <c r="B3577" s="370" t="s">
        <v>9785</v>
      </c>
      <c r="C3577" s="371" t="s">
        <v>569</v>
      </c>
      <c r="D3577" s="372">
        <v>0.12</v>
      </c>
    </row>
    <row r="3578" spans="1:4" ht="30" x14ac:dyDescent="0.25">
      <c r="A3578" s="369" t="s">
        <v>9834</v>
      </c>
      <c r="B3578" s="370" t="s">
        <v>9835</v>
      </c>
      <c r="C3578" s="371" t="s">
        <v>9122</v>
      </c>
      <c r="D3578" s="372">
        <v>1.4999999999999999E-2</v>
      </c>
    </row>
    <row r="3579" spans="1:4" ht="30" x14ac:dyDescent="0.25">
      <c r="A3579" s="369" t="s">
        <v>1847</v>
      </c>
      <c r="B3579" s="370" t="s">
        <v>1848</v>
      </c>
      <c r="C3579" s="371" t="s">
        <v>21</v>
      </c>
      <c r="D3579" s="372"/>
    </row>
    <row r="3580" spans="1:4" x14ac:dyDescent="0.25">
      <c r="A3580" s="369" t="s">
        <v>8945</v>
      </c>
      <c r="B3580" s="370" t="s">
        <v>8946</v>
      </c>
      <c r="C3580" s="371" t="s">
        <v>770</v>
      </c>
      <c r="D3580" s="372">
        <v>1.4</v>
      </c>
    </row>
    <row r="3581" spans="1:4" x14ac:dyDescent="0.25">
      <c r="A3581" s="369" t="s">
        <v>8947</v>
      </c>
      <c r="B3581" s="370" t="s">
        <v>8948</v>
      </c>
      <c r="C3581" s="371" t="s">
        <v>770</v>
      </c>
      <c r="D3581" s="372">
        <v>2.2999999999999998</v>
      </c>
    </row>
    <row r="3582" spans="1:4" x14ac:dyDescent="0.25">
      <c r="A3582" s="369" t="s">
        <v>9528</v>
      </c>
      <c r="B3582" s="370" t="s">
        <v>9529</v>
      </c>
      <c r="C3582" s="371" t="s">
        <v>52</v>
      </c>
      <c r="D3582" s="372">
        <v>0.98399999999999999</v>
      </c>
    </row>
    <row r="3583" spans="1:4" x14ac:dyDescent="0.25">
      <c r="A3583" s="369" t="s">
        <v>9530</v>
      </c>
      <c r="B3583" s="370" t="s">
        <v>9531</v>
      </c>
      <c r="C3583" s="371" t="s">
        <v>52</v>
      </c>
      <c r="D3583" s="372">
        <v>19.672000000000001</v>
      </c>
    </row>
    <row r="3584" spans="1:4" ht="45" x14ac:dyDescent="0.25">
      <c r="A3584" s="369" t="s">
        <v>9532</v>
      </c>
      <c r="B3584" s="370" t="s">
        <v>9533</v>
      </c>
      <c r="C3584" s="371" t="s">
        <v>569</v>
      </c>
      <c r="D3584" s="372">
        <v>3.9340000000000002</v>
      </c>
    </row>
    <row r="3585" spans="1:4" x14ac:dyDescent="0.25">
      <c r="A3585" s="369" t="s">
        <v>9638</v>
      </c>
      <c r="B3585" s="370" t="s">
        <v>9639</v>
      </c>
      <c r="C3585" s="371" t="s">
        <v>569</v>
      </c>
      <c r="D3585" s="372">
        <v>0.182</v>
      </c>
    </row>
    <row r="3586" spans="1:4" ht="30" x14ac:dyDescent="0.25">
      <c r="A3586" s="369" t="s">
        <v>9640</v>
      </c>
      <c r="B3586" s="370" t="s">
        <v>9641</v>
      </c>
      <c r="C3586" s="371" t="s">
        <v>52</v>
      </c>
      <c r="D3586" s="372">
        <v>0.46</v>
      </c>
    </row>
    <row r="3587" spans="1:4" x14ac:dyDescent="0.25">
      <c r="A3587" s="369" t="s">
        <v>9782</v>
      </c>
      <c r="B3587" s="370" t="s">
        <v>9783</v>
      </c>
      <c r="C3587" s="371" t="s">
        <v>569</v>
      </c>
      <c r="D3587" s="372">
        <v>0.12</v>
      </c>
    </row>
    <row r="3588" spans="1:4" ht="30" x14ac:dyDescent="0.25">
      <c r="A3588" s="369" t="s">
        <v>9834</v>
      </c>
      <c r="B3588" s="370" t="s">
        <v>9835</v>
      </c>
      <c r="C3588" s="371" t="s">
        <v>9122</v>
      </c>
      <c r="D3588" s="372">
        <v>1.4999999999999999E-2</v>
      </c>
    </row>
    <row r="3589" spans="1:4" x14ac:dyDescent="0.25">
      <c r="A3589" s="365" t="s">
        <v>6733</v>
      </c>
      <c r="B3589" s="366" t="s">
        <v>1849</v>
      </c>
      <c r="C3589" s="367"/>
      <c r="D3589" s="368"/>
    </row>
    <row r="3590" spans="1:4" x14ac:dyDescent="0.25">
      <c r="A3590" s="369" t="s">
        <v>85</v>
      </c>
      <c r="B3590" s="370" t="s">
        <v>6734</v>
      </c>
      <c r="C3590" s="371" t="s">
        <v>52</v>
      </c>
      <c r="D3590" s="372"/>
    </row>
    <row r="3591" spans="1:4" x14ac:dyDescent="0.25">
      <c r="A3591" s="369" t="s">
        <v>8919</v>
      </c>
      <c r="B3591" s="370" t="s">
        <v>8920</v>
      </c>
      <c r="C3591" s="371" t="s">
        <v>770</v>
      </c>
      <c r="D3591" s="372">
        <v>1.1000000000000001</v>
      </c>
    </row>
    <row r="3592" spans="1:4" x14ac:dyDescent="0.25">
      <c r="A3592" s="369" t="s">
        <v>8921</v>
      </c>
      <c r="B3592" s="370" t="s">
        <v>8922</v>
      </c>
      <c r="C3592" s="371" t="s">
        <v>770</v>
      </c>
      <c r="D3592" s="372">
        <v>1.1000000000000001</v>
      </c>
    </row>
    <row r="3593" spans="1:4" x14ac:dyDescent="0.25">
      <c r="A3593" s="369" t="s">
        <v>9506</v>
      </c>
      <c r="B3593" s="370" t="s">
        <v>9507</v>
      </c>
      <c r="C3593" s="371" t="s">
        <v>32</v>
      </c>
      <c r="D3593" s="372">
        <v>0.1</v>
      </c>
    </row>
    <row r="3594" spans="1:4" ht="30" x14ac:dyDescent="0.25">
      <c r="A3594" s="369" t="s">
        <v>9542</v>
      </c>
      <c r="B3594" s="370" t="s">
        <v>9543</v>
      </c>
      <c r="C3594" s="371" t="s">
        <v>32</v>
      </c>
      <c r="D3594" s="372">
        <v>1.8E-3</v>
      </c>
    </row>
    <row r="3595" spans="1:4" x14ac:dyDescent="0.25">
      <c r="A3595" s="369" t="s">
        <v>9938</v>
      </c>
      <c r="B3595" s="370" t="s">
        <v>9939</v>
      </c>
      <c r="C3595" s="371" t="s">
        <v>52</v>
      </c>
      <c r="D3595" s="372">
        <v>1.05</v>
      </c>
    </row>
    <row r="3596" spans="1:4" x14ac:dyDescent="0.25">
      <c r="A3596" s="369" t="s">
        <v>14898</v>
      </c>
      <c r="B3596" s="370" t="s">
        <v>14899</v>
      </c>
      <c r="C3596" s="371" t="s">
        <v>32</v>
      </c>
      <c r="D3596" s="372">
        <v>0.04</v>
      </c>
    </row>
    <row r="3597" spans="1:4" x14ac:dyDescent="0.25">
      <c r="A3597" s="369" t="s">
        <v>86</v>
      </c>
      <c r="B3597" s="370" t="s">
        <v>6735</v>
      </c>
      <c r="C3597" s="371" t="s">
        <v>52</v>
      </c>
      <c r="D3597" s="372"/>
    </row>
    <row r="3598" spans="1:4" x14ac:dyDescent="0.25">
      <c r="A3598" s="369" t="s">
        <v>8919</v>
      </c>
      <c r="B3598" s="370" t="s">
        <v>8920</v>
      </c>
      <c r="C3598" s="371" t="s">
        <v>770</v>
      </c>
      <c r="D3598" s="372">
        <v>1.3</v>
      </c>
    </row>
    <row r="3599" spans="1:4" x14ac:dyDescent="0.25">
      <c r="A3599" s="369" t="s">
        <v>8921</v>
      </c>
      <c r="B3599" s="370" t="s">
        <v>8922</v>
      </c>
      <c r="C3599" s="371" t="s">
        <v>770</v>
      </c>
      <c r="D3599" s="372">
        <v>1.3</v>
      </c>
    </row>
    <row r="3600" spans="1:4" x14ac:dyDescent="0.25">
      <c r="A3600" s="369" t="s">
        <v>9506</v>
      </c>
      <c r="B3600" s="370" t="s">
        <v>9507</v>
      </c>
      <c r="C3600" s="371" t="s">
        <v>32</v>
      </c>
      <c r="D3600" s="372">
        <v>0.15</v>
      </c>
    </row>
    <row r="3601" spans="1:4" ht="30" x14ac:dyDescent="0.25">
      <c r="A3601" s="369" t="s">
        <v>9542</v>
      </c>
      <c r="B3601" s="370" t="s">
        <v>9543</v>
      </c>
      <c r="C3601" s="371" t="s">
        <v>32</v>
      </c>
      <c r="D3601" s="372">
        <v>2.3E-3</v>
      </c>
    </row>
    <row r="3602" spans="1:4" x14ac:dyDescent="0.25">
      <c r="A3602" s="369" t="s">
        <v>9940</v>
      </c>
      <c r="B3602" s="370" t="s">
        <v>9941</v>
      </c>
      <c r="C3602" s="371" t="s">
        <v>52</v>
      </c>
      <c r="D3602" s="372">
        <v>1.05</v>
      </c>
    </row>
    <row r="3603" spans="1:4" x14ac:dyDescent="0.25">
      <c r="A3603" s="369" t="s">
        <v>14898</v>
      </c>
      <c r="B3603" s="370" t="s">
        <v>14899</v>
      </c>
      <c r="C3603" s="371" t="s">
        <v>32</v>
      </c>
      <c r="D3603" s="372">
        <v>7.0000000000000007E-2</v>
      </c>
    </row>
    <row r="3604" spans="1:4" x14ac:dyDescent="0.25">
      <c r="A3604" s="369" t="s">
        <v>1850</v>
      </c>
      <c r="B3604" s="370" t="s">
        <v>6736</v>
      </c>
      <c r="C3604" s="371" t="s">
        <v>52</v>
      </c>
      <c r="D3604" s="372"/>
    </row>
    <row r="3605" spans="1:4" x14ac:dyDescent="0.25">
      <c r="A3605" s="369" t="s">
        <v>8919</v>
      </c>
      <c r="B3605" s="370" t="s">
        <v>8920</v>
      </c>
      <c r="C3605" s="371" t="s">
        <v>770</v>
      </c>
      <c r="D3605" s="372">
        <v>1.4</v>
      </c>
    </row>
    <row r="3606" spans="1:4" x14ac:dyDescent="0.25">
      <c r="A3606" s="369" t="s">
        <v>8921</v>
      </c>
      <c r="B3606" s="370" t="s">
        <v>8922</v>
      </c>
      <c r="C3606" s="371" t="s">
        <v>770</v>
      </c>
      <c r="D3606" s="372">
        <v>1.4</v>
      </c>
    </row>
    <row r="3607" spans="1:4" x14ac:dyDescent="0.25">
      <c r="A3607" s="369" t="s">
        <v>9506</v>
      </c>
      <c r="B3607" s="370" t="s">
        <v>9507</v>
      </c>
      <c r="C3607" s="371" t="s">
        <v>32</v>
      </c>
      <c r="D3607" s="372">
        <v>0.3</v>
      </c>
    </row>
    <row r="3608" spans="1:4" ht="30" x14ac:dyDescent="0.25">
      <c r="A3608" s="369" t="s">
        <v>9542</v>
      </c>
      <c r="B3608" s="370" t="s">
        <v>9543</v>
      </c>
      <c r="C3608" s="371" t="s">
        <v>32</v>
      </c>
      <c r="D3608" s="372">
        <v>4.7000000000000002E-3</v>
      </c>
    </row>
    <row r="3609" spans="1:4" x14ac:dyDescent="0.25">
      <c r="A3609" s="369" t="s">
        <v>9942</v>
      </c>
      <c r="B3609" s="370" t="s">
        <v>9943</v>
      </c>
      <c r="C3609" s="371" t="s">
        <v>52</v>
      </c>
      <c r="D3609" s="372">
        <v>1.05</v>
      </c>
    </row>
    <row r="3610" spans="1:4" x14ac:dyDescent="0.25">
      <c r="A3610" s="369" t="s">
        <v>14898</v>
      </c>
      <c r="B3610" s="370" t="s">
        <v>14899</v>
      </c>
      <c r="C3610" s="371" t="s">
        <v>32</v>
      </c>
      <c r="D3610" s="372">
        <v>0.14000000000000001</v>
      </c>
    </row>
    <row r="3611" spans="1:4" x14ac:dyDescent="0.25">
      <c r="A3611" s="369" t="s">
        <v>1851</v>
      </c>
      <c r="B3611" s="370" t="s">
        <v>6737</v>
      </c>
      <c r="C3611" s="371" t="s">
        <v>52</v>
      </c>
      <c r="D3611" s="372"/>
    </row>
    <row r="3612" spans="1:4" x14ac:dyDescent="0.25">
      <c r="A3612" s="369" t="s">
        <v>8919</v>
      </c>
      <c r="B3612" s="370" t="s">
        <v>8920</v>
      </c>
      <c r="C3612" s="371" t="s">
        <v>770</v>
      </c>
      <c r="D3612" s="372">
        <v>1.1000000000000001</v>
      </c>
    </row>
    <row r="3613" spans="1:4" x14ac:dyDescent="0.25">
      <c r="A3613" s="369" t="s">
        <v>8921</v>
      </c>
      <c r="B3613" s="370" t="s">
        <v>8922</v>
      </c>
      <c r="C3613" s="371" t="s">
        <v>770</v>
      </c>
      <c r="D3613" s="372">
        <v>1.1000000000000001</v>
      </c>
    </row>
    <row r="3614" spans="1:4" x14ac:dyDescent="0.25">
      <c r="A3614" s="369" t="s">
        <v>9506</v>
      </c>
      <c r="B3614" s="370" t="s">
        <v>9507</v>
      </c>
      <c r="C3614" s="371" t="s">
        <v>32</v>
      </c>
      <c r="D3614" s="372">
        <v>0.1</v>
      </c>
    </row>
    <row r="3615" spans="1:4" ht="30" x14ac:dyDescent="0.25">
      <c r="A3615" s="369" t="s">
        <v>9542</v>
      </c>
      <c r="B3615" s="370" t="s">
        <v>9543</v>
      </c>
      <c r="C3615" s="371" t="s">
        <v>32</v>
      </c>
      <c r="D3615" s="372">
        <v>1.8E-3</v>
      </c>
    </row>
    <row r="3616" spans="1:4" x14ac:dyDescent="0.25">
      <c r="A3616" s="369" t="s">
        <v>9934</v>
      </c>
      <c r="B3616" s="370" t="s">
        <v>9935</v>
      </c>
      <c r="C3616" s="371" t="s">
        <v>52</v>
      </c>
      <c r="D3616" s="372">
        <v>1.05</v>
      </c>
    </row>
    <row r="3617" spans="1:4" x14ac:dyDescent="0.25">
      <c r="A3617" s="369" t="s">
        <v>14898</v>
      </c>
      <c r="B3617" s="370" t="s">
        <v>14899</v>
      </c>
      <c r="C3617" s="371" t="s">
        <v>32</v>
      </c>
      <c r="D3617" s="372">
        <v>0.04</v>
      </c>
    </row>
    <row r="3618" spans="1:4" x14ac:dyDescent="0.25">
      <c r="A3618" s="369" t="s">
        <v>1852</v>
      </c>
      <c r="B3618" s="370" t="s">
        <v>6738</v>
      </c>
      <c r="C3618" s="371" t="s">
        <v>52</v>
      </c>
      <c r="D3618" s="372"/>
    </row>
    <row r="3619" spans="1:4" x14ac:dyDescent="0.25">
      <c r="A3619" s="369" t="s">
        <v>8919</v>
      </c>
      <c r="B3619" s="370" t="s">
        <v>8920</v>
      </c>
      <c r="C3619" s="371" t="s">
        <v>770</v>
      </c>
      <c r="D3619" s="372">
        <v>1.3</v>
      </c>
    </row>
    <row r="3620" spans="1:4" x14ac:dyDescent="0.25">
      <c r="A3620" s="369" t="s">
        <v>8921</v>
      </c>
      <c r="B3620" s="370" t="s">
        <v>8922</v>
      </c>
      <c r="C3620" s="371" t="s">
        <v>770</v>
      </c>
      <c r="D3620" s="372">
        <v>1.3</v>
      </c>
    </row>
    <row r="3621" spans="1:4" x14ac:dyDescent="0.25">
      <c r="A3621" s="369" t="s">
        <v>9506</v>
      </c>
      <c r="B3621" s="370" t="s">
        <v>9507</v>
      </c>
      <c r="C3621" s="371" t="s">
        <v>32</v>
      </c>
      <c r="D3621" s="372">
        <v>0.15</v>
      </c>
    </row>
    <row r="3622" spans="1:4" ht="30" x14ac:dyDescent="0.25">
      <c r="A3622" s="369" t="s">
        <v>9542</v>
      </c>
      <c r="B3622" s="370" t="s">
        <v>9543</v>
      </c>
      <c r="C3622" s="371" t="s">
        <v>32</v>
      </c>
      <c r="D3622" s="372">
        <v>2.3E-3</v>
      </c>
    </row>
    <row r="3623" spans="1:4" x14ac:dyDescent="0.25">
      <c r="A3623" s="369" t="s">
        <v>9936</v>
      </c>
      <c r="B3623" s="370" t="s">
        <v>9937</v>
      </c>
      <c r="C3623" s="371" t="s">
        <v>52</v>
      </c>
      <c r="D3623" s="372">
        <v>1.05</v>
      </c>
    </row>
    <row r="3624" spans="1:4" x14ac:dyDescent="0.25">
      <c r="A3624" s="369" t="s">
        <v>14898</v>
      </c>
      <c r="B3624" s="370" t="s">
        <v>14899</v>
      </c>
      <c r="C3624" s="371" t="s">
        <v>32</v>
      </c>
      <c r="D3624" s="372">
        <v>7.0000000000000007E-2</v>
      </c>
    </row>
    <row r="3625" spans="1:4" x14ac:dyDescent="0.25">
      <c r="A3625" s="369" t="s">
        <v>1853</v>
      </c>
      <c r="B3625" s="370" t="s">
        <v>6739</v>
      </c>
      <c r="C3625" s="371" t="s">
        <v>52</v>
      </c>
      <c r="D3625" s="372"/>
    </row>
    <row r="3626" spans="1:4" x14ac:dyDescent="0.25">
      <c r="A3626" s="369" t="s">
        <v>8919</v>
      </c>
      <c r="B3626" s="370" t="s">
        <v>8920</v>
      </c>
      <c r="C3626" s="371" t="s">
        <v>770</v>
      </c>
      <c r="D3626" s="372">
        <v>0.95</v>
      </c>
    </row>
    <row r="3627" spans="1:4" x14ac:dyDescent="0.25">
      <c r="A3627" s="369" t="s">
        <v>8949</v>
      </c>
      <c r="B3627" s="370" t="s">
        <v>8950</v>
      </c>
      <c r="C3627" s="371" t="s">
        <v>770</v>
      </c>
      <c r="D3627" s="372">
        <v>0.95</v>
      </c>
    </row>
    <row r="3628" spans="1:4" x14ac:dyDescent="0.25">
      <c r="A3628" s="369" t="s">
        <v>9129</v>
      </c>
      <c r="B3628" s="370" t="s">
        <v>9130</v>
      </c>
      <c r="C3628" s="371" t="s">
        <v>32</v>
      </c>
      <c r="D3628" s="372">
        <v>5.7000000000000002E-3</v>
      </c>
    </row>
    <row r="3629" spans="1:4" x14ac:dyDescent="0.25">
      <c r="A3629" s="369" t="s">
        <v>11097</v>
      </c>
      <c r="B3629" s="370" t="s">
        <v>11098</v>
      </c>
      <c r="C3629" s="371" t="s">
        <v>310</v>
      </c>
      <c r="D3629" s="372">
        <v>1.0999999999999999E-2</v>
      </c>
    </row>
    <row r="3630" spans="1:4" ht="30" x14ac:dyDescent="0.25">
      <c r="A3630" s="369" t="s">
        <v>11101</v>
      </c>
      <c r="B3630" s="370" t="s">
        <v>11102</v>
      </c>
      <c r="C3630" s="371" t="s">
        <v>52</v>
      </c>
      <c r="D3630" s="372">
        <v>1.3</v>
      </c>
    </row>
    <row r="3631" spans="1:4" x14ac:dyDescent="0.25">
      <c r="A3631" s="369" t="s">
        <v>1854</v>
      </c>
      <c r="B3631" s="370" t="s">
        <v>6740</v>
      </c>
      <c r="C3631" s="371" t="s">
        <v>569</v>
      </c>
      <c r="D3631" s="372"/>
    </row>
    <row r="3632" spans="1:4" x14ac:dyDescent="0.25">
      <c r="A3632" s="369" t="s">
        <v>8949</v>
      </c>
      <c r="B3632" s="370" t="s">
        <v>8950</v>
      </c>
      <c r="C3632" s="371" t="s">
        <v>770</v>
      </c>
      <c r="D3632" s="372">
        <v>7.0000000000000007E-2</v>
      </c>
    </row>
    <row r="3633" spans="1:4" x14ac:dyDescent="0.25">
      <c r="A3633" s="369" t="s">
        <v>8993</v>
      </c>
      <c r="B3633" s="370" t="s">
        <v>8994</v>
      </c>
      <c r="C3633" s="371" t="s">
        <v>32</v>
      </c>
      <c r="D3633" s="372">
        <v>0.8</v>
      </c>
    </row>
    <row r="3634" spans="1:4" x14ac:dyDescent="0.25">
      <c r="A3634" s="369" t="s">
        <v>9043</v>
      </c>
      <c r="B3634" s="370" t="s">
        <v>9044</v>
      </c>
      <c r="C3634" s="371" t="s">
        <v>32</v>
      </c>
      <c r="D3634" s="372">
        <v>0.4</v>
      </c>
    </row>
    <row r="3635" spans="1:4" x14ac:dyDescent="0.25">
      <c r="A3635" s="369" t="s">
        <v>9049</v>
      </c>
      <c r="B3635" s="370" t="s">
        <v>9050</v>
      </c>
      <c r="C3635" s="371" t="s">
        <v>25</v>
      </c>
      <c r="D3635" s="372">
        <v>2.7000000000000001E-3</v>
      </c>
    </row>
    <row r="3636" spans="1:4" ht="30" x14ac:dyDescent="0.25">
      <c r="A3636" s="369" t="s">
        <v>9280</v>
      </c>
      <c r="B3636" s="370" t="s">
        <v>9281</v>
      </c>
      <c r="C3636" s="371" t="s">
        <v>569</v>
      </c>
      <c r="D3636" s="372">
        <v>1</v>
      </c>
    </row>
    <row r="3637" spans="1:4" x14ac:dyDescent="0.25">
      <c r="A3637" s="369" t="s">
        <v>1855</v>
      </c>
      <c r="B3637" s="370" t="s">
        <v>6741</v>
      </c>
      <c r="C3637" s="371" t="s">
        <v>569</v>
      </c>
      <c r="D3637" s="372"/>
    </row>
    <row r="3638" spans="1:4" x14ac:dyDescent="0.25">
      <c r="A3638" s="369" t="s">
        <v>8949</v>
      </c>
      <c r="B3638" s="370" t="s">
        <v>8950</v>
      </c>
      <c r="C3638" s="371" t="s">
        <v>770</v>
      </c>
      <c r="D3638" s="372">
        <v>0.1</v>
      </c>
    </row>
    <row r="3639" spans="1:4" x14ac:dyDescent="0.25">
      <c r="A3639" s="369" t="s">
        <v>8993</v>
      </c>
      <c r="B3639" s="370" t="s">
        <v>8994</v>
      </c>
      <c r="C3639" s="371" t="s">
        <v>32</v>
      </c>
      <c r="D3639" s="372">
        <v>1.1399999999999999</v>
      </c>
    </row>
    <row r="3640" spans="1:4" x14ac:dyDescent="0.25">
      <c r="A3640" s="369" t="s">
        <v>9043</v>
      </c>
      <c r="B3640" s="370" t="s">
        <v>9044</v>
      </c>
      <c r="C3640" s="371" t="s">
        <v>32</v>
      </c>
      <c r="D3640" s="372">
        <v>0.56999999999999995</v>
      </c>
    </row>
    <row r="3641" spans="1:4" x14ac:dyDescent="0.25">
      <c r="A3641" s="369" t="s">
        <v>9049</v>
      </c>
      <c r="B3641" s="370" t="s">
        <v>9050</v>
      </c>
      <c r="C3641" s="371" t="s">
        <v>25</v>
      </c>
      <c r="D3641" s="372">
        <v>3.8E-3</v>
      </c>
    </row>
    <row r="3642" spans="1:4" ht="30" x14ac:dyDescent="0.25">
      <c r="A3642" s="369" t="s">
        <v>9282</v>
      </c>
      <c r="B3642" s="370" t="s">
        <v>9283</v>
      </c>
      <c r="C3642" s="371" t="s">
        <v>569</v>
      </c>
      <c r="D3642" s="372">
        <v>1</v>
      </c>
    </row>
    <row r="3643" spans="1:4" x14ac:dyDescent="0.25">
      <c r="A3643" s="369" t="s">
        <v>1856</v>
      </c>
      <c r="B3643" s="370" t="s">
        <v>6742</v>
      </c>
      <c r="C3643" s="371" t="s">
        <v>569</v>
      </c>
      <c r="D3643" s="372"/>
    </row>
    <row r="3644" spans="1:4" x14ac:dyDescent="0.25">
      <c r="A3644" s="369" t="s">
        <v>8949</v>
      </c>
      <c r="B3644" s="370" t="s">
        <v>8950</v>
      </c>
      <c r="C3644" s="371" t="s">
        <v>770</v>
      </c>
      <c r="D3644" s="372">
        <v>0.14000000000000001</v>
      </c>
    </row>
    <row r="3645" spans="1:4" x14ac:dyDescent="0.25">
      <c r="A3645" s="369" t="s">
        <v>8993</v>
      </c>
      <c r="B3645" s="370" t="s">
        <v>8994</v>
      </c>
      <c r="C3645" s="371" t="s">
        <v>32</v>
      </c>
      <c r="D3645" s="372">
        <v>1.55</v>
      </c>
    </row>
    <row r="3646" spans="1:4" x14ac:dyDescent="0.25">
      <c r="A3646" s="369" t="s">
        <v>9043</v>
      </c>
      <c r="B3646" s="370" t="s">
        <v>9044</v>
      </c>
      <c r="C3646" s="371" t="s">
        <v>32</v>
      </c>
      <c r="D3646" s="372">
        <v>0.78</v>
      </c>
    </row>
    <row r="3647" spans="1:4" x14ac:dyDescent="0.25">
      <c r="A3647" s="369" t="s">
        <v>9049</v>
      </c>
      <c r="B3647" s="370" t="s">
        <v>9050</v>
      </c>
      <c r="C3647" s="371" t="s">
        <v>25</v>
      </c>
      <c r="D3647" s="372">
        <v>5.1999999999999998E-3</v>
      </c>
    </row>
    <row r="3648" spans="1:4" ht="45" x14ac:dyDescent="0.25">
      <c r="A3648" s="369" t="s">
        <v>9284</v>
      </c>
      <c r="B3648" s="370" t="s">
        <v>9285</v>
      </c>
      <c r="C3648" s="371" t="s">
        <v>569</v>
      </c>
      <c r="D3648" s="372">
        <v>1</v>
      </c>
    </row>
    <row r="3649" spans="1:4" x14ac:dyDescent="0.25">
      <c r="A3649" s="365" t="s">
        <v>6743</v>
      </c>
      <c r="B3649" s="366" t="s">
        <v>6744</v>
      </c>
      <c r="C3649" s="367"/>
      <c r="D3649" s="368"/>
    </row>
    <row r="3650" spans="1:4" x14ac:dyDescent="0.25">
      <c r="A3650" s="369" t="s">
        <v>1857</v>
      </c>
      <c r="B3650" s="370" t="s">
        <v>1858</v>
      </c>
      <c r="C3650" s="371" t="s">
        <v>52</v>
      </c>
      <c r="D3650" s="372"/>
    </row>
    <row r="3651" spans="1:4" x14ac:dyDescent="0.25">
      <c r="A3651" s="369" t="s">
        <v>8935</v>
      </c>
      <c r="B3651" s="370" t="s">
        <v>8936</v>
      </c>
      <c r="C3651" s="371" t="s">
        <v>770</v>
      </c>
      <c r="D3651" s="372">
        <v>0.4</v>
      </c>
    </row>
    <row r="3652" spans="1:4" x14ac:dyDescent="0.25">
      <c r="A3652" s="369" t="s">
        <v>8949</v>
      </c>
      <c r="B3652" s="370" t="s">
        <v>8950</v>
      </c>
      <c r="C3652" s="371" t="s">
        <v>770</v>
      </c>
      <c r="D3652" s="372">
        <v>0.4</v>
      </c>
    </row>
    <row r="3653" spans="1:4" x14ac:dyDescent="0.25">
      <c r="A3653" s="369" t="s">
        <v>8993</v>
      </c>
      <c r="B3653" s="370" t="s">
        <v>8994</v>
      </c>
      <c r="C3653" s="371" t="s">
        <v>32</v>
      </c>
      <c r="D3653" s="372">
        <v>0.6</v>
      </c>
    </row>
    <row r="3654" spans="1:4" x14ac:dyDescent="0.25">
      <c r="A3654" s="369" t="s">
        <v>9043</v>
      </c>
      <c r="B3654" s="370" t="s">
        <v>9044</v>
      </c>
      <c r="C3654" s="371" t="s">
        <v>32</v>
      </c>
      <c r="D3654" s="372">
        <v>1.1299999999999999</v>
      </c>
    </row>
    <row r="3655" spans="1:4" x14ac:dyDescent="0.25">
      <c r="A3655" s="369" t="s">
        <v>9049</v>
      </c>
      <c r="B3655" s="370" t="s">
        <v>9050</v>
      </c>
      <c r="C3655" s="371" t="s">
        <v>25</v>
      </c>
      <c r="D3655" s="372">
        <v>7.0000000000000001E-3</v>
      </c>
    </row>
    <row r="3656" spans="1:4" x14ac:dyDescent="0.25">
      <c r="A3656" s="369" t="s">
        <v>1859</v>
      </c>
      <c r="B3656" s="370" t="s">
        <v>1860</v>
      </c>
      <c r="C3656" s="371" t="s">
        <v>21</v>
      </c>
      <c r="D3656" s="372"/>
    </row>
    <row r="3657" spans="1:4" x14ac:dyDescent="0.25">
      <c r="A3657" s="369" t="s">
        <v>8935</v>
      </c>
      <c r="B3657" s="370" t="s">
        <v>8936</v>
      </c>
      <c r="C3657" s="371" t="s">
        <v>770</v>
      </c>
      <c r="D3657" s="372">
        <v>0.75</v>
      </c>
    </row>
    <row r="3658" spans="1:4" x14ac:dyDescent="0.25">
      <c r="A3658" s="369" t="s">
        <v>8949</v>
      </c>
      <c r="B3658" s="370" t="s">
        <v>8950</v>
      </c>
      <c r="C3658" s="371" t="s">
        <v>770</v>
      </c>
      <c r="D3658" s="372">
        <v>1.5</v>
      </c>
    </row>
    <row r="3659" spans="1:4" x14ac:dyDescent="0.25">
      <c r="A3659" s="369" t="s">
        <v>1861</v>
      </c>
      <c r="B3659" s="370" t="s">
        <v>1862</v>
      </c>
      <c r="C3659" s="371" t="s">
        <v>21</v>
      </c>
      <c r="D3659" s="372"/>
    </row>
    <row r="3660" spans="1:4" x14ac:dyDescent="0.25">
      <c r="A3660" s="369" t="s">
        <v>8935</v>
      </c>
      <c r="B3660" s="370" t="s">
        <v>8936</v>
      </c>
      <c r="C3660" s="371" t="s">
        <v>770</v>
      </c>
      <c r="D3660" s="372">
        <v>0.75</v>
      </c>
    </row>
    <row r="3661" spans="1:4" x14ac:dyDescent="0.25">
      <c r="A3661" s="369" t="s">
        <v>8949</v>
      </c>
      <c r="B3661" s="370" t="s">
        <v>8950</v>
      </c>
      <c r="C3661" s="371" t="s">
        <v>770</v>
      </c>
      <c r="D3661" s="372">
        <v>1.5</v>
      </c>
    </row>
    <row r="3662" spans="1:4" ht="30" x14ac:dyDescent="0.25">
      <c r="A3662" s="369" t="s">
        <v>1863</v>
      </c>
      <c r="B3662" s="370" t="s">
        <v>1864</v>
      </c>
      <c r="C3662" s="371" t="s">
        <v>21</v>
      </c>
      <c r="D3662" s="372"/>
    </row>
    <row r="3663" spans="1:4" x14ac:dyDescent="0.25">
      <c r="A3663" s="369" t="s">
        <v>8935</v>
      </c>
      <c r="B3663" s="370" t="s">
        <v>8936</v>
      </c>
      <c r="C3663" s="371" t="s">
        <v>770</v>
      </c>
      <c r="D3663" s="372">
        <v>0.5</v>
      </c>
    </row>
    <row r="3664" spans="1:4" x14ac:dyDescent="0.25">
      <c r="A3664" s="369" t="s">
        <v>8949</v>
      </c>
      <c r="B3664" s="370" t="s">
        <v>8950</v>
      </c>
      <c r="C3664" s="371" t="s">
        <v>770</v>
      </c>
      <c r="D3664" s="372">
        <v>0.5</v>
      </c>
    </row>
    <row r="3665" spans="1:4" x14ac:dyDescent="0.25">
      <c r="A3665" s="369" t="s">
        <v>1865</v>
      </c>
      <c r="B3665" s="370" t="s">
        <v>1866</v>
      </c>
      <c r="C3665" s="371" t="s">
        <v>21</v>
      </c>
      <c r="D3665" s="372"/>
    </row>
    <row r="3666" spans="1:4" x14ac:dyDescent="0.25">
      <c r="A3666" s="369" t="s">
        <v>8935</v>
      </c>
      <c r="B3666" s="370" t="s">
        <v>8936</v>
      </c>
      <c r="C3666" s="371" t="s">
        <v>770</v>
      </c>
      <c r="D3666" s="372">
        <v>0.5</v>
      </c>
    </row>
    <row r="3667" spans="1:4" x14ac:dyDescent="0.25">
      <c r="A3667" s="369" t="s">
        <v>8949</v>
      </c>
      <c r="B3667" s="370" t="s">
        <v>8950</v>
      </c>
      <c r="C3667" s="371" t="s">
        <v>770</v>
      </c>
      <c r="D3667" s="372">
        <v>1</v>
      </c>
    </row>
    <row r="3668" spans="1:4" x14ac:dyDescent="0.25">
      <c r="A3668" s="369" t="s">
        <v>1867</v>
      </c>
      <c r="B3668" s="370" t="s">
        <v>1868</v>
      </c>
      <c r="C3668" s="371" t="s">
        <v>21</v>
      </c>
      <c r="D3668" s="372"/>
    </row>
    <row r="3669" spans="1:4" x14ac:dyDescent="0.25">
      <c r="A3669" s="369" t="s">
        <v>8909</v>
      </c>
      <c r="B3669" s="370" t="s">
        <v>8910</v>
      </c>
      <c r="C3669" s="371" t="s">
        <v>770</v>
      </c>
      <c r="D3669" s="372">
        <v>0.4</v>
      </c>
    </row>
    <row r="3670" spans="1:4" x14ac:dyDescent="0.25">
      <c r="A3670" s="369" t="s">
        <v>8911</v>
      </c>
      <c r="B3670" s="370" t="s">
        <v>8912</v>
      </c>
      <c r="C3670" s="371" t="s">
        <v>770</v>
      </c>
      <c r="D3670" s="372">
        <v>0.4</v>
      </c>
    </row>
    <row r="3671" spans="1:4" x14ac:dyDescent="0.25">
      <c r="A3671" s="369" t="s">
        <v>9518</v>
      </c>
      <c r="B3671" s="370" t="s">
        <v>9519</v>
      </c>
      <c r="C3671" s="371" t="s">
        <v>569</v>
      </c>
      <c r="D3671" s="372">
        <v>1</v>
      </c>
    </row>
    <row r="3672" spans="1:4" ht="30" x14ac:dyDescent="0.25">
      <c r="A3672" s="369" t="s">
        <v>1869</v>
      </c>
      <c r="B3672" s="370" t="s">
        <v>6745</v>
      </c>
      <c r="C3672" s="371" t="s">
        <v>21</v>
      </c>
      <c r="D3672" s="372"/>
    </row>
    <row r="3673" spans="1:4" x14ac:dyDescent="0.25">
      <c r="A3673" s="369" t="s">
        <v>8909</v>
      </c>
      <c r="B3673" s="370" t="s">
        <v>8910</v>
      </c>
      <c r="C3673" s="371" t="s">
        <v>770</v>
      </c>
      <c r="D3673" s="372">
        <v>0.4</v>
      </c>
    </row>
    <row r="3674" spans="1:4" x14ac:dyDescent="0.25">
      <c r="A3674" s="369" t="s">
        <v>8911</v>
      </c>
      <c r="B3674" s="370" t="s">
        <v>8912</v>
      </c>
      <c r="C3674" s="371" t="s">
        <v>770</v>
      </c>
      <c r="D3674" s="372">
        <v>0.4</v>
      </c>
    </row>
    <row r="3675" spans="1:4" x14ac:dyDescent="0.25">
      <c r="A3675" s="369" t="s">
        <v>9518</v>
      </c>
      <c r="B3675" s="370" t="s">
        <v>9519</v>
      </c>
      <c r="C3675" s="371" t="s">
        <v>569</v>
      </c>
      <c r="D3675" s="372">
        <v>3</v>
      </c>
    </row>
    <row r="3676" spans="1:4" x14ac:dyDescent="0.25">
      <c r="A3676" s="365" t="s">
        <v>6222</v>
      </c>
      <c r="B3676" s="366" t="s">
        <v>1870</v>
      </c>
      <c r="C3676" s="367"/>
      <c r="D3676" s="368"/>
    </row>
    <row r="3677" spans="1:4" x14ac:dyDescent="0.25">
      <c r="A3677" s="365" t="s">
        <v>6746</v>
      </c>
      <c r="B3677" s="366" t="s">
        <v>1871</v>
      </c>
      <c r="C3677" s="367"/>
      <c r="D3677" s="368"/>
    </row>
    <row r="3678" spans="1:4" x14ac:dyDescent="0.25">
      <c r="A3678" s="369" t="s">
        <v>1872</v>
      </c>
      <c r="B3678" s="370" t="s">
        <v>1873</v>
      </c>
      <c r="C3678" s="371" t="s">
        <v>25</v>
      </c>
      <c r="D3678" s="372"/>
    </row>
    <row r="3679" spans="1:4" x14ac:dyDescent="0.25">
      <c r="A3679" s="369" t="s">
        <v>8935</v>
      </c>
      <c r="B3679" s="370" t="s">
        <v>8936</v>
      </c>
      <c r="C3679" s="371" t="s">
        <v>770</v>
      </c>
      <c r="D3679" s="372">
        <v>6</v>
      </c>
    </row>
    <row r="3680" spans="1:4" x14ac:dyDescent="0.25">
      <c r="A3680" s="369" t="s">
        <v>8949</v>
      </c>
      <c r="B3680" s="370" t="s">
        <v>8950</v>
      </c>
      <c r="C3680" s="371" t="s">
        <v>770</v>
      </c>
      <c r="D3680" s="372">
        <v>8.5</v>
      </c>
    </row>
    <row r="3681" spans="1:4" x14ac:dyDescent="0.25">
      <c r="A3681" s="369" t="s">
        <v>8993</v>
      </c>
      <c r="B3681" s="370" t="s">
        <v>8994</v>
      </c>
      <c r="C3681" s="371" t="s">
        <v>32</v>
      </c>
      <c r="D3681" s="372">
        <v>227.27</v>
      </c>
    </row>
    <row r="3682" spans="1:4" x14ac:dyDescent="0.25">
      <c r="A3682" s="369" t="s">
        <v>9049</v>
      </c>
      <c r="B3682" s="370" t="s">
        <v>9050</v>
      </c>
      <c r="C3682" s="371" t="s">
        <v>25</v>
      </c>
      <c r="D3682" s="372">
        <v>0.63600000000000001</v>
      </c>
    </row>
    <row r="3683" spans="1:4" ht="30" x14ac:dyDescent="0.25">
      <c r="A3683" s="369" t="s">
        <v>9089</v>
      </c>
      <c r="B3683" s="370" t="s">
        <v>9090</v>
      </c>
      <c r="C3683" s="371" t="s">
        <v>25</v>
      </c>
      <c r="D3683" s="372">
        <v>1.2709999999999999</v>
      </c>
    </row>
    <row r="3684" spans="1:4" ht="45" x14ac:dyDescent="0.25">
      <c r="A3684" s="369" t="s">
        <v>14687</v>
      </c>
      <c r="B3684" s="370" t="s">
        <v>14688</v>
      </c>
      <c r="C3684" s="371" t="s">
        <v>770</v>
      </c>
      <c r="D3684" s="372">
        <v>0.43</v>
      </c>
    </row>
    <row r="3685" spans="1:4" x14ac:dyDescent="0.25">
      <c r="A3685" s="369" t="s">
        <v>205</v>
      </c>
      <c r="B3685" s="370" t="s">
        <v>206</v>
      </c>
      <c r="C3685" s="371" t="s">
        <v>25</v>
      </c>
      <c r="D3685" s="372"/>
    </row>
    <row r="3686" spans="1:4" x14ac:dyDescent="0.25">
      <c r="A3686" s="369" t="s">
        <v>8935</v>
      </c>
      <c r="B3686" s="370" t="s">
        <v>8936</v>
      </c>
      <c r="C3686" s="371" t="s">
        <v>770</v>
      </c>
      <c r="D3686" s="372">
        <v>6</v>
      </c>
    </row>
    <row r="3687" spans="1:4" x14ac:dyDescent="0.25">
      <c r="A3687" s="369" t="s">
        <v>8949</v>
      </c>
      <c r="B3687" s="370" t="s">
        <v>8950</v>
      </c>
      <c r="C3687" s="371" t="s">
        <v>770</v>
      </c>
      <c r="D3687" s="372">
        <v>8.5</v>
      </c>
    </row>
    <row r="3688" spans="1:4" x14ac:dyDescent="0.25">
      <c r="A3688" s="369" t="s">
        <v>8993</v>
      </c>
      <c r="B3688" s="370" t="s">
        <v>8994</v>
      </c>
      <c r="C3688" s="371" t="s">
        <v>32</v>
      </c>
      <c r="D3688" s="372">
        <v>453</v>
      </c>
    </row>
    <row r="3689" spans="1:4" x14ac:dyDescent="0.25">
      <c r="A3689" s="369" t="s">
        <v>9049</v>
      </c>
      <c r="B3689" s="370" t="s">
        <v>9050</v>
      </c>
      <c r="C3689" s="371" t="s">
        <v>25</v>
      </c>
      <c r="D3689" s="372">
        <v>1.0449999999999999</v>
      </c>
    </row>
    <row r="3690" spans="1:4" ht="45" x14ac:dyDescent="0.25">
      <c r="A3690" s="369" t="s">
        <v>14687</v>
      </c>
      <c r="B3690" s="370" t="s">
        <v>14688</v>
      </c>
      <c r="C3690" s="371" t="s">
        <v>770</v>
      </c>
      <c r="D3690" s="372">
        <v>0.43</v>
      </c>
    </row>
    <row r="3691" spans="1:4" x14ac:dyDescent="0.25">
      <c r="A3691" s="369" t="s">
        <v>1874</v>
      </c>
      <c r="B3691" s="370" t="s">
        <v>1875</v>
      </c>
      <c r="C3691" s="371" t="s">
        <v>25</v>
      </c>
      <c r="D3691" s="372"/>
    </row>
    <row r="3692" spans="1:4" x14ac:dyDescent="0.25">
      <c r="A3692" s="369" t="s">
        <v>8935</v>
      </c>
      <c r="B3692" s="370" t="s">
        <v>8936</v>
      </c>
      <c r="C3692" s="371" t="s">
        <v>770</v>
      </c>
      <c r="D3692" s="372">
        <v>6</v>
      </c>
    </row>
    <row r="3693" spans="1:4" x14ac:dyDescent="0.25">
      <c r="A3693" s="369" t="s">
        <v>8949</v>
      </c>
      <c r="B3693" s="370" t="s">
        <v>8950</v>
      </c>
      <c r="C3693" s="371" t="s">
        <v>770</v>
      </c>
      <c r="D3693" s="372">
        <v>8.5</v>
      </c>
    </row>
    <row r="3694" spans="1:4" x14ac:dyDescent="0.25">
      <c r="A3694" s="369" t="s">
        <v>8993</v>
      </c>
      <c r="B3694" s="370" t="s">
        <v>8994</v>
      </c>
      <c r="C3694" s="371" t="s">
        <v>32</v>
      </c>
      <c r="D3694" s="372">
        <v>200</v>
      </c>
    </row>
    <row r="3695" spans="1:4" x14ac:dyDescent="0.25">
      <c r="A3695" s="369" t="s">
        <v>9049</v>
      </c>
      <c r="B3695" s="370" t="s">
        <v>9050</v>
      </c>
      <c r="C3695" s="371" t="s">
        <v>25</v>
      </c>
      <c r="D3695" s="372">
        <v>0.69799999999999995</v>
      </c>
    </row>
    <row r="3696" spans="1:4" x14ac:dyDescent="0.25">
      <c r="A3696" s="369" t="s">
        <v>9061</v>
      </c>
      <c r="B3696" s="370" t="s">
        <v>9062</v>
      </c>
      <c r="C3696" s="371" t="s">
        <v>25</v>
      </c>
      <c r="D3696" s="372">
        <v>0.878</v>
      </c>
    </row>
    <row r="3697" spans="1:4" ht="30" x14ac:dyDescent="0.25">
      <c r="A3697" s="369" t="s">
        <v>9118</v>
      </c>
      <c r="B3697" s="370" t="s">
        <v>9119</v>
      </c>
      <c r="C3697" s="371" t="s">
        <v>32</v>
      </c>
      <c r="D3697" s="372">
        <v>6</v>
      </c>
    </row>
    <row r="3698" spans="1:4" ht="45" x14ac:dyDescent="0.25">
      <c r="A3698" s="369" t="s">
        <v>14687</v>
      </c>
      <c r="B3698" s="370" t="s">
        <v>14688</v>
      </c>
      <c r="C3698" s="371" t="s">
        <v>770</v>
      </c>
      <c r="D3698" s="372">
        <v>0.43</v>
      </c>
    </row>
    <row r="3699" spans="1:4" x14ac:dyDescent="0.25">
      <c r="A3699" s="369" t="s">
        <v>87</v>
      </c>
      <c r="B3699" s="370" t="s">
        <v>88</v>
      </c>
      <c r="C3699" s="371" t="s">
        <v>21</v>
      </c>
      <c r="D3699" s="372"/>
    </row>
    <row r="3700" spans="1:4" x14ac:dyDescent="0.25">
      <c r="A3700" s="369" t="s">
        <v>8935</v>
      </c>
      <c r="B3700" s="370" t="s">
        <v>8936</v>
      </c>
      <c r="C3700" s="371" t="s">
        <v>770</v>
      </c>
      <c r="D3700" s="372">
        <v>0.6</v>
      </c>
    </row>
    <row r="3701" spans="1:4" x14ac:dyDescent="0.25">
      <c r="A3701" s="369" t="s">
        <v>8949</v>
      </c>
      <c r="B3701" s="370" t="s">
        <v>8950</v>
      </c>
      <c r="C3701" s="371" t="s">
        <v>770</v>
      </c>
      <c r="D3701" s="372">
        <v>0.5</v>
      </c>
    </row>
    <row r="3702" spans="1:4" x14ac:dyDescent="0.25">
      <c r="A3702" s="369" t="s">
        <v>8993</v>
      </c>
      <c r="B3702" s="370" t="s">
        <v>8994</v>
      </c>
      <c r="C3702" s="371" t="s">
        <v>32</v>
      </c>
      <c r="D3702" s="372">
        <v>2.84</v>
      </c>
    </row>
    <row r="3703" spans="1:4" x14ac:dyDescent="0.25">
      <c r="A3703" s="369" t="s">
        <v>9049</v>
      </c>
      <c r="B3703" s="370" t="s">
        <v>9050</v>
      </c>
      <c r="C3703" s="371" t="s">
        <v>25</v>
      </c>
      <c r="D3703" s="372">
        <v>1.3299999999999999E-2</v>
      </c>
    </row>
    <row r="3704" spans="1:4" ht="30" x14ac:dyDescent="0.25">
      <c r="A3704" s="369" t="s">
        <v>1876</v>
      </c>
      <c r="B3704" s="370" t="s">
        <v>6747</v>
      </c>
      <c r="C3704" s="371" t="s">
        <v>21</v>
      </c>
      <c r="D3704" s="372"/>
    </row>
    <row r="3705" spans="1:4" x14ac:dyDescent="0.25">
      <c r="A3705" s="369" t="s">
        <v>8935</v>
      </c>
      <c r="B3705" s="370" t="s">
        <v>8936</v>
      </c>
      <c r="C3705" s="371" t="s">
        <v>770</v>
      </c>
      <c r="D3705" s="372">
        <v>0.5</v>
      </c>
    </row>
    <row r="3706" spans="1:4" x14ac:dyDescent="0.25">
      <c r="A3706" s="369" t="s">
        <v>8949</v>
      </c>
      <c r="B3706" s="370" t="s">
        <v>8950</v>
      </c>
      <c r="C3706" s="371" t="s">
        <v>770</v>
      </c>
      <c r="D3706" s="372">
        <v>0.6</v>
      </c>
    </row>
    <row r="3707" spans="1:4" x14ac:dyDescent="0.25">
      <c r="A3707" s="369" t="s">
        <v>8993</v>
      </c>
      <c r="B3707" s="370" t="s">
        <v>8994</v>
      </c>
      <c r="C3707" s="371" t="s">
        <v>32</v>
      </c>
      <c r="D3707" s="372">
        <v>2.84</v>
      </c>
    </row>
    <row r="3708" spans="1:4" x14ac:dyDescent="0.25">
      <c r="A3708" s="369" t="s">
        <v>9001</v>
      </c>
      <c r="B3708" s="370" t="s">
        <v>9002</v>
      </c>
      <c r="C3708" s="371" t="s">
        <v>32</v>
      </c>
      <c r="D3708" s="372">
        <v>0.4</v>
      </c>
    </row>
    <row r="3709" spans="1:4" x14ac:dyDescent="0.25">
      <c r="A3709" s="369" t="s">
        <v>9049</v>
      </c>
      <c r="B3709" s="370" t="s">
        <v>9050</v>
      </c>
      <c r="C3709" s="371" t="s">
        <v>25</v>
      </c>
      <c r="D3709" s="372">
        <v>4.0000000000000001E-3</v>
      </c>
    </row>
    <row r="3710" spans="1:4" x14ac:dyDescent="0.25">
      <c r="A3710" s="369" t="s">
        <v>1877</v>
      </c>
      <c r="B3710" s="370" t="s">
        <v>1878</v>
      </c>
      <c r="C3710" s="371" t="s">
        <v>25</v>
      </c>
      <c r="D3710" s="372"/>
    </row>
    <row r="3711" spans="1:4" x14ac:dyDescent="0.25">
      <c r="A3711" s="369" t="s">
        <v>8935</v>
      </c>
      <c r="B3711" s="370" t="s">
        <v>8936</v>
      </c>
      <c r="C3711" s="371" t="s">
        <v>770</v>
      </c>
      <c r="D3711" s="372">
        <v>6</v>
      </c>
    </row>
    <row r="3712" spans="1:4" x14ac:dyDescent="0.25">
      <c r="A3712" s="369" t="s">
        <v>8949</v>
      </c>
      <c r="B3712" s="370" t="s">
        <v>8950</v>
      </c>
      <c r="C3712" s="371" t="s">
        <v>770</v>
      </c>
      <c r="D3712" s="372">
        <v>8.5</v>
      </c>
    </row>
    <row r="3713" spans="1:4" x14ac:dyDescent="0.25">
      <c r="A3713" s="369" t="s">
        <v>8993</v>
      </c>
      <c r="B3713" s="370" t="s">
        <v>8994</v>
      </c>
      <c r="C3713" s="371" t="s">
        <v>32</v>
      </c>
      <c r="D3713" s="372">
        <v>486</v>
      </c>
    </row>
    <row r="3714" spans="1:4" x14ac:dyDescent="0.25">
      <c r="A3714" s="369" t="s">
        <v>9049</v>
      </c>
      <c r="B3714" s="370" t="s">
        <v>9050</v>
      </c>
      <c r="C3714" s="371" t="s">
        <v>25</v>
      </c>
      <c r="D3714" s="372">
        <v>0.93540000000000001</v>
      </c>
    </row>
    <row r="3715" spans="1:4" ht="45" x14ac:dyDescent="0.25">
      <c r="A3715" s="369" t="s">
        <v>14687</v>
      </c>
      <c r="B3715" s="370" t="s">
        <v>14688</v>
      </c>
      <c r="C3715" s="371" t="s">
        <v>770</v>
      </c>
      <c r="D3715" s="372">
        <v>0.43</v>
      </c>
    </row>
    <row r="3716" spans="1:4" ht="30" x14ac:dyDescent="0.25">
      <c r="A3716" s="369" t="s">
        <v>14872</v>
      </c>
      <c r="B3716" s="370" t="s">
        <v>14873</v>
      </c>
      <c r="C3716" s="371" t="s">
        <v>32</v>
      </c>
      <c r="D3716" s="372">
        <v>40</v>
      </c>
    </row>
    <row r="3717" spans="1:4" x14ac:dyDescent="0.25">
      <c r="A3717" s="365" t="s">
        <v>6748</v>
      </c>
      <c r="B3717" s="366" t="s">
        <v>1879</v>
      </c>
      <c r="C3717" s="367"/>
      <c r="D3717" s="368"/>
    </row>
    <row r="3718" spans="1:4" x14ac:dyDescent="0.25">
      <c r="A3718" s="369" t="s">
        <v>89</v>
      </c>
      <c r="B3718" s="370" t="s">
        <v>90</v>
      </c>
      <c r="C3718" s="371" t="s">
        <v>21</v>
      </c>
      <c r="D3718" s="372"/>
    </row>
    <row r="3719" spans="1:4" x14ac:dyDescent="0.25">
      <c r="A3719" s="369" t="s">
        <v>8935</v>
      </c>
      <c r="B3719" s="370" t="s">
        <v>8936</v>
      </c>
      <c r="C3719" s="371" t="s">
        <v>770</v>
      </c>
      <c r="D3719" s="372">
        <v>0.1</v>
      </c>
    </row>
    <row r="3720" spans="1:4" x14ac:dyDescent="0.25">
      <c r="A3720" s="369" t="s">
        <v>8949</v>
      </c>
      <c r="B3720" s="370" t="s">
        <v>8950</v>
      </c>
      <c r="C3720" s="371" t="s">
        <v>770</v>
      </c>
      <c r="D3720" s="372">
        <v>0.1125</v>
      </c>
    </row>
    <row r="3721" spans="1:4" x14ac:dyDescent="0.25">
      <c r="A3721" s="369" t="s">
        <v>8993</v>
      </c>
      <c r="B3721" s="370" t="s">
        <v>8994</v>
      </c>
      <c r="C3721" s="371" t="s">
        <v>32</v>
      </c>
      <c r="D3721" s="372">
        <v>2.2650000000000001</v>
      </c>
    </row>
    <row r="3722" spans="1:4" x14ac:dyDescent="0.25">
      <c r="A3722" s="369" t="s">
        <v>9049</v>
      </c>
      <c r="B3722" s="370" t="s">
        <v>9050</v>
      </c>
      <c r="C3722" s="371" t="s">
        <v>25</v>
      </c>
      <c r="D3722" s="372">
        <v>5.1999999999999998E-3</v>
      </c>
    </row>
    <row r="3723" spans="1:4" ht="45" x14ac:dyDescent="0.25">
      <c r="A3723" s="369" t="s">
        <v>14687</v>
      </c>
      <c r="B3723" s="370" t="s">
        <v>14688</v>
      </c>
      <c r="C3723" s="371" t="s">
        <v>770</v>
      </c>
      <c r="D3723" s="372">
        <v>2.2000000000000001E-3</v>
      </c>
    </row>
    <row r="3724" spans="1:4" x14ac:dyDescent="0.25">
      <c r="A3724" s="369" t="s">
        <v>1880</v>
      </c>
      <c r="B3724" s="370" t="s">
        <v>1881</v>
      </c>
      <c r="C3724" s="371" t="s">
        <v>21</v>
      </c>
      <c r="D3724" s="372"/>
    </row>
    <row r="3725" spans="1:4" x14ac:dyDescent="0.25">
      <c r="A3725" s="369" t="s">
        <v>8935</v>
      </c>
      <c r="B3725" s="370" t="s">
        <v>8936</v>
      </c>
      <c r="C3725" s="371" t="s">
        <v>770</v>
      </c>
      <c r="D3725" s="372">
        <v>0.1</v>
      </c>
    </row>
    <row r="3726" spans="1:4" x14ac:dyDescent="0.25">
      <c r="A3726" s="369" t="s">
        <v>8949</v>
      </c>
      <c r="B3726" s="370" t="s">
        <v>8950</v>
      </c>
      <c r="C3726" s="371" t="s">
        <v>770</v>
      </c>
      <c r="D3726" s="372">
        <v>0.1125</v>
      </c>
    </row>
    <row r="3727" spans="1:4" x14ac:dyDescent="0.25">
      <c r="A3727" s="369" t="s">
        <v>8993</v>
      </c>
      <c r="B3727" s="370" t="s">
        <v>8994</v>
      </c>
      <c r="C3727" s="371" t="s">
        <v>32</v>
      </c>
      <c r="D3727" s="372">
        <v>1.2</v>
      </c>
    </row>
    <row r="3728" spans="1:4" x14ac:dyDescent="0.25">
      <c r="A3728" s="369" t="s">
        <v>9051</v>
      </c>
      <c r="B3728" s="370" t="s">
        <v>9052</v>
      </c>
      <c r="C3728" s="371" t="s">
        <v>25</v>
      </c>
      <c r="D3728" s="372">
        <v>4.0000000000000001E-3</v>
      </c>
    </row>
    <row r="3729" spans="1:4" ht="45" x14ac:dyDescent="0.25">
      <c r="A3729" s="369" t="s">
        <v>14687</v>
      </c>
      <c r="B3729" s="370" t="s">
        <v>14688</v>
      </c>
      <c r="C3729" s="371" t="s">
        <v>770</v>
      </c>
      <c r="D3729" s="372">
        <v>2.2000000000000001E-3</v>
      </c>
    </row>
    <row r="3730" spans="1:4" x14ac:dyDescent="0.25">
      <c r="A3730" s="369" t="s">
        <v>1882</v>
      </c>
      <c r="B3730" s="370" t="s">
        <v>6749</v>
      </c>
      <c r="C3730" s="371" t="s">
        <v>21</v>
      </c>
      <c r="D3730" s="372"/>
    </row>
    <row r="3731" spans="1:4" x14ac:dyDescent="0.25">
      <c r="A3731" s="369" t="s">
        <v>8935</v>
      </c>
      <c r="B3731" s="370" t="s">
        <v>8936</v>
      </c>
      <c r="C3731" s="371" t="s">
        <v>770</v>
      </c>
      <c r="D3731" s="372">
        <v>0.1</v>
      </c>
    </row>
    <row r="3732" spans="1:4" x14ac:dyDescent="0.25">
      <c r="A3732" s="369" t="s">
        <v>8949</v>
      </c>
      <c r="B3732" s="370" t="s">
        <v>8950</v>
      </c>
      <c r="C3732" s="371" t="s">
        <v>770</v>
      </c>
      <c r="D3732" s="372">
        <v>0.1125</v>
      </c>
    </row>
    <row r="3733" spans="1:4" x14ac:dyDescent="0.25">
      <c r="A3733" s="369" t="s">
        <v>8993</v>
      </c>
      <c r="B3733" s="370" t="s">
        <v>8994</v>
      </c>
      <c r="C3733" s="371" t="s">
        <v>32</v>
      </c>
      <c r="D3733" s="372">
        <v>2.2650000000000001</v>
      </c>
    </row>
    <row r="3734" spans="1:4" x14ac:dyDescent="0.25">
      <c r="A3734" s="369" t="s">
        <v>9001</v>
      </c>
      <c r="B3734" s="370" t="s">
        <v>9002</v>
      </c>
      <c r="C3734" s="371" t="s">
        <v>32</v>
      </c>
      <c r="D3734" s="372">
        <v>0.3</v>
      </c>
    </row>
    <row r="3735" spans="1:4" x14ac:dyDescent="0.25">
      <c r="A3735" s="369" t="s">
        <v>9049</v>
      </c>
      <c r="B3735" s="370" t="s">
        <v>9050</v>
      </c>
      <c r="C3735" s="371" t="s">
        <v>25</v>
      </c>
      <c r="D3735" s="372">
        <v>5.1999999999999998E-3</v>
      </c>
    </row>
    <row r="3736" spans="1:4" ht="45" x14ac:dyDescent="0.25">
      <c r="A3736" s="369" t="s">
        <v>14687</v>
      </c>
      <c r="B3736" s="370" t="s">
        <v>14688</v>
      </c>
      <c r="C3736" s="371" t="s">
        <v>770</v>
      </c>
      <c r="D3736" s="372">
        <v>2.2000000000000001E-3</v>
      </c>
    </row>
    <row r="3737" spans="1:4" x14ac:dyDescent="0.25">
      <c r="A3737" s="369" t="s">
        <v>1883</v>
      </c>
      <c r="B3737" s="370" t="s">
        <v>1884</v>
      </c>
      <c r="C3737" s="371" t="s">
        <v>21</v>
      </c>
      <c r="D3737" s="372"/>
    </row>
    <row r="3738" spans="1:4" x14ac:dyDescent="0.25">
      <c r="A3738" s="369" t="s">
        <v>8935</v>
      </c>
      <c r="B3738" s="370" t="s">
        <v>8936</v>
      </c>
      <c r="C3738" s="371" t="s">
        <v>770</v>
      </c>
      <c r="D3738" s="372">
        <v>0.1</v>
      </c>
    </row>
    <row r="3739" spans="1:4" x14ac:dyDescent="0.25">
      <c r="A3739" s="369" t="s">
        <v>8949</v>
      </c>
      <c r="B3739" s="370" t="s">
        <v>8950</v>
      </c>
      <c r="C3739" s="371" t="s">
        <v>770</v>
      </c>
      <c r="D3739" s="372">
        <v>0.22</v>
      </c>
    </row>
    <row r="3740" spans="1:4" x14ac:dyDescent="0.25">
      <c r="A3740" s="369" t="s">
        <v>8993</v>
      </c>
      <c r="B3740" s="370" t="s">
        <v>8994</v>
      </c>
      <c r="C3740" s="371" t="s">
        <v>32</v>
      </c>
      <c r="D3740" s="372">
        <v>2.2650000000000001</v>
      </c>
    </row>
    <row r="3741" spans="1:4" x14ac:dyDescent="0.25">
      <c r="A3741" s="369" t="s">
        <v>9049</v>
      </c>
      <c r="B3741" s="370" t="s">
        <v>9050</v>
      </c>
      <c r="C3741" s="371" t="s">
        <v>25</v>
      </c>
      <c r="D3741" s="372">
        <v>5.4999999999999997E-3</v>
      </c>
    </row>
    <row r="3742" spans="1:4" ht="45" x14ac:dyDescent="0.25">
      <c r="A3742" s="369" t="s">
        <v>14687</v>
      </c>
      <c r="B3742" s="370" t="s">
        <v>14688</v>
      </c>
      <c r="C3742" s="371" t="s">
        <v>770</v>
      </c>
      <c r="D3742" s="372">
        <v>2.2000000000000001E-3</v>
      </c>
    </row>
    <row r="3743" spans="1:4" x14ac:dyDescent="0.25">
      <c r="A3743" s="369" t="s">
        <v>1885</v>
      </c>
      <c r="B3743" s="370" t="s">
        <v>1886</v>
      </c>
      <c r="C3743" s="371" t="s">
        <v>21</v>
      </c>
      <c r="D3743" s="372"/>
    </row>
    <row r="3744" spans="1:4" x14ac:dyDescent="0.25">
      <c r="A3744" s="369" t="s">
        <v>8935</v>
      </c>
      <c r="B3744" s="370" t="s">
        <v>8936</v>
      </c>
      <c r="C3744" s="371" t="s">
        <v>770</v>
      </c>
      <c r="D3744" s="372">
        <v>0.15</v>
      </c>
    </row>
    <row r="3745" spans="1:4" x14ac:dyDescent="0.25">
      <c r="A3745" s="369" t="s">
        <v>8949</v>
      </c>
      <c r="B3745" s="370" t="s">
        <v>8950</v>
      </c>
      <c r="C3745" s="371" t="s">
        <v>770</v>
      </c>
      <c r="D3745" s="372">
        <v>0.18</v>
      </c>
    </row>
    <row r="3746" spans="1:4" x14ac:dyDescent="0.25">
      <c r="A3746" s="369" t="s">
        <v>8993</v>
      </c>
      <c r="B3746" s="370" t="s">
        <v>8994</v>
      </c>
      <c r="C3746" s="371" t="s">
        <v>32</v>
      </c>
      <c r="D3746" s="372">
        <v>3.1709999999999998</v>
      </c>
    </row>
    <row r="3747" spans="1:4" x14ac:dyDescent="0.25">
      <c r="A3747" s="369" t="s">
        <v>9049</v>
      </c>
      <c r="B3747" s="370" t="s">
        <v>9050</v>
      </c>
      <c r="C3747" s="371" t="s">
        <v>25</v>
      </c>
      <c r="D3747" s="372">
        <v>7.3000000000000001E-3</v>
      </c>
    </row>
    <row r="3748" spans="1:4" x14ac:dyDescent="0.25">
      <c r="A3748" s="369" t="s">
        <v>9061</v>
      </c>
      <c r="B3748" s="370" t="s">
        <v>9062</v>
      </c>
      <c r="C3748" s="371" t="s">
        <v>25</v>
      </c>
      <c r="D3748" s="372">
        <v>6.0000000000000001E-3</v>
      </c>
    </row>
    <row r="3749" spans="1:4" ht="45" x14ac:dyDescent="0.25">
      <c r="A3749" s="369" t="s">
        <v>14687</v>
      </c>
      <c r="B3749" s="370" t="s">
        <v>14688</v>
      </c>
      <c r="C3749" s="371" t="s">
        <v>770</v>
      </c>
      <c r="D3749" s="372">
        <v>3.0000000000000001E-3</v>
      </c>
    </row>
    <row r="3750" spans="1:4" x14ac:dyDescent="0.25">
      <c r="A3750" s="369" t="s">
        <v>91</v>
      </c>
      <c r="B3750" s="370" t="s">
        <v>92</v>
      </c>
      <c r="C3750" s="371" t="s">
        <v>21</v>
      </c>
      <c r="D3750" s="372"/>
    </row>
    <row r="3751" spans="1:4" x14ac:dyDescent="0.25">
      <c r="A3751" s="369" t="s">
        <v>8935</v>
      </c>
      <c r="B3751" s="370" t="s">
        <v>8936</v>
      </c>
      <c r="C3751" s="371" t="s">
        <v>770</v>
      </c>
      <c r="D3751" s="372">
        <v>0.2</v>
      </c>
    </row>
    <row r="3752" spans="1:4" x14ac:dyDescent="0.25">
      <c r="A3752" s="369" t="s">
        <v>8949</v>
      </c>
      <c r="B3752" s="370" t="s">
        <v>8950</v>
      </c>
      <c r="C3752" s="371" t="s">
        <v>770</v>
      </c>
      <c r="D3752" s="372">
        <v>0.4</v>
      </c>
    </row>
    <row r="3753" spans="1:4" x14ac:dyDescent="0.25">
      <c r="A3753" s="369" t="s">
        <v>8993</v>
      </c>
      <c r="B3753" s="370" t="s">
        <v>8994</v>
      </c>
      <c r="C3753" s="371" t="s">
        <v>32</v>
      </c>
      <c r="D3753" s="372">
        <v>2.2799999999999998</v>
      </c>
    </row>
    <row r="3754" spans="1:4" x14ac:dyDescent="0.25">
      <c r="A3754" s="369" t="s">
        <v>9043</v>
      </c>
      <c r="B3754" s="370" t="s">
        <v>9044</v>
      </c>
      <c r="C3754" s="371" t="s">
        <v>32</v>
      </c>
      <c r="D3754" s="372">
        <v>4.54</v>
      </c>
    </row>
    <row r="3755" spans="1:4" x14ac:dyDescent="0.25">
      <c r="A3755" s="369" t="s">
        <v>9049</v>
      </c>
      <c r="B3755" s="370" t="s">
        <v>9050</v>
      </c>
      <c r="C3755" s="371" t="s">
        <v>25</v>
      </c>
      <c r="D3755" s="372">
        <v>2.5499999999999998E-2</v>
      </c>
    </row>
    <row r="3756" spans="1:4" ht="45" x14ac:dyDescent="0.25">
      <c r="A3756" s="369" t="s">
        <v>14687</v>
      </c>
      <c r="B3756" s="370" t="s">
        <v>14688</v>
      </c>
      <c r="C3756" s="371" t="s">
        <v>770</v>
      </c>
      <c r="D3756" s="372">
        <v>8.6E-3</v>
      </c>
    </row>
    <row r="3757" spans="1:4" x14ac:dyDescent="0.25">
      <c r="A3757" s="369" t="s">
        <v>1887</v>
      </c>
      <c r="B3757" s="370" t="s">
        <v>1888</v>
      </c>
      <c r="C3757" s="371" t="s">
        <v>21</v>
      </c>
      <c r="D3757" s="372"/>
    </row>
    <row r="3758" spans="1:4" x14ac:dyDescent="0.25">
      <c r="A3758" s="369" t="s">
        <v>8935</v>
      </c>
      <c r="B3758" s="370" t="s">
        <v>8936</v>
      </c>
      <c r="C3758" s="371" t="s">
        <v>770</v>
      </c>
      <c r="D3758" s="372">
        <v>0.4</v>
      </c>
    </row>
    <row r="3759" spans="1:4" x14ac:dyDescent="0.25">
      <c r="A3759" s="369" t="s">
        <v>8949</v>
      </c>
      <c r="B3759" s="370" t="s">
        <v>8950</v>
      </c>
      <c r="C3759" s="371" t="s">
        <v>770</v>
      </c>
      <c r="D3759" s="372">
        <v>0.4</v>
      </c>
    </row>
    <row r="3760" spans="1:4" x14ac:dyDescent="0.25">
      <c r="A3760" s="369" t="s">
        <v>8993</v>
      </c>
      <c r="B3760" s="370" t="s">
        <v>8994</v>
      </c>
      <c r="C3760" s="371" t="s">
        <v>32</v>
      </c>
      <c r="D3760" s="372">
        <v>2.2799999999999998</v>
      </c>
    </row>
    <row r="3761" spans="1:4" x14ac:dyDescent="0.25">
      <c r="A3761" s="369" t="s">
        <v>9043</v>
      </c>
      <c r="B3761" s="370" t="s">
        <v>9044</v>
      </c>
      <c r="C3761" s="371" t="s">
        <v>32</v>
      </c>
      <c r="D3761" s="372">
        <v>4.54</v>
      </c>
    </row>
    <row r="3762" spans="1:4" x14ac:dyDescent="0.25">
      <c r="A3762" s="369" t="s">
        <v>9049</v>
      </c>
      <c r="B3762" s="370" t="s">
        <v>9050</v>
      </c>
      <c r="C3762" s="371" t="s">
        <v>25</v>
      </c>
      <c r="D3762" s="372">
        <v>2.5499999999999998E-2</v>
      </c>
    </row>
    <row r="3763" spans="1:4" ht="45" x14ac:dyDescent="0.25">
      <c r="A3763" s="369" t="s">
        <v>14687</v>
      </c>
      <c r="B3763" s="370" t="s">
        <v>14688</v>
      </c>
      <c r="C3763" s="371" t="s">
        <v>770</v>
      </c>
      <c r="D3763" s="372">
        <v>8.6E-3</v>
      </c>
    </row>
    <row r="3764" spans="1:4" x14ac:dyDescent="0.25">
      <c r="A3764" s="369" t="s">
        <v>1889</v>
      </c>
      <c r="B3764" s="370" t="s">
        <v>1890</v>
      </c>
      <c r="C3764" s="371" t="s">
        <v>21</v>
      </c>
      <c r="D3764" s="372"/>
    </row>
    <row r="3765" spans="1:4" x14ac:dyDescent="0.25">
      <c r="A3765" s="369" t="s">
        <v>8935</v>
      </c>
      <c r="B3765" s="370" t="s">
        <v>8936</v>
      </c>
      <c r="C3765" s="371" t="s">
        <v>770</v>
      </c>
      <c r="D3765" s="372">
        <v>0.25</v>
      </c>
    </row>
    <row r="3766" spans="1:4" x14ac:dyDescent="0.25">
      <c r="A3766" s="369" t="s">
        <v>8949</v>
      </c>
      <c r="B3766" s="370" t="s">
        <v>8950</v>
      </c>
      <c r="C3766" s="371" t="s">
        <v>770</v>
      </c>
      <c r="D3766" s="372">
        <v>0.25</v>
      </c>
    </row>
    <row r="3767" spans="1:4" ht="30" x14ac:dyDescent="0.25">
      <c r="A3767" s="369" t="s">
        <v>9033</v>
      </c>
      <c r="B3767" s="370" t="s">
        <v>9034</v>
      </c>
      <c r="C3767" s="371" t="s">
        <v>32</v>
      </c>
      <c r="D3767" s="372">
        <v>42.5</v>
      </c>
    </row>
    <row r="3768" spans="1:4" x14ac:dyDescent="0.25">
      <c r="A3768" s="369" t="s">
        <v>93</v>
      </c>
      <c r="B3768" s="370" t="s">
        <v>94</v>
      </c>
      <c r="C3768" s="371" t="s">
        <v>21</v>
      </c>
      <c r="D3768" s="372"/>
    </row>
    <row r="3769" spans="1:4" x14ac:dyDescent="0.25">
      <c r="A3769" s="369" t="s">
        <v>8935</v>
      </c>
      <c r="B3769" s="370" t="s">
        <v>8936</v>
      </c>
      <c r="C3769" s="371" t="s">
        <v>770</v>
      </c>
      <c r="D3769" s="372">
        <v>0.25</v>
      </c>
    </row>
    <row r="3770" spans="1:4" x14ac:dyDescent="0.25">
      <c r="A3770" s="369" t="s">
        <v>8949</v>
      </c>
      <c r="B3770" s="370" t="s">
        <v>8950</v>
      </c>
      <c r="C3770" s="371" t="s">
        <v>770</v>
      </c>
      <c r="D3770" s="372">
        <v>0.25</v>
      </c>
    </row>
    <row r="3771" spans="1:4" x14ac:dyDescent="0.25">
      <c r="A3771" s="369" t="s">
        <v>9043</v>
      </c>
      <c r="B3771" s="370" t="s">
        <v>9044</v>
      </c>
      <c r="C3771" s="371" t="s">
        <v>32</v>
      </c>
      <c r="D3771" s="372">
        <v>1.5116000000000001</v>
      </c>
    </row>
    <row r="3772" spans="1:4" x14ac:dyDescent="0.25">
      <c r="A3772" s="369" t="s">
        <v>9049</v>
      </c>
      <c r="B3772" s="370" t="s">
        <v>9050</v>
      </c>
      <c r="C3772" s="371" t="s">
        <v>25</v>
      </c>
      <c r="D3772" s="372">
        <v>4.3E-3</v>
      </c>
    </row>
    <row r="3773" spans="1:4" ht="45" x14ac:dyDescent="0.25">
      <c r="A3773" s="369" t="s">
        <v>14687</v>
      </c>
      <c r="B3773" s="370" t="s">
        <v>14688</v>
      </c>
      <c r="C3773" s="371" t="s">
        <v>770</v>
      </c>
      <c r="D3773" s="372">
        <v>2.2000000000000001E-3</v>
      </c>
    </row>
    <row r="3774" spans="1:4" x14ac:dyDescent="0.25">
      <c r="A3774" s="369" t="s">
        <v>1891</v>
      </c>
      <c r="B3774" s="370" t="s">
        <v>1892</v>
      </c>
      <c r="C3774" s="371" t="s">
        <v>21</v>
      </c>
      <c r="D3774" s="372"/>
    </row>
    <row r="3775" spans="1:4" x14ac:dyDescent="0.25">
      <c r="A3775" s="369" t="s">
        <v>8935</v>
      </c>
      <c r="B3775" s="370" t="s">
        <v>8936</v>
      </c>
      <c r="C3775" s="371" t="s">
        <v>770</v>
      </c>
      <c r="D3775" s="372">
        <v>0.65</v>
      </c>
    </row>
    <row r="3776" spans="1:4" x14ac:dyDescent="0.25">
      <c r="A3776" s="369" t="s">
        <v>8949</v>
      </c>
      <c r="B3776" s="370" t="s">
        <v>8950</v>
      </c>
      <c r="C3776" s="371" t="s">
        <v>770</v>
      </c>
      <c r="D3776" s="372">
        <v>0.65</v>
      </c>
    </row>
    <row r="3777" spans="1:4" x14ac:dyDescent="0.25">
      <c r="A3777" s="369" t="s">
        <v>8993</v>
      </c>
      <c r="B3777" s="370" t="s">
        <v>8994</v>
      </c>
      <c r="C3777" s="371" t="s">
        <v>32</v>
      </c>
      <c r="D3777" s="372">
        <v>9.25</v>
      </c>
    </row>
    <row r="3778" spans="1:4" x14ac:dyDescent="0.25">
      <c r="A3778" s="369" t="s">
        <v>9049</v>
      </c>
      <c r="B3778" s="370" t="s">
        <v>9050</v>
      </c>
      <c r="C3778" s="371" t="s">
        <v>25</v>
      </c>
      <c r="D3778" s="372">
        <v>2.1700000000000001E-2</v>
      </c>
    </row>
    <row r="3779" spans="1:4" ht="45" x14ac:dyDescent="0.25">
      <c r="A3779" s="369" t="s">
        <v>14687</v>
      </c>
      <c r="B3779" s="370" t="s">
        <v>14688</v>
      </c>
      <c r="C3779" s="371" t="s">
        <v>770</v>
      </c>
      <c r="D3779" s="372">
        <v>8.9999999999999993E-3</v>
      </c>
    </row>
    <row r="3780" spans="1:4" x14ac:dyDescent="0.25">
      <c r="A3780" s="365" t="s">
        <v>6750</v>
      </c>
      <c r="B3780" s="366" t="s">
        <v>1893</v>
      </c>
      <c r="C3780" s="367"/>
      <c r="D3780" s="368"/>
    </row>
    <row r="3781" spans="1:4" x14ac:dyDescent="0.25">
      <c r="A3781" s="369" t="s">
        <v>1894</v>
      </c>
      <c r="B3781" s="370" t="s">
        <v>1895</v>
      </c>
      <c r="C3781" s="371" t="s">
        <v>21</v>
      </c>
      <c r="D3781" s="372"/>
    </row>
    <row r="3782" spans="1:4" x14ac:dyDescent="0.25">
      <c r="A3782" s="369" t="s">
        <v>8935</v>
      </c>
      <c r="B3782" s="370" t="s">
        <v>8936</v>
      </c>
      <c r="C3782" s="371" t="s">
        <v>770</v>
      </c>
      <c r="D3782" s="372">
        <v>0.55000000000000004</v>
      </c>
    </row>
    <row r="3783" spans="1:4" x14ac:dyDescent="0.25">
      <c r="A3783" s="369" t="s">
        <v>8949</v>
      </c>
      <c r="B3783" s="370" t="s">
        <v>8950</v>
      </c>
      <c r="C3783" s="371" t="s">
        <v>770</v>
      </c>
      <c r="D3783" s="372">
        <v>0.55000000000000004</v>
      </c>
    </row>
    <row r="3784" spans="1:4" x14ac:dyDescent="0.25">
      <c r="A3784" s="369" t="s">
        <v>8993</v>
      </c>
      <c r="B3784" s="370" t="s">
        <v>8994</v>
      </c>
      <c r="C3784" s="371" t="s">
        <v>32</v>
      </c>
      <c r="D3784" s="372">
        <v>9.06</v>
      </c>
    </row>
    <row r="3785" spans="1:4" x14ac:dyDescent="0.25">
      <c r="A3785" s="369" t="s">
        <v>9049</v>
      </c>
      <c r="B3785" s="370" t="s">
        <v>9050</v>
      </c>
      <c r="C3785" s="371" t="s">
        <v>25</v>
      </c>
      <c r="D3785" s="372">
        <v>2.0899999999999998E-2</v>
      </c>
    </row>
    <row r="3786" spans="1:4" ht="45" x14ac:dyDescent="0.25">
      <c r="A3786" s="369" t="s">
        <v>14687</v>
      </c>
      <c r="B3786" s="370" t="s">
        <v>14688</v>
      </c>
      <c r="C3786" s="371" t="s">
        <v>770</v>
      </c>
      <c r="D3786" s="372">
        <v>8.6E-3</v>
      </c>
    </row>
    <row r="3787" spans="1:4" x14ac:dyDescent="0.25">
      <c r="A3787" s="369" t="s">
        <v>1896</v>
      </c>
      <c r="B3787" s="370" t="s">
        <v>1897</v>
      </c>
      <c r="C3787" s="371" t="s">
        <v>21</v>
      </c>
      <c r="D3787" s="372"/>
    </row>
    <row r="3788" spans="1:4" x14ac:dyDescent="0.25">
      <c r="A3788" s="369" t="s">
        <v>8935</v>
      </c>
      <c r="B3788" s="370" t="s">
        <v>8936</v>
      </c>
      <c r="C3788" s="371" t="s">
        <v>770</v>
      </c>
      <c r="D3788" s="372">
        <v>0.65</v>
      </c>
    </row>
    <row r="3789" spans="1:4" x14ac:dyDescent="0.25">
      <c r="A3789" s="369" t="s">
        <v>8949</v>
      </c>
      <c r="B3789" s="370" t="s">
        <v>8950</v>
      </c>
      <c r="C3789" s="371" t="s">
        <v>770</v>
      </c>
      <c r="D3789" s="372">
        <v>0.65</v>
      </c>
    </row>
    <row r="3790" spans="1:4" x14ac:dyDescent="0.25">
      <c r="A3790" s="369" t="s">
        <v>8993</v>
      </c>
      <c r="B3790" s="370" t="s">
        <v>8994</v>
      </c>
      <c r="C3790" s="371" t="s">
        <v>32</v>
      </c>
      <c r="D3790" s="372">
        <v>10.06</v>
      </c>
    </row>
    <row r="3791" spans="1:4" x14ac:dyDescent="0.25">
      <c r="A3791" s="369" t="s">
        <v>9049</v>
      </c>
      <c r="B3791" s="370" t="s">
        <v>9050</v>
      </c>
      <c r="C3791" s="371" t="s">
        <v>25</v>
      </c>
      <c r="D3791" s="372">
        <v>2.0899999999999998E-2</v>
      </c>
    </row>
    <row r="3792" spans="1:4" ht="45" x14ac:dyDescent="0.25">
      <c r="A3792" s="369" t="s">
        <v>14687</v>
      </c>
      <c r="B3792" s="370" t="s">
        <v>14688</v>
      </c>
      <c r="C3792" s="371" t="s">
        <v>770</v>
      </c>
      <c r="D3792" s="372">
        <v>8.6E-3</v>
      </c>
    </row>
    <row r="3793" spans="1:4" x14ac:dyDescent="0.25">
      <c r="A3793" s="369" t="s">
        <v>1898</v>
      </c>
      <c r="B3793" s="370" t="s">
        <v>1899</v>
      </c>
      <c r="C3793" s="371" t="s">
        <v>21</v>
      </c>
      <c r="D3793" s="372"/>
    </row>
    <row r="3794" spans="1:4" x14ac:dyDescent="0.25">
      <c r="A3794" s="369" t="s">
        <v>8935</v>
      </c>
      <c r="B3794" s="370" t="s">
        <v>8936</v>
      </c>
      <c r="C3794" s="371" t="s">
        <v>770</v>
      </c>
      <c r="D3794" s="372">
        <v>0.65</v>
      </c>
    </row>
    <row r="3795" spans="1:4" x14ac:dyDescent="0.25">
      <c r="A3795" s="369" t="s">
        <v>8949</v>
      </c>
      <c r="B3795" s="370" t="s">
        <v>8950</v>
      </c>
      <c r="C3795" s="371" t="s">
        <v>770</v>
      </c>
      <c r="D3795" s="372">
        <v>0.65</v>
      </c>
    </row>
    <row r="3796" spans="1:4" x14ac:dyDescent="0.25">
      <c r="A3796" s="369" t="s">
        <v>8993</v>
      </c>
      <c r="B3796" s="370" t="s">
        <v>8994</v>
      </c>
      <c r="C3796" s="371" t="s">
        <v>32</v>
      </c>
      <c r="D3796" s="372">
        <v>9.06</v>
      </c>
    </row>
    <row r="3797" spans="1:4" x14ac:dyDescent="0.25">
      <c r="A3797" s="369" t="s">
        <v>9049</v>
      </c>
      <c r="B3797" s="370" t="s">
        <v>9050</v>
      </c>
      <c r="C3797" s="371" t="s">
        <v>25</v>
      </c>
      <c r="D3797" s="372">
        <v>2.0899999999999998E-2</v>
      </c>
    </row>
    <row r="3798" spans="1:4" ht="30" x14ac:dyDescent="0.25">
      <c r="A3798" s="369" t="s">
        <v>10602</v>
      </c>
      <c r="B3798" s="370" t="s">
        <v>10603</v>
      </c>
      <c r="C3798" s="371" t="s">
        <v>32</v>
      </c>
      <c r="D3798" s="372">
        <v>0.4</v>
      </c>
    </row>
    <row r="3799" spans="1:4" ht="45" x14ac:dyDescent="0.25">
      <c r="A3799" s="369" t="s">
        <v>14687</v>
      </c>
      <c r="B3799" s="370" t="s">
        <v>14688</v>
      </c>
      <c r="C3799" s="371" t="s">
        <v>770</v>
      </c>
      <c r="D3799" s="372">
        <v>8.6E-3</v>
      </c>
    </row>
    <row r="3800" spans="1:4" x14ac:dyDescent="0.25">
      <c r="A3800" s="369" t="s">
        <v>1900</v>
      </c>
      <c r="B3800" s="370" t="s">
        <v>6751</v>
      </c>
      <c r="C3800" s="371" t="s">
        <v>21</v>
      </c>
      <c r="D3800" s="372"/>
    </row>
    <row r="3801" spans="1:4" x14ac:dyDescent="0.25">
      <c r="A3801" s="369" t="s">
        <v>8935</v>
      </c>
      <c r="B3801" s="370" t="s">
        <v>8936</v>
      </c>
      <c r="C3801" s="371" t="s">
        <v>770</v>
      </c>
      <c r="D3801" s="372">
        <v>0.4</v>
      </c>
    </row>
    <row r="3802" spans="1:4" x14ac:dyDescent="0.25">
      <c r="A3802" s="369" t="s">
        <v>8949</v>
      </c>
      <c r="B3802" s="370" t="s">
        <v>8950</v>
      </c>
      <c r="C3802" s="371" t="s">
        <v>770</v>
      </c>
      <c r="D3802" s="372">
        <v>0.4</v>
      </c>
    </row>
    <row r="3803" spans="1:4" x14ac:dyDescent="0.25">
      <c r="A3803" s="369" t="s">
        <v>8993</v>
      </c>
      <c r="B3803" s="370" t="s">
        <v>8994</v>
      </c>
      <c r="C3803" s="371" t="s">
        <v>32</v>
      </c>
      <c r="D3803" s="372">
        <v>9.06</v>
      </c>
    </row>
    <row r="3804" spans="1:4" x14ac:dyDescent="0.25">
      <c r="A3804" s="369" t="s">
        <v>9049</v>
      </c>
      <c r="B3804" s="370" t="s">
        <v>9050</v>
      </c>
      <c r="C3804" s="371" t="s">
        <v>25</v>
      </c>
      <c r="D3804" s="372">
        <v>2.0899999999999998E-2</v>
      </c>
    </row>
    <row r="3805" spans="1:4" ht="45" x14ac:dyDescent="0.25">
      <c r="A3805" s="369" t="s">
        <v>14687</v>
      </c>
      <c r="B3805" s="370" t="s">
        <v>14688</v>
      </c>
      <c r="C3805" s="371" t="s">
        <v>770</v>
      </c>
      <c r="D3805" s="372">
        <v>8.6E-3</v>
      </c>
    </row>
    <row r="3806" spans="1:4" x14ac:dyDescent="0.25">
      <c r="A3806" s="369" t="s">
        <v>1901</v>
      </c>
      <c r="B3806" s="370" t="s">
        <v>1902</v>
      </c>
      <c r="C3806" s="371" t="s">
        <v>21</v>
      </c>
      <c r="D3806" s="372"/>
    </row>
    <row r="3807" spans="1:4" x14ac:dyDescent="0.25">
      <c r="A3807" s="369" t="s">
        <v>8935</v>
      </c>
      <c r="B3807" s="370" t="s">
        <v>8936</v>
      </c>
      <c r="C3807" s="371" t="s">
        <v>770</v>
      </c>
      <c r="D3807" s="372">
        <v>0.7</v>
      </c>
    </row>
    <row r="3808" spans="1:4" x14ac:dyDescent="0.25">
      <c r="A3808" s="369" t="s">
        <v>8949</v>
      </c>
      <c r="B3808" s="370" t="s">
        <v>8950</v>
      </c>
      <c r="C3808" s="371" t="s">
        <v>770</v>
      </c>
      <c r="D3808" s="372">
        <v>0.7</v>
      </c>
    </row>
    <row r="3809" spans="1:4" x14ac:dyDescent="0.25">
      <c r="A3809" s="369" t="s">
        <v>8993</v>
      </c>
      <c r="B3809" s="370" t="s">
        <v>8994</v>
      </c>
      <c r="C3809" s="371" t="s">
        <v>32</v>
      </c>
      <c r="D3809" s="372">
        <v>9.06</v>
      </c>
    </row>
    <row r="3810" spans="1:4" x14ac:dyDescent="0.25">
      <c r="A3810" s="369" t="s">
        <v>9049</v>
      </c>
      <c r="B3810" s="370" t="s">
        <v>9050</v>
      </c>
      <c r="C3810" s="371" t="s">
        <v>25</v>
      </c>
      <c r="D3810" s="372">
        <v>2.0899999999999998E-2</v>
      </c>
    </row>
    <row r="3811" spans="1:4" ht="45" x14ac:dyDescent="0.25">
      <c r="A3811" s="369" t="s">
        <v>14687</v>
      </c>
      <c r="B3811" s="370" t="s">
        <v>14688</v>
      </c>
      <c r="C3811" s="371" t="s">
        <v>770</v>
      </c>
      <c r="D3811" s="372">
        <v>8.6E-3</v>
      </c>
    </row>
    <row r="3812" spans="1:4" x14ac:dyDescent="0.25">
      <c r="A3812" s="369" t="s">
        <v>1903</v>
      </c>
      <c r="B3812" s="370" t="s">
        <v>1904</v>
      </c>
      <c r="C3812" s="371" t="s">
        <v>52</v>
      </c>
      <c r="D3812" s="372"/>
    </row>
    <row r="3813" spans="1:4" x14ac:dyDescent="0.25">
      <c r="A3813" s="369" t="s">
        <v>8935</v>
      </c>
      <c r="B3813" s="370" t="s">
        <v>8936</v>
      </c>
      <c r="C3813" s="371" t="s">
        <v>770</v>
      </c>
      <c r="D3813" s="372">
        <v>1.2</v>
      </c>
    </row>
    <row r="3814" spans="1:4" x14ac:dyDescent="0.25">
      <c r="A3814" s="369" t="s">
        <v>8949</v>
      </c>
      <c r="B3814" s="370" t="s">
        <v>8950</v>
      </c>
      <c r="C3814" s="371" t="s">
        <v>770</v>
      </c>
      <c r="D3814" s="372">
        <v>1.05</v>
      </c>
    </row>
    <row r="3815" spans="1:4" x14ac:dyDescent="0.25">
      <c r="A3815" s="369" t="s">
        <v>8993</v>
      </c>
      <c r="B3815" s="370" t="s">
        <v>8994</v>
      </c>
      <c r="C3815" s="371" t="s">
        <v>32</v>
      </c>
      <c r="D3815" s="372">
        <v>6.5232000000000001</v>
      </c>
    </row>
    <row r="3816" spans="1:4" x14ac:dyDescent="0.25">
      <c r="A3816" s="369" t="s">
        <v>9049</v>
      </c>
      <c r="B3816" s="370" t="s">
        <v>9050</v>
      </c>
      <c r="C3816" s="371" t="s">
        <v>25</v>
      </c>
      <c r="D3816" s="372">
        <v>1.4999999999999999E-2</v>
      </c>
    </row>
    <row r="3817" spans="1:4" ht="45" x14ac:dyDescent="0.25">
      <c r="A3817" s="369" t="s">
        <v>14687</v>
      </c>
      <c r="B3817" s="370" t="s">
        <v>14688</v>
      </c>
      <c r="C3817" s="371" t="s">
        <v>770</v>
      </c>
      <c r="D3817" s="372">
        <v>6.1999999999999998E-3</v>
      </c>
    </row>
    <row r="3818" spans="1:4" x14ac:dyDescent="0.25">
      <c r="A3818" s="369" t="s">
        <v>1905</v>
      </c>
      <c r="B3818" s="370" t="s">
        <v>1906</v>
      </c>
      <c r="C3818" s="371" t="s">
        <v>52</v>
      </c>
      <c r="D3818" s="372"/>
    </row>
    <row r="3819" spans="1:4" x14ac:dyDescent="0.25">
      <c r="A3819" s="369" t="s">
        <v>8935</v>
      </c>
      <c r="B3819" s="370" t="s">
        <v>8936</v>
      </c>
      <c r="C3819" s="371" t="s">
        <v>770</v>
      </c>
      <c r="D3819" s="372">
        <v>0.5</v>
      </c>
    </row>
    <row r="3820" spans="1:4" x14ac:dyDescent="0.25">
      <c r="A3820" s="369" t="s">
        <v>8949</v>
      </c>
      <c r="B3820" s="370" t="s">
        <v>8950</v>
      </c>
      <c r="C3820" s="371" t="s">
        <v>770</v>
      </c>
      <c r="D3820" s="372">
        <v>0.56000000000000005</v>
      </c>
    </row>
    <row r="3821" spans="1:4" x14ac:dyDescent="0.25">
      <c r="A3821" s="369" t="s">
        <v>8993</v>
      </c>
      <c r="B3821" s="370" t="s">
        <v>8994</v>
      </c>
      <c r="C3821" s="371" t="s">
        <v>32</v>
      </c>
      <c r="D3821" s="372">
        <v>0.4</v>
      </c>
    </row>
    <row r="3822" spans="1:4" x14ac:dyDescent="0.25">
      <c r="A3822" s="369" t="s">
        <v>9049</v>
      </c>
      <c r="B3822" s="370" t="s">
        <v>9050</v>
      </c>
      <c r="C3822" s="371" t="s">
        <v>25</v>
      </c>
      <c r="D3822" s="372">
        <v>1.1000000000000001E-3</v>
      </c>
    </row>
    <row r="3823" spans="1:4" ht="30" x14ac:dyDescent="0.25">
      <c r="A3823" s="369" t="s">
        <v>9376</v>
      </c>
      <c r="B3823" s="370" t="s">
        <v>9377</v>
      </c>
      <c r="C3823" s="371" t="s">
        <v>52</v>
      </c>
      <c r="D3823" s="372">
        <v>6.5000000000000002E-2</v>
      </c>
    </row>
    <row r="3824" spans="1:4" x14ac:dyDescent="0.25">
      <c r="A3824" s="369" t="s">
        <v>9506</v>
      </c>
      <c r="B3824" s="370" t="s">
        <v>9507</v>
      </c>
      <c r="C3824" s="371" t="s">
        <v>32</v>
      </c>
      <c r="D3824" s="372">
        <v>0.05</v>
      </c>
    </row>
    <row r="3825" spans="1:4" x14ac:dyDescent="0.25">
      <c r="A3825" s="369" t="s">
        <v>1907</v>
      </c>
      <c r="B3825" s="370" t="s">
        <v>1908</v>
      </c>
      <c r="C3825" s="371" t="s">
        <v>52</v>
      </c>
      <c r="D3825" s="372"/>
    </row>
    <row r="3826" spans="1:4" x14ac:dyDescent="0.25">
      <c r="A3826" s="369" t="s">
        <v>8935</v>
      </c>
      <c r="B3826" s="370" t="s">
        <v>8936</v>
      </c>
      <c r="C3826" s="371" t="s">
        <v>770</v>
      </c>
      <c r="D3826" s="372">
        <v>0.5</v>
      </c>
    </row>
    <row r="3827" spans="1:4" x14ac:dyDescent="0.25">
      <c r="A3827" s="369" t="s">
        <v>8949</v>
      </c>
      <c r="B3827" s="370" t="s">
        <v>8950</v>
      </c>
      <c r="C3827" s="371" t="s">
        <v>770</v>
      </c>
      <c r="D3827" s="372">
        <v>0.56000000000000005</v>
      </c>
    </row>
    <row r="3828" spans="1:4" x14ac:dyDescent="0.25">
      <c r="A3828" s="369" t="s">
        <v>8993</v>
      </c>
      <c r="B3828" s="370" t="s">
        <v>8994</v>
      </c>
      <c r="C3828" s="371" t="s">
        <v>32</v>
      </c>
      <c r="D3828" s="372">
        <v>0.56000000000000005</v>
      </c>
    </row>
    <row r="3829" spans="1:4" x14ac:dyDescent="0.25">
      <c r="A3829" s="369" t="s">
        <v>9049</v>
      </c>
      <c r="B3829" s="370" t="s">
        <v>9050</v>
      </c>
      <c r="C3829" s="371" t="s">
        <v>25</v>
      </c>
      <c r="D3829" s="372">
        <v>1.6000000000000001E-3</v>
      </c>
    </row>
    <row r="3830" spans="1:4" ht="30" x14ac:dyDescent="0.25">
      <c r="A3830" s="369" t="s">
        <v>9376</v>
      </c>
      <c r="B3830" s="370" t="s">
        <v>9377</v>
      </c>
      <c r="C3830" s="371" t="s">
        <v>52</v>
      </c>
      <c r="D3830" s="372">
        <v>6.5000000000000002E-2</v>
      </c>
    </row>
    <row r="3831" spans="1:4" x14ac:dyDescent="0.25">
      <c r="A3831" s="369" t="s">
        <v>9506</v>
      </c>
      <c r="B3831" s="370" t="s">
        <v>9507</v>
      </c>
      <c r="C3831" s="371" t="s">
        <v>32</v>
      </c>
      <c r="D3831" s="372">
        <v>0.05</v>
      </c>
    </row>
    <row r="3832" spans="1:4" x14ac:dyDescent="0.25">
      <c r="A3832" s="369" t="s">
        <v>1909</v>
      </c>
      <c r="B3832" s="370" t="s">
        <v>1910</v>
      </c>
      <c r="C3832" s="371" t="s">
        <v>52</v>
      </c>
      <c r="D3832" s="372"/>
    </row>
    <row r="3833" spans="1:4" x14ac:dyDescent="0.25">
      <c r="A3833" s="369" t="s">
        <v>8935</v>
      </c>
      <c r="B3833" s="370" t="s">
        <v>8936</v>
      </c>
      <c r="C3833" s="371" t="s">
        <v>770</v>
      </c>
      <c r="D3833" s="372">
        <v>0.5</v>
      </c>
    </row>
    <row r="3834" spans="1:4" x14ac:dyDescent="0.25">
      <c r="A3834" s="369" t="s">
        <v>8949</v>
      </c>
      <c r="B3834" s="370" t="s">
        <v>8950</v>
      </c>
      <c r="C3834" s="371" t="s">
        <v>770</v>
      </c>
      <c r="D3834" s="372">
        <v>0.56000000000000005</v>
      </c>
    </row>
    <row r="3835" spans="1:4" x14ac:dyDescent="0.25">
      <c r="A3835" s="369" t="s">
        <v>8993</v>
      </c>
      <c r="B3835" s="370" t="s">
        <v>8994</v>
      </c>
      <c r="C3835" s="371" t="s">
        <v>32</v>
      </c>
      <c r="D3835" s="372">
        <v>0.8</v>
      </c>
    </row>
    <row r="3836" spans="1:4" x14ac:dyDescent="0.25">
      <c r="A3836" s="369" t="s">
        <v>9049</v>
      </c>
      <c r="B3836" s="370" t="s">
        <v>9050</v>
      </c>
      <c r="C3836" s="371" t="s">
        <v>25</v>
      </c>
      <c r="D3836" s="372">
        <v>2.2000000000000001E-3</v>
      </c>
    </row>
    <row r="3837" spans="1:4" ht="30" x14ac:dyDescent="0.25">
      <c r="A3837" s="369" t="s">
        <v>9376</v>
      </c>
      <c r="B3837" s="370" t="s">
        <v>9377</v>
      </c>
      <c r="C3837" s="371" t="s">
        <v>52</v>
      </c>
      <c r="D3837" s="372">
        <v>6.5000000000000002E-2</v>
      </c>
    </row>
    <row r="3838" spans="1:4" x14ac:dyDescent="0.25">
      <c r="A3838" s="369" t="s">
        <v>9506</v>
      </c>
      <c r="B3838" s="370" t="s">
        <v>9507</v>
      </c>
      <c r="C3838" s="371" t="s">
        <v>32</v>
      </c>
      <c r="D3838" s="372">
        <v>0.05</v>
      </c>
    </row>
    <row r="3839" spans="1:4" x14ac:dyDescent="0.25">
      <c r="A3839" s="369" t="s">
        <v>1911</v>
      </c>
      <c r="B3839" s="370" t="s">
        <v>1912</v>
      </c>
      <c r="C3839" s="371" t="s">
        <v>52</v>
      </c>
      <c r="D3839" s="372"/>
    </row>
    <row r="3840" spans="1:4" x14ac:dyDescent="0.25">
      <c r="A3840" s="369" t="s">
        <v>8935</v>
      </c>
      <c r="B3840" s="370" t="s">
        <v>8936</v>
      </c>
      <c r="C3840" s="371" t="s">
        <v>770</v>
      </c>
      <c r="D3840" s="372">
        <v>0.5</v>
      </c>
    </row>
    <row r="3841" spans="1:4" x14ac:dyDescent="0.25">
      <c r="A3841" s="369" t="s">
        <v>8949</v>
      </c>
      <c r="B3841" s="370" t="s">
        <v>8950</v>
      </c>
      <c r="C3841" s="371" t="s">
        <v>770</v>
      </c>
      <c r="D3841" s="372">
        <v>0.56000000000000005</v>
      </c>
    </row>
    <row r="3842" spans="1:4" x14ac:dyDescent="0.25">
      <c r="A3842" s="369" t="s">
        <v>8993</v>
      </c>
      <c r="B3842" s="370" t="s">
        <v>8994</v>
      </c>
      <c r="C3842" s="371" t="s">
        <v>32</v>
      </c>
      <c r="D3842" s="372">
        <v>1.2</v>
      </c>
    </row>
    <row r="3843" spans="1:4" x14ac:dyDescent="0.25">
      <c r="A3843" s="369" t="s">
        <v>9049</v>
      </c>
      <c r="B3843" s="370" t="s">
        <v>9050</v>
      </c>
      <c r="C3843" s="371" t="s">
        <v>25</v>
      </c>
      <c r="D3843" s="372">
        <v>3.5000000000000001E-3</v>
      </c>
    </row>
    <row r="3844" spans="1:4" ht="30" x14ac:dyDescent="0.25">
      <c r="A3844" s="369" t="s">
        <v>9376</v>
      </c>
      <c r="B3844" s="370" t="s">
        <v>9377</v>
      </c>
      <c r="C3844" s="371" t="s">
        <v>52</v>
      </c>
      <c r="D3844" s="372">
        <v>6.5000000000000002E-2</v>
      </c>
    </row>
    <row r="3845" spans="1:4" x14ac:dyDescent="0.25">
      <c r="A3845" s="369" t="s">
        <v>9506</v>
      </c>
      <c r="B3845" s="370" t="s">
        <v>9507</v>
      </c>
      <c r="C3845" s="371" t="s">
        <v>32</v>
      </c>
      <c r="D3845" s="372">
        <v>0.05</v>
      </c>
    </row>
    <row r="3846" spans="1:4" x14ac:dyDescent="0.25">
      <c r="A3846" s="365" t="s">
        <v>6752</v>
      </c>
      <c r="B3846" s="366" t="s">
        <v>1913</v>
      </c>
      <c r="C3846" s="367"/>
      <c r="D3846" s="368"/>
    </row>
    <row r="3847" spans="1:4" x14ac:dyDescent="0.25">
      <c r="A3847" s="369" t="s">
        <v>1914</v>
      </c>
      <c r="B3847" s="370" t="s">
        <v>1915</v>
      </c>
      <c r="C3847" s="371" t="s">
        <v>21</v>
      </c>
      <c r="D3847" s="372"/>
    </row>
    <row r="3848" spans="1:4" x14ac:dyDescent="0.25">
      <c r="A3848" s="369" t="s">
        <v>8927</v>
      </c>
      <c r="B3848" s="370" t="s">
        <v>8928</v>
      </c>
      <c r="C3848" s="371" t="s">
        <v>770</v>
      </c>
      <c r="D3848" s="372">
        <v>0.4</v>
      </c>
    </row>
    <row r="3849" spans="1:4" x14ac:dyDescent="0.25">
      <c r="A3849" s="369" t="s">
        <v>8949</v>
      </c>
      <c r="B3849" s="370" t="s">
        <v>8950</v>
      </c>
      <c r="C3849" s="371" t="s">
        <v>770</v>
      </c>
      <c r="D3849" s="372">
        <v>0.25</v>
      </c>
    </row>
    <row r="3850" spans="1:4" x14ac:dyDescent="0.25">
      <c r="A3850" s="369" t="s">
        <v>9045</v>
      </c>
      <c r="B3850" s="370" t="s">
        <v>9046</v>
      </c>
      <c r="C3850" s="371" t="s">
        <v>32</v>
      </c>
      <c r="D3850" s="372">
        <v>5</v>
      </c>
    </row>
    <row r="3851" spans="1:4" x14ac:dyDescent="0.25">
      <c r="A3851" s="369" t="s">
        <v>1916</v>
      </c>
      <c r="B3851" s="370" t="s">
        <v>1917</v>
      </c>
      <c r="C3851" s="371" t="s">
        <v>21</v>
      </c>
      <c r="D3851" s="372"/>
    </row>
    <row r="3852" spans="1:4" x14ac:dyDescent="0.25">
      <c r="A3852" s="369" t="s">
        <v>8927</v>
      </c>
      <c r="B3852" s="370" t="s">
        <v>8928</v>
      </c>
      <c r="C3852" s="371" t="s">
        <v>770</v>
      </c>
      <c r="D3852" s="372">
        <v>0.4</v>
      </c>
    </row>
    <row r="3853" spans="1:4" x14ac:dyDescent="0.25">
      <c r="A3853" s="369" t="s">
        <v>8949</v>
      </c>
      <c r="B3853" s="370" t="s">
        <v>8950</v>
      </c>
      <c r="C3853" s="371" t="s">
        <v>770</v>
      </c>
      <c r="D3853" s="372">
        <v>0.25</v>
      </c>
    </row>
    <row r="3854" spans="1:4" x14ac:dyDescent="0.25">
      <c r="A3854" s="369" t="s">
        <v>9045</v>
      </c>
      <c r="B3854" s="370" t="s">
        <v>9046</v>
      </c>
      <c r="C3854" s="371" t="s">
        <v>32</v>
      </c>
      <c r="D3854" s="372">
        <v>7</v>
      </c>
    </row>
    <row r="3855" spans="1:4" x14ac:dyDescent="0.25">
      <c r="A3855" s="365" t="s">
        <v>6753</v>
      </c>
      <c r="B3855" s="366" t="s">
        <v>1918</v>
      </c>
      <c r="C3855" s="367"/>
      <c r="D3855" s="368"/>
    </row>
    <row r="3856" spans="1:4" x14ac:dyDescent="0.25">
      <c r="A3856" s="369" t="s">
        <v>1919</v>
      </c>
      <c r="B3856" s="370" t="s">
        <v>1920</v>
      </c>
      <c r="C3856" s="371" t="s">
        <v>25</v>
      </c>
      <c r="D3856" s="372"/>
    </row>
    <row r="3857" spans="1:4" x14ac:dyDescent="0.25">
      <c r="A3857" s="369" t="s">
        <v>8935</v>
      </c>
      <c r="B3857" s="370" t="s">
        <v>8936</v>
      </c>
      <c r="C3857" s="371" t="s">
        <v>770</v>
      </c>
      <c r="D3857" s="372">
        <v>10.5</v>
      </c>
    </row>
    <row r="3858" spans="1:4" x14ac:dyDescent="0.25">
      <c r="A3858" s="369" t="s">
        <v>8949</v>
      </c>
      <c r="B3858" s="370" t="s">
        <v>8950</v>
      </c>
      <c r="C3858" s="371" t="s">
        <v>770</v>
      </c>
      <c r="D3858" s="372">
        <v>8.5</v>
      </c>
    </row>
    <row r="3859" spans="1:4" x14ac:dyDescent="0.25">
      <c r="A3859" s="369" t="s">
        <v>8993</v>
      </c>
      <c r="B3859" s="370" t="s">
        <v>8994</v>
      </c>
      <c r="C3859" s="371" t="s">
        <v>32</v>
      </c>
      <c r="D3859" s="372">
        <v>220</v>
      </c>
    </row>
    <row r="3860" spans="1:4" x14ac:dyDescent="0.25">
      <c r="A3860" s="369" t="s">
        <v>9049</v>
      </c>
      <c r="B3860" s="370" t="s">
        <v>9050</v>
      </c>
      <c r="C3860" s="371" t="s">
        <v>25</v>
      </c>
      <c r="D3860" s="372">
        <v>0.69799999999999995</v>
      </c>
    </row>
    <row r="3861" spans="1:4" x14ac:dyDescent="0.25">
      <c r="A3861" s="369" t="s">
        <v>9061</v>
      </c>
      <c r="B3861" s="370" t="s">
        <v>9062</v>
      </c>
      <c r="C3861" s="371" t="s">
        <v>25</v>
      </c>
      <c r="D3861" s="372">
        <v>0.878</v>
      </c>
    </row>
    <row r="3862" spans="1:4" ht="30" x14ac:dyDescent="0.25">
      <c r="A3862" s="369" t="s">
        <v>9376</v>
      </c>
      <c r="B3862" s="370" t="s">
        <v>9377</v>
      </c>
      <c r="C3862" s="371" t="s">
        <v>52</v>
      </c>
      <c r="D3862" s="372">
        <v>24</v>
      </c>
    </row>
    <row r="3863" spans="1:4" ht="45" x14ac:dyDescent="0.25">
      <c r="A3863" s="369" t="s">
        <v>14687</v>
      </c>
      <c r="B3863" s="370" t="s">
        <v>14688</v>
      </c>
      <c r="C3863" s="371" t="s">
        <v>770</v>
      </c>
      <c r="D3863" s="372">
        <v>0.43</v>
      </c>
    </row>
    <row r="3864" spans="1:4" ht="30" x14ac:dyDescent="0.25">
      <c r="A3864" s="369" t="s">
        <v>95</v>
      </c>
      <c r="B3864" s="370" t="s">
        <v>1921</v>
      </c>
      <c r="C3864" s="371" t="s">
        <v>25</v>
      </c>
      <c r="D3864" s="372"/>
    </row>
    <row r="3865" spans="1:4" x14ac:dyDescent="0.25">
      <c r="A3865" s="369" t="s">
        <v>8935</v>
      </c>
      <c r="B3865" s="370" t="s">
        <v>8936</v>
      </c>
      <c r="C3865" s="371" t="s">
        <v>770</v>
      </c>
      <c r="D3865" s="372">
        <v>10.5</v>
      </c>
    </row>
    <row r="3866" spans="1:4" x14ac:dyDescent="0.25">
      <c r="A3866" s="369" t="s">
        <v>8949</v>
      </c>
      <c r="B3866" s="370" t="s">
        <v>8950</v>
      </c>
      <c r="C3866" s="371" t="s">
        <v>770</v>
      </c>
      <c r="D3866" s="372">
        <v>8.5</v>
      </c>
    </row>
    <row r="3867" spans="1:4" x14ac:dyDescent="0.25">
      <c r="A3867" s="369" t="s">
        <v>9194</v>
      </c>
      <c r="B3867" s="370" t="s">
        <v>9195</v>
      </c>
      <c r="C3867" s="371" t="s">
        <v>25</v>
      </c>
      <c r="D3867" s="372">
        <v>1.03</v>
      </c>
    </row>
    <row r="3868" spans="1:4" ht="30" x14ac:dyDescent="0.25">
      <c r="A3868" s="369" t="s">
        <v>9376</v>
      </c>
      <c r="B3868" s="370" t="s">
        <v>9377</v>
      </c>
      <c r="C3868" s="371" t="s">
        <v>52</v>
      </c>
      <c r="D3868" s="372">
        <v>24</v>
      </c>
    </row>
    <row r="3869" spans="1:4" ht="30" x14ac:dyDescent="0.25">
      <c r="A3869" s="369" t="s">
        <v>1922</v>
      </c>
      <c r="B3869" s="370" t="s">
        <v>1923</v>
      </c>
      <c r="C3869" s="371" t="s">
        <v>25</v>
      </c>
      <c r="D3869" s="372"/>
    </row>
    <row r="3870" spans="1:4" x14ac:dyDescent="0.25">
      <c r="A3870" s="369" t="s">
        <v>8935</v>
      </c>
      <c r="B3870" s="370" t="s">
        <v>8936</v>
      </c>
      <c r="C3870" s="371" t="s">
        <v>770</v>
      </c>
      <c r="D3870" s="372">
        <v>10.5</v>
      </c>
    </row>
    <row r="3871" spans="1:4" x14ac:dyDescent="0.25">
      <c r="A3871" s="369" t="s">
        <v>8949</v>
      </c>
      <c r="B3871" s="370" t="s">
        <v>8950</v>
      </c>
      <c r="C3871" s="371" t="s">
        <v>770</v>
      </c>
      <c r="D3871" s="372">
        <v>8.5</v>
      </c>
    </row>
    <row r="3872" spans="1:4" ht="45" x14ac:dyDescent="0.25">
      <c r="A3872" s="369" t="s">
        <v>9186</v>
      </c>
      <c r="B3872" s="370" t="s">
        <v>9187</v>
      </c>
      <c r="C3872" s="371" t="s">
        <v>21</v>
      </c>
      <c r="D3872" s="372">
        <v>1</v>
      </c>
    </row>
    <row r="3873" spans="1:4" x14ac:dyDescent="0.25">
      <c r="A3873" s="369" t="s">
        <v>9196</v>
      </c>
      <c r="B3873" s="370" t="s">
        <v>9197</v>
      </c>
      <c r="C3873" s="371" t="s">
        <v>25</v>
      </c>
      <c r="D3873" s="372">
        <v>1.03</v>
      </c>
    </row>
    <row r="3874" spans="1:4" ht="30" x14ac:dyDescent="0.25">
      <c r="A3874" s="369" t="s">
        <v>9376</v>
      </c>
      <c r="B3874" s="370" t="s">
        <v>9377</v>
      </c>
      <c r="C3874" s="371" t="s">
        <v>52</v>
      </c>
      <c r="D3874" s="372">
        <v>24</v>
      </c>
    </row>
    <row r="3875" spans="1:4" x14ac:dyDescent="0.25">
      <c r="A3875" s="369" t="s">
        <v>1924</v>
      </c>
      <c r="B3875" s="370" t="s">
        <v>1925</v>
      </c>
      <c r="C3875" s="371" t="s">
        <v>52</v>
      </c>
      <c r="D3875" s="372"/>
    </row>
    <row r="3876" spans="1:4" x14ac:dyDescent="0.25">
      <c r="A3876" s="369" t="s">
        <v>8935</v>
      </c>
      <c r="B3876" s="370" t="s">
        <v>8936</v>
      </c>
      <c r="C3876" s="371" t="s">
        <v>770</v>
      </c>
      <c r="D3876" s="372">
        <v>0.98</v>
      </c>
    </row>
    <row r="3877" spans="1:4" x14ac:dyDescent="0.25">
      <c r="A3877" s="369" t="s">
        <v>8949</v>
      </c>
      <c r="B3877" s="370" t="s">
        <v>8950</v>
      </c>
      <c r="C3877" s="371" t="s">
        <v>770</v>
      </c>
      <c r="D3877" s="372">
        <v>1.28</v>
      </c>
    </row>
    <row r="3878" spans="1:4" x14ac:dyDescent="0.25">
      <c r="A3878" s="369" t="s">
        <v>8993</v>
      </c>
      <c r="B3878" s="370" t="s">
        <v>8994</v>
      </c>
      <c r="C3878" s="371" t="s">
        <v>32</v>
      </c>
      <c r="D3878" s="372">
        <v>6.11</v>
      </c>
    </row>
    <row r="3879" spans="1:4" x14ac:dyDescent="0.25">
      <c r="A3879" s="369" t="s">
        <v>9049</v>
      </c>
      <c r="B3879" s="370" t="s">
        <v>9050</v>
      </c>
      <c r="C3879" s="371" t="s">
        <v>25</v>
      </c>
      <c r="D3879" s="372">
        <v>0.02</v>
      </c>
    </row>
    <row r="3880" spans="1:4" x14ac:dyDescent="0.25">
      <c r="A3880" s="369" t="s">
        <v>9053</v>
      </c>
      <c r="B3880" s="370" t="s">
        <v>9054</v>
      </c>
      <c r="C3880" s="371" t="s">
        <v>25</v>
      </c>
      <c r="D3880" s="372">
        <v>0.03</v>
      </c>
    </row>
    <row r="3881" spans="1:4" x14ac:dyDescent="0.25">
      <c r="A3881" s="369" t="s">
        <v>9534</v>
      </c>
      <c r="B3881" s="370" t="s">
        <v>9535</v>
      </c>
      <c r="C3881" s="371" t="s">
        <v>569</v>
      </c>
      <c r="D3881" s="372">
        <v>1</v>
      </c>
    </row>
    <row r="3882" spans="1:4" x14ac:dyDescent="0.25">
      <c r="A3882" s="369" t="s">
        <v>9582</v>
      </c>
      <c r="B3882" s="370" t="s">
        <v>9583</v>
      </c>
      <c r="C3882" s="371" t="s">
        <v>52</v>
      </c>
      <c r="D3882" s="372">
        <v>1</v>
      </c>
    </row>
    <row r="3883" spans="1:4" x14ac:dyDescent="0.25">
      <c r="A3883" s="369" t="s">
        <v>1926</v>
      </c>
      <c r="B3883" s="370" t="s">
        <v>1927</v>
      </c>
      <c r="C3883" s="371" t="s">
        <v>52</v>
      </c>
      <c r="D3883" s="372"/>
    </row>
    <row r="3884" spans="1:4" x14ac:dyDescent="0.25">
      <c r="A3884" s="369" t="s">
        <v>8909</v>
      </c>
      <c r="B3884" s="370" t="s">
        <v>8910</v>
      </c>
      <c r="C3884" s="371" t="s">
        <v>770</v>
      </c>
      <c r="D3884" s="372">
        <v>0.7</v>
      </c>
    </row>
    <row r="3885" spans="1:4" x14ac:dyDescent="0.25">
      <c r="A3885" s="369" t="s">
        <v>8911</v>
      </c>
      <c r="B3885" s="370" t="s">
        <v>8912</v>
      </c>
      <c r="C3885" s="371" t="s">
        <v>770</v>
      </c>
      <c r="D3885" s="372">
        <v>0.7</v>
      </c>
    </row>
    <row r="3886" spans="1:4" x14ac:dyDescent="0.25">
      <c r="A3886" s="369" t="s">
        <v>8935</v>
      </c>
      <c r="B3886" s="370" t="s">
        <v>8936</v>
      </c>
      <c r="C3886" s="371" t="s">
        <v>770</v>
      </c>
      <c r="D3886" s="372">
        <v>1.17</v>
      </c>
    </row>
    <row r="3887" spans="1:4" x14ac:dyDescent="0.25">
      <c r="A3887" s="369" t="s">
        <v>8949</v>
      </c>
      <c r="B3887" s="370" t="s">
        <v>8950</v>
      </c>
      <c r="C3887" s="371" t="s">
        <v>770</v>
      </c>
      <c r="D3887" s="372">
        <v>0.39</v>
      </c>
    </row>
    <row r="3888" spans="1:4" x14ac:dyDescent="0.25">
      <c r="A3888" s="369" t="s">
        <v>8993</v>
      </c>
      <c r="B3888" s="370" t="s">
        <v>8994</v>
      </c>
      <c r="C3888" s="371" t="s">
        <v>32</v>
      </c>
      <c r="D3888" s="372">
        <v>4.8600000000000003</v>
      </c>
    </row>
    <row r="3889" spans="1:4" x14ac:dyDescent="0.25">
      <c r="A3889" s="369" t="s">
        <v>9049</v>
      </c>
      <c r="B3889" s="370" t="s">
        <v>9050</v>
      </c>
      <c r="C3889" s="371" t="s">
        <v>25</v>
      </c>
      <c r="D3889" s="372">
        <v>1.2E-2</v>
      </c>
    </row>
    <row r="3890" spans="1:4" x14ac:dyDescent="0.25">
      <c r="A3890" s="369" t="s">
        <v>9061</v>
      </c>
      <c r="B3890" s="370" t="s">
        <v>9062</v>
      </c>
      <c r="C3890" s="371" t="s">
        <v>25</v>
      </c>
      <c r="D3890" s="372">
        <v>8.9999999999999993E-3</v>
      </c>
    </row>
    <row r="3891" spans="1:4" x14ac:dyDescent="0.25">
      <c r="A3891" s="369" t="s">
        <v>9370</v>
      </c>
      <c r="B3891" s="370" t="s">
        <v>9371</v>
      </c>
      <c r="C3891" s="371" t="s">
        <v>21</v>
      </c>
      <c r="D3891" s="372">
        <v>0.04</v>
      </c>
    </row>
    <row r="3892" spans="1:4" x14ac:dyDescent="0.25">
      <c r="A3892" s="369" t="s">
        <v>9394</v>
      </c>
      <c r="B3892" s="370" t="s">
        <v>9395</v>
      </c>
      <c r="C3892" s="371" t="s">
        <v>21</v>
      </c>
      <c r="D3892" s="372">
        <v>0.12</v>
      </c>
    </row>
    <row r="3893" spans="1:4" x14ac:dyDescent="0.25">
      <c r="A3893" s="365" t="s">
        <v>6160</v>
      </c>
      <c r="B3893" s="366" t="s">
        <v>1928</v>
      </c>
      <c r="C3893" s="367"/>
      <c r="D3893" s="368"/>
    </row>
    <row r="3894" spans="1:4" x14ac:dyDescent="0.25">
      <c r="A3894" s="369" t="s">
        <v>1929</v>
      </c>
      <c r="B3894" s="370" t="s">
        <v>1930</v>
      </c>
      <c r="C3894" s="371" t="s">
        <v>21</v>
      </c>
      <c r="D3894" s="372"/>
    </row>
    <row r="3895" spans="1:4" x14ac:dyDescent="0.25">
      <c r="A3895" s="369" t="s">
        <v>8949</v>
      </c>
      <c r="B3895" s="370" t="s">
        <v>8950</v>
      </c>
      <c r="C3895" s="371" t="s">
        <v>770</v>
      </c>
      <c r="D3895" s="372">
        <v>0.4</v>
      </c>
    </row>
    <row r="3896" spans="1:4" x14ac:dyDescent="0.25">
      <c r="A3896" s="369" t="s">
        <v>8993</v>
      </c>
      <c r="B3896" s="370" t="s">
        <v>8994</v>
      </c>
      <c r="C3896" s="371" t="s">
        <v>32</v>
      </c>
      <c r="D3896" s="372">
        <v>8</v>
      </c>
    </row>
    <row r="3897" spans="1:4" ht="30" x14ac:dyDescent="0.25">
      <c r="A3897" s="369" t="s">
        <v>10630</v>
      </c>
      <c r="B3897" s="370" t="s">
        <v>10631</v>
      </c>
      <c r="C3897" s="371" t="s">
        <v>21</v>
      </c>
      <c r="D3897" s="372">
        <v>1</v>
      </c>
    </row>
    <row r="3898" spans="1:4" x14ac:dyDescent="0.25">
      <c r="A3898" s="369" t="s">
        <v>1931</v>
      </c>
      <c r="B3898" s="370" t="s">
        <v>1932</v>
      </c>
      <c r="C3898" s="371" t="s">
        <v>52</v>
      </c>
      <c r="D3898" s="372"/>
    </row>
    <row r="3899" spans="1:4" x14ac:dyDescent="0.25">
      <c r="A3899" s="369" t="s">
        <v>8949</v>
      </c>
      <c r="B3899" s="370" t="s">
        <v>8950</v>
      </c>
      <c r="C3899" s="371" t="s">
        <v>770</v>
      </c>
      <c r="D3899" s="372">
        <v>0.1</v>
      </c>
    </row>
    <row r="3900" spans="1:4" x14ac:dyDescent="0.25">
      <c r="A3900" s="369" t="s">
        <v>8993</v>
      </c>
      <c r="B3900" s="370" t="s">
        <v>8994</v>
      </c>
      <c r="C3900" s="371" t="s">
        <v>32</v>
      </c>
      <c r="D3900" s="372">
        <v>2.4</v>
      </c>
    </row>
    <row r="3901" spans="1:4" ht="30" x14ac:dyDescent="0.25">
      <c r="A3901" s="369" t="s">
        <v>10628</v>
      </c>
      <c r="B3901" s="370" t="s">
        <v>10629</v>
      </c>
      <c r="C3901" s="371" t="s">
        <v>52</v>
      </c>
      <c r="D3901" s="372">
        <v>1</v>
      </c>
    </row>
    <row r="3902" spans="1:4" x14ac:dyDescent="0.25">
      <c r="A3902" s="369" t="s">
        <v>1933</v>
      </c>
      <c r="B3902" s="370" t="s">
        <v>1934</v>
      </c>
      <c r="C3902" s="371" t="s">
        <v>52</v>
      </c>
      <c r="D3902" s="372"/>
    </row>
    <row r="3903" spans="1:4" x14ac:dyDescent="0.25">
      <c r="A3903" s="369" t="s">
        <v>8949</v>
      </c>
      <c r="B3903" s="370" t="s">
        <v>8950</v>
      </c>
      <c r="C3903" s="371" t="s">
        <v>770</v>
      </c>
      <c r="D3903" s="372">
        <v>0.12</v>
      </c>
    </row>
    <row r="3904" spans="1:4" x14ac:dyDescent="0.25">
      <c r="A3904" s="369" t="s">
        <v>8993</v>
      </c>
      <c r="B3904" s="370" t="s">
        <v>8994</v>
      </c>
      <c r="C3904" s="371" t="s">
        <v>32</v>
      </c>
      <c r="D3904" s="372">
        <v>4</v>
      </c>
    </row>
    <row r="3905" spans="1:4" ht="30" x14ac:dyDescent="0.25">
      <c r="A3905" s="369" t="s">
        <v>10634</v>
      </c>
      <c r="B3905" s="370" t="s">
        <v>10635</v>
      </c>
      <c r="C3905" s="371" t="s">
        <v>52</v>
      </c>
      <c r="D3905" s="372">
        <v>1</v>
      </c>
    </row>
    <row r="3906" spans="1:4" x14ac:dyDescent="0.25">
      <c r="A3906" s="369" t="s">
        <v>1935</v>
      </c>
      <c r="B3906" s="370" t="s">
        <v>1936</v>
      </c>
      <c r="C3906" s="371" t="s">
        <v>52</v>
      </c>
      <c r="D3906" s="372"/>
    </row>
    <row r="3907" spans="1:4" x14ac:dyDescent="0.25">
      <c r="A3907" s="369" t="s">
        <v>8949</v>
      </c>
      <c r="B3907" s="370" t="s">
        <v>8950</v>
      </c>
      <c r="C3907" s="371" t="s">
        <v>770</v>
      </c>
      <c r="D3907" s="372">
        <v>0.2</v>
      </c>
    </row>
    <row r="3908" spans="1:4" x14ac:dyDescent="0.25">
      <c r="A3908" s="369" t="s">
        <v>8993</v>
      </c>
      <c r="B3908" s="370" t="s">
        <v>8994</v>
      </c>
      <c r="C3908" s="371" t="s">
        <v>32</v>
      </c>
      <c r="D3908" s="372">
        <v>0.8</v>
      </c>
    </row>
    <row r="3909" spans="1:4" ht="30" x14ac:dyDescent="0.25">
      <c r="A3909" s="369" t="s">
        <v>10644</v>
      </c>
      <c r="B3909" s="370" t="s">
        <v>10645</v>
      </c>
      <c r="C3909" s="371" t="s">
        <v>52</v>
      </c>
      <c r="D3909" s="372">
        <v>1</v>
      </c>
    </row>
    <row r="3910" spans="1:4" ht="30" x14ac:dyDescent="0.25">
      <c r="A3910" s="369" t="s">
        <v>1937</v>
      </c>
      <c r="B3910" s="370" t="s">
        <v>6754</v>
      </c>
      <c r="C3910" s="371" t="s">
        <v>52</v>
      </c>
      <c r="D3910" s="372"/>
    </row>
    <row r="3911" spans="1:4" x14ac:dyDescent="0.25">
      <c r="A3911" s="369" t="s">
        <v>8949</v>
      </c>
      <c r="B3911" s="370" t="s">
        <v>8950</v>
      </c>
      <c r="C3911" s="371" t="s">
        <v>770</v>
      </c>
      <c r="D3911" s="372">
        <v>2.4E-2</v>
      </c>
    </row>
    <row r="3912" spans="1:4" x14ac:dyDescent="0.25">
      <c r="A3912" s="369" t="s">
        <v>8993</v>
      </c>
      <c r="B3912" s="370" t="s">
        <v>8994</v>
      </c>
      <c r="C3912" s="371" t="s">
        <v>32</v>
      </c>
      <c r="D3912" s="372">
        <v>1.36</v>
      </c>
    </row>
    <row r="3913" spans="1:4" x14ac:dyDescent="0.25">
      <c r="A3913" s="369" t="s">
        <v>9049</v>
      </c>
      <c r="B3913" s="370" t="s">
        <v>9050</v>
      </c>
      <c r="C3913" s="371" t="s">
        <v>25</v>
      </c>
      <c r="D3913" s="372">
        <v>3.0999999999999999E-3</v>
      </c>
    </row>
    <row r="3914" spans="1:4" ht="30" x14ac:dyDescent="0.25">
      <c r="A3914" s="369" t="s">
        <v>10668</v>
      </c>
      <c r="B3914" s="370" t="s">
        <v>10669</v>
      </c>
      <c r="C3914" s="371" t="s">
        <v>21</v>
      </c>
      <c r="D3914" s="372">
        <v>0.5</v>
      </c>
    </row>
    <row r="3915" spans="1:4" ht="45" x14ac:dyDescent="0.25">
      <c r="A3915" s="369" t="s">
        <v>14687</v>
      </c>
      <c r="B3915" s="370" t="s">
        <v>14688</v>
      </c>
      <c r="C3915" s="371" t="s">
        <v>770</v>
      </c>
      <c r="D3915" s="372">
        <v>1.2999999999999999E-3</v>
      </c>
    </row>
    <row r="3916" spans="1:4" x14ac:dyDescent="0.25">
      <c r="A3916" s="369" t="s">
        <v>1938</v>
      </c>
      <c r="B3916" s="370" t="s">
        <v>1939</v>
      </c>
      <c r="C3916" s="371" t="s">
        <v>21</v>
      </c>
      <c r="D3916" s="372"/>
    </row>
    <row r="3917" spans="1:4" x14ac:dyDescent="0.25">
      <c r="A3917" s="369" t="s">
        <v>8949</v>
      </c>
      <c r="B3917" s="370" t="s">
        <v>8950</v>
      </c>
      <c r="C3917" s="371" t="s">
        <v>770</v>
      </c>
      <c r="D3917" s="372">
        <v>0.24</v>
      </c>
    </row>
    <row r="3918" spans="1:4" x14ac:dyDescent="0.25">
      <c r="A3918" s="369" t="s">
        <v>8993</v>
      </c>
      <c r="B3918" s="370" t="s">
        <v>8994</v>
      </c>
      <c r="C3918" s="371" t="s">
        <v>32</v>
      </c>
      <c r="D3918" s="372">
        <v>13.6</v>
      </c>
    </row>
    <row r="3919" spans="1:4" x14ac:dyDescent="0.25">
      <c r="A3919" s="369" t="s">
        <v>9049</v>
      </c>
      <c r="B3919" s="370" t="s">
        <v>9050</v>
      </c>
      <c r="C3919" s="371" t="s">
        <v>25</v>
      </c>
      <c r="D3919" s="372">
        <v>3.1E-2</v>
      </c>
    </row>
    <row r="3920" spans="1:4" ht="30" x14ac:dyDescent="0.25">
      <c r="A3920" s="369" t="s">
        <v>10668</v>
      </c>
      <c r="B3920" s="370" t="s">
        <v>10669</v>
      </c>
      <c r="C3920" s="371" t="s">
        <v>21</v>
      </c>
      <c r="D3920" s="372">
        <v>1</v>
      </c>
    </row>
    <row r="3921" spans="1:4" ht="45" x14ac:dyDescent="0.25">
      <c r="A3921" s="369" t="s">
        <v>14687</v>
      </c>
      <c r="B3921" s="370" t="s">
        <v>14688</v>
      </c>
      <c r="C3921" s="371" t="s">
        <v>770</v>
      </c>
      <c r="D3921" s="372">
        <v>1.2999999999999999E-2</v>
      </c>
    </row>
    <row r="3922" spans="1:4" x14ac:dyDescent="0.25">
      <c r="A3922" s="365" t="s">
        <v>6202</v>
      </c>
      <c r="B3922" s="366" t="s">
        <v>1940</v>
      </c>
      <c r="C3922" s="367"/>
      <c r="D3922" s="368"/>
    </row>
    <row r="3923" spans="1:4" x14ac:dyDescent="0.25">
      <c r="A3923" s="369" t="s">
        <v>1941</v>
      </c>
      <c r="B3923" s="370" t="s">
        <v>1942</v>
      </c>
      <c r="C3923" s="371" t="s">
        <v>21</v>
      </c>
      <c r="D3923" s="372"/>
    </row>
    <row r="3924" spans="1:4" x14ac:dyDescent="0.25">
      <c r="A3924" s="369" t="s">
        <v>8949</v>
      </c>
      <c r="B3924" s="370" t="s">
        <v>8950</v>
      </c>
      <c r="C3924" s="371" t="s">
        <v>770</v>
      </c>
      <c r="D3924" s="372">
        <v>0.4</v>
      </c>
    </row>
    <row r="3925" spans="1:4" x14ac:dyDescent="0.25">
      <c r="A3925" s="369" t="s">
        <v>8993</v>
      </c>
      <c r="B3925" s="370" t="s">
        <v>8994</v>
      </c>
      <c r="C3925" s="371" t="s">
        <v>32</v>
      </c>
      <c r="D3925" s="372">
        <v>15</v>
      </c>
    </row>
    <row r="3926" spans="1:4" ht="30" x14ac:dyDescent="0.25">
      <c r="A3926" s="369" t="s">
        <v>10638</v>
      </c>
      <c r="B3926" s="370" t="s">
        <v>10639</v>
      </c>
      <c r="C3926" s="371" t="s">
        <v>21</v>
      </c>
      <c r="D3926" s="372">
        <v>1</v>
      </c>
    </row>
    <row r="3927" spans="1:4" x14ac:dyDescent="0.25">
      <c r="A3927" s="369" t="s">
        <v>1943</v>
      </c>
      <c r="B3927" s="370" t="s">
        <v>1944</v>
      </c>
      <c r="C3927" s="371" t="s">
        <v>52</v>
      </c>
      <c r="D3927" s="372"/>
    </row>
    <row r="3928" spans="1:4" x14ac:dyDescent="0.25">
      <c r="A3928" s="369" t="s">
        <v>8949</v>
      </c>
      <c r="B3928" s="370" t="s">
        <v>8950</v>
      </c>
      <c r="C3928" s="371" t="s">
        <v>770</v>
      </c>
      <c r="D3928" s="372">
        <v>0.1</v>
      </c>
    </row>
    <row r="3929" spans="1:4" x14ac:dyDescent="0.25">
      <c r="A3929" s="369" t="s">
        <v>8993</v>
      </c>
      <c r="B3929" s="370" t="s">
        <v>8994</v>
      </c>
      <c r="C3929" s="371" t="s">
        <v>32</v>
      </c>
      <c r="D3929" s="372">
        <v>1</v>
      </c>
    </row>
    <row r="3930" spans="1:4" ht="45" x14ac:dyDescent="0.25">
      <c r="A3930" s="369" t="s">
        <v>10632</v>
      </c>
      <c r="B3930" s="370" t="s">
        <v>10633</v>
      </c>
      <c r="C3930" s="371" t="s">
        <v>52</v>
      </c>
      <c r="D3930" s="372">
        <v>1</v>
      </c>
    </row>
    <row r="3931" spans="1:4" x14ac:dyDescent="0.25">
      <c r="A3931" s="369" t="s">
        <v>1945</v>
      </c>
      <c r="B3931" s="370" t="s">
        <v>1946</v>
      </c>
      <c r="C3931" s="371" t="s">
        <v>52</v>
      </c>
      <c r="D3931" s="372"/>
    </row>
    <row r="3932" spans="1:4" x14ac:dyDescent="0.25">
      <c r="A3932" s="369" t="s">
        <v>8949</v>
      </c>
      <c r="B3932" s="370" t="s">
        <v>8950</v>
      </c>
      <c r="C3932" s="371" t="s">
        <v>770</v>
      </c>
      <c r="D3932" s="372">
        <v>0.12</v>
      </c>
    </row>
    <row r="3933" spans="1:4" x14ac:dyDescent="0.25">
      <c r="A3933" s="369" t="s">
        <v>8993</v>
      </c>
      <c r="B3933" s="370" t="s">
        <v>8994</v>
      </c>
      <c r="C3933" s="371" t="s">
        <v>32</v>
      </c>
      <c r="D3933" s="372">
        <v>3</v>
      </c>
    </row>
    <row r="3934" spans="1:4" ht="30" x14ac:dyDescent="0.25">
      <c r="A3934" s="369" t="s">
        <v>10640</v>
      </c>
      <c r="B3934" s="370" t="s">
        <v>10641</v>
      </c>
      <c r="C3934" s="371" t="s">
        <v>52</v>
      </c>
      <c r="D3934" s="372">
        <v>1</v>
      </c>
    </row>
    <row r="3935" spans="1:4" x14ac:dyDescent="0.25">
      <c r="A3935" s="369" t="s">
        <v>1947</v>
      </c>
      <c r="B3935" s="370" t="s">
        <v>1948</v>
      </c>
      <c r="C3935" s="371" t="s">
        <v>52</v>
      </c>
      <c r="D3935" s="372"/>
    </row>
    <row r="3936" spans="1:4" x14ac:dyDescent="0.25">
      <c r="A3936" s="369" t="s">
        <v>8949</v>
      </c>
      <c r="B3936" s="370" t="s">
        <v>8950</v>
      </c>
      <c r="C3936" s="371" t="s">
        <v>770</v>
      </c>
      <c r="D3936" s="372">
        <v>0.12</v>
      </c>
    </row>
    <row r="3937" spans="1:4" x14ac:dyDescent="0.25">
      <c r="A3937" s="369" t="s">
        <v>8993</v>
      </c>
      <c r="B3937" s="370" t="s">
        <v>8994</v>
      </c>
      <c r="C3937" s="371" t="s">
        <v>32</v>
      </c>
      <c r="D3937" s="372">
        <v>4.5</v>
      </c>
    </row>
    <row r="3938" spans="1:4" ht="30" x14ac:dyDescent="0.25">
      <c r="A3938" s="369" t="s">
        <v>10642</v>
      </c>
      <c r="B3938" s="370" t="s">
        <v>10643</v>
      </c>
      <c r="C3938" s="371" t="s">
        <v>52</v>
      </c>
      <c r="D3938" s="372">
        <v>1</v>
      </c>
    </row>
    <row r="3939" spans="1:4" x14ac:dyDescent="0.25">
      <c r="A3939" s="369" t="s">
        <v>1949</v>
      </c>
      <c r="B3939" s="370" t="s">
        <v>1950</v>
      </c>
      <c r="C3939" s="371" t="s">
        <v>52</v>
      </c>
      <c r="D3939" s="372"/>
    </row>
    <row r="3940" spans="1:4" x14ac:dyDescent="0.25">
      <c r="A3940" s="369" t="s">
        <v>8949</v>
      </c>
      <c r="B3940" s="370" t="s">
        <v>8950</v>
      </c>
      <c r="C3940" s="371" t="s">
        <v>770</v>
      </c>
      <c r="D3940" s="372">
        <v>0.2</v>
      </c>
    </row>
    <row r="3941" spans="1:4" x14ac:dyDescent="0.25">
      <c r="A3941" s="369" t="s">
        <v>8993</v>
      </c>
      <c r="B3941" s="370" t="s">
        <v>8994</v>
      </c>
      <c r="C3941" s="371" t="s">
        <v>32</v>
      </c>
      <c r="D3941" s="372">
        <v>2.2000000000000002</v>
      </c>
    </row>
    <row r="3942" spans="1:4" ht="30" x14ac:dyDescent="0.25">
      <c r="A3942" s="369" t="s">
        <v>10646</v>
      </c>
      <c r="B3942" s="370" t="s">
        <v>10647</v>
      </c>
      <c r="C3942" s="371" t="s">
        <v>52</v>
      </c>
      <c r="D3942" s="372">
        <v>1</v>
      </c>
    </row>
    <row r="3943" spans="1:4" x14ac:dyDescent="0.25">
      <c r="A3943" s="369" t="s">
        <v>1951</v>
      </c>
      <c r="B3943" s="370" t="s">
        <v>1952</v>
      </c>
      <c r="C3943" s="371" t="s">
        <v>52</v>
      </c>
      <c r="D3943" s="372"/>
    </row>
    <row r="3944" spans="1:4" x14ac:dyDescent="0.25">
      <c r="A3944" s="369" t="s">
        <v>10751</v>
      </c>
      <c r="B3944" s="370" t="s">
        <v>10752</v>
      </c>
      <c r="C3944" s="371" t="s">
        <v>52</v>
      </c>
      <c r="D3944" s="372">
        <v>1</v>
      </c>
    </row>
    <row r="3945" spans="1:4" x14ac:dyDescent="0.25">
      <c r="A3945" s="369" t="s">
        <v>1953</v>
      </c>
      <c r="B3945" s="370" t="s">
        <v>1954</v>
      </c>
      <c r="C3945" s="371" t="s">
        <v>21</v>
      </c>
      <c r="D3945" s="372"/>
    </row>
    <row r="3946" spans="1:4" ht="45" x14ac:dyDescent="0.25">
      <c r="A3946" s="369" t="s">
        <v>10749</v>
      </c>
      <c r="B3946" s="370" t="s">
        <v>10750</v>
      </c>
      <c r="C3946" s="371" t="s">
        <v>21</v>
      </c>
      <c r="D3946" s="372">
        <v>1</v>
      </c>
    </row>
    <row r="3947" spans="1:4" ht="30" x14ac:dyDescent="0.25">
      <c r="A3947" s="369" t="s">
        <v>1955</v>
      </c>
      <c r="B3947" s="370" t="s">
        <v>6755</v>
      </c>
      <c r="C3947" s="371" t="s">
        <v>48</v>
      </c>
      <c r="D3947" s="372"/>
    </row>
    <row r="3948" spans="1:4" ht="30" x14ac:dyDescent="0.25">
      <c r="A3948" s="369" t="s">
        <v>10753</v>
      </c>
      <c r="B3948" s="370" t="s">
        <v>6755</v>
      </c>
      <c r="C3948" s="371" t="s">
        <v>48</v>
      </c>
      <c r="D3948" s="372">
        <v>1</v>
      </c>
    </row>
    <row r="3949" spans="1:4" x14ac:dyDescent="0.25">
      <c r="A3949" s="365" t="s">
        <v>6756</v>
      </c>
      <c r="B3949" s="366" t="s">
        <v>1956</v>
      </c>
      <c r="C3949" s="367"/>
      <c r="D3949" s="368"/>
    </row>
    <row r="3950" spans="1:4" x14ac:dyDescent="0.25">
      <c r="A3950" s="369" t="s">
        <v>1957</v>
      </c>
      <c r="B3950" s="370" t="s">
        <v>1958</v>
      </c>
      <c r="C3950" s="371" t="s">
        <v>21</v>
      </c>
      <c r="D3950" s="372"/>
    </row>
    <row r="3951" spans="1:4" x14ac:dyDescent="0.25">
      <c r="A3951" s="369" t="s">
        <v>8935</v>
      </c>
      <c r="B3951" s="370" t="s">
        <v>8936</v>
      </c>
      <c r="C3951" s="371" t="s">
        <v>770</v>
      </c>
      <c r="D3951" s="372">
        <v>1.2</v>
      </c>
    </row>
    <row r="3952" spans="1:4" x14ac:dyDescent="0.25">
      <c r="A3952" s="369" t="s">
        <v>8949</v>
      </c>
      <c r="B3952" s="370" t="s">
        <v>8950</v>
      </c>
      <c r="C3952" s="371" t="s">
        <v>770</v>
      </c>
      <c r="D3952" s="372">
        <v>1.35</v>
      </c>
    </row>
    <row r="3953" spans="1:4" ht="30" x14ac:dyDescent="0.25">
      <c r="A3953" s="369" t="s">
        <v>8997</v>
      </c>
      <c r="B3953" s="370" t="s">
        <v>8998</v>
      </c>
      <c r="C3953" s="371" t="s">
        <v>32</v>
      </c>
      <c r="D3953" s="372">
        <v>14</v>
      </c>
    </row>
    <row r="3954" spans="1:4" ht="30" x14ac:dyDescent="0.25">
      <c r="A3954" s="369" t="s">
        <v>1959</v>
      </c>
      <c r="B3954" s="370" t="s">
        <v>1960</v>
      </c>
      <c r="C3954" s="371" t="s">
        <v>52</v>
      </c>
      <c r="D3954" s="372"/>
    </row>
    <row r="3955" spans="1:4" x14ac:dyDescent="0.25">
      <c r="A3955" s="369" t="s">
        <v>8949</v>
      </c>
      <c r="B3955" s="370" t="s">
        <v>8950</v>
      </c>
      <c r="C3955" s="371" t="s">
        <v>770</v>
      </c>
      <c r="D3955" s="372">
        <v>1</v>
      </c>
    </row>
    <row r="3956" spans="1:4" ht="45" x14ac:dyDescent="0.25">
      <c r="A3956" s="369" t="s">
        <v>10670</v>
      </c>
      <c r="B3956" s="370" t="s">
        <v>10671</v>
      </c>
      <c r="C3956" s="371" t="s">
        <v>52</v>
      </c>
      <c r="D3956" s="372">
        <v>1</v>
      </c>
    </row>
    <row r="3957" spans="1:4" ht="30" x14ac:dyDescent="0.25">
      <c r="A3957" s="369" t="s">
        <v>1961</v>
      </c>
      <c r="B3957" s="370" t="s">
        <v>1962</v>
      </c>
      <c r="C3957" s="371" t="s">
        <v>52</v>
      </c>
      <c r="D3957" s="372"/>
    </row>
    <row r="3958" spans="1:4" ht="30" x14ac:dyDescent="0.25">
      <c r="A3958" s="369" t="s">
        <v>9846</v>
      </c>
      <c r="B3958" s="370" t="s">
        <v>9847</v>
      </c>
      <c r="C3958" s="371" t="s">
        <v>52</v>
      </c>
      <c r="D3958" s="372">
        <v>1</v>
      </c>
    </row>
    <row r="3959" spans="1:4" x14ac:dyDescent="0.25">
      <c r="A3959" s="369" t="s">
        <v>1963</v>
      </c>
      <c r="B3959" s="370" t="s">
        <v>1964</v>
      </c>
      <c r="C3959" s="371" t="s">
        <v>21</v>
      </c>
      <c r="D3959" s="372"/>
    </row>
    <row r="3960" spans="1:4" x14ac:dyDescent="0.25">
      <c r="A3960" s="369" t="s">
        <v>8949</v>
      </c>
      <c r="B3960" s="370" t="s">
        <v>8950</v>
      </c>
      <c r="C3960" s="371" t="s">
        <v>770</v>
      </c>
      <c r="D3960" s="372">
        <v>1</v>
      </c>
    </row>
    <row r="3961" spans="1:4" ht="30" x14ac:dyDescent="0.25">
      <c r="A3961" s="369" t="s">
        <v>10672</v>
      </c>
      <c r="B3961" s="370" t="s">
        <v>10673</v>
      </c>
      <c r="C3961" s="371" t="s">
        <v>21</v>
      </c>
      <c r="D3961" s="372">
        <v>1</v>
      </c>
    </row>
    <row r="3962" spans="1:4" x14ac:dyDescent="0.25">
      <c r="A3962" s="369" t="s">
        <v>1965</v>
      </c>
      <c r="B3962" s="370" t="s">
        <v>1966</v>
      </c>
      <c r="C3962" s="371" t="s">
        <v>21</v>
      </c>
      <c r="D3962" s="372"/>
    </row>
    <row r="3963" spans="1:4" x14ac:dyDescent="0.25">
      <c r="A3963" s="369" t="s">
        <v>8937</v>
      </c>
      <c r="B3963" s="370" t="s">
        <v>8938</v>
      </c>
      <c r="C3963" s="371" t="s">
        <v>770</v>
      </c>
      <c r="D3963" s="372">
        <v>0.60499999999999998</v>
      </c>
    </row>
    <row r="3964" spans="1:4" x14ac:dyDescent="0.25">
      <c r="A3964" s="369" t="s">
        <v>8939</v>
      </c>
      <c r="B3964" s="370" t="s">
        <v>8940</v>
      </c>
      <c r="C3964" s="371" t="s">
        <v>770</v>
      </c>
      <c r="D3964" s="372">
        <v>0.22</v>
      </c>
    </row>
    <row r="3965" spans="1:4" ht="45" x14ac:dyDescent="0.25">
      <c r="A3965" s="369" t="s">
        <v>10550</v>
      </c>
      <c r="B3965" s="370" t="s">
        <v>10551</v>
      </c>
      <c r="C3965" s="371" t="s">
        <v>32</v>
      </c>
      <c r="D3965" s="372">
        <v>1.3</v>
      </c>
    </row>
    <row r="3966" spans="1:4" x14ac:dyDescent="0.25">
      <c r="A3966" s="369" t="s">
        <v>14868</v>
      </c>
      <c r="B3966" s="370" t="s">
        <v>14869</v>
      </c>
      <c r="C3966" s="371" t="s">
        <v>310</v>
      </c>
      <c r="D3966" s="372">
        <v>0.2</v>
      </c>
    </row>
    <row r="3967" spans="1:4" x14ac:dyDescent="0.25">
      <c r="A3967" s="365" t="s">
        <v>6757</v>
      </c>
      <c r="B3967" s="366" t="s">
        <v>6758</v>
      </c>
      <c r="C3967" s="367"/>
      <c r="D3967" s="368"/>
    </row>
    <row r="3968" spans="1:4" x14ac:dyDescent="0.25">
      <c r="A3968" s="369" t="s">
        <v>1967</v>
      </c>
      <c r="B3968" s="370" t="s">
        <v>6759</v>
      </c>
      <c r="C3968" s="371" t="s">
        <v>21</v>
      </c>
      <c r="D3968" s="372"/>
    </row>
    <row r="3969" spans="1:4" x14ac:dyDescent="0.25">
      <c r="A3969" s="369" t="s">
        <v>10622</v>
      </c>
      <c r="B3969" s="370" t="s">
        <v>10623</v>
      </c>
      <c r="C3969" s="371" t="s">
        <v>21</v>
      </c>
      <c r="D3969" s="372">
        <v>1</v>
      </c>
    </row>
    <row r="3970" spans="1:4" ht="30" x14ac:dyDescent="0.25">
      <c r="A3970" s="369" t="s">
        <v>1968</v>
      </c>
      <c r="B3970" s="370" t="s">
        <v>6760</v>
      </c>
      <c r="C3970" s="371" t="s">
        <v>21</v>
      </c>
      <c r="D3970" s="372"/>
    </row>
    <row r="3971" spans="1:4" x14ac:dyDescent="0.25">
      <c r="A3971" s="369" t="s">
        <v>10648</v>
      </c>
      <c r="B3971" s="370" t="s">
        <v>10649</v>
      </c>
      <c r="C3971" s="371" t="s">
        <v>21</v>
      </c>
      <c r="D3971" s="372">
        <v>1</v>
      </c>
    </row>
    <row r="3972" spans="1:4" ht="30" x14ac:dyDescent="0.25">
      <c r="A3972" s="369" t="s">
        <v>1969</v>
      </c>
      <c r="B3972" s="370" t="s">
        <v>6761</v>
      </c>
      <c r="C3972" s="371" t="s">
        <v>52</v>
      </c>
      <c r="D3972" s="372"/>
    </row>
    <row r="3973" spans="1:4" x14ac:dyDescent="0.25">
      <c r="A3973" s="369" t="s">
        <v>10624</v>
      </c>
      <c r="B3973" s="370" t="s">
        <v>10625</v>
      </c>
      <c r="C3973" s="371" t="s">
        <v>52</v>
      </c>
      <c r="D3973" s="372">
        <v>1</v>
      </c>
    </row>
    <row r="3974" spans="1:4" x14ac:dyDescent="0.25">
      <c r="A3974" s="369" t="s">
        <v>1970</v>
      </c>
      <c r="B3974" s="370" t="s">
        <v>6762</v>
      </c>
      <c r="C3974" s="371" t="s">
        <v>52</v>
      </c>
      <c r="D3974" s="372"/>
    </row>
    <row r="3975" spans="1:4" x14ac:dyDescent="0.25">
      <c r="A3975" s="369" t="s">
        <v>10626</v>
      </c>
      <c r="B3975" s="370" t="s">
        <v>10627</v>
      </c>
      <c r="C3975" s="371" t="s">
        <v>52</v>
      </c>
      <c r="D3975" s="372">
        <v>1</v>
      </c>
    </row>
    <row r="3976" spans="1:4" ht="30" x14ac:dyDescent="0.25">
      <c r="A3976" s="369" t="s">
        <v>1971</v>
      </c>
      <c r="B3976" s="370" t="s">
        <v>1972</v>
      </c>
      <c r="C3976" s="371" t="s">
        <v>52</v>
      </c>
      <c r="D3976" s="372"/>
    </row>
    <row r="3977" spans="1:4" x14ac:dyDescent="0.25">
      <c r="A3977" s="369" t="s">
        <v>8935</v>
      </c>
      <c r="B3977" s="370" t="s">
        <v>8936</v>
      </c>
      <c r="C3977" s="371" t="s">
        <v>770</v>
      </c>
      <c r="D3977" s="372">
        <v>1</v>
      </c>
    </row>
    <row r="3978" spans="1:4" x14ac:dyDescent="0.25">
      <c r="A3978" s="369" t="s">
        <v>8949</v>
      </c>
      <c r="B3978" s="370" t="s">
        <v>8950</v>
      </c>
      <c r="C3978" s="371" t="s">
        <v>770</v>
      </c>
      <c r="D3978" s="372">
        <v>1</v>
      </c>
    </row>
    <row r="3979" spans="1:4" x14ac:dyDescent="0.25">
      <c r="A3979" s="369" t="s">
        <v>1973</v>
      </c>
      <c r="B3979" s="370" t="s">
        <v>1974</v>
      </c>
      <c r="C3979" s="371" t="s">
        <v>21</v>
      </c>
      <c r="D3979" s="372"/>
    </row>
    <row r="3980" spans="1:4" x14ac:dyDescent="0.25">
      <c r="A3980" s="369" t="s">
        <v>8937</v>
      </c>
      <c r="B3980" s="370" t="s">
        <v>8938</v>
      </c>
      <c r="C3980" s="371" t="s">
        <v>770</v>
      </c>
      <c r="D3980" s="372">
        <v>0.5</v>
      </c>
    </row>
    <row r="3981" spans="1:4" x14ac:dyDescent="0.25">
      <c r="A3981" s="369" t="s">
        <v>8939</v>
      </c>
      <c r="B3981" s="370" t="s">
        <v>8940</v>
      </c>
      <c r="C3981" s="371" t="s">
        <v>770</v>
      </c>
      <c r="D3981" s="372">
        <v>0.4</v>
      </c>
    </row>
    <row r="3982" spans="1:4" x14ac:dyDescent="0.25">
      <c r="A3982" s="369" t="s">
        <v>10538</v>
      </c>
      <c r="B3982" s="370" t="s">
        <v>10539</v>
      </c>
      <c r="C3982" s="371" t="s">
        <v>310</v>
      </c>
      <c r="D3982" s="372">
        <v>0.3</v>
      </c>
    </row>
    <row r="3983" spans="1:4" x14ac:dyDescent="0.25">
      <c r="A3983" s="369" t="s">
        <v>1975</v>
      </c>
      <c r="B3983" s="370" t="s">
        <v>1976</v>
      </c>
      <c r="C3983" s="371" t="s">
        <v>21</v>
      </c>
      <c r="D3983" s="372"/>
    </row>
    <row r="3984" spans="1:4" x14ac:dyDescent="0.25">
      <c r="A3984" s="369" t="s">
        <v>8937</v>
      </c>
      <c r="B3984" s="370" t="s">
        <v>8938</v>
      </c>
      <c r="C3984" s="371" t="s">
        <v>770</v>
      </c>
      <c r="D3984" s="372">
        <v>0.5</v>
      </c>
    </row>
    <row r="3985" spans="1:4" x14ac:dyDescent="0.25">
      <c r="A3985" s="369" t="s">
        <v>8939</v>
      </c>
      <c r="B3985" s="370" t="s">
        <v>8940</v>
      </c>
      <c r="C3985" s="371" t="s">
        <v>770</v>
      </c>
      <c r="D3985" s="372">
        <v>0.4</v>
      </c>
    </row>
    <row r="3986" spans="1:4" x14ac:dyDescent="0.25">
      <c r="A3986" s="369" t="s">
        <v>10540</v>
      </c>
      <c r="B3986" s="370" t="s">
        <v>10541</v>
      </c>
      <c r="C3986" s="371" t="s">
        <v>310</v>
      </c>
      <c r="D3986" s="372">
        <v>0.3</v>
      </c>
    </row>
    <row r="3987" spans="1:4" x14ac:dyDescent="0.25">
      <c r="A3987" s="369" t="s">
        <v>1977</v>
      </c>
      <c r="B3987" s="370" t="s">
        <v>1978</v>
      </c>
      <c r="C3987" s="371" t="s">
        <v>52</v>
      </c>
      <c r="D3987" s="372"/>
    </row>
    <row r="3988" spans="1:4" x14ac:dyDescent="0.25">
      <c r="A3988" s="369" t="s">
        <v>8937</v>
      </c>
      <c r="B3988" s="370" t="s">
        <v>8938</v>
      </c>
      <c r="C3988" s="371" t="s">
        <v>770</v>
      </c>
      <c r="D3988" s="372">
        <v>0.26</v>
      </c>
    </row>
    <row r="3989" spans="1:4" x14ac:dyDescent="0.25">
      <c r="A3989" s="369" t="s">
        <v>8939</v>
      </c>
      <c r="B3989" s="370" t="s">
        <v>8940</v>
      </c>
      <c r="C3989" s="371" t="s">
        <v>770</v>
      </c>
      <c r="D3989" s="372">
        <v>0.21</v>
      </c>
    </row>
    <row r="3990" spans="1:4" x14ac:dyDescent="0.25">
      <c r="A3990" s="369" t="s">
        <v>10538</v>
      </c>
      <c r="B3990" s="370" t="s">
        <v>10539</v>
      </c>
      <c r="C3990" s="371" t="s">
        <v>310</v>
      </c>
      <c r="D3990" s="372">
        <v>0.16</v>
      </c>
    </row>
    <row r="3991" spans="1:4" x14ac:dyDescent="0.25">
      <c r="A3991" s="369" t="s">
        <v>1979</v>
      </c>
      <c r="B3991" s="370" t="s">
        <v>1980</v>
      </c>
      <c r="C3991" s="371" t="s">
        <v>52</v>
      </c>
      <c r="D3991" s="372"/>
    </row>
    <row r="3992" spans="1:4" x14ac:dyDescent="0.25">
      <c r="A3992" s="369" t="s">
        <v>8937</v>
      </c>
      <c r="B3992" s="370" t="s">
        <v>8938</v>
      </c>
      <c r="C3992" s="371" t="s">
        <v>770</v>
      </c>
      <c r="D3992" s="372">
        <v>0.26</v>
      </c>
    </row>
    <row r="3993" spans="1:4" x14ac:dyDescent="0.25">
      <c r="A3993" s="369" t="s">
        <v>8939</v>
      </c>
      <c r="B3993" s="370" t="s">
        <v>8940</v>
      </c>
      <c r="C3993" s="371" t="s">
        <v>770</v>
      </c>
      <c r="D3993" s="372">
        <v>0.21</v>
      </c>
    </row>
    <row r="3994" spans="1:4" x14ac:dyDescent="0.25">
      <c r="A3994" s="369" t="s">
        <v>10540</v>
      </c>
      <c r="B3994" s="370" t="s">
        <v>10541</v>
      </c>
      <c r="C3994" s="371" t="s">
        <v>310</v>
      </c>
      <c r="D3994" s="372">
        <v>0.16</v>
      </c>
    </row>
    <row r="3995" spans="1:4" x14ac:dyDescent="0.25">
      <c r="A3995" s="365" t="s">
        <v>6223</v>
      </c>
      <c r="B3995" s="366" t="s">
        <v>15050</v>
      </c>
      <c r="C3995" s="367"/>
      <c r="D3995" s="368"/>
    </row>
    <row r="3996" spans="1:4" x14ac:dyDescent="0.25">
      <c r="A3996" s="365" t="s">
        <v>6763</v>
      </c>
      <c r="B3996" s="366" t="s">
        <v>1982</v>
      </c>
      <c r="C3996" s="367"/>
      <c r="D3996" s="368"/>
    </row>
    <row r="3997" spans="1:4" ht="30" x14ac:dyDescent="0.25">
      <c r="A3997" s="369" t="s">
        <v>1983</v>
      </c>
      <c r="B3997" s="370" t="s">
        <v>6764</v>
      </c>
      <c r="C3997" s="371" t="s">
        <v>21</v>
      </c>
      <c r="D3997" s="372"/>
    </row>
    <row r="3998" spans="1:4" x14ac:dyDescent="0.25">
      <c r="A3998" s="369" t="s">
        <v>8935</v>
      </c>
      <c r="B3998" s="370" t="s">
        <v>8936</v>
      </c>
      <c r="C3998" s="371" t="s">
        <v>770</v>
      </c>
      <c r="D3998" s="372">
        <v>0.36</v>
      </c>
    </row>
    <row r="3999" spans="1:4" x14ac:dyDescent="0.25">
      <c r="A3999" s="369" t="s">
        <v>8949</v>
      </c>
      <c r="B3999" s="370" t="s">
        <v>8950</v>
      </c>
      <c r="C3999" s="371" t="s">
        <v>770</v>
      </c>
      <c r="D3999" s="372">
        <v>0.2</v>
      </c>
    </row>
    <row r="4000" spans="1:4" ht="60" x14ac:dyDescent="0.25">
      <c r="A4000" s="369" t="s">
        <v>9021</v>
      </c>
      <c r="B4000" s="370" t="s">
        <v>9022</v>
      </c>
      <c r="C4000" s="371" t="s">
        <v>32</v>
      </c>
      <c r="D4000" s="372">
        <v>4.4000000000000004</v>
      </c>
    </row>
    <row r="4001" spans="1:4" ht="30" x14ac:dyDescent="0.25">
      <c r="A4001" s="369" t="s">
        <v>14852</v>
      </c>
      <c r="B4001" s="370" t="s">
        <v>14853</v>
      </c>
      <c r="C4001" s="371" t="s">
        <v>21</v>
      </c>
      <c r="D4001" s="372">
        <v>1.1000000000000001</v>
      </c>
    </row>
    <row r="4002" spans="1:4" x14ac:dyDescent="0.25">
      <c r="A4002" s="365" t="s">
        <v>6765</v>
      </c>
      <c r="B4002" s="366" t="s">
        <v>1984</v>
      </c>
      <c r="C4002" s="367"/>
      <c r="D4002" s="368"/>
    </row>
    <row r="4003" spans="1:4" ht="45" x14ac:dyDescent="0.25">
      <c r="A4003" s="369" t="s">
        <v>1985</v>
      </c>
      <c r="B4003" s="370" t="s">
        <v>6766</v>
      </c>
      <c r="C4003" s="371" t="s">
        <v>21</v>
      </c>
      <c r="D4003" s="372"/>
    </row>
    <row r="4004" spans="1:4" x14ac:dyDescent="0.25">
      <c r="A4004" s="369" t="s">
        <v>8935</v>
      </c>
      <c r="B4004" s="370" t="s">
        <v>8936</v>
      </c>
      <c r="C4004" s="371" t="s">
        <v>770</v>
      </c>
      <c r="D4004" s="372">
        <v>0.44</v>
      </c>
    </row>
    <row r="4005" spans="1:4" x14ac:dyDescent="0.25">
      <c r="A4005" s="369" t="s">
        <v>8949</v>
      </c>
      <c r="B4005" s="370" t="s">
        <v>8950</v>
      </c>
      <c r="C4005" s="371" t="s">
        <v>770</v>
      </c>
      <c r="D4005" s="372">
        <v>0.22</v>
      </c>
    </row>
    <row r="4006" spans="1:4" ht="30" x14ac:dyDescent="0.25">
      <c r="A4006" s="369" t="s">
        <v>9019</v>
      </c>
      <c r="B4006" s="370" t="s">
        <v>9020</v>
      </c>
      <c r="C4006" s="371" t="s">
        <v>32</v>
      </c>
      <c r="D4006" s="372">
        <v>4.4000000000000004</v>
      </c>
    </row>
    <row r="4007" spans="1:4" ht="60" x14ac:dyDescent="0.25">
      <c r="A4007" s="369" t="s">
        <v>10010</v>
      </c>
      <c r="B4007" s="370" t="s">
        <v>10011</v>
      </c>
      <c r="C4007" s="371" t="s">
        <v>21</v>
      </c>
      <c r="D4007" s="372">
        <v>1.1000000000000001</v>
      </c>
    </row>
    <row r="4008" spans="1:4" ht="45" x14ac:dyDescent="0.25">
      <c r="A4008" s="369" t="s">
        <v>1986</v>
      </c>
      <c r="B4008" s="370" t="s">
        <v>6767</v>
      </c>
      <c r="C4008" s="371" t="s">
        <v>52</v>
      </c>
      <c r="D4008" s="372"/>
    </row>
    <row r="4009" spans="1:4" x14ac:dyDescent="0.25">
      <c r="A4009" s="369" t="s">
        <v>8935</v>
      </c>
      <c r="B4009" s="370" t="s">
        <v>8936</v>
      </c>
      <c r="C4009" s="371" t="s">
        <v>770</v>
      </c>
      <c r="D4009" s="372">
        <v>3.5200000000000002E-2</v>
      </c>
    </row>
    <row r="4010" spans="1:4" x14ac:dyDescent="0.25">
      <c r="A4010" s="369" t="s">
        <v>8949</v>
      </c>
      <c r="B4010" s="370" t="s">
        <v>8950</v>
      </c>
      <c r="C4010" s="371" t="s">
        <v>770</v>
      </c>
      <c r="D4010" s="372">
        <v>1.7600000000000001E-2</v>
      </c>
    </row>
    <row r="4011" spans="1:4" ht="30" x14ac:dyDescent="0.25">
      <c r="A4011" s="369" t="s">
        <v>9019</v>
      </c>
      <c r="B4011" s="370" t="s">
        <v>9020</v>
      </c>
      <c r="C4011" s="371" t="s">
        <v>32</v>
      </c>
      <c r="D4011" s="372">
        <v>0.5</v>
      </c>
    </row>
    <row r="4012" spans="1:4" ht="60" x14ac:dyDescent="0.25">
      <c r="A4012" s="369" t="s">
        <v>10010</v>
      </c>
      <c r="B4012" s="370" t="s">
        <v>10011</v>
      </c>
      <c r="C4012" s="371" t="s">
        <v>21</v>
      </c>
      <c r="D4012" s="372">
        <v>0.188</v>
      </c>
    </row>
    <row r="4013" spans="1:4" ht="45" x14ac:dyDescent="0.25">
      <c r="A4013" s="369" t="s">
        <v>1987</v>
      </c>
      <c r="B4013" s="370" t="s">
        <v>6768</v>
      </c>
      <c r="C4013" s="371" t="s">
        <v>21</v>
      </c>
      <c r="D4013" s="372"/>
    </row>
    <row r="4014" spans="1:4" x14ac:dyDescent="0.25">
      <c r="A4014" s="369" t="s">
        <v>8935</v>
      </c>
      <c r="B4014" s="370" t="s">
        <v>8936</v>
      </c>
      <c r="C4014" s="371" t="s">
        <v>770</v>
      </c>
      <c r="D4014" s="372">
        <v>0.44</v>
      </c>
    </row>
    <row r="4015" spans="1:4" x14ac:dyDescent="0.25">
      <c r="A4015" s="369" t="s">
        <v>8949</v>
      </c>
      <c r="B4015" s="370" t="s">
        <v>8950</v>
      </c>
      <c r="C4015" s="371" t="s">
        <v>770</v>
      </c>
      <c r="D4015" s="372">
        <v>0.22</v>
      </c>
    </row>
    <row r="4016" spans="1:4" ht="60" x14ac:dyDescent="0.25">
      <c r="A4016" s="369" t="s">
        <v>9021</v>
      </c>
      <c r="B4016" s="370" t="s">
        <v>9022</v>
      </c>
      <c r="C4016" s="371" t="s">
        <v>32</v>
      </c>
      <c r="D4016" s="372">
        <v>4.4000000000000004</v>
      </c>
    </row>
    <row r="4017" spans="1:4" ht="60" x14ac:dyDescent="0.25">
      <c r="A4017" s="369" t="s">
        <v>10008</v>
      </c>
      <c r="B4017" s="370" t="s">
        <v>10009</v>
      </c>
      <c r="C4017" s="371" t="s">
        <v>21</v>
      </c>
      <c r="D4017" s="372">
        <v>1.1000000000000001</v>
      </c>
    </row>
    <row r="4018" spans="1:4" ht="60" x14ac:dyDescent="0.25">
      <c r="A4018" s="369" t="s">
        <v>1988</v>
      </c>
      <c r="B4018" s="370" t="s">
        <v>6769</v>
      </c>
      <c r="C4018" s="371" t="s">
        <v>52</v>
      </c>
      <c r="D4018" s="372"/>
    </row>
    <row r="4019" spans="1:4" x14ac:dyDescent="0.25">
      <c r="A4019" s="369" t="s">
        <v>8935</v>
      </c>
      <c r="B4019" s="370" t="s">
        <v>8936</v>
      </c>
      <c r="C4019" s="371" t="s">
        <v>770</v>
      </c>
      <c r="D4019" s="372">
        <v>3.5200000000000002E-2</v>
      </c>
    </row>
    <row r="4020" spans="1:4" x14ac:dyDescent="0.25">
      <c r="A4020" s="369" t="s">
        <v>8949</v>
      </c>
      <c r="B4020" s="370" t="s">
        <v>8950</v>
      </c>
      <c r="C4020" s="371" t="s">
        <v>770</v>
      </c>
      <c r="D4020" s="372">
        <v>1.7600000000000001E-2</v>
      </c>
    </row>
    <row r="4021" spans="1:4" ht="60" x14ac:dyDescent="0.25">
      <c r="A4021" s="369" t="s">
        <v>9021</v>
      </c>
      <c r="B4021" s="370" t="s">
        <v>9022</v>
      </c>
      <c r="C4021" s="371" t="s">
        <v>32</v>
      </c>
      <c r="D4021" s="372">
        <v>0.5</v>
      </c>
    </row>
    <row r="4022" spans="1:4" ht="60" x14ac:dyDescent="0.25">
      <c r="A4022" s="369" t="s">
        <v>10008</v>
      </c>
      <c r="B4022" s="370" t="s">
        <v>10009</v>
      </c>
      <c r="C4022" s="371" t="s">
        <v>21</v>
      </c>
      <c r="D4022" s="372">
        <v>0.188</v>
      </c>
    </row>
    <row r="4023" spans="1:4" ht="45" x14ac:dyDescent="0.25">
      <c r="A4023" s="369" t="s">
        <v>1989</v>
      </c>
      <c r="B4023" s="370" t="s">
        <v>6770</v>
      </c>
      <c r="C4023" s="371" t="s">
        <v>21</v>
      </c>
      <c r="D4023" s="372"/>
    </row>
    <row r="4024" spans="1:4" x14ac:dyDescent="0.25">
      <c r="A4024" s="369" t="s">
        <v>8935</v>
      </c>
      <c r="B4024" s="370" t="s">
        <v>8936</v>
      </c>
      <c r="C4024" s="371" t="s">
        <v>770</v>
      </c>
      <c r="D4024" s="372">
        <v>0.44</v>
      </c>
    </row>
    <row r="4025" spans="1:4" x14ac:dyDescent="0.25">
      <c r="A4025" s="369" t="s">
        <v>8949</v>
      </c>
      <c r="B4025" s="370" t="s">
        <v>8950</v>
      </c>
      <c r="C4025" s="371" t="s">
        <v>770</v>
      </c>
      <c r="D4025" s="372">
        <v>0.22</v>
      </c>
    </row>
    <row r="4026" spans="1:4" ht="60" x14ac:dyDescent="0.25">
      <c r="A4026" s="369" t="s">
        <v>9021</v>
      </c>
      <c r="B4026" s="370" t="s">
        <v>9022</v>
      </c>
      <c r="C4026" s="371" t="s">
        <v>32</v>
      </c>
      <c r="D4026" s="372">
        <v>4.4000000000000004</v>
      </c>
    </row>
    <row r="4027" spans="1:4" ht="45" x14ac:dyDescent="0.25">
      <c r="A4027" s="369" t="s">
        <v>10024</v>
      </c>
      <c r="B4027" s="370" t="s">
        <v>10025</v>
      </c>
      <c r="C4027" s="371" t="s">
        <v>21</v>
      </c>
      <c r="D4027" s="372">
        <v>1.1000000000000001</v>
      </c>
    </row>
    <row r="4028" spans="1:4" ht="45" x14ac:dyDescent="0.25">
      <c r="A4028" s="369" t="s">
        <v>1990</v>
      </c>
      <c r="B4028" s="370" t="s">
        <v>6771</v>
      </c>
      <c r="C4028" s="371" t="s">
        <v>52</v>
      </c>
      <c r="D4028" s="372"/>
    </row>
    <row r="4029" spans="1:4" x14ac:dyDescent="0.25">
      <c r="A4029" s="369" t="s">
        <v>8935</v>
      </c>
      <c r="B4029" s="370" t="s">
        <v>8936</v>
      </c>
      <c r="C4029" s="371" t="s">
        <v>770</v>
      </c>
      <c r="D4029" s="372">
        <v>3.5200000000000002E-2</v>
      </c>
    </row>
    <row r="4030" spans="1:4" x14ac:dyDescent="0.25">
      <c r="A4030" s="369" t="s">
        <v>8949</v>
      </c>
      <c r="B4030" s="370" t="s">
        <v>8950</v>
      </c>
      <c r="C4030" s="371" t="s">
        <v>770</v>
      </c>
      <c r="D4030" s="372">
        <v>1.7600000000000001E-2</v>
      </c>
    </row>
    <row r="4031" spans="1:4" ht="60" x14ac:dyDescent="0.25">
      <c r="A4031" s="369" t="s">
        <v>9021</v>
      </c>
      <c r="B4031" s="370" t="s">
        <v>9022</v>
      </c>
      <c r="C4031" s="371" t="s">
        <v>32</v>
      </c>
      <c r="D4031" s="372">
        <v>0.5</v>
      </c>
    </row>
    <row r="4032" spans="1:4" ht="45" x14ac:dyDescent="0.25">
      <c r="A4032" s="369" t="s">
        <v>10024</v>
      </c>
      <c r="B4032" s="370" t="s">
        <v>10025</v>
      </c>
      <c r="C4032" s="371" t="s">
        <v>21</v>
      </c>
      <c r="D4032" s="372">
        <v>0.188</v>
      </c>
    </row>
    <row r="4033" spans="1:4" ht="45" x14ac:dyDescent="0.25">
      <c r="A4033" s="369" t="s">
        <v>1991</v>
      </c>
      <c r="B4033" s="370" t="s">
        <v>6772</v>
      </c>
      <c r="C4033" s="371" t="s">
        <v>21</v>
      </c>
      <c r="D4033" s="372"/>
    </row>
    <row r="4034" spans="1:4" x14ac:dyDescent="0.25">
      <c r="A4034" s="369" t="s">
        <v>8935</v>
      </c>
      <c r="B4034" s="370" t="s">
        <v>8936</v>
      </c>
      <c r="C4034" s="371" t="s">
        <v>770</v>
      </c>
      <c r="D4034" s="372">
        <v>0.44</v>
      </c>
    </row>
    <row r="4035" spans="1:4" x14ac:dyDescent="0.25">
      <c r="A4035" s="369" t="s">
        <v>8949</v>
      </c>
      <c r="B4035" s="370" t="s">
        <v>8950</v>
      </c>
      <c r="C4035" s="371" t="s">
        <v>770</v>
      </c>
      <c r="D4035" s="372">
        <v>0.22</v>
      </c>
    </row>
    <row r="4036" spans="1:4" ht="60" x14ac:dyDescent="0.25">
      <c r="A4036" s="369" t="s">
        <v>9021</v>
      </c>
      <c r="B4036" s="370" t="s">
        <v>9022</v>
      </c>
      <c r="C4036" s="371" t="s">
        <v>32</v>
      </c>
      <c r="D4036" s="372">
        <v>4.4000000000000004</v>
      </c>
    </row>
    <row r="4037" spans="1:4" ht="60" x14ac:dyDescent="0.25">
      <c r="A4037" s="369" t="s">
        <v>10012</v>
      </c>
      <c r="B4037" s="370" t="s">
        <v>10013</v>
      </c>
      <c r="C4037" s="371" t="s">
        <v>21</v>
      </c>
      <c r="D4037" s="372">
        <v>1.1000000000000001</v>
      </c>
    </row>
    <row r="4038" spans="1:4" ht="60" x14ac:dyDescent="0.25">
      <c r="A4038" s="369" t="s">
        <v>1992</v>
      </c>
      <c r="B4038" s="370" t="s">
        <v>6773</v>
      </c>
      <c r="C4038" s="371" t="s">
        <v>52</v>
      </c>
      <c r="D4038" s="372"/>
    </row>
    <row r="4039" spans="1:4" x14ac:dyDescent="0.25">
      <c r="A4039" s="369" t="s">
        <v>8935</v>
      </c>
      <c r="B4039" s="370" t="s">
        <v>8936</v>
      </c>
      <c r="C4039" s="371" t="s">
        <v>770</v>
      </c>
      <c r="D4039" s="372">
        <v>3.5200000000000002E-2</v>
      </c>
    </row>
    <row r="4040" spans="1:4" x14ac:dyDescent="0.25">
      <c r="A4040" s="369" t="s">
        <v>8949</v>
      </c>
      <c r="B4040" s="370" t="s">
        <v>8950</v>
      </c>
      <c r="C4040" s="371" t="s">
        <v>770</v>
      </c>
      <c r="D4040" s="372">
        <v>1.7600000000000001E-2</v>
      </c>
    </row>
    <row r="4041" spans="1:4" ht="60" x14ac:dyDescent="0.25">
      <c r="A4041" s="369" t="s">
        <v>9021</v>
      </c>
      <c r="B4041" s="370" t="s">
        <v>9022</v>
      </c>
      <c r="C4041" s="371" t="s">
        <v>32</v>
      </c>
      <c r="D4041" s="372">
        <v>0.5</v>
      </c>
    </row>
    <row r="4042" spans="1:4" ht="60" x14ac:dyDescent="0.25">
      <c r="A4042" s="369" t="s">
        <v>10012</v>
      </c>
      <c r="B4042" s="370" t="s">
        <v>10013</v>
      </c>
      <c r="C4042" s="371" t="s">
        <v>21</v>
      </c>
      <c r="D4042" s="372">
        <v>0.188</v>
      </c>
    </row>
    <row r="4043" spans="1:4" ht="30" x14ac:dyDescent="0.25">
      <c r="A4043" s="369" t="s">
        <v>1993</v>
      </c>
      <c r="B4043" s="370" t="s">
        <v>1994</v>
      </c>
      <c r="C4043" s="371" t="s">
        <v>21</v>
      </c>
      <c r="D4043" s="372"/>
    </row>
    <row r="4044" spans="1:4" x14ac:dyDescent="0.25">
      <c r="A4044" s="369" t="s">
        <v>8935</v>
      </c>
      <c r="B4044" s="370" t="s">
        <v>8936</v>
      </c>
      <c r="C4044" s="371" t="s">
        <v>770</v>
      </c>
      <c r="D4044" s="372">
        <v>1.5</v>
      </c>
    </row>
    <row r="4045" spans="1:4" x14ac:dyDescent="0.25">
      <c r="A4045" s="369" t="s">
        <v>8949</v>
      </c>
      <c r="B4045" s="370" t="s">
        <v>8950</v>
      </c>
      <c r="C4045" s="371" t="s">
        <v>770</v>
      </c>
      <c r="D4045" s="372">
        <v>1.35</v>
      </c>
    </row>
    <row r="4046" spans="1:4" x14ac:dyDescent="0.25">
      <c r="A4046" s="369" t="s">
        <v>8993</v>
      </c>
      <c r="B4046" s="370" t="s">
        <v>8994</v>
      </c>
      <c r="C4046" s="371" t="s">
        <v>32</v>
      </c>
      <c r="D4046" s="372">
        <v>8.6</v>
      </c>
    </row>
    <row r="4047" spans="1:4" x14ac:dyDescent="0.25">
      <c r="A4047" s="369" t="s">
        <v>9043</v>
      </c>
      <c r="B4047" s="370" t="s">
        <v>9044</v>
      </c>
      <c r="C4047" s="371" t="s">
        <v>32</v>
      </c>
      <c r="D4047" s="372">
        <v>1.83</v>
      </c>
    </row>
    <row r="4048" spans="1:4" x14ac:dyDescent="0.25">
      <c r="A4048" s="369" t="s">
        <v>9049</v>
      </c>
      <c r="B4048" s="370" t="s">
        <v>9050</v>
      </c>
      <c r="C4048" s="371" t="s">
        <v>25</v>
      </c>
      <c r="D4048" s="372">
        <v>3.04E-2</v>
      </c>
    </row>
    <row r="4049" spans="1:4" ht="30" x14ac:dyDescent="0.25">
      <c r="A4049" s="369" t="s">
        <v>1995</v>
      </c>
      <c r="B4049" s="370" t="s">
        <v>6774</v>
      </c>
      <c r="C4049" s="371" t="s">
        <v>21</v>
      </c>
      <c r="D4049" s="372"/>
    </row>
    <row r="4050" spans="1:4" x14ac:dyDescent="0.25">
      <c r="A4050" s="369" t="s">
        <v>8935</v>
      </c>
      <c r="B4050" s="370" t="s">
        <v>8936</v>
      </c>
      <c r="C4050" s="371" t="s">
        <v>770</v>
      </c>
      <c r="D4050" s="372">
        <v>0.25</v>
      </c>
    </row>
    <row r="4051" spans="1:4" x14ac:dyDescent="0.25">
      <c r="A4051" s="369" t="s">
        <v>8949</v>
      </c>
      <c r="B4051" s="370" t="s">
        <v>8950</v>
      </c>
      <c r="C4051" s="371" t="s">
        <v>770</v>
      </c>
      <c r="D4051" s="372">
        <v>0.2</v>
      </c>
    </row>
    <row r="4052" spans="1:4" x14ac:dyDescent="0.25">
      <c r="A4052" s="369" t="s">
        <v>8995</v>
      </c>
      <c r="B4052" s="370" t="s">
        <v>8996</v>
      </c>
      <c r="C4052" s="371" t="s">
        <v>32</v>
      </c>
      <c r="D4052" s="372">
        <v>0.42</v>
      </c>
    </row>
    <row r="4053" spans="1:4" ht="30" x14ac:dyDescent="0.25">
      <c r="A4053" s="369" t="s">
        <v>1996</v>
      </c>
      <c r="B4053" s="370" t="s">
        <v>6775</v>
      </c>
      <c r="C4053" s="371" t="s">
        <v>21</v>
      </c>
      <c r="D4053" s="372"/>
    </row>
    <row r="4054" spans="1:4" x14ac:dyDescent="0.25">
      <c r="A4054" s="369" t="s">
        <v>8935</v>
      </c>
      <c r="B4054" s="370" t="s">
        <v>8936</v>
      </c>
      <c r="C4054" s="371" t="s">
        <v>770</v>
      </c>
      <c r="D4054" s="372">
        <v>0.25</v>
      </c>
    </row>
    <row r="4055" spans="1:4" x14ac:dyDescent="0.25">
      <c r="A4055" s="369" t="s">
        <v>8949</v>
      </c>
      <c r="B4055" s="370" t="s">
        <v>8950</v>
      </c>
      <c r="C4055" s="371" t="s">
        <v>770</v>
      </c>
      <c r="D4055" s="372">
        <v>0.2</v>
      </c>
    </row>
    <row r="4056" spans="1:4" ht="30" x14ac:dyDescent="0.25">
      <c r="A4056" s="369" t="s">
        <v>9015</v>
      </c>
      <c r="B4056" s="370" t="s">
        <v>9016</v>
      </c>
      <c r="C4056" s="371" t="s">
        <v>32</v>
      </c>
      <c r="D4056" s="372">
        <v>0.4</v>
      </c>
    </row>
    <row r="4057" spans="1:4" ht="30" x14ac:dyDescent="0.25">
      <c r="A4057" s="369" t="s">
        <v>1997</v>
      </c>
      <c r="B4057" s="370" t="s">
        <v>6776</v>
      </c>
      <c r="C4057" s="371" t="s">
        <v>21</v>
      </c>
      <c r="D4057" s="372"/>
    </row>
    <row r="4058" spans="1:4" x14ac:dyDescent="0.25">
      <c r="A4058" s="369" t="s">
        <v>8935</v>
      </c>
      <c r="B4058" s="370" t="s">
        <v>8936</v>
      </c>
      <c r="C4058" s="371" t="s">
        <v>770</v>
      </c>
      <c r="D4058" s="372">
        <v>0.25</v>
      </c>
    </row>
    <row r="4059" spans="1:4" x14ac:dyDescent="0.25">
      <c r="A4059" s="369" t="s">
        <v>8949</v>
      </c>
      <c r="B4059" s="370" t="s">
        <v>8950</v>
      </c>
      <c r="C4059" s="371" t="s">
        <v>770</v>
      </c>
      <c r="D4059" s="372">
        <v>0.2</v>
      </c>
    </row>
    <row r="4060" spans="1:4" x14ac:dyDescent="0.25">
      <c r="A4060" s="369" t="s">
        <v>8995</v>
      </c>
      <c r="B4060" s="370" t="s">
        <v>8996</v>
      </c>
      <c r="C4060" s="371" t="s">
        <v>32</v>
      </c>
      <c r="D4060" s="372">
        <v>0.84</v>
      </c>
    </row>
    <row r="4061" spans="1:4" ht="30" x14ac:dyDescent="0.25">
      <c r="A4061" s="369" t="s">
        <v>1998</v>
      </c>
      <c r="B4061" s="370" t="s">
        <v>6777</v>
      </c>
      <c r="C4061" s="371" t="s">
        <v>21</v>
      </c>
      <c r="D4061" s="372"/>
    </row>
    <row r="4062" spans="1:4" x14ac:dyDescent="0.25">
      <c r="A4062" s="369" t="s">
        <v>8935</v>
      </c>
      <c r="B4062" s="370" t="s">
        <v>8936</v>
      </c>
      <c r="C4062" s="371" t="s">
        <v>770</v>
      </c>
      <c r="D4062" s="372">
        <v>0.25</v>
      </c>
    </row>
    <row r="4063" spans="1:4" x14ac:dyDescent="0.25">
      <c r="A4063" s="369" t="s">
        <v>8949</v>
      </c>
      <c r="B4063" s="370" t="s">
        <v>8950</v>
      </c>
      <c r="C4063" s="371" t="s">
        <v>770</v>
      </c>
      <c r="D4063" s="372">
        <v>0.2</v>
      </c>
    </row>
    <row r="4064" spans="1:4" ht="30" x14ac:dyDescent="0.25">
      <c r="A4064" s="369" t="s">
        <v>9015</v>
      </c>
      <c r="B4064" s="370" t="s">
        <v>9016</v>
      </c>
      <c r="C4064" s="371" t="s">
        <v>32</v>
      </c>
      <c r="D4064" s="372">
        <v>1</v>
      </c>
    </row>
    <row r="4065" spans="1:4" ht="30" x14ac:dyDescent="0.25">
      <c r="A4065" s="369" t="s">
        <v>1999</v>
      </c>
      <c r="B4065" s="370" t="s">
        <v>6778</v>
      </c>
      <c r="C4065" s="371" t="s">
        <v>52</v>
      </c>
      <c r="D4065" s="372"/>
    </row>
    <row r="4066" spans="1:4" x14ac:dyDescent="0.25">
      <c r="A4066" s="369" t="s">
        <v>8935</v>
      </c>
      <c r="B4066" s="370" t="s">
        <v>8936</v>
      </c>
      <c r="C4066" s="371" t="s">
        <v>770</v>
      </c>
      <c r="D4066" s="372">
        <v>0.03</v>
      </c>
    </row>
    <row r="4067" spans="1:4" x14ac:dyDescent="0.25">
      <c r="A4067" s="369" t="s">
        <v>8949</v>
      </c>
      <c r="B4067" s="370" t="s">
        <v>8950</v>
      </c>
      <c r="C4067" s="371" t="s">
        <v>770</v>
      </c>
      <c r="D4067" s="372">
        <v>0.02</v>
      </c>
    </row>
    <row r="4068" spans="1:4" x14ac:dyDescent="0.25">
      <c r="A4068" s="369" t="s">
        <v>8995</v>
      </c>
      <c r="B4068" s="370" t="s">
        <v>8996</v>
      </c>
      <c r="C4068" s="371" t="s">
        <v>32</v>
      </c>
      <c r="D4068" s="372">
        <v>4.2000000000000003E-2</v>
      </c>
    </row>
    <row r="4069" spans="1:4" ht="45" x14ac:dyDescent="0.25">
      <c r="A4069" s="369" t="s">
        <v>2000</v>
      </c>
      <c r="B4069" s="370" t="s">
        <v>2001</v>
      </c>
      <c r="C4069" s="371" t="s">
        <v>52</v>
      </c>
      <c r="D4069" s="372"/>
    </row>
    <row r="4070" spans="1:4" x14ac:dyDescent="0.25">
      <c r="A4070" s="369" t="s">
        <v>8935</v>
      </c>
      <c r="B4070" s="370" t="s">
        <v>8936</v>
      </c>
      <c r="C4070" s="371" t="s">
        <v>770</v>
      </c>
      <c r="D4070" s="372">
        <v>0.03</v>
      </c>
    </row>
    <row r="4071" spans="1:4" x14ac:dyDescent="0.25">
      <c r="A4071" s="369" t="s">
        <v>8949</v>
      </c>
      <c r="B4071" s="370" t="s">
        <v>8950</v>
      </c>
      <c r="C4071" s="371" t="s">
        <v>770</v>
      </c>
      <c r="D4071" s="372">
        <v>0.02</v>
      </c>
    </row>
    <row r="4072" spans="1:4" ht="30" x14ac:dyDescent="0.25">
      <c r="A4072" s="369" t="s">
        <v>9015</v>
      </c>
      <c r="B4072" s="370" t="s">
        <v>9016</v>
      </c>
      <c r="C4072" s="371" t="s">
        <v>32</v>
      </c>
      <c r="D4072" s="372">
        <v>0.04</v>
      </c>
    </row>
    <row r="4073" spans="1:4" ht="30" x14ac:dyDescent="0.25">
      <c r="A4073" s="369" t="s">
        <v>2002</v>
      </c>
      <c r="B4073" s="370" t="s">
        <v>6779</v>
      </c>
      <c r="C4073" s="371" t="s">
        <v>52</v>
      </c>
      <c r="D4073" s="372"/>
    </row>
    <row r="4074" spans="1:4" x14ac:dyDescent="0.25">
      <c r="A4074" s="369" t="s">
        <v>8935</v>
      </c>
      <c r="B4074" s="370" t="s">
        <v>8936</v>
      </c>
      <c r="C4074" s="371" t="s">
        <v>770</v>
      </c>
      <c r="D4074" s="372">
        <v>0.03</v>
      </c>
    </row>
    <row r="4075" spans="1:4" x14ac:dyDescent="0.25">
      <c r="A4075" s="369" t="s">
        <v>8949</v>
      </c>
      <c r="B4075" s="370" t="s">
        <v>8950</v>
      </c>
      <c r="C4075" s="371" t="s">
        <v>770</v>
      </c>
      <c r="D4075" s="372">
        <v>0.02</v>
      </c>
    </row>
    <row r="4076" spans="1:4" x14ac:dyDescent="0.25">
      <c r="A4076" s="369" t="s">
        <v>8995</v>
      </c>
      <c r="B4076" s="370" t="s">
        <v>8996</v>
      </c>
      <c r="C4076" s="371" t="s">
        <v>32</v>
      </c>
      <c r="D4076" s="372">
        <v>8.4000000000000005E-2</v>
      </c>
    </row>
    <row r="4077" spans="1:4" ht="45" x14ac:dyDescent="0.25">
      <c r="A4077" s="369" t="s">
        <v>2003</v>
      </c>
      <c r="B4077" s="370" t="s">
        <v>2004</v>
      </c>
      <c r="C4077" s="371" t="s">
        <v>52</v>
      </c>
      <c r="D4077" s="372"/>
    </row>
    <row r="4078" spans="1:4" x14ac:dyDescent="0.25">
      <c r="A4078" s="369" t="s">
        <v>8935</v>
      </c>
      <c r="B4078" s="370" t="s">
        <v>8936</v>
      </c>
      <c r="C4078" s="371" t="s">
        <v>770</v>
      </c>
      <c r="D4078" s="372">
        <v>0.03</v>
      </c>
    </row>
    <row r="4079" spans="1:4" x14ac:dyDescent="0.25">
      <c r="A4079" s="369" t="s">
        <v>8949</v>
      </c>
      <c r="B4079" s="370" t="s">
        <v>8950</v>
      </c>
      <c r="C4079" s="371" t="s">
        <v>770</v>
      </c>
      <c r="D4079" s="372">
        <v>0.02</v>
      </c>
    </row>
    <row r="4080" spans="1:4" ht="30" x14ac:dyDescent="0.25">
      <c r="A4080" s="369" t="s">
        <v>9015</v>
      </c>
      <c r="B4080" s="370" t="s">
        <v>9016</v>
      </c>
      <c r="C4080" s="371" t="s">
        <v>32</v>
      </c>
      <c r="D4080" s="372">
        <v>0.1</v>
      </c>
    </row>
    <row r="4081" spans="1:4" x14ac:dyDescent="0.25">
      <c r="A4081" s="365" t="s">
        <v>6780</v>
      </c>
      <c r="B4081" s="366" t="s">
        <v>15051</v>
      </c>
      <c r="C4081" s="367"/>
      <c r="D4081" s="368"/>
    </row>
    <row r="4082" spans="1:4" ht="45" x14ac:dyDescent="0.25">
      <c r="A4082" s="369" t="s">
        <v>2006</v>
      </c>
      <c r="B4082" s="370" t="s">
        <v>6781</v>
      </c>
      <c r="C4082" s="371" t="s">
        <v>21</v>
      </c>
      <c r="D4082" s="372"/>
    </row>
    <row r="4083" spans="1:4" x14ac:dyDescent="0.25">
      <c r="A4083" s="369" t="s">
        <v>8935</v>
      </c>
      <c r="B4083" s="370" t="s">
        <v>8936</v>
      </c>
      <c r="C4083" s="371" t="s">
        <v>770</v>
      </c>
      <c r="D4083" s="372">
        <v>0.44</v>
      </c>
    </row>
    <row r="4084" spans="1:4" x14ac:dyDescent="0.25">
      <c r="A4084" s="369" t="s">
        <v>8949</v>
      </c>
      <c r="B4084" s="370" t="s">
        <v>8950</v>
      </c>
      <c r="C4084" s="371" t="s">
        <v>770</v>
      </c>
      <c r="D4084" s="372">
        <v>0.22</v>
      </c>
    </row>
    <row r="4085" spans="1:4" ht="30" x14ac:dyDescent="0.25">
      <c r="A4085" s="369" t="s">
        <v>9027</v>
      </c>
      <c r="B4085" s="370" t="s">
        <v>9028</v>
      </c>
      <c r="C4085" s="371" t="s">
        <v>32</v>
      </c>
      <c r="D4085" s="372">
        <v>4.5</v>
      </c>
    </row>
    <row r="4086" spans="1:4" ht="45" x14ac:dyDescent="0.25">
      <c r="A4086" s="369" t="s">
        <v>10018</v>
      </c>
      <c r="B4086" s="370" t="s">
        <v>10019</v>
      </c>
      <c r="C4086" s="371" t="s">
        <v>21</v>
      </c>
      <c r="D4086" s="372">
        <v>1.05</v>
      </c>
    </row>
    <row r="4087" spans="1:4" ht="45" x14ac:dyDescent="0.25">
      <c r="A4087" s="369" t="s">
        <v>2007</v>
      </c>
      <c r="B4087" s="370" t="s">
        <v>6782</v>
      </c>
      <c r="C4087" s="371" t="s">
        <v>21</v>
      </c>
      <c r="D4087" s="372"/>
    </row>
    <row r="4088" spans="1:4" x14ac:dyDescent="0.25">
      <c r="A4088" s="369" t="s">
        <v>8935</v>
      </c>
      <c r="B4088" s="370" t="s">
        <v>8936</v>
      </c>
      <c r="C4088" s="371" t="s">
        <v>770</v>
      </c>
      <c r="D4088" s="372">
        <v>0.44</v>
      </c>
    </row>
    <row r="4089" spans="1:4" x14ac:dyDescent="0.25">
      <c r="A4089" s="369" t="s">
        <v>8949</v>
      </c>
      <c r="B4089" s="370" t="s">
        <v>8950</v>
      </c>
      <c r="C4089" s="371" t="s">
        <v>770</v>
      </c>
      <c r="D4089" s="372">
        <v>0.22</v>
      </c>
    </row>
    <row r="4090" spans="1:4" ht="30" x14ac:dyDescent="0.25">
      <c r="A4090" s="369" t="s">
        <v>9031</v>
      </c>
      <c r="B4090" s="370" t="s">
        <v>9032</v>
      </c>
      <c r="C4090" s="371" t="s">
        <v>32</v>
      </c>
      <c r="D4090" s="372">
        <v>6</v>
      </c>
    </row>
    <row r="4091" spans="1:4" ht="45" x14ac:dyDescent="0.25">
      <c r="A4091" s="369" t="s">
        <v>10006</v>
      </c>
      <c r="B4091" s="370" t="s">
        <v>10007</v>
      </c>
      <c r="C4091" s="371" t="s">
        <v>21</v>
      </c>
      <c r="D4091" s="372">
        <v>1.05</v>
      </c>
    </row>
    <row r="4092" spans="1:4" ht="45" x14ac:dyDescent="0.25">
      <c r="A4092" s="369" t="s">
        <v>2008</v>
      </c>
      <c r="B4092" s="370" t="s">
        <v>6783</v>
      </c>
      <c r="C4092" s="371" t="s">
        <v>21</v>
      </c>
      <c r="D4092" s="372"/>
    </row>
    <row r="4093" spans="1:4" x14ac:dyDescent="0.25">
      <c r="A4093" s="369" t="s">
        <v>8935</v>
      </c>
      <c r="B4093" s="370" t="s">
        <v>8936</v>
      </c>
      <c r="C4093" s="371" t="s">
        <v>770</v>
      </c>
      <c r="D4093" s="372">
        <v>0.44</v>
      </c>
    </row>
    <row r="4094" spans="1:4" x14ac:dyDescent="0.25">
      <c r="A4094" s="369" t="s">
        <v>8949</v>
      </c>
      <c r="B4094" s="370" t="s">
        <v>8950</v>
      </c>
      <c r="C4094" s="371" t="s">
        <v>770</v>
      </c>
      <c r="D4094" s="372">
        <v>0.22</v>
      </c>
    </row>
    <row r="4095" spans="1:4" ht="30" x14ac:dyDescent="0.25">
      <c r="A4095" s="369" t="s">
        <v>9027</v>
      </c>
      <c r="B4095" s="370" t="s">
        <v>9028</v>
      </c>
      <c r="C4095" s="371" t="s">
        <v>32</v>
      </c>
      <c r="D4095" s="372">
        <v>4.5</v>
      </c>
    </row>
    <row r="4096" spans="1:4" ht="45" x14ac:dyDescent="0.25">
      <c r="A4096" s="369" t="s">
        <v>10020</v>
      </c>
      <c r="B4096" s="370" t="s">
        <v>10021</v>
      </c>
      <c r="C4096" s="371" t="s">
        <v>21</v>
      </c>
      <c r="D4096" s="372">
        <v>1.05</v>
      </c>
    </row>
    <row r="4097" spans="1:4" ht="45" x14ac:dyDescent="0.25">
      <c r="A4097" s="369" t="s">
        <v>2009</v>
      </c>
      <c r="B4097" s="370" t="s">
        <v>6784</v>
      </c>
      <c r="C4097" s="371" t="s">
        <v>52</v>
      </c>
      <c r="D4097" s="372"/>
    </row>
    <row r="4098" spans="1:4" x14ac:dyDescent="0.25">
      <c r="A4098" s="369" t="s">
        <v>8935</v>
      </c>
      <c r="B4098" s="370" t="s">
        <v>8936</v>
      </c>
      <c r="C4098" s="371" t="s">
        <v>770</v>
      </c>
      <c r="D4098" s="372">
        <v>4.3999999999999997E-2</v>
      </c>
    </row>
    <row r="4099" spans="1:4" x14ac:dyDescent="0.25">
      <c r="A4099" s="369" t="s">
        <v>8949</v>
      </c>
      <c r="B4099" s="370" t="s">
        <v>8950</v>
      </c>
      <c r="C4099" s="371" t="s">
        <v>770</v>
      </c>
      <c r="D4099" s="372">
        <v>2.1999999999999999E-2</v>
      </c>
    </row>
    <row r="4100" spans="1:4" ht="30" x14ac:dyDescent="0.25">
      <c r="A4100" s="369" t="s">
        <v>9027</v>
      </c>
      <c r="B4100" s="370" t="s">
        <v>9028</v>
      </c>
      <c r="C4100" s="371" t="s">
        <v>32</v>
      </c>
      <c r="D4100" s="372">
        <v>0.45</v>
      </c>
    </row>
    <row r="4101" spans="1:4" ht="45" x14ac:dyDescent="0.25">
      <c r="A4101" s="369" t="s">
        <v>10022</v>
      </c>
      <c r="B4101" s="370" t="s">
        <v>10023</v>
      </c>
      <c r="C4101" s="371" t="s">
        <v>52</v>
      </c>
      <c r="D4101" s="372">
        <v>1.05</v>
      </c>
    </row>
    <row r="4102" spans="1:4" ht="60" x14ac:dyDescent="0.25">
      <c r="A4102" s="369" t="s">
        <v>2010</v>
      </c>
      <c r="B4102" s="370" t="s">
        <v>2011</v>
      </c>
      <c r="C4102" s="371" t="s">
        <v>21</v>
      </c>
      <c r="D4102" s="372"/>
    </row>
    <row r="4103" spans="1:4" x14ac:dyDescent="0.25">
      <c r="A4103" s="369" t="s">
        <v>8935</v>
      </c>
      <c r="B4103" s="370" t="s">
        <v>8936</v>
      </c>
      <c r="C4103" s="371" t="s">
        <v>770</v>
      </c>
      <c r="D4103" s="372">
        <v>0.44</v>
      </c>
    </row>
    <row r="4104" spans="1:4" x14ac:dyDescent="0.25">
      <c r="A4104" s="369" t="s">
        <v>8949</v>
      </c>
      <c r="B4104" s="370" t="s">
        <v>8950</v>
      </c>
      <c r="C4104" s="371" t="s">
        <v>770</v>
      </c>
      <c r="D4104" s="372">
        <v>0.22</v>
      </c>
    </row>
    <row r="4105" spans="1:4" ht="45" x14ac:dyDescent="0.25">
      <c r="A4105" s="369" t="s">
        <v>9003</v>
      </c>
      <c r="B4105" s="370" t="s">
        <v>9004</v>
      </c>
      <c r="C4105" s="371" t="s">
        <v>32</v>
      </c>
      <c r="D4105" s="372">
        <v>5.5</v>
      </c>
    </row>
    <row r="4106" spans="1:4" ht="60" x14ac:dyDescent="0.25">
      <c r="A4106" s="369" t="s">
        <v>9998</v>
      </c>
      <c r="B4106" s="370" t="s">
        <v>9999</v>
      </c>
      <c r="C4106" s="371" t="s">
        <v>21</v>
      </c>
      <c r="D4106" s="372">
        <v>1.05</v>
      </c>
    </row>
    <row r="4107" spans="1:4" ht="60" x14ac:dyDescent="0.25">
      <c r="A4107" s="369" t="s">
        <v>2012</v>
      </c>
      <c r="B4107" s="370" t="s">
        <v>2013</v>
      </c>
      <c r="C4107" s="371" t="s">
        <v>52</v>
      </c>
      <c r="D4107" s="372"/>
    </row>
    <row r="4108" spans="1:4" x14ac:dyDescent="0.25">
      <c r="A4108" s="369" t="s">
        <v>8935</v>
      </c>
      <c r="B4108" s="370" t="s">
        <v>8936</v>
      </c>
      <c r="C4108" s="371" t="s">
        <v>770</v>
      </c>
      <c r="D4108" s="372">
        <v>4.3999999999999997E-2</v>
      </c>
    </row>
    <row r="4109" spans="1:4" x14ac:dyDescent="0.25">
      <c r="A4109" s="369" t="s">
        <v>8949</v>
      </c>
      <c r="B4109" s="370" t="s">
        <v>8950</v>
      </c>
      <c r="C4109" s="371" t="s">
        <v>770</v>
      </c>
      <c r="D4109" s="372">
        <v>2.1999999999999999E-2</v>
      </c>
    </row>
    <row r="4110" spans="1:4" ht="45" x14ac:dyDescent="0.25">
      <c r="A4110" s="369" t="s">
        <v>9003</v>
      </c>
      <c r="B4110" s="370" t="s">
        <v>9004</v>
      </c>
      <c r="C4110" s="371" t="s">
        <v>32</v>
      </c>
      <c r="D4110" s="372">
        <v>0.65</v>
      </c>
    </row>
    <row r="4111" spans="1:4" ht="60" x14ac:dyDescent="0.25">
      <c r="A4111" s="369" t="s">
        <v>10000</v>
      </c>
      <c r="B4111" s="370" t="s">
        <v>10001</v>
      </c>
      <c r="C4111" s="371" t="s">
        <v>52</v>
      </c>
      <c r="D4111" s="372">
        <v>1.05</v>
      </c>
    </row>
    <row r="4112" spans="1:4" ht="45" x14ac:dyDescent="0.25">
      <c r="A4112" s="369" t="s">
        <v>2014</v>
      </c>
      <c r="B4112" s="370" t="s">
        <v>6785</v>
      </c>
      <c r="C4112" s="371" t="s">
        <v>21</v>
      </c>
      <c r="D4112" s="372"/>
    </row>
    <row r="4113" spans="1:4" x14ac:dyDescent="0.25">
      <c r="A4113" s="369" t="s">
        <v>8935</v>
      </c>
      <c r="B4113" s="370" t="s">
        <v>8936</v>
      </c>
      <c r="C4113" s="371" t="s">
        <v>770</v>
      </c>
      <c r="D4113" s="372">
        <v>0.25</v>
      </c>
    </row>
    <row r="4114" spans="1:4" x14ac:dyDescent="0.25">
      <c r="A4114" s="369" t="s">
        <v>8949</v>
      </c>
      <c r="B4114" s="370" t="s">
        <v>8950</v>
      </c>
      <c r="C4114" s="371" t="s">
        <v>770</v>
      </c>
      <c r="D4114" s="372">
        <v>0.2</v>
      </c>
    </row>
    <row r="4115" spans="1:4" ht="45" x14ac:dyDescent="0.25">
      <c r="A4115" s="369" t="s">
        <v>9017</v>
      </c>
      <c r="B4115" s="370" t="s">
        <v>9018</v>
      </c>
      <c r="C4115" s="371" t="s">
        <v>32</v>
      </c>
      <c r="D4115" s="372">
        <v>1.2</v>
      </c>
    </row>
    <row r="4116" spans="1:4" ht="45" x14ac:dyDescent="0.25">
      <c r="A4116" s="369" t="s">
        <v>2015</v>
      </c>
      <c r="B4116" s="370" t="s">
        <v>6786</v>
      </c>
      <c r="C4116" s="371" t="s">
        <v>21</v>
      </c>
      <c r="D4116" s="372"/>
    </row>
    <row r="4117" spans="1:4" x14ac:dyDescent="0.25">
      <c r="A4117" s="369" t="s">
        <v>8935</v>
      </c>
      <c r="B4117" s="370" t="s">
        <v>8936</v>
      </c>
      <c r="C4117" s="371" t="s">
        <v>770</v>
      </c>
      <c r="D4117" s="372">
        <v>0.25</v>
      </c>
    </row>
    <row r="4118" spans="1:4" x14ac:dyDescent="0.25">
      <c r="A4118" s="369" t="s">
        <v>8949</v>
      </c>
      <c r="B4118" s="370" t="s">
        <v>8950</v>
      </c>
      <c r="C4118" s="371" t="s">
        <v>770</v>
      </c>
      <c r="D4118" s="372">
        <v>0.2</v>
      </c>
    </row>
    <row r="4119" spans="1:4" ht="60" x14ac:dyDescent="0.25">
      <c r="A4119" s="369" t="s">
        <v>9025</v>
      </c>
      <c r="B4119" s="370" t="s">
        <v>9026</v>
      </c>
      <c r="C4119" s="371" t="s">
        <v>32</v>
      </c>
      <c r="D4119" s="372">
        <v>1.2</v>
      </c>
    </row>
    <row r="4120" spans="1:4" ht="45" x14ac:dyDescent="0.25">
      <c r="A4120" s="369" t="s">
        <v>2016</v>
      </c>
      <c r="B4120" s="370" t="s">
        <v>6787</v>
      </c>
      <c r="C4120" s="371" t="s">
        <v>21</v>
      </c>
      <c r="D4120" s="372"/>
    </row>
    <row r="4121" spans="1:4" x14ac:dyDescent="0.25">
      <c r="A4121" s="369" t="s">
        <v>8935</v>
      </c>
      <c r="B4121" s="370" t="s">
        <v>8936</v>
      </c>
      <c r="C4121" s="371" t="s">
        <v>770</v>
      </c>
      <c r="D4121" s="372">
        <v>0.25</v>
      </c>
    </row>
    <row r="4122" spans="1:4" x14ac:dyDescent="0.25">
      <c r="A4122" s="369" t="s">
        <v>8949</v>
      </c>
      <c r="B4122" s="370" t="s">
        <v>8950</v>
      </c>
      <c r="C4122" s="371" t="s">
        <v>770</v>
      </c>
      <c r="D4122" s="372">
        <v>0.2</v>
      </c>
    </row>
    <row r="4123" spans="1:4" ht="45" x14ac:dyDescent="0.25">
      <c r="A4123" s="369" t="s">
        <v>9017</v>
      </c>
      <c r="B4123" s="370" t="s">
        <v>9018</v>
      </c>
      <c r="C4123" s="371" t="s">
        <v>32</v>
      </c>
      <c r="D4123" s="372">
        <v>2</v>
      </c>
    </row>
    <row r="4124" spans="1:4" ht="45" x14ac:dyDescent="0.25">
      <c r="A4124" s="369" t="s">
        <v>2017</v>
      </c>
      <c r="B4124" s="370" t="s">
        <v>6788</v>
      </c>
      <c r="C4124" s="371" t="s">
        <v>21</v>
      </c>
      <c r="D4124" s="372"/>
    </row>
    <row r="4125" spans="1:4" x14ac:dyDescent="0.25">
      <c r="A4125" s="369" t="s">
        <v>8935</v>
      </c>
      <c r="B4125" s="370" t="s">
        <v>8936</v>
      </c>
      <c r="C4125" s="371" t="s">
        <v>770</v>
      </c>
      <c r="D4125" s="372">
        <v>0.25</v>
      </c>
    </row>
    <row r="4126" spans="1:4" x14ac:dyDescent="0.25">
      <c r="A4126" s="369" t="s">
        <v>8949</v>
      </c>
      <c r="B4126" s="370" t="s">
        <v>8950</v>
      </c>
      <c r="C4126" s="371" t="s">
        <v>770</v>
      </c>
      <c r="D4126" s="372">
        <v>0.2</v>
      </c>
    </row>
    <row r="4127" spans="1:4" ht="60" x14ac:dyDescent="0.25">
      <c r="A4127" s="369" t="s">
        <v>9025</v>
      </c>
      <c r="B4127" s="370" t="s">
        <v>9026</v>
      </c>
      <c r="C4127" s="371" t="s">
        <v>32</v>
      </c>
      <c r="D4127" s="372">
        <v>2</v>
      </c>
    </row>
    <row r="4128" spans="1:4" ht="60" x14ac:dyDescent="0.25">
      <c r="A4128" s="369" t="s">
        <v>2018</v>
      </c>
      <c r="B4128" s="370" t="s">
        <v>2019</v>
      </c>
      <c r="C4128" s="371" t="s">
        <v>21</v>
      </c>
      <c r="D4128" s="372"/>
    </row>
    <row r="4129" spans="1:4" x14ac:dyDescent="0.25">
      <c r="A4129" s="369" t="s">
        <v>8935</v>
      </c>
      <c r="B4129" s="370" t="s">
        <v>8936</v>
      </c>
      <c r="C4129" s="371" t="s">
        <v>770</v>
      </c>
      <c r="D4129" s="372">
        <v>0.25</v>
      </c>
    </row>
    <row r="4130" spans="1:4" x14ac:dyDescent="0.25">
      <c r="A4130" s="369" t="s">
        <v>8949</v>
      </c>
      <c r="B4130" s="370" t="s">
        <v>8950</v>
      </c>
      <c r="C4130" s="371" t="s">
        <v>770</v>
      </c>
      <c r="D4130" s="372">
        <v>0.2</v>
      </c>
    </row>
    <row r="4131" spans="1:4" ht="60" x14ac:dyDescent="0.25">
      <c r="A4131" s="369" t="s">
        <v>9029</v>
      </c>
      <c r="B4131" s="370" t="s">
        <v>9030</v>
      </c>
      <c r="C4131" s="371" t="s">
        <v>32</v>
      </c>
      <c r="D4131" s="372">
        <v>2</v>
      </c>
    </row>
    <row r="4132" spans="1:4" ht="45" x14ac:dyDescent="0.25">
      <c r="A4132" s="369" t="s">
        <v>2020</v>
      </c>
      <c r="B4132" s="370" t="s">
        <v>6789</v>
      </c>
      <c r="C4132" s="371" t="s">
        <v>52</v>
      </c>
      <c r="D4132" s="372"/>
    </row>
    <row r="4133" spans="1:4" x14ac:dyDescent="0.25">
      <c r="A4133" s="369" t="s">
        <v>8935</v>
      </c>
      <c r="B4133" s="370" t="s">
        <v>8936</v>
      </c>
      <c r="C4133" s="371" t="s">
        <v>770</v>
      </c>
      <c r="D4133" s="372">
        <v>2.5000000000000001E-2</v>
      </c>
    </row>
    <row r="4134" spans="1:4" x14ac:dyDescent="0.25">
      <c r="A4134" s="369" t="s">
        <v>8949</v>
      </c>
      <c r="B4134" s="370" t="s">
        <v>8950</v>
      </c>
      <c r="C4134" s="371" t="s">
        <v>770</v>
      </c>
      <c r="D4134" s="372">
        <v>0.02</v>
      </c>
    </row>
    <row r="4135" spans="1:4" ht="45" x14ac:dyDescent="0.25">
      <c r="A4135" s="369" t="s">
        <v>9017</v>
      </c>
      <c r="B4135" s="370" t="s">
        <v>9018</v>
      </c>
      <c r="C4135" s="371" t="s">
        <v>32</v>
      </c>
      <c r="D4135" s="372">
        <v>0.12</v>
      </c>
    </row>
    <row r="4136" spans="1:4" ht="45" x14ac:dyDescent="0.25">
      <c r="A4136" s="369" t="s">
        <v>2021</v>
      </c>
      <c r="B4136" s="370" t="s">
        <v>6790</v>
      </c>
      <c r="C4136" s="371" t="s">
        <v>52</v>
      </c>
      <c r="D4136" s="372"/>
    </row>
    <row r="4137" spans="1:4" x14ac:dyDescent="0.25">
      <c r="A4137" s="369" t="s">
        <v>8935</v>
      </c>
      <c r="B4137" s="370" t="s">
        <v>8936</v>
      </c>
      <c r="C4137" s="371" t="s">
        <v>770</v>
      </c>
      <c r="D4137" s="372">
        <v>2.5000000000000001E-2</v>
      </c>
    </row>
    <row r="4138" spans="1:4" x14ac:dyDescent="0.25">
      <c r="A4138" s="369" t="s">
        <v>8949</v>
      </c>
      <c r="B4138" s="370" t="s">
        <v>8950</v>
      </c>
      <c r="C4138" s="371" t="s">
        <v>770</v>
      </c>
      <c r="D4138" s="372">
        <v>0.02</v>
      </c>
    </row>
    <row r="4139" spans="1:4" ht="60" x14ac:dyDescent="0.25">
      <c r="A4139" s="369" t="s">
        <v>9025</v>
      </c>
      <c r="B4139" s="370" t="s">
        <v>9026</v>
      </c>
      <c r="C4139" s="371" t="s">
        <v>32</v>
      </c>
      <c r="D4139" s="372">
        <v>0.12</v>
      </c>
    </row>
    <row r="4140" spans="1:4" x14ac:dyDescent="0.25">
      <c r="A4140" s="365" t="s">
        <v>6791</v>
      </c>
      <c r="B4140" s="366" t="s">
        <v>2022</v>
      </c>
      <c r="C4140" s="367"/>
      <c r="D4140" s="368"/>
    </row>
    <row r="4141" spans="1:4" ht="45" x14ac:dyDescent="0.25">
      <c r="A4141" s="369" t="s">
        <v>158</v>
      </c>
      <c r="B4141" s="370" t="s">
        <v>6792</v>
      </c>
      <c r="C4141" s="371" t="s">
        <v>21</v>
      </c>
      <c r="D4141" s="372"/>
    </row>
    <row r="4142" spans="1:4" x14ac:dyDescent="0.25">
      <c r="A4142" s="369" t="s">
        <v>8935</v>
      </c>
      <c r="B4142" s="370" t="s">
        <v>8936</v>
      </c>
      <c r="C4142" s="371" t="s">
        <v>770</v>
      </c>
      <c r="D4142" s="372">
        <v>0.9</v>
      </c>
    </row>
    <row r="4143" spans="1:4" x14ac:dyDescent="0.25">
      <c r="A4143" s="369" t="s">
        <v>8949</v>
      </c>
      <c r="B4143" s="370" t="s">
        <v>8950</v>
      </c>
      <c r="C4143" s="371" t="s">
        <v>770</v>
      </c>
      <c r="D4143" s="372">
        <v>0.9</v>
      </c>
    </row>
    <row r="4144" spans="1:4" ht="60" x14ac:dyDescent="0.25">
      <c r="A4144" s="369" t="s">
        <v>9021</v>
      </c>
      <c r="B4144" s="370" t="s">
        <v>9022</v>
      </c>
      <c r="C4144" s="371" t="s">
        <v>32</v>
      </c>
      <c r="D4144" s="372">
        <v>5</v>
      </c>
    </row>
    <row r="4145" spans="1:4" ht="45" x14ac:dyDescent="0.25">
      <c r="A4145" s="369" t="s">
        <v>9041</v>
      </c>
      <c r="B4145" s="370" t="s">
        <v>9042</v>
      </c>
      <c r="C4145" s="371" t="s">
        <v>32</v>
      </c>
      <c r="D4145" s="372">
        <v>0.21</v>
      </c>
    </row>
    <row r="4146" spans="1:4" ht="60" x14ac:dyDescent="0.25">
      <c r="A4146" s="369" t="s">
        <v>9984</v>
      </c>
      <c r="B4146" s="370" t="s">
        <v>9985</v>
      </c>
      <c r="C4146" s="371" t="s">
        <v>21</v>
      </c>
      <c r="D4146" s="372">
        <v>1.08</v>
      </c>
    </row>
    <row r="4147" spans="1:4" ht="45" x14ac:dyDescent="0.25">
      <c r="A4147" s="369" t="s">
        <v>2023</v>
      </c>
      <c r="B4147" s="370" t="s">
        <v>6793</v>
      </c>
      <c r="C4147" s="371" t="s">
        <v>52</v>
      </c>
      <c r="D4147" s="372"/>
    </row>
    <row r="4148" spans="1:4" x14ac:dyDescent="0.25">
      <c r="A4148" s="369" t="s">
        <v>8935</v>
      </c>
      <c r="B4148" s="370" t="s">
        <v>8936</v>
      </c>
      <c r="C4148" s="371" t="s">
        <v>770</v>
      </c>
      <c r="D4148" s="372">
        <v>0.25</v>
      </c>
    </row>
    <row r="4149" spans="1:4" x14ac:dyDescent="0.25">
      <c r="A4149" s="369" t="s">
        <v>8949</v>
      </c>
      <c r="B4149" s="370" t="s">
        <v>8950</v>
      </c>
      <c r="C4149" s="371" t="s">
        <v>770</v>
      </c>
      <c r="D4149" s="372">
        <v>0.25</v>
      </c>
    </row>
    <row r="4150" spans="1:4" ht="60" x14ac:dyDescent="0.25">
      <c r="A4150" s="369" t="s">
        <v>9021</v>
      </c>
      <c r="B4150" s="370" t="s">
        <v>9022</v>
      </c>
      <c r="C4150" s="371" t="s">
        <v>32</v>
      </c>
      <c r="D4150" s="372">
        <v>1</v>
      </c>
    </row>
    <row r="4151" spans="1:4" ht="45" x14ac:dyDescent="0.25">
      <c r="A4151" s="369" t="s">
        <v>9041</v>
      </c>
      <c r="B4151" s="370" t="s">
        <v>9042</v>
      </c>
      <c r="C4151" s="371" t="s">
        <v>32</v>
      </c>
      <c r="D4151" s="372">
        <v>7.0000000000000007E-2</v>
      </c>
    </row>
    <row r="4152" spans="1:4" ht="60" x14ac:dyDescent="0.25">
      <c r="A4152" s="369" t="s">
        <v>9984</v>
      </c>
      <c r="B4152" s="370" t="s">
        <v>9985</v>
      </c>
      <c r="C4152" s="371" t="s">
        <v>21</v>
      </c>
      <c r="D4152" s="372">
        <v>0.188</v>
      </c>
    </row>
    <row r="4153" spans="1:4" ht="45" x14ac:dyDescent="0.25">
      <c r="A4153" s="369" t="s">
        <v>2024</v>
      </c>
      <c r="B4153" s="370" t="s">
        <v>6794</v>
      </c>
      <c r="C4153" s="371" t="s">
        <v>21</v>
      </c>
      <c r="D4153" s="372"/>
    </row>
    <row r="4154" spans="1:4" x14ac:dyDescent="0.25">
      <c r="A4154" s="369" t="s">
        <v>8935</v>
      </c>
      <c r="B4154" s="370" t="s">
        <v>8936</v>
      </c>
      <c r="C4154" s="371" t="s">
        <v>770</v>
      </c>
      <c r="D4154" s="372">
        <v>0.9</v>
      </c>
    </row>
    <row r="4155" spans="1:4" x14ac:dyDescent="0.25">
      <c r="A4155" s="369" t="s">
        <v>8949</v>
      </c>
      <c r="B4155" s="370" t="s">
        <v>8950</v>
      </c>
      <c r="C4155" s="371" t="s">
        <v>770</v>
      </c>
      <c r="D4155" s="372">
        <v>0.9</v>
      </c>
    </row>
    <row r="4156" spans="1:4" ht="60" x14ac:dyDescent="0.25">
      <c r="A4156" s="369" t="s">
        <v>9021</v>
      </c>
      <c r="B4156" s="370" t="s">
        <v>9022</v>
      </c>
      <c r="C4156" s="371" t="s">
        <v>32</v>
      </c>
      <c r="D4156" s="372">
        <v>5</v>
      </c>
    </row>
    <row r="4157" spans="1:4" ht="45" x14ac:dyDescent="0.25">
      <c r="A4157" s="369" t="s">
        <v>9041</v>
      </c>
      <c r="B4157" s="370" t="s">
        <v>9042</v>
      </c>
      <c r="C4157" s="371" t="s">
        <v>32</v>
      </c>
      <c r="D4157" s="372">
        <v>0.21</v>
      </c>
    </row>
    <row r="4158" spans="1:4" ht="60" x14ac:dyDescent="0.25">
      <c r="A4158" s="369" t="s">
        <v>9986</v>
      </c>
      <c r="B4158" s="370" t="s">
        <v>9987</v>
      </c>
      <c r="C4158" s="371" t="s">
        <v>21</v>
      </c>
      <c r="D4158" s="372">
        <v>1.08</v>
      </c>
    </row>
    <row r="4159" spans="1:4" ht="45" x14ac:dyDescent="0.25">
      <c r="A4159" s="369" t="s">
        <v>2025</v>
      </c>
      <c r="B4159" s="370" t="s">
        <v>6795</v>
      </c>
      <c r="C4159" s="371" t="s">
        <v>52</v>
      </c>
      <c r="D4159" s="372"/>
    </row>
    <row r="4160" spans="1:4" x14ac:dyDescent="0.25">
      <c r="A4160" s="369" t="s">
        <v>8935</v>
      </c>
      <c r="B4160" s="370" t="s">
        <v>8936</v>
      </c>
      <c r="C4160" s="371" t="s">
        <v>770</v>
      </c>
      <c r="D4160" s="372">
        <v>0.25</v>
      </c>
    </row>
    <row r="4161" spans="1:4" x14ac:dyDescent="0.25">
      <c r="A4161" s="369" t="s">
        <v>8949</v>
      </c>
      <c r="B4161" s="370" t="s">
        <v>8950</v>
      </c>
      <c r="C4161" s="371" t="s">
        <v>770</v>
      </c>
      <c r="D4161" s="372">
        <v>0.25</v>
      </c>
    </row>
    <row r="4162" spans="1:4" ht="60" x14ac:dyDescent="0.25">
      <c r="A4162" s="369" t="s">
        <v>9021</v>
      </c>
      <c r="B4162" s="370" t="s">
        <v>9022</v>
      </c>
      <c r="C4162" s="371" t="s">
        <v>32</v>
      </c>
      <c r="D4162" s="372">
        <v>1</v>
      </c>
    </row>
    <row r="4163" spans="1:4" ht="45" x14ac:dyDescent="0.25">
      <c r="A4163" s="369" t="s">
        <v>9041</v>
      </c>
      <c r="B4163" s="370" t="s">
        <v>9042</v>
      </c>
      <c r="C4163" s="371" t="s">
        <v>32</v>
      </c>
      <c r="D4163" s="372">
        <v>7.0000000000000007E-2</v>
      </c>
    </row>
    <row r="4164" spans="1:4" ht="60" x14ac:dyDescent="0.25">
      <c r="A4164" s="369" t="s">
        <v>9986</v>
      </c>
      <c r="B4164" s="370" t="s">
        <v>9987</v>
      </c>
      <c r="C4164" s="371" t="s">
        <v>21</v>
      </c>
      <c r="D4164" s="372">
        <v>0.188</v>
      </c>
    </row>
    <row r="4165" spans="1:4" ht="60" x14ac:dyDescent="0.25">
      <c r="A4165" s="369" t="s">
        <v>96</v>
      </c>
      <c r="B4165" s="370" t="s">
        <v>97</v>
      </c>
      <c r="C4165" s="371" t="s">
        <v>21</v>
      </c>
      <c r="D4165" s="372"/>
    </row>
    <row r="4166" spans="1:4" x14ac:dyDescent="0.25">
      <c r="A4166" s="369" t="s">
        <v>8935</v>
      </c>
      <c r="B4166" s="370" t="s">
        <v>8936</v>
      </c>
      <c r="C4166" s="371" t="s">
        <v>770</v>
      </c>
      <c r="D4166" s="372">
        <v>0.9</v>
      </c>
    </row>
    <row r="4167" spans="1:4" x14ac:dyDescent="0.25">
      <c r="A4167" s="369" t="s">
        <v>8949</v>
      </c>
      <c r="B4167" s="370" t="s">
        <v>8950</v>
      </c>
      <c r="C4167" s="371" t="s">
        <v>770</v>
      </c>
      <c r="D4167" s="372">
        <v>0.9</v>
      </c>
    </row>
    <row r="4168" spans="1:4" ht="60" x14ac:dyDescent="0.25">
      <c r="A4168" s="369" t="s">
        <v>9021</v>
      </c>
      <c r="B4168" s="370" t="s">
        <v>9022</v>
      </c>
      <c r="C4168" s="371" t="s">
        <v>32</v>
      </c>
      <c r="D4168" s="372">
        <v>5</v>
      </c>
    </row>
    <row r="4169" spans="1:4" ht="45" x14ac:dyDescent="0.25">
      <c r="A4169" s="369" t="s">
        <v>9041</v>
      </c>
      <c r="B4169" s="370" t="s">
        <v>9042</v>
      </c>
      <c r="C4169" s="371" t="s">
        <v>32</v>
      </c>
      <c r="D4169" s="372">
        <v>0.21</v>
      </c>
    </row>
    <row r="4170" spans="1:4" ht="60" x14ac:dyDescent="0.25">
      <c r="A4170" s="369" t="s">
        <v>10028</v>
      </c>
      <c r="B4170" s="370" t="s">
        <v>10029</v>
      </c>
      <c r="C4170" s="371" t="s">
        <v>21</v>
      </c>
      <c r="D4170" s="372">
        <v>1.08</v>
      </c>
    </row>
    <row r="4171" spans="1:4" ht="60" x14ac:dyDescent="0.25">
      <c r="A4171" s="369" t="s">
        <v>98</v>
      </c>
      <c r="B4171" s="370" t="s">
        <v>99</v>
      </c>
      <c r="C4171" s="371" t="s">
        <v>52</v>
      </c>
      <c r="D4171" s="372"/>
    </row>
    <row r="4172" spans="1:4" x14ac:dyDescent="0.25">
      <c r="A4172" s="369" t="s">
        <v>8935</v>
      </c>
      <c r="B4172" s="370" t="s">
        <v>8936</v>
      </c>
      <c r="C4172" s="371" t="s">
        <v>770</v>
      </c>
      <c r="D4172" s="372">
        <v>0.25</v>
      </c>
    </row>
    <row r="4173" spans="1:4" x14ac:dyDescent="0.25">
      <c r="A4173" s="369" t="s">
        <v>8949</v>
      </c>
      <c r="B4173" s="370" t="s">
        <v>8950</v>
      </c>
      <c r="C4173" s="371" t="s">
        <v>770</v>
      </c>
      <c r="D4173" s="372">
        <v>0.25</v>
      </c>
    </row>
    <row r="4174" spans="1:4" ht="60" x14ac:dyDescent="0.25">
      <c r="A4174" s="369" t="s">
        <v>9021</v>
      </c>
      <c r="B4174" s="370" t="s">
        <v>9022</v>
      </c>
      <c r="C4174" s="371" t="s">
        <v>32</v>
      </c>
      <c r="D4174" s="372">
        <v>1</v>
      </c>
    </row>
    <row r="4175" spans="1:4" ht="45" x14ac:dyDescent="0.25">
      <c r="A4175" s="369" t="s">
        <v>9041</v>
      </c>
      <c r="B4175" s="370" t="s">
        <v>9042</v>
      </c>
      <c r="C4175" s="371" t="s">
        <v>32</v>
      </c>
      <c r="D4175" s="372">
        <v>7.0000000000000007E-2</v>
      </c>
    </row>
    <row r="4176" spans="1:4" ht="60" x14ac:dyDescent="0.25">
      <c r="A4176" s="369" t="s">
        <v>10028</v>
      </c>
      <c r="B4176" s="370" t="s">
        <v>10029</v>
      </c>
      <c r="C4176" s="371" t="s">
        <v>21</v>
      </c>
      <c r="D4176" s="372">
        <v>0.188</v>
      </c>
    </row>
    <row r="4177" spans="1:4" ht="45" x14ac:dyDescent="0.25">
      <c r="A4177" s="369" t="s">
        <v>2026</v>
      </c>
      <c r="B4177" s="370" t="s">
        <v>6796</v>
      </c>
      <c r="C4177" s="371" t="s">
        <v>21</v>
      </c>
      <c r="D4177" s="372"/>
    </row>
    <row r="4178" spans="1:4" x14ac:dyDescent="0.25">
      <c r="A4178" s="369" t="s">
        <v>8935</v>
      </c>
      <c r="B4178" s="370" t="s">
        <v>8936</v>
      </c>
      <c r="C4178" s="371" t="s">
        <v>770</v>
      </c>
      <c r="D4178" s="372">
        <v>0.9</v>
      </c>
    </row>
    <row r="4179" spans="1:4" x14ac:dyDescent="0.25">
      <c r="A4179" s="369" t="s">
        <v>8949</v>
      </c>
      <c r="B4179" s="370" t="s">
        <v>8950</v>
      </c>
      <c r="C4179" s="371" t="s">
        <v>770</v>
      </c>
      <c r="D4179" s="372">
        <v>0.9</v>
      </c>
    </row>
    <row r="4180" spans="1:4" ht="45" x14ac:dyDescent="0.25">
      <c r="A4180" s="369" t="s">
        <v>9035</v>
      </c>
      <c r="B4180" s="370" t="s">
        <v>9036</v>
      </c>
      <c r="C4180" s="371" t="s">
        <v>32</v>
      </c>
      <c r="D4180" s="372">
        <v>5</v>
      </c>
    </row>
    <row r="4181" spans="1:4" ht="45" x14ac:dyDescent="0.25">
      <c r="A4181" s="369" t="s">
        <v>9041</v>
      </c>
      <c r="B4181" s="370" t="s">
        <v>9042</v>
      </c>
      <c r="C4181" s="371" t="s">
        <v>32</v>
      </c>
      <c r="D4181" s="372">
        <v>0.21</v>
      </c>
    </row>
    <row r="4182" spans="1:4" ht="60" x14ac:dyDescent="0.25">
      <c r="A4182" s="369" t="s">
        <v>10026</v>
      </c>
      <c r="B4182" s="370" t="s">
        <v>10027</v>
      </c>
      <c r="C4182" s="371" t="s">
        <v>21</v>
      </c>
      <c r="D4182" s="372">
        <v>1.08</v>
      </c>
    </row>
    <row r="4183" spans="1:4" ht="45" x14ac:dyDescent="0.25">
      <c r="A4183" s="369" t="s">
        <v>2027</v>
      </c>
      <c r="B4183" s="370" t="s">
        <v>2028</v>
      </c>
      <c r="C4183" s="371" t="s">
        <v>52</v>
      </c>
      <c r="D4183" s="372"/>
    </row>
    <row r="4184" spans="1:4" x14ac:dyDescent="0.25">
      <c r="A4184" s="369" t="s">
        <v>8935</v>
      </c>
      <c r="B4184" s="370" t="s">
        <v>8936</v>
      </c>
      <c r="C4184" s="371" t="s">
        <v>770</v>
      </c>
      <c r="D4184" s="372">
        <v>0.25</v>
      </c>
    </row>
    <row r="4185" spans="1:4" x14ac:dyDescent="0.25">
      <c r="A4185" s="369" t="s">
        <v>8949</v>
      </c>
      <c r="B4185" s="370" t="s">
        <v>8950</v>
      </c>
      <c r="C4185" s="371" t="s">
        <v>770</v>
      </c>
      <c r="D4185" s="372">
        <v>0.25</v>
      </c>
    </row>
    <row r="4186" spans="1:4" ht="45" x14ac:dyDescent="0.25">
      <c r="A4186" s="369" t="s">
        <v>9035</v>
      </c>
      <c r="B4186" s="370" t="s">
        <v>9036</v>
      </c>
      <c r="C4186" s="371" t="s">
        <v>32</v>
      </c>
      <c r="D4186" s="372">
        <v>1</v>
      </c>
    </row>
    <row r="4187" spans="1:4" ht="45" x14ac:dyDescent="0.25">
      <c r="A4187" s="369" t="s">
        <v>9041</v>
      </c>
      <c r="B4187" s="370" t="s">
        <v>9042</v>
      </c>
      <c r="C4187" s="371" t="s">
        <v>32</v>
      </c>
      <c r="D4187" s="372">
        <v>7.0000000000000007E-2</v>
      </c>
    </row>
    <row r="4188" spans="1:4" ht="60" x14ac:dyDescent="0.25">
      <c r="A4188" s="369" t="s">
        <v>10026</v>
      </c>
      <c r="B4188" s="370" t="s">
        <v>10027</v>
      </c>
      <c r="C4188" s="371" t="s">
        <v>21</v>
      </c>
      <c r="D4188" s="372">
        <v>0.188</v>
      </c>
    </row>
    <row r="4189" spans="1:4" ht="45" x14ac:dyDescent="0.25">
      <c r="A4189" s="369" t="s">
        <v>2029</v>
      </c>
      <c r="B4189" s="370" t="s">
        <v>6797</v>
      </c>
      <c r="C4189" s="371" t="s">
        <v>21</v>
      </c>
      <c r="D4189" s="372"/>
    </row>
    <row r="4190" spans="1:4" x14ac:dyDescent="0.25">
      <c r="A4190" s="369" t="s">
        <v>8935</v>
      </c>
      <c r="B4190" s="370" t="s">
        <v>8936</v>
      </c>
      <c r="C4190" s="371" t="s">
        <v>770</v>
      </c>
      <c r="D4190" s="372">
        <v>0.9</v>
      </c>
    </row>
    <row r="4191" spans="1:4" x14ac:dyDescent="0.25">
      <c r="A4191" s="369" t="s">
        <v>8949</v>
      </c>
      <c r="B4191" s="370" t="s">
        <v>8950</v>
      </c>
      <c r="C4191" s="371" t="s">
        <v>770</v>
      </c>
      <c r="D4191" s="372">
        <v>0.9</v>
      </c>
    </row>
    <row r="4192" spans="1:4" ht="45" x14ac:dyDescent="0.25">
      <c r="A4192" s="369" t="s">
        <v>9035</v>
      </c>
      <c r="B4192" s="370" t="s">
        <v>9036</v>
      </c>
      <c r="C4192" s="371" t="s">
        <v>32</v>
      </c>
      <c r="D4192" s="372">
        <v>5</v>
      </c>
    </row>
    <row r="4193" spans="1:4" ht="45" x14ac:dyDescent="0.25">
      <c r="A4193" s="369" t="s">
        <v>9041</v>
      </c>
      <c r="B4193" s="370" t="s">
        <v>9042</v>
      </c>
      <c r="C4193" s="371" t="s">
        <v>32</v>
      </c>
      <c r="D4193" s="372">
        <v>0.21</v>
      </c>
    </row>
    <row r="4194" spans="1:4" ht="45" x14ac:dyDescent="0.25">
      <c r="A4194" s="369" t="s">
        <v>10030</v>
      </c>
      <c r="B4194" s="370" t="s">
        <v>10031</v>
      </c>
      <c r="C4194" s="371" t="s">
        <v>21</v>
      </c>
      <c r="D4194" s="372">
        <v>1.08</v>
      </c>
    </row>
    <row r="4195" spans="1:4" ht="45" x14ac:dyDescent="0.25">
      <c r="A4195" s="369" t="s">
        <v>2030</v>
      </c>
      <c r="B4195" s="370" t="s">
        <v>6798</v>
      </c>
      <c r="C4195" s="371" t="s">
        <v>52</v>
      </c>
      <c r="D4195" s="372"/>
    </row>
    <row r="4196" spans="1:4" x14ac:dyDescent="0.25">
      <c r="A4196" s="369" t="s">
        <v>8935</v>
      </c>
      <c r="B4196" s="370" t="s">
        <v>8936</v>
      </c>
      <c r="C4196" s="371" t="s">
        <v>770</v>
      </c>
      <c r="D4196" s="372">
        <v>0.25</v>
      </c>
    </row>
    <row r="4197" spans="1:4" x14ac:dyDescent="0.25">
      <c r="A4197" s="369" t="s">
        <v>8949</v>
      </c>
      <c r="B4197" s="370" t="s">
        <v>8950</v>
      </c>
      <c r="C4197" s="371" t="s">
        <v>770</v>
      </c>
      <c r="D4197" s="372">
        <v>0.25</v>
      </c>
    </row>
    <row r="4198" spans="1:4" ht="45" x14ac:dyDescent="0.25">
      <c r="A4198" s="369" t="s">
        <v>9035</v>
      </c>
      <c r="B4198" s="370" t="s">
        <v>9036</v>
      </c>
      <c r="C4198" s="371" t="s">
        <v>32</v>
      </c>
      <c r="D4198" s="372">
        <v>1</v>
      </c>
    </row>
    <row r="4199" spans="1:4" ht="45" x14ac:dyDescent="0.25">
      <c r="A4199" s="369" t="s">
        <v>9041</v>
      </c>
      <c r="B4199" s="370" t="s">
        <v>9042</v>
      </c>
      <c r="C4199" s="371" t="s">
        <v>32</v>
      </c>
      <c r="D4199" s="372">
        <v>7.0000000000000007E-2</v>
      </c>
    </row>
    <row r="4200" spans="1:4" ht="45" x14ac:dyDescent="0.25">
      <c r="A4200" s="369" t="s">
        <v>10030</v>
      </c>
      <c r="B4200" s="370" t="s">
        <v>10031</v>
      </c>
      <c r="C4200" s="371" t="s">
        <v>21</v>
      </c>
      <c r="D4200" s="372">
        <v>0.188</v>
      </c>
    </row>
    <row r="4201" spans="1:4" ht="60" x14ac:dyDescent="0.25">
      <c r="A4201" s="369" t="s">
        <v>2031</v>
      </c>
      <c r="B4201" s="370" t="s">
        <v>6799</v>
      </c>
      <c r="C4201" s="371" t="s">
        <v>21</v>
      </c>
      <c r="D4201" s="372"/>
    </row>
    <row r="4202" spans="1:4" x14ac:dyDescent="0.25">
      <c r="A4202" s="369" t="s">
        <v>8935</v>
      </c>
      <c r="B4202" s="370" t="s">
        <v>8936</v>
      </c>
      <c r="C4202" s="371" t="s">
        <v>770</v>
      </c>
      <c r="D4202" s="372">
        <v>0.9</v>
      </c>
    </row>
    <row r="4203" spans="1:4" x14ac:dyDescent="0.25">
      <c r="A4203" s="369" t="s">
        <v>8949</v>
      </c>
      <c r="B4203" s="370" t="s">
        <v>8950</v>
      </c>
      <c r="C4203" s="371" t="s">
        <v>770</v>
      </c>
      <c r="D4203" s="372">
        <v>0.9</v>
      </c>
    </row>
    <row r="4204" spans="1:4" ht="45" x14ac:dyDescent="0.25">
      <c r="A4204" s="369" t="s">
        <v>9035</v>
      </c>
      <c r="B4204" s="370" t="s">
        <v>9036</v>
      </c>
      <c r="C4204" s="371" t="s">
        <v>32</v>
      </c>
      <c r="D4204" s="372">
        <v>5</v>
      </c>
    </row>
    <row r="4205" spans="1:4" ht="45" x14ac:dyDescent="0.25">
      <c r="A4205" s="369" t="s">
        <v>9041</v>
      </c>
      <c r="B4205" s="370" t="s">
        <v>9042</v>
      </c>
      <c r="C4205" s="371" t="s">
        <v>32</v>
      </c>
      <c r="D4205" s="372">
        <v>0.21</v>
      </c>
    </row>
    <row r="4206" spans="1:4" ht="45" x14ac:dyDescent="0.25">
      <c r="A4206" s="369" t="s">
        <v>10032</v>
      </c>
      <c r="B4206" s="370" t="s">
        <v>10033</v>
      </c>
      <c r="C4206" s="371" t="s">
        <v>21</v>
      </c>
      <c r="D4206" s="372">
        <v>1.08</v>
      </c>
    </row>
    <row r="4207" spans="1:4" ht="45" x14ac:dyDescent="0.25">
      <c r="A4207" s="369" t="s">
        <v>2032</v>
      </c>
      <c r="B4207" s="370" t="s">
        <v>6800</v>
      </c>
      <c r="C4207" s="371" t="s">
        <v>52</v>
      </c>
      <c r="D4207" s="372"/>
    </row>
    <row r="4208" spans="1:4" x14ac:dyDescent="0.25">
      <c r="A4208" s="369" t="s">
        <v>8935</v>
      </c>
      <c r="B4208" s="370" t="s">
        <v>8936</v>
      </c>
      <c r="C4208" s="371" t="s">
        <v>770</v>
      </c>
      <c r="D4208" s="372">
        <v>0.25</v>
      </c>
    </row>
    <row r="4209" spans="1:4" x14ac:dyDescent="0.25">
      <c r="A4209" s="369" t="s">
        <v>8949</v>
      </c>
      <c r="B4209" s="370" t="s">
        <v>8950</v>
      </c>
      <c r="C4209" s="371" t="s">
        <v>770</v>
      </c>
      <c r="D4209" s="372">
        <v>0.25</v>
      </c>
    </row>
    <row r="4210" spans="1:4" ht="45" x14ac:dyDescent="0.25">
      <c r="A4210" s="369" t="s">
        <v>9035</v>
      </c>
      <c r="B4210" s="370" t="s">
        <v>9036</v>
      </c>
      <c r="C4210" s="371" t="s">
        <v>32</v>
      </c>
      <c r="D4210" s="372">
        <v>1</v>
      </c>
    </row>
    <row r="4211" spans="1:4" ht="45" x14ac:dyDescent="0.25">
      <c r="A4211" s="369" t="s">
        <v>9041</v>
      </c>
      <c r="B4211" s="370" t="s">
        <v>9042</v>
      </c>
      <c r="C4211" s="371" t="s">
        <v>32</v>
      </c>
      <c r="D4211" s="372">
        <v>7.0000000000000007E-2</v>
      </c>
    </row>
    <row r="4212" spans="1:4" ht="45" x14ac:dyDescent="0.25">
      <c r="A4212" s="369" t="s">
        <v>10032</v>
      </c>
      <c r="B4212" s="370" t="s">
        <v>10033</v>
      </c>
      <c r="C4212" s="371" t="s">
        <v>21</v>
      </c>
      <c r="D4212" s="372">
        <v>0.188</v>
      </c>
    </row>
    <row r="4213" spans="1:4" x14ac:dyDescent="0.25">
      <c r="A4213" s="365" t="s">
        <v>6801</v>
      </c>
      <c r="B4213" s="366" t="s">
        <v>15052</v>
      </c>
      <c r="C4213" s="367"/>
      <c r="D4213" s="368"/>
    </row>
    <row r="4214" spans="1:4" ht="30" x14ac:dyDescent="0.25">
      <c r="A4214" s="369" t="s">
        <v>2034</v>
      </c>
      <c r="B4214" s="370" t="s">
        <v>6802</v>
      </c>
      <c r="C4214" s="371" t="s">
        <v>21</v>
      </c>
      <c r="D4214" s="372"/>
    </row>
    <row r="4215" spans="1:4" x14ac:dyDescent="0.25">
      <c r="A4215" s="369" t="s">
        <v>8935</v>
      </c>
      <c r="B4215" s="370" t="s">
        <v>8936</v>
      </c>
      <c r="C4215" s="371" t="s">
        <v>770</v>
      </c>
      <c r="D4215" s="372">
        <v>0.6</v>
      </c>
    </row>
    <row r="4216" spans="1:4" x14ac:dyDescent="0.25">
      <c r="A4216" s="369" t="s">
        <v>8949</v>
      </c>
      <c r="B4216" s="370" t="s">
        <v>8950</v>
      </c>
      <c r="C4216" s="371" t="s">
        <v>770</v>
      </c>
      <c r="D4216" s="372">
        <v>0.4</v>
      </c>
    </row>
    <row r="4217" spans="1:4" ht="30" x14ac:dyDescent="0.25">
      <c r="A4217" s="369" t="s">
        <v>9015</v>
      </c>
      <c r="B4217" s="370" t="s">
        <v>9016</v>
      </c>
      <c r="C4217" s="371" t="s">
        <v>32</v>
      </c>
      <c r="D4217" s="372">
        <v>0.91</v>
      </c>
    </row>
    <row r="4218" spans="1:4" ht="30" x14ac:dyDescent="0.25">
      <c r="A4218" s="369" t="s">
        <v>9019</v>
      </c>
      <c r="B4218" s="370" t="s">
        <v>9020</v>
      </c>
      <c r="C4218" s="371" t="s">
        <v>32</v>
      </c>
      <c r="D4218" s="372">
        <v>4.4000000000000004</v>
      </c>
    </row>
    <row r="4219" spans="1:4" ht="45" x14ac:dyDescent="0.25">
      <c r="A4219" s="369" t="s">
        <v>9988</v>
      </c>
      <c r="B4219" s="370" t="s">
        <v>9989</v>
      </c>
      <c r="C4219" s="371" t="s">
        <v>21</v>
      </c>
      <c r="D4219" s="372">
        <v>1.1000000000000001</v>
      </c>
    </row>
    <row r="4220" spans="1:4" ht="30" x14ac:dyDescent="0.25">
      <c r="A4220" s="369" t="s">
        <v>2035</v>
      </c>
      <c r="B4220" s="370" t="s">
        <v>6803</v>
      </c>
      <c r="C4220" s="371" t="s">
        <v>21</v>
      </c>
      <c r="D4220" s="372"/>
    </row>
    <row r="4221" spans="1:4" x14ac:dyDescent="0.25">
      <c r="A4221" s="369" t="s">
        <v>8935</v>
      </c>
      <c r="B4221" s="370" t="s">
        <v>8936</v>
      </c>
      <c r="C4221" s="371" t="s">
        <v>770</v>
      </c>
      <c r="D4221" s="372">
        <v>0.6</v>
      </c>
    </row>
    <row r="4222" spans="1:4" x14ac:dyDescent="0.25">
      <c r="A4222" s="369" t="s">
        <v>8949</v>
      </c>
      <c r="B4222" s="370" t="s">
        <v>8950</v>
      </c>
      <c r="C4222" s="371" t="s">
        <v>770</v>
      </c>
      <c r="D4222" s="372">
        <v>0.4</v>
      </c>
    </row>
    <row r="4223" spans="1:4" ht="30" x14ac:dyDescent="0.25">
      <c r="A4223" s="369" t="s">
        <v>9015</v>
      </c>
      <c r="B4223" s="370" t="s">
        <v>9016</v>
      </c>
      <c r="C4223" s="371" t="s">
        <v>32</v>
      </c>
      <c r="D4223" s="372">
        <v>0.63</v>
      </c>
    </row>
    <row r="4224" spans="1:4" ht="30" x14ac:dyDescent="0.25">
      <c r="A4224" s="369" t="s">
        <v>9019</v>
      </c>
      <c r="B4224" s="370" t="s">
        <v>9020</v>
      </c>
      <c r="C4224" s="371" t="s">
        <v>32</v>
      </c>
      <c r="D4224" s="372">
        <v>4.4000000000000004</v>
      </c>
    </row>
    <row r="4225" spans="1:4" ht="45" x14ac:dyDescent="0.25">
      <c r="A4225" s="369" t="s">
        <v>9990</v>
      </c>
      <c r="B4225" s="370" t="s">
        <v>9991</v>
      </c>
      <c r="C4225" s="371" t="s">
        <v>21</v>
      </c>
      <c r="D4225" s="372">
        <v>1.1000000000000001</v>
      </c>
    </row>
    <row r="4226" spans="1:4" ht="30" x14ac:dyDescent="0.25">
      <c r="A4226" s="369" t="s">
        <v>2036</v>
      </c>
      <c r="B4226" s="370" t="s">
        <v>6804</v>
      </c>
      <c r="C4226" s="371" t="s">
        <v>21</v>
      </c>
      <c r="D4226" s="372"/>
    </row>
    <row r="4227" spans="1:4" x14ac:dyDescent="0.25">
      <c r="A4227" s="369" t="s">
        <v>8935</v>
      </c>
      <c r="B4227" s="370" t="s">
        <v>8936</v>
      </c>
      <c r="C4227" s="371" t="s">
        <v>770</v>
      </c>
      <c r="D4227" s="372">
        <v>0.6</v>
      </c>
    </row>
    <row r="4228" spans="1:4" x14ac:dyDescent="0.25">
      <c r="A4228" s="369" t="s">
        <v>8949</v>
      </c>
      <c r="B4228" s="370" t="s">
        <v>8950</v>
      </c>
      <c r="C4228" s="371" t="s">
        <v>770</v>
      </c>
      <c r="D4228" s="372">
        <v>0.4</v>
      </c>
    </row>
    <row r="4229" spans="1:4" ht="30" x14ac:dyDescent="0.25">
      <c r="A4229" s="369" t="s">
        <v>9015</v>
      </c>
      <c r="B4229" s="370" t="s">
        <v>9016</v>
      </c>
      <c r="C4229" s="371" t="s">
        <v>32</v>
      </c>
      <c r="D4229" s="372">
        <v>0.45</v>
      </c>
    </row>
    <row r="4230" spans="1:4" ht="30" x14ac:dyDescent="0.25">
      <c r="A4230" s="369" t="s">
        <v>9019</v>
      </c>
      <c r="B4230" s="370" t="s">
        <v>9020</v>
      </c>
      <c r="C4230" s="371" t="s">
        <v>32</v>
      </c>
      <c r="D4230" s="372">
        <v>4.4000000000000004</v>
      </c>
    </row>
    <row r="4231" spans="1:4" ht="45" x14ac:dyDescent="0.25">
      <c r="A4231" s="369" t="s">
        <v>9994</v>
      </c>
      <c r="B4231" s="370" t="s">
        <v>9995</v>
      </c>
      <c r="C4231" s="371" t="s">
        <v>21</v>
      </c>
      <c r="D4231" s="372">
        <v>1.1000000000000001</v>
      </c>
    </row>
    <row r="4232" spans="1:4" ht="30" x14ac:dyDescent="0.25">
      <c r="A4232" s="369" t="s">
        <v>2037</v>
      </c>
      <c r="B4232" s="370" t="s">
        <v>6805</v>
      </c>
      <c r="C4232" s="371" t="s">
        <v>21</v>
      </c>
      <c r="D4232" s="372"/>
    </row>
    <row r="4233" spans="1:4" x14ac:dyDescent="0.25">
      <c r="A4233" s="369" t="s">
        <v>8935</v>
      </c>
      <c r="B4233" s="370" t="s">
        <v>8936</v>
      </c>
      <c r="C4233" s="371" t="s">
        <v>770</v>
      </c>
      <c r="D4233" s="372">
        <v>0.6</v>
      </c>
    </row>
    <row r="4234" spans="1:4" x14ac:dyDescent="0.25">
      <c r="A4234" s="369" t="s">
        <v>8949</v>
      </c>
      <c r="B4234" s="370" t="s">
        <v>8950</v>
      </c>
      <c r="C4234" s="371" t="s">
        <v>770</v>
      </c>
      <c r="D4234" s="372">
        <v>0.4</v>
      </c>
    </row>
    <row r="4235" spans="1:4" ht="30" x14ac:dyDescent="0.25">
      <c r="A4235" s="369" t="s">
        <v>9015</v>
      </c>
      <c r="B4235" s="370" t="s">
        <v>9016</v>
      </c>
      <c r="C4235" s="371" t="s">
        <v>32</v>
      </c>
      <c r="D4235" s="372">
        <v>0.4</v>
      </c>
    </row>
    <row r="4236" spans="1:4" ht="30" x14ac:dyDescent="0.25">
      <c r="A4236" s="369" t="s">
        <v>9019</v>
      </c>
      <c r="B4236" s="370" t="s">
        <v>9020</v>
      </c>
      <c r="C4236" s="371" t="s">
        <v>32</v>
      </c>
      <c r="D4236" s="372">
        <v>4.4000000000000004</v>
      </c>
    </row>
    <row r="4237" spans="1:4" ht="45" x14ac:dyDescent="0.25">
      <c r="A4237" s="369" t="s">
        <v>9996</v>
      </c>
      <c r="B4237" s="370" t="s">
        <v>9997</v>
      </c>
      <c r="C4237" s="371" t="s">
        <v>21</v>
      </c>
      <c r="D4237" s="372">
        <v>1.1000000000000001</v>
      </c>
    </row>
    <row r="4238" spans="1:4" ht="30" x14ac:dyDescent="0.25">
      <c r="A4238" s="369" t="s">
        <v>2038</v>
      </c>
      <c r="B4238" s="370" t="s">
        <v>6806</v>
      </c>
      <c r="C4238" s="371" t="s">
        <v>21</v>
      </c>
      <c r="D4238" s="372"/>
    </row>
    <row r="4239" spans="1:4" x14ac:dyDescent="0.25">
      <c r="A4239" s="369" t="s">
        <v>8935</v>
      </c>
      <c r="B4239" s="370" t="s">
        <v>8936</v>
      </c>
      <c r="C4239" s="371" t="s">
        <v>770</v>
      </c>
      <c r="D4239" s="372">
        <v>0.6</v>
      </c>
    </row>
    <row r="4240" spans="1:4" x14ac:dyDescent="0.25">
      <c r="A4240" s="369" t="s">
        <v>8949</v>
      </c>
      <c r="B4240" s="370" t="s">
        <v>8950</v>
      </c>
      <c r="C4240" s="371" t="s">
        <v>770</v>
      </c>
      <c r="D4240" s="372">
        <v>0.4</v>
      </c>
    </row>
    <row r="4241" spans="1:4" ht="30" x14ac:dyDescent="0.25">
      <c r="A4241" s="369" t="s">
        <v>9015</v>
      </c>
      <c r="B4241" s="370" t="s">
        <v>9016</v>
      </c>
      <c r="C4241" s="371" t="s">
        <v>32</v>
      </c>
      <c r="D4241" s="372">
        <v>0.21</v>
      </c>
    </row>
    <row r="4242" spans="1:4" ht="30" x14ac:dyDescent="0.25">
      <c r="A4242" s="369" t="s">
        <v>9019</v>
      </c>
      <c r="B4242" s="370" t="s">
        <v>9020</v>
      </c>
      <c r="C4242" s="371" t="s">
        <v>32</v>
      </c>
      <c r="D4242" s="372">
        <v>5.5</v>
      </c>
    </row>
    <row r="4243" spans="1:4" ht="45" x14ac:dyDescent="0.25">
      <c r="A4243" s="369" t="s">
        <v>9992</v>
      </c>
      <c r="B4243" s="370" t="s">
        <v>9993</v>
      </c>
      <c r="C4243" s="371" t="s">
        <v>21</v>
      </c>
      <c r="D4243" s="372">
        <v>1.1000000000000001</v>
      </c>
    </row>
    <row r="4244" spans="1:4" x14ac:dyDescent="0.25">
      <c r="A4244" s="365" t="s">
        <v>6807</v>
      </c>
      <c r="B4244" s="366" t="s">
        <v>2039</v>
      </c>
      <c r="C4244" s="367"/>
      <c r="D4244" s="368"/>
    </row>
    <row r="4245" spans="1:4" ht="45" x14ac:dyDescent="0.25">
      <c r="A4245" s="369" t="s">
        <v>2040</v>
      </c>
      <c r="B4245" s="370" t="s">
        <v>2041</v>
      </c>
      <c r="C4245" s="371" t="s">
        <v>21</v>
      </c>
      <c r="D4245" s="372"/>
    </row>
    <row r="4246" spans="1:4" x14ac:dyDescent="0.25">
      <c r="A4246" s="369" t="s">
        <v>8935</v>
      </c>
      <c r="B4246" s="370" t="s">
        <v>8936</v>
      </c>
      <c r="C4246" s="371" t="s">
        <v>770</v>
      </c>
      <c r="D4246" s="372">
        <v>0.6</v>
      </c>
    </row>
    <row r="4247" spans="1:4" x14ac:dyDescent="0.25">
      <c r="A4247" s="369" t="s">
        <v>8949</v>
      </c>
      <c r="B4247" s="370" t="s">
        <v>8950</v>
      </c>
      <c r="C4247" s="371" t="s">
        <v>770</v>
      </c>
      <c r="D4247" s="372">
        <v>0.7</v>
      </c>
    </row>
    <row r="4248" spans="1:4" ht="45" x14ac:dyDescent="0.25">
      <c r="A4248" s="369" t="s">
        <v>9035</v>
      </c>
      <c r="B4248" s="370" t="s">
        <v>9036</v>
      </c>
      <c r="C4248" s="371" t="s">
        <v>32</v>
      </c>
      <c r="D4248" s="372">
        <v>6</v>
      </c>
    </row>
    <row r="4249" spans="1:4" ht="60" x14ac:dyDescent="0.25">
      <c r="A4249" s="369" t="s">
        <v>10014</v>
      </c>
      <c r="B4249" s="370" t="s">
        <v>10015</v>
      </c>
      <c r="C4249" s="371" t="s">
        <v>21</v>
      </c>
      <c r="D4249" s="372">
        <v>1.05</v>
      </c>
    </row>
    <row r="4250" spans="1:4" ht="45" x14ac:dyDescent="0.25">
      <c r="A4250" s="369" t="s">
        <v>2042</v>
      </c>
      <c r="B4250" s="370" t="s">
        <v>2043</v>
      </c>
      <c r="C4250" s="371" t="s">
        <v>21</v>
      </c>
      <c r="D4250" s="372"/>
    </row>
    <row r="4251" spans="1:4" x14ac:dyDescent="0.25">
      <c r="A4251" s="369" t="s">
        <v>8935</v>
      </c>
      <c r="B4251" s="370" t="s">
        <v>8936</v>
      </c>
      <c r="C4251" s="371" t="s">
        <v>770</v>
      </c>
      <c r="D4251" s="372">
        <v>0.6</v>
      </c>
    </row>
    <row r="4252" spans="1:4" x14ac:dyDescent="0.25">
      <c r="A4252" s="369" t="s">
        <v>8949</v>
      </c>
      <c r="B4252" s="370" t="s">
        <v>8950</v>
      </c>
      <c r="C4252" s="371" t="s">
        <v>770</v>
      </c>
      <c r="D4252" s="372">
        <v>0.7</v>
      </c>
    </row>
    <row r="4253" spans="1:4" ht="45" x14ac:dyDescent="0.25">
      <c r="A4253" s="369" t="s">
        <v>9035</v>
      </c>
      <c r="B4253" s="370" t="s">
        <v>9036</v>
      </c>
      <c r="C4253" s="371" t="s">
        <v>32</v>
      </c>
      <c r="D4253" s="372">
        <v>6</v>
      </c>
    </row>
    <row r="4254" spans="1:4" ht="60" x14ac:dyDescent="0.25">
      <c r="A4254" s="369" t="s">
        <v>10016</v>
      </c>
      <c r="B4254" s="370" t="s">
        <v>10017</v>
      </c>
      <c r="C4254" s="371" t="s">
        <v>21</v>
      </c>
      <c r="D4254" s="372">
        <v>1.05</v>
      </c>
    </row>
    <row r="4255" spans="1:4" ht="45" x14ac:dyDescent="0.25">
      <c r="A4255" s="369" t="s">
        <v>2044</v>
      </c>
      <c r="B4255" s="370" t="s">
        <v>2045</v>
      </c>
      <c r="C4255" s="371" t="s">
        <v>21</v>
      </c>
      <c r="D4255" s="372"/>
    </row>
    <row r="4256" spans="1:4" x14ac:dyDescent="0.25">
      <c r="A4256" s="369" t="s">
        <v>8935</v>
      </c>
      <c r="B4256" s="370" t="s">
        <v>8936</v>
      </c>
      <c r="C4256" s="371" t="s">
        <v>770</v>
      </c>
      <c r="D4256" s="372">
        <v>0.6</v>
      </c>
    </row>
    <row r="4257" spans="1:4" x14ac:dyDescent="0.25">
      <c r="A4257" s="369" t="s">
        <v>8949</v>
      </c>
      <c r="B4257" s="370" t="s">
        <v>8950</v>
      </c>
      <c r="C4257" s="371" t="s">
        <v>770</v>
      </c>
      <c r="D4257" s="372">
        <v>0.7</v>
      </c>
    </row>
    <row r="4258" spans="1:4" ht="45" x14ac:dyDescent="0.25">
      <c r="A4258" s="369" t="s">
        <v>9035</v>
      </c>
      <c r="B4258" s="370" t="s">
        <v>9036</v>
      </c>
      <c r="C4258" s="371" t="s">
        <v>32</v>
      </c>
      <c r="D4258" s="372">
        <v>6</v>
      </c>
    </row>
    <row r="4259" spans="1:4" ht="60" x14ac:dyDescent="0.25">
      <c r="A4259" s="369" t="s">
        <v>9978</v>
      </c>
      <c r="B4259" s="370" t="s">
        <v>9979</v>
      </c>
      <c r="C4259" s="371" t="s">
        <v>21</v>
      </c>
      <c r="D4259" s="372">
        <v>1.05</v>
      </c>
    </row>
    <row r="4260" spans="1:4" x14ac:dyDescent="0.25">
      <c r="A4260" s="365" t="s">
        <v>6808</v>
      </c>
      <c r="B4260" s="366" t="s">
        <v>15053</v>
      </c>
      <c r="C4260" s="367"/>
      <c r="D4260" s="368"/>
    </row>
    <row r="4261" spans="1:4" ht="45" x14ac:dyDescent="0.25">
      <c r="A4261" s="369" t="s">
        <v>159</v>
      </c>
      <c r="B4261" s="370" t="s">
        <v>6809</v>
      </c>
      <c r="C4261" s="371" t="s">
        <v>21</v>
      </c>
      <c r="D4261" s="372"/>
    </row>
    <row r="4262" spans="1:4" x14ac:dyDescent="0.25">
      <c r="A4262" s="369" t="s">
        <v>8935</v>
      </c>
      <c r="B4262" s="370" t="s">
        <v>8936</v>
      </c>
      <c r="C4262" s="371" t="s">
        <v>770</v>
      </c>
      <c r="D4262" s="372">
        <v>0.53</v>
      </c>
    </row>
    <row r="4263" spans="1:4" x14ac:dyDescent="0.25">
      <c r="A4263" s="369" t="s">
        <v>8949</v>
      </c>
      <c r="B4263" s="370" t="s">
        <v>8950</v>
      </c>
      <c r="C4263" s="371" t="s">
        <v>770</v>
      </c>
      <c r="D4263" s="372">
        <v>0.27</v>
      </c>
    </row>
    <row r="4264" spans="1:4" ht="45" x14ac:dyDescent="0.25">
      <c r="A4264" s="369" t="s">
        <v>9035</v>
      </c>
      <c r="B4264" s="370" t="s">
        <v>9036</v>
      </c>
      <c r="C4264" s="371" t="s">
        <v>32</v>
      </c>
      <c r="D4264" s="372">
        <v>5.5</v>
      </c>
    </row>
    <row r="4265" spans="1:4" ht="45" x14ac:dyDescent="0.25">
      <c r="A4265" s="369" t="s">
        <v>10018</v>
      </c>
      <c r="B4265" s="370" t="s">
        <v>10019</v>
      </c>
      <c r="C4265" s="371" t="s">
        <v>21</v>
      </c>
      <c r="D4265" s="372">
        <v>1.05</v>
      </c>
    </row>
    <row r="4266" spans="1:4" ht="45" x14ac:dyDescent="0.25">
      <c r="A4266" s="369" t="s">
        <v>2047</v>
      </c>
      <c r="B4266" s="370" t="s">
        <v>6810</v>
      </c>
      <c r="C4266" s="371" t="s">
        <v>21</v>
      </c>
      <c r="D4266" s="372"/>
    </row>
    <row r="4267" spans="1:4" x14ac:dyDescent="0.25">
      <c r="A4267" s="369" t="s">
        <v>8935</v>
      </c>
      <c r="B4267" s="370" t="s">
        <v>8936</v>
      </c>
      <c r="C4267" s="371" t="s">
        <v>770</v>
      </c>
      <c r="D4267" s="372">
        <v>0.53</v>
      </c>
    </row>
    <row r="4268" spans="1:4" x14ac:dyDescent="0.25">
      <c r="A4268" s="369" t="s">
        <v>8949</v>
      </c>
      <c r="B4268" s="370" t="s">
        <v>8950</v>
      </c>
      <c r="C4268" s="371" t="s">
        <v>770</v>
      </c>
      <c r="D4268" s="372">
        <v>0.27</v>
      </c>
    </row>
    <row r="4269" spans="1:4" ht="45" x14ac:dyDescent="0.25">
      <c r="A4269" s="369" t="s">
        <v>9035</v>
      </c>
      <c r="B4269" s="370" t="s">
        <v>9036</v>
      </c>
      <c r="C4269" s="371" t="s">
        <v>32</v>
      </c>
      <c r="D4269" s="372">
        <v>6</v>
      </c>
    </row>
    <row r="4270" spans="1:4" ht="60" x14ac:dyDescent="0.25">
      <c r="A4270" s="369" t="s">
        <v>9980</v>
      </c>
      <c r="B4270" s="370" t="s">
        <v>9981</v>
      </c>
      <c r="C4270" s="371" t="s">
        <v>21</v>
      </c>
      <c r="D4270" s="372">
        <v>1.05</v>
      </c>
    </row>
    <row r="4271" spans="1:4" ht="45" x14ac:dyDescent="0.25">
      <c r="A4271" s="369" t="s">
        <v>2048</v>
      </c>
      <c r="B4271" s="370" t="s">
        <v>6811</v>
      </c>
      <c r="C4271" s="371" t="s">
        <v>21</v>
      </c>
      <c r="D4271" s="372"/>
    </row>
    <row r="4272" spans="1:4" x14ac:dyDescent="0.25">
      <c r="A4272" s="369" t="s">
        <v>8935</v>
      </c>
      <c r="B4272" s="370" t="s">
        <v>8936</v>
      </c>
      <c r="C4272" s="371" t="s">
        <v>770</v>
      </c>
      <c r="D4272" s="372">
        <v>0.25</v>
      </c>
    </row>
    <row r="4273" spans="1:4" x14ac:dyDescent="0.25">
      <c r="A4273" s="369" t="s">
        <v>8949</v>
      </c>
      <c r="B4273" s="370" t="s">
        <v>8950</v>
      </c>
      <c r="C4273" s="371" t="s">
        <v>770</v>
      </c>
      <c r="D4273" s="372">
        <v>0.2</v>
      </c>
    </row>
    <row r="4274" spans="1:4" ht="60" x14ac:dyDescent="0.25">
      <c r="A4274" s="369" t="s">
        <v>9025</v>
      </c>
      <c r="B4274" s="370" t="s">
        <v>9026</v>
      </c>
      <c r="C4274" s="371" t="s">
        <v>32</v>
      </c>
      <c r="D4274" s="372">
        <v>1.75</v>
      </c>
    </row>
    <row r="4275" spans="1:4" x14ac:dyDescent="0.25">
      <c r="A4275" s="365" t="s">
        <v>6224</v>
      </c>
      <c r="B4275" s="366" t="s">
        <v>2049</v>
      </c>
      <c r="C4275" s="367"/>
      <c r="D4275" s="368"/>
    </row>
    <row r="4276" spans="1:4" x14ac:dyDescent="0.25">
      <c r="A4276" s="365" t="s">
        <v>6812</v>
      </c>
      <c r="B4276" s="366" t="s">
        <v>2050</v>
      </c>
      <c r="C4276" s="367"/>
      <c r="D4276" s="368"/>
    </row>
    <row r="4277" spans="1:4" x14ac:dyDescent="0.25">
      <c r="A4277" s="369" t="s">
        <v>2051</v>
      </c>
      <c r="B4277" s="370" t="s">
        <v>2052</v>
      </c>
      <c r="C4277" s="371" t="s">
        <v>21</v>
      </c>
      <c r="D4277" s="372"/>
    </row>
    <row r="4278" spans="1:4" x14ac:dyDescent="0.25">
      <c r="A4278" s="369" t="s">
        <v>8929</v>
      </c>
      <c r="B4278" s="370" t="s">
        <v>8930</v>
      </c>
      <c r="C4278" s="371" t="s">
        <v>770</v>
      </c>
      <c r="D4278" s="372">
        <v>1.1879999999999999</v>
      </c>
    </row>
    <row r="4279" spans="1:4" x14ac:dyDescent="0.25">
      <c r="A4279" s="369" t="s">
        <v>8949</v>
      </c>
      <c r="B4279" s="370" t="s">
        <v>8950</v>
      </c>
      <c r="C4279" s="371" t="s">
        <v>770</v>
      </c>
      <c r="D4279" s="372">
        <v>0.59399999999999997</v>
      </c>
    </row>
    <row r="4280" spans="1:4" x14ac:dyDescent="0.25">
      <c r="A4280" s="369" t="s">
        <v>8995</v>
      </c>
      <c r="B4280" s="370" t="s">
        <v>8996</v>
      </c>
      <c r="C4280" s="371" t="s">
        <v>32</v>
      </c>
      <c r="D4280" s="372">
        <v>0.14000000000000001</v>
      </c>
    </row>
    <row r="4281" spans="1:4" ht="45" x14ac:dyDescent="0.25">
      <c r="A4281" s="369" t="s">
        <v>9035</v>
      </c>
      <c r="B4281" s="370" t="s">
        <v>9036</v>
      </c>
      <c r="C4281" s="371" t="s">
        <v>32</v>
      </c>
      <c r="D4281" s="372">
        <v>8.6199999999999992</v>
      </c>
    </row>
    <row r="4282" spans="1:4" ht="45" x14ac:dyDescent="0.25">
      <c r="A4282" s="369" t="s">
        <v>10656</v>
      </c>
      <c r="B4282" s="370" t="s">
        <v>10657</v>
      </c>
      <c r="C4282" s="371" t="s">
        <v>21</v>
      </c>
      <c r="D4282" s="372">
        <v>1.1599999999999999</v>
      </c>
    </row>
    <row r="4283" spans="1:4" ht="30" x14ac:dyDescent="0.25">
      <c r="A4283" s="369" t="s">
        <v>100</v>
      </c>
      <c r="B4283" s="370" t="s">
        <v>6813</v>
      </c>
      <c r="C4283" s="371" t="s">
        <v>52</v>
      </c>
      <c r="D4283" s="372"/>
    </row>
    <row r="4284" spans="1:4" x14ac:dyDescent="0.25">
      <c r="A4284" s="369" t="s">
        <v>8929</v>
      </c>
      <c r="B4284" s="370" t="s">
        <v>8930</v>
      </c>
      <c r="C4284" s="371" t="s">
        <v>770</v>
      </c>
      <c r="D4284" s="372">
        <v>0.54700000000000004</v>
      </c>
    </row>
    <row r="4285" spans="1:4" x14ac:dyDescent="0.25">
      <c r="A4285" s="369" t="s">
        <v>8949</v>
      </c>
      <c r="B4285" s="370" t="s">
        <v>8950</v>
      </c>
      <c r="C4285" s="371" t="s">
        <v>770</v>
      </c>
      <c r="D4285" s="372">
        <v>0.27300000000000002</v>
      </c>
    </row>
    <row r="4286" spans="1:4" ht="45" x14ac:dyDescent="0.25">
      <c r="A4286" s="369" t="s">
        <v>9035</v>
      </c>
      <c r="B4286" s="370" t="s">
        <v>9036</v>
      </c>
      <c r="C4286" s="371" t="s">
        <v>32</v>
      </c>
      <c r="D4286" s="372">
        <v>1.29</v>
      </c>
    </row>
    <row r="4287" spans="1:4" ht="60" x14ac:dyDescent="0.25">
      <c r="A4287" s="369" t="s">
        <v>10660</v>
      </c>
      <c r="B4287" s="370" t="s">
        <v>10661</v>
      </c>
      <c r="C4287" s="371" t="s">
        <v>52</v>
      </c>
      <c r="D4287" s="372">
        <v>1</v>
      </c>
    </row>
    <row r="4288" spans="1:4" ht="30" x14ac:dyDescent="0.25">
      <c r="A4288" s="369" t="s">
        <v>2053</v>
      </c>
      <c r="B4288" s="370" t="s">
        <v>6814</v>
      </c>
      <c r="C4288" s="371" t="s">
        <v>52</v>
      </c>
      <c r="D4288" s="372"/>
    </row>
    <row r="4289" spans="1:4" x14ac:dyDescent="0.25">
      <c r="A4289" s="369" t="s">
        <v>8929</v>
      </c>
      <c r="B4289" s="370" t="s">
        <v>8930</v>
      </c>
      <c r="C4289" s="371" t="s">
        <v>770</v>
      </c>
      <c r="D4289" s="372">
        <v>0.68379999999999996</v>
      </c>
    </row>
    <row r="4290" spans="1:4" x14ac:dyDescent="0.25">
      <c r="A4290" s="369" t="s">
        <v>8949</v>
      </c>
      <c r="B4290" s="370" t="s">
        <v>8950</v>
      </c>
      <c r="C4290" s="371" t="s">
        <v>770</v>
      </c>
      <c r="D4290" s="372">
        <v>0.34129999999999999</v>
      </c>
    </row>
    <row r="4291" spans="1:4" ht="45" x14ac:dyDescent="0.25">
      <c r="A4291" s="369" t="s">
        <v>9035</v>
      </c>
      <c r="B4291" s="370" t="s">
        <v>9036</v>
      </c>
      <c r="C4291" s="371" t="s">
        <v>32</v>
      </c>
      <c r="D4291" s="372">
        <v>1.6125</v>
      </c>
    </row>
    <row r="4292" spans="1:4" ht="60" x14ac:dyDescent="0.25">
      <c r="A4292" s="369" t="s">
        <v>10662</v>
      </c>
      <c r="B4292" s="370" t="s">
        <v>10663</v>
      </c>
      <c r="C4292" s="371" t="s">
        <v>52</v>
      </c>
      <c r="D4292" s="372">
        <v>1</v>
      </c>
    </row>
    <row r="4293" spans="1:4" ht="30" x14ac:dyDescent="0.25">
      <c r="A4293" s="369" t="s">
        <v>2054</v>
      </c>
      <c r="B4293" s="370" t="s">
        <v>2055</v>
      </c>
      <c r="C4293" s="371" t="s">
        <v>52</v>
      </c>
      <c r="D4293" s="372"/>
    </row>
    <row r="4294" spans="1:4" x14ac:dyDescent="0.25">
      <c r="A4294" s="369" t="s">
        <v>8929</v>
      </c>
      <c r="B4294" s="370" t="s">
        <v>8930</v>
      </c>
      <c r="C4294" s="371" t="s">
        <v>770</v>
      </c>
      <c r="D4294" s="372">
        <v>1.3674999999999999</v>
      </c>
    </row>
    <row r="4295" spans="1:4" x14ac:dyDescent="0.25">
      <c r="A4295" s="369" t="s">
        <v>8949</v>
      </c>
      <c r="B4295" s="370" t="s">
        <v>8950</v>
      </c>
      <c r="C4295" s="371" t="s">
        <v>770</v>
      </c>
      <c r="D4295" s="372">
        <v>0.6825</v>
      </c>
    </row>
    <row r="4296" spans="1:4" ht="45" x14ac:dyDescent="0.25">
      <c r="A4296" s="369" t="s">
        <v>9035</v>
      </c>
      <c r="B4296" s="370" t="s">
        <v>9036</v>
      </c>
      <c r="C4296" s="371" t="s">
        <v>32</v>
      </c>
      <c r="D4296" s="372">
        <v>3.2250000000000001</v>
      </c>
    </row>
    <row r="4297" spans="1:4" ht="60" x14ac:dyDescent="0.25">
      <c r="A4297" s="369" t="s">
        <v>10658</v>
      </c>
      <c r="B4297" s="370" t="s">
        <v>10659</v>
      </c>
      <c r="C4297" s="371" t="s">
        <v>52</v>
      </c>
      <c r="D4297" s="372">
        <v>1</v>
      </c>
    </row>
    <row r="4298" spans="1:4" ht="30" x14ac:dyDescent="0.25">
      <c r="A4298" s="369" t="s">
        <v>2056</v>
      </c>
      <c r="B4298" s="370" t="s">
        <v>2057</v>
      </c>
      <c r="C4298" s="371" t="s">
        <v>52</v>
      </c>
      <c r="D4298" s="372"/>
    </row>
    <row r="4299" spans="1:4" x14ac:dyDescent="0.25">
      <c r="A4299" s="369" t="s">
        <v>8929</v>
      </c>
      <c r="B4299" s="370" t="s">
        <v>8930</v>
      </c>
      <c r="C4299" s="371" t="s">
        <v>770</v>
      </c>
      <c r="D4299" s="372">
        <v>0.29899999999999999</v>
      </c>
    </row>
    <row r="4300" spans="1:4" x14ac:dyDescent="0.25">
      <c r="A4300" s="369" t="s">
        <v>8949</v>
      </c>
      <c r="B4300" s="370" t="s">
        <v>8950</v>
      </c>
      <c r="C4300" s="371" t="s">
        <v>770</v>
      </c>
      <c r="D4300" s="372">
        <v>0.15</v>
      </c>
    </row>
    <row r="4301" spans="1:4" x14ac:dyDescent="0.25">
      <c r="A4301" s="369" t="s">
        <v>8995</v>
      </c>
      <c r="B4301" s="370" t="s">
        <v>8996</v>
      </c>
      <c r="C4301" s="371" t="s">
        <v>32</v>
      </c>
      <c r="D4301" s="372">
        <v>0.12</v>
      </c>
    </row>
    <row r="4302" spans="1:4" ht="45" x14ac:dyDescent="0.25">
      <c r="A4302" s="369" t="s">
        <v>9035</v>
      </c>
      <c r="B4302" s="370" t="s">
        <v>9036</v>
      </c>
      <c r="C4302" s="371" t="s">
        <v>32</v>
      </c>
      <c r="D4302" s="372">
        <v>0.86140000000000005</v>
      </c>
    </row>
    <row r="4303" spans="1:4" ht="45" x14ac:dyDescent="0.25">
      <c r="A4303" s="369" t="s">
        <v>10664</v>
      </c>
      <c r="B4303" s="370" t="s">
        <v>10665</v>
      </c>
      <c r="C4303" s="371" t="s">
        <v>52</v>
      </c>
      <c r="D4303" s="372">
        <v>1.04</v>
      </c>
    </row>
    <row r="4304" spans="1:4" ht="30" x14ac:dyDescent="0.25">
      <c r="A4304" s="369" t="s">
        <v>2058</v>
      </c>
      <c r="B4304" s="370" t="s">
        <v>6815</v>
      </c>
      <c r="C4304" s="371" t="s">
        <v>52</v>
      </c>
      <c r="D4304" s="372"/>
    </row>
    <row r="4305" spans="1:4" x14ac:dyDescent="0.25">
      <c r="A4305" s="369" t="s">
        <v>8929</v>
      </c>
      <c r="B4305" s="370" t="s">
        <v>8930</v>
      </c>
      <c r="C4305" s="371" t="s">
        <v>770</v>
      </c>
      <c r="D4305" s="372">
        <v>0.29899999999999999</v>
      </c>
    </row>
    <row r="4306" spans="1:4" x14ac:dyDescent="0.25">
      <c r="A4306" s="369" t="s">
        <v>8949</v>
      </c>
      <c r="B4306" s="370" t="s">
        <v>8950</v>
      </c>
      <c r="C4306" s="371" t="s">
        <v>770</v>
      </c>
      <c r="D4306" s="372">
        <v>0.15</v>
      </c>
    </row>
    <row r="4307" spans="1:4" x14ac:dyDescent="0.25">
      <c r="A4307" s="369" t="s">
        <v>8995</v>
      </c>
      <c r="B4307" s="370" t="s">
        <v>8996</v>
      </c>
      <c r="C4307" s="371" t="s">
        <v>32</v>
      </c>
      <c r="D4307" s="372">
        <v>0.12</v>
      </c>
    </row>
    <row r="4308" spans="1:4" ht="45" x14ac:dyDescent="0.25">
      <c r="A4308" s="369" t="s">
        <v>9035</v>
      </c>
      <c r="B4308" s="370" t="s">
        <v>9036</v>
      </c>
      <c r="C4308" s="371" t="s">
        <v>32</v>
      </c>
      <c r="D4308" s="372">
        <v>0.86140000000000005</v>
      </c>
    </row>
    <row r="4309" spans="1:4" ht="45" x14ac:dyDescent="0.25">
      <c r="A4309" s="369" t="s">
        <v>10666</v>
      </c>
      <c r="B4309" s="370" t="s">
        <v>10667</v>
      </c>
      <c r="C4309" s="371" t="s">
        <v>52</v>
      </c>
      <c r="D4309" s="372">
        <v>1.04</v>
      </c>
    </row>
    <row r="4310" spans="1:4" x14ac:dyDescent="0.25">
      <c r="A4310" s="365" t="s">
        <v>6816</v>
      </c>
      <c r="B4310" s="366" t="s">
        <v>15054</v>
      </c>
      <c r="C4310" s="367"/>
      <c r="D4310" s="368"/>
    </row>
    <row r="4311" spans="1:4" ht="30" x14ac:dyDescent="0.25">
      <c r="A4311" s="369" t="s">
        <v>2060</v>
      </c>
      <c r="B4311" s="370" t="s">
        <v>2061</v>
      </c>
      <c r="C4311" s="371" t="s">
        <v>21</v>
      </c>
      <c r="D4311" s="372"/>
    </row>
    <row r="4312" spans="1:4" x14ac:dyDescent="0.25">
      <c r="A4312" s="369" t="s">
        <v>8949</v>
      </c>
      <c r="B4312" s="370" t="s">
        <v>8950</v>
      </c>
      <c r="C4312" s="371" t="s">
        <v>770</v>
      </c>
      <c r="D4312" s="372">
        <v>0.6</v>
      </c>
    </row>
    <row r="4313" spans="1:4" x14ac:dyDescent="0.25">
      <c r="A4313" s="369" t="s">
        <v>8993</v>
      </c>
      <c r="B4313" s="370" t="s">
        <v>8994</v>
      </c>
      <c r="C4313" s="371" t="s">
        <v>32</v>
      </c>
      <c r="D4313" s="372">
        <v>7.3</v>
      </c>
    </row>
    <row r="4314" spans="1:4" x14ac:dyDescent="0.25">
      <c r="A4314" s="369" t="s">
        <v>8995</v>
      </c>
      <c r="B4314" s="370" t="s">
        <v>8996</v>
      </c>
      <c r="C4314" s="371" t="s">
        <v>32</v>
      </c>
      <c r="D4314" s="372">
        <v>0.75</v>
      </c>
    </row>
    <row r="4315" spans="1:4" x14ac:dyDescent="0.25">
      <c r="A4315" s="369" t="s">
        <v>9049</v>
      </c>
      <c r="B4315" s="370" t="s">
        <v>9050</v>
      </c>
      <c r="C4315" s="371" t="s">
        <v>25</v>
      </c>
      <c r="D4315" s="372">
        <v>3.04E-2</v>
      </c>
    </row>
    <row r="4316" spans="1:4" x14ac:dyDescent="0.25">
      <c r="A4316" s="369" t="s">
        <v>10684</v>
      </c>
      <c r="B4316" s="370" t="s">
        <v>10685</v>
      </c>
      <c r="C4316" s="371" t="s">
        <v>21</v>
      </c>
      <c r="D4316" s="372">
        <v>1</v>
      </c>
    </row>
    <row r="4317" spans="1:4" ht="30" x14ac:dyDescent="0.25">
      <c r="A4317" s="369" t="s">
        <v>2062</v>
      </c>
      <c r="B4317" s="370" t="s">
        <v>6817</v>
      </c>
      <c r="C4317" s="371" t="s">
        <v>21</v>
      </c>
      <c r="D4317" s="372"/>
    </row>
    <row r="4318" spans="1:4" x14ac:dyDescent="0.25">
      <c r="A4318" s="369" t="s">
        <v>8949</v>
      </c>
      <c r="B4318" s="370" t="s">
        <v>8950</v>
      </c>
      <c r="C4318" s="371" t="s">
        <v>770</v>
      </c>
      <c r="D4318" s="372">
        <v>0.6</v>
      </c>
    </row>
    <row r="4319" spans="1:4" x14ac:dyDescent="0.25">
      <c r="A4319" s="369" t="s">
        <v>8993</v>
      </c>
      <c r="B4319" s="370" t="s">
        <v>8994</v>
      </c>
      <c r="C4319" s="371" t="s">
        <v>32</v>
      </c>
      <c r="D4319" s="372">
        <v>7.3</v>
      </c>
    </row>
    <row r="4320" spans="1:4" x14ac:dyDescent="0.25">
      <c r="A4320" s="369" t="s">
        <v>8995</v>
      </c>
      <c r="B4320" s="370" t="s">
        <v>8996</v>
      </c>
      <c r="C4320" s="371" t="s">
        <v>32</v>
      </c>
      <c r="D4320" s="372">
        <v>0.75</v>
      </c>
    </row>
    <row r="4321" spans="1:4" x14ac:dyDescent="0.25">
      <c r="A4321" s="369" t="s">
        <v>9049</v>
      </c>
      <c r="B4321" s="370" t="s">
        <v>9050</v>
      </c>
      <c r="C4321" s="371" t="s">
        <v>25</v>
      </c>
      <c r="D4321" s="372">
        <v>3.04E-2</v>
      </c>
    </row>
    <row r="4322" spans="1:4" x14ac:dyDescent="0.25">
      <c r="A4322" s="369" t="s">
        <v>10678</v>
      </c>
      <c r="B4322" s="370" t="s">
        <v>10679</v>
      </c>
      <c r="C4322" s="371" t="s">
        <v>21</v>
      </c>
      <c r="D4322" s="372">
        <v>1</v>
      </c>
    </row>
    <row r="4323" spans="1:4" ht="30" x14ac:dyDescent="0.25">
      <c r="A4323" s="369" t="s">
        <v>2063</v>
      </c>
      <c r="B4323" s="370" t="s">
        <v>2064</v>
      </c>
      <c r="C4323" s="371" t="s">
        <v>21</v>
      </c>
      <c r="D4323" s="372"/>
    </row>
    <row r="4324" spans="1:4" x14ac:dyDescent="0.25">
      <c r="A4324" s="369" t="s">
        <v>8949</v>
      </c>
      <c r="B4324" s="370" t="s">
        <v>8950</v>
      </c>
      <c r="C4324" s="371" t="s">
        <v>770</v>
      </c>
      <c r="D4324" s="372">
        <v>0.7</v>
      </c>
    </row>
    <row r="4325" spans="1:4" x14ac:dyDescent="0.25">
      <c r="A4325" s="369" t="s">
        <v>8993</v>
      </c>
      <c r="B4325" s="370" t="s">
        <v>8994</v>
      </c>
      <c r="C4325" s="371" t="s">
        <v>32</v>
      </c>
      <c r="D4325" s="372">
        <v>7.3</v>
      </c>
    </row>
    <row r="4326" spans="1:4" x14ac:dyDescent="0.25">
      <c r="A4326" s="369" t="s">
        <v>8995</v>
      </c>
      <c r="B4326" s="370" t="s">
        <v>8996</v>
      </c>
      <c r="C4326" s="371" t="s">
        <v>32</v>
      </c>
      <c r="D4326" s="372">
        <v>0.75</v>
      </c>
    </row>
    <row r="4327" spans="1:4" x14ac:dyDescent="0.25">
      <c r="A4327" s="369" t="s">
        <v>9049</v>
      </c>
      <c r="B4327" s="370" t="s">
        <v>9050</v>
      </c>
      <c r="C4327" s="371" t="s">
        <v>25</v>
      </c>
      <c r="D4327" s="372">
        <v>3.04E-2</v>
      </c>
    </row>
    <row r="4328" spans="1:4" x14ac:dyDescent="0.25">
      <c r="A4328" s="369" t="s">
        <v>10680</v>
      </c>
      <c r="B4328" s="370" t="s">
        <v>10681</v>
      </c>
      <c r="C4328" s="371" t="s">
        <v>21</v>
      </c>
      <c r="D4328" s="372">
        <v>1</v>
      </c>
    </row>
    <row r="4329" spans="1:4" ht="30" x14ac:dyDescent="0.25">
      <c r="A4329" s="369" t="s">
        <v>2065</v>
      </c>
      <c r="B4329" s="370" t="s">
        <v>6818</v>
      </c>
      <c r="C4329" s="371" t="s">
        <v>21</v>
      </c>
      <c r="D4329" s="372"/>
    </row>
    <row r="4330" spans="1:4" x14ac:dyDescent="0.25">
      <c r="A4330" s="369" t="s">
        <v>8949</v>
      </c>
      <c r="B4330" s="370" t="s">
        <v>8950</v>
      </c>
      <c r="C4330" s="371" t="s">
        <v>770</v>
      </c>
      <c r="D4330" s="372">
        <v>0.7</v>
      </c>
    </row>
    <row r="4331" spans="1:4" x14ac:dyDescent="0.25">
      <c r="A4331" s="369" t="s">
        <v>8993</v>
      </c>
      <c r="B4331" s="370" t="s">
        <v>8994</v>
      </c>
      <c r="C4331" s="371" t="s">
        <v>32</v>
      </c>
      <c r="D4331" s="372">
        <v>7.3</v>
      </c>
    </row>
    <row r="4332" spans="1:4" x14ac:dyDescent="0.25">
      <c r="A4332" s="369" t="s">
        <v>8995</v>
      </c>
      <c r="B4332" s="370" t="s">
        <v>8996</v>
      </c>
      <c r="C4332" s="371" t="s">
        <v>32</v>
      </c>
      <c r="D4332" s="372">
        <v>0.75</v>
      </c>
    </row>
    <row r="4333" spans="1:4" x14ac:dyDescent="0.25">
      <c r="A4333" s="369" t="s">
        <v>9049</v>
      </c>
      <c r="B4333" s="370" t="s">
        <v>9050</v>
      </c>
      <c r="C4333" s="371" t="s">
        <v>25</v>
      </c>
      <c r="D4333" s="372">
        <v>3.04E-2</v>
      </c>
    </row>
    <row r="4334" spans="1:4" x14ac:dyDescent="0.25">
      <c r="A4334" s="369" t="s">
        <v>10682</v>
      </c>
      <c r="B4334" s="370" t="s">
        <v>10683</v>
      </c>
      <c r="C4334" s="371" t="s">
        <v>21</v>
      </c>
      <c r="D4334" s="372">
        <v>1</v>
      </c>
    </row>
    <row r="4335" spans="1:4" x14ac:dyDescent="0.25">
      <c r="A4335" s="369" t="s">
        <v>2066</v>
      </c>
      <c r="B4335" s="370" t="s">
        <v>2067</v>
      </c>
      <c r="C4335" s="371" t="s">
        <v>52</v>
      </c>
      <c r="D4335" s="372"/>
    </row>
    <row r="4336" spans="1:4" x14ac:dyDescent="0.25">
      <c r="A4336" s="369" t="s">
        <v>8949</v>
      </c>
      <c r="B4336" s="370" t="s">
        <v>8950</v>
      </c>
      <c r="C4336" s="371" t="s">
        <v>770</v>
      </c>
      <c r="D4336" s="372">
        <v>0.35</v>
      </c>
    </row>
    <row r="4337" spans="1:4" x14ac:dyDescent="0.25">
      <c r="A4337" s="369" t="s">
        <v>8993</v>
      </c>
      <c r="B4337" s="370" t="s">
        <v>8994</v>
      </c>
      <c r="C4337" s="371" t="s">
        <v>32</v>
      </c>
      <c r="D4337" s="372">
        <v>4.7450000000000001</v>
      </c>
    </row>
    <row r="4338" spans="1:4" x14ac:dyDescent="0.25">
      <c r="A4338" s="369" t="s">
        <v>8995</v>
      </c>
      <c r="B4338" s="370" t="s">
        <v>8996</v>
      </c>
      <c r="C4338" s="371" t="s">
        <v>32</v>
      </c>
      <c r="D4338" s="372">
        <v>0.48799999999999999</v>
      </c>
    </row>
    <row r="4339" spans="1:4" x14ac:dyDescent="0.25">
      <c r="A4339" s="369" t="s">
        <v>9049</v>
      </c>
      <c r="B4339" s="370" t="s">
        <v>9050</v>
      </c>
      <c r="C4339" s="371" t="s">
        <v>25</v>
      </c>
      <c r="D4339" s="372">
        <v>1.95E-2</v>
      </c>
    </row>
    <row r="4340" spans="1:4" ht="30" x14ac:dyDescent="0.25">
      <c r="A4340" s="369" t="s">
        <v>10676</v>
      </c>
      <c r="B4340" s="370" t="s">
        <v>10677</v>
      </c>
      <c r="C4340" s="371" t="s">
        <v>52</v>
      </c>
      <c r="D4340" s="372">
        <v>1</v>
      </c>
    </row>
    <row r="4341" spans="1:4" ht="30" x14ac:dyDescent="0.25">
      <c r="A4341" s="369" t="s">
        <v>2068</v>
      </c>
      <c r="B4341" s="370" t="s">
        <v>2069</v>
      </c>
      <c r="C4341" s="371" t="s">
        <v>52</v>
      </c>
      <c r="D4341" s="372"/>
    </row>
    <row r="4342" spans="1:4" x14ac:dyDescent="0.25">
      <c r="A4342" s="369" t="s">
        <v>8949</v>
      </c>
      <c r="B4342" s="370" t="s">
        <v>8950</v>
      </c>
      <c r="C4342" s="371" t="s">
        <v>770</v>
      </c>
      <c r="D4342" s="372">
        <v>0.35</v>
      </c>
    </row>
    <row r="4343" spans="1:4" x14ac:dyDescent="0.25">
      <c r="A4343" s="369" t="s">
        <v>8993</v>
      </c>
      <c r="B4343" s="370" t="s">
        <v>8994</v>
      </c>
      <c r="C4343" s="371" t="s">
        <v>32</v>
      </c>
      <c r="D4343" s="372">
        <v>4.7450000000000001</v>
      </c>
    </row>
    <row r="4344" spans="1:4" x14ac:dyDescent="0.25">
      <c r="A4344" s="369" t="s">
        <v>8995</v>
      </c>
      <c r="B4344" s="370" t="s">
        <v>8996</v>
      </c>
      <c r="C4344" s="371" t="s">
        <v>32</v>
      </c>
      <c r="D4344" s="372">
        <v>0.48799999999999999</v>
      </c>
    </row>
    <row r="4345" spans="1:4" x14ac:dyDescent="0.25">
      <c r="A4345" s="369" t="s">
        <v>9049</v>
      </c>
      <c r="B4345" s="370" t="s">
        <v>9050</v>
      </c>
      <c r="C4345" s="371" t="s">
        <v>25</v>
      </c>
      <c r="D4345" s="372">
        <v>1.95E-2</v>
      </c>
    </row>
    <row r="4346" spans="1:4" ht="30" x14ac:dyDescent="0.25">
      <c r="A4346" s="369" t="s">
        <v>10674</v>
      </c>
      <c r="B4346" s="370" t="s">
        <v>10675</v>
      </c>
      <c r="C4346" s="371" t="s">
        <v>52</v>
      </c>
      <c r="D4346" s="372">
        <v>1</v>
      </c>
    </row>
    <row r="4347" spans="1:4" x14ac:dyDescent="0.25">
      <c r="A4347" s="369" t="s">
        <v>2070</v>
      </c>
      <c r="B4347" s="370" t="s">
        <v>2071</v>
      </c>
      <c r="C4347" s="371" t="s">
        <v>52</v>
      </c>
      <c r="D4347" s="372"/>
    </row>
    <row r="4348" spans="1:4" x14ac:dyDescent="0.25">
      <c r="A4348" s="369" t="s">
        <v>8949</v>
      </c>
      <c r="B4348" s="370" t="s">
        <v>8950</v>
      </c>
      <c r="C4348" s="371" t="s">
        <v>770</v>
      </c>
      <c r="D4348" s="372">
        <v>0.1</v>
      </c>
    </row>
    <row r="4349" spans="1:4" x14ac:dyDescent="0.25">
      <c r="A4349" s="369" t="s">
        <v>8993</v>
      </c>
      <c r="B4349" s="370" t="s">
        <v>8994</v>
      </c>
      <c r="C4349" s="371" t="s">
        <v>32</v>
      </c>
      <c r="D4349" s="372">
        <v>0.73</v>
      </c>
    </row>
    <row r="4350" spans="1:4" x14ac:dyDescent="0.25">
      <c r="A4350" s="369" t="s">
        <v>8995</v>
      </c>
      <c r="B4350" s="370" t="s">
        <v>8996</v>
      </c>
      <c r="C4350" s="371" t="s">
        <v>32</v>
      </c>
      <c r="D4350" s="372">
        <v>7.4999999999999997E-2</v>
      </c>
    </row>
    <row r="4351" spans="1:4" x14ac:dyDescent="0.25">
      <c r="A4351" s="369" t="s">
        <v>9049</v>
      </c>
      <c r="B4351" s="370" t="s">
        <v>9050</v>
      </c>
      <c r="C4351" s="371" t="s">
        <v>25</v>
      </c>
      <c r="D4351" s="372">
        <v>3.0000000000000001E-3</v>
      </c>
    </row>
    <row r="4352" spans="1:4" ht="30" x14ac:dyDescent="0.25">
      <c r="A4352" s="369" t="s">
        <v>14755</v>
      </c>
      <c r="B4352" s="370" t="s">
        <v>14756</v>
      </c>
      <c r="C4352" s="371" t="s">
        <v>52</v>
      </c>
      <c r="D4352" s="372">
        <v>1</v>
      </c>
    </row>
    <row r="4353" spans="1:4" x14ac:dyDescent="0.25">
      <c r="A4353" s="365" t="s">
        <v>6819</v>
      </c>
      <c r="B4353" s="366" t="s">
        <v>2072</v>
      </c>
      <c r="C4353" s="367"/>
      <c r="D4353" s="368"/>
    </row>
    <row r="4354" spans="1:4" x14ac:dyDescent="0.25">
      <c r="A4354" s="369" t="s">
        <v>2073</v>
      </c>
      <c r="B4354" s="370" t="s">
        <v>2074</v>
      </c>
      <c r="C4354" s="371" t="s">
        <v>21</v>
      </c>
      <c r="D4354" s="372"/>
    </row>
    <row r="4355" spans="1:4" x14ac:dyDescent="0.25">
      <c r="A4355" s="369" t="s">
        <v>8949</v>
      </c>
      <c r="B4355" s="370" t="s">
        <v>8950</v>
      </c>
      <c r="C4355" s="371" t="s">
        <v>770</v>
      </c>
      <c r="D4355" s="372">
        <v>1.6</v>
      </c>
    </row>
    <row r="4356" spans="1:4" x14ac:dyDescent="0.25">
      <c r="A4356" s="369" t="s">
        <v>8993</v>
      </c>
      <c r="B4356" s="370" t="s">
        <v>8994</v>
      </c>
      <c r="C4356" s="371" t="s">
        <v>32</v>
      </c>
      <c r="D4356" s="372">
        <v>8.0500000000000007</v>
      </c>
    </row>
    <row r="4357" spans="1:4" x14ac:dyDescent="0.25">
      <c r="A4357" s="369" t="s">
        <v>9049</v>
      </c>
      <c r="B4357" s="370" t="s">
        <v>9050</v>
      </c>
      <c r="C4357" s="371" t="s">
        <v>25</v>
      </c>
      <c r="D4357" s="372">
        <v>3.04E-2</v>
      </c>
    </row>
    <row r="4358" spans="1:4" x14ac:dyDescent="0.25">
      <c r="A4358" s="369" t="s">
        <v>10694</v>
      </c>
      <c r="B4358" s="370" t="s">
        <v>10695</v>
      </c>
      <c r="C4358" s="371" t="s">
        <v>21</v>
      </c>
      <c r="D4358" s="372">
        <v>1</v>
      </c>
    </row>
    <row r="4359" spans="1:4" x14ac:dyDescent="0.25">
      <c r="A4359" s="369" t="s">
        <v>2075</v>
      </c>
      <c r="B4359" s="370" t="s">
        <v>2076</v>
      </c>
      <c r="C4359" s="371" t="s">
        <v>21</v>
      </c>
      <c r="D4359" s="372"/>
    </row>
    <row r="4360" spans="1:4" x14ac:dyDescent="0.25">
      <c r="A4360" s="369" t="s">
        <v>8949</v>
      </c>
      <c r="B4360" s="370" t="s">
        <v>8950</v>
      </c>
      <c r="C4360" s="371" t="s">
        <v>770</v>
      </c>
      <c r="D4360" s="372">
        <v>1.6</v>
      </c>
    </row>
    <row r="4361" spans="1:4" x14ac:dyDescent="0.25">
      <c r="A4361" s="369" t="s">
        <v>8993</v>
      </c>
      <c r="B4361" s="370" t="s">
        <v>8994</v>
      </c>
      <c r="C4361" s="371" t="s">
        <v>32</v>
      </c>
      <c r="D4361" s="372">
        <v>8.0500000000000007</v>
      </c>
    </row>
    <row r="4362" spans="1:4" x14ac:dyDescent="0.25">
      <c r="A4362" s="369" t="s">
        <v>9049</v>
      </c>
      <c r="B4362" s="370" t="s">
        <v>9050</v>
      </c>
      <c r="C4362" s="371" t="s">
        <v>25</v>
      </c>
      <c r="D4362" s="372">
        <v>3.04E-2</v>
      </c>
    </row>
    <row r="4363" spans="1:4" x14ac:dyDescent="0.25">
      <c r="A4363" s="369" t="s">
        <v>10700</v>
      </c>
      <c r="B4363" s="370" t="s">
        <v>10701</v>
      </c>
      <c r="C4363" s="371" t="s">
        <v>21</v>
      </c>
      <c r="D4363" s="372">
        <v>1</v>
      </c>
    </row>
    <row r="4364" spans="1:4" x14ac:dyDescent="0.25">
      <c r="A4364" s="369" t="s">
        <v>2077</v>
      </c>
      <c r="B4364" s="370" t="s">
        <v>2078</v>
      </c>
      <c r="C4364" s="371" t="s">
        <v>21</v>
      </c>
      <c r="D4364" s="372"/>
    </row>
    <row r="4365" spans="1:4" x14ac:dyDescent="0.25">
      <c r="A4365" s="369" t="s">
        <v>8935</v>
      </c>
      <c r="B4365" s="370" t="s">
        <v>8936</v>
      </c>
      <c r="C4365" s="371" t="s">
        <v>770</v>
      </c>
      <c r="D4365" s="372">
        <v>0.44</v>
      </c>
    </row>
    <row r="4366" spans="1:4" x14ac:dyDescent="0.25">
      <c r="A4366" s="369" t="s">
        <v>8949</v>
      </c>
      <c r="B4366" s="370" t="s">
        <v>8950</v>
      </c>
      <c r="C4366" s="371" t="s">
        <v>770</v>
      </c>
      <c r="D4366" s="372">
        <v>0.72</v>
      </c>
    </row>
    <row r="4367" spans="1:4" x14ac:dyDescent="0.25">
      <c r="A4367" s="369" t="s">
        <v>8993</v>
      </c>
      <c r="B4367" s="370" t="s">
        <v>8994</v>
      </c>
      <c r="C4367" s="371" t="s">
        <v>32</v>
      </c>
      <c r="D4367" s="372">
        <v>14.6</v>
      </c>
    </row>
    <row r="4368" spans="1:4" ht="30" x14ac:dyDescent="0.25">
      <c r="A4368" s="369" t="s">
        <v>9015</v>
      </c>
      <c r="B4368" s="370" t="s">
        <v>9016</v>
      </c>
      <c r="C4368" s="371" t="s">
        <v>32</v>
      </c>
      <c r="D4368" s="372">
        <v>3.9</v>
      </c>
    </row>
    <row r="4369" spans="1:4" ht="60" x14ac:dyDescent="0.25">
      <c r="A4369" s="369" t="s">
        <v>9021</v>
      </c>
      <c r="B4369" s="370" t="s">
        <v>9022</v>
      </c>
      <c r="C4369" s="371" t="s">
        <v>32</v>
      </c>
      <c r="D4369" s="372">
        <v>1.48</v>
      </c>
    </row>
    <row r="4370" spans="1:4" x14ac:dyDescent="0.25">
      <c r="A4370" s="369" t="s">
        <v>9043</v>
      </c>
      <c r="B4370" s="370" t="s">
        <v>9044</v>
      </c>
      <c r="C4370" s="371" t="s">
        <v>32</v>
      </c>
      <c r="D4370" s="372">
        <v>3.65</v>
      </c>
    </row>
    <row r="4371" spans="1:4" x14ac:dyDescent="0.25">
      <c r="A4371" s="369" t="s">
        <v>9049</v>
      </c>
      <c r="B4371" s="370" t="s">
        <v>9050</v>
      </c>
      <c r="C4371" s="371" t="s">
        <v>25</v>
      </c>
      <c r="D4371" s="372">
        <v>6.0499999999999998E-2</v>
      </c>
    </row>
    <row r="4372" spans="1:4" x14ac:dyDescent="0.25">
      <c r="A4372" s="369" t="s">
        <v>10698</v>
      </c>
      <c r="B4372" s="370" t="s">
        <v>10699</v>
      </c>
      <c r="C4372" s="371" t="s">
        <v>21</v>
      </c>
      <c r="D4372" s="372">
        <v>1.1200000000000001</v>
      </c>
    </row>
    <row r="4373" spans="1:4" x14ac:dyDescent="0.25">
      <c r="A4373" s="369" t="s">
        <v>2079</v>
      </c>
      <c r="B4373" s="370" t="s">
        <v>2080</v>
      </c>
      <c r="C4373" s="371" t="s">
        <v>52</v>
      </c>
      <c r="D4373" s="372"/>
    </row>
    <row r="4374" spans="1:4" x14ac:dyDescent="0.25">
      <c r="A4374" s="369" t="s">
        <v>8935</v>
      </c>
      <c r="B4374" s="370" t="s">
        <v>8936</v>
      </c>
      <c r="C4374" s="371" t="s">
        <v>770</v>
      </c>
      <c r="D4374" s="372">
        <v>0.7</v>
      </c>
    </row>
    <row r="4375" spans="1:4" x14ac:dyDescent="0.25">
      <c r="A4375" s="369" t="s">
        <v>8949</v>
      </c>
      <c r="B4375" s="370" t="s">
        <v>8950</v>
      </c>
      <c r="C4375" s="371" t="s">
        <v>770</v>
      </c>
      <c r="D4375" s="372">
        <v>0.5</v>
      </c>
    </row>
    <row r="4376" spans="1:4" ht="60" x14ac:dyDescent="0.25">
      <c r="A4376" s="369" t="s">
        <v>9021</v>
      </c>
      <c r="B4376" s="370" t="s">
        <v>9022</v>
      </c>
      <c r="C4376" s="371" t="s">
        <v>32</v>
      </c>
      <c r="D4376" s="372">
        <v>0.23</v>
      </c>
    </row>
    <row r="4377" spans="1:4" x14ac:dyDescent="0.25">
      <c r="A4377" s="369" t="s">
        <v>10698</v>
      </c>
      <c r="B4377" s="370" t="s">
        <v>10699</v>
      </c>
      <c r="C4377" s="371" t="s">
        <v>21</v>
      </c>
      <c r="D4377" s="372">
        <v>6.3E-2</v>
      </c>
    </row>
    <row r="4378" spans="1:4" x14ac:dyDescent="0.25">
      <c r="A4378" s="369" t="s">
        <v>2081</v>
      </c>
      <c r="B4378" s="370" t="s">
        <v>2082</v>
      </c>
      <c r="C4378" s="371" t="s">
        <v>52</v>
      </c>
      <c r="D4378" s="372"/>
    </row>
    <row r="4379" spans="1:4" x14ac:dyDescent="0.25">
      <c r="A4379" s="369" t="s">
        <v>8935</v>
      </c>
      <c r="B4379" s="370" t="s">
        <v>8936</v>
      </c>
      <c r="C4379" s="371" t="s">
        <v>770</v>
      </c>
      <c r="D4379" s="372">
        <v>1</v>
      </c>
    </row>
    <row r="4380" spans="1:4" x14ac:dyDescent="0.25">
      <c r="A4380" s="369" t="s">
        <v>8949</v>
      </c>
      <c r="B4380" s="370" t="s">
        <v>8950</v>
      </c>
      <c r="C4380" s="371" t="s">
        <v>770</v>
      </c>
      <c r="D4380" s="372">
        <v>0.8</v>
      </c>
    </row>
    <row r="4381" spans="1:4" ht="60" x14ac:dyDescent="0.25">
      <c r="A4381" s="369" t="s">
        <v>9021</v>
      </c>
      <c r="B4381" s="370" t="s">
        <v>9022</v>
      </c>
      <c r="C4381" s="371" t="s">
        <v>32</v>
      </c>
      <c r="D4381" s="372">
        <v>0.46</v>
      </c>
    </row>
    <row r="4382" spans="1:4" x14ac:dyDescent="0.25">
      <c r="A4382" s="369" t="s">
        <v>10698</v>
      </c>
      <c r="B4382" s="370" t="s">
        <v>10699</v>
      </c>
      <c r="C4382" s="371" t="s">
        <v>21</v>
      </c>
      <c r="D4382" s="372">
        <v>0.128</v>
      </c>
    </row>
    <row r="4383" spans="1:4" x14ac:dyDescent="0.25">
      <c r="A4383" s="369" t="s">
        <v>2083</v>
      </c>
      <c r="B4383" s="370" t="s">
        <v>2084</v>
      </c>
      <c r="C4383" s="371" t="s">
        <v>52</v>
      </c>
      <c r="D4383" s="372"/>
    </row>
    <row r="4384" spans="1:4" x14ac:dyDescent="0.25">
      <c r="A4384" s="369" t="s">
        <v>8949</v>
      </c>
      <c r="B4384" s="370" t="s">
        <v>8950</v>
      </c>
      <c r="C4384" s="371" t="s">
        <v>770</v>
      </c>
      <c r="D4384" s="372">
        <v>0.1</v>
      </c>
    </row>
    <row r="4385" spans="1:4" x14ac:dyDescent="0.25">
      <c r="A4385" s="369" t="s">
        <v>8993</v>
      </c>
      <c r="B4385" s="370" t="s">
        <v>8994</v>
      </c>
      <c r="C4385" s="371" t="s">
        <v>32</v>
      </c>
      <c r="D4385" s="372">
        <v>0.80500000000000005</v>
      </c>
    </row>
    <row r="4386" spans="1:4" x14ac:dyDescent="0.25">
      <c r="A4386" s="369" t="s">
        <v>9049</v>
      </c>
      <c r="B4386" s="370" t="s">
        <v>9050</v>
      </c>
      <c r="C4386" s="371" t="s">
        <v>25</v>
      </c>
      <c r="D4386" s="372">
        <v>3.0000000000000001E-3</v>
      </c>
    </row>
    <row r="4387" spans="1:4" x14ac:dyDescent="0.25">
      <c r="A4387" s="369" t="s">
        <v>10702</v>
      </c>
      <c r="B4387" s="370" t="s">
        <v>10703</v>
      </c>
      <c r="C4387" s="371" t="s">
        <v>52</v>
      </c>
      <c r="D4387" s="372">
        <v>1</v>
      </c>
    </row>
    <row r="4388" spans="1:4" x14ac:dyDescent="0.25">
      <c r="A4388" s="369" t="s">
        <v>2085</v>
      </c>
      <c r="B4388" s="370" t="s">
        <v>2086</v>
      </c>
      <c r="C4388" s="371" t="s">
        <v>21</v>
      </c>
      <c r="D4388" s="372"/>
    </row>
    <row r="4389" spans="1:4" x14ac:dyDescent="0.25">
      <c r="A4389" s="369" t="s">
        <v>8935</v>
      </c>
      <c r="B4389" s="370" t="s">
        <v>8936</v>
      </c>
      <c r="C4389" s="371" t="s">
        <v>770</v>
      </c>
      <c r="D4389" s="372">
        <v>0.4</v>
      </c>
    </row>
    <row r="4390" spans="1:4" x14ac:dyDescent="0.25">
      <c r="A4390" s="369" t="s">
        <v>8949</v>
      </c>
      <c r="B4390" s="370" t="s">
        <v>8950</v>
      </c>
      <c r="C4390" s="371" t="s">
        <v>770</v>
      </c>
      <c r="D4390" s="372">
        <v>0.8</v>
      </c>
    </row>
    <row r="4391" spans="1:4" x14ac:dyDescent="0.25">
      <c r="A4391" s="369" t="s">
        <v>8993</v>
      </c>
      <c r="B4391" s="370" t="s">
        <v>8994</v>
      </c>
      <c r="C4391" s="371" t="s">
        <v>32</v>
      </c>
      <c r="D4391" s="372">
        <v>8.0500000000000007</v>
      </c>
    </row>
    <row r="4392" spans="1:4" x14ac:dyDescent="0.25">
      <c r="A4392" s="369" t="s">
        <v>9049</v>
      </c>
      <c r="B4392" s="370" t="s">
        <v>9050</v>
      </c>
      <c r="C4392" s="371" t="s">
        <v>25</v>
      </c>
      <c r="D4392" s="372">
        <v>3.04E-2</v>
      </c>
    </row>
    <row r="4393" spans="1:4" x14ac:dyDescent="0.25">
      <c r="A4393" s="369" t="s">
        <v>10690</v>
      </c>
      <c r="B4393" s="370" t="s">
        <v>10691</v>
      </c>
      <c r="C4393" s="371" t="s">
        <v>21</v>
      </c>
      <c r="D4393" s="372">
        <v>1</v>
      </c>
    </row>
    <row r="4394" spans="1:4" x14ac:dyDescent="0.25">
      <c r="A4394" s="369" t="s">
        <v>2087</v>
      </c>
      <c r="B4394" s="370" t="s">
        <v>2088</v>
      </c>
      <c r="C4394" s="371" t="s">
        <v>52</v>
      </c>
      <c r="D4394" s="372"/>
    </row>
    <row r="4395" spans="1:4" x14ac:dyDescent="0.25">
      <c r="A4395" s="369" t="s">
        <v>8935</v>
      </c>
      <c r="B4395" s="370" t="s">
        <v>8936</v>
      </c>
      <c r="C4395" s="371" t="s">
        <v>770</v>
      </c>
      <c r="D4395" s="372">
        <v>0.2</v>
      </c>
    </row>
    <row r="4396" spans="1:4" x14ac:dyDescent="0.25">
      <c r="A4396" s="369" t="s">
        <v>8949</v>
      </c>
      <c r="B4396" s="370" t="s">
        <v>8950</v>
      </c>
      <c r="C4396" s="371" t="s">
        <v>770</v>
      </c>
      <c r="D4396" s="372">
        <v>0.1</v>
      </c>
    </row>
    <row r="4397" spans="1:4" x14ac:dyDescent="0.25">
      <c r="A4397" s="369" t="s">
        <v>8993</v>
      </c>
      <c r="B4397" s="370" t="s">
        <v>8994</v>
      </c>
      <c r="C4397" s="371" t="s">
        <v>32</v>
      </c>
      <c r="D4397" s="372">
        <v>1.06</v>
      </c>
    </row>
    <row r="4398" spans="1:4" x14ac:dyDescent="0.25">
      <c r="A4398" s="369" t="s">
        <v>9049</v>
      </c>
      <c r="B4398" s="370" t="s">
        <v>9050</v>
      </c>
      <c r="C4398" s="371" t="s">
        <v>25</v>
      </c>
      <c r="D4398" s="372">
        <v>3.0000000000000001E-3</v>
      </c>
    </row>
    <row r="4399" spans="1:4" x14ac:dyDescent="0.25">
      <c r="A4399" s="369" t="s">
        <v>10692</v>
      </c>
      <c r="B4399" s="370" t="s">
        <v>10693</v>
      </c>
      <c r="C4399" s="371" t="s">
        <v>52</v>
      </c>
      <c r="D4399" s="372">
        <v>1</v>
      </c>
    </row>
    <row r="4400" spans="1:4" ht="30" x14ac:dyDescent="0.25">
      <c r="A4400" s="369" t="s">
        <v>2089</v>
      </c>
      <c r="B4400" s="370" t="s">
        <v>2090</v>
      </c>
      <c r="C4400" s="371" t="s">
        <v>52</v>
      </c>
      <c r="D4400" s="372"/>
    </row>
    <row r="4401" spans="1:4" x14ac:dyDescent="0.25">
      <c r="A4401" s="369" t="s">
        <v>8949</v>
      </c>
      <c r="B4401" s="370" t="s">
        <v>8950</v>
      </c>
      <c r="C4401" s="371" t="s">
        <v>770</v>
      </c>
      <c r="D4401" s="372">
        <v>0.2</v>
      </c>
    </row>
    <row r="4402" spans="1:4" x14ac:dyDescent="0.25">
      <c r="A4402" s="369" t="s">
        <v>8993</v>
      </c>
      <c r="B4402" s="370" t="s">
        <v>8994</v>
      </c>
      <c r="C4402" s="371" t="s">
        <v>32</v>
      </c>
      <c r="D4402" s="372">
        <v>2.2799999999999998</v>
      </c>
    </row>
    <row r="4403" spans="1:4" x14ac:dyDescent="0.25">
      <c r="A4403" s="369" t="s">
        <v>9043</v>
      </c>
      <c r="B4403" s="370" t="s">
        <v>9044</v>
      </c>
      <c r="C4403" s="371" t="s">
        <v>32</v>
      </c>
      <c r="D4403" s="372">
        <v>1.1399999999999999</v>
      </c>
    </row>
    <row r="4404" spans="1:4" x14ac:dyDescent="0.25">
      <c r="A4404" s="369" t="s">
        <v>9049</v>
      </c>
      <c r="B4404" s="370" t="s">
        <v>9050</v>
      </c>
      <c r="C4404" s="371" t="s">
        <v>25</v>
      </c>
      <c r="D4404" s="372">
        <v>7.6E-3</v>
      </c>
    </row>
    <row r="4405" spans="1:4" ht="30" x14ac:dyDescent="0.25">
      <c r="A4405" s="369" t="s">
        <v>10688</v>
      </c>
      <c r="B4405" s="370" t="s">
        <v>10689</v>
      </c>
      <c r="C4405" s="371" t="s">
        <v>52</v>
      </c>
      <c r="D4405" s="372">
        <v>1</v>
      </c>
    </row>
    <row r="4406" spans="1:4" x14ac:dyDescent="0.25">
      <c r="A4406" s="365" t="s">
        <v>6820</v>
      </c>
      <c r="B4406" s="366" t="s">
        <v>15055</v>
      </c>
      <c r="C4406" s="367"/>
      <c r="D4406" s="368"/>
    </row>
    <row r="4407" spans="1:4" x14ac:dyDescent="0.25">
      <c r="A4407" s="369" t="s">
        <v>2091</v>
      </c>
      <c r="B4407" s="370" t="s">
        <v>2092</v>
      </c>
      <c r="C4407" s="371" t="s">
        <v>21</v>
      </c>
      <c r="D4407" s="372"/>
    </row>
    <row r="4408" spans="1:4" x14ac:dyDescent="0.25">
      <c r="A4408" s="369" t="s">
        <v>8935</v>
      </c>
      <c r="B4408" s="370" t="s">
        <v>8936</v>
      </c>
      <c r="C4408" s="371" t="s">
        <v>770</v>
      </c>
      <c r="D4408" s="372">
        <v>0.8</v>
      </c>
    </row>
    <row r="4409" spans="1:4" x14ac:dyDescent="0.25">
      <c r="A4409" s="369" t="s">
        <v>8949</v>
      </c>
      <c r="B4409" s="370" t="s">
        <v>8950</v>
      </c>
      <c r="C4409" s="371" t="s">
        <v>770</v>
      </c>
      <c r="D4409" s="372">
        <v>1.6</v>
      </c>
    </row>
    <row r="4410" spans="1:4" x14ac:dyDescent="0.25">
      <c r="A4410" s="369" t="s">
        <v>8993</v>
      </c>
      <c r="B4410" s="370" t="s">
        <v>8994</v>
      </c>
      <c r="C4410" s="371" t="s">
        <v>32</v>
      </c>
      <c r="D4410" s="372">
        <v>7.3</v>
      </c>
    </row>
    <row r="4411" spans="1:4" x14ac:dyDescent="0.25">
      <c r="A4411" s="369" t="s">
        <v>8995</v>
      </c>
      <c r="B4411" s="370" t="s">
        <v>8996</v>
      </c>
      <c r="C4411" s="371" t="s">
        <v>32</v>
      </c>
      <c r="D4411" s="372">
        <v>0.75</v>
      </c>
    </row>
    <row r="4412" spans="1:4" x14ac:dyDescent="0.25">
      <c r="A4412" s="369" t="s">
        <v>9049</v>
      </c>
      <c r="B4412" s="370" t="s">
        <v>9050</v>
      </c>
      <c r="C4412" s="371" t="s">
        <v>25</v>
      </c>
      <c r="D4412" s="372">
        <v>3.04E-2</v>
      </c>
    </row>
    <row r="4413" spans="1:4" x14ac:dyDescent="0.25">
      <c r="A4413" s="365" t="s">
        <v>6822</v>
      </c>
      <c r="B4413" s="366" t="s">
        <v>2093</v>
      </c>
      <c r="C4413" s="367"/>
      <c r="D4413" s="368"/>
    </row>
    <row r="4414" spans="1:4" x14ac:dyDescent="0.25">
      <c r="A4414" s="365" t="s">
        <v>6823</v>
      </c>
      <c r="B4414" s="366" t="s">
        <v>2094</v>
      </c>
      <c r="C4414" s="367"/>
      <c r="D4414" s="368"/>
    </row>
    <row r="4415" spans="1:4" x14ac:dyDescent="0.25">
      <c r="A4415" s="369" t="s">
        <v>2095</v>
      </c>
      <c r="B4415" s="370" t="s">
        <v>2096</v>
      </c>
      <c r="C4415" s="371" t="s">
        <v>21</v>
      </c>
      <c r="D4415" s="372"/>
    </row>
    <row r="4416" spans="1:4" x14ac:dyDescent="0.25">
      <c r="A4416" s="369" t="s">
        <v>8909</v>
      </c>
      <c r="B4416" s="370" t="s">
        <v>8910</v>
      </c>
      <c r="C4416" s="371" t="s">
        <v>770</v>
      </c>
      <c r="D4416" s="372">
        <v>1.2</v>
      </c>
    </row>
    <row r="4417" spans="1:4" x14ac:dyDescent="0.25">
      <c r="A4417" s="369" t="s">
        <v>8911</v>
      </c>
      <c r="B4417" s="370" t="s">
        <v>8912</v>
      </c>
      <c r="C4417" s="371" t="s">
        <v>770</v>
      </c>
      <c r="D4417" s="372">
        <v>1.2</v>
      </c>
    </row>
    <row r="4418" spans="1:4" x14ac:dyDescent="0.25">
      <c r="A4418" s="369" t="s">
        <v>8935</v>
      </c>
      <c r="B4418" s="370" t="s">
        <v>8936</v>
      </c>
      <c r="C4418" s="371" t="s">
        <v>770</v>
      </c>
      <c r="D4418" s="372">
        <v>0.3</v>
      </c>
    </row>
    <row r="4419" spans="1:4" x14ac:dyDescent="0.25">
      <c r="A4419" s="369" t="s">
        <v>8949</v>
      </c>
      <c r="B4419" s="370" t="s">
        <v>8950</v>
      </c>
      <c r="C4419" s="371" t="s">
        <v>770</v>
      </c>
      <c r="D4419" s="372">
        <v>0.4</v>
      </c>
    </row>
    <row r="4420" spans="1:4" x14ac:dyDescent="0.25">
      <c r="A4420" s="369" t="s">
        <v>9364</v>
      </c>
      <c r="B4420" s="370" t="s">
        <v>9365</v>
      </c>
      <c r="C4420" s="371" t="s">
        <v>52</v>
      </c>
      <c r="D4420" s="372">
        <v>0.4</v>
      </c>
    </row>
    <row r="4421" spans="1:4" x14ac:dyDescent="0.25">
      <c r="A4421" s="369" t="s">
        <v>9378</v>
      </c>
      <c r="B4421" s="370" t="s">
        <v>9379</v>
      </c>
      <c r="C4421" s="371" t="s">
        <v>52</v>
      </c>
      <c r="D4421" s="372">
        <v>3.7</v>
      </c>
    </row>
    <row r="4422" spans="1:4" x14ac:dyDescent="0.25">
      <c r="A4422" s="369" t="s">
        <v>9506</v>
      </c>
      <c r="B4422" s="370" t="s">
        <v>9507</v>
      </c>
      <c r="C4422" s="371" t="s">
        <v>32</v>
      </c>
      <c r="D4422" s="372">
        <v>0.2</v>
      </c>
    </row>
    <row r="4423" spans="1:4" x14ac:dyDescent="0.25">
      <c r="A4423" s="369" t="s">
        <v>14850</v>
      </c>
      <c r="B4423" s="370" t="s">
        <v>14851</v>
      </c>
      <c r="C4423" s="371" t="s">
        <v>21</v>
      </c>
      <c r="D4423" s="372">
        <v>1.1000000000000001</v>
      </c>
    </row>
    <row r="4424" spans="1:4" x14ac:dyDescent="0.25">
      <c r="A4424" s="365" t="s">
        <v>6824</v>
      </c>
      <c r="B4424" s="366" t="s">
        <v>2097</v>
      </c>
      <c r="C4424" s="367"/>
      <c r="D4424" s="368"/>
    </row>
    <row r="4425" spans="1:4" x14ac:dyDescent="0.25">
      <c r="A4425" s="369" t="s">
        <v>2098</v>
      </c>
      <c r="B4425" s="370" t="s">
        <v>2099</v>
      </c>
      <c r="C4425" s="371" t="s">
        <v>21</v>
      </c>
      <c r="D4425" s="372"/>
    </row>
    <row r="4426" spans="1:4" ht="30" x14ac:dyDescent="0.25">
      <c r="A4426" s="369" t="s">
        <v>9352</v>
      </c>
      <c r="B4426" s="370" t="s">
        <v>9353</v>
      </c>
      <c r="C4426" s="371" t="s">
        <v>21</v>
      </c>
      <c r="D4426" s="372">
        <v>1</v>
      </c>
    </row>
    <row r="4427" spans="1:4" ht="30" x14ac:dyDescent="0.25">
      <c r="A4427" s="369" t="s">
        <v>9479</v>
      </c>
      <c r="B4427" s="370" t="s">
        <v>9480</v>
      </c>
      <c r="C4427" s="371" t="s">
        <v>21</v>
      </c>
      <c r="D4427" s="372">
        <v>1.1000000000000001</v>
      </c>
    </row>
    <row r="4428" spans="1:4" x14ac:dyDescent="0.25">
      <c r="A4428" s="365" t="s">
        <v>6825</v>
      </c>
      <c r="B4428" s="366" t="s">
        <v>2100</v>
      </c>
      <c r="C4428" s="367"/>
      <c r="D4428" s="368"/>
    </row>
    <row r="4429" spans="1:4" x14ac:dyDescent="0.25">
      <c r="A4429" s="369" t="s">
        <v>2101</v>
      </c>
      <c r="B4429" s="370" t="s">
        <v>2102</v>
      </c>
      <c r="C4429" s="371" t="s">
        <v>21</v>
      </c>
      <c r="D4429" s="372"/>
    </row>
    <row r="4430" spans="1:4" x14ac:dyDescent="0.25">
      <c r="A4430" s="369" t="s">
        <v>8935</v>
      </c>
      <c r="B4430" s="370" t="s">
        <v>8936</v>
      </c>
      <c r="C4430" s="371" t="s">
        <v>770</v>
      </c>
      <c r="D4430" s="372">
        <v>0.35</v>
      </c>
    </row>
    <row r="4431" spans="1:4" x14ac:dyDescent="0.25">
      <c r="A4431" s="369" t="s">
        <v>8949</v>
      </c>
      <c r="B4431" s="370" t="s">
        <v>8950</v>
      </c>
      <c r="C4431" s="371" t="s">
        <v>770</v>
      </c>
      <c r="D4431" s="372">
        <v>0.7</v>
      </c>
    </row>
    <row r="4432" spans="1:4" x14ac:dyDescent="0.25">
      <c r="A4432" s="369" t="s">
        <v>9127</v>
      </c>
      <c r="B4432" s="370" t="s">
        <v>9128</v>
      </c>
      <c r="C4432" s="371" t="s">
        <v>32</v>
      </c>
      <c r="D4432" s="372">
        <v>0.8</v>
      </c>
    </row>
    <row r="4433" spans="1:4" x14ac:dyDescent="0.25">
      <c r="A4433" s="369" t="s">
        <v>9475</v>
      </c>
      <c r="B4433" s="370" t="s">
        <v>9476</v>
      </c>
      <c r="C4433" s="371" t="s">
        <v>21</v>
      </c>
      <c r="D4433" s="372">
        <v>1.05</v>
      </c>
    </row>
    <row r="4434" spans="1:4" x14ac:dyDescent="0.25">
      <c r="A4434" s="365" t="s">
        <v>6826</v>
      </c>
      <c r="B4434" s="366" t="s">
        <v>15056</v>
      </c>
      <c r="C4434" s="367"/>
      <c r="D4434" s="368"/>
    </row>
    <row r="4435" spans="1:4" x14ac:dyDescent="0.25">
      <c r="A4435" s="369" t="s">
        <v>2104</v>
      </c>
      <c r="B4435" s="370" t="s">
        <v>2105</v>
      </c>
      <c r="C4435" s="371" t="s">
        <v>52</v>
      </c>
      <c r="D4435" s="372"/>
    </row>
    <row r="4436" spans="1:4" x14ac:dyDescent="0.25">
      <c r="A4436" s="369" t="s">
        <v>8909</v>
      </c>
      <c r="B4436" s="370" t="s">
        <v>8910</v>
      </c>
      <c r="C4436" s="371" t="s">
        <v>770</v>
      </c>
      <c r="D4436" s="372">
        <v>0.3</v>
      </c>
    </row>
    <row r="4437" spans="1:4" x14ac:dyDescent="0.25">
      <c r="A4437" s="369" t="s">
        <v>8911</v>
      </c>
      <c r="B4437" s="370" t="s">
        <v>8912</v>
      </c>
      <c r="C4437" s="371" t="s">
        <v>770</v>
      </c>
      <c r="D4437" s="372">
        <v>0.2</v>
      </c>
    </row>
    <row r="4438" spans="1:4" x14ac:dyDescent="0.25">
      <c r="A4438" s="369" t="s">
        <v>8935</v>
      </c>
      <c r="B4438" s="370" t="s">
        <v>8936</v>
      </c>
      <c r="C4438" s="371" t="s">
        <v>770</v>
      </c>
      <c r="D4438" s="372">
        <v>0.15</v>
      </c>
    </row>
    <row r="4439" spans="1:4" x14ac:dyDescent="0.25">
      <c r="A4439" s="369" t="s">
        <v>9364</v>
      </c>
      <c r="B4439" s="370" t="s">
        <v>9365</v>
      </c>
      <c r="C4439" s="371" t="s">
        <v>52</v>
      </c>
      <c r="D4439" s="372">
        <v>0.2</v>
      </c>
    </row>
    <row r="4440" spans="1:4" x14ac:dyDescent="0.25">
      <c r="A4440" s="369" t="s">
        <v>9477</v>
      </c>
      <c r="B4440" s="370" t="s">
        <v>9478</v>
      </c>
      <c r="C4440" s="371" t="s">
        <v>52</v>
      </c>
      <c r="D4440" s="372">
        <v>1.03</v>
      </c>
    </row>
    <row r="4441" spans="1:4" x14ac:dyDescent="0.25">
      <c r="A4441" s="369" t="s">
        <v>9506</v>
      </c>
      <c r="B4441" s="370" t="s">
        <v>9507</v>
      </c>
      <c r="C4441" s="371" t="s">
        <v>32</v>
      </c>
      <c r="D4441" s="372">
        <v>0.04</v>
      </c>
    </row>
    <row r="4442" spans="1:4" x14ac:dyDescent="0.25">
      <c r="A4442" s="369" t="s">
        <v>2106</v>
      </c>
      <c r="B4442" s="370" t="s">
        <v>2107</v>
      </c>
      <c r="C4442" s="371" t="s">
        <v>52</v>
      </c>
      <c r="D4442" s="372"/>
    </row>
    <row r="4443" spans="1:4" x14ac:dyDescent="0.25">
      <c r="A4443" s="369" t="s">
        <v>8909</v>
      </c>
      <c r="B4443" s="370" t="s">
        <v>8910</v>
      </c>
      <c r="C4443" s="371" t="s">
        <v>770</v>
      </c>
      <c r="D4443" s="372">
        <v>0.15</v>
      </c>
    </row>
    <row r="4444" spans="1:4" ht="30" x14ac:dyDescent="0.25">
      <c r="A4444" s="369" t="s">
        <v>9481</v>
      </c>
      <c r="B4444" s="370" t="s">
        <v>9482</v>
      </c>
      <c r="C4444" s="371" t="s">
        <v>52</v>
      </c>
      <c r="D4444" s="372">
        <v>1.03</v>
      </c>
    </row>
    <row r="4445" spans="1:4" x14ac:dyDescent="0.25">
      <c r="A4445" s="369" t="s">
        <v>9506</v>
      </c>
      <c r="B4445" s="370" t="s">
        <v>9507</v>
      </c>
      <c r="C4445" s="371" t="s">
        <v>32</v>
      </c>
      <c r="D4445" s="372">
        <v>0.01</v>
      </c>
    </row>
    <row r="4446" spans="1:4" x14ac:dyDescent="0.25">
      <c r="A4446" s="365" t="s">
        <v>6827</v>
      </c>
      <c r="B4446" s="366" t="s">
        <v>15057</v>
      </c>
      <c r="C4446" s="367"/>
      <c r="D4446" s="368"/>
    </row>
    <row r="4447" spans="1:4" x14ac:dyDescent="0.25">
      <c r="A4447" s="369" t="s">
        <v>2108</v>
      </c>
      <c r="B4447" s="370" t="s">
        <v>2109</v>
      </c>
      <c r="C4447" s="371" t="s">
        <v>21</v>
      </c>
      <c r="D4447" s="372"/>
    </row>
    <row r="4448" spans="1:4" x14ac:dyDescent="0.25">
      <c r="A4448" s="369" t="s">
        <v>8909</v>
      </c>
      <c r="B4448" s="370" t="s">
        <v>8910</v>
      </c>
      <c r="C4448" s="371" t="s">
        <v>770</v>
      </c>
      <c r="D4448" s="372">
        <v>0.2</v>
      </c>
    </row>
    <row r="4449" spans="1:4" x14ac:dyDescent="0.25">
      <c r="A4449" s="369" t="s">
        <v>8911</v>
      </c>
      <c r="B4449" s="370" t="s">
        <v>8912</v>
      </c>
      <c r="C4449" s="371" t="s">
        <v>770</v>
      </c>
      <c r="D4449" s="372">
        <v>0.2</v>
      </c>
    </row>
    <row r="4450" spans="1:4" x14ac:dyDescent="0.25">
      <c r="A4450" s="369" t="s">
        <v>9506</v>
      </c>
      <c r="B4450" s="370" t="s">
        <v>9507</v>
      </c>
      <c r="C4450" s="371" t="s">
        <v>32</v>
      </c>
      <c r="D4450" s="372">
        <v>0.04</v>
      </c>
    </row>
    <row r="4451" spans="1:4" x14ac:dyDescent="0.25">
      <c r="A4451" s="369" t="s">
        <v>2110</v>
      </c>
      <c r="B4451" s="370" t="s">
        <v>2111</v>
      </c>
      <c r="C4451" s="371" t="s">
        <v>21</v>
      </c>
      <c r="D4451" s="372"/>
    </row>
    <row r="4452" spans="1:4" x14ac:dyDescent="0.25">
      <c r="A4452" s="369" t="s">
        <v>8935</v>
      </c>
      <c r="B4452" s="370" t="s">
        <v>8936</v>
      </c>
      <c r="C4452" s="371" t="s">
        <v>770</v>
      </c>
      <c r="D4452" s="372">
        <v>0.35</v>
      </c>
    </row>
    <row r="4453" spans="1:4" x14ac:dyDescent="0.25">
      <c r="A4453" s="369" t="s">
        <v>8949</v>
      </c>
      <c r="B4453" s="370" t="s">
        <v>8950</v>
      </c>
      <c r="C4453" s="371" t="s">
        <v>770</v>
      </c>
      <c r="D4453" s="372">
        <v>0.7</v>
      </c>
    </row>
    <row r="4454" spans="1:4" x14ac:dyDescent="0.25">
      <c r="A4454" s="369" t="s">
        <v>9127</v>
      </c>
      <c r="B4454" s="370" t="s">
        <v>9128</v>
      </c>
      <c r="C4454" s="371" t="s">
        <v>32</v>
      </c>
      <c r="D4454" s="372">
        <v>0.8</v>
      </c>
    </row>
    <row r="4455" spans="1:4" x14ac:dyDescent="0.25">
      <c r="A4455" s="369" t="s">
        <v>2112</v>
      </c>
      <c r="B4455" s="370" t="s">
        <v>2113</v>
      </c>
      <c r="C4455" s="371" t="s">
        <v>52</v>
      </c>
      <c r="D4455" s="372"/>
    </row>
    <row r="4456" spans="1:4" x14ac:dyDescent="0.25">
      <c r="A4456" s="369" t="s">
        <v>8909</v>
      </c>
      <c r="B4456" s="370" t="s">
        <v>8910</v>
      </c>
      <c r="C4456" s="371" t="s">
        <v>770</v>
      </c>
      <c r="D4456" s="372">
        <v>0.3</v>
      </c>
    </row>
    <row r="4457" spans="1:4" x14ac:dyDescent="0.25">
      <c r="A4457" s="369" t="s">
        <v>8911</v>
      </c>
      <c r="B4457" s="370" t="s">
        <v>8912</v>
      </c>
      <c r="C4457" s="371" t="s">
        <v>770</v>
      </c>
      <c r="D4457" s="372">
        <v>0.2</v>
      </c>
    </row>
    <row r="4458" spans="1:4" x14ac:dyDescent="0.25">
      <c r="A4458" s="369" t="s">
        <v>9506</v>
      </c>
      <c r="B4458" s="370" t="s">
        <v>9507</v>
      </c>
      <c r="C4458" s="371" t="s">
        <v>32</v>
      </c>
      <c r="D4458" s="372">
        <v>0.04</v>
      </c>
    </row>
    <row r="4459" spans="1:4" x14ac:dyDescent="0.25">
      <c r="A4459" s="369" t="s">
        <v>2114</v>
      </c>
      <c r="B4459" s="370" t="s">
        <v>2115</v>
      </c>
      <c r="C4459" s="371" t="s">
        <v>21</v>
      </c>
      <c r="D4459" s="372"/>
    </row>
    <row r="4460" spans="1:4" ht="45" x14ac:dyDescent="0.25">
      <c r="A4460" s="369" t="s">
        <v>9350</v>
      </c>
      <c r="B4460" s="370" t="s">
        <v>9351</v>
      </c>
      <c r="C4460" s="371" t="s">
        <v>21</v>
      </c>
      <c r="D4460" s="372">
        <v>1</v>
      </c>
    </row>
    <row r="4461" spans="1:4" x14ac:dyDescent="0.25">
      <c r="A4461" s="369" t="s">
        <v>2116</v>
      </c>
      <c r="B4461" s="370" t="s">
        <v>2117</v>
      </c>
      <c r="C4461" s="371" t="s">
        <v>21</v>
      </c>
      <c r="D4461" s="372"/>
    </row>
    <row r="4462" spans="1:4" x14ac:dyDescent="0.25">
      <c r="A4462" s="369" t="s">
        <v>9348</v>
      </c>
      <c r="B4462" s="370" t="s">
        <v>9349</v>
      </c>
      <c r="C4462" s="371" t="s">
        <v>21</v>
      </c>
      <c r="D4462" s="372">
        <v>1</v>
      </c>
    </row>
    <row r="4463" spans="1:4" x14ac:dyDescent="0.25">
      <c r="A4463" s="365" t="s">
        <v>6829</v>
      </c>
      <c r="B4463" s="366" t="s">
        <v>15058</v>
      </c>
      <c r="C4463" s="367"/>
      <c r="D4463" s="368"/>
    </row>
    <row r="4464" spans="1:4" x14ac:dyDescent="0.25">
      <c r="A4464" s="365" t="s">
        <v>6830</v>
      </c>
      <c r="B4464" s="366" t="s">
        <v>2119</v>
      </c>
      <c r="C4464" s="367"/>
      <c r="D4464" s="368"/>
    </row>
    <row r="4465" spans="1:4" ht="30" x14ac:dyDescent="0.25">
      <c r="A4465" s="369" t="s">
        <v>2120</v>
      </c>
      <c r="B4465" s="370" t="s">
        <v>6831</v>
      </c>
      <c r="C4465" s="371" t="s">
        <v>21</v>
      </c>
      <c r="D4465" s="372"/>
    </row>
    <row r="4466" spans="1:4" x14ac:dyDescent="0.25">
      <c r="A4466" s="369" t="s">
        <v>8935</v>
      </c>
      <c r="B4466" s="370" t="s">
        <v>8936</v>
      </c>
      <c r="C4466" s="371" t="s">
        <v>770</v>
      </c>
      <c r="D4466" s="372">
        <v>0.23</v>
      </c>
    </row>
    <row r="4467" spans="1:4" x14ac:dyDescent="0.25">
      <c r="A4467" s="369" t="s">
        <v>8949</v>
      </c>
      <c r="B4467" s="370" t="s">
        <v>8950</v>
      </c>
      <c r="C4467" s="371" t="s">
        <v>770</v>
      </c>
      <c r="D4467" s="372">
        <v>0.23</v>
      </c>
    </row>
    <row r="4468" spans="1:4" x14ac:dyDescent="0.25">
      <c r="A4468" s="369" t="s">
        <v>10802</v>
      </c>
      <c r="B4468" s="370" t="s">
        <v>10803</v>
      </c>
      <c r="C4468" s="371" t="s">
        <v>21</v>
      </c>
      <c r="D4468" s="372">
        <v>1.05</v>
      </c>
    </row>
    <row r="4469" spans="1:4" x14ac:dyDescent="0.25">
      <c r="A4469" s="369" t="s">
        <v>14822</v>
      </c>
      <c r="B4469" s="370" t="s">
        <v>14823</v>
      </c>
      <c r="C4469" s="371" t="s">
        <v>310</v>
      </c>
      <c r="D4469" s="372">
        <v>0.5</v>
      </c>
    </row>
    <row r="4470" spans="1:4" x14ac:dyDescent="0.25">
      <c r="A4470" s="369" t="s">
        <v>2121</v>
      </c>
      <c r="B4470" s="370" t="s">
        <v>2122</v>
      </c>
      <c r="C4470" s="371" t="s">
        <v>21</v>
      </c>
      <c r="D4470" s="372"/>
    </row>
    <row r="4471" spans="1:4" ht="45" x14ac:dyDescent="0.25">
      <c r="A4471" s="369" t="s">
        <v>10808</v>
      </c>
      <c r="B4471" s="370" t="s">
        <v>10809</v>
      </c>
      <c r="C4471" s="371" t="s">
        <v>21</v>
      </c>
      <c r="D4471" s="372">
        <v>1</v>
      </c>
    </row>
    <row r="4472" spans="1:4" x14ac:dyDescent="0.25">
      <c r="A4472" s="365" t="s">
        <v>6832</v>
      </c>
      <c r="B4472" s="366" t="s">
        <v>15059</v>
      </c>
      <c r="C4472" s="367"/>
      <c r="D4472" s="368"/>
    </row>
    <row r="4473" spans="1:4" ht="30" x14ac:dyDescent="0.25">
      <c r="A4473" s="369" t="s">
        <v>2124</v>
      </c>
      <c r="B4473" s="370" t="s">
        <v>6833</v>
      </c>
      <c r="C4473" s="371" t="s">
        <v>21</v>
      </c>
      <c r="D4473" s="372"/>
    </row>
    <row r="4474" spans="1:4" x14ac:dyDescent="0.25">
      <c r="A4474" s="369" t="s">
        <v>8935</v>
      </c>
      <c r="B4474" s="370" t="s">
        <v>8936</v>
      </c>
      <c r="C4474" s="371" t="s">
        <v>770</v>
      </c>
      <c r="D4474" s="372">
        <v>0.17</v>
      </c>
    </row>
    <row r="4475" spans="1:4" x14ac:dyDescent="0.25">
      <c r="A4475" s="369" t="s">
        <v>8937</v>
      </c>
      <c r="B4475" s="370" t="s">
        <v>8938</v>
      </c>
      <c r="C4475" s="371" t="s">
        <v>770</v>
      </c>
      <c r="D4475" s="372">
        <v>0.25</v>
      </c>
    </row>
    <row r="4476" spans="1:4" x14ac:dyDescent="0.25">
      <c r="A4476" s="369" t="s">
        <v>8939</v>
      </c>
      <c r="B4476" s="370" t="s">
        <v>8940</v>
      </c>
      <c r="C4476" s="371" t="s">
        <v>770</v>
      </c>
      <c r="D4476" s="372">
        <v>0.25</v>
      </c>
    </row>
    <row r="4477" spans="1:4" x14ac:dyDescent="0.25">
      <c r="A4477" s="369" t="s">
        <v>8949</v>
      </c>
      <c r="B4477" s="370" t="s">
        <v>8950</v>
      </c>
      <c r="C4477" s="371" t="s">
        <v>770</v>
      </c>
      <c r="D4477" s="372">
        <v>0.31</v>
      </c>
    </row>
    <row r="4478" spans="1:4" ht="30" x14ac:dyDescent="0.25">
      <c r="A4478" s="369" t="s">
        <v>10536</v>
      </c>
      <c r="B4478" s="370" t="s">
        <v>10537</v>
      </c>
      <c r="C4478" s="371" t="s">
        <v>310</v>
      </c>
      <c r="D4478" s="372">
        <v>0.24</v>
      </c>
    </row>
    <row r="4479" spans="1:4" ht="30" x14ac:dyDescent="0.25">
      <c r="A4479" s="369" t="s">
        <v>10824</v>
      </c>
      <c r="B4479" s="370" t="s">
        <v>10825</v>
      </c>
      <c r="C4479" s="371" t="s">
        <v>21</v>
      </c>
      <c r="D4479" s="372">
        <v>1.05</v>
      </c>
    </row>
    <row r="4480" spans="1:4" x14ac:dyDescent="0.25">
      <c r="A4480" s="369" t="s">
        <v>14822</v>
      </c>
      <c r="B4480" s="370" t="s">
        <v>14823</v>
      </c>
      <c r="C4480" s="371" t="s">
        <v>310</v>
      </c>
      <c r="D4480" s="372">
        <v>0.35</v>
      </c>
    </row>
    <row r="4481" spans="1:4" ht="30" x14ac:dyDescent="0.25">
      <c r="A4481" s="369" t="s">
        <v>2125</v>
      </c>
      <c r="B4481" s="370" t="s">
        <v>6834</v>
      </c>
      <c r="C4481" s="371" t="s">
        <v>21</v>
      </c>
      <c r="D4481" s="372"/>
    </row>
    <row r="4482" spans="1:4" x14ac:dyDescent="0.25">
      <c r="A4482" s="369" t="s">
        <v>8935</v>
      </c>
      <c r="B4482" s="370" t="s">
        <v>8936</v>
      </c>
      <c r="C4482" s="371" t="s">
        <v>770</v>
      </c>
      <c r="D4482" s="372">
        <v>0.17</v>
      </c>
    </row>
    <row r="4483" spans="1:4" x14ac:dyDescent="0.25">
      <c r="A4483" s="369" t="s">
        <v>8937</v>
      </c>
      <c r="B4483" s="370" t="s">
        <v>8938</v>
      </c>
      <c r="C4483" s="371" t="s">
        <v>770</v>
      </c>
      <c r="D4483" s="372">
        <v>0.25</v>
      </c>
    </row>
    <row r="4484" spans="1:4" x14ac:dyDescent="0.25">
      <c r="A4484" s="369" t="s">
        <v>8939</v>
      </c>
      <c r="B4484" s="370" t="s">
        <v>8940</v>
      </c>
      <c r="C4484" s="371" t="s">
        <v>770</v>
      </c>
      <c r="D4484" s="372">
        <v>0.25</v>
      </c>
    </row>
    <row r="4485" spans="1:4" x14ac:dyDescent="0.25">
      <c r="A4485" s="369" t="s">
        <v>8949</v>
      </c>
      <c r="B4485" s="370" t="s">
        <v>8950</v>
      </c>
      <c r="C4485" s="371" t="s">
        <v>770</v>
      </c>
      <c r="D4485" s="372">
        <v>0.31</v>
      </c>
    </row>
    <row r="4486" spans="1:4" ht="30" x14ac:dyDescent="0.25">
      <c r="A4486" s="369" t="s">
        <v>10536</v>
      </c>
      <c r="B4486" s="370" t="s">
        <v>10537</v>
      </c>
      <c r="C4486" s="371" t="s">
        <v>310</v>
      </c>
      <c r="D4486" s="372">
        <v>0.24</v>
      </c>
    </row>
    <row r="4487" spans="1:4" ht="30" x14ac:dyDescent="0.25">
      <c r="A4487" s="369" t="s">
        <v>10826</v>
      </c>
      <c r="B4487" s="370" t="s">
        <v>10827</v>
      </c>
      <c r="C4487" s="371" t="s">
        <v>21</v>
      </c>
      <c r="D4487" s="372">
        <v>1.05</v>
      </c>
    </row>
    <row r="4488" spans="1:4" x14ac:dyDescent="0.25">
      <c r="A4488" s="369" t="s">
        <v>14822</v>
      </c>
      <c r="B4488" s="370" t="s">
        <v>14823</v>
      </c>
      <c r="C4488" s="371" t="s">
        <v>310</v>
      </c>
      <c r="D4488" s="372">
        <v>0.35</v>
      </c>
    </row>
    <row r="4489" spans="1:4" ht="30" x14ac:dyDescent="0.25">
      <c r="A4489" s="369" t="s">
        <v>2126</v>
      </c>
      <c r="B4489" s="370" t="s">
        <v>6835</v>
      </c>
      <c r="C4489" s="371" t="s">
        <v>21</v>
      </c>
      <c r="D4489" s="372"/>
    </row>
    <row r="4490" spans="1:4" ht="75" x14ac:dyDescent="0.25">
      <c r="A4490" s="369" t="s">
        <v>10848</v>
      </c>
      <c r="B4490" s="370" t="s">
        <v>10849</v>
      </c>
      <c r="C4490" s="371" t="s">
        <v>21</v>
      </c>
      <c r="D4490" s="372">
        <v>1</v>
      </c>
    </row>
    <row r="4491" spans="1:4" ht="30" x14ac:dyDescent="0.25">
      <c r="A4491" s="369" t="s">
        <v>2127</v>
      </c>
      <c r="B4491" s="370" t="s">
        <v>6836</v>
      </c>
      <c r="C4491" s="371" t="s">
        <v>21</v>
      </c>
      <c r="D4491" s="372"/>
    </row>
    <row r="4492" spans="1:4" x14ac:dyDescent="0.25">
      <c r="A4492" s="369" t="s">
        <v>8935</v>
      </c>
      <c r="B4492" s="370" t="s">
        <v>8936</v>
      </c>
      <c r="C4492" s="371" t="s">
        <v>770</v>
      </c>
      <c r="D4492" s="372">
        <v>0.17</v>
      </c>
    </row>
    <row r="4493" spans="1:4" x14ac:dyDescent="0.25">
      <c r="A4493" s="369" t="s">
        <v>8937</v>
      </c>
      <c r="B4493" s="370" t="s">
        <v>8938</v>
      </c>
      <c r="C4493" s="371" t="s">
        <v>770</v>
      </c>
      <c r="D4493" s="372">
        <v>0.25</v>
      </c>
    </row>
    <row r="4494" spans="1:4" x14ac:dyDescent="0.25">
      <c r="A4494" s="369" t="s">
        <v>8939</v>
      </c>
      <c r="B4494" s="370" t="s">
        <v>8940</v>
      </c>
      <c r="C4494" s="371" t="s">
        <v>770</v>
      </c>
      <c r="D4494" s="372">
        <v>0.25</v>
      </c>
    </row>
    <row r="4495" spans="1:4" x14ac:dyDescent="0.25">
      <c r="A4495" s="369" t="s">
        <v>8949</v>
      </c>
      <c r="B4495" s="370" t="s">
        <v>8950</v>
      </c>
      <c r="C4495" s="371" t="s">
        <v>770</v>
      </c>
      <c r="D4495" s="372">
        <v>0.31</v>
      </c>
    </row>
    <row r="4496" spans="1:4" ht="30" x14ac:dyDescent="0.25">
      <c r="A4496" s="369" t="s">
        <v>10536</v>
      </c>
      <c r="B4496" s="370" t="s">
        <v>10537</v>
      </c>
      <c r="C4496" s="371" t="s">
        <v>310</v>
      </c>
      <c r="D4496" s="372">
        <v>0.24</v>
      </c>
    </row>
    <row r="4497" spans="1:4" ht="30" x14ac:dyDescent="0.25">
      <c r="A4497" s="369" t="s">
        <v>10828</v>
      </c>
      <c r="B4497" s="370" t="s">
        <v>10829</v>
      </c>
      <c r="C4497" s="371" t="s">
        <v>21</v>
      </c>
      <c r="D4497" s="372">
        <v>1.05</v>
      </c>
    </row>
    <row r="4498" spans="1:4" x14ac:dyDescent="0.25">
      <c r="A4498" s="369" t="s">
        <v>14822</v>
      </c>
      <c r="B4498" s="370" t="s">
        <v>14823</v>
      </c>
      <c r="C4498" s="371" t="s">
        <v>310</v>
      </c>
      <c r="D4498" s="372">
        <v>0.35</v>
      </c>
    </row>
    <row r="4499" spans="1:4" ht="30" x14ac:dyDescent="0.25">
      <c r="A4499" s="369" t="s">
        <v>2128</v>
      </c>
      <c r="B4499" s="370" t="s">
        <v>6837</v>
      </c>
      <c r="C4499" s="371" t="s">
        <v>21</v>
      </c>
      <c r="D4499" s="372"/>
    </row>
    <row r="4500" spans="1:4" x14ac:dyDescent="0.25">
      <c r="A4500" s="369" t="s">
        <v>8935</v>
      </c>
      <c r="B4500" s="370" t="s">
        <v>8936</v>
      </c>
      <c r="C4500" s="371" t="s">
        <v>770</v>
      </c>
      <c r="D4500" s="372">
        <v>0.17</v>
      </c>
    </row>
    <row r="4501" spans="1:4" x14ac:dyDescent="0.25">
      <c r="A4501" s="369" t="s">
        <v>8937</v>
      </c>
      <c r="B4501" s="370" t="s">
        <v>8938</v>
      </c>
      <c r="C4501" s="371" t="s">
        <v>770</v>
      </c>
      <c r="D4501" s="372">
        <v>0.25</v>
      </c>
    </row>
    <row r="4502" spans="1:4" x14ac:dyDescent="0.25">
      <c r="A4502" s="369" t="s">
        <v>8939</v>
      </c>
      <c r="B4502" s="370" t="s">
        <v>8940</v>
      </c>
      <c r="C4502" s="371" t="s">
        <v>770</v>
      </c>
      <c r="D4502" s="372">
        <v>0.25</v>
      </c>
    </row>
    <row r="4503" spans="1:4" x14ac:dyDescent="0.25">
      <c r="A4503" s="369" t="s">
        <v>8949</v>
      </c>
      <c r="B4503" s="370" t="s">
        <v>8950</v>
      </c>
      <c r="C4503" s="371" t="s">
        <v>770</v>
      </c>
      <c r="D4503" s="372">
        <v>0.31</v>
      </c>
    </row>
    <row r="4504" spans="1:4" ht="30" x14ac:dyDescent="0.25">
      <c r="A4504" s="369" t="s">
        <v>10536</v>
      </c>
      <c r="B4504" s="370" t="s">
        <v>10537</v>
      </c>
      <c r="C4504" s="371" t="s">
        <v>310</v>
      </c>
      <c r="D4504" s="372">
        <v>0.24</v>
      </c>
    </row>
    <row r="4505" spans="1:4" ht="30" x14ac:dyDescent="0.25">
      <c r="A4505" s="369" t="s">
        <v>10830</v>
      </c>
      <c r="B4505" s="370" t="s">
        <v>10831</v>
      </c>
      <c r="C4505" s="371" t="s">
        <v>21</v>
      </c>
      <c r="D4505" s="372">
        <v>1.05</v>
      </c>
    </row>
    <row r="4506" spans="1:4" x14ac:dyDescent="0.25">
      <c r="A4506" s="369" t="s">
        <v>14822</v>
      </c>
      <c r="B4506" s="370" t="s">
        <v>14823</v>
      </c>
      <c r="C4506" s="371" t="s">
        <v>310</v>
      </c>
      <c r="D4506" s="372">
        <v>0.35</v>
      </c>
    </row>
    <row r="4507" spans="1:4" ht="30" x14ac:dyDescent="0.25">
      <c r="A4507" s="369" t="s">
        <v>2129</v>
      </c>
      <c r="B4507" s="370" t="s">
        <v>6838</v>
      </c>
      <c r="C4507" s="371" t="s">
        <v>21</v>
      </c>
      <c r="D4507" s="372"/>
    </row>
    <row r="4508" spans="1:4" x14ac:dyDescent="0.25">
      <c r="A4508" s="369" t="s">
        <v>8935</v>
      </c>
      <c r="B4508" s="370" t="s">
        <v>8936</v>
      </c>
      <c r="C4508" s="371" t="s">
        <v>770</v>
      </c>
      <c r="D4508" s="372">
        <v>0.17</v>
      </c>
    </row>
    <row r="4509" spans="1:4" x14ac:dyDescent="0.25">
      <c r="A4509" s="369" t="s">
        <v>8937</v>
      </c>
      <c r="B4509" s="370" t="s">
        <v>8938</v>
      </c>
      <c r="C4509" s="371" t="s">
        <v>770</v>
      </c>
      <c r="D4509" s="372">
        <v>0.25</v>
      </c>
    </row>
    <row r="4510" spans="1:4" x14ac:dyDescent="0.25">
      <c r="A4510" s="369" t="s">
        <v>8939</v>
      </c>
      <c r="B4510" s="370" t="s">
        <v>8940</v>
      </c>
      <c r="C4510" s="371" t="s">
        <v>770</v>
      </c>
      <c r="D4510" s="372">
        <v>0.25</v>
      </c>
    </row>
    <row r="4511" spans="1:4" x14ac:dyDescent="0.25">
      <c r="A4511" s="369" t="s">
        <v>8949</v>
      </c>
      <c r="B4511" s="370" t="s">
        <v>8950</v>
      </c>
      <c r="C4511" s="371" t="s">
        <v>770</v>
      </c>
      <c r="D4511" s="372">
        <v>0.31</v>
      </c>
    </row>
    <row r="4512" spans="1:4" ht="30" x14ac:dyDescent="0.25">
      <c r="A4512" s="369" t="s">
        <v>10536</v>
      </c>
      <c r="B4512" s="370" t="s">
        <v>10537</v>
      </c>
      <c r="C4512" s="371" t="s">
        <v>310</v>
      </c>
      <c r="D4512" s="372">
        <v>0.24</v>
      </c>
    </row>
    <row r="4513" spans="1:4" ht="30" x14ac:dyDescent="0.25">
      <c r="A4513" s="369" t="s">
        <v>10832</v>
      </c>
      <c r="B4513" s="370" t="s">
        <v>10833</v>
      </c>
      <c r="C4513" s="371" t="s">
        <v>21</v>
      </c>
      <c r="D4513" s="372">
        <v>1.05</v>
      </c>
    </row>
    <row r="4514" spans="1:4" x14ac:dyDescent="0.25">
      <c r="A4514" s="369" t="s">
        <v>14822</v>
      </c>
      <c r="B4514" s="370" t="s">
        <v>14823</v>
      </c>
      <c r="C4514" s="371" t="s">
        <v>310</v>
      </c>
      <c r="D4514" s="372">
        <v>0.35</v>
      </c>
    </row>
    <row r="4515" spans="1:4" ht="30" x14ac:dyDescent="0.25">
      <c r="A4515" s="369" t="s">
        <v>2130</v>
      </c>
      <c r="B4515" s="370" t="s">
        <v>6839</v>
      </c>
      <c r="C4515" s="371" t="s">
        <v>21</v>
      </c>
      <c r="D4515" s="372"/>
    </row>
    <row r="4516" spans="1:4" x14ac:dyDescent="0.25">
      <c r="A4516" s="369" t="s">
        <v>8935</v>
      </c>
      <c r="B4516" s="370" t="s">
        <v>8936</v>
      </c>
      <c r="C4516" s="371" t="s">
        <v>770</v>
      </c>
      <c r="D4516" s="372">
        <v>0.17</v>
      </c>
    </row>
    <row r="4517" spans="1:4" x14ac:dyDescent="0.25">
      <c r="A4517" s="369" t="s">
        <v>8937</v>
      </c>
      <c r="B4517" s="370" t="s">
        <v>8938</v>
      </c>
      <c r="C4517" s="371" t="s">
        <v>770</v>
      </c>
      <c r="D4517" s="372">
        <v>0.25</v>
      </c>
    </row>
    <row r="4518" spans="1:4" x14ac:dyDescent="0.25">
      <c r="A4518" s="369" t="s">
        <v>8939</v>
      </c>
      <c r="B4518" s="370" t="s">
        <v>8940</v>
      </c>
      <c r="C4518" s="371" t="s">
        <v>770</v>
      </c>
      <c r="D4518" s="372">
        <v>0.25</v>
      </c>
    </row>
    <row r="4519" spans="1:4" x14ac:dyDescent="0.25">
      <c r="A4519" s="369" t="s">
        <v>8949</v>
      </c>
      <c r="B4519" s="370" t="s">
        <v>8950</v>
      </c>
      <c r="C4519" s="371" t="s">
        <v>770</v>
      </c>
      <c r="D4519" s="372">
        <v>0.31</v>
      </c>
    </row>
    <row r="4520" spans="1:4" ht="30" x14ac:dyDescent="0.25">
      <c r="A4520" s="369" t="s">
        <v>10536</v>
      </c>
      <c r="B4520" s="370" t="s">
        <v>10537</v>
      </c>
      <c r="C4520" s="371" t="s">
        <v>310</v>
      </c>
      <c r="D4520" s="372">
        <v>0.24</v>
      </c>
    </row>
    <row r="4521" spans="1:4" ht="30" x14ac:dyDescent="0.25">
      <c r="A4521" s="369" t="s">
        <v>10814</v>
      </c>
      <c r="B4521" s="370" t="s">
        <v>10815</v>
      </c>
      <c r="C4521" s="371" t="s">
        <v>21</v>
      </c>
      <c r="D4521" s="372">
        <v>1.05</v>
      </c>
    </row>
    <row r="4522" spans="1:4" x14ac:dyDescent="0.25">
      <c r="A4522" s="369" t="s">
        <v>14822</v>
      </c>
      <c r="B4522" s="370" t="s">
        <v>14823</v>
      </c>
      <c r="C4522" s="371" t="s">
        <v>310</v>
      </c>
      <c r="D4522" s="372">
        <v>0.35</v>
      </c>
    </row>
    <row r="4523" spans="1:4" ht="30" x14ac:dyDescent="0.25">
      <c r="A4523" s="369" t="s">
        <v>2131</v>
      </c>
      <c r="B4523" s="370" t="s">
        <v>6840</v>
      </c>
      <c r="C4523" s="371" t="s">
        <v>21</v>
      </c>
      <c r="D4523" s="372"/>
    </row>
    <row r="4524" spans="1:4" x14ac:dyDescent="0.25">
      <c r="A4524" s="369" t="s">
        <v>8935</v>
      </c>
      <c r="B4524" s="370" t="s">
        <v>8936</v>
      </c>
      <c r="C4524" s="371" t="s">
        <v>770</v>
      </c>
      <c r="D4524" s="372">
        <v>0.17</v>
      </c>
    </row>
    <row r="4525" spans="1:4" x14ac:dyDescent="0.25">
      <c r="A4525" s="369" t="s">
        <v>8937</v>
      </c>
      <c r="B4525" s="370" t="s">
        <v>8938</v>
      </c>
      <c r="C4525" s="371" t="s">
        <v>770</v>
      </c>
      <c r="D4525" s="372">
        <v>0.25</v>
      </c>
    </row>
    <row r="4526" spans="1:4" x14ac:dyDescent="0.25">
      <c r="A4526" s="369" t="s">
        <v>8939</v>
      </c>
      <c r="B4526" s="370" t="s">
        <v>8940</v>
      </c>
      <c r="C4526" s="371" t="s">
        <v>770</v>
      </c>
      <c r="D4526" s="372">
        <v>0.25</v>
      </c>
    </row>
    <row r="4527" spans="1:4" x14ac:dyDescent="0.25">
      <c r="A4527" s="369" t="s">
        <v>8949</v>
      </c>
      <c r="B4527" s="370" t="s">
        <v>8950</v>
      </c>
      <c r="C4527" s="371" t="s">
        <v>770</v>
      </c>
      <c r="D4527" s="372">
        <v>0.31</v>
      </c>
    </row>
    <row r="4528" spans="1:4" ht="30" x14ac:dyDescent="0.25">
      <c r="A4528" s="369" t="s">
        <v>10536</v>
      </c>
      <c r="B4528" s="370" t="s">
        <v>10537</v>
      </c>
      <c r="C4528" s="371" t="s">
        <v>310</v>
      </c>
      <c r="D4528" s="372">
        <v>0.24</v>
      </c>
    </row>
    <row r="4529" spans="1:4" ht="45" x14ac:dyDescent="0.25">
      <c r="A4529" s="369" t="s">
        <v>10812</v>
      </c>
      <c r="B4529" s="370" t="s">
        <v>10813</v>
      </c>
      <c r="C4529" s="371" t="s">
        <v>21</v>
      </c>
      <c r="D4529" s="372">
        <v>1.05</v>
      </c>
    </row>
    <row r="4530" spans="1:4" x14ac:dyDescent="0.25">
      <c r="A4530" s="369" t="s">
        <v>14749</v>
      </c>
      <c r="B4530" s="370" t="s">
        <v>14750</v>
      </c>
      <c r="C4530" s="371" t="s">
        <v>32</v>
      </c>
      <c r="D4530" s="372">
        <v>0.35</v>
      </c>
    </row>
    <row r="4531" spans="1:4" ht="30" x14ac:dyDescent="0.25">
      <c r="A4531" s="369" t="s">
        <v>2132</v>
      </c>
      <c r="B4531" s="370" t="s">
        <v>6841</v>
      </c>
      <c r="C4531" s="371" t="s">
        <v>21</v>
      </c>
      <c r="D4531" s="372"/>
    </row>
    <row r="4532" spans="1:4" x14ac:dyDescent="0.25">
      <c r="A4532" s="369" t="s">
        <v>8935</v>
      </c>
      <c r="B4532" s="370" t="s">
        <v>8936</v>
      </c>
      <c r="C4532" s="371" t="s">
        <v>770</v>
      </c>
      <c r="D4532" s="372">
        <v>0.17</v>
      </c>
    </row>
    <row r="4533" spans="1:4" x14ac:dyDescent="0.25">
      <c r="A4533" s="369" t="s">
        <v>8937</v>
      </c>
      <c r="B4533" s="370" t="s">
        <v>8938</v>
      </c>
      <c r="C4533" s="371" t="s">
        <v>770</v>
      </c>
      <c r="D4533" s="372">
        <v>1.05</v>
      </c>
    </row>
    <row r="4534" spans="1:4" x14ac:dyDescent="0.25">
      <c r="A4534" s="369" t="s">
        <v>8939</v>
      </c>
      <c r="B4534" s="370" t="s">
        <v>8940</v>
      </c>
      <c r="C4534" s="371" t="s">
        <v>770</v>
      </c>
      <c r="D4534" s="372">
        <v>0.25</v>
      </c>
    </row>
    <row r="4535" spans="1:4" x14ac:dyDescent="0.25">
      <c r="A4535" s="369" t="s">
        <v>8949</v>
      </c>
      <c r="B4535" s="370" t="s">
        <v>8950</v>
      </c>
      <c r="C4535" s="371" t="s">
        <v>770</v>
      </c>
      <c r="D4535" s="372">
        <v>0.31</v>
      </c>
    </row>
    <row r="4536" spans="1:4" ht="30" x14ac:dyDescent="0.25">
      <c r="A4536" s="369" t="s">
        <v>10536</v>
      </c>
      <c r="B4536" s="370" t="s">
        <v>10537</v>
      </c>
      <c r="C4536" s="371" t="s">
        <v>310</v>
      </c>
      <c r="D4536" s="372">
        <v>0.24</v>
      </c>
    </row>
    <row r="4537" spans="1:4" ht="30" x14ac:dyDescent="0.25">
      <c r="A4537" s="369" t="s">
        <v>10834</v>
      </c>
      <c r="B4537" s="370" t="s">
        <v>10835</v>
      </c>
      <c r="C4537" s="371" t="s">
        <v>21</v>
      </c>
      <c r="D4537" s="372">
        <v>1.05</v>
      </c>
    </row>
    <row r="4538" spans="1:4" x14ac:dyDescent="0.25">
      <c r="A4538" s="369" t="s">
        <v>14822</v>
      </c>
      <c r="B4538" s="370" t="s">
        <v>14823</v>
      </c>
      <c r="C4538" s="371" t="s">
        <v>310</v>
      </c>
      <c r="D4538" s="372">
        <v>0.35</v>
      </c>
    </row>
    <row r="4539" spans="1:4" x14ac:dyDescent="0.25">
      <c r="A4539" s="365" t="s">
        <v>6842</v>
      </c>
      <c r="B4539" s="366" t="s">
        <v>15060</v>
      </c>
      <c r="C4539" s="367"/>
      <c r="D4539" s="368"/>
    </row>
    <row r="4540" spans="1:4" ht="30" x14ac:dyDescent="0.25">
      <c r="A4540" s="369" t="s">
        <v>2134</v>
      </c>
      <c r="B4540" s="370" t="s">
        <v>6843</v>
      </c>
      <c r="C4540" s="371" t="s">
        <v>21</v>
      </c>
      <c r="D4540" s="372"/>
    </row>
    <row r="4541" spans="1:4" ht="30" x14ac:dyDescent="0.25">
      <c r="A4541" s="369" t="s">
        <v>9712</v>
      </c>
      <c r="B4541" s="370" t="s">
        <v>9713</v>
      </c>
      <c r="C4541" s="371" t="s">
        <v>21</v>
      </c>
      <c r="D4541" s="372">
        <v>1</v>
      </c>
    </row>
    <row r="4542" spans="1:4" ht="30" x14ac:dyDescent="0.25">
      <c r="A4542" s="369" t="s">
        <v>2135</v>
      </c>
      <c r="B4542" s="370" t="s">
        <v>2136</v>
      </c>
      <c r="C4542" s="371" t="s">
        <v>21</v>
      </c>
      <c r="D4542" s="372"/>
    </row>
    <row r="4543" spans="1:4" ht="30" x14ac:dyDescent="0.25">
      <c r="A4543" s="369" t="s">
        <v>10745</v>
      </c>
      <c r="B4543" s="370" t="s">
        <v>10746</v>
      </c>
      <c r="C4543" s="371" t="s">
        <v>21</v>
      </c>
      <c r="D4543" s="372">
        <v>1</v>
      </c>
    </row>
    <row r="4544" spans="1:4" ht="30" x14ac:dyDescent="0.25">
      <c r="A4544" s="369" t="s">
        <v>2137</v>
      </c>
      <c r="B4544" s="370" t="s">
        <v>6844</v>
      </c>
      <c r="C4544" s="371" t="s">
        <v>21</v>
      </c>
      <c r="D4544" s="372"/>
    </row>
    <row r="4545" spans="1:4" ht="30" x14ac:dyDescent="0.25">
      <c r="A4545" s="369" t="s">
        <v>9650</v>
      </c>
      <c r="B4545" s="370" t="s">
        <v>9651</v>
      </c>
      <c r="C4545" s="371" t="s">
        <v>21</v>
      </c>
      <c r="D4545" s="372">
        <v>1</v>
      </c>
    </row>
    <row r="4546" spans="1:4" ht="30" x14ac:dyDescent="0.25">
      <c r="A4546" s="369" t="s">
        <v>2138</v>
      </c>
      <c r="B4546" s="370" t="s">
        <v>6845</v>
      </c>
      <c r="C4546" s="371" t="s">
        <v>21</v>
      </c>
      <c r="D4546" s="372"/>
    </row>
    <row r="4547" spans="1:4" ht="30" x14ac:dyDescent="0.25">
      <c r="A4547" s="369" t="s">
        <v>9652</v>
      </c>
      <c r="B4547" s="370" t="s">
        <v>9653</v>
      </c>
      <c r="C4547" s="371" t="s">
        <v>21</v>
      </c>
      <c r="D4547" s="372">
        <v>1</v>
      </c>
    </row>
    <row r="4548" spans="1:4" x14ac:dyDescent="0.25">
      <c r="A4548" s="365" t="s">
        <v>6846</v>
      </c>
      <c r="B4548" s="366" t="s">
        <v>15061</v>
      </c>
      <c r="C4548" s="367"/>
      <c r="D4548" s="368"/>
    </row>
    <row r="4549" spans="1:4" ht="30" x14ac:dyDescent="0.25">
      <c r="A4549" s="369" t="s">
        <v>2140</v>
      </c>
      <c r="B4549" s="370" t="s">
        <v>6847</v>
      </c>
      <c r="C4549" s="371" t="s">
        <v>21</v>
      </c>
      <c r="D4549" s="372"/>
    </row>
    <row r="4550" spans="1:4" ht="45" x14ac:dyDescent="0.25">
      <c r="A4550" s="369" t="s">
        <v>10846</v>
      </c>
      <c r="B4550" s="370" t="s">
        <v>10847</v>
      </c>
      <c r="C4550" s="371" t="s">
        <v>21</v>
      </c>
      <c r="D4550" s="372">
        <v>1</v>
      </c>
    </row>
    <row r="4551" spans="1:4" ht="30" x14ac:dyDescent="0.25">
      <c r="A4551" s="369" t="s">
        <v>2141</v>
      </c>
      <c r="B4551" s="370" t="s">
        <v>6848</v>
      </c>
      <c r="C4551" s="371" t="s">
        <v>21</v>
      </c>
      <c r="D4551" s="372"/>
    </row>
    <row r="4552" spans="1:4" ht="45" x14ac:dyDescent="0.25">
      <c r="A4552" s="369" t="s">
        <v>10844</v>
      </c>
      <c r="B4552" s="370" t="s">
        <v>10845</v>
      </c>
      <c r="C4552" s="371" t="s">
        <v>21</v>
      </c>
      <c r="D4552" s="372">
        <v>1</v>
      </c>
    </row>
    <row r="4553" spans="1:4" x14ac:dyDescent="0.25">
      <c r="A4553" s="365" t="s">
        <v>6849</v>
      </c>
      <c r="B4553" s="366" t="s">
        <v>15062</v>
      </c>
      <c r="C4553" s="367"/>
      <c r="D4553" s="368"/>
    </row>
    <row r="4554" spans="1:4" ht="45" x14ac:dyDescent="0.25">
      <c r="A4554" s="369" t="s">
        <v>2143</v>
      </c>
      <c r="B4554" s="370" t="s">
        <v>6850</v>
      </c>
      <c r="C4554" s="371" t="s">
        <v>21</v>
      </c>
      <c r="D4554" s="372"/>
    </row>
    <row r="4555" spans="1:4" x14ac:dyDescent="0.25">
      <c r="A4555" s="369" t="s">
        <v>8909</v>
      </c>
      <c r="B4555" s="370" t="s">
        <v>8910</v>
      </c>
      <c r="C4555" s="371" t="s">
        <v>770</v>
      </c>
      <c r="D4555" s="372">
        <v>1.5</v>
      </c>
    </row>
    <row r="4556" spans="1:4" x14ac:dyDescent="0.25">
      <c r="A4556" s="369" t="s">
        <v>8911</v>
      </c>
      <c r="B4556" s="370" t="s">
        <v>8912</v>
      </c>
      <c r="C4556" s="371" t="s">
        <v>770</v>
      </c>
      <c r="D4556" s="372">
        <v>3</v>
      </c>
    </row>
    <row r="4557" spans="1:4" ht="45" x14ac:dyDescent="0.25">
      <c r="A4557" s="369" t="s">
        <v>10504</v>
      </c>
      <c r="B4557" s="370" t="s">
        <v>10505</v>
      </c>
      <c r="C4557" s="371" t="s">
        <v>21</v>
      </c>
      <c r="D4557" s="372">
        <v>1</v>
      </c>
    </row>
    <row r="4558" spans="1:4" ht="30" x14ac:dyDescent="0.25">
      <c r="A4558" s="369" t="s">
        <v>2144</v>
      </c>
      <c r="B4558" s="370" t="s">
        <v>6851</v>
      </c>
      <c r="C4558" s="371" t="s">
        <v>21</v>
      </c>
      <c r="D4558" s="372"/>
    </row>
    <row r="4559" spans="1:4" ht="60" x14ac:dyDescent="0.25">
      <c r="A4559" s="369" t="s">
        <v>10747</v>
      </c>
      <c r="B4559" s="370" t="s">
        <v>10748</v>
      </c>
      <c r="C4559" s="371" t="s">
        <v>21</v>
      </c>
      <c r="D4559" s="372">
        <v>1</v>
      </c>
    </row>
    <row r="4560" spans="1:4" x14ac:dyDescent="0.25">
      <c r="A4560" s="365" t="s">
        <v>6852</v>
      </c>
      <c r="B4560" s="366" t="s">
        <v>15063</v>
      </c>
      <c r="C4560" s="367"/>
      <c r="D4560" s="368"/>
    </row>
    <row r="4561" spans="1:4" x14ac:dyDescent="0.25">
      <c r="A4561" s="369" t="s">
        <v>2146</v>
      </c>
      <c r="B4561" s="370" t="s">
        <v>2147</v>
      </c>
      <c r="C4561" s="371" t="s">
        <v>21</v>
      </c>
      <c r="D4561" s="372"/>
    </row>
    <row r="4562" spans="1:4" ht="45" x14ac:dyDescent="0.25">
      <c r="A4562" s="369" t="s">
        <v>10854</v>
      </c>
      <c r="B4562" s="370" t="s">
        <v>10855</v>
      </c>
      <c r="C4562" s="371" t="s">
        <v>21</v>
      </c>
      <c r="D4562" s="372">
        <v>1.05</v>
      </c>
    </row>
    <row r="4563" spans="1:4" x14ac:dyDescent="0.25">
      <c r="A4563" s="365" t="s">
        <v>6853</v>
      </c>
      <c r="B4563" s="366" t="s">
        <v>15064</v>
      </c>
      <c r="C4563" s="367"/>
      <c r="D4563" s="368"/>
    </row>
    <row r="4564" spans="1:4" x14ac:dyDescent="0.25">
      <c r="A4564" s="369" t="s">
        <v>2149</v>
      </c>
      <c r="B4564" s="370" t="s">
        <v>2150</v>
      </c>
      <c r="C4564" s="371" t="s">
        <v>52</v>
      </c>
      <c r="D4564" s="372"/>
    </row>
    <row r="4565" spans="1:4" x14ac:dyDescent="0.25">
      <c r="A4565" s="369" t="s">
        <v>8935</v>
      </c>
      <c r="B4565" s="370" t="s">
        <v>8936</v>
      </c>
      <c r="C4565" s="371" t="s">
        <v>770</v>
      </c>
      <c r="D4565" s="372">
        <v>7.0000000000000007E-2</v>
      </c>
    </row>
    <row r="4566" spans="1:4" x14ac:dyDescent="0.25">
      <c r="A4566" s="369" t="s">
        <v>8937</v>
      </c>
      <c r="B4566" s="370" t="s">
        <v>8938</v>
      </c>
      <c r="C4566" s="371" t="s">
        <v>770</v>
      </c>
      <c r="D4566" s="372">
        <v>0.1</v>
      </c>
    </row>
    <row r="4567" spans="1:4" x14ac:dyDescent="0.25">
      <c r="A4567" s="369" t="s">
        <v>8939</v>
      </c>
      <c r="B4567" s="370" t="s">
        <v>8940</v>
      </c>
      <c r="C4567" s="371" t="s">
        <v>770</v>
      </c>
      <c r="D4567" s="372">
        <v>0.1</v>
      </c>
    </row>
    <row r="4568" spans="1:4" x14ac:dyDescent="0.25">
      <c r="A4568" s="369" t="s">
        <v>8949</v>
      </c>
      <c r="B4568" s="370" t="s">
        <v>8950</v>
      </c>
      <c r="C4568" s="371" t="s">
        <v>770</v>
      </c>
      <c r="D4568" s="372">
        <v>0.06</v>
      </c>
    </row>
    <row r="4569" spans="1:4" ht="45" x14ac:dyDescent="0.25">
      <c r="A4569" s="369" t="s">
        <v>10800</v>
      </c>
      <c r="B4569" s="370" t="s">
        <v>10801</v>
      </c>
      <c r="C4569" s="371" t="s">
        <v>52</v>
      </c>
      <c r="D4569" s="372">
        <v>1.1000000000000001</v>
      </c>
    </row>
    <row r="4570" spans="1:4" x14ac:dyDescent="0.25">
      <c r="A4570" s="369" t="s">
        <v>14749</v>
      </c>
      <c r="B4570" s="370" t="s">
        <v>14750</v>
      </c>
      <c r="C4570" s="371" t="s">
        <v>32</v>
      </c>
      <c r="D4570" s="372">
        <v>0.18</v>
      </c>
    </row>
    <row r="4571" spans="1:4" x14ac:dyDescent="0.25">
      <c r="A4571" s="369" t="s">
        <v>2151</v>
      </c>
      <c r="B4571" s="370" t="s">
        <v>2152</v>
      </c>
      <c r="C4571" s="371" t="s">
        <v>52</v>
      </c>
      <c r="D4571" s="372"/>
    </row>
    <row r="4572" spans="1:4" x14ac:dyDescent="0.25">
      <c r="A4572" s="369" t="s">
        <v>8935</v>
      </c>
      <c r="B4572" s="370" t="s">
        <v>8936</v>
      </c>
      <c r="C4572" s="371" t="s">
        <v>770</v>
      </c>
      <c r="D4572" s="372">
        <v>7.0000000000000007E-2</v>
      </c>
    </row>
    <row r="4573" spans="1:4" x14ac:dyDescent="0.25">
      <c r="A4573" s="369" t="s">
        <v>8937</v>
      </c>
      <c r="B4573" s="370" t="s">
        <v>8938</v>
      </c>
      <c r="C4573" s="371" t="s">
        <v>770</v>
      </c>
      <c r="D4573" s="372">
        <v>0.1</v>
      </c>
    </row>
    <row r="4574" spans="1:4" x14ac:dyDescent="0.25">
      <c r="A4574" s="369" t="s">
        <v>8939</v>
      </c>
      <c r="B4574" s="370" t="s">
        <v>8940</v>
      </c>
      <c r="C4574" s="371" t="s">
        <v>770</v>
      </c>
      <c r="D4574" s="372">
        <v>0.1</v>
      </c>
    </row>
    <row r="4575" spans="1:4" x14ac:dyDescent="0.25">
      <c r="A4575" s="369" t="s">
        <v>8949</v>
      </c>
      <c r="B4575" s="370" t="s">
        <v>8950</v>
      </c>
      <c r="C4575" s="371" t="s">
        <v>770</v>
      </c>
      <c r="D4575" s="372">
        <v>0.06</v>
      </c>
    </row>
    <row r="4576" spans="1:4" ht="30" x14ac:dyDescent="0.25">
      <c r="A4576" s="369" t="s">
        <v>10810</v>
      </c>
      <c r="B4576" s="370" t="s">
        <v>10811</v>
      </c>
      <c r="C4576" s="371" t="s">
        <v>52</v>
      </c>
      <c r="D4576" s="372">
        <v>1.1000000000000001</v>
      </c>
    </row>
    <row r="4577" spans="1:4" x14ac:dyDescent="0.25">
      <c r="A4577" s="369" t="s">
        <v>14749</v>
      </c>
      <c r="B4577" s="370" t="s">
        <v>14750</v>
      </c>
      <c r="C4577" s="371" t="s">
        <v>32</v>
      </c>
      <c r="D4577" s="372">
        <v>0.18</v>
      </c>
    </row>
    <row r="4578" spans="1:4" ht="30" x14ac:dyDescent="0.25">
      <c r="A4578" s="369" t="s">
        <v>2153</v>
      </c>
      <c r="B4578" s="370" t="s">
        <v>6854</v>
      </c>
      <c r="C4578" s="371" t="s">
        <v>52</v>
      </c>
      <c r="D4578" s="372"/>
    </row>
    <row r="4579" spans="1:4" x14ac:dyDescent="0.25">
      <c r="A4579" s="369" t="s">
        <v>8935</v>
      </c>
      <c r="B4579" s="370" t="s">
        <v>8936</v>
      </c>
      <c r="C4579" s="371" t="s">
        <v>770</v>
      </c>
      <c r="D4579" s="372">
        <v>7.0000000000000007E-2</v>
      </c>
    </row>
    <row r="4580" spans="1:4" x14ac:dyDescent="0.25">
      <c r="A4580" s="369" t="s">
        <v>8937</v>
      </c>
      <c r="B4580" s="370" t="s">
        <v>8938</v>
      </c>
      <c r="C4580" s="371" t="s">
        <v>770</v>
      </c>
      <c r="D4580" s="372">
        <v>0.1</v>
      </c>
    </row>
    <row r="4581" spans="1:4" x14ac:dyDescent="0.25">
      <c r="A4581" s="369" t="s">
        <v>8939</v>
      </c>
      <c r="B4581" s="370" t="s">
        <v>8940</v>
      </c>
      <c r="C4581" s="371" t="s">
        <v>770</v>
      </c>
      <c r="D4581" s="372">
        <v>0.1</v>
      </c>
    </row>
    <row r="4582" spans="1:4" x14ac:dyDescent="0.25">
      <c r="A4582" s="369" t="s">
        <v>8949</v>
      </c>
      <c r="B4582" s="370" t="s">
        <v>8950</v>
      </c>
      <c r="C4582" s="371" t="s">
        <v>770</v>
      </c>
      <c r="D4582" s="372">
        <v>0.18</v>
      </c>
    </row>
    <row r="4583" spans="1:4" ht="30" x14ac:dyDescent="0.25">
      <c r="A4583" s="369" t="s">
        <v>10536</v>
      </c>
      <c r="B4583" s="370" t="s">
        <v>10537</v>
      </c>
      <c r="C4583" s="371" t="s">
        <v>310</v>
      </c>
      <c r="D4583" s="372">
        <v>0.12</v>
      </c>
    </row>
    <row r="4584" spans="1:4" ht="30" x14ac:dyDescent="0.25">
      <c r="A4584" s="369" t="s">
        <v>10816</v>
      </c>
      <c r="B4584" s="370" t="s">
        <v>10817</v>
      </c>
      <c r="C4584" s="371" t="s">
        <v>52</v>
      </c>
      <c r="D4584" s="372">
        <v>1.1000000000000001</v>
      </c>
    </row>
    <row r="4585" spans="1:4" x14ac:dyDescent="0.25">
      <c r="A4585" s="369" t="s">
        <v>14822</v>
      </c>
      <c r="B4585" s="370" t="s">
        <v>14823</v>
      </c>
      <c r="C4585" s="371" t="s">
        <v>310</v>
      </c>
      <c r="D4585" s="372">
        <v>0.18</v>
      </c>
    </row>
    <row r="4586" spans="1:4" ht="30" x14ac:dyDescent="0.25">
      <c r="A4586" s="369" t="s">
        <v>2154</v>
      </c>
      <c r="B4586" s="370" t="s">
        <v>6855</v>
      </c>
      <c r="C4586" s="371" t="s">
        <v>52</v>
      </c>
      <c r="D4586" s="372"/>
    </row>
    <row r="4587" spans="1:4" x14ac:dyDescent="0.25">
      <c r="A4587" s="369" t="s">
        <v>8935</v>
      </c>
      <c r="B4587" s="370" t="s">
        <v>8936</v>
      </c>
      <c r="C4587" s="371" t="s">
        <v>770</v>
      </c>
      <c r="D4587" s="372">
        <v>7.0000000000000007E-2</v>
      </c>
    </row>
    <row r="4588" spans="1:4" x14ac:dyDescent="0.25">
      <c r="A4588" s="369" t="s">
        <v>8937</v>
      </c>
      <c r="B4588" s="370" t="s">
        <v>8938</v>
      </c>
      <c r="C4588" s="371" t="s">
        <v>770</v>
      </c>
      <c r="D4588" s="372">
        <v>0.1</v>
      </c>
    </row>
    <row r="4589" spans="1:4" x14ac:dyDescent="0.25">
      <c r="A4589" s="369" t="s">
        <v>8939</v>
      </c>
      <c r="B4589" s="370" t="s">
        <v>8940</v>
      </c>
      <c r="C4589" s="371" t="s">
        <v>770</v>
      </c>
      <c r="D4589" s="372">
        <v>0.1</v>
      </c>
    </row>
    <row r="4590" spans="1:4" x14ac:dyDescent="0.25">
      <c r="A4590" s="369" t="s">
        <v>8949</v>
      </c>
      <c r="B4590" s="370" t="s">
        <v>8950</v>
      </c>
      <c r="C4590" s="371" t="s">
        <v>770</v>
      </c>
      <c r="D4590" s="372">
        <v>0.18</v>
      </c>
    </row>
    <row r="4591" spans="1:4" ht="30" x14ac:dyDescent="0.25">
      <c r="A4591" s="369" t="s">
        <v>10536</v>
      </c>
      <c r="B4591" s="370" t="s">
        <v>10537</v>
      </c>
      <c r="C4591" s="371" t="s">
        <v>310</v>
      </c>
      <c r="D4591" s="372">
        <v>0.12</v>
      </c>
    </row>
    <row r="4592" spans="1:4" ht="30" x14ac:dyDescent="0.25">
      <c r="A4592" s="369" t="s">
        <v>10818</v>
      </c>
      <c r="B4592" s="370" t="s">
        <v>10819</v>
      </c>
      <c r="C4592" s="371" t="s">
        <v>52</v>
      </c>
      <c r="D4592" s="372">
        <v>1.1000000000000001</v>
      </c>
    </row>
    <row r="4593" spans="1:4" x14ac:dyDescent="0.25">
      <c r="A4593" s="369" t="s">
        <v>14822</v>
      </c>
      <c r="B4593" s="370" t="s">
        <v>14823</v>
      </c>
      <c r="C4593" s="371" t="s">
        <v>310</v>
      </c>
      <c r="D4593" s="372">
        <v>0.18</v>
      </c>
    </row>
    <row r="4594" spans="1:4" ht="30" x14ac:dyDescent="0.25">
      <c r="A4594" s="369" t="s">
        <v>2155</v>
      </c>
      <c r="B4594" s="370" t="s">
        <v>6856</v>
      </c>
      <c r="C4594" s="371" t="s">
        <v>52</v>
      </c>
      <c r="D4594" s="372"/>
    </row>
    <row r="4595" spans="1:4" x14ac:dyDescent="0.25">
      <c r="A4595" s="369" t="s">
        <v>8935</v>
      </c>
      <c r="B4595" s="370" t="s">
        <v>8936</v>
      </c>
      <c r="C4595" s="371" t="s">
        <v>770</v>
      </c>
      <c r="D4595" s="372">
        <v>7.0000000000000007E-2</v>
      </c>
    </row>
    <row r="4596" spans="1:4" x14ac:dyDescent="0.25">
      <c r="A4596" s="369" t="s">
        <v>8937</v>
      </c>
      <c r="B4596" s="370" t="s">
        <v>8938</v>
      </c>
      <c r="C4596" s="371" t="s">
        <v>770</v>
      </c>
      <c r="D4596" s="372">
        <v>0.1</v>
      </c>
    </row>
    <row r="4597" spans="1:4" x14ac:dyDescent="0.25">
      <c r="A4597" s="369" t="s">
        <v>8939</v>
      </c>
      <c r="B4597" s="370" t="s">
        <v>8940</v>
      </c>
      <c r="C4597" s="371" t="s">
        <v>770</v>
      </c>
      <c r="D4597" s="372">
        <v>0.1</v>
      </c>
    </row>
    <row r="4598" spans="1:4" x14ac:dyDescent="0.25">
      <c r="A4598" s="369" t="s">
        <v>8949</v>
      </c>
      <c r="B4598" s="370" t="s">
        <v>8950</v>
      </c>
      <c r="C4598" s="371" t="s">
        <v>770</v>
      </c>
      <c r="D4598" s="372">
        <v>0.06</v>
      </c>
    </row>
    <row r="4599" spans="1:4" ht="30" x14ac:dyDescent="0.25">
      <c r="A4599" s="369" t="s">
        <v>10536</v>
      </c>
      <c r="B4599" s="370" t="s">
        <v>10537</v>
      </c>
      <c r="C4599" s="371" t="s">
        <v>310</v>
      </c>
      <c r="D4599" s="372">
        <v>0.12</v>
      </c>
    </row>
    <row r="4600" spans="1:4" ht="30" x14ac:dyDescent="0.25">
      <c r="A4600" s="369" t="s">
        <v>10820</v>
      </c>
      <c r="B4600" s="370" t="s">
        <v>10821</v>
      </c>
      <c r="C4600" s="371" t="s">
        <v>52</v>
      </c>
      <c r="D4600" s="372">
        <v>1.1000000000000001</v>
      </c>
    </row>
    <row r="4601" spans="1:4" x14ac:dyDescent="0.25">
      <c r="A4601" s="369" t="s">
        <v>14822</v>
      </c>
      <c r="B4601" s="370" t="s">
        <v>14823</v>
      </c>
      <c r="C4601" s="371" t="s">
        <v>310</v>
      </c>
      <c r="D4601" s="372">
        <v>0.18</v>
      </c>
    </row>
    <row r="4602" spans="1:4" x14ac:dyDescent="0.25">
      <c r="A4602" s="369" t="s">
        <v>2156</v>
      </c>
      <c r="B4602" s="370" t="s">
        <v>6857</v>
      </c>
      <c r="C4602" s="371" t="s">
        <v>52</v>
      </c>
      <c r="D4602" s="372"/>
    </row>
    <row r="4603" spans="1:4" x14ac:dyDescent="0.25">
      <c r="A4603" s="369" t="s">
        <v>8935</v>
      </c>
      <c r="B4603" s="370" t="s">
        <v>8936</v>
      </c>
      <c r="C4603" s="371" t="s">
        <v>770</v>
      </c>
      <c r="D4603" s="372">
        <v>7.0000000000000007E-2</v>
      </c>
    </row>
    <row r="4604" spans="1:4" x14ac:dyDescent="0.25">
      <c r="A4604" s="369" t="s">
        <v>8949</v>
      </c>
      <c r="B4604" s="370" t="s">
        <v>8950</v>
      </c>
      <c r="C4604" s="371" t="s">
        <v>770</v>
      </c>
      <c r="D4604" s="372">
        <v>7.0000000000000007E-2</v>
      </c>
    </row>
    <row r="4605" spans="1:4" ht="30" x14ac:dyDescent="0.25">
      <c r="A4605" s="369" t="s">
        <v>10804</v>
      </c>
      <c r="B4605" s="370" t="s">
        <v>10805</v>
      </c>
      <c r="C4605" s="371" t="s">
        <v>52</v>
      </c>
      <c r="D4605" s="372">
        <v>1</v>
      </c>
    </row>
    <row r="4606" spans="1:4" x14ac:dyDescent="0.25">
      <c r="A4606" s="369" t="s">
        <v>14822</v>
      </c>
      <c r="B4606" s="370" t="s">
        <v>14823</v>
      </c>
      <c r="C4606" s="371" t="s">
        <v>310</v>
      </c>
      <c r="D4606" s="372">
        <v>0.04</v>
      </c>
    </row>
    <row r="4607" spans="1:4" x14ac:dyDescent="0.25">
      <c r="A4607" s="369" t="s">
        <v>2157</v>
      </c>
      <c r="B4607" s="370" t="s">
        <v>2158</v>
      </c>
      <c r="C4607" s="371" t="s">
        <v>52</v>
      </c>
      <c r="D4607" s="372"/>
    </row>
    <row r="4608" spans="1:4" ht="30" x14ac:dyDescent="0.25">
      <c r="A4608" s="369" t="s">
        <v>10852</v>
      </c>
      <c r="B4608" s="370" t="s">
        <v>10853</v>
      </c>
      <c r="C4608" s="371" t="s">
        <v>52</v>
      </c>
      <c r="D4608" s="372">
        <v>1</v>
      </c>
    </row>
    <row r="4609" spans="1:4" ht="30" x14ac:dyDescent="0.25">
      <c r="A4609" s="369" t="s">
        <v>2159</v>
      </c>
      <c r="B4609" s="370" t="s">
        <v>6858</v>
      </c>
      <c r="C4609" s="371" t="s">
        <v>52</v>
      </c>
      <c r="D4609" s="372"/>
    </row>
    <row r="4610" spans="1:4" ht="45" x14ac:dyDescent="0.25">
      <c r="A4610" s="369" t="s">
        <v>10854</v>
      </c>
      <c r="B4610" s="370" t="s">
        <v>10855</v>
      </c>
      <c r="C4610" s="371" t="s">
        <v>21</v>
      </c>
      <c r="D4610" s="372">
        <v>0.11</v>
      </c>
    </row>
    <row r="4611" spans="1:4" x14ac:dyDescent="0.25">
      <c r="A4611" s="365" t="s">
        <v>6859</v>
      </c>
      <c r="B4611" s="366" t="s">
        <v>15065</v>
      </c>
      <c r="C4611" s="367"/>
      <c r="D4611" s="368"/>
    </row>
    <row r="4612" spans="1:4" ht="30" x14ac:dyDescent="0.25">
      <c r="A4612" s="369" t="s">
        <v>2161</v>
      </c>
      <c r="B4612" s="370" t="s">
        <v>6860</v>
      </c>
      <c r="C4612" s="371" t="s">
        <v>52</v>
      </c>
      <c r="D4612" s="372"/>
    </row>
    <row r="4613" spans="1:4" x14ac:dyDescent="0.25">
      <c r="A4613" s="369" t="s">
        <v>8935</v>
      </c>
      <c r="B4613" s="370" t="s">
        <v>8936</v>
      </c>
      <c r="C4613" s="371" t="s">
        <v>770</v>
      </c>
      <c r="D4613" s="372">
        <v>0.19</v>
      </c>
    </row>
    <row r="4614" spans="1:4" x14ac:dyDescent="0.25">
      <c r="A4614" s="369" t="s">
        <v>8949</v>
      </c>
      <c r="B4614" s="370" t="s">
        <v>8950</v>
      </c>
      <c r="C4614" s="371" t="s">
        <v>770</v>
      </c>
      <c r="D4614" s="372">
        <v>0.19</v>
      </c>
    </row>
    <row r="4615" spans="1:4" ht="30" x14ac:dyDescent="0.25">
      <c r="A4615" s="369" t="s">
        <v>10806</v>
      </c>
      <c r="B4615" s="370" t="s">
        <v>10807</v>
      </c>
      <c r="C4615" s="371" t="s">
        <v>52</v>
      </c>
      <c r="D4615" s="372">
        <v>1</v>
      </c>
    </row>
    <row r="4616" spans="1:4" x14ac:dyDescent="0.25">
      <c r="A4616" s="369" t="s">
        <v>14822</v>
      </c>
      <c r="B4616" s="370" t="s">
        <v>14823</v>
      </c>
      <c r="C4616" s="371" t="s">
        <v>310</v>
      </c>
      <c r="D4616" s="372">
        <v>0.2</v>
      </c>
    </row>
    <row r="4617" spans="1:4" ht="30" x14ac:dyDescent="0.25">
      <c r="A4617" s="369" t="s">
        <v>2162</v>
      </c>
      <c r="B4617" s="370" t="s">
        <v>6861</v>
      </c>
      <c r="C4617" s="371" t="s">
        <v>52</v>
      </c>
      <c r="D4617" s="372"/>
    </row>
    <row r="4618" spans="1:4" x14ac:dyDescent="0.25">
      <c r="A4618" s="369" t="s">
        <v>8935</v>
      </c>
      <c r="B4618" s="370" t="s">
        <v>8936</v>
      </c>
      <c r="C4618" s="371" t="s">
        <v>770</v>
      </c>
      <c r="D4618" s="372">
        <v>7.0000000000000007E-2</v>
      </c>
    </row>
    <row r="4619" spans="1:4" x14ac:dyDescent="0.25">
      <c r="A4619" s="369" t="s">
        <v>8937</v>
      </c>
      <c r="B4619" s="370" t="s">
        <v>8938</v>
      </c>
      <c r="C4619" s="371" t="s">
        <v>770</v>
      </c>
      <c r="D4619" s="372">
        <v>0.1</v>
      </c>
    </row>
    <row r="4620" spans="1:4" x14ac:dyDescent="0.25">
      <c r="A4620" s="369" t="s">
        <v>8939</v>
      </c>
      <c r="B4620" s="370" t="s">
        <v>8940</v>
      </c>
      <c r="C4620" s="371" t="s">
        <v>770</v>
      </c>
      <c r="D4620" s="372">
        <v>0.1</v>
      </c>
    </row>
    <row r="4621" spans="1:4" x14ac:dyDescent="0.25">
      <c r="A4621" s="369" t="s">
        <v>8949</v>
      </c>
      <c r="B4621" s="370" t="s">
        <v>8950</v>
      </c>
      <c r="C4621" s="371" t="s">
        <v>770</v>
      </c>
      <c r="D4621" s="372">
        <v>0.06</v>
      </c>
    </row>
    <row r="4622" spans="1:4" ht="30" x14ac:dyDescent="0.25">
      <c r="A4622" s="369" t="s">
        <v>10536</v>
      </c>
      <c r="B4622" s="370" t="s">
        <v>10537</v>
      </c>
      <c r="C4622" s="371" t="s">
        <v>310</v>
      </c>
      <c r="D4622" s="372">
        <v>0.12</v>
      </c>
    </row>
    <row r="4623" spans="1:4" ht="30" x14ac:dyDescent="0.25">
      <c r="A4623" s="369" t="s">
        <v>10822</v>
      </c>
      <c r="B4623" s="370" t="s">
        <v>10823</v>
      </c>
      <c r="C4623" s="371" t="s">
        <v>52</v>
      </c>
      <c r="D4623" s="372">
        <v>1.1000000000000001</v>
      </c>
    </row>
    <row r="4624" spans="1:4" x14ac:dyDescent="0.25">
      <c r="A4624" s="369" t="s">
        <v>14822</v>
      </c>
      <c r="B4624" s="370" t="s">
        <v>14823</v>
      </c>
      <c r="C4624" s="371" t="s">
        <v>310</v>
      </c>
      <c r="D4624" s="372">
        <v>0.18</v>
      </c>
    </row>
    <row r="4625" spans="1:4" x14ac:dyDescent="0.25">
      <c r="A4625" s="365" t="s">
        <v>6862</v>
      </c>
      <c r="B4625" s="366" t="s">
        <v>15066</v>
      </c>
      <c r="C4625" s="367"/>
      <c r="D4625" s="368"/>
    </row>
    <row r="4626" spans="1:4" x14ac:dyDescent="0.25">
      <c r="A4626" s="369" t="s">
        <v>2163</v>
      </c>
      <c r="B4626" s="370" t="s">
        <v>2164</v>
      </c>
      <c r="C4626" s="371" t="s">
        <v>21</v>
      </c>
      <c r="D4626" s="372"/>
    </row>
    <row r="4627" spans="1:4" x14ac:dyDescent="0.25">
      <c r="A4627" s="369" t="s">
        <v>8935</v>
      </c>
      <c r="B4627" s="370" t="s">
        <v>8936</v>
      </c>
      <c r="C4627" s="371" t="s">
        <v>770</v>
      </c>
      <c r="D4627" s="372">
        <v>0.2</v>
      </c>
    </row>
    <row r="4628" spans="1:4" x14ac:dyDescent="0.25">
      <c r="A4628" s="369" t="s">
        <v>8949</v>
      </c>
      <c r="B4628" s="370" t="s">
        <v>8950</v>
      </c>
      <c r="C4628" s="371" t="s">
        <v>770</v>
      </c>
      <c r="D4628" s="372">
        <v>0.2</v>
      </c>
    </row>
    <row r="4629" spans="1:4" x14ac:dyDescent="0.25">
      <c r="A4629" s="369" t="s">
        <v>14822</v>
      </c>
      <c r="B4629" s="370" t="s">
        <v>14823</v>
      </c>
      <c r="C4629" s="371" t="s">
        <v>310</v>
      </c>
      <c r="D4629" s="372">
        <v>0.2</v>
      </c>
    </row>
    <row r="4630" spans="1:4" x14ac:dyDescent="0.25">
      <c r="A4630" s="369" t="s">
        <v>2165</v>
      </c>
      <c r="B4630" s="370" t="s">
        <v>2166</v>
      </c>
      <c r="C4630" s="371" t="s">
        <v>21</v>
      </c>
      <c r="D4630" s="372"/>
    </row>
    <row r="4631" spans="1:4" x14ac:dyDescent="0.25">
      <c r="A4631" s="369" t="s">
        <v>8935</v>
      </c>
      <c r="B4631" s="370" t="s">
        <v>8936</v>
      </c>
      <c r="C4631" s="371" t="s">
        <v>770</v>
      </c>
      <c r="D4631" s="372">
        <v>0.7</v>
      </c>
    </row>
    <row r="4632" spans="1:4" x14ac:dyDescent="0.25">
      <c r="A4632" s="369" t="s">
        <v>8949</v>
      </c>
      <c r="B4632" s="370" t="s">
        <v>8950</v>
      </c>
      <c r="C4632" s="371" t="s">
        <v>770</v>
      </c>
      <c r="D4632" s="372">
        <v>0.7</v>
      </c>
    </row>
    <row r="4633" spans="1:4" x14ac:dyDescent="0.25">
      <c r="A4633" s="369" t="s">
        <v>8993</v>
      </c>
      <c r="B4633" s="370" t="s">
        <v>8994</v>
      </c>
      <c r="C4633" s="371" t="s">
        <v>32</v>
      </c>
      <c r="D4633" s="372">
        <v>5.93</v>
      </c>
    </row>
    <row r="4634" spans="1:4" x14ac:dyDescent="0.25">
      <c r="A4634" s="369" t="s">
        <v>9049</v>
      </c>
      <c r="B4634" s="370" t="s">
        <v>9050</v>
      </c>
      <c r="C4634" s="371" t="s">
        <v>25</v>
      </c>
      <c r="D4634" s="372">
        <v>1.6000000000000001E-3</v>
      </c>
    </row>
    <row r="4635" spans="1:4" ht="30" x14ac:dyDescent="0.25">
      <c r="A4635" s="369" t="s">
        <v>2167</v>
      </c>
      <c r="B4635" s="370" t="s">
        <v>6864</v>
      </c>
      <c r="C4635" s="371" t="s">
        <v>21</v>
      </c>
      <c r="D4635" s="372"/>
    </row>
    <row r="4636" spans="1:4" x14ac:dyDescent="0.25">
      <c r="A4636" s="369" t="s">
        <v>8945</v>
      </c>
      <c r="B4636" s="370" t="s">
        <v>8946</v>
      </c>
      <c r="C4636" s="371" t="s">
        <v>770</v>
      </c>
      <c r="D4636" s="372">
        <v>1.5</v>
      </c>
    </row>
    <row r="4637" spans="1:4" x14ac:dyDescent="0.25">
      <c r="A4637" s="369" t="s">
        <v>8947</v>
      </c>
      <c r="B4637" s="370" t="s">
        <v>8948</v>
      </c>
      <c r="C4637" s="371" t="s">
        <v>770</v>
      </c>
      <c r="D4637" s="372">
        <v>1</v>
      </c>
    </row>
    <row r="4638" spans="1:4" x14ac:dyDescent="0.25">
      <c r="A4638" s="369" t="s">
        <v>2168</v>
      </c>
      <c r="B4638" s="370" t="s">
        <v>2169</v>
      </c>
      <c r="C4638" s="371" t="s">
        <v>569</v>
      </c>
      <c r="D4638" s="372"/>
    </row>
    <row r="4639" spans="1:4" x14ac:dyDescent="0.25">
      <c r="A4639" s="369" t="s">
        <v>10744</v>
      </c>
      <c r="B4639" s="370" t="s">
        <v>2169</v>
      </c>
      <c r="C4639" s="371" t="s">
        <v>569</v>
      </c>
      <c r="D4639" s="372">
        <v>1</v>
      </c>
    </row>
    <row r="4640" spans="1:4" x14ac:dyDescent="0.25">
      <c r="A4640" s="369" t="s">
        <v>2170</v>
      </c>
      <c r="B4640" s="370" t="s">
        <v>2171</v>
      </c>
      <c r="C4640" s="371" t="s">
        <v>52</v>
      </c>
      <c r="D4640" s="372"/>
    </row>
    <row r="4641" spans="1:4" x14ac:dyDescent="0.25">
      <c r="A4641" s="369" t="s">
        <v>8909</v>
      </c>
      <c r="B4641" s="370" t="s">
        <v>8910</v>
      </c>
      <c r="C4641" s="371" t="s">
        <v>770</v>
      </c>
      <c r="D4641" s="372">
        <v>0.3</v>
      </c>
    </row>
    <row r="4642" spans="1:4" x14ac:dyDescent="0.25">
      <c r="A4642" s="369" t="s">
        <v>8911</v>
      </c>
      <c r="B4642" s="370" t="s">
        <v>8912</v>
      </c>
      <c r="C4642" s="371" t="s">
        <v>770</v>
      </c>
      <c r="D4642" s="372">
        <v>0.2</v>
      </c>
    </row>
    <row r="4643" spans="1:4" x14ac:dyDescent="0.25">
      <c r="A4643" s="369" t="s">
        <v>2172</v>
      </c>
      <c r="B4643" s="370" t="s">
        <v>2173</v>
      </c>
      <c r="C4643" s="371" t="s">
        <v>52</v>
      </c>
      <c r="D4643" s="372"/>
    </row>
    <row r="4644" spans="1:4" x14ac:dyDescent="0.25">
      <c r="A4644" s="369" t="s">
        <v>8935</v>
      </c>
      <c r="B4644" s="370" t="s">
        <v>8936</v>
      </c>
      <c r="C4644" s="371" t="s">
        <v>770</v>
      </c>
      <c r="D4644" s="372">
        <v>0.5</v>
      </c>
    </row>
    <row r="4645" spans="1:4" ht="45" x14ac:dyDescent="0.25">
      <c r="A4645" s="369" t="s">
        <v>9110</v>
      </c>
      <c r="B4645" s="370" t="s">
        <v>9111</v>
      </c>
      <c r="C4645" s="371" t="s">
        <v>52</v>
      </c>
      <c r="D4645" s="372">
        <v>1</v>
      </c>
    </row>
    <row r="4646" spans="1:4" ht="30" x14ac:dyDescent="0.25">
      <c r="A4646" s="369" t="s">
        <v>2174</v>
      </c>
      <c r="B4646" s="370" t="s">
        <v>2175</v>
      </c>
      <c r="C4646" s="371" t="s">
        <v>52</v>
      </c>
      <c r="D4646" s="372"/>
    </row>
    <row r="4647" spans="1:4" x14ac:dyDescent="0.25">
      <c r="A4647" s="369" t="s">
        <v>8935</v>
      </c>
      <c r="B4647" s="370" t="s">
        <v>8936</v>
      </c>
      <c r="C4647" s="371" t="s">
        <v>770</v>
      </c>
      <c r="D4647" s="372">
        <v>0.5</v>
      </c>
    </row>
    <row r="4648" spans="1:4" ht="75" x14ac:dyDescent="0.25">
      <c r="A4648" s="369" t="s">
        <v>9085</v>
      </c>
      <c r="B4648" s="370" t="s">
        <v>9086</v>
      </c>
      <c r="C4648" s="371" t="s">
        <v>52</v>
      </c>
      <c r="D4648" s="372">
        <v>1</v>
      </c>
    </row>
    <row r="4649" spans="1:4" x14ac:dyDescent="0.25">
      <c r="A4649" s="369" t="s">
        <v>2176</v>
      </c>
      <c r="B4649" s="370" t="s">
        <v>2177</v>
      </c>
      <c r="C4649" s="371" t="s">
        <v>569</v>
      </c>
      <c r="D4649" s="372"/>
    </row>
    <row r="4650" spans="1:4" x14ac:dyDescent="0.25">
      <c r="A4650" s="369" t="s">
        <v>8935</v>
      </c>
      <c r="B4650" s="370" t="s">
        <v>8936</v>
      </c>
      <c r="C4650" s="371" t="s">
        <v>770</v>
      </c>
      <c r="D4650" s="372">
        <v>7.0000000000000007E-2</v>
      </c>
    </row>
    <row r="4651" spans="1:4" x14ac:dyDescent="0.25">
      <c r="A4651" s="369" t="s">
        <v>8949</v>
      </c>
      <c r="B4651" s="370" t="s">
        <v>8950</v>
      </c>
      <c r="C4651" s="371" t="s">
        <v>770</v>
      </c>
      <c r="D4651" s="372">
        <v>7.0000000000000007E-2</v>
      </c>
    </row>
    <row r="4652" spans="1:4" ht="30" x14ac:dyDescent="0.25">
      <c r="A4652" s="369" t="s">
        <v>10784</v>
      </c>
      <c r="B4652" s="370" t="s">
        <v>10785</v>
      </c>
      <c r="C4652" s="371" t="s">
        <v>52</v>
      </c>
      <c r="D4652" s="372">
        <v>1.02</v>
      </c>
    </row>
    <row r="4653" spans="1:4" x14ac:dyDescent="0.25">
      <c r="A4653" s="369" t="s">
        <v>14822</v>
      </c>
      <c r="B4653" s="370" t="s">
        <v>14823</v>
      </c>
      <c r="C4653" s="371" t="s">
        <v>310</v>
      </c>
      <c r="D4653" s="372">
        <v>0.04</v>
      </c>
    </row>
    <row r="4654" spans="1:4" x14ac:dyDescent="0.25">
      <c r="A4654" s="369" t="s">
        <v>2178</v>
      </c>
      <c r="B4654" s="370" t="s">
        <v>2179</v>
      </c>
      <c r="C4654" s="371" t="s">
        <v>52</v>
      </c>
      <c r="D4654" s="372"/>
    </row>
    <row r="4655" spans="1:4" x14ac:dyDescent="0.25">
      <c r="A4655" s="369" t="s">
        <v>8935</v>
      </c>
      <c r="B4655" s="370" t="s">
        <v>8936</v>
      </c>
      <c r="C4655" s="371" t="s">
        <v>770</v>
      </c>
      <c r="D4655" s="372">
        <v>3.5000000000000003E-2</v>
      </c>
    </row>
    <row r="4656" spans="1:4" x14ac:dyDescent="0.25">
      <c r="A4656" s="369" t="s">
        <v>8949</v>
      </c>
      <c r="B4656" s="370" t="s">
        <v>8950</v>
      </c>
      <c r="C4656" s="371" t="s">
        <v>770</v>
      </c>
      <c r="D4656" s="372">
        <v>3.5000000000000003E-2</v>
      </c>
    </row>
    <row r="4657" spans="1:4" ht="30" x14ac:dyDescent="0.25">
      <c r="A4657" s="369" t="s">
        <v>10786</v>
      </c>
      <c r="B4657" s="370" t="s">
        <v>10787</v>
      </c>
      <c r="C4657" s="371" t="s">
        <v>52</v>
      </c>
      <c r="D4657" s="372">
        <v>1.02</v>
      </c>
    </row>
    <row r="4658" spans="1:4" x14ac:dyDescent="0.25">
      <c r="A4658" s="369" t="s">
        <v>14822</v>
      </c>
      <c r="B4658" s="370" t="s">
        <v>14823</v>
      </c>
      <c r="C4658" s="371" t="s">
        <v>310</v>
      </c>
      <c r="D4658" s="372">
        <v>0.04</v>
      </c>
    </row>
    <row r="4659" spans="1:4" x14ac:dyDescent="0.25">
      <c r="A4659" s="369" t="s">
        <v>2180</v>
      </c>
      <c r="B4659" s="370" t="s">
        <v>2181</v>
      </c>
      <c r="C4659" s="371" t="s">
        <v>52</v>
      </c>
      <c r="D4659" s="372"/>
    </row>
    <row r="4660" spans="1:4" x14ac:dyDescent="0.25">
      <c r="A4660" s="369" t="s">
        <v>8935</v>
      </c>
      <c r="B4660" s="370" t="s">
        <v>8936</v>
      </c>
      <c r="C4660" s="371" t="s">
        <v>770</v>
      </c>
      <c r="D4660" s="372">
        <v>0.15</v>
      </c>
    </row>
    <row r="4661" spans="1:4" x14ac:dyDescent="0.25">
      <c r="A4661" s="369" t="s">
        <v>8949</v>
      </c>
      <c r="B4661" s="370" t="s">
        <v>8950</v>
      </c>
      <c r="C4661" s="371" t="s">
        <v>770</v>
      </c>
      <c r="D4661" s="372">
        <v>0.15</v>
      </c>
    </row>
    <row r="4662" spans="1:4" ht="30" x14ac:dyDescent="0.25">
      <c r="A4662" s="369" t="s">
        <v>9626</v>
      </c>
      <c r="B4662" s="370" t="s">
        <v>9627</v>
      </c>
      <c r="C4662" s="371" t="s">
        <v>52</v>
      </c>
      <c r="D4662" s="372">
        <v>1</v>
      </c>
    </row>
    <row r="4663" spans="1:4" x14ac:dyDescent="0.25">
      <c r="A4663" s="365" t="s">
        <v>6865</v>
      </c>
      <c r="B4663" s="366" t="s">
        <v>2182</v>
      </c>
      <c r="C4663" s="367"/>
      <c r="D4663" s="368"/>
    </row>
    <row r="4664" spans="1:4" x14ac:dyDescent="0.25">
      <c r="A4664" s="365" t="s">
        <v>6866</v>
      </c>
      <c r="B4664" s="366" t="s">
        <v>2183</v>
      </c>
      <c r="C4664" s="367"/>
      <c r="D4664" s="368"/>
    </row>
    <row r="4665" spans="1:4" x14ac:dyDescent="0.25">
      <c r="A4665" s="369" t="s">
        <v>2184</v>
      </c>
      <c r="B4665" s="370" t="s">
        <v>2185</v>
      </c>
      <c r="C4665" s="371" t="s">
        <v>21</v>
      </c>
      <c r="D4665" s="372"/>
    </row>
    <row r="4666" spans="1:4" x14ac:dyDescent="0.25">
      <c r="A4666" s="369" t="s">
        <v>8909</v>
      </c>
      <c r="B4666" s="370" t="s">
        <v>8910</v>
      </c>
      <c r="C4666" s="371" t="s">
        <v>770</v>
      </c>
      <c r="D4666" s="372">
        <v>0.6</v>
      </c>
    </row>
    <row r="4667" spans="1:4" x14ac:dyDescent="0.25">
      <c r="A4667" s="369" t="s">
        <v>8911</v>
      </c>
      <c r="B4667" s="370" t="s">
        <v>8912</v>
      </c>
      <c r="C4667" s="371" t="s">
        <v>770</v>
      </c>
      <c r="D4667" s="372">
        <v>0.6</v>
      </c>
    </row>
    <row r="4668" spans="1:4" ht="30" x14ac:dyDescent="0.25">
      <c r="A4668" s="369" t="s">
        <v>9360</v>
      </c>
      <c r="B4668" s="370" t="s">
        <v>9361</v>
      </c>
      <c r="C4668" s="371" t="s">
        <v>25</v>
      </c>
      <c r="D4668" s="372">
        <v>5.9999999999999995E-4</v>
      </c>
    </row>
    <row r="4669" spans="1:4" x14ac:dyDescent="0.25">
      <c r="A4669" s="369" t="s">
        <v>9366</v>
      </c>
      <c r="B4669" s="370" t="s">
        <v>9367</v>
      </c>
      <c r="C4669" s="371" t="s">
        <v>52</v>
      </c>
      <c r="D4669" s="372">
        <v>1.6</v>
      </c>
    </row>
    <row r="4670" spans="1:4" ht="30" x14ac:dyDescent="0.25">
      <c r="A4670" s="369" t="s">
        <v>9471</v>
      </c>
      <c r="B4670" s="370" t="s">
        <v>9472</v>
      </c>
      <c r="C4670" s="371" t="s">
        <v>21</v>
      </c>
      <c r="D4670" s="372">
        <v>1.1000000000000001</v>
      </c>
    </row>
    <row r="4671" spans="1:4" x14ac:dyDescent="0.25">
      <c r="A4671" s="369" t="s">
        <v>9506</v>
      </c>
      <c r="B4671" s="370" t="s">
        <v>9507</v>
      </c>
      <c r="C4671" s="371" t="s">
        <v>32</v>
      </c>
      <c r="D4671" s="372">
        <v>0.12</v>
      </c>
    </row>
    <row r="4672" spans="1:4" x14ac:dyDescent="0.25">
      <c r="A4672" s="369" t="s">
        <v>2186</v>
      </c>
      <c r="B4672" s="370" t="s">
        <v>2187</v>
      </c>
      <c r="C4672" s="371" t="s">
        <v>21</v>
      </c>
      <c r="D4672" s="372"/>
    </row>
    <row r="4673" spans="1:4" x14ac:dyDescent="0.25">
      <c r="A4673" s="369" t="s">
        <v>8909</v>
      </c>
      <c r="B4673" s="370" t="s">
        <v>8910</v>
      </c>
      <c r="C4673" s="371" t="s">
        <v>770</v>
      </c>
      <c r="D4673" s="372">
        <v>1.2</v>
      </c>
    </row>
    <row r="4674" spans="1:4" x14ac:dyDescent="0.25">
      <c r="A4674" s="369" t="s">
        <v>8911</v>
      </c>
      <c r="B4674" s="370" t="s">
        <v>8912</v>
      </c>
      <c r="C4674" s="371" t="s">
        <v>770</v>
      </c>
      <c r="D4674" s="372">
        <v>1.2</v>
      </c>
    </row>
    <row r="4675" spans="1:4" ht="30" x14ac:dyDescent="0.25">
      <c r="A4675" s="369" t="s">
        <v>9360</v>
      </c>
      <c r="B4675" s="370" t="s">
        <v>9361</v>
      </c>
      <c r="C4675" s="371" t="s">
        <v>25</v>
      </c>
      <c r="D4675" s="372">
        <v>5.9999999999999995E-4</v>
      </c>
    </row>
    <row r="4676" spans="1:4" x14ac:dyDescent="0.25">
      <c r="A4676" s="369" t="s">
        <v>9364</v>
      </c>
      <c r="B4676" s="370" t="s">
        <v>9365</v>
      </c>
      <c r="C4676" s="371" t="s">
        <v>52</v>
      </c>
      <c r="D4676" s="372">
        <v>2.5</v>
      </c>
    </row>
    <row r="4677" spans="1:4" x14ac:dyDescent="0.25">
      <c r="A4677" s="369" t="s">
        <v>9366</v>
      </c>
      <c r="B4677" s="370" t="s">
        <v>9367</v>
      </c>
      <c r="C4677" s="371" t="s">
        <v>52</v>
      </c>
      <c r="D4677" s="372">
        <v>2.5</v>
      </c>
    </row>
    <row r="4678" spans="1:4" ht="30" x14ac:dyDescent="0.25">
      <c r="A4678" s="369" t="s">
        <v>9471</v>
      </c>
      <c r="B4678" s="370" t="s">
        <v>9472</v>
      </c>
      <c r="C4678" s="371" t="s">
        <v>21</v>
      </c>
      <c r="D4678" s="372">
        <v>1.1000000000000001</v>
      </c>
    </row>
    <row r="4679" spans="1:4" x14ac:dyDescent="0.25">
      <c r="A4679" s="369" t="s">
        <v>9506</v>
      </c>
      <c r="B4679" s="370" t="s">
        <v>9507</v>
      </c>
      <c r="C4679" s="371" t="s">
        <v>32</v>
      </c>
      <c r="D4679" s="372">
        <v>0.25</v>
      </c>
    </row>
    <row r="4680" spans="1:4" ht="30" x14ac:dyDescent="0.25">
      <c r="A4680" s="369" t="s">
        <v>2188</v>
      </c>
      <c r="B4680" s="370" t="s">
        <v>6867</v>
      </c>
      <c r="C4680" s="371" t="s">
        <v>21</v>
      </c>
      <c r="D4680" s="372"/>
    </row>
    <row r="4681" spans="1:4" x14ac:dyDescent="0.25">
      <c r="A4681" s="369" t="s">
        <v>8909</v>
      </c>
      <c r="B4681" s="370" t="s">
        <v>8910</v>
      </c>
      <c r="C4681" s="371" t="s">
        <v>770</v>
      </c>
      <c r="D4681" s="372">
        <v>1.3</v>
      </c>
    </row>
    <row r="4682" spans="1:4" x14ac:dyDescent="0.25">
      <c r="A4682" s="369" t="s">
        <v>8911</v>
      </c>
      <c r="B4682" s="370" t="s">
        <v>8912</v>
      </c>
      <c r="C4682" s="371" t="s">
        <v>770</v>
      </c>
      <c r="D4682" s="372">
        <v>1.3</v>
      </c>
    </row>
    <row r="4683" spans="1:4" x14ac:dyDescent="0.25">
      <c r="A4683" s="369" t="s">
        <v>9364</v>
      </c>
      <c r="B4683" s="370" t="s">
        <v>9365</v>
      </c>
      <c r="C4683" s="371" t="s">
        <v>52</v>
      </c>
      <c r="D4683" s="372">
        <v>2.5</v>
      </c>
    </row>
    <row r="4684" spans="1:4" x14ac:dyDescent="0.25">
      <c r="A4684" s="369" t="s">
        <v>9366</v>
      </c>
      <c r="B4684" s="370" t="s">
        <v>9367</v>
      </c>
      <c r="C4684" s="371" t="s">
        <v>52</v>
      </c>
      <c r="D4684" s="372">
        <v>2.5</v>
      </c>
    </row>
    <row r="4685" spans="1:4" ht="30" x14ac:dyDescent="0.25">
      <c r="A4685" s="369" t="s">
        <v>9376</v>
      </c>
      <c r="B4685" s="370" t="s">
        <v>9377</v>
      </c>
      <c r="C4685" s="371" t="s">
        <v>52</v>
      </c>
      <c r="D4685" s="372">
        <v>22</v>
      </c>
    </row>
    <row r="4686" spans="1:4" x14ac:dyDescent="0.25">
      <c r="A4686" s="369" t="s">
        <v>9506</v>
      </c>
      <c r="B4686" s="370" t="s">
        <v>9507</v>
      </c>
      <c r="C4686" s="371" t="s">
        <v>32</v>
      </c>
      <c r="D4686" s="372">
        <v>0.25</v>
      </c>
    </row>
    <row r="4687" spans="1:4" x14ac:dyDescent="0.25">
      <c r="A4687" s="369" t="s">
        <v>2189</v>
      </c>
      <c r="B4687" s="370" t="s">
        <v>2190</v>
      </c>
      <c r="C4687" s="371" t="s">
        <v>52</v>
      </c>
      <c r="D4687" s="372"/>
    </row>
    <row r="4688" spans="1:4" x14ac:dyDescent="0.25">
      <c r="A4688" s="369" t="s">
        <v>8909</v>
      </c>
      <c r="B4688" s="370" t="s">
        <v>8910</v>
      </c>
      <c r="C4688" s="371" t="s">
        <v>770</v>
      </c>
      <c r="D4688" s="372">
        <v>0.4</v>
      </c>
    </row>
    <row r="4689" spans="1:4" x14ac:dyDescent="0.25">
      <c r="A4689" s="369" t="s">
        <v>8911</v>
      </c>
      <c r="B4689" s="370" t="s">
        <v>8912</v>
      </c>
      <c r="C4689" s="371" t="s">
        <v>770</v>
      </c>
      <c r="D4689" s="372">
        <v>0.4</v>
      </c>
    </row>
    <row r="4690" spans="1:4" ht="45" x14ac:dyDescent="0.25">
      <c r="A4690" s="369" t="s">
        <v>9386</v>
      </c>
      <c r="B4690" s="370" t="s">
        <v>9387</v>
      </c>
      <c r="C4690" s="371" t="s">
        <v>52</v>
      </c>
      <c r="D4690" s="372">
        <v>1.05</v>
      </c>
    </row>
    <row r="4691" spans="1:4" x14ac:dyDescent="0.25">
      <c r="A4691" s="369" t="s">
        <v>9506</v>
      </c>
      <c r="B4691" s="370" t="s">
        <v>9507</v>
      </c>
      <c r="C4691" s="371" t="s">
        <v>32</v>
      </c>
      <c r="D4691" s="372">
        <v>0.05</v>
      </c>
    </row>
    <row r="4692" spans="1:4" ht="30" x14ac:dyDescent="0.25">
      <c r="A4692" s="369" t="s">
        <v>2191</v>
      </c>
      <c r="B4692" s="370" t="s">
        <v>6868</v>
      </c>
      <c r="C4692" s="371" t="s">
        <v>21</v>
      </c>
      <c r="D4692" s="372"/>
    </row>
    <row r="4693" spans="1:4" x14ac:dyDescent="0.25">
      <c r="A4693" s="369" t="s">
        <v>8909</v>
      </c>
      <c r="B4693" s="370" t="s">
        <v>8910</v>
      </c>
      <c r="C4693" s="371" t="s">
        <v>770</v>
      </c>
      <c r="D4693" s="372">
        <v>1.2</v>
      </c>
    </row>
    <row r="4694" spans="1:4" x14ac:dyDescent="0.25">
      <c r="A4694" s="369" t="s">
        <v>8911</v>
      </c>
      <c r="B4694" s="370" t="s">
        <v>8912</v>
      </c>
      <c r="C4694" s="371" t="s">
        <v>770</v>
      </c>
      <c r="D4694" s="372">
        <v>1.2</v>
      </c>
    </row>
    <row r="4695" spans="1:4" ht="30" x14ac:dyDescent="0.25">
      <c r="A4695" s="369" t="s">
        <v>9358</v>
      </c>
      <c r="B4695" s="370" t="s">
        <v>9359</v>
      </c>
      <c r="C4695" s="371" t="s">
        <v>52</v>
      </c>
      <c r="D4695" s="372">
        <v>2.5</v>
      </c>
    </row>
    <row r="4696" spans="1:4" ht="30" x14ac:dyDescent="0.25">
      <c r="A4696" s="369" t="s">
        <v>9467</v>
      </c>
      <c r="B4696" s="370" t="s">
        <v>9468</v>
      </c>
      <c r="C4696" s="371" t="s">
        <v>52</v>
      </c>
      <c r="D4696" s="372">
        <v>1.3</v>
      </c>
    </row>
    <row r="4697" spans="1:4" ht="45" x14ac:dyDescent="0.25">
      <c r="A4697" s="369" t="s">
        <v>9473</v>
      </c>
      <c r="B4697" s="370" t="s">
        <v>9474</v>
      </c>
      <c r="C4697" s="371" t="s">
        <v>21</v>
      </c>
      <c r="D4697" s="372">
        <v>1.1000000000000001</v>
      </c>
    </row>
    <row r="4698" spans="1:4" x14ac:dyDescent="0.25">
      <c r="A4698" s="369" t="s">
        <v>9506</v>
      </c>
      <c r="B4698" s="370" t="s">
        <v>9507</v>
      </c>
      <c r="C4698" s="371" t="s">
        <v>32</v>
      </c>
      <c r="D4698" s="372">
        <v>0.25</v>
      </c>
    </row>
    <row r="4699" spans="1:4" ht="30" x14ac:dyDescent="0.25">
      <c r="A4699" s="369" t="s">
        <v>2192</v>
      </c>
      <c r="B4699" s="370" t="s">
        <v>6869</v>
      </c>
      <c r="C4699" s="371" t="s">
        <v>21</v>
      </c>
      <c r="D4699" s="372"/>
    </row>
    <row r="4700" spans="1:4" x14ac:dyDescent="0.25">
      <c r="A4700" s="369" t="s">
        <v>8909</v>
      </c>
      <c r="B4700" s="370" t="s">
        <v>8910</v>
      </c>
      <c r="C4700" s="371" t="s">
        <v>770</v>
      </c>
      <c r="D4700" s="372">
        <v>0.6</v>
      </c>
    </row>
    <row r="4701" spans="1:4" x14ac:dyDescent="0.25">
      <c r="A4701" s="369" t="s">
        <v>8911</v>
      </c>
      <c r="B4701" s="370" t="s">
        <v>8912</v>
      </c>
      <c r="C4701" s="371" t="s">
        <v>770</v>
      </c>
      <c r="D4701" s="372">
        <v>0.6</v>
      </c>
    </row>
    <row r="4702" spans="1:4" ht="30" x14ac:dyDescent="0.25">
      <c r="A4702" s="369" t="s">
        <v>9467</v>
      </c>
      <c r="B4702" s="370" t="s">
        <v>9468</v>
      </c>
      <c r="C4702" s="371" t="s">
        <v>52</v>
      </c>
      <c r="D4702" s="372">
        <v>1.3</v>
      </c>
    </row>
    <row r="4703" spans="1:4" ht="45" x14ac:dyDescent="0.25">
      <c r="A4703" s="369" t="s">
        <v>9473</v>
      </c>
      <c r="B4703" s="370" t="s">
        <v>9474</v>
      </c>
      <c r="C4703" s="371" t="s">
        <v>21</v>
      </c>
      <c r="D4703" s="372">
        <v>1.1000000000000001</v>
      </c>
    </row>
    <row r="4704" spans="1:4" x14ac:dyDescent="0.25">
      <c r="A4704" s="369" t="s">
        <v>9506</v>
      </c>
      <c r="B4704" s="370" t="s">
        <v>9507</v>
      </c>
      <c r="C4704" s="371" t="s">
        <v>32</v>
      </c>
      <c r="D4704" s="372">
        <v>0.15</v>
      </c>
    </row>
    <row r="4705" spans="1:4" x14ac:dyDescent="0.25">
      <c r="A4705" s="365" t="s">
        <v>6870</v>
      </c>
      <c r="B4705" s="366" t="s">
        <v>2193</v>
      </c>
      <c r="C4705" s="367"/>
      <c r="D4705" s="368"/>
    </row>
    <row r="4706" spans="1:4" x14ac:dyDescent="0.25">
      <c r="A4706" s="369" t="s">
        <v>2194</v>
      </c>
      <c r="B4706" s="370" t="s">
        <v>2195</v>
      </c>
      <c r="C4706" s="371" t="s">
        <v>21</v>
      </c>
      <c r="D4706" s="372"/>
    </row>
    <row r="4707" spans="1:4" x14ac:dyDescent="0.25">
      <c r="A4707" s="369" t="s">
        <v>10740</v>
      </c>
      <c r="B4707" s="370" t="s">
        <v>10741</v>
      </c>
      <c r="C4707" s="371" t="s">
        <v>21</v>
      </c>
      <c r="D4707" s="372">
        <v>1</v>
      </c>
    </row>
    <row r="4708" spans="1:4" ht="30" x14ac:dyDescent="0.25">
      <c r="A4708" s="369" t="s">
        <v>160</v>
      </c>
      <c r="B4708" s="370" t="s">
        <v>161</v>
      </c>
      <c r="C4708" s="371" t="s">
        <v>21</v>
      </c>
      <c r="D4708" s="372"/>
    </row>
    <row r="4709" spans="1:4" ht="45" x14ac:dyDescent="0.25">
      <c r="A4709" s="369" t="s">
        <v>10738</v>
      </c>
      <c r="B4709" s="370" t="s">
        <v>10739</v>
      </c>
      <c r="C4709" s="371" t="s">
        <v>21</v>
      </c>
      <c r="D4709" s="372">
        <v>1</v>
      </c>
    </row>
    <row r="4710" spans="1:4" ht="45" x14ac:dyDescent="0.25">
      <c r="A4710" s="369" t="s">
        <v>2196</v>
      </c>
      <c r="B4710" s="370" t="s">
        <v>6871</v>
      </c>
      <c r="C4710" s="371" t="s">
        <v>21</v>
      </c>
      <c r="D4710" s="372"/>
    </row>
    <row r="4711" spans="1:4" ht="45" x14ac:dyDescent="0.25">
      <c r="A4711" s="369" t="s">
        <v>10722</v>
      </c>
      <c r="B4711" s="370" t="s">
        <v>10723</v>
      </c>
      <c r="C4711" s="371" t="s">
        <v>21</v>
      </c>
      <c r="D4711" s="372">
        <v>1</v>
      </c>
    </row>
    <row r="4712" spans="1:4" ht="30" x14ac:dyDescent="0.25">
      <c r="A4712" s="369" t="s">
        <v>2197</v>
      </c>
      <c r="B4712" s="370" t="s">
        <v>6872</v>
      </c>
      <c r="C4712" s="371" t="s">
        <v>21</v>
      </c>
      <c r="D4712" s="372"/>
    </row>
    <row r="4713" spans="1:4" ht="30" x14ac:dyDescent="0.25">
      <c r="A4713" s="369" t="s">
        <v>10742</v>
      </c>
      <c r="B4713" s="370" t="s">
        <v>10743</v>
      </c>
      <c r="C4713" s="371" t="s">
        <v>21</v>
      </c>
      <c r="D4713" s="372">
        <v>1</v>
      </c>
    </row>
    <row r="4714" spans="1:4" x14ac:dyDescent="0.25">
      <c r="A4714" s="365" t="s">
        <v>6873</v>
      </c>
      <c r="B4714" s="366" t="s">
        <v>15067</v>
      </c>
      <c r="C4714" s="367"/>
      <c r="D4714" s="368"/>
    </row>
    <row r="4715" spans="1:4" x14ac:dyDescent="0.25">
      <c r="A4715" s="369" t="s">
        <v>2199</v>
      </c>
      <c r="B4715" s="370" t="s">
        <v>2200</v>
      </c>
      <c r="C4715" s="371" t="s">
        <v>21</v>
      </c>
      <c r="D4715" s="372"/>
    </row>
    <row r="4716" spans="1:4" ht="45" x14ac:dyDescent="0.25">
      <c r="A4716" s="369" t="s">
        <v>9872</v>
      </c>
      <c r="B4716" s="370" t="s">
        <v>9873</v>
      </c>
      <c r="C4716" s="371" t="s">
        <v>21</v>
      </c>
      <c r="D4716" s="372">
        <v>1</v>
      </c>
    </row>
    <row r="4717" spans="1:4" x14ac:dyDescent="0.25">
      <c r="A4717" s="369" t="s">
        <v>2201</v>
      </c>
      <c r="B4717" s="370" t="s">
        <v>2202</v>
      </c>
      <c r="C4717" s="371" t="s">
        <v>21</v>
      </c>
      <c r="D4717" s="372"/>
    </row>
    <row r="4718" spans="1:4" ht="45" x14ac:dyDescent="0.25">
      <c r="A4718" s="369" t="s">
        <v>14856</v>
      </c>
      <c r="B4718" s="370" t="s">
        <v>14857</v>
      </c>
      <c r="C4718" s="371" t="s">
        <v>21</v>
      </c>
      <c r="D4718" s="372">
        <v>1.0603</v>
      </c>
    </row>
    <row r="4719" spans="1:4" x14ac:dyDescent="0.25">
      <c r="A4719" s="369" t="s">
        <v>2203</v>
      </c>
      <c r="B4719" s="370" t="s">
        <v>2204</v>
      </c>
      <c r="C4719" s="371" t="s">
        <v>21</v>
      </c>
      <c r="D4719" s="372"/>
    </row>
    <row r="4720" spans="1:4" ht="45" x14ac:dyDescent="0.25">
      <c r="A4720" s="369" t="s">
        <v>10836</v>
      </c>
      <c r="B4720" s="370" t="s">
        <v>10837</v>
      </c>
      <c r="C4720" s="371" t="s">
        <v>21</v>
      </c>
      <c r="D4720" s="372">
        <v>1</v>
      </c>
    </row>
    <row r="4721" spans="1:4" x14ac:dyDescent="0.25">
      <c r="A4721" s="369" t="s">
        <v>2205</v>
      </c>
      <c r="B4721" s="370" t="s">
        <v>2206</v>
      </c>
      <c r="C4721" s="371" t="s">
        <v>21</v>
      </c>
      <c r="D4721" s="372"/>
    </row>
    <row r="4722" spans="1:4" ht="45" x14ac:dyDescent="0.25">
      <c r="A4722" s="369" t="s">
        <v>10842</v>
      </c>
      <c r="B4722" s="370" t="s">
        <v>10843</v>
      </c>
      <c r="C4722" s="371" t="s">
        <v>21</v>
      </c>
      <c r="D4722" s="372">
        <v>1</v>
      </c>
    </row>
    <row r="4723" spans="1:4" x14ac:dyDescent="0.25">
      <c r="A4723" s="369" t="s">
        <v>2207</v>
      </c>
      <c r="B4723" s="370" t="s">
        <v>2208</v>
      </c>
      <c r="C4723" s="371" t="s">
        <v>21</v>
      </c>
      <c r="D4723" s="372"/>
    </row>
    <row r="4724" spans="1:4" ht="45" x14ac:dyDescent="0.25">
      <c r="A4724" s="369" t="s">
        <v>10840</v>
      </c>
      <c r="B4724" s="370" t="s">
        <v>10841</v>
      </c>
      <c r="C4724" s="371" t="s">
        <v>21</v>
      </c>
      <c r="D4724" s="372">
        <v>1</v>
      </c>
    </row>
    <row r="4725" spans="1:4" ht="30" x14ac:dyDescent="0.25">
      <c r="A4725" s="369" t="s">
        <v>2209</v>
      </c>
      <c r="B4725" s="370" t="s">
        <v>6874</v>
      </c>
      <c r="C4725" s="371" t="s">
        <v>21</v>
      </c>
      <c r="D4725" s="372"/>
    </row>
    <row r="4726" spans="1:4" ht="60" x14ac:dyDescent="0.25">
      <c r="A4726" s="369" t="s">
        <v>10758</v>
      </c>
      <c r="B4726" s="370" t="s">
        <v>10759</v>
      </c>
      <c r="C4726" s="371" t="s">
        <v>21</v>
      </c>
      <c r="D4726" s="372">
        <v>1</v>
      </c>
    </row>
    <row r="4727" spans="1:4" ht="30" x14ac:dyDescent="0.25">
      <c r="A4727" s="369" t="s">
        <v>2210</v>
      </c>
      <c r="B4727" s="370" t="s">
        <v>6875</v>
      </c>
      <c r="C4727" s="371" t="s">
        <v>21</v>
      </c>
      <c r="D4727" s="372"/>
    </row>
    <row r="4728" spans="1:4" ht="45" x14ac:dyDescent="0.25">
      <c r="A4728" s="369" t="s">
        <v>14802</v>
      </c>
      <c r="B4728" s="370" t="s">
        <v>14803</v>
      </c>
      <c r="C4728" s="371" t="s">
        <v>21</v>
      </c>
      <c r="D4728" s="372">
        <v>1</v>
      </c>
    </row>
    <row r="4729" spans="1:4" x14ac:dyDescent="0.25">
      <c r="A4729" s="369" t="s">
        <v>2211</v>
      </c>
      <c r="B4729" s="370" t="s">
        <v>2212</v>
      </c>
      <c r="C4729" s="371" t="s">
        <v>21</v>
      </c>
      <c r="D4729" s="372"/>
    </row>
    <row r="4730" spans="1:4" ht="45" x14ac:dyDescent="0.25">
      <c r="A4730" s="369" t="s">
        <v>10706</v>
      </c>
      <c r="B4730" s="370" t="s">
        <v>10707</v>
      </c>
      <c r="C4730" s="371" t="s">
        <v>21</v>
      </c>
      <c r="D4730" s="372">
        <v>1</v>
      </c>
    </row>
    <row r="4731" spans="1:4" x14ac:dyDescent="0.25">
      <c r="A4731" s="365" t="s">
        <v>6876</v>
      </c>
      <c r="B4731" s="366" t="s">
        <v>15068</v>
      </c>
      <c r="C4731" s="367"/>
      <c r="D4731" s="368"/>
    </row>
    <row r="4732" spans="1:4" ht="30" x14ac:dyDescent="0.25">
      <c r="A4732" s="369" t="s">
        <v>2214</v>
      </c>
      <c r="B4732" s="370" t="s">
        <v>2215</v>
      </c>
      <c r="C4732" s="371" t="s">
        <v>21</v>
      </c>
      <c r="D4732" s="372"/>
    </row>
    <row r="4733" spans="1:4" ht="45" x14ac:dyDescent="0.25">
      <c r="A4733" s="369" t="s">
        <v>10760</v>
      </c>
      <c r="B4733" s="370" t="s">
        <v>10761</v>
      </c>
      <c r="C4733" s="371" t="s">
        <v>21</v>
      </c>
      <c r="D4733" s="372">
        <v>1</v>
      </c>
    </row>
    <row r="4734" spans="1:4" ht="30" x14ac:dyDescent="0.25">
      <c r="A4734" s="369" t="s">
        <v>2216</v>
      </c>
      <c r="B4734" s="370" t="s">
        <v>6877</v>
      </c>
      <c r="C4734" s="371" t="s">
        <v>21</v>
      </c>
      <c r="D4734" s="372"/>
    </row>
    <row r="4735" spans="1:4" ht="30" x14ac:dyDescent="0.25">
      <c r="A4735" s="369" t="s">
        <v>9642</v>
      </c>
      <c r="B4735" s="370" t="s">
        <v>9643</v>
      </c>
      <c r="C4735" s="371" t="s">
        <v>21</v>
      </c>
      <c r="D4735" s="372">
        <v>1</v>
      </c>
    </row>
    <row r="4736" spans="1:4" x14ac:dyDescent="0.25">
      <c r="A4736" s="365" t="s">
        <v>6878</v>
      </c>
      <c r="B4736" s="366" t="s">
        <v>6879</v>
      </c>
      <c r="C4736" s="367"/>
      <c r="D4736" s="368"/>
    </row>
    <row r="4737" spans="1:4" x14ac:dyDescent="0.25">
      <c r="A4737" s="369" t="s">
        <v>2217</v>
      </c>
      <c r="B4737" s="370" t="s">
        <v>2218</v>
      </c>
      <c r="C4737" s="371" t="s">
        <v>21</v>
      </c>
      <c r="D4737" s="372"/>
    </row>
    <row r="4738" spans="1:4" x14ac:dyDescent="0.25">
      <c r="A4738" s="369" t="s">
        <v>8903</v>
      </c>
      <c r="B4738" s="370" t="s">
        <v>8904</v>
      </c>
      <c r="C4738" s="371" t="s">
        <v>770</v>
      </c>
      <c r="D4738" s="372">
        <v>2</v>
      </c>
    </row>
    <row r="4739" spans="1:4" x14ac:dyDescent="0.25">
      <c r="A4739" s="369" t="s">
        <v>8909</v>
      </c>
      <c r="B4739" s="370" t="s">
        <v>8910</v>
      </c>
      <c r="C4739" s="371" t="s">
        <v>770</v>
      </c>
      <c r="D4739" s="372">
        <v>1</v>
      </c>
    </row>
    <row r="4740" spans="1:4" x14ac:dyDescent="0.25">
      <c r="A4740" s="369" t="s">
        <v>8945</v>
      </c>
      <c r="B4740" s="370" t="s">
        <v>8946</v>
      </c>
      <c r="C4740" s="371" t="s">
        <v>770</v>
      </c>
      <c r="D4740" s="372">
        <v>2</v>
      </c>
    </row>
    <row r="4741" spans="1:4" ht="30" x14ac:dyDescent="0.25">
      <c r="A4741" s="369" t="s">
        <v>9522</v>
      </c>
      <c r="B4741" s="370" t="s">
        <v>9523</v>
      </c>
      <c r="C4741" s="371" t="s">
        <v>569</v>
      </c>
      <c r="D4741" s="372">
        <v>2</v>
      </c>
    </row>
    <row r="4742" spans="1:4" x14ac:dyDescent="0.25">
      <c r="A4742" s="369" t="s">
        <v>9586</v>
      </c>
      <c r="B4742" s="370" t="s">
        <v>9587</v>
      </c>
      <c r="C4742" s="371" t="s">
        <v>32</v>
      </c>
      <c r="D4742" s="372">
        <v>24.58</v>
      </c>
    </row>
    <row r="4743" spans="1:4" ht="30" x14ac:dyDescent="0.25">
      <c r="A4743" s="369" t="s">
        <v>10502</v>
      </c>
      <c r="B4743" s="370" t="s">
        <v>10503</v>
      </c>
      <c r="C4743" s="371" t="s">
        <v>32</v>
      </c>
      <c r="D4743" s="372">
        <v>0.1</v>
      </c>
    </row>
    <row r="4744" spans="1:4" ht="30" x14ac:dyDescent="0.25">
      <c r="A4744" s="369" t="s">
        <v>10510</v>
      </c>
      <c r="B4744" s="370" t="s">
        <v>10511</v>
      </c>
      <c r="C4744" s="371" t="s">
        <v>569</v>
      </c>
      <c r="D4744" s="372">
        <v>0.4</v>
      </c>
    </row>
    <row r="4745" spans="1:4" ht="30" x14ac:dyDescent="0.25">
      <c r="A4745" s="369" t="s">
        <v>14808</v>
      </c>
      <c r="B4745" s="370" t="s">
        <v>14809</v>
      </c>
      <c r="C4745" s="371" t="s">
        <v>569</v>
      </c>
      <c r="D4745" s="372">
        <v>20</v>
      </c>
    </row>
    <row r="4746" spans="1:4" ht="30" x14ac:dyDescent="0.25">
      <c r="A4746" s="369" t="s">
        <v>2219</v>
      </c>
      <c r="B4746" s="370" t="s">
        <v>6880</v>
      </c>
      <c r="C4746" s="371" t="s">
        <v>21</v>
      </c>
      <c r="D4746" s="372"/>
    </row>
    <row r="4747" spans="1:4" ht="60" x14ac:dyDescent="0.25">
      <c r="A4747" s="369" t="s">
        <v>9728</v>
      </c>
      <c r="B4747" s="370" t="s">
        <v>9729</v>
      </c>
      <c r="C4747" s="371" t="s">
        <v>21</v>
      </c>
      <c r="D4747" s="372">
        <v>1</v>
      </c>
    </row>
    <row r="4748" spans="1:4" ht="30" x14ac:dyDescent="0.25">
      <c r="A4748" s="369" t="s">
        <v>2220</v>
      </c>
      <c r="B4748" s="370" t="s">
        <v>6881</v>
      </c>
      <c r="C4748" s="371" t="s">
        <v>21</v>
      </c>
      <c r="D4748" s="372"/>
    </row>
    <row r="4749" spans="1:4" ht="60" x14ac:dyDescent="0.25">
      <c r="A4749" s="369" t="s">
        <v>9726</v>
      </c>
      <c r="B4749" s="370" t="s">
        <v>9727</v>
      </c>
      <c r="C4749" s="371" t="s">
        <v>21</v>
      </c>
      <c r="D4749" s="372">
        <v>1</v>
      </c>
    </row>
    <row r="4750" spans="1:4" ht="30" x14ac:dyDescent="0.25">
      <c r="A4750" s="369" t="s">
        <v>2221</v>
      </c>
      <c r="B4750" s="370" t="s">
        <v>6882</v>
      </c>
      <c r="C4750" s="371" t="s">
        <v>21</v>
      </c>
      <c r="D4750" s="372"/>
    </row>
    <row r="4751" spans="1:4" ht="45" x14ac:dyDescent="0.25">
      <c r="A4751" s="369" t="s">
        <v>9646</v>
      </c>
      <c r="B4751" s="370" t="s">
        <v>9647</v>
      </c>
      <c r="C4751" s="371" t="s">
        <v>21</v>
      </c>
      <c r="D4751" s="372">
        <v>1</v>
      </c>
    </row>
    <row r="4752" spans="1:4" ht="30" x14ac:dyDescent="0.25">
      <c r="A4752" s="369" t="s">
        <v>2222</v>
      </c>
      <c r="B4752" s="370" t="s">
        <v>6883</v>
      </c>
      <c r="C4752" s="371" t="s">
        <v>21</v>
      </c>
      <c r="D4752" s="372"/>
    </row>
    <row r="4753" spans="1:4" ht="45" x14ac:dyDescent="0.25">
      <c r="A4753" s="369" t="s">
        <v>9648</v>
      </c>
      <c r="B4753" s="370" t="s">
        <v>9649</v>
      </c>
      <c r="C4753" s="371" t="s">
        <v>21</v>
      </c>
      <c r="D4753" s="372">
        <v>1</v>
      </c>
    </row>
    <row r="4754" spans="1:4" ht="30" x14ac:dyDescent="0.25">
      <c r="A4754" s="369" t="s">
        <v>2223</v>
      </c>
      <c r="B4754" s="370" t="s">
        <v>6884</v>
      </c>
      <c r="C4754" s="371" t="s">
        <v>21</v>
      </c>
      <c r="D4754" s="372"/>
    </row>
    <row r="4755" spans="1:4" ht="60" x14ac:dyDescent="0.25">
      <c r="A4755" s="369" t="s">
        <v>9644</v>
      </c>
      <c r="B4755" s="370" t="s">
        <v>9645</v>
      </c>
      <c r="C4755" s="371" t="s">
        <v>21</v>
      </c>
      <c r="D4755" s="372">
        <v>1</v>
      </c>
    </row>
    <row r="4756" spans="1:4" x14ac:dyDescent="0.25">
      <c r="A4756" s="365" t="s">
        <v>6885</v>
      </c>
      <c r="B4756" s="366" t="s">
        <v>15069</v>
      </c>
      <c r="C4756" s="367"/>
      <c r="D4756" s="368"/>
    </row>
    <row r="4757" spans="1:4" x14ac:dyDescent="0.25">
      <c r="A4757" s="369" t="s">
        <v>2224</v>
      </c>
      <c r="B4757" s="370" t="s">
        <v>2225</v>
      </c>
      <c r="C4757" s="371" t="s">
        <v>21</v>
      </c>
      <c r="D4757" s="372"/>
    </row>
    <row r="4758" spans="1:4" ht="30" x14ac:dyDescent="0.25">
      <c r="A4758" s="369" t="s">
        <v>10838</v>
      </c>
      <c r="B4758" s="370" t="s">
        <v>10839</v>
      </c>
      <c r="C4758" s="371" t="s">
        <v>21</v>
      </c>
      <c r="D4758" s="372">
        <v>1</v>
      </c>
    </row>
    <row r="4759" spans="1:4" x14ac:dyDescent="0.25">
      <c r="A4759" s="369" t="s">
        <v>2226</v>
      </c>
      <c r="B4759" s="370" t="s">
        <v>2227</v>
      </c>
      <c r="C4759" s="371" t="s">
        <v>21</v>
      </c>
      <c r="D4759" s="372"/>
    </row>
    <row r="4760" spans="1:4" x14ac:dyDescent="0.25">
      <c r="A4760" s="369" t="s">
        <v>8909</v>
      </c>
      <c r="B4760" s="370" t="s">
        <v>8910</v>
      </c>
      <c r="C4760" s="371" t="s">
        <v>770</v>
      </c>
      <c r="D4760" s="372">
        <v>0.3</v>
      </c>
    </row>
    <row r="4761" spans="1:4" x14ac:dyDescent="0.25">
      <c r="A4761" s="369" t="s">
        <v>8911</v>
      </c>
      <c r="B4761" s="370" t="s">
        <v>8912</v>
      </c>
      <c r="C4761" s="371" t="s">
        <v>770</v>
      </c>
      <c r="D4761" s="372">
        <v>0.3</v>
      </c>
    </row>
    <row r="4762" spans="1:4" x14ac:dyDescent="0.25">
      <c r="A4762" s="369" t="s">
        <v>9506</v>
      </c>
      <c r="B4762" s="370" t="s">
        <v>9507</v>
      </c>
      <c r="C4762" s="371" t="s">
        <v>32</v>
      </c>
      <c r="D4762" s="372">
        <v>0.08</v>
      </c>
    </row>
    <row r="4763" spans="1:4" x14ac:dyDescent="0.25">
      <c r="A4763" s="369" t="s">
        <v>2228</v>
      </c>
      <c r="B4763" s="370" t="s">
        <v>2229</v>
      </c>
      <c r="C4763" s="371" t="s">
        <v>21</v>
      </c>
      <c r="D4763" s="372"/>
    </row>
    <row r="4764" spans="1:4" x14ac:dyDescent="0.25">
      <c r="A4764" s="369" t="s">
        <v>8909</v>
      </c>
      <c r="B4764" s="370" t="s">
        <v>8910</v>
      </c>
      <c r="C4764" s="371" t="s">
        <v>770</v>
      </c>
      <c r="D4764" s="372">
        <v>0.15</v>
      </c>
    </row>
    <row r="4765" spans="1:4" x14ac:dyDescent="0.25">
      <c r="A4765" s="369" t="s">
        <v>8911</v>
      </c>
      <c r="B4765" s="370" t="s">
        <v>8912</v>
      </c>
      <c r="C4765" s="371" t="s">
        <v>770</v>
      </c>
      <c r="D4765" s="372">
        <v>0.15</v>
      </c>
    </row>
    <row r="4766" spans="1:4" x14ac:dyDescent="0.25">
      <c r="A4766" s="369" t="s">
        <v>2230</v>
      </c>
      <c r="B4766" s="370" t="s">
        <v>2231</v>
      </c>
      <c r="C4766" s="371" t="s">
        <v>52</v>
      </c>
      <c r="D4766" s="372"/>
    </row>
    <row r="4767" spans="1:4" x14ac:dyDescent="0.25">
      <c r="A4767" s="369" t="s">
        <v>10736</v>
      </c>
      <c r="B4767" s="370" t="s">
        <v>10737</v>
      </c>
      <c r="C4767" s="371" t="s">
        <v>52</v>
      </c>
      <c r="D4767" s="372">
        <v>1</v>
      </c>
    </row>
    <row r="4768" spans="1:4" x14ac:dyDescent="0.25">
      <c r="A4768" s="369" t="s">
        <v>2232</v>
      </c>
      <c r="B4768" s="370" t="s">
        <v>2233</v>
      </c>
      <c r="C4768" s="371" t="s">
        <v>569</v>
      </c>
      <c r="D4768" s="372"/>
    </row>
    <row r="4769" spans="1:4" x14ac:dyDescent="0.25">
      <c r="A4769" s="369" t="s">
        <v>12471</v>
      </c>
      <c r="B4769" s="370" t="s">
        <v>2233</v>
      </c>
      <c r="C4769" s="371" t="s">
        <v>569</v>
      </c>
      <c r="D4769" s="372">
        <v>1</v>
      </c>
    </row>
    <row r="4770" spans="1:4" x14ac:dyDescent="0.25">
      <c r="A4770" s="365" t="s">
        <v>6887</v>
      </c>
      <c r="B4770" s="366" t="s">
        <v>2234</v>
      </c>
      <c r="C4770" s="367"/>
      <c r="D4770" s="368"/>
    </row>
    <row r="4771" spans="1:4" x14ac:dyDescent="0.25">
      <c r="A4771" s="365" t="s">
        <v>6888</v>
      </c>
      <c r="B4771" s="366" t="s">
        <v>2235</v>
      </c>
      <c r="C4771" s="367"/>
      <c r="D4771" s="368"/>
    </row>
    <row r="4772" spans="1:4" x14ac:dyDescent="0.25">
      <c r="A4772" s="369" t="s">
        <v>2236</v>
      </c>
      <c r="B4772" s="370" t="s">
        <v>6889</v>
      </c>
      <c r="C4772" s="371" t="s">
        <v>21</v>
      </c>
      <c r="D4772" s="372"/>
    </row>
    <row r="4773" spans="1:4" x14ac:dyDescent="0.25">
      <c r="A4773" s="369" t="s">
        <v>8909</v>
      </c>
      <c r="B4773" s="370" t="s">
        <v>8910</v>
      </c>
      <c r="C4773" s="371" t="s">
        <v>770</v>
      </c>
      <c r="D4773" s="372">
        <v>0.2</v>
      </c>
    </row>
    <row r="4774" spans="1:4" x14ac:dyDescent="0.25">
      <c r="A4774" s="369" t="s">
        <v>8935</v>
      </c>
      <c r="B4774" s="370" t="s">
        <v>8936</v>
      </c>
      <c r="C4774" s="371" t="s">
        <v>770</v>
      </c>
      <c r="D4774" s="372">
        <v>1.2</v>
      </c>
    </row>
    <row r="4775" spans="1:4" x14ac:dyDescent="0.25">
      <c r="A4775" s="369" t="s">
        <v>8949</v>
      </c>
      <c r="B4775" s="370" t="s">
        <v>8950</v>
      </c>
      <c r="C4775" s="371" t="s">
        <v>770</v>
      </c>
      <c r="D4775" s="372">
        <v>1.2</v>
      </c>
    </row>
    <row r="4776" spans="1:4" x14ac:dyDescent="0.25">
      <c r="A4776" s="369" t="s">
        <v>8993</v>
      </c>
      <c r="B4776" s="370" t="s">
        <v>8994</v>
      </c>
      <c r="C4776" s="371" t="s">
        <v>32</v>
      </c>
      <c r="D4776" s="372">
        <v>2.71</v>
      </c>
    </row>
    <row r="4777" spans="1:4" x14ac:dyDescent="0.25">
      <c r="A4777" s="369" t="s">
        <v>9049</v>
      </c>
      <c r="B4777" s="370" t="s">
        <v>9050</v>
      </c>
      <c r="C4777" s="371" t="s">
        <v>25</v>
      </c>
      <c r="D4777" s="372">
        <v>6.3E-3</v>
      </c>
    </row>
    <row r="4778" spans="1:4" x14ac:dyDescent="0.25">
      <c r="A4778" s="369" t="s">
        <v>9506</v>
      </c>
      <c r="B4778" s="370" t="s">
        <v>9507</v>
      </c>
      <c r="C4778" s="371" t="s">
        <v>32</v>
      </c>
      <c r="D4778" s="372">
        <v>0.2</v>
      </c>
    </row>
    <row r="4779" spans="1:4" x14ac:dyDescent="0.25">
      <c r="A4779" s="369" t="s">
        <v>10058</v>
      </c>
      <c r="B4779" s="370" t="s">
        <v>10059</v>
      </c>
      <c r="C4779" s="371" t="s">
        <v>21</v>
      </c>
      <c r="D4779" s="372">
        <v>1</v>
      </c>
    </row>
    <row r="4780" spans="1:4" x14ac:dyDescent="0.25">
      <c r="A4780" s="369" t="s">
        <v>2237</v>
      </c>
      <c r="B4780" s="370" t="s">
        <v>2238</v>
      </c>
      <c r="C4780" s="371" t="s">
        <v>21</v>
      </c>
      <c r="D4780" s="372"/>
    </row>
    <row r="4781" spans="1:4" x14ac:dyDescent="0.25">
      <c r="A4781" s="369" t="s">
        <v>8909</v>
      </c>
      <c r="B4781" s="370" t="s">
        <v>8910</v>
      </c>
      <c r="C4781" s="371" t="s">
        <v>770</v>
      </c>
      <c r="D4781" s="372">
        <v>0.2</v>
      </c>
    </row>
    <row r="4782" spans="1:4" x14ac:dyDescent="0.25">
      <c r="A4782" s="369" t="s">
        <v>8935</v>
      </c>
      <c r="B4782" s="370" t="s">
        <v>8936</v>
      </c>
      <c r="C4782" s="371" t="s">
        <v>770</v>
      </c>
      <c r="D4782" s="372">
        <v>1.2</v>
      </c>
    </row>
    <row r="4783" spans="1:4" x14ac:dyDescent="0.25">
      <c r="A4783" s="369" t="s">
        <v>8949</v>
      </c>
      <c r="B4783" s="370" t="s">
        <v>8950</v>
      </c>
      <c r="C4783" s="371" t="s">
        <v>770</v>
      </c>
      <c r="D4783" s="372">
        <v>1.2</v>
      </c>
    </row>
    <row r="4784" spans="1:4" x14ac:dyDescent="0.25">
      <c r="A4784" s="369" t="s">
        <v>8993</v>
      </c>
      <c r="B4784" s="370" t="s">
        <v>8994</v>
      </c>
      <c r="C4784" s="371" t="s">
        <v>32</v>
      </c>
      <c r="D4784" s="372">
        <v>2.71</v>
      </c>
    </row>
    <row r="4785" spans="1:4" x14ac:dyDescent="0.25">
      <c r="A4785" s="369" t="s">
        <v>9049</v>
      </c>
      <c r="B4785" s="370" t="s">
        <v>9050</v>
      </c>
      <c r="C4785" s="371" t="s">
        <v>25</v>
      </c>
      <c r="D4785" s="372">
        <v>6.3E-3</v>
      </c>
    </row>
    <row r="4786" spans="1:4" x14ac:dyDescent="0.25">
      <c r="A4786" s="369" t="s">
        <v>9409</v>
      </c>
      <c r="B4786" s="370" t="s">
        <v>9410</v>
      </c>
      <c r="C4786" s="371" t="s">
        <v>21</v>
      </c>
      <c r="D4786" s="372">
        <v>1</v>
      </c>
    </row>
    <row r="4787" spans="1:4" x14ac:dyDescent="0.25">
      <c r="A4787" s="369" t="s">
        <v>9506</v>
      </c>
      <c r="B4787" s="370" t="s">
        <v>9507</v>
      </c>
      <c r="C4787" s="371" t="s">
        <v>32</v>
      </c>
      <c r="D4787" s="372">
        <v>0.2</v>
      </c>
    </row>
    <row r="4788" spans="1:4" x14ac:dyDescent="0.25">
      <c r="A4788" s="365" t="s">
        <v>6890</v>
      </c>
      <c r="B4788" s="366" t="s">
        <v>15070</v>
      </c>
      <c r="C4788" s="367"/>
      <c r="D4788" s="368"/>
    </row>
    <row r="4789" spans="1:4" ht="30" x14ac:dyDescent="0.25">
      <c r="A4789" s="369" t="s">
        <v>2240</v>
      </c>
      <c r="B4789" s="370" t="s">
        <v>6891</v>
      </c>
      <c r="C4789" s="371" t="s">
        <v>21</v>
      </c>
      <c r="D4789" s="372"/>
    </row>
    <row r="4790" spans="1:4" x14ac:dyDescent="0.25">
      <c r="A4790" s="369" t="s">
        <v>8909</v>
      </c>
      <c r="B4790" s="370" t="s">
        <v>8910</v>
      </c>
      <c r="C4790" s="371" t="s">
        <v>770</v>
      </c>
      <c r="D4790" s="372">
        <v>0.72</v>
      </c>
    </row>
    <row r="4791" spans="1:4" x14ac:dyDescent="0.25">
      <c r="A4791" s="369" t="s">
        <v>8911</v>
      </c>
      <c r="B4791" s="370" t="s">
        <v>8912</v>
      </c>
      <c r="C4791" s="371" t="s">
        <v>770</v>
      </c>
      <c r="D4791" s="372">
        <v>0.72</v>
      </c>
    </row>
    <row r="4792" spans="1:4" x14ac:dyDescent="0.25">
      <c r="A4792" s="369" t="s">
        <v>8935</v>
      </c>
      <c r="B4792" s="370" t="s">
        <v>8936</v>
      </c>
      <c r="C4792" s="371" t="s">
        <v>770</v>
      </c>
      <c r="D4792" s="372">
        <v>0.66</v>
      </c>
    </row>
    <row r="4793" spans="1:4" x14ac:dyDescent="0.25">
      <c r="A4793" s="369" t="s">
        <v>8949</v>
      </c>
      <c r="B4793" s="370" t="s">
        <v>8950</v>
      </c>
      <c r="C4793" s="371" t="s">
        <v>770</v>
      </c>
      <c r="D4793" s="372">
        <v>0.66</v>
      </c>
    </row>
    <row r="4794" spans="1:4" x14ac:dyDescent="0.25">
      <c r="A4794" s="369" t="s">
        <v>8993</v>
      </c>
      <c r="B4794" s="370" t="s">
        <v>8994</v>
      </c>
      <c r="C4794" s="371" t="s">
        <v>32</v>
      </c>
      <c r="D4794" s="372">
        <v>0.95</v>
      </c>
    </row>
    <row r="4795" spans="1:4" x14ac:dyDescent="0.25">
      <c r="A4795" s="369" t="s">
        <v>9049</v>
      </c>
      <c r="B4795" s="370" t="s">
        <v>9050</v>
      </c>
      <c r="C4795" s="371" t="s">
        <v>25</v>
      </c>
      <c r="D4795" s="372">
        <v>2.2000000000000001E-3</v>
      </c>
    </row>
    <row r="4796" spans="1:4" ht="30" x14ac:dyDescent="0.25">
      <c r="A4796" s="369" t="s">
        <v>9433</v>
      </c>
      <c r="B4796" s="370" t="s">
        <v>9434</v>
      </c>
      <c r="C4796" s="371" t="s">
        <v>569</v>
      </c>
      <c r="D4796" s="372">
        <v>0.35</v>
      </c>
    </row>
    <row r="4797" spans="1:4" x14ac:dyDescent="0.25">
      <c r="A4797" s="369" t="s">
        <v>9437</v>
      </c>
      <c r="B4797" s="370" t="s">
        <v>9438</v>
      </c>
      <c r="C4797" s="371" t="s">
        <v>569</v>
      </c>
      <c r="D4797" s="372">
        <v>0.7</v>
      </c>
    </row>
    <row r="4798" spans="1:4" x14ac:dyDescent="0.25">
      <c r="A4798" s="369" t="s">
        <v>9455</v>
      </c>
      <c r="B4798" s="370" t="s">
        <v>9456</v>
      </c>
      <c r="C4798" s="371" t="s">
        <v>569</v>
      </c>
      <c r="D4798" s="372">
        <v>0.66100000000000003</v>
      </c>
    </row>
    <row r="4799" spans="1:4" x14ac:dyDescent="0.25">
      <c r="A4799" s="369" t="s">
        <v>9506</v>
      </c>
      <c r="B4799" s="370" t="s">
        <v>9507</v>
      </c>
      <c r="C4799" s="371" t="s">
        <v>32</v>
      </c>
      <c r="D4799" s="372">
        <v>0.15359999999999999</v>
      </c>
    </row>
    <row r="4800" spans="1:4" x14ac:dyDescent="0.25">
      <c r="A4800" s="369" t="s">
        <v>2241</v>
      </c>
      <c r="B4800" s="370" t="s">
        <v>6892</v>
      </c>
      <c r="C4800" s="371" t="s">
        <v>569</v>
      </c>
      <c r="D4800" s="372"/>
    </row>
    <row r="4801" spans="1:4" x14ac:dyDescent="0.25">
      <c r="A4801" s="369" t="s">
        <v>8909</v>
      </c>
      <c r="B4801" s="370" t="s">
        <v>8910</v>
      </c>
      <c r="C4801" s="371" t="s">
        <v>770</v>
      </c>
      <c r="D4801" s="372">
        <v>1.5</v>
      </c>
    </row>
    <row r="4802" spans="1:4" x14ac:dyDescent="0.25">
      <c r="A4802" s="369" t="s">
        <v>8911</v>
      </c>
      <c r="B4802" s="370" t="s">
        <v>8912</v>
      </c>
      <c r="C4802" s="371" t="s">
        <v>770</v>
      </c>
      <c r="D4802" s="372">
        <v>1.5</v>
      </c>
    </row>
    <row r="4803" spans="1:4" x14ac:dyDescent="0.25">
      <c r="A4803" s="369" t="s">
        <v>8935</v>
      </c>
      <c r="B4803" s="370" t="s">
        <v>8936</v>
      </c>
      <c r="C4803" s="371" t="s">
        <v>770</v>
      </c>
      <c r="D4803" s="372">
        <v>1.3</v>
      </c>
    </row>
    <row r="4804" spans="1:4" x14ac:dyDescent="0.25">
      <c r="A4804" s="369" t="s">
        <v>8949</v>
      </c>
      <c r="B4804" s="370" t="s">
        <v>8950</v>
      </c>
      <c r="C4804" s="371" t="s">
        <v>770</v>
      </c>
      <c r="D4804" s="372">
        <v>1.3</v>
      </c>
    </row>
    <row r="4805" spans="1:4" x14ac:dyDescent="0.25">
      <c r="A4805" s="369" t="s">
        <v>8993</v>
      </c>
      <c r="B4805" s="370" t="s">
        <v>8994</v>
      </c>
      <c r="C4805" s="371" t="s">
        <v>32</v>
      </c>
      <c r="D4805" s="372">
        <v>2.71</v>
      </c>
    </row>
    <row r="4806" spans="1:4" x14ac:dyDescent="0.25">
      <c r="A4806" s="369" t="s">
        <v>9049</v>
      </c>
      <c r="B4806" s="370" t="s">
        <v>9050</v>
      </c>
      <c r="C4806" s="371" t="s">
        <v>25</v>
      </c>
      <c r="D4806" s="372">
        <v>6.3E-3</v>
      </c>
    </row>
    <row r="4807" spans="1:4" ht="30" x14ac:dyDescent="0.25">
      <c r="A4807" s="369" t="s">
        <v>9433</v>
      </c>
      <c r="B4807" s="370" t="s">
        <v>9434</v>
      </c>
      <c r="C4807" s="371" t="s">
        <v>569</v>
      </c>
      <c r="D4807" s="372">
        <v>1</v>
      </c>
    </row>
    <row r="4808" spans="1:4" x14ac:dyDescent="0.25">
      <c r="A4808" s="369" t="s">
        <v>9437</v>
      </c>
      <c r="B4808" s="370" t="s">
        <v>9438</v>
      </c>
      <c r="C4808" s="371" t="s">
        <v>569</v>
      </c>
      <c r="D4808" s="372">
        <v>2</v>
      </c>
    </row>
    <row r="4809" spans="1:4" x14ac:dyDescent="0.25">
      <c r="A4809" s="369" t="s">
        <v>9455</v>
      </c>
      <c r="B4809" s="370" t="s">
        <v>9456</v>
      </c>
      <c r="C4809" s="371" t="s">
        <v>569</v>
      </c>
      <c r="D4809" s="372">
        <v>1</v>
      </c>
    </row>
    <row r="4810" spans="1:4" x14ac:dyDescent="0.25">
      <c r="A4810" s="369" t="s">
        <v>9506</v>
      </c>
      <c r="B4810" s="370" t="s">
        <v>9507</v>
      </c>
      <c r="C4810" s="371" t="s">
        <v>32</v>
      </c>
      <c r="D4810" s="372">
        <v>0.2</v>
      </c>
    </row>
    <row r="4811" spans="1:4" x14ac:dyDescent="0.25">
      <c r="A4811" s="369" t="s">
        <v>2242</v>
      </c>
      <c r="B4811" s="370" t="s">
        <v>6893</v>
      </c>
      <c r="C4811" s="371" t="s">
        <v>569</v>
      </c>
      <c r="D4811" s="372"/>
    </row>
    <row r="4812" spans="1:4" x14ac:dyDescent="0.25">
      <c r="A4812" s="369" t="s">
        <v>8909</v>
      </c>
      <c r="B4812" s="370" t="s">
        <v>8910</v>
      </c>
      <c r="C4812" s="371" t="s">
        <v>770</v>
      </c>
      <c r="D4812" s="372">
        <v>1.5</v>
      </c>
    </row>
    <row r="4813" spans="1:4" x14ac:dyDescent="0.25">
      <c r="A4813" s="369" t="s">
        <v>8911</v>
      </c>
      <c r="B4813" s="370" t="s">
        <v>8912</v>
      </c>
      <c r="C4813" s="371" t="s">
        <v>770</v>
      </c>
      <c r="D4813" s="372">
        <v>1.5</v>
      </c>
    </row>
    <row r="4814" spans="1:4" x14ac:dyDescent="0.25">
      <c r="A4814" s="369" t="s">
        <v>8935</v>
      </c>
      <c r="B4814" s="370" t="s">
        <v>8936</v>
      </c>
      <c r="C4814" s="371" t="s">
        <v>770</v>
      </c>
      <c r="D4814" s="372">
        <v>1.3</v>
      </c>
    </row>
    <row r="4815" spans="1:4" x14ac:dyDescent="0.25">
      <c r="A4815" s="369" t="s">
        <v>8949</v>
      </c>
      <c r="B4815" s="370" t="s">
        <v>8950</v>
      </c>
      <c r="C4815" s="371" t="s">
        <v>770</v>
      </c>
      <c r="D4815" s="372">
        <v>1.3</v>
      </c>
    </row>
    <row r="4816" spans="1:4" x14ac:dyDescent="0.25">
      <c r="A4816" s="369" t="s">
        <v>8993</v>
      </c>
      <c r="B4816" s="370" t="s">
        <v>8994</v>
      </c>
      <c r="C4816" s="371" t="s">
        <v>32</v>
      </c>
      <c r="D4816" s="372">
        <v>2.71</v>
      </c>
    </row>
    <row r="4817" spans="1:4" x14ac:dyDescent="0.25">
      <c r="A4817" s="369" t="s">
        <v>9049</v>
      </c>
      <c r="B4817" s="370" t="s">
        <v>9050</v>
      </c>
      <c r="C4817" s="371" t="s">
        <v>25</v>
      </c>
      <c r="D4817" s="372">
        <v>6.3E-3</v>
      </c>
    </row>
    <row r="4818" spans="1:4" ht="30" x14ac:dyDescent="0.25">
      <c r="A4818" s="369" t="s">
        <v>9433</v>
      </c>
      <c r="B4818" s="370" t="s">
        <v>9434</v>
      </c>
      <c r="C4818" s="371" t="s">
        <v>569</v>
      </c>
      <c r="D4818" s="372">
        <v>1</v>
      </c>
    </row>
    <row r="4819" spans="1:4" x14ac:dyDescent="0.25">
      <c r="A4819" s="369" t="s">
        <v>9437</v>
      </c>
      <c r="B4819" s="370" t="s">
        <v>9438</v>
      </c>
      <c r="C4819" s="371" t="s">
        <v>569</v>
      </c>
      <c r="D4819" s="372">
        <v>2</v>
      </c>
    </row>
    <row r="4820" spans="1:4" x14ac:dyDescent="0.25">
      <c r="A4820" s="369" t="s">
        <v>9457</v>
      </c>
      <c r="B4820" s="370" t="s">
        <v>9458</v>
      </c>
      <c r="C4820" s="371" t="s">
        <v>569</v>
      </c>
      <c r="D4820" s="372">
        <v>1</v>
      </c>
    </row>
    <row r="4821" spans="1:4" x14ac:dyDescent="0.25">
      <c r="A4821" s="369" t="s">
        <v>9506</v>
      </c>
      <c r="B4821" s="370" t="s">
        <v>9507</v>
      </c>
      <c r="C4821" s="371" t="s">
        <v>32</v>
      </c>
      <c r="D4821" s="372">
        <v>0.2</v>
      </c>
    </row>
    <row r="4822" spans="1:4" x14ac:dyDescent="0.25">
      <c r="A4822" s="369" t="s">
        <v>2243</v>
      </c>
      <c r="B4822" s="370" t="s">
        <v>6894</v>
      </c>
      <c r="C4822" s="371" t="s">
        <v>569</v>
      </c>
      <c r="D4822" s="372"/>
    </row>
    <row r="4823" spans="1:4" x14ac:dyDescent="0.25">
      <c r="A4823" s="369" t="s">
        <v>8909</v>
      </c>
      <c r="B4823" s="370" t="s">
        <v>8910</v>
      </c>
      <c r="C4823" s="371" t="s">
        <v>770</v>
      </c>
      <c r="D4823" s="372">
        <v>1.5</v>
      </c>
    </row>
    <row r="4824" spans="1:4" x14ac:dyDescent="0.25">
      <c r="A4824" s="369" t="s">
        <v>8911</v>
      </c>
      <c r="B4824" s="370" t="s">
        <v>8912</v>
      </c>
      <c r="C4824" s="371" t="s">
        <v>770</v>
      </c>
      <c r="D4824" s="372">
        <v>1.5</v>
      </c>
    </row>
    <row r="4825" spans="1:4" x14ac:dyDescent="0.25">
      <c r="A4825" s="369" t="s">
        <v>8935</v>
      </c>
      <c r="B4825" s="370" t="s">
        <v>8936</v>
      </c>
      <c r="C4825" s="371" t="s">
        <v>770</v>
      </c>
      <c r="D4825" s="372">
        <v>1.3</v>
      </c>
    </row>
    <row r="4826" spans="1:4" x14ac:dyDescent="0.25">
      <c r="A4826" s="369" t="s">
        <v>8949</v>
      </c>
      <c r="B4826" s="370" t="s">
        <v>8950</v>
      </c>
      <c r="C4826" s="371" t="s">
        <v>770</v>
      </c>
      <c r="D4826" s="372">
        <v>1.3</v>
      </c>
    </row>
    <row r="4827" spans="1:4" x14ac:dyDescent="0.25">
      <c r="A4827" s="369" t="s">
        <v>8993</v>
      </c>
      <c r="B4827" s="370" t="s">
        <v>8994</v>
      </c>
      <c r="C4827" s="371" t="s">
        <v>32</v>
      </c>
      <c r="D4827" s="372">
        <v>2.71</v>
      </c>
    </row>
    <row r="4828" spans="1:4" x14ac:dyDescent="0.25">
      <c r="A4828" s="369" t="s">
        <v>9049</v>
      </c>
      <c r="B4828" s="370" t="s">
        <v>9050</v>
      </c>
      <c r="C4828" s="371" t="s">
        <v>25</v>
      </c>
      <c r="D4828" s="372">
        <v>6.3E-3</v>
      </c>
    </row>
    <row r="4829" spans="1:4" ht="30" x14ac:dyDescent="0.25">
      <c r="A4829" s="369" t="s">
        <v>9433</v>
      </c>
      <c r="B4829" s="370" t="s">
        <v>9434</v>
      </c>
      <c r="C4829" s="371" t="s">
        <v>569</v>
      </c>
      <c r="D4829" s="372">
        <v>1</v>
      </c>
    </row>
    <row r="4830" spans="1:4" x14ac:dyDescent="0.25">
      <c r="A4830" s="369" t="s">
        <v>9437</v>
      </c>
      <c r="B4830" s="370" t="s">
        <v>9438</v>
      </c>
      <c r="C4830" s="371" t="s">
        <v>569</v>
      </c>
      <c r="D4830" s="372">
        <v>2</v>
      </c>
    </row>
    <row r="4831" spans="1:4" x14ac:dyDescent="0.25">
      <c r="A4831" s="369" t="s">
        <v>9459</v>
      </c>
      <c r="B4831" s="370" t="s">
        <v>9460</v>
      </c>
      <c r="C4831" s="371" t="s">
        <v>569</v>
      </c>
      <c r="D4831" s="372">
        <v>1</v>
      </c>
    </row>
    <row r="4832" spans="1:4" x14ac:dyDescent="0.25">
      <c r="A4832" s="369" t="s">
        <v>9506</v>
      </c>
      <c r="B4832" s="370" t="s">
        <v>9507</v>
      </c>
      <c r="C4832" s="371" t="s">
        <v>32</v>
      </c>
      <c r="D4832" s="372">
        <v>0.2</v>
      </c>
    </row>
    <row r="4833" spans="1:4" x14ac:dyDescent="0.25">
      <c r="A4833" s="369" t="s">
        <v>2244</v>
      </c>
      <c r="B4833" s="370" t="s">
        <v>6895</v>
      </c>
      <c r="C4833" s="371" t="s">
        <v>569</v>
      </c>
      <c r="D4833" s="372"/>
    </row>
    <row r="4834" spans="1:4" x14ac:dyDescent="0.25">
      <c r="A4834" s="369" t="s">
        <v>8909</v>
      </c>
      <c r="B4834" s="370" t="s">
        <v>8910</v>
      </c>
      <c r="C4834" s="371" t="s">
        <v>770</v>
      </c>
      <c r="D4834" s="372">
        <v>2</v>
      </c>
    </row>
    <row r="4835" spans="1:4" x14ac:dyDescent="0.25">
      <c r="A4835" s="369" t="s">
        <v>8911</v>
      </c>
      <c r="B4835" s="370" t="s">
        <v>8912</v>
      </c>
      <c r="C4835" s="371" t="s">
        <v>770</v>
      </c>
      <c r="D4835" s="372">
        <v>2</v>
      </c>
    </row>
    <row r="4836" spans="1:4" x14ac:dyDescent="0.25">
      <c r="A4836" s="369" t="s">
        <v>8935</v>
      </c>
      <c r="B4836" s="370" t="s">
        <v>8936</v>
      </c>
      <c r="C4836" s="371" t="s">
        <v>770</v>
      </c>
      <c r="D4836" s="372">
        <v>1.5</v>
      </c>
    </row>
    <row r="4837" spans="1:4" x14ac:dyDescent="0.25">
      <c r="A4837" s="369" t="s">
        <v>8949</v>
      </c>
      <c r="B4837" s="370" t="s">
        <v>8950</v>
      </c>
      <c r="C4837" s="371" t="s">
        <v>770</v>
      </c>
      <c r="D4837" s="372">
        <v>1.5</v>
      </c>
    </row>
    <row r="4838" spans="1:4" x14ac:dyDescent="0.25">
      <c r="A4838" s="369" t="s">
        <v>8993</v>
      </c>
      <c r="B4838" s="370" t="s">
        <v>8994</v>
      </c>
      <c r="C4838" s="371" t="s">
        <v>32</v>
      </c>
      <c r="D4838" s="372">
        <v>2.71</v>
      </c>
    </row>
    <row r="4839" spans="1:4" x14ac:dyDescent="0.25">
      <c r="A4839" s="369" t="s">
        <v>9049</v>
      </c>
      <c r="B4839" s="370" t="s">
        <v>9050</v>
      </c>
      <c r="C4839" s="371" t="s">
        <v>25</v>
      </c>
      <c r="D4839" s="372">
        <v>6.3E-3</v>
      </c>
    </row>
    <row r="4840" spans="1:4" ht="30" x14ac:dyDescent="0.25">
      <c r="A4840" s="369" t="s">
        <v>9435</v>
      </c>
      <c r="B4840" s="370" t="s">
        <v>9436</v>
      </c>
      <c r="C4840" s="371" t="s">
        <v>569</v>
      </c>
      <c r="D4840" s="372">
        <v>1</v>
      </c>
    </row>
    <row r="4841" spans="1:4" x14ac:dyDescent="0.25">
      <c r="A4841" s="369" t="s">
        <v>9437</v>
      </c>
      <c r="B4841" s="370" t="s">
        <v>9438</v>
      </c>
      <c r="C4841" s="371" t="s">
        <v>569</v>
      </c>
      <c r="D4841" s="372">
        <v>2.5</v>
      </c>
    </row>
    <row r="4842" spans="1:4" x14ac:dyDescent="0.25">
      <c r="A4842" s="369" t="s">
        <v>9461</v>
      </c>
      <c r="B4842" s="370" t="s">
        <v>9462</v>
      </c>
      <c r="C4842" s="371" t="s">
        <v>569</v>
      </c>
      <c r="D4842" s="372">
        <v>2</v>
      </c>
    </row>
    <row r="4843" spans="1:4" x14ac:dyDescent="0.25">
      <c r="A4843" s="369" t="s">
        <v>9506</v>
      </c>
      <c r="B4843" s="370" t="s">
        <v>9507</v>
      </c>
      <c r="C4843" s="371" t="s">
        <v>32</v>
      </c>
      <c r="D4843" s="372">
        <v>0.3</v>
      </c>
    </row>
    <row r="4844" spans="1:4" x14ac:dyDescent="0.25">
      <c r="A4844" s="365" t="s">
        <v>6896</v>
      </c>
      <c r="B4844" s="366" t="s">
        <v>2245</v>
      </c>
      <c r="C4844" s="367"/>
      <c r="D4844" s="368"/>
    </row>
    <row r="4845" spans="1:4" ht="30" x14ac:dyDescent="0.25">
      <c r="A4845" s="369" t="s">
        <v>101</v>
      </c>
      <c r="B4845" s="370" t="s">
        <v>6897</v>
      </c>
      <c r="C4845" s="371" t="s">
        <v>569</v>
      </c>
      <c r="D4845" s="372"/>
    </row>
    <row r="4846" spans="1:4" x14ac:dyDescent="0.25">
      <c r="A4846" s="369" t="s">
        <v>8909</v>
      </c>
      <c r="B4846" s="370" t="s">
        <v>8910</v>
      </c>
      <c r="C4846" s="371" t="s">
        <v>770</v>
      </c>
      <c r="D4846" s="372">
        <v>1.4</v>
      </c>
    </row>
    <row r="4847" spans="1:4" x14ac:dyDescent="0.25">
      <c r="A4847" s="369" t="s">
        <v>8911</v>
      </c>
      <c r="B4847" s="370" t="s">
        <v>8912</v>
      </c>
      <c r="C4847" s="371" t="s">
        <v>770</v>
      </c>
      <c r="D4847" s="372">
        <v>1.4</v>
      </c>
    </row>
    <row r="4848" spans="1:4" ht="30" x14ac:dyDescent="0.25">
      <c r="A4848" s="369" t="s">
        <v>9443</v>
      </c>
      <c r="B4848" s="370" t="s">
        <v>9444</v>
      </c>
      <c r="C4848" s="371" t="s">
        <v>569</v>
      </c>
      <c r="D4848" s="372">
        <v>1</v>
      </c>
    </row>
    <row r="4849" spans="1:4" x14ac:dyDescent="0.25">
      <c r="A4849" s="369" t="s">
        <v>9524</v>
      </c>
      <c r="B4849" s="370" t="s">
        <v>9525</v>
      </c>
      <c r="C4849" s="371" t="s">
        <v>569</v>
      </c>
      <c r="D4849" s="372">
        <v>8</v>
      </c>
    </row>
    <row r="4850" spans="1:4" x14ac:dyDescent="0.25">
      <c r="A4850" s="369" t="s">
        <v>9624</v>
      </c>
      <c r="B4850" s="370" t="s">
        <v>9625</v>
      </c>
      <c r="C4850" s="371" t="s">
        <v>32</v>
      </c>
      <c r="D4850" s="372">
        <v>4.2300000000000004</v>
      </c>
    </row>
    <row r="4851" spans="1:4" ht="30" x14ac:dyDescent="0.25">
      <c r="A4851" s="369" t="s">
        <v>2246</v>
      </c>
      <c r="B4851" s="370" t="s">
        <v>6898</v>
      </c>
      <c r="C4851" s="371" t="s">
        <v>569</v>
      </c>
      <c r="D4851" s="372"/>
    </row>
    <row r="4852" spans="1:4" x14ac:dyDescent="0.25">
      <c r="A4852" s="369" t="s">
        <v>8909</v>
      </c>
      <c r="B4852" s="370" t="s">
        <v>8910</v>
      </c>
      <c r="C4852" s="371" t="s">
        <v>770</v>
      </c>
      <c r="D4852" s="372">
        <v>1.4</v>
      </c>
    </row>
    <row r="4853" spans="1:4" x14ac:dyDescent="0.25">
      <c r="A4853" s="369" t="s">
        <v>8911</v>
      </c>
      <c r="B4853" s="370" t="s">
        <v>8912</v>
      </c>
      <c r="C4853" s="371" t="s">
        <v>770</v>
      </c>
      <c r="D4853" s="372">
        <v>1.4</v>
      </c>
    </row>
    <row r="4854" spans="1:4" ht="30" x14ac:dyDescent="0.25">
      <c r="A4854" s="369" t="s">
        <v>9439</v>
      </c>
      <c r="B4854" s="370" t="s">
        <v>9440</v>
      </c>
      <c r="C4854" s="371" t="s">
        <v>569</v>
      </c>
      <c r="D4854" s="372">
        <v>1</v>
      </c>
    </row>
    <row r="4855" spans="1:4" x14ac:dyDescent="0.25">
      <c r="A4855" s="369" t="s">
        <v>9524</v>
      </c>
      <c r="B4855" s="370" t="s">
        <v>9525</v>
      </c>
      <c r="C4855" s="371" t="s">
        <v>569</v>
      </c>
      <c r="D4855" s="372">
        <v>6</v>
      </c>
    </row>
    <row r="4856" spans="1:4" x14ac:dyDescent="0.25">
      <c r="A4856" s="369" t="s">
        <v>14783</v>
      </c>
      <c r="B4856" s="370" t="s">
        <v>14784</v>
      </c>
      <c r="C4856" s="371" t="s">
        <v>52</v>
      </c>
      <c r="D4856" s="372">
        <v>3.2</v>
      </c>
    </row>
    <row r="4857" spans="1:4" ht="30" x14ac:dyDescent="0.25">
      <c r="A4857" s="369" t="s">
        <v>2247</v>
      </c>
      <c r="B4857" s="370" t="s">
        <v>6899</v>
      </c>
      <c r="C4857" s="371" t="s">
        <v>569</v>
      </c>
      <c r="D4857" s="372"/>
    </row>
    <row r="4858" spans="1:4" x14ac:dyDescent="0.25">
      <c r="A4858" s="369" t="s">
        <v>8909</v>
      </c>
      <c r="B4858" s="370" t="s">
        <v>8910</v>
      </c>
      <c r="C4858" s="371" t="s">
        <v>770</v>
      </c>
      <c r="D4858" s="372">
        <v>1.5</v>
      </c>
    </row>
    <row r="4859" spans="1:4" x14ac:dyDescent="0.25">
      <c r="A4859" s="369" t="s">
        <v>8911</v>
      </c>
      <c r="B4859" s="370" t="s">
        <v>8912</v>
      </c>
      <c r="C4859" s="371" t="s">
        <v>770</v>
      </c>
      <c r="D4859" s="372">
        <v>1.5</v>
      </c>
    </row>
    <row r="4860" spans="1:4" x14ac:dyDescent="0.25">
      <c r="A4860" s="369" t="s">
        <v>8935</v>
      </c>
      <c r="B4860" s="370" t="s">
        <v>8936</v>
      </c>
      <c r="C4860" s="371" t="s">
        <v>770</v>
      </c>
      <c r="D4860" s="372">
        <v>1.3</v>
      </c>
    </row>
    <row r="4861" spans="1:4" x14ac:dyDescent="0.25">
      <c r="A4861" s="369" t="s">
        <v>8949</v>
      </c>
      <c r="B4861" s="370" t="s">
        <v>8950</v>
      </c>
      <c r="C4861" s="371" t="s">
        <v>770</v>
      </c>
      <c r="D4861" s="372">
        <v>1.3</v>
      </c>
    </row>
    <row r="4862" spans="1:4" x14ac:dyDescent="0.25">
      <c r="A4862" s="369" t="s">
        <v>8993</v>
      </c>
      <c r="B4862" s="370" t="s">
        <v>8994</v>
      </c>
      <c r="C4862" s="371" t="s">
        <v>32</v>
      </c>
      <c r="D4862" s="372">
        <v>2.71</v>
      </c>
    </row>
    <row r="4863" spans="1:4" x14ac:dyDescent="0.25">
      <c r="A4863" s="369" t="s">
        <v>9049</v>
      </c>
      <c r="B4863" s="370" t="s">
        <v>9050</v>
      </c>
      <c r="C4863" s="371" t="s">
        <v>25</v>
      </c>
      <c r="D4863" s="372">
        <v>6.3E-3</v>
      </c>
    </row>
    <row r="4864" spans="1:4" ht="30" x14ac:dyDescent="0.25">
      <c r="A4864" s="369" t="s">
        <v>9433</v>
      </c>
      <c r="B4864" s="370" t="s">
        <v>9434</v>
      </c>
      <c r="C4864" s="371" t="s">
        <v>569</v>
      </c>
      <c r="D4864" s="372">
        <v>1</v>
      </c>
    </row>
    <row r="4865" spans="1:4" x14ac:dyDescent="0.25">
      <c r="A4865" s="369" t="s">
        <v>9437</v>
      </c>
      <c r="B4865" s="370" t="s">
        <v>9438</v>
      </c>
      <c r="C4865" s="371" t="s">
        <v>569</v>
      </c>
      <c r="D4865" s="372">
        <v>2</v>
      </c>
    </row>
    <row r="4866" spans="1:4" ht="30" x14ac:dyDescent="0.25">
      <c r="A4866" s="369" t="s">
        <v>9441</v>
      </c>
      <c r="B4866" s="370" t="s">
        <v>9442</v>
      </c>
      <c r="C4866" s="371" t="s">
        <v>569</v>
      </c>
      <c r="D4866" s="372">
        <v>1</v>
      </c>
    </row>
    <row r="4867" spans="1:4" x14ac:dyDescent="0.25">
      <c r="A4867" s="369" t="s">
        <v>9506</v>
      </c>
      <c r="B4867" s="370" t="s">
        <v>9507</v>
      </c>
      <c r="C4867" s="371" t="s">
        <v>32</v>
      </c>
      <c r="D4867" s="372">
        <v>0.2</v>
      </c>
    </row>
    <row r="4868" spans="1:4" ht="30" x14ac:dyDescent="0.25">
      <c r="A4868" s="369" t="s">
        <v>2248</v>
      </c>
      <c r="B4868" s="370" t="s">
        <v>6900</v>
      </c>
      <c r="C4868" s="371" t="s">
        <v>569</v>
      </c>
      <c r="D4868" s="372"/>
    </row>
    <row r="4869" spans="1:4" x14ac:dyDescent="0.25">
      <c r="A4869" s="369" t="s">
        <v>8909</v>
      </c>
      <c r="B4869" s="370" t="s">
        <v>8910</v>
      </c>
      <c r="C4869" s="371" t="s">
        <v>770</v>
      </c>
      <c r="D4869" s="372">
        <v>1.5</v>
      </c>
    </row>
    <row r="4870" spans="1:4" x14ac:dyDescent="0.25">
      <c r="A4870" s="369" t="s">
        <v>8911</v>
      </c>
      <c r="B4870" s="370" t="s">
        <v>8912</v>
      </c>
      <c r="C4870" s="371" t="s">
        <v>770</v>
      </c>
      <c r="D4870" s="372">
        <v>1.5</v>
      </c>
    </row>
    <row r="4871" spans="1:4" x14ac:dyDescent="0.25">
      <c r="A4871" s="369" t="s">
        <v>8935</v>
      </c>
      <c r="B4871" s="370" t="s">
        <v>8936</v>
      </c>
      <c r="C4871" s="371" t="s">
        <v>770</v>
      </c>
      <c r="D4871" s="372">
        <v>1.3</v>
      </c>
    </row>
    <row r="4872" spans="1:4" x14ac:dyDescent="0.25">
      <c r="A4872" s="369" t="s">
        <v>8949</v>
      </c>
      <c r="B4872" s="370" t="s">
        <v>8950</v>
      </c>
      <c r="C4872" s="371" t="s">
        <v>770</v>
      </c>
      <c r="D4872" s="372">
        <v>1.3</v>
      </c>
    </row>
    <row r="4873" spans="1:4" x14ac:dyDescent="0.25">
      <c r="A4873" s="369" t="s">
        <v>8993</v>
      </c>
      <c r="B4873" s="370" t="s">
        <v>8994</v>
      </c>
      <c r="C4873" s="371" t="s">
        <v>32</v>
      </c>
      <c r="D4873" s="372">
        <v>2.71</v>
      </c>
    </row>
    <row r="4874" spans="1:4" x14ac:dyDescent="0.25">
      <c r="A4874" s="369" t="s">
        <v>9049</v>
      </c>
      <c r="B4874" s="370" t="s">
        <v>9050</v>
      </c>
      <c r="C4874" s="371" t="s">
        <v>25</v>
      </c>
      <c r="D4874" s="372">
        <v>6.3E-3</v>
      </c>
    </row>
    <row r="4875" spans="1:4" ht="30" x14ac:dyDescent="0.25">
      <c r="A4875" s="369" t="s">
        <v>9433</v>
      </c>
      <c r="B4875" s="370" t="s">
        <v>9434</v>
      </c>
      <c r="C4875" s="371" t="s">
        <v>569</v>
      </c>
      <c r="D4875" s="372">
        <v>1</v>
      </c>
    </row>
    <row r="4876" spans="1:4" x14ac:dyDescent="0.25">
      <c r="A4876" s="369" t="s">
        <v>9437</v>
      </c>
      <c r="B4876" s="370" t="s">
        <v>9438</v>
      </c>
      <c r="C4876" s="371" t="s">
        <v>569</v>
      </c>
      <c r="D4876" s="372">
        <v>2</v>
      </c>
    </row>
    <row r="4877" spans="1:4" ht="30" x14ac:dyDescent="0.25">
      <c r="A4877" s="369" t="s">
        <v>9443</v>
      </c>
      <c r="B4877" s="370" t="s">
        <v>9444</v>
      </c>
      <c r="C4877" s="371" t="s">
        <v>569</v>
      </c>
      <c r="D4877" s="372">
        <v>1</v>
      </c>
    </row>
    <row r="4878" spans="1:4" x14ac:dyDescent="0.25">
      <c r="A4878" s="369" t="s">
        <v>9506</v>
      </c>
      <c r="B4878" s="370" t="s">
        <v>9507</v>
      </c>
      <c r="C4878" s="371" t="s">
        <v>32</v>
      </c>
      <c r="D4878" s="372">
        <v>0.2</v>
      </c>
    </row>
    <row r="4879" spans="1:4" ht="30" x14ac:dyDescent="0.25">
      <c r="A4879" s="369" t="s">
        <v>2249</v>
      </c>
      <c r="B4879" s="370" t="s">
        <v>6901</v>
      </c>
      <c r="C4879" s="371" t="s">
        <v>569</v>
      </c>
      <c r="D4879" s="372"/>
    </row>
    <row r="4880" spans="1:4" x14ac:dyDescent="0.25">
      <c r="A4880" s="369" t="s">
        <v>8909</v>
      </c>
      <c r="B4880" s="370" t="s">
        <v>8910</v>
      </c>
      <c r="C4880" s="371" t="s">
        <v>770</v>
      </c>
      <c r="D4880" s="372">
        <v>1.5</v>
      </c>
    </row>
    <row r="4881" spans="1:4" x14ac:dyDescent="0.25">
      <c r="A4881" s="369" t="s">
        <v>8911</v>
      </c>
      <c r="B4881" s="370" t="s">
        <v>8912</v>
      </c>
      <c r="C4881" s="371" t="s">
        <v>770</v>
      </c>
      <c r="D4881" s="372">
        <v>1.5</v>
      </c>
    </row>
    <row r="4882" spans="1:4" x14ac:dyDescent="0.25">
      <c r="A4882" s="369" t="s">
        <v>8935</v>
      </c>
      <c r="B4882" s="370" t="s">
        <v>8936</v>
      </c>
      <c r="C4882" s="371" t="s">
        <v>770</v>
      </c>
      <c r="D4882" s="372">
        <v>1.3</v>
      </c>
    </row>
    <row r="4883" spans="1:4" x14ac:dyDescent="0.25">
      <c r="A4883" s="369" t="s">
        <v>8949</v>
      </c>
      <c r="B4883" s="370" t="s">
        <v>8950</v>
      </c>
      <c r="C4883" s="371" t="s">
        <v>770</v>
      </c>
      <c r="D4883" s="372">
        <v>1.3</v>
      </c>
    </row>
    <row r="4884" spans="1:4" x14ac:dyDescent="0.25">
      <c r="A4884" s="369" t="s">
        <v>8993</v>
      </c>
      <c r="B4884" s="370" t="s">
        <v>8994</v>
      </c>
      <c r="C4884" s="371" t="s">
        <v>32</v>
      </c>
      <c r="D4884" s="372">
        <v>2.71</v>
      </c>
    </row>
    <row r="4885" spans="1:4" x14ac:dyDescent="0.25">
      <c r="A4885" s="369" t="s">
        <v>9049</v>
      </c>
      <c r="B4885" s="370" t="s">
        <v>9050</v>
      </c>
      <c r="C4885" s="371" t="s">
        <v>25</v>
      </c>
      <c r="D4885" s="372">
        <v>6.3E-3</v>
      </c>
    </row>
    <row r="4886" spans="1:4" ht="30" x14ac:dyDescent="0.25">
      <c r="A4886" s="369" t="s">
        <v>9433</v>
      </c>
      <c r="B4886" s="370" t="s">
        <v>9434</v>
      </c>
      <c r="C4886" s="371" t="s">
        <v>569</v>
      </c>
      <c r="D4886" s="372">
        <v>1</v>
      </c>
    </row>
    <row r="4887" spans="1:4" x14ac:dyDescent="0.25">
      <c r="A4887" s="369" t="s">
        <v>9437</v>
      </c>
      <c r="B4887" s="370" t="s">
        <v>9438</v>
      </c>
      <c r="C4887" s="371" t="s">
        <v>569</v>
      </c>
      <c r="D4887" s="372">
        <v>2</v>
      </c>
    </row>
    <row r="4888" spans="1:4" ht="30" x14ac:dyDescent="0.25">
      <c r="A4888" s="369" t="s">
        <v>9445</v>
      </c>
      <c r="B4888" s="370" t="s">
        <v>9446</v>
      </c>
      <c r="C4888" s="371" t="s">
        <v>569</v>
      </c>
      <c r="D4888" s="372">
        <v>1</v>
      </c>
    </row>
    <row r="4889" spans="1:4" x14ac:dyDescent="0.25">
      <c r="A4889" s="369" t="s">
        <v>9506</v>
      </c>
      <c r="B4889" s="370" t="s">
        <v>9507</v>
      </c>
      <c r="C4889" s="371" t="s">
        <v>32</v>
      </c>
      <c r="D4889" s="372">
        <v>0.2</v>
      </c>
    </row>
    <row r="4890" spans="1:4" ht="30" x14ac:dyDescent="0.25">
      <c r="A4890" s="369" t="s">
        <v>2250</v>
      </c>
      <c r="B4890" s="370" t="s">
        <v>6902</v>
      </c>
      <c r="C4890" s="371" t="s">
        <v>569</v>
      </c>
      <c r="D4890" s="372"/>
    </row>
    <row r="4891" spans="1:4" x14ac:dyDescent="0.25">
      <c r="A4891" s="369" t="s">
        <v>8909</v>
      </c>
      <c r="B4891" s="370" t="s">
        <v>8910</v>
      </c>
      <c r="C4891" s="371" t="s">
        <v>770</v>
      </c>
      <c r="D4891" s="372">
        <v>2</v>
      </c>
    </row>
    <row r="4892" spans="1:4" x14ac:dyDescent="0.25">
      <c r="A4892" s="369" t="s">
        <v>8911</v>
      </c>
      <c r="B4892" s="370" t="s">
        <v>8912</v>
      </c>
      <c r="C4892" s="371" t="s">
        <v>770</v>
      </c>
      <c r="D4892" s="372">
        <v>2</v>
      </c>
    </row>
    <row r="4893" spans="1:4" x14ac:dyDescent="0.25">
      <c r="A4893" s="369" t="s">
        <v>8935</v>
      </c>
      <c r="B4893" s="370" t="s">
        <v>8936</v>
      </c>
      <c r="C4893" s="371" t="s">
        <v>770</v>
      </c>
      <c r="D4893" s="372">
        <v>1.5</v>
      </c>
    </row>
    <row r="4894" spans="1:4" x14ac:dyDescent="0.25">
      <c r="A4894" s="369" t="s">
        <v>8949</v>
      </c>
      <c r="B4894" s="370" t="s">
        <v>8950</v>
      </c>
      <c r="C4894" s="371" t="s">
        <v>770</v>
      </c>
      <c r="D4894" s="372">
        <v>1.5</v>
      </c>
    </row>
    <row r="4895" spans="1:4" x14ac:dyDescent="0.25">
      <c r="A4895" s="369" t="s">
        <v>8993</v>
      </c>
      <c r="B4895" s="370" t="s">
        <v>8994</v>
      </c>
      <c r="C4895" s="371" t="s">
        <v>32</v>
      </c>
      <c r="D4895" s="372">
        <v>2.71</v>
      </c>
    </row>
    <row r="4896" spans="1:4" x14ac:dyDescent="0.25">
      <c r="A4896" s="369" t="s">
        <v>9049</v>
      </c>
      <c r="B4896" s="370" t="s">
        <v>9050</v>
      </c>
      <c r="C4896" s="371" t="s">
        <v>25</v>
      </c>
      <c r="D4896" s="372">
        <v>6.3E-3</v>
      </c>
    </row>
    <row r="4897" spans="1:4" ht="30" x14ac:dyDescent="0.25">
      <c r="A4897" s="369" t="s">
        <v>9435</v>
      </c>
      <c r="B4897" s="370" t="s">
        <v>9436</v>
      </c>
      <c r="C4897" s="371" t="s">
        <v>569</v>
      </c>
      <c r="D4897" s="372">
        <v>1</v>
      </c>
    </row>
    <row r="4898" spans="1:4" x14ac:dyDescent="0.25">
      <c r="A4898" s="369" t="s">
        <v>9437</v>
      </c>
      <c r="B4898" s="370" t="s">
        <v>9438</v>
      </c>
      <c r="C4898" s="371" t="s">
        <v>569</v>
      </c>
      <c r="D4898" s="372">
        <v>2.5</v>
      </c>
    </row>
    <row r="4899" spans="1:4" ht="30" x14ac:dyDescent="0.25">
      <c r="A4899" s="369" t="s">
        <v>9439</v>
      </c>
      <c r="B4899" s="370" t="s">
        <v>9440</v>
      </c>
      <c r="C4899" s="371" t="s">
        <v>569</v>
      </c>
      <c r="D4899" s="372">
        <v>2</v>
      </c>
    </row>
    <row r="4900" spans="1:4" x14ac:dyDescent="0.25">
      <c r="A4900" s="369" t="s">
        <v>9506</v>
      </c>
      <c r="B4900" s="370" t="s">
        <v>9507</v>
      </c>
      <c r="C4900" s="371" t="s">
        <v>32</v>
      </c>
      <c r="D4900" s="372">
        <v>0.3</v>
      </c>
    </row>
    <row r="4901" spans="1:4" ht="30" x14ac:dyDescent="0.25">
      <c r="A4901" s="369" t="s">
        <v>2251</v>
      </c>
      <c r="B4901" s="370" t="s">
        <v>6903</v>
      </c>
      <c r="C4901" s="371" t="s">
        <v>569</v>
      </c>
      <c r="D4901" s="372"/>
    </row>
    <row r="4902" spans="1:4" x14ac:dyDescent="0.25">
      <c r="A4902" s="369" t="s">
        <v>8909</v>
      </c>
      <c r="B4902" s="370" t="s">
        <v>8910</v>
      </c>
      <c r="C4902" s="371" t="s">
        <v>770</v>
      </c>
      <c r="D4902" s="372">
        <v>2</v>
      </c>
    </row>
    <row r="4903" spans="1:4" x14ac:dyDescent="0.25">
      <c r="A4903" s="369" t="s">
        <v>8911</v>
      </c>
      <c r="B4903" s="370" t="s">
        <v>8912</v>
      </c>
      <c r="C4903" s="371" t="s">
        <v>770</v>
      </c>
      <c r="D4903" s="372">
        <v>2</v>
      </c>
    </row>
    <row r="4904" spans="1:4" x14ac:dyDescent="0.25">
      <c r="A4904" s="369" t="s">
        <v>8935</v>
      </c>
      <c r="B4904" s="370" t="s">
        <v>8936</v>
      </c>
      <c r="C4904" s="371" t="s">
        <v>770</v>
      </c>
      <c r="D4904" s="372">
        <v>1.5</v>
      </c>
    </row>
    <row r="4905" spans="1:4" x14ac:dyDescent="0.25">
      <c r="A4905" s="369" t="s">
        <v>8949</v>
      </c>
      <c r="B4905" s="370" t="s">
        <v>8950</v>
      </c>
      <c r="C4905" s="371" t="s">
        <v>770</v>
      </c>
      <c r="D4905" s="372">
        <v>1.5</v>
      </c>
    </row>
    <row r="4906" spans="1:4" x14ac:dyDescent="0.25">
      <c r="A4906" s="369" t="s">
        <v>8993</v>
      </c>
      <c r="B4906" s="370" t="s">
        <v>8994</v>
      </c>
      <c r="C4906" s="371" t="s">
        <v>32</v>
      </c>
      <c r="D4906" s="372">
        <v>2.71</v>
      </c>
    </row>
    <row r="4907" spans="1:4" x14ac:dyDescent="0.25">
      <c r="A4907" s="369" t="s">
        <v>9049</v>
      </c>
      <c r="B4907" s="370" t="s">
        <v>9050</v>
      </c>
      <c r="C4907" s="371" t="s">
        <v>25</v>
      </c>
      <c r="D4907" s="372">
        <v>6.3E-3</v>
      </c>
    </row>
    <row r="4908" spans="1:4" ht="30" x14ac:dyDescent="0.25">
      <c r="A4908" s="369" t="s">
        <v>9433</v>
      </c>
      <c r="B4908" s="370" t="s">
        <v>9434</v>
      </c>
      <c r="C4908" s="371" t="s">
        <v>569</v>
      </c>
      <c r="D4908" s="372">
        <v>1.556</v>
      </c>
    </row>
    <row r="4909" spans="1:4" x14ac:dyDescent="0.25">
      <c r="A4909" s="369" t="s">
        <v>9437</v>
      </c>
      <c r="B4909" s="370" t="s">
        <v>9438</v>
      </c>
      <c r="C4909" s="371" t="s">
        <v>569</v>
      </c>
      <c r="D4909" s="372">
        <v>2.5</v>
      </c>
    </row>
    <row r="4910" spans="1:4" ht="30" x14ac:dyDescent="0.25">
      <c r="A4910" s="369" t="s">
        <v>9441</v>
      </c>
      <c r="B4910" s="370" t="s">
        <v>9442</v>
      </c>
      <c r="C4910" s="371" t="s">
        <v>569</v>
      </c>
      <c r="D4910" s="372">
        <v>2</v>
      </c>
    </row>
    <row r="4911" spans="1:4" x14ac:dyDescent="0.25">
      <c r="A4911" s="369" t="s">
        <v>9506</v>
      </c>
      <c r="B4911" s="370" t="s">
        <v>9507</v>
      </c>
      <c r="C4911" s="371" t="s">
        <v>32</v>
      </c>
      <c r="D4911" s="372">
        <v>0.3</v>
      </c>
    </row>
    <row r="4912" spans="1:4" ht="30" x14ac:dyDescent="0.25">
      <c r="A4912" s="369" t="s">
        <v>2252</v>
      </c>
      <c r="B4912" s="370" t="s">
        <v>6904</v>
      </c>
      <c r="C4912" s="371" t="s">
        <v>569</v>
      </c>
      <c r="D4912" s="372"/>
    </row>
    <row r="4913" spans="1:4" x14ac:dyDescent="0.25">
      <c r="A4913" s="369" t="s">
        <v>8909</v>
      </c>
      <c r="B4913" s="370" t="s">
        <v>8910</v>
      </c>
      <c r="C4913" s="371" t="s">
        <v>770</v>
      </c>
      <c r="D4913" s="372">
        <v>2.5</v>
      </c>
    </row>
    <row r="4914" spans="1:4" x14ac:dyDescent="0.25">
      <c r="A4914" s="369" t="s">
        <v>8911</v>
      </c>
      <c r="B4914" s="370" t="s">
        <v>8912</v>
      </c>
      <c r="C4914" s="371" t="s">
        <v>770</v>
      </c>
      <c r="D4914" s="372">
        <v>2.5</v>
      </c>
    </row>
    <row r="4915" spans="1:4" x14ac:dyDescent="0.25">
      <c r="A4915" s="369" t="s">
        <v>8935</v>
      </c>
      <c r="B4915" s="370" t="s">
        <v>8936</v>
      </c>
      <c r="C4915" s="371" t="s">
        <v>770</v>
      </c>
      <c r="D4915" s="372">
        <v>1.5</v>
      </c>
    </row>
    <row r="4916" spans="1:4" x14ac:dyDescent="0.25">
      <c r="A4916" s="369" t="s">
        <v>8949</v>
      </c>
      <c r="B4916" s="370" t="s">
        <v>8950</v>
      </c>
      <c r="C4916" s="371" t="s">
        <v>770</v>
      </c>
      <c r="D4916" s="372">
        <v>1.5</v>
      </c>
    </row>
    <row r="4917" spans="1:4" x14ac:dyDescent="0.25">
      <c r="A4917" s="369" t="s">
        <v>8993</v>
      </c>
      <c r="B4917" s="370" t="s">
        <v>8994</v>
      </c>
      <c r="C4917" s="371" t="s">
        <v>32</v>
      </c>
      <c r="D4917" s="372">
        <v>3.61</v>
      </c>
    </row>
    <row r="4918" spans="1:4" x14ac:dyDescent="0.25">
      <c r="A4918" s="369" t="s">
        <v>9049</v>
      </c>
      <c r="B4918" s="370" t="s">
        <v>9050</v>
      </c>
      <c r="C4918" s="371" t="s">
        <v>25</v>
      </c>
      <c r="D4918" s="372">
        <v>8.3999999999999995E-3</v>
      </c>
    </row>
    <row r="4919" spans="1:4" ht="30" x14ac:dyDescent="0.25">
      <c r="A4919" s="369" t="s">
        <v>9433</v>
      </c>
      <c r="B4919" s="370" t="s">
        <v>9434</v>
      </c>
      <c r="C4919" s="371" t="s">
        <v>569</v>
      </c>
      <c r="D4919" s="372">
        <v>2.444</v>
      </c>
    </row>
    <row r="4920" spans="1:4" x14ac:dyDescent="0.25">
      <c r="A4920" s="369" t="s">
        <v>9437</v>
      </c>
      <c r="B4920" s="370" t="s">
        <v>9438</v>
      </c>
      <c r="C4920" s="371" t="s">
        <v>569</v>
      </c>
      <c r="D4920" s="372">
        <v>3.5</v>
      </c>
    </row>
    <row r="4921" spans="1:4" ht="30" x14ac:dyDescent="0.25">
      <c r="A4921" s="369" t="s">
        <v>9439</v>
      </c>
      <c r="B4921" s="370" t="s">
        <v>9440</v>
      </c>
      <c r="C4921" s="371" t="s">
        <v>569</v>
      </c>
      <c r="D4921" s="372">
        <v>4</v>
      </c>
    </row>
    <row r="4922" spans="1:4" x14ac:dyDescent="0.25">
      <c r="A4922" s="369" t="s">
        <v>9506</v>
      </c>
      <c r="B4922" s="370" t="s">
        <v>9507</v>
      </c>
      <c r="C4922" s="371" t="s">
        <v>32</v>
      </c>
      <c r="D4922" s="372">
        <v>0.4</v>
      </c>
    </row>
    <row r="4923" spans="1:4" ht="30" x14ac:dyDescent="0.25">
      <c r="A4923" s="369" t="s">
        <v>2253</v>
      </c>
      <c r="B4923" s="370" t="s">
        <v>6905</v>
      </c>
      <c r="C4923" s="371" t="s">
        <v>569</v>
      </c>
      <c r="D4923" s="372"/>
    </row>
    <row r="4924" spans="1:4" x14ac:dyDescent="0.25">
      <c r="A4924" s="369" t="s">
        <v>8909</v>
      </c>
      <c r="B4924" s="370" t="s">
        <v>8910</v>
      </c>
      <c r="C4924" s="371" t="s">
        <v>770</v>
      </c>
      <c r="D4924" s="372">
        <v>0.35</v>
      </c>
    </row>
    <row r="4925" spans="1:4" x14ac:dyDescent="0.25">
      <c r="A4925" s="369" t="s">
        <v>8911</v>
      </c>
      <c r="B4925" s="370" t="s">
        <v>8912</v>
      </c>
      <c r="C4925" s="371" t="s">
        <v>770</v>
      </c>
      <c r="D4925" s="372">
        <v>0.35</v>
      </c>
    </row>
    <row r="4926" spans="1:4" ht="30" x14ac:dyDescent="0.25">
      <c r="A4926" s="369" t="s">
        <v>10506</v>
      </c>
      <c r="B4926" s="370" t="s">
        <v>10507</v>
      </c>
      <c r="C4926" s="371" t="s">
        <v>569</v>
      </c>
      <c r="D4926" s="372">
        <v>1</v>
      </c>
    </row>
    <row r="4927" spans="1:4" ht="30" x14ac:dyDescent="0.25">
      <c r="A4927" s="369" t="s">
        <v>2254</v>
      </c>
      <c r="B4927" s="370" t="s">
        <v>6906</v>
      </c>
      <c r="C4927" s="371" t="s">
        <v>569</v>
      </c>
      <c r="D4927" s="372"/>
    </row>
    <row r="4928" spans="1:4" x14ac:dyDescent="0.25">
      <c r="A4928" s="369" t="s">
        <v>8909</v>
      </c>
      <c r="B4928" s="370" t="s">
        <v>8910</v>
      </c>
      <c r="C4928" s="371" t="s">
        <v>770</v>
      </c>
      <c r="D4928" s="372">
        <v>1.4</v>
      </c>
    </row>
    <row r="4929" spans="1:4" x14ac:dyDescent="0.25">
      <c r="A4929" s="369" t="s">
        <v>8911</v>
      </c>
      <c r="B4929" s="370" t="s">
        <v>8912</v>
      </c>
      <c r="C4929" s="371" t="s">
        <v>770</v>
      </c>
      <c r="D4929" s="372">
        <v>1.4</v>
      </c>
    </row>
    <row r="4930" spans="1:4" x14ac:dyDescent="0.25">
      <c r="A4930" s="369" t="s">
        <v>8935</v>
      </c>
      <c r="B4930" s="370" t="s">
        <v>8936</v>
      </c>
      <c r="C4930" s="371" t="s">
        <v>770</v>
      </c>
      <c r="D4930" s="372">
        <v>1.3</v>
      </c>
    </row>
    <row r="4931" spans="1:4" x14ac:dyDescent="0.25">
      <c r="A4931" s="369" t="s">
        <v>8949</v>
      </c>
      <c r="B4931" s="370" t="s">
        <v>8950</v>
      </c>
      <c r="C4931" s="371" t="s">
        <v>770</v>
      </c>
      <c r="D4931" s="372">
        <v>1.3</v>
      </c>
    </row>
    <row r="4932" spans="1:4" ht="30" x14ac:dyDescent="0.25">
      <c r="A4932" s="369" t="s">
        <v>9439</v>
      </c>
      <c r="B4932" s="370" t="s">
        <v>9440</v>
      </c>
      <c r="C4932" s="371" t="s">
        <v>569</v>
      </c>
      <c r="D4932" s="372">
        <v>1</v>
      </c>
    </row>
    <row r="4933" spans="1:4" x14ac:dyDescent="0.25">
      <c r="A4933" s="369" t="s">
        <v>9524</v>
      </c>
      <c r="B4933" s="370" t="s">
        <v>9525</v>
      </c>
      <c r="C4933" s="371" t="s">
        <v>569</v>
      </c>
      <c r="D4933" s="372">
        <v>8</v>
      </c>
    </row>
    <row r="4934" spans="1:4" x14ac:dyDescent="0.25">
      <c r="A4934" s="369" t="s">
        <v>10159</v>
      </c>
      <c r="B4934" s="370" t="s">
        <v>10160</v>
      </c>
      <c r="C4934" s="371" t="s">
        <v>52</v>
      </c>
      <c r="D4934" s="372">
        <v>4.9000000000000004</v>
      </c>
    </row>
    <row r="4935" spans="1:4" ht="30" x14ac:dyDescent="0.25">
      <c r="A4935" s="369" t="s">
        <v>2255</v>
      </c>
      <c r="B4935" s="370" t="s">
        <v>6907</v>
      </c>
      <c r="C4935" s="371" t="s">
        <v>569</v>
      </c>
      <c r="D4935" s="372"/>
    </row>
    <row r="4936" spans="1:4" x14ac:dyDescent="0.25">
      <c r="A4936" s="369" t="s">
        <v>8909</v>
      </c>
      <c r="B4936" s="370" t="s">
        <v>8910</v>
      </c>
      <c r="C4936" s="371" t="s">
        <v>770</v>
      </c>
      <c r="D4936" s="372">
        <v>1.3</v>
      </c>
    </row>
    <row r="4937" spans="1:4" x14ac:dyDescent="0.25">
      <c r="A4937" s="369" t="s">
        <v>8911</v>
      </c>
      <c r="B4937" s="370" t="s">
        <v>8912</v>
      </c>
      <c r="C4937" s="371" t="s">
        <v>770</v>
      </c>
      <c r="D4937" s="372">
        <v>1.3</v>
      </c>
    </row>
    <row r="4938" spans="1:4" x14ac:dyDescent="0.25">
      <c r="A4938" s="369" t="s">
        <v>8935</v>
      </c>
      <c r="B4938" s="370" t="s">
        <v>8936</v>
      </c>
      <c r="C4938" s="371" t="s">
        <v>770</v>
      </c>
      <c r="D4938" s="372">
        <v>1.3</v>
      </c>
    </row>
    <row r="4939" spans="1:4" x14ac:dyDescent="0.25">
      <c r="A4939" s="369" t="s">
        <v>8949</v>
      </c>
      <c r="B4939" s="370" t="s">
        <v>8950</v>
      </c>
      <c r="C4939" s="371" t="s">
        <v>770</v>
      </c>
      <c r="D4939" s="372">
        <v>1.3</v>
      </c>
    </row>
    <row r="4940" spans="1:4" x14ac:dyDescent="0.25">
      <c r="A4940" s="369" t="s">
        <v>8993</v>
      </c>
      <c r="B4940" s="370" t="s">
        <v>8994</v>
      </c>
      <c r="C4940" s="371" t="s">
        <v>32</v>
      </c>
      <c r="D4940" s="372">
        <v>2.71</v>
      </c>
    </row>
    <row r="4941" spans="1:4" x14ac:dyDescent="0.25">
      <c r="A4941" s="369" t="s">
        <v>9049</v>
      </c>
      <c r="B4941" s="370" t="s">
        <v>9050</v>
      </c>
      <c r="C4941" s="371" t="s">
        <v>25</v>
      </c>
      <c r="D4941" s="372">
        <v>6.3E-3</v>
      </c>
    </row>
    <row r="4942" spans="1:4" ht="30" x14ac:dyDescent="0.25">
      <c r="A4942" s="369" t="s">
        <v>9441</v>
      </c>
      <c r="B4942" s="370" t="s">
        <v>9442</v>
      </c>
      <c r="C4942" s="371" t="s">
        <v>569</v>
      </c>
      <c r="D4942" s="372">
        <v>1</v>
      </c>
    </row>
    <row r="4943" spans="1:4" x14ac:dyDescent="0.25">
      <c r="A4943" s="369" t="s">
        <v>10159</v>
      </c>
      <c r="B4943" s="370" t="s">
        <v>10160</v>
      </c>
      <c r="C4943" s="371" t="s">
        <v>52</v>
      </c>
      <c r="D4943" s="372">
        <v>5</v>
      </c>
    </row>
    <row r="4944" spans="1:4" ht="30" x14ac:dyDescent="0.25">
      <c r="A4944" s="369" t="s">
        <v>2256</v>
      </c>
      <c r="B4944" s="370" t="s">
        <v>6908</v>
      </c>
      <c r="C4944" s="371" t="s">
        <v>569</v>
      </c>
      <c r="D4944" s="372"/>
    </row>
    <row r="4945" spans="1:4" x14ac:dyDescent="0.25">
      <c r="A4945" s="369" t="s">
        <v>8909</v>
      </c>
      <c r="B4945" s="370" t="s">
        <v>8910</v>
      </c>
      <c r="C4945" s="371" t="s">
        <v>770</v>
      </c>
      <c r="D4945" s="372">
        <v>1.3</v>
      </c>
    </row>
    <row r="4946" spans="1:4" x14ac:dyDescent="0.25">
      <c r="A4946" s="369" t="s">
        <v>8911</v>
      </c>
      <c r="B4946" s="370" t="s">
        <v>8912</v>
      </c>
      <c r="C4946" s="371" t="s">
        <v>770</v>
      </c>
      <c r="D4946" s="372">
        <v>1.3</v>
      </c>
    </row>
    <row r="4947" spans="1:4" x14ac:dyDescent="0.25">
      <c r="A4947" s="369" t="s">
        <v>8935</v>
      </c>
      <c r="B4947" s="370" t="s">
        <v>8936</v>
      </c>
      <c r="C4947" s="371" t="s">
        <v>770</v>
      </c>
      <c r="D4947" s="372">
        <v>1.3</v>
      </c>
    </row>
    <row r="4948" spans="1:4" x14ac:dyDescent="0.25">
      <c r="A4948" s="369" t="s">
        <v>8949</v>
      </c>
      <c r="B4948" s="370" t="s">
        <v>8950</v>
      </c>
      <c r="C4948" s="371" t="s">
        <v>770</v>
      </c>
      <c r="D4948" s="372">
        <v>1.3</v>
      </c>
    </row>
    <row r="4949" spans="1:4" x14ac:dyDescent="0.25">
      <c r="A4949" s="369" t="s">
        <v>8993</v>
      </c>
      <c r="B4949" s="370" t="s">
        <v>8994</v>
      </c>
      <c r="C4949" s="371" t="s">
        <v>32</v>
      </c>
      <c r="D4949" s="372">
        <v>2.71</v>
      </c>
    </row>
    <row r="4950" spans="1:4" x14ac:dyDescent="0.25">
      <c r="A4950" s="369" t="s">
        <v>9049</v>
      </c>
      <c r="B4950" s="370" t="s">
        <v>9050</v>
      </c>
      <c r="C4950" s="371" t="s">
        <v>25</v>
      </c>
      <c r="D4950" s="372">
        <v>6.3E-3</v>
      </c>
    </row>
    <row r="4951" spans="1:4" ht="30" x14ac:dyDescent="0.25">
      <c r="A4951" s="369" t="s">
        <v>9443</v>
      </c>
      <c r="B4951" s="370" t="s">
        <v>9444</v>
      </c>
      <c r="C4951" s="371" t="s">
        <v>569</v>
      </c>
      <c r="D4951" s="372">
        <v>1</v>
      </c>
    </row>
    <row r="4952" spans="1:4" x14ac:dyDescent="0.25">
      <c r="A4952" s="369" t="s">
        <v>10159</v>
      </c>
      <c r="B4952" s="370" t="s">
        <v>10160</v>
      </c>
      <c r="C4952" s="371" t="s">
        <v>52</v>
      </c>
      <c r="D4952" s="372">
        <v>5.2</v>
      </c>
    </row>
    <row r="4953" spans="1:4" ht="30" x14ac:dyDescent="0.25">
      <c r="A4953" s="369" t="s">
        <v>2257</v>
      </c>
      <c r="B4953" s="370" t="s">
        <v>6909</v>
      </c>
      <c r="C4953" s="371" t="s">
        <v>569</v>
      </c>
      <c r="D4953" s="372"/>
    </row>
    <row r="4954" spans="1:4" x14ac:dyDescent="0.25">
      <c r="A4954" s="369" t="s">
        <v>8909</v>
      </c>
      <c r="B4954" s="370" t="s">
        <v>8910</v>
      </c>
      <c r="C4954" s="371" t="s">
        <v>770</v>
      </c>
      <c r="D4954" s="372">
        <v>1.3</v>
      </c>
    </row>
    <row r="4955" spans="1:4" x14ac:dyDescent="0.25">
      <c r="A4955" s="369" t="s">
        <v>8911</v>
      </c>
      <c r="B4955" s="370" t="s">
        <v>8912</v>
      </c>
      <c r="C4955" s="371" t="s">
        <v>770</v>
      </c>
      <c r="D4955" s="372">
        <v>1.3</v>
      </c>
    </row>
    <row r="4956" spans="1:4" x14ac:dyDescent="0.25">
      <c r="A4956" s="369" t="s">
        <v>8935</v>
      </c>
      <c r="B4956" s="370" t="s">
        <v>8936</v>
      </c>
      <c r="C4956" s="371" t="s">
        <v>770</v>
      </c>
      <c r="D4956" s="372">
        <v>1.3</v>
      </c>
    </row>
    <row r="4957" spans="1:4" x14ac:dyDescent="0.25">
      <c r="A4957" s="369" t="s">
        <v>8949</v>
      </c>
      <c r="B4957" s="370" t="s">
        <v>8950</v>
      </c>
      <c r="C4957" s="371" t="s">
        <v>770</v>
      </c>
      <c r="D4957" s="372">
        <v>1.3</v>
      </c>
    </row>
    <row r="4958" spans="1:4" x14ac:dyDescent="0.25">
      <c r="A4958" s="369" t="s">
        <v>8993</v>
      </c>
      <c r="B4958" s="370" t="s">
        <v>8994</v>
      </c>
      <c r="C4958" s="371" t="s">
        <v>32</v>
      </c>
      <c r="D4958" s="372">
        <v>2.71</v>
      </c>
    </row>
    <row r="4959" spans="1:4" x14ac:dyDescent="0.25">
      <c r="A4959" s="369" t="s">
        <v>9049</v>
      </c>
      <c r="B4959" s="370" t="s">
        <v>9050</v>
      </c>
      <c r="C4959" s="371" t="s">
        <v>25</v>
      </c>
      <c r="D4959" s="372">
        <v>6.3E-3</v>
      </c>
    </row>
    <row r="4960" spans="1:4" ht="30" x14ac:dyDescent="0.25">
      <c r="A4960" s="369" t="s">
        <v>9445</v>
      </c>
      <c r="B4960" s="370" t="s">
        <v>9446</v>
      </c>
      <c r="C4960" s="371" t="s">
        <v>569</v>
      </c>
      <c r="D4960" s="372">
        <v>1</v>
      </c>
    </row>
    <row r="4961" spans="1:4" x14ac:dyDescent="0.25">
      <c r="A4961" s="369" t="s">
        <v>10159</v>
      </c>
      <c r="B4961" s="370" t="s">
        <v>10160</v>
      </c>
      <c r="C4961" s="371" t="s">
        <v>52</v>
      </c>
      <c r="D4961" s="372">
        <v>5.2</v>
      </c>
    </row>
    <row r="4962" spans="1:4" ht="30" x14ac:dyDescent="0.25">
      <c r="A4962" s="369" t="s">
        <v>2258</v>
      </c>
      <c r="B4962" s="370" t="s">
        <v>6910</v>
      </c>
      <c r="C4962" s="371" t="s">
        <v>569</v>
      </c>
      <c r="D4962" s="372"/>
    </row>
    <row r="4963" spans="1:4" x14ac:dyDescent="0.25">
      <c r="A4963" s="369" t="s">
        <v>8909</v>
      </c>
      <c r="B4963" s="370" t="s">
        <v>8910</v>
      </c>
      <c r="C4963" s="371" t="s">
        <v>770</v>
      </c>
      <c r="D4963" s="372">
        <v>1.7</v>
      </c>
    </row>
    <row r="4964" spans="1:4" x14ac:dyDescent="0.25">
      <c r="A4964" s="369" t="s">
        <v>8911</v>
      </c>
      <c r="B4964" s="370" t="s">
        <v>8912</v>
      </c>
      <c r="C4964" s="371" t="s">
        <v>770</v>
      </c>
      <c r="D4964" s="372">
        <v>1.7</v>
      </c>
    </row>
    <row r="4965" spans="1:4" x14ac:dyDescent="0.25">
      <c r="A4965" s="369" t="s">
        <v>8935</v>
      </c>
      <c r="B4965" s="370" t="s">
        <v>8936</v>
      </c>
      <c r="C4965" s="371" t="s">
        <v>770</v>
      </c>
      <c r="D4965" s="372">
        <v>1.7</v>
      </c>
    </row>
    <row r="4966" spans="1:4" x14ac:dyDescent="0.25">
      <c r="A4966" s="369" t="s">
        <v>8949</v>
      </c>
      <c r="B4966" s="370" t="s">
        <v>8950</v>
      </c>
      <c r="C4966" s="371" t="s">
        <v>770</v>
      </c>
      <c r="D4966" s="372">
        <v>1.7</v>
      </c>
    </row>
    <row r="4967" spans="1:4" x14ac:dyDescent="0.25">
      <c r="A4967" s="369" t="s">
        <v>8993</v>
      </c>
      <c r="B4967" s="370" t="s">
        <v>8994</v>
      </c>
      <c r="C4967" s="371" t="s">
        <v>32</v>
      </c>
      <c r="D4967" s="372">
        <v>2.71</v>
      </c>
    </row>
    <row r="4968" spans="1:4" x14ac:dyDescent="0.25">
      <c r="A4968" s="369" t="s">
        <v>9049</v>
      </c>
      <c r="B4968" s="370" t="s">
        <v>9050</v>
      </c>
      <c r="C4968" s="371" t="s">
        <v>25</v>
      </c>
      <c r="D4968" s="372">
        <v>6.3E-3</v>
      </c>
    </row>
    <row r="4969" spans="1:4" ht="30" x14ac:dyDescent="0.25">
      <c r="A4969" s="369" t="s">
        <v>9439</v>
      </c>
      <c r="B4969" s="370" t="s">
        <v>9440</v>
      </c>
      <c r="C4969" s="371" t="s">
        <v>569</v>
      </c>
      <c r="D4969" s="372">
        <v>2</v>
      </c>
    </row>
    <row r="4970" spans="1:4" x14ac:dyDescent="0.25">
      <c r="A4970" s="369" t="s">
        <v>10159</v>
      </c>
      <c r="B4970" s="370" t="s">
        <v>10160</v>
      </c>
      <c r="C4970" s="371" t="s">
        <v>52</v>
      </c>
      <c r="D4970" s="372">
        <v>5.5</v>
      </c>
    </row>
    <row r="4971" spans="1:4" x14ac:dyDescent="0.25">
      <c r="A4971" s="365" t="s">
        <v>6911</v>
      </c>
      <c r="B4971" s="366" t="s">
        <v>2259</v>
      </c>
      <c r="C4971" s="367"/>
      <c r="D4971" s="368"/>
    </row>
    <row r="4972" spans="1:4" x14ac:dyDescent="0.25">
      <c r="A4972" s="369" t="s">
        <v>2260</v>
      </c>
      <c r="B4972" s="370" t="s">
        <v>2261</v>
      </c>
      <c r="C4972" s="371" t="s">
        <v>21</v>
      </c>
      <c r="D4972" s="372"/>
    </row>
    <row r="4973" spans="1:4" x14ac:dyDescent="0.25">
      <c r="A4973" s="369" t="s">
        <v>8909</v>
      </c>
      <c r="B4973" s="370" t="s">
        <v>8910</v>
      </c>
      <c r="C4973" s="371" t="s">
        <v>770</v>
      </c>
      <c r="D4973" s="372">
        <v>1</v>
      </c>
    </row>
    <row r="4974" spans="1:4" x14ac:dyDescent="0.25">
      <c r="A4974" s="369" t="s">
        <v>8911</v>
      </c>
      <c r="B4974" s="370" t="s">
        <v>8912</v>
      </c>
      <c r="C4974" s="371" t="s">
        <v>770</v>
      </c>
      <c r="D4974" s="372">
        <v>1</v>
      </c>
    </row>
    <row r="4975" spans="1:4" ht="30" x14ac:dyDescent="0.25">
      <c r="A4975" s="369" t="s">
        <v>9358</v>
      </c>
      <c r="B4975" s="370" t="s">
        <v>9359</v>
      </c>
      <c r="C4975" s="371" t="s">
        <v>52</v>
      </c>
      <c r="D4975" s="372">
        <v>3.3</v>
      </c>
    </row>
    <row r="4976" spans="1:4" ht="45" x14ac:dyDescent="0.25">
      <c r="A4976" s="369" t="s">
        <v>9405</v>
      </c>
      <c r="B4976" s="370" t="s">
        <v>9406</v>
      </c>
      <c r="C4976" s="371" t="s">
        <v>52</v>
      </c>
      <c r="D4976" s="372">
        <v>7.7</v>
      </c>
    </row>
    <row r="4977" spans="1:4" x14ac:dyDescent="0.25">
      <c r="A4977" s="369" t="s">
        <v>9506</v>
      </c>
      <c r="B4977" s="370" t="s">
        <v>9507</v>
      </c>
      <c r="C4977" s="371" t="s">
        <v>32</v>
      </c>
      <c r="D4977" s="372">
        <v>0.17</v>
      </c>
    </row>
    <row r="4978" spans="1:4" ht="30" x14ac:dyDescent="0.25">
      <c r="A4978" s="369" t="s">
        <v>2262</v>
      </c>
      <c r="B4978" s="370" t="s">
        <v>2263</v>
      </c>
      <c r="C4978" s="371" t="s">
        <v>52</v>
      </c>
      <c r="D4978" s="372"/>
    </row>
    <row r="4979" spans="1:4" x14ac:dyDescent="0.25">
      <c r="A4979" s="369" t="s">
        <v>8935</v>
      </c>
      <c r="B4979" s="370" t="s">
        <v>8936</v>
      </c>
      <c r="C4979" s="371" t="s">
        <v>770</v>
      </c>
      <c r="D4979" s="372">
        <v>0.2</v>
      </c>
    </row>
    <row r="4980" spans="1:4" x14ac:dyDescent="0.25">
      <c r="A4980" s="369" t="s">
        <v>8949</v>
      </c>
      <c r="B4980" s="370" t="s">
        <v>8950</v>
      </c>
      <c r="C4980" s="371" t="s">
        <v>770</v>
      </c>
      <c r="D4980" s="372">
        <v>0.2</v>
      </c>
    </row>
    <row r="4981" spans="1:4" ht="45" x14ac:dyDescent="0.25">
      <c r="A4981" s="369" t="s">
        <v>9405</v>
      </c>
      <c r="B4981" s="370" t="s">
        <v>9406</v>
      </c>
      <c r="C4981" s="371" t="s">
        <v>52</v>
      </c>
      <c r="D4981" s="372">
        <v>1</v>
      </c>
    </row>
    <row r="4982" spans="1:4" x14ac:dyDescent="0.25">
      <c r="A4982" s="369" t="s">
        <v>9524</v>
      </c>
      <c r="B4982" s="370" t="s">
        <v>9525</v>
      </c>
      <c r="C4982" s="371" t="s">
        <v>569</v>
      </c>
      <c r="D4982" s="372">
        <v>1.19</v>
      </c>
    </row>
    <row r="4983" spans="1:4" ht="30" x14ac:dyDescent="0.25">
      <c r="A4983" s="369" t="s">
        <v>2264</v>
      </c>
      <c r="B4983" s="370" t="s">
        <v>6912</v>
      </c>
      <c r="C4983" s="371" t="s">
        <v>52</v>
      </c>
      <c r="D4983" s="372"/>
    </row>
    <row r="4984" spans="1:4" x14ac:dyDescent="0.25">
      <c r="A4984" s="369" t="s">
        <v>8909</v>
      </c>
      <c r="B4984" s="370" t="s">
        <v>8910</v>
      </c>
      <c r="C4984" s="371" t="s">
        <v>770</v>
      </c>
      <c r="D4984" s="372">
        <v>2</v>
      </c>
    </row>
    <row r="4985" spans="1:4" x14ac:dyDescent="0.25">
      <c r="A4985" s="369" t="s">
        <v>8911</v>
      </c>
      <c r="B4985" s="370" t="s">
        <v>8912</v>
      </c>
      <c r="C4985" s="371" t="s">
        <v>770</v>
      </c>
      <c r="D4985" s="372">
        <v>2</v>
      </c>
    </row>
    <row r="4986" spans="1:4" x14ac:dyDescent="0.25">
      <c r="A4986" s="369" t="s">
        <v>9125</v>
      </c>
      <c r="B4986" s="370" t="s">
        <v>9126</v>
      </c>
      <c r="C4986" s="371" t="s">
        <v>32</v>
      </c>
      <c r="D4986" s="372">
        <v>0.28000000000000003</v>
      </c>
    </row>
    <row r="4987" spans="1:4" ht="30" x14ac:dyDescent="0.25">
      <c r="A4987" s="369" t="s">
        <v>9388</v>
      </c>
      <c r="B4987" s="370" t="s">
        <v>9389</v>
      </c>
      <c r="C4987" s="371" t="s">
        <v>52</v>
      </c>
      <c r="D4987" s="372">
        <v>1</v>
      </c>
    </row>
    <row r="4988" spans="1:4" x14ac:dyDescent="0.25">
      <c r="A4988" s="369" t="s">
        <v>9465</v>
      </c>
      <c r="B4988" s="370" t="s">
        <v>9466</v>
      </c>
      <c r="C4988" s="371" t="s">
        <v>21</v>
      </c>
      <c r="D4988" s="372">
        <v>0.28000000000000003</v>
      </c>
    </row>
    <row r="4989" spans="1:4" x14ac:dyDescent="0.25">
      <c r="A4989" s="369" t="s">
        <v>9524</v>
      </c>
      <c r="B4989" s="370" t="s">
        <v>9525</v>
      </c>
      <c r="C4989" s="371" t="s">
        <v>569</v>
      </c>
      <c r="D4989" s="372">
        <v>0.83</v>
      </c>
    </row>
    <row r="4990" spans="1:4" x14ac:dyDescent="0.25">
      <c r="A4990" s="369" t="s">
        <v>9546</v>
      </c>
      <c r="B4990" s="370" t="s">
        <v>9547</v>
      </c>
      <c r="C4990" s="371" t="s">
        <v>569</v>
      </c>
      <c r="D4990" s="372">
        <v>1.67</v>
      </c>
    </row>
    <row r="4991" spans="1:4" x14ac:dyDescent="0.25">
      <c r="A4991" s="369" t="s">
        <v>14789</v>
      </c>
      <c r="B4991" s="370" t="s">
        <v>14790</v>
      </c>
      <c r="C4991" s="371" t="s">
        <v>25</v>
      </c>
      <c r="D4991" s="372">
        <v>5.9999999999999995E-4</v>
      </c>
    </row>
    <row r="4992" spans="1:4" ht="30" x14ac:dyDescent="0.25">
      <c r="A4992" s="369" t="s">
        <v>2265</v>
      </c>
      <c r="B4992" s="370" t="s">
        <v>6913</v>
      </c>
      <c r="C4992" s="371" t="s">
        <v>21</v>
      </c>
      <c r="D4992" s="372"/>
    </row>
    <row r="4993" spans="1:4" ht="45" x14ac:dyDescent="0.25">
      <c r="A4993" s="369" t="s">
        <v>10068</v>
      </c>
      <c r="B4993" s="370" t="s">
        <v>10069</v>
      </c>
      <c r="C4993" s="371" t="s">
        <v>21</v>
      </c>
      <c r="D4993" s="372">
        <v>1</v>
      </c>
    </row>
    <row r="4994" spans="1:4" ht="30" x14ac:dyDescent="0.25">
      <c r="A4994" s="369" t="s">
        <v>2266</v>
      </c>
      <c r="B4994" s="370" t="s">
        <v>6914</v>
      </c>
      <c r="C4994" s="371" t="s">
        <v>21</v>
      </c>
      <c r="D4994" s="372"/>
    </row>
    <row r="4995" spans="1:4" ht="45" x14ac:dyDescent="0.25">
      <c r="A4995" s="369" t="s">
        <v>10066</v>
      </c>
      <c r="B4995" s="370" t="s">
        <v>10067</v>
      </c>
      <c r="C4995" s="371" t="s">
        <v>52</v>
      </c>
      <c r="D4995" s="372">
        <v>1.67</v>
      </c>
    </row>
    <row r="4996" spans="1:4" ht="30" x14ac:dyDescent="0.25">
      <c r="A4996" s="369" t="s">
        <v>2267</v>
      </c>
      <c r="B4996" s="370" t="s">
        <v>6915</v>
      </c>
      <c r="C4996" s="371" t="s">
        <v>21</v>
      </c>
      <c r="D4996" s="372"/>
    </row>
    <row r="4997" spans="1:4" x14ac:dyDescent="0.25">
      <c r="A4997" s="369" t="s">
        <v>8909</v>
      </c>
      <c r="B4997" s="370" t="s">
        <v>8910</v>
      </c>
      <c r="C4997" s="371" t="s">
        <v>770</v>
      </c>
      <c r="D4997" s="372">
        <v>0.4</v>
      </c>
    </row>
    <row r="4998" spans="1:4" x14ac:dyDescent="0.25">
      <c r="A4998" s="369" t="s">
        <v>8911</v>
      </c>
      <c r="B4998" s="370" t="s">
        <v>8912</v>
      </c>
      <c r="C4998" s="371" t="s">
        <v>770</v>
      </c>
      <c r="D4998" s="372">
        <v>0.4</v>
      </c>
    </row>
    <row r="4999" spans="1:4" x14ac:dyDescent="0.25">
      <c r="A4999" s="369" t="s">
        <v>9526</v>
      </c>
      <c r="B4999" s="370" t="s">
        <v>9527</v>
      </c>
      <c r="C4999" s="371" t="s">
        <v>569</v>
      </c>
      <c r="D4999" s="372">
        <v>4.4400000000000004</v>
      </c>
    </row>
    <row r="5000" spans="1:4" x14ac:dyDescent="0.25">
      <c r="A5000" s="369" t="s">
        <v>9536</v>
      </c>
      <c r="B5000" s="370" t="s">
        <v>9537</v>
      </c>
      <c r="C5000" s="371" t="s">
        <v>569</v>
      </c>
      <c r="D5000" s="372">
        <v>4.4400000000000004</v>
      </c>
    </row>
    <row r="5001" spans="1:4" x14ac:dyDescent="0.25">
      <c r="A5001" s="369" t="s">
        <v>9582</v>
      </c>
      <c r="B5001" s="370" t="s">
        <v>9583</v>
      </c>
      <c r="C5001" s="371" t="s">
        <v>52</v>
      </c>
      <c r="D5001" s="372">
        <v>1.667</v>
      </c>
    </row>
    <row r="5002" spans="1:4" ht="45" x14ac:dyDescent="0.25">
      <c r="A5002" s="369" t="s">
        <v>10062</v>
      </c>
      <c r="B5002" s="370" t="s">
        <v>10063</v>
      </c>
      <c r="C5002" s="371" t="s">
        <v>21</v>
      </c>
      <c r="D5002" s="372">
        <v>1</v>
      </c>
    </row>
    <row r="5003" spans="1:4" ht="30" x14ac:dyDescent="0.25">
      <c r="A5003" s="369" t="s">
        <v>2268</v>
      </c>
      <c r="B5003" s="370" t="s">
        <v>6916</v>
      </c>
      <c r="C5003" s="371" t="s">
        <v>21</v>
      </c>
      <c r="D5003" s="372"/>
    </row>
    <row r="5004" spans="1:4" ht="30" x14ac:dyDescent="0.25">
      <c r="A5004" s="369" t="s">
        <v>10064</v>
      </c>
      <c r="B5004" s="370" t="s">
        <v>10065</v>
      </c>
      <c r="C5004" s="371" t="s">
        <v>21</v>
      </c>
      <c r="D5004" s="372">
        <v>1</v>
      </c>
    </row>
    <row r="5005" spans="1:4" x14ac:dyDescent="0.25">
      <c r="A5005" s="369" t="s">
        <v>2269</v>
      </c>
      <c r="B5005" s="370" t="s">
        <v>2270</v>
      </c>
      <c r="C5005" s="371" t="s">
        <v>21</v>
      </c>
      <c r="D5005" s="372"/>
    </row>
    <row r="5006" spans="1:4" x14ac:dyDescent="0.25">
      <c r="A5006" s="369" t="s">
        <v>8909</v>
      </c>
      <c r="B5006" s="370" t="s">
        <v>8910</v>
      </c>
      <c r="C5006" s="371" t="s">
        <v>770</v>
      </c>
      <c r="D5006" s="372">
        <v>1</v>
      </c>
    </row>
    <row r="5007" spans="1:4" x14ac:dyDescent="0.25">
      <c r="A5007" s="369" t="s">
        <v>8911</v>
      </c>
      <c r="B5007" s="370" t="s">
        <v>8912</v>
      </c>
      <c r="C5007" s="371" t="s">
        <v>770</v>
      </c>
      <c r="D5007" s="372">
        <v>1</v>
      </c>
    </row>
    <row r="5008" spans="1:4" x14ac:dyDescent="0.25">
      <c r="A5008" s="369" t="s">
        <v>9125</v>
      </c>
      <c r="B5008" s="370" t="s">
        <v>9126</v>
      </c>
      <c r="C5008" s="371" t="s">
        <v>32</v>
      </c>
      <c r="D5008" s="372">
        <v>0.28000000000000003</v>
      </c>
    </row>
    <row r="5009" spans="1:4" x14ac:dyDescent="0.25">
      <c r="A5009" s="369" t="s">
        <v>9368</v>
      </c>
      <c r="B5009" s="370" t="s">
        <v>9369</v>
      </c>
      <c r="C5009" s="371" t="s">
        <v>52</v>
      </c>
      <c r="D5009" s="372">
        <v>1</v>
      </c>
    </row>
    <row r="5010" spans="1:4" ht="30" x14ac:dyDescent="0.25">
      <c r="A5010" s="369" t="s">
        <v>9400</v>
      </c>
      <c r="B5010" s="370" t="s">
        <v>9401</v>
      </c>
      <c r="C5010" s="371" t="s">
        <v>21</v>
      </c>
      <c r="D5010" s="372">
        <v>1.3</v>
      </c>
    </row>
    <row r="5011" spans="1:4" x14ac:dyDescent="0.25">
      <c r="A5011" s="369" t="s">
        <v>9524</v>
      </c>
      <c r="B5011" s="370" t="s">
        <v>9525</v>
      </c>
      <c r="C5011" s="371" t="s">
        <v>569</v>
      </c>
      <c r="D5011" s="372">
        <v>4</v>
      </c>
    </row>
    <row r="5012" spans="1:4" x14ac:dyDescent="0.25">
      <c r="A5012" s="369" t="s">
        <v>2271</v>
      </c>
      <c r="B5012" s="370" t="s">
        <v>6917</v>
      </c>
      <c r="C5012" s="371" t="s">
        <v>780</v>
      </c>
      <c r="D5012" s="372"/>
    </row>
    <row r="5013" spans="1:4" x14ac:dyDescent="0.25">
      <c r="A5013" s="369" t="s">
        <v>8909</v>
      </c>
      <c r="B5013" s="370" t="s">
        <v>8910</v>
      </c>
      <c r="C5013" s="371" t="s">
        <v>770</v>
      </c>
      <c r="D5013" s="372">
        <v>3</v>
      </c>
    </row>
    <row r="5014" spans="1:4" x14ac:dyDescent="0.25">
      <c r="A5014" s="369" t="s">
        <v>8911</v>
      </c>
      <c r="B5014" s="370" t="s">
        <v>8912</v>
      </c>
      <c r="C5014" s="371" t="s">
        <v>770</v>
      </c>
      <c r="D5014" s="372">
        <v>3</v>
      </c>
    </row>
    <row r="5015" spans="1:4" x14ac:dyDescent="0.25">
      <c r="A5015" s="369" t="s">
        <v>8935</v>
      </c>
      <c r="B5015" s="370" t="s">
        <v>8936</v>
      </c>
      <c r="C5015" s="371" t="s">
        <v>770</v>
      </c>
      <c r="D5015" s="372">
        <v>1.3</v>
      </c>
    </row>
    <row r="5016" spans="1:4" x14ac:dyDescent="0.25">
      <c r="A5016" s="369" t="s">
        <v>8949</v>
      </c>
      <c r="B5016" s="370" t="s">
        <v>8950</v>
      </c>
      <c r="C5016" s="371" t="s">
        <v>770</v>
      </c>
      <c r="D5016" s="372">
        <v>1.3</v>
      </c>
    </row>
    <row r="5017" spans="1:4" x14ac:dyDescent="0.25">
      <c r="A5017" s="369" t="s">
        <v>8993</v>
      </c>
      <c r="B5017" s="370" t="s">
        <v>8994</v>
      </c>
      <c r="C5017" s="371" t="s">
        <v>32</v>
      </c>
      <c r="D5017" s="372">
        <v>2.71</v>
      </c>
    </row>
    <row r="5018" spans="1:4" x14ac:dyDescent="0.25">
      <c r="A5018" s="369" t="s">
        <v>9049</v>
      </c>
      <c r="B5018" s="370" t="s">
        <v>9050</v>
      </c>
      <c r="C5018" s="371" t="s">
        <v>25</v>
      </c>
      <c r="D5018" s="372">
        <v>6.3E-3</v>
      </c>
    </row>
    <row r="5019" spans="1:4" ht="30" x14ac:dyDescent="0.25">
      <c r="A5019" s="369" t="s">
        <v>9433</v>
      </c>
      <c r="B5019" s="370" t="s">
        <v>9434</v>
      </c>
      <c r="C5019" s="371" t="s">
        <v>569</v>
      </c>
      <c r="D5019" s="372">
        <v>1</v>
      </c>
    </row>
    <row r="5020" spans="1:4" x14ac:dyDescent="0.25">
      <c r="A5020" s="369" t="s">
        <v>9437</v>
      </c>
      <c r="B5020" s="370" t="s">
        <v>9438</v>
      </c>
      <c r="C5020" s="371" t="s">
        <v>569</v>
      </c>
      <c r="D5020" s="372">
        <v>2</v>
      </c>
    </row>
    <row r="5021" spans="1:4" x14ac:dyDescent="0.25">
      <c r="A5021" s="369" t="s">
        <v>9451</v>
      </c>
      <c r="B5021" s="370" t="s">
        <v>9452</v>
      </c>
      <c r="C5021" s="371" t="s">
        <v>569</v>
      </c>
      <c r="D5021" s="372">
        <v>1.2</v>
      </c>
    </row>
    <row r="5022" spans="1:4" x14ac:dyDescent="0.25">
      <c r="A5022" s="369" t="s">
        <v>9506</v>
      </c>
      <c r="B5022" s="370" t="s">
        <v>9507</v>
      </c>
      <c r="C5022" s="371" t="s">
        <v>32</v>
      </c>
      <c r="D5022" s="372">
        <v>0.2</v>
      </c>
    </row>
    <row r="5023" spans="1:4" ht="45" x14ac:dyDescent="0.25">
      <c r="A5023" s="369" t="s">
        <v>10374</v>
      </c>
      <c r="B5023" s="370" t="s">
        <v>10375</v>
      </c>
      <c r="C5023" s="371" t="s">
        <v>569</v>
      </c>
      <c r="D5023" s="372">
        <v>6</v>
      </c>
    </row>
    <row r="5024" spans="1:4" x14ac:dyDescent="0.25">
      <c r="A5024" s="369" t="s">
        <v>10394</v>
      </c>
      <c r="B5024" s="370" t="s">
        <v>10395</v>
      </c>
      <c r="C5024" s="371" t="s">
        <v>569</v>
      </c>
      <c r="D5024" s="372">
        <v>1</v>
      </c>
    </row>
    <row r="5025" spans="1:4" ht="45" x14ac:dyDescent="0.25">
      <c r="A5025" s="369" t="s">
        <v>10430</v>
      </c>
      <c r="B5025" s="370" t="s">
        <v>10431</v>
      </c>
      <c r="C5025" s="371" t="s">
        <v>780</v>
      </c>
      <c r="D5025" s="372">
        <v>1</v>
      </c>
    </row>
    <row r="5026" spans="1:4" x14ac:dyDescent="0.25">
      <c r="A5026" s="369" t="s">
        <v>2272</v>
      </c>
      <c r="B5026" s="370" t="s">
        <v>6918</v>
      </c>
      <c r="C5026" s="371" t="s">
        <v>21</v>
      </c>
      <c r="D5026" s="372"/>
    </row>
    <row r="5027" spans="1:4" x14ac:dyDescent="0.25">
      <c r="A5027" s="369" t="s">
        <v>8909</v>
      </c>
      <c r="B5027" s="370" t="s">
        <v>8910</v>
      </c>
      <c r="C5027" s="371" t="s">
        <v>770</v>
      </c>
      <c r="D5027" s="372">
        <v>8.3299999999999999E-2</v>
      </c>
    </row>
    <row r="5028" spans="1:4" x14ac:dyDescent="0.25">
      <c r="A5028" s="369" t="s">
        <v>8911</v>
      </c>
      <c r="B5028" s="370" t="s">
        <v>8912</v>
      </c>
      <c r="C5028" s="371" t="s">
        <v>770</v>
      </c>
      <c r="D5028" s="372">
        <v>0.33329999999999999</v>
      </c>
    </row>
    <row r="5029" spans="1:4" x14ac:dyDescent="0.25">
      <c r="A5029" s="369" t="s">
        <v>9483</v>
      </c>
      <c r="B5029" s="370" t="s">
        <v>9484</v>
      </c>
      <c r="C5029" s="371" t="s">
        <v>21</v>
      </c>
      <c r="D5029" s="372">
        <v>1</v>
      </c>
    </row>
    <row r="5030" spans="1:4" ht="30" x14ac:dyDescent="0.25">
      <c r="A5030" s="369" t="s">
        <v>2273</v>
      </c>
      <c r="B5030" s="370" t="s">
        <v>6919</v>
      </c>
      <c r="C5030" s="371" t="s">
        <v>21</v>
      </c>
      <c r="D5030" s="372"/>
    </row>
    <row r="5031" spans="1:4" ht="45" x14ac:dyDescent="0.25">
      <c r="A5031" s="369" t="s">
        <v>10052</v>
      </c>
      <c r="B5031" s="370" t="s">
        <v>10053</v>
      </c>
      <c r="C5031" s="371" t="s">
        <v>21</v>
      </c>
      <c r="D5031" s="372">
        <v>1</v>
      </c>
    </row>
    <row r="5032" spans="1:4" ht="30" x14ac:dyDescent="0.25">
      <c r="A5032" s="369" t="s">
        <v>2274</v>
      </c>
      <c r="B5032" s="370" t="s">
        <v>6920</v>
      </c>
      <c r="C5032" s="371" t="s">
        <v>21</v>
      </c>
      <c r="D5032" s="372"/>
    </row>
    <row r="5033" spans="1:4" ht="45" x14ac:dyDescent="0.25">
      <c r="A5033" s="369" t="s">
        <v>10054</v>
      </c>
      <c r="B5033" s="370" t="s">
        <v>10055</v>
      </c>
      <c r="C5033" s="371" t="s">
        <v>21</v>
      </c>
      <c r="D5033" s="372">
        <v>1</v>
      </c>
    </row>
    <row r="5034" spans="1:4" x14ac:dyDescent="0.25">
      <c r="A5034" s="369" t="s">
        <v>2275</v>
      </c>
      <c r="B5034" s="370" t="s">
        <v>2276</v>
      </c>
      <c r="C5034" s="371" t="s">
        <v>21</v>
      </c>
      <c r="D5034" s="372"/>
    </row>
    <row r="5035" spans="1:4" x14ac:dyDescent="0.25">
      <c r="A5035" s="369" t="s">
        <v>8909</v>
      </c>
      <c r="B5035" s="370" t="s">
        <v>8910</v>
      </c>
      <c r="C5035" s="371" t="s">
        <v>770</v>
      </c>
      <c r="D5035" s="372">
        <v>1.5</v>
      </c>
    </row>
    <row r="5036" spans="1:4" ht="30" x14ac:dyDescent="0.25">
      <c r="A5036" s="369" t="s">
        <v>9407</v>
      </c>
      <c r="B5036" s="370" t="s">
        <v>9408</v>
      </c>
      <c r="C5036" s="371" t="s">
        <v>21</v>
      </c>
      <c r="D5036" s="372">
        <v>1</v>
      </c>
    </row>
    <row r="5037" spans="1:4" ht="30" x14ac:dyDescent="0.25">
      <c r="A5037" s="369" t="s">
        <v>2277</v>
      </c>
      <c r="B5037" s="370" t="s">
        <v>6921</v>
      </c>
      <c r="C5037" s="371" t="s">
        <v>21</v>
      </c>
      <c r="D5037" s="372"/>
    </row>
    <row r="5038" spans="1:4" x14ac:dyDescent="0.25">
      <c r="A5038" s="369" t="s">
        <v>8903</v>
      </c>
      <c r="B5038" s="370" t="s">
        <v>8904</v>
      </c>
      <c r="C5038" s="371" t="s">
        <v>770</v>
      </c>
      <c r="D5038" s="372">
        <v>4</v>
      </c>
    </row>
    <row r="5039" spans="1:4" x14ac:dyDescent="0.25">
      <c r="A5039" s="369" t="s">
        <v>8909</v>
      </c>
      <c r="B5039" s="370" t="s">
        <v>8910</v>
      </c>
      <c r="C5039" s="371" t="s">
        <v>770</v>
      </c>
      <c r="D5039" s="372">
        <v>4</v>
      </c>
    </row>
    <row r="5040" spans="1:4" x14ac:dyDescent="0.25">
      <c r="A5040" s="369" t="s">
        <v>9125</v>
      </c>
      <c r="B5040" s="370" t="s">
        <v>9126</v>
      </c>
      <c r="C5040" s="371" t="s">
        <v>32</v>
      </c>
      <c r="D5040" s="372">
        <v>0.8</v>
      </c>
    </row>
    <row r="5041" spans="1:4" x14ac:dyDescent="0.25">
      <c r="A5041" s="369" t="s">
        <v>9465</v>
      </c>
      <c r="B5041" s="370" t="s">
        <v>9466</v>
      </c>
      <c r="C5041" s="371" t="s">
        <v>21</v>
      </c>
      <c r="D5041" s="372">
        <v>2</v>
      </c>
    </row>
    <row r="5042" spans="1:4" x14ac:dyDescent="0.25">
      <c r="A5042" s="369" t="s">
        <v>9524</v>
      </c>
      <c r="B5042" s="370" t="s">
        <v>9525</v>
      </c>
      <c r="C5042" s="371" t="s">
        <v>569</v>
      </c>
      <c r="D5042" s="372">
        <v>7</v>
      </c>
    </row>
    <row r="5043" spans="1:4" x14ac:dyDescent="0.25">
      <c r="A5043" s="369" t="s">
        <v>9620</v>
      </c>
      <c r="B5043" s="370" t="s">
        <v>9621</v>
      </c>
      <c r="C5043" s="371" t="s">
        <v>52</v>
      </c>
      <c r="D5043" s="372">
        <v>2</v>
      </c>
    </row>
    <row r="5044" spans="1:4" x14ac:dyDescent="0.25">
      <c r="A5044" s="369" t="s">
        <v>9622</v>
      </c>
      <c r="B5044" s="370" t="s">
        <v>9623</v>
      </c>
      <c r="C5044" s="371" t="s">
        <v>52</v>
      </c>
      <c r="D5044" s="372">
        <v>2</v>
      </c>
    </row>
    <row r="5045" spans="1:4" x14ac:dyDescent="0.25">
      <c r="A5045" s="369" t="s">
        <v>10390</v>
      </c>
      <c r="B5045" s="370" t="s">
        <v>10391</v>
      </c>
      <c r="C5045" s="371" t="s">
        <v>569</v>
      </c>
      <c r="D5045" s="372">
        <v>4</v>
      </c>
    </row>
    <row r="5046" spans="1:4" ht="45" x14ac:dyDescent="0.25">
      <c r="A5046" s="369" t="s">
        <v>10430</v>
      </c>
      <c r="B5046" s="370" t="s">
        <v>10431</v>
      </c>
      <c r="C5046" s="371" t="s">
        <v>780</v>
      </c>
      <c r="D5046" s="372">
        <v>1</v>
      </c>
    </row>
    <row r="5047" spans="1:4" x14ac:dyDescent="0.25">
      <c r="A5047" s="369" t="s">
        <v>14842</v>
      </c>
      <c r="B5047" s="370" t="s">
        <v>14843</v>
      </c>
      <c r="C5047" s="371" t="s">
        <v>569</v>
      </c>
      <c r="D5047" s="372">
        <v>4</v>
      </c>
    </row>
    <row r="5048" spans="1:4" x14ac:dyDescent="0.25">
      <c r="A5048" s="369" t="s">
        <v>15015</v>
      </c>
      <c r="B5048" s="370" t="s">
        <v>15016</v>
      </c>
      <c r="C5048" s="371" t="s">
        <v>21</v>
      </c>
      <c r="D5048" s="372">
        <v>1</v>
      </c>
    </row>
    <row r="5049" spans="1:4" x14ac:dyDescent="0.25">
      <c r="A5049" s="369" t="s">
        <v>2278</v>
      </c>
      <c r="B5049" s="370" t="s">
        <v>2279</v>
      </c>
      <c r="C5049" s="371" t="s">
        <v>21</v>
      </c>
      <c r="D5049" s="372"/>
    </row>
    <row r="5050" spans="1:4" x14ac:dyDescent="0.25">
      <c r="A5050" s="369" t="s">
        <v>8911</v>
      </c>
      <c r="B5050" s="370" t="s">
        <v>8912</v>
      </c>
      <c r="C5050" s="371" t="s">
        <v>770</v>
      </c>
      <c r="D5050" s="372">
        <v>0.86799999999999999</v>
      </c>
    </row>
    <row r="5051" spans="1:4" x14ac:dyDescent="0.25">
      <c r="A5051" s="369" t="s">
        <v>8933</v>
      </c>
      <c r="B5051" s="370" t="s">
        <v>8934</v>
      </c>
      <c r="C5051" s="371" t="s">
        <v>770</v>
      </c>
      <c r="D5051" s="372">
        <v>0.86799999999999999</v>
      </c>
    </row>
    <row r="5052" spans="1:4" x14ac:dyDescent="0.25">
      <c r="A5052" s="369" t="s">
        <v>8935</v>
      </c>
      <c r="B5052" s="370" t="s">
        <v>8936</v>
      </c>
      <c r="C5052" s="371" t="s">
        <v>770</v>
      </c>
      <c r="D5052" s="372">
        <v>0.876</v>
      </c>
    </row>
    <row r="5053" spans="1:4" x14ac:dyDescent="0.25">
      <c r="A5053" s="369" t="s">
        <v>8949</v>
      </c>
      <c r="B5053" s="370" t="s">
        <v>8950</v>
      </c>
      <c r="C5053" s="371" t="s">
        <v>770</v>
      </c>
      <c r="D5053" s="372">
        <v>0.876</v>
      </c>
    </row>
    <row r="5054" spans="1:4" x14ac:dyDescent="0.25">
      <c r="A5054" s="369" t="s">
        <v>8993</v>
      </c>
      <c r="B5054" s="370" t="s">
        <v>8994</v>
      </c>
      <c r="C5054" s="371" t="s">
        <v>32</v>
      </c>
      <c r="D5054" s="372">
        <v>0.90600000000000003</v>
      </c>
    </row>
    <row r="5055" spans="1:4" x14ac:dyDescent="0.25">
      <c r="A5055" s="369" t="s">
        <v>9049</v>
      </c>
      <c r="B5055" s="370" t="s">
        <v>9050</v>
      </c>
      <c r="C5055" s="371" t="s">
        <v>25</v>
      </c>
      <c r="D5055" s="372">
        <v>2E-3</v>
      </c>
    </row>
    <row r="5056" spans="1:4" x14ac:dyDescent="0.25">
      <c r="A5056" s="369" t="s">
        <v>9120</v>
      </c>
      <c r="B5056" s="370" t="s">
        <v>9121</v>
      </c>
      <c r="C5056" s="371" t="s">
        <v>9122</v>
      </c>
      <c r="D5056" s="372">
        <v>0.5</v>
      </c>
    </row>
    <row r="5057" spans="1:4" ht="30" x14ac:dyDescent="0.25">
      <c r="A5057" s="369" t="s">
        <v>9433</v>
      </c>
      <c r="B5057" s="370" t="s">
        <v>9434</v>
      </c>
      <c r="C5057" s="371" t="s">
        <v>569</v>
      </c>
      <c r="D5057" s="372">
        <v>0.46500000000000002</v>
      </c>
    </row>
    <row r="5058" spans="1:4" x14ac:dyDescent="0.25">
      <c r="A5058" s="369" t="s">
        <v>9437</v>
      </c>
      <c r="B5058" s="370" t="s">
        <v>9438</v>
      </c>
      <c r="C5058" s="371" t="s">
        <v>569</v>
      </c>
      <c r="D5058" s="372">
        <v>0.871</v>
      </c>
    </row>
    <row r="5059" spans="1:4" x14ac:dyDescent="0.25">
      <c r="A5059" s="369" t="s">
        <v>9451</v>
      </c>
      <c r="B5059" s="370" t="s">
        <v>9452</v>
      </c>
      <c r="C5059" s="371" t="s">
        <v>569</v>
      </c>
      <c r="D5059" s="372">
        <v>0.58099999999999996</v>
      </c>
    </row>
    <row r="5060" spans="1:4" x14ac:dyDescent="0.25">
      <c r="A5060" s="369" t="s">
        <v>9506</v>
      </c>
      <c r="B5060" s="370" t="s">
        <v>9507</v>
      </c>
      <c r="C5060" s="371" t="s">
        <v>32</v>
      </c>
      <c r="D5060" s="372">
        <v>8.6999999999999994E-2</v>
      </c>
    </row>
    <row r="5061" spans="1:4" ht="60" x14ac:dyDescent="0.25">
      <c r="A5061" s="369" t="s">
        <v>9876</v>
      </c>
      <c r="B5061" s="370" t="s">
        <v>9877</v>
      </c>
      <c r="C5061" s="371" t="s">
        <v>21</v>
      </c>
      <c r="D5061" s="372">
        <v>1.3620000000000001</v>
      </c>
    </row>
    <row r="5062" spans="1:4" ht="30" x14ac:dyDescent="0.25">
      <c r="A5062" s="369" t="s">
        <v>2280</v>
      </c>
      <c r="B5062" s="370" t="s">
        <v>6922</v>
      </c>
      <c r="C5062" s="371" t="s">
        <v>52</v>
      </c>
      <c r="D5062" s="372"/>
    </row>
    <row r="5063" spans="1:4" x14ac:dyDescent="0.25">
      <c r="A5063" s="369" t="s">
        <v>8935</v>
      </c>
      <c r="B5063" s="370" t="s">
        <v>8936</v>
      </c>
      <c r="C5063" s="371" t="s">
        <v>770</v>
      </c>
      <c r="D5063" s="372">
        <v>0.2</v>
      </c>
    </row>
    <row r="5064" spans="1:4" x14ac:dyDescent="0.25">
      <c r="A5064" s="369" t="s">
        <v>8949</v>
      </c>
      <c r="B5064" s="370" t="s">
        <v>8950</v>
      </c>
      <c r="C5064" s="371" t="s">
        <v>770</v>
      </c>
      <c r="D5064" s="372">
        <v>0.2</v>
      </c>
    </row>
    <row r="5065" spans="1:4" ht="30" x14ac:dyDescent="0.25">
      <c r="A5065" s="369" t="s">
        <v>9469</v>
      </c>
      <c r="B5065" s="370" t="s">
        <v>9470</v>
      </c>
      <c r="C5065" s="371" t="s">
        <v>52</v>
      </c>
      <c r="D5065" s="372">
        <v>1</v>
      </c>
    </row>
    <row r="5066" spans="1:4" x14ac:dyDescent="0.25">
      <c r="A5066" s="369" t="s">
        <v>9524</v>
      </c>
      <c r="B5066" s="370" t="s">
        <v>9525</v>
      </c>
      <c r="C5066" s="371" t="s">
        <v>569</v>
      </c>
      <c r="D5066" s="372">
        <v>4</v>
      </c>
    </row>
    <row r="5067" spans="1:4" x14ac:dyDescent="0.25">
      <c r="A5067" s="365" t="s">
        <v>6923</v>
      </c>
      <c r="B5067" s="366" t="s">
        <v>2281</v>
      </c>
      <c r="C5067" s="367"/>
      <c r="D5067" s="368"/>
    </row>
    <row r="5068" spans="1:4" ht="30" x14ac:dyDescent="0.25">
      <c r="A5068" s="369" t="s">
        <v>2282</v>
      </c>
      <c r="B5068" s="370" t="s">
        <v>6924</v>
      </c>
      <c r="C5068" s="371" t="s">
        <v>21</v>
      </c>
      <c r="D5068" s="372"/>
    </row>
    <row r="5069" spans="1:4" x14ac:dyDescent="0.25">
      <c r="A5069" s="369" t="s">
        <v>8909</v>
      </c>
      <c r="B5069" s="370" t="s">
        <v>8910</v>
      </c>
      <c r="C5069" s="371" t="s">
        <v>770</v>
      </c>
      <c r="D5069" s="372">
        <v>0.72</v>
      </c>
    </row>
    <row r="5070" spans="1:4" x14ac:dyDescent="0.25">
      <c r="A5070" s="369" t="s">
        <v>8911</v>
      </c>
      <c r="B5070" s="370" t="s">
        <v>8912</v>
      </c>
      <c r="C5070" s="371" t="s">
        <v>770</v>
      </c>
      <c r="D5070" s="372">
        <v>0.72</v>
      </c>
    </row>
    <row r="5071" spans="1:4" x14ac:dyDescent="0.25">
      <c r="A5071" s="369" t="s">
        <v>8935</v>
      </c>
      <c r="B5071" s="370" t="s">
        <v>8936</v>
      </c>
      <c r="C5071" s="371" t="s">
        <v>770</v>
      </c>
      <c r="D5071" s="372">
        <v>0.66</v>
      </c>
    </row>
    <row r="5072" spans="1:4" x14ac:dyDescent="0.25">
      <c r="A5072" s="369" t="s">
        <v>8949</v>
      </c>
      <c r="B5072" s="370" t="s">
        <v>8950</v>
      </c>
      <c r="C5072" s="371" t="s">
        <v>770</v>
      </c>
      <c r="D5072" s="372">
        <v>0.66</v>
      </c>
    </row>
    <row r="5073" spans="1:4" x14ac:dyDescent="0.25">
      <c r="A5073" s="369" t="s">
        <v>8993</v>
      </c>
      <c r="B5073" s="370" t="s">
        <v>8994</v>
      </c>
      <c r="C5073" s="371" t="s">
        <v>32</v>
      </c>
      <c r="D5073" s="372">
        <v>0.95</v>
      </c>
    </row>
    <row r="5074" spans="1:4" x14ac:dyDescent="0.25">
      <c r="A5074" s="369" t="s">
        <v>9049</v>
      </c>
      <c r="B5074" s="370" t="s">
        <v>9050</v>
      </c>
      <c r="C5074" s="371" t="s">
        <v>25</v>
      </c>
      <c r="D5074" s="372">
        <v>2.2000000000000001E-3</v>
      </c>
    </row>
    <row r="5075" spans="1:4" ht="30" x14ac:dyDescent="0.25">
      <c r="A5075" s="369" t="s">
        <v>9433</v>
      </c>
      <c r="B5075" s="370" t="s">
        <v>9434</v>
      </c>
      <c r="C5075" s="371" t="s">
        <v>569</v>
      </c>
      <c r="D5075" s="372">
        <v>0.35</v>
      </c>
    </row>
    <row r="5076" spans="1:4" x14ac:dyDescent="0.25">
      <c r="A5076" s="369" t="s">
        <v>9437</v>
      </c>
      <c r="B5076" s="370" t="s">
        <v>9438</v>
      </c>
      <c r="C5076" s="371" t="s">
        <v>569</v>
      </c>
      <c r="D5076" s="372">
        <v>0.7</v>
      </c>
    </row>
    <row r="5077" spans="1:4" x14ac:dyDescent="0.25">
      <c r="A5077" s="369" t="s">
        <v>9453</v>
      </c>
      <c r="B5077" s="370" t="s">
        <v>9454</v>
      </c>
      <c r="C5077" s="371" t="s">
        <v>569</v>
      </c>
      <c r="D5077" s="372">
        <v>0.59499999999999997</v>
      </c>
    </row>
    <row r="5078" spans="1:4" x14ac:dyDescent="0.25">
      <c r="A5078" s="369" t="s">
        <v>9506</v>
      </c>
      <c r="B5078" s="370" t="s">
        <v>9507</v>
      </c>
      <c r="C5078" s="371" t="s">
        <v>32</v>
      </c>
      <c r="D5078" s="372">
        <v>0.15359999999999999</v>
      </c>
    </row>
    <row r="5079" spans="1:4" x14ac:dyDescent="0.25">
      <c r="A5079" s="369" t="s">
        <v>2283</v>
      </c>
      <c r="B5079" s="370" t="s">
        <v>6925</v>
      </c>
      <c r="C5079" s="371" t="s">
        <v>569</v>
      </c>
      <c r="D5079" s="372"/>
    </row>
    <row r="5080" spans="1:4" x14ac:dyDescent="0.25">
      <c r="A5080" s="369" t="s">
        <v>8909</v>
      </c>
      <c r="B5080" s="370" t="s">
        <v>8910</v>
      </c>
      <c r="C5080" s="371" t="s">
        <v>770</v>
      </c>
      <c r="D5080" s="372">
        <v>1.5</v>
      </c>
    </row>
    <row r="5081" spans="1:4" x14ac:dyDescent="0.25">
      <c r="A5081" s="369" t="s">
        <v>8911</v>
      </c>
      <c r="B5081" s="370" t="s">
        <v>8912</v>
      </c>
      <c r="C5081" s="371" t="s">
        <v>770</v>
      </c>
      <c r="D5081" s="372">
        <v>1.5</v>
      </c>
    </row>
    <row r="5082" spans="1:4" x14ac:dyDescent="0.25">
      <c r="A5082" s="369" t="s">
        <v>8935</v>
      </c>
      <c r="B5082" s="370" t="s">
        <v>8936</v>
      </c>
      <c r="C5082" s="371" t="s">
        <v>770</v>
      </c>
      <c r="D5082" s="372">
        <v>1.3</v>
      </c>
    </row>
    <row r="5083" spans="1:4" x14ac:dyDescent="0.25">
      <c r="A5083" s="369" t="s">
        <v>8949</v>
      </c>
      <c r="B5083" s="370" t="s">
        <v>8950</v>
      </c>
      <c r="C5083" s="371" t="s">
        <v>770</v>
      </c>
      <c r="D5083" s="372">
        <v>1.3</v>
      </c>
    </row>
    <row r="5084" spans="1:4" x14ac:dyDescent="0.25">
      <c r="A5084" s="369" t="s">
        <v>8993</v>
      </c>
      <c r="B5084" s="370" t="s">
        <v>8994</v>
      </c>
      <c r="C5084" s="371" t="s">
        <v>32</v>
      </c>
      <c r="D5084" s="372">
        <v>2.71</v>
      </c>
    </row>
    <row r="5085" spans="1:4" x14ac:dyDescent="0.25">
      <c r="A5085" s="369" t="s">
        <v>9049</v>
      </c>
      <c r="B5085" s="370" t="s">
        <v>9050</v>
      </c>
      <c r="C5085" s="371" t="s">
        <v>25</v>
      </c>
      <c r="D5085" s="372">
        <v>6.3E-3</v>
      </c>
    </row>
    <row r="5086" spans="1:4" ht="30" x14ac:dyDescent="0.25">
      <c r="A5086" s="369" t="s">
        <v>9433</v>
      </c>
      <c r="B5086" s="370" t="s">
        <v>9434</v>
      </c>
      <c r="C5086" s="371" t="s">
        <v>569</v>
      </c>
      <c r="D5086" s="372">
        <v>1</v>
      </c>
    </row>
    <row r="5087" spans="1:4" x14ac:dyDescent="0.25">
      <c r="A5087" s="369" t="s">
        <v>9437</v>
      </c>
      <c r="B5087" s="370" t="s">
        <v>9438</v>
      </c>
      <c r="C5087" s="371" t="s">
        <v>569</v>
      </c>
      <c r="D5087" s="372">
        <v>2</v>
      </c>
    </row>
    <row r="5088" spans="1:4" x14ac:dyDescent="0.25">
      <c r="A5088" s="369" t="s">
        <v>9447</v>
      </c>
      <c r="B5088" s="370" t="s">
        <v>9448</v>
      </c>
      <c r="C5088" s="371" t="s">
        <v>569</v>
      </c>
      <c r="D5088" s="372">
        <v>1</v>
      </c>
    </row>
    <row r="5089" spans="1:4" x14ac:dyDescent="0.25">
      <c r="A5089" s="369" t="s">
        <v>9506</v>
      </c>
      <c r="B5089" s="370" t="s">
        <v>9507</v>
      </c>
      <c r="C5089" s="371" t="s">
        <v>32</v>
      </c>
      <c r="D5089" s="372">
        <v>0.2</v>
      </c>
    </row>
    <row r="5090" spans="1:4" x14ac:dyDescent="0.25">
      <c r="A5090" s="369" t="s">
        <v>2284</v>
      </c>
      <c r="B5090" s="370" t="s">
        <v>6926</v>
      </c>
      <c r="C5090" s="371" t="s">
        <v>569</v>
      </c>
      <c r="D5090" s="372"/>
    </row>
    <row r="5091" spans="1:4" x14ac:dyDescent="0.25">
      <c r="A5091" s="369" t="s">
        <v>8909</v>
      </c>
      <c r="B5091" s="370" t="s">
        <v>8910</v>
      </c>
      <c r="C5091" s="371" t="s">
        <v>770</v>
      </c>
      <c r="D5091" s="372">
        <v>1.5</v>
      </c>
    </row>
    <row r="5092" spans="1:4" x14ac:dyDescent="0.25">
      <c r="A5092" s="369" t="s">
        <v>8911</v>
      </c>
      <c r="B5092" s="370" t="s">
        <v>8912</v>
      </c>
      <c r="C5092" s="371" t="s">
        <v>770</v>
      </c>
      <c r="D5092" s="372">
        <v>1.5</v>
      </c>
    </row>
    <row r="5093" spans="1:4" x14ac:dyDescent="0.25">
      <c r="A5093" s="369" t="s">
        <v>8935</v>
      </c>
      <c r="B5093" s="370" t="s">
        <v>8936</v>
      </c>
      <c r="C5093" s="371" t="s">
        <v>770</v>
      </c>
      <c r="D5093" s="372">
        <v>1.3</v>
      </c>
    </row>
    <row r="5094" spans="1:4" x14ac:dyDescent="0.25">
      <c r="A5094" s="369" t="s">
        <v>8949</v>
      </c>
      <c r="B5094" s="370" t="s">
        <v>8950</v>
      </c>
      <c r="C5094" s="371" t="s">
        <v>770</v>
      </c>
      <c r="D5094" s="372">
        <v>1.3</v>
      </c>
    </row>
    <row r="5095" spans="1:4" x14ac:dyDescent="0.25">
      <c r="A5095" s="369" t="s">
        <v>8993</v>
      </c>
      <c r="B5095" s="370" t="s">
        <v>8994</v>
      </c>
      <c r="C5095" s="371" t="s">
        <v>32</v>
      </c>
      <c r="D5095" s="372">
        <v>2.71</v>
      </c>
    </row>
    <row r="5096" spans="1:4" x14ac:dyDescent="0.25">
      <c r="A5096" s="369" t="s">
        <v>9049</v>
      </c>
      <c r="B5096" s="370" t="s">
        <v>9050</v>
      </c>
      <c r="C5096" s="371" t="s">
        <v>25</v>
      </c>
      <c r="D5096" s="372">
        <v>6.3E-3</v>
      </c>
    </row>
    <row r="5097" spans="1:4" ht="30" x14ac:dyDescent="0.25">
      <c r="A5097" s="369" t="s">
        <v>9433</v>
      </c>
      <c r="B5097" s="370" t="s">
        <v>9434</v>
      </c>
      <c r="C5097" s="371" t="s">
        <v>569</v>
      </c>
      <c r="D5097" s="372">
        <v>1</v>
      </c>
    </row>
    <row r="5098" spans="1:4" x14ac:dyDescent="0.25">
      <c r="A5098" s="369" t="s">
        <v>9437</v>
      </c>
      <c r="B5098" s="370" t="s">
        <v>9438</v>
      </c>
      <c r="C5098" s="371" t="s">
        <v>569</v>
      </c>
      <c r="D5098" s="372">
        <v>2</v>
      </c>
    </row>
    <row r="5099" spans="1:4" x14ac:dyDescent="0.25">
      <c r="A5099" s="369" t="s">
        <v>9449</v>
      </c>
      <c r="B5099" s="370" t="s">
        <v>9450</v>
      </c>
      <c r="C5099" s="371" t="s">
        <v>569</v>
      </c>
      <c r="D5099" s="372">
        <v>1</v>
      </c>
    </row>
    <row r="5100" spans="1:4" x14ac:dyDescent="0.25">
      <c r="A5100" s="369" t="s">
        <v>9506</v>
      </c>
      <c r="B5100" s="370" t="s">
        <v>9507</v>
      </c>
      <c r="C5100" s="371" t="s">
        <v>32</v>
      </c>
      <c r="D5100" s="372">
        <v>0.2</v>
      </c>
    </row>
    <row r="5101" spans="1:4" x14ac:dyDescent="0.25">
      <c r="A5101" s="369" t="s">
        <v>2285</v>
      </c>
      <c r="B5101" s="370" t="s">
        <v>6927</v>
      </c>
      <c r="C5101" s="371" t="s">
        <v>569</v>
      </c>
      <c r="D5101" s="372"/>
    </row>
    <row r="5102" spans="1:4" x14ac:dyDescent="0.25">
      <c r="A5102" s="369" t="s">
        <v>8909</v>
      </c>
      <c r="B5102" s="370" t="s">
        <v>8910</v>
      </c>
      <c r="C5102" s="371" t="s">
        <v>770</v>
      </c>
      <c r="D5102" s="372">
        <v>1.5</v>
      </c>
    </row>
    <row r="5103" spans="1:4" x14ac:dyDescent="0.25">
      <c r="A5103" s="369" t="s">
        <v>8911</v>
      </c>
      <c r="B5103" s="370" t="s">
        <v>8912</v>
      </c>
      <c r="C5103" s="371" t="s">
        <v>770</v>
      </c>
      <c r="D5103" s="372">
        <v>1.5</v>
      </c>
    </row>
    <row r="5104" spans="1:4" x14ac:dyDescent="0.25">
      <c r="A5104" s="369" t="s">
        <v>8935</v>
      </c>
      <c r="B5104" s="370" t="s">
        <v>8936</v>
      </c>
      <c r="C5104" s="371" t="s">
        <v>770</v>
      </c>
      <c r="D5104" s="372">
        <v>1.3</v>
      </c>
    </row>
    <row r="5105" spans="1:4" x14ac:dyDescent="0.25">
      <c r="A5105" s="369" t="s">
        <v>8949</v>
      </c>
      <c r="B5105" s="370" t="s">
        <v>8950</v>
      </c>
      <c r="C5105" s="371" t="s">
        <v>770</v>
      </c>
      <c r="D5105" s="372">
        <v>1.3</v>
      </c>
    </row>
    <row r="5106" spans="1:4" x14ac:dyDescent="0.25">
      <c r="A5106" s="369" t="s">
        <v>8993</v>
      </c>
      <c r="B5106" s="370" t="s">
        <v>8994</v>
      </c>
      <c r="C5106" s="371" t="s">
        <v>32</v>
      </c>
      <c r="D5106" s="372">
        <v>2.71</v>
      </c>
    </row>
    <row r="5107" spans="1:4" x14ac:dyDescent="0.25">
      <c r="A5107" s="369" t="s">
        <v>9049</v>
      </c>
      <c r="B5107" s="370" t="s">
        <v>9050</v>
      </c>
      <c r="C5107" s="371" t="s">
        <v>25</v>
      </c>
      <c r="D5107" s="372">
        <v>6.3E-3</v>
      </c>
    </row>
    <row r="5108" spans="1:4" ht="30" x14ac:dyDescent="0.25">
      <c r="A5108" s="369" t="s">
        <v>9433</v>
      </c>
      <c r="B5108" s="370" t="s">
        <v>9434</v>
      </c>
      <c r="C5108" s="371" t="s">
        <v>569</v>
      </c>
      <c r="D5108" s="372">
        <v>1</v>
      </c>
    </row>
    <row r="5109" spans="1:4" x14ac:dyDescent="0.25">
      <c r="A5109" s="369" t="s">
        <v>9437</v>
      </c>
      <c r="B5109" s="370" t="s">
        <v>9438</v>
      </c>
      <c r="C5109" s="371" t="s">
        <v>569</v>
      </c>
      <c r="D5109" s="372">
        <v>2</v>
      </c>
    </row>
    <row r="5110" spans="1:4" x14ac:dyDescent="0.25">
      <c r="A5110" s="369" t="s">
        <v>9451</v>
      </c>
      <c r="B5110" s="370" t="s">
        <v>9452</v>
      </c>
      <c r="C5110" s="371" t="s">
        <v>569</v>
      </c>
      <c r="D5110" s="372">
        <v>1</v>
      </c>
    </row>
    <row r="5111" spans="1:4" x14ac:dyDescent="0.25">
      <c r="A5111" s="369" t="s">
        <v>9506</v>
      </c>
      <c r="B5111" s="370" t="s">
        <v>9507</v>
      </c>
      <c r="C5111" s="371" t="s">
        <v>32</v>
      </c>
      <c r="D5111" s="372">
        <v>0.2</v>
      </c>
    </row>
    <row r="5112" spans="1:4" x14ac:dyDescent="0.25">
      <c r="A5112" s="369" t="s">
        <v>2286</v>
      </c>
      <c r="B5112" s="370" t="s">
        <v>6928</v>
      </c>
      <c r="C5112" s="371" t="s">
        <v>569</v>
      </c>
      <c r="D5112" s="372"/>
    </row>
    <row r="5113" spans="1:4" x14ac:dyDescent="0.25">
      <c r="A5113" s="369" t="s">
        <v>8909</v>
      </c>
      <c r="B5113" s="370" t="s">
        <v>8910</v>
      </c>
      <c r="C5113" s="371" t="s">
        <v>770</v>
      </c>
      <c r="D5113" s="372">
        <v>1.5</v>
      </c>
    </row>
    <row r="5114" spans="1:4" x14ac:dyDescent="0.25">
      <c r="A5114" s="369" t="s">
        <v>8911</v>
      </c>
      <c r="B5114" s="370" t="s">
        <v>8912</v>
      </c>
      <c r="C5114" s="371" t="s">
        <v>770</v>
      </c>
      <c r="D5114" s="372">
        <v>1.5</v>
      </c>
    </row>
    <row r="5115" spans="1:4" x14ac:dyDescent="0.25">
      <c r="A5115" s="369" t="s">
        <v>8935</v>
      </c>
      <c r="B5115" s="370" t="s">
        <v>8936</v>
      </c>
      <c r="C5115" s="371" t="s">
        <v>770</v>
      </c>
      <c r="D5115" s="372">
        <v>1.3</v>
      </c>
    </row>
    <row r="5116" spans="1:4" x14ac:dyDescent="0.25">
      <c r="A5116" s="369" t="s">
        <v>8949</v>
      </c>
      <c r="B5116" s="370" t="s">
        <v>8950</v>
      </c>
      <c r="C5116" s="371" t="s">
        <v>770</v>
      </c>
      <c r="D5116" s="372">
        <v>1.3</v>
      </c>
    </row>
    <row r="5117" spans="1:4" x14ac:dyDescent="0.25">
      <c r="A5117" s="369" t="s">
        <v>8993</v>
      </c>
      <c r="B5117" s="370" t="s">
        <v>8994</v>
      </c>
      <c r="C5117" s="371" t="s">
        <v>32</v>
      </c>
      <c r="D5117" s="372">
        <v>2.71</v>
      </c>
    </row>
    <row r="5118" spans="1:4" x14ac:dyDescent="0.25">
      <c r="A5118" s="369" t="s">
        <v>9049</v>
      </c>
      <c r="B5118" s="370" t="s">
        <v>9050</v>
      </c>
      <c r="C5118" s="371" t="s">
        <v>25</v>
      </c>
      <c r="D5118" s="372">
        <v>6.3E-3</v>
      </c>
    </row>
    <row r="5119" spans="1:4" ht="30" x14ac:dyDescent="0.25">
      <c r="A5119" s="369" t="s">
        <v>9433</v>
      </c>
      <c r="B5119" s="370" t="s">
        <v>9434</v>
      </c>
      <c r="C5119" s="371" t="s">
        <v>569</v>
      </c>
      <c r="D5119" s="372">
        <v>1</v>
      </c>
    </row>
    <row r="5120" spans="1:4" x14ac:dyDescent="0.25">
      <c r="A5120" s="369" t="s">
        <v>9437</v>
      </c>
      <c r="B5120" s="370" t="s">
        <v>9438</v>
      </c>
      <c r="C5120" s="371" t="s">
        <v>569</v>
      </c>
      <c r="D5120" s="372">
        <v>2</v>
      </c>
    </row>
    <row r="5121" spans="1:4" x14ac:dyDescent="0.25">
      <c r="A5121" s="369" t="s">
        <v>9453</v>
      </c>
      <c r="B5121" s="370" t="s">
        <v>9454</v>
      </c>
      <c r="C5121" s="371" t="s">
        <v>569</v>
      </c>
      <c r="D5121" s="372">
        <v>1</v>
      </c>
    </row>
    <row r="5122" spans="1:4" x14ac:dyDescent="0.25">
      <c r="A5122" s="369" t="s">
        <v>9506</v>
      </c>
      <c r="B5122" s="370" t="s">
        <v>9507</v>
      </c>
      <c r="C5122" s="371" t="s">
        <v>32</v>
      </c>
      <c r="D5122" s="372">
        <v>0.2</v>
      </c>
    </row>
    <row r="5123" spans="1:4" x14ac:dyDescent="0.25">
      <c r="A5123" s="369" t="s">
        <v>2287</v>
      </c>
      <c r="B5123" s="370" t="s">
        <v>6929</v>
      </c>
      <c r="C5123" s="371" t="s">
        <v>569</v>
      </c>
      <c r="D5123" s="372"/>
    </row>
    <row r="5124" spans="1:4" x14ac:dyDescent="0.25">
      <c r="A5124" s="369" t="s">
        <v>8909</v>
      </c>
      <c r="B5124" s="370" t="s">
        <v>8910</v>
      </c>
      <c r="C5124" s="371" t="s">
        <v>770</v>
      </c>
      <c r="D5124" s="372">
        <v>1.5</v>
      </c>
    </row>
    <row r="5125" spans="1:4" x14ac:dyDescent="0.25">
      <c r="A5125" s="369" t="s">
        <v>8911</v>
      </c>
      <c r="B5125" s="370" t="s">
        <v>8912</v>
      </c>
      <c r="C5125" s="371" t="s">
        <v>770</v>
      </c>
      <c r="D5125" s="372">
        <v>1.5</v>
      </c>
    </row>
    <row r="5126" spans="1:4" x14ac:dyDescent="0.25">
      <c r="A5126" s="369" t="s">
        <v>8935</v>
      </c>
      <c r="B5126" s="370" t="s">
        <v>8936</v>
      </c>
      <c r="C5126" s="371" t="s">
        <v>770</v>
      </c>
      <c r="D5126" s="372">
        <v>1.3</v>
      </c>
    </row>
    <row r="5127" spans="1:4" x14ac:dyDescent="0.25">
      <c r="A5127" s="369" t="s">
        <v>8949</v>
      </c>
      <c r="B5127" s="370" t="s">
        <v>8950</v>
      </c>
      <c r="C5127" s="371" t="s">
        <v>770</v>
      </c>
      <c r="D5127" s="372">
        <v>1.3</v>
      </c>
    </row>
    <row r="5128" spans="1:4" x14ac:dyDescent="0.25">
      <c r="A5128" s="369" t="s">
        <v>8993</v>
      </c>
      <c r="B5128" s="370" t="s">
        <v>8994</v>
      </c>
      <c r="C5128" s="371" t="s">
        <v>32</v>
      </c>
      <c r="D5128" s="372">
        <v>2.71</v>
      </c>
    </row>
    <row r="5129" spans="1:4" x14ac:dyDescent="0.25">
      <c r="A5129" s="369" t="s">
        <v>9049</v>
      </c>
      <c r="B5129" s="370" t="s">
        <v>9050</v>
      </c>
      <c r="C5129" s="371" t="s">
        <v>25</v>
      </c>
      <c r="D5129" s="372">
        <v>6.3E-3</v>
      </c>
    </row>
    <row r="5130" spans="1:4" ht="30" x14ac:dyDescent="0.25">
      <c r="A5130" s="369" t="s">
        <v>9433</v>
      </c>
      <c r="B5130" s="370" t="s">
        <v>9434</v>
      </c>
      <c r="C5130" s="371" t="s">
        <v>569</v>
      </c>
      <c r="D5130" s="372">
        <v>1.222</v>
      </c>
    </row>
    <row r="5131" spans="1:4" x14ac:dyDescent="0.25">
      <c r="A5131" s="369" t="s">
        <v>9437</v>
      </c>
      <c r="B5131" s="370" t="s">
        <v>9438</v>
      </c>
      <c r="C5131" s="371" t="s">
        <v>569</v>
      </c>
      <c r="D5131" s="372">
        <v>2.5</v>
      </c>
    </row>
    <row r="5132" spans="1:4" x14ac:dyDescent="0.25">
      <c r="A5132" s="369" t="s">
        <v>9463</v>
      </c>
      <c r="B5132" s="370" t="s">
        <v>9464</v>
      </c>
      <c r="C5132" s="371" t="s">
        <v>569</v>
      </c>
      <c r="D5132" s="372">
        <v>1</v>
      </c>
    </row>
    <row r="5133" spans="1:4" x14ac:dyDescent="0.25">
      <c r="A5133" s="369" t="s">
        <v>9506</v>
      </c>
      <c r="B5133" s="370" t="s">
        <v>9507</v>
      </c>
      <c r="C5133" s="371" t="s">
        <v>32</v>
      </c>
      <c r="D5133" s="372">
        <v>0.2</v>
      </c>
    </row>
    <row r="5134" spans="1:4" x14ac:dyDescent="0.25">
      <c r="A5134" s="369" t="s">
        <v>2288</v>
      </c>
      <c r="B5134" s="370" t="s">
        <v>6930</v>
      </c>
      <c r="C5134" s="371" t="s">
        <v>569</v>
      </c>
      <c r="D5134" s="372"/>
    </row>
    <row r="5135" spans="1:4" x14ac:dyDescent="0.25">
      <c r="A5135" s="369" t="s">
        <v>8909</v>
      </c>
      <c r="B5135" s="370" t="s">
        <v>8910</v>
      </c>
      <c r="C5135" s="371" t="s">
        <v>770</v>
      </c>
      <c r="D5135" s="372">
        <v>2</v>
      </c>
    </row>
    <row r="5136" spans="1:4" x14ac:dyDescent="0.25">
      <c r="A5136" s="369" t="s">
        <v>8911</v>
      </c>
      <c r="B5136" s="370" t="s">
        <v>8912</v>
      </c>
      <c r="C5136" s="371" t="s">
        <v>770</v>
      </c>
      <c r="D5136" s="372">
        <v>2</v>
      </c>
    </row>
    <row r="5137" spans="1:4" x14ac:dyDescent="0.25">
      <c r="A5137" s="369" t="s">
        <v>8935</v>
      </c>
      <c r="B5137" s="370" t="s">
        <v>8936</v>
      </c>
      <c r="C5137" s="371" t="s">
        <v>770</v>
      </c>
      <c r="D5137" s="372">
        <v>1.5</v>
      </c>
    </row>
    <row r="5138" spans="1:4" x14ac:dyDescent="0.25">
      <c r="A5138" s="369" t="s">
        <v>8949</v>
      </c>
      <c r="B5138" s="370" t="s">
        <v>8950</v>
      </c>
      <c r="C5138" s="371" t="s">
        <v>770</v>
      </c>
      <c r="D5138" s="372">
        <v>1.5</v>
      </c>
    </row>
    <row r="5139" spans="1:4" x14ac:dyDescent="0.25">
      <c r="A5139" s="369" t="s">
        <v>8993</v>
      </c>
      <c r="B5139" s="370" t="s">
        <v>8994</v>
      </c>
      <c r="C5139" s="371" t="s">
        <v>32</v>
      </c>
      <c r="D5139" s="372">
        <v>2.71</v>
      </c>
    </row>
    <row r="5140" spans="1:4" x14ac:dyDescent="0.25">
      <c r="A5140" s="369" t="s">
        <v>9049</v>
      </c>
      <c r="B5140" s="370" t="s">
        <v>9050</v>
      </c>
      <c r="C5140" s="371" t="s">
        <v>25</v>
      </c>
      <c r="D5140" s="372">
        <v>6.3E-3</v>
      </c>
    </row>
    <row r="5141" spans="1:4" ht="30" x14ac:dyDescent="0.25">
      <c r="A5141" s="369" t="s">
        <v>9435</v>
      </c>
      <c r="B5141" s="370" t="s">
        <v>9436</v>
      </c>
      <c r="C5141" s="371" t="s">
        <v>569</v>
      </c>
      <c r="D5141" s="372">
        <v>1</v>
      </c>
    </row>
    <row r="5142" spans="1:4" x14ac:dyDescent="0.25">
      <c r="A5142" s="369" t="s">
        <v>9437</v>
      </c>
      <c r="B5142" s="370" t="s">
        <v>9438</v>
      </c>
      <c r="C5142" s="371" t="s">
        <v>569</v>
      </c>
      <c r="D5142" s="372">
        <v>2.5</v>
      </c>
    </row>
    <row r="5143" spans="1:4" x14ac:dyDescent="0.25">
      <c r="A5143" s="369" t="s">
        <v>9447</v>
      </c>
      <c r="B5143" s="370" t="s">
        <v>9448</v>
      </c>
      <c r="C5143" s="371" t="s">
        <v>569</v>
      </c>
      <c r="D5143" s="372">
        <v>2</v>
      </c>
    </row>
    <row r="5144" spans="1:4" x14ac:dyDescent="0.25">
      <c r="A5144" s="369" t="s">
        <v>9506</v>
      </c>
      <c r="B5144" s="370" t="s">
        <v>9507</v>
      </c>
      <c r="C5144" s="371" t="s">
        <v>32</v>
      </c>
      <c r="D5144" s="372">
        <v>0.3</v>
      </c>
    </row>
    <row r="5145" spans="1:4" x14ac:dyDescent="0.25">
      <c r="A5145" s="369" t="s">
        <v>2289</v>
      </c>
      <c r="B5145" s="370" t="s">
        <v>6931</v>
      </c>
      <c r="C5145" s="371" t="s">
        <v>569</v>
      </c>
      <c r="D5145" s="372"/>
    </row>
    <row r="5146" spans="1:4" x14ac:dyDescent="0.25">
      <c r="A5146" s="369" t="s">
        <v>8909</v>
      </c>
      <c r="B5146" s="370" t="s">
        <v>8910</v>
      </c>
      <c r="C5146" s="371" t="s">
        <v>770</v>
      </c>
      <c r="D5146" s="372">
        <v>2.2999999999999998</v>
      </c>
    </row>
    <row r="5147" spans="1:4" x14ac:dyDescent="0.25">
      <c r="A5147" s="369" t="s">
        <v>8911</v>
      </c>
      <c r="B5147" s="370" t="s">
        <v>8912</v>
      </c>
      <c r="C5147" s="371" t="s">
        <v>770</v>
      </c>
      <c r="D5147" s="372">
        <v>2.2999999999999998</v>
      </c>
    </row>
    <row r="5148" spans="1:4" x14ac:dyDescent="0.25">
      <c r="A5148" s="369" t="s">
        <v>8935</v>
      </c>
      <c r="B5148" s="370" t="s">
        <v>8936</v>
      </c>
      <c r="C5148" s="371" t="s">
        <v>770</v>
      </c>
      <c r="D5148" s="372">
        <v>1.75</v>
      </c>
    </row>
    <row r="5149" spans="1:4" x14ac:dyDescent="0.25">
      <c r="A5149" s="369" t="s">
        <v>8949</v>
      </c>
      <c r="B5149" s="370" t="s">
        <v>8950</v>
      </c>
      <c r="C5149" s="371" t="s">
        <v>770</v>
      </c>
      <c r="D5149" s="372">
        <v>1.75</v>
      </c>
    </row>
    <row r="5150" spans="1:4" x14ac:dyDescent="0.25">
      <c r="A5150" s="369" t="s">
        <v>8993</v>
      </c>
      <c r="B5150" s="370" t="s">
        <v>8994</v>
      </c>
      <c r="C5150" s="371" t="s">
        <v>32</v>
      </c>
      <c r="D5150" s="372">
        <v>3.12</v>
      </c>
    </row>
    <row r="5151" spans="1:4" x14ac:dyDescent="0.25">
      <c r="A5151" s="369" t="s">
        <v>9049</v>
      </c>
      <c r="B5151" s="370" t="s">
        <v>9050</v>
      </c>
      <c r="C5151" s="371" t="s">
        <v>25</v>
      </c>
      <c r="D5151" s="372">
        <v>7.3000000000000001E-3</v>
      </c>
    </row>
    <row r="5152" spans="1:4" ht="30" x14ac:dyDescent="0.25">
      <c r="A5152" s="369" t="s">
        <v>9433</v>
      </c>
      <c r="B5152" s="370" t="s">
        <v>9434</v>
      </c>
      <c r="C5152" s="371" t="s">
        <v>569</v>
      </c>
      <c r="D5152" s="372">
        <v>1.6</v>
      </c>
    </row>
    <row r="5153" spans="1:4" x14ac:dyDescent="0.25">
      <c r="A5153" s="369" t="s">
        <v>9437</v>
      </c>
      <c r="B5153" s="370" t="s">
        <v>9438</v>
      </c>
      <c r="C5153" s="371" t="s">
        <v>569</v>
      </c>
      <c r="D5153" s="372">
        <v>3</v>
      </c>
    </row>
    <row r="5154" spans="1:4" x14ac:dyDescent="0.25">
      <c r="A5154" s="369" t="s">
        <v>9451</v>
      </c>
      <c r="B5154" s="370" t="s">
        <v>9452</v>
      </c>
      <c r="C5154" s="371" t="s">
        <v>569</v>
      </c>
      <c r="D5154" s="372">
        <v>2</v>
      </c>
    </row>
    <row r="5155" spans="1:4" x14ac:dyDescent="0.25">
      <c r="A5155" s="369" t="s">
        <v>9506</v>
      </c>
      <c r="B5155" s="370" t="s">
        <v>9507</v>
      </c>
      <c r="C5155" s="371" t="s">
        <v>32</v>
      </c>
      <c r="D5155" s="372">
        <v>0.3</v>
      </c>
    </row>
    <row r="5156" spans="1:4" ht="30" x14ac:dyDescent="0.25">
      <c r="A5156" s="369" t="s">
        <v>2290</v>
      </c>
      <c r="B5156" s="370" t="s">
        <v>2291</v>
      </c>
      <c r="C5156" s="371" t="s">
        <v>569</v>
      </c>
      <c r="D5156" s="372"/>
    </row>
    <row r="5157" spans="1:4" x14ac:dyDescent="0.25">
      <c r="A5157" s="369" t="s">
        <v>8909</v>
      </c>
      <c r="B5157" s="370" t="s">
        <v>8910</v>
      </c>
      <c r="C5157" s="371" t="s">
        <v>770</v>
      </c>
      <c r="D5157" s="372">
        <v>1.4</v>
      </c>
    </row>
    <row r="5158" spans="1:4" x14ac:dyDescent="0.25">
      <c r="A5158" s="369" t="s">
        <v>8911</v>
      </c>
      <c r="B5158" s="370" t="s">
        <v>8912</v>
      </c>
      <c r="C5158" s="371" t="s">
        <v>770</v>
      </c>
      <c r="D5158" s="372">
        <v>1.4</v>
      </c>
    </row>
    <row r="5159" spans="1:4" x14ac:dyDescent="0.25">
      <c r="A5159" s="369" t="s">
        <v>9447</v>
      </c>
      <c r="B5159" s="370" t="s">
        <v>9448</v>
      </c>
      <c r="C5159" s="371" t="s">
        <v>569</v>
      </c>
      <c r="D5159" s="372">
        <v>1</v>
      </c>
    </row>
    <row r="5160" spans="1:4" x14ac:dyDescent="0.25">
      <c r="A5160" s="369" t="s">
        <v>9524</v>
      </c>
      <c r="B5160" s="370" t="s">
        <v>9525</v>
      </c>
      <c r="C5160" s="371" t="s">
        <v>569</v>
      </c>
      <c r="D5160" s="372">
        <v>8</v>
      </c>
    </row>
    <row r="5161" spans="1:4" x14ac:dyDescent="0.25">
      <c r="A5161" s="369" t="s">
        <v>9624</v>
      </c>
      <c r="B5161" s="370" t="s">
        <v>9625</v>
      </c>
      <c r="C5161" s="371" t="s">
        <v>32</v>
      </c>
      <c r="D5161" s="372">
        <v>2.4</v>
      </c>
    </row>
    <row r="5162" spans="1:4" ht="30" x14ac:dyDescent="0.25">
      <c r="A5162" s="369" t="s">
        <v>2292</v>
      </c>
      <c r="B5162" s="370" t="s">
        <v>2293</v>
      </c>
      <c r="C5162" s="371" t="s">
        <v>569</v>
      </c>
      <c r="D5162" s="372"/>
    </row>
    <row r="5163" spans="1:4" x14ac:dyDescent="0.25">
      <c r="A5163" s="369" t="s">
        <v>8909</v>
      </c>
      <c r="B5163" s="370" t="s">
        <v>8910</v>
      </c>
      <c r="C5163" s="371" t="s">
        <v>770</v>
      </c>
      <c r="D5163" s="372">
        <v>1.4</v>
      </c>
    </row>
    <row r="5164" spans="1:4" x14ac:dyDescent="0.25">
      <c r="A5164" s="369" t="s">
        <v>8911</v>
      </c>
      <c r="B5164" s="370" t="s">
        <v>8912</v>
      </c>
      <c r="C5164" s="371" t="s">
        <v>770</v>
      </c>
      <c r="D5164" s="372">
        <v>1.4</v>
      </c>
    </row>
    <row r="5165" spans="1:4" x14ac:dyDescent="0.25">
      <c r="A5165" s="369" t="s">
        <v>9451</v>
      </c>
      <c r="B5165" s="370" t="s">
        <v>9452</v>
      </c>
      <c r="C5165" s="371" t="s">
        <v>569</v>
      </c>
      <c r="D5165" s="372">
        <v>1</v>
      </c>
    </row>
    <row r="5166" spans="1:4" x14ac:dyDescent="0.25">
      <c r="A5166" s="369" t="s">
        <v>9524</v>
      </c>
      <c r="B5166" s="370" t="s">
        <v>9525</v>
      </c>
      <c r="C5166" s="371" t="s">
        <v>569</v>
      </c>
      <c r="D5166" s="372">
        <v>8</v>
      </c>
    </row>
    <row r="5167" spans="1:4" x14ac:dyDescent="0.25">
      <c r="A5167" s="369" t="s">
        <v>9624</v>
      </c>
      <c r="B5167" s="370" t="s">
        <v>9625</v>
      </c>
      <c r="C5167" s="371" t="s">
        <v>32</v>
      </c>
      <c r="D5167" s="372">
        <v>2.4</v>
      </c>
    </row>
    <row r="5168" spans="1:4" ht="30" x14ac:dyDescent="0.25">
      <c r="A5168" s="369" t="s">
        <v>2294</v>
      </c>
      <c r="B5168" s="370" t="s">
        <v>2295</v>
      </c>
      <c r="C5168" s="371" t="s">
        <v>569</v>
      </c>
      <c r="D5168" s="372"/>
    </row>
    <row r="5169" spans="1:4" x14ac:dyDescent="0.25">
      <c r="A5169" s="369" t="s">
        <v>8909</v>
      </c>
      <c r="B5169" s="370" t="s">
        <v>8910</v>
      </c>
      <c r="C5169" s="371" t="s">
        <v>770</v>
      </c>
      <c r="D5169" s="372">
        <v>1.4</v>
      </c>
    </row>
    <row r="5170" spans="1:4" x14ac:dyDescent="0.25">
      <c r="A5170" s="369" t="s">
        <v>8911</v>
      </c>
      <c r="B5170" s="370" t="s">
        <v>8912</v>
      </c>
      <c r="C5170" s="371" t="s">
        <v>770</v>
      </c>
      <c r="D5170" s="372">
        <v>1.4</v>
      </c>
    </row>
    <row r="5171" spans="1:4" x14ac:dyDescent="0.25">
      <c r="A5171" s="369" t="s">
        <v>9453</v>
      </c>
      <c r="B5171" s="370" t="s">
        <v>9454</v>
      </c>
      <c r="C5171" s="371" t="s">
        <v>569</v>
      </c>
      <c r="D5171" s="372">
        <v>1</v>
      </c>
    </row>
    <row r="5172" spans="1:4" x14ac:dyDescent="0.25">
      <c r="A5172" s="369" t="s">
        <v>9524</v>
      </c>
      <c r="B5172" s="370" t="s">
        <v>9525</v>
      </c>
      <c r="C5172" s="371" t="s">
        <v>569</v>
      </c>
      <c r="D5172" s="372">
        <v>8</v>
      </c>
    </row>
    <row r="5173" spans="1:4" x14ac:dyDescent="0.25">
      <c r="A5173" s="369" t="s">
        <v>9624</v>
      </c>
      <c r="B5173" s="370" t="s">
        <v>9625</v>
      </c>
      <c r="C5173" s="371" t="s">
        <v>32</v>
      </c>
      <c r="D5173" s="372">
        <v>2.4</v>
      </c>
    </row>
    <row r="5174" spans="1:4" x14ac:dyDescent="0.25">
      <c r="A5174" s="369" t="s">
        <v>2296</v>
      </c>
      <c r="B5174" s="370" t="s">
        <v>6932</v>
      </c>
      <c r="C5174" s="371" t="s">
        <v>569</v>
      </c>
      <c r="D5174" s="372"/>
    </row>
    <row r="5175" spans="1:4" x14ac:dyDescent="0.25">
      <c r="A5175" s="369" t="s">
        <v>8909</v>
      </c>
      <c r="B5175" s="370" t="s">
        <v>8910</v>
      </c>
      <c r="C5175" s="371" t="s">
        <v>770</v>
      </c>
      <c r="D5175" s="372">
        <v>1.4</v>
      </c>
    </row>
    <row r="5176" spans="1:4" x14ac:dyDescent="0.25">
      <c r="A5176" s="369" t="s">
        <v>8911</v>
      </c>
      <c r="B5176" s="370" t="s">
        <v>8912</v>
      </c>
      <c r="C5176" s="371" t="s">
        <v>770</v>
      </c>
      <c r="D5176" s="372">
        <v>1.4</v>
      </c>
    </row>
    <row r="5177" spans="1:4" x14ac:dyDescent="0.25">
      <c r="A5177" s="369" t="s">
        <v>9447</v>
      </c>
      <c r="B5177" s="370" t="s">
        <v>9448</v>
      </c>
      <c r="C5177" s="371" t="s">
        <v>569</v>
      </c>
      <c r="D5177" s="372">
        <v>1</v>
      </c>
    </row>
    <row r="5178" spans="1:4" x14ac:dyDescent="0.25">
      <c r="A5178" s="369" t="s">
        <v>9524</v>
      </c>
      <c r="B5178" s="370" t="s">
        <v>9525</v>
      </c>
      <c r="C5178" s="371" t="s">
        <v>569</v>
      </c>
      <c r="D5178" s="372">
        <v>6</v>
      </c>
    </row>
    <row r="5179" spans="1:4" x14ac:dyDescent="0.25">
      <c r="A5179" s="369" t="s">
        <v>10159</v>
      </c>
      <c r="B5179" s="370" t="s">
        <v>10160</v>
      </c>
      <c r="C5179" s="371" t="s">
        <v>52</v>
      </c>
      <c r="D5179" s="372">
        <v>3.2</v>
      </c>
    </row>
    <row r="5180" spans="1:4" x14ac:dyDescent="0.25">
      <c r="A5180" s="369" t="s">
        <v>2297</v>
      </c>
      <c r="B5180" s="370" t="s">
        <v>6933</v>
      </c>
      <c r="C5180" s="371" t="s">
        <v>569</v>
      </c>
      <c r="D5180" s="372"/>
    </row>
    <row r="5181" spans="1:4" x14ac:dyDescent="0.25">
      <c r="A5181" s="369" t="s">
        <v>8909</v>
      </c>
      <c r="B5181" s="370" t="s">
        <v>8910</v>
      </c>
      <c r="C5181" s="371" t="s">
        <v>770</v>
      </c>
      <c r="D5181" s="372">
        <v>1.4</v>
      </c>
    </row>
    <row r="5182" spans="1:4" x14ac:dyDescent="0.25">
      <c r="A5182" s="369" t="s">
        <v>8911</v>
      </c>
      <c r="B5182" s="370" t="s">
        <v>8912</v>
      </c>
      <c r="C5182" s="371" t="s">
        <v>770</v>
      </c>
      <c r="D5182" s="372">
        <v>1.4</v>
      </c>
    </row>
    <row r="5183" spans="1:4" x14ac:dyDescent="0.25">
      <c r="A5183" s="369" t="s">
        <v>9451</v>
      </c>
      <c r="B5183" s="370" t="s">
        <v>9452</v>
      </c>
      <c r="C5183" s="371" t="s">
        <v>569</v>
      </c>
      <c r="D5183" s="372">
        <v>1</v>
      </c>
    </row>
    <row r="5184" spans="1:4" x14ac:dyDescent="0.25">
      <c r="A5184" s="369" t="s">
        <v>9524</v>
      </c>
      <c r="B5184" s="370" t="s">
        <v>9525</v>
      </c>
      <c r="C5184" s="371" t="s">
        <v>569</v>
      </c>
      <c r="D5184" s="372">
        <v>6</v>
      </c>
    </row>
    <row r="5185" spans="1:4" x14ac:dyDescent="0.25">
      <c r="A5185" s="369" t="s">
        <v>10159</v>
      </c>
      <c r="B5185" s="370" t="s">
        <v>10160</v>
      </c>
      <c r="C5185" s="371" t="s">
        <v>52</v>
      </c>
      <c r="D5185" s="372">
        <v>3.2</v>
      </c>
    </row>
    <row r="5186" spans="1:4" x14ac:dyDescent="0.25">
      <c r="A5186" s="369" t="s">
        <v>2298</v>
      </c>
      <c r="B5186" s="370" t="s">
        <v>6934</v>
      </c>
      <c r="C5186" s="371" t="s">
        <v>569</v>
      </c>
      <c r="D5186" s="372"/>
    </row>
    <row r="5187" spans="1:4" x14ac:dyDescent="0.25">
      <c r="A5187" s="369" t="s">
        <v>8909</v>
      </c>
      <c r="B5187" s="370" t="s">
        <v>8910</v>
      </c>
      <c r="C5187" s="371" t="s">
        <v>770</v>
      </c>
      <c r="D5187" s="372">
        <v>1.3</v>
      </c>
    </row>
    <row r="5188" spans="1:4" x14ac:dyDescent="0.25">
      <c r="A5188" s="369" t="s">
        <v>8911</v>
      </c>
      <c r="B5188" s="370" t="s">
        <v>8912</v>
      </c>
      <c r="C5188" s="371" t="s">
        <v>770</v>
      </c>
      <c r="D5188" s="372">
        <v>1.3</v>
      </c>
    </row>
    <row r="5189" spans="1:4" x14ac:dyDescent="0.25">
      <c r="A5189" s="369" t="s">
        <v>8935</v>
      </c>
      <c r="B5189" s="370" t="s">
        <v>8936</v>
      </c>
      <c r="C5189" s="371" t="s">
        <v>770</v>
      </c>
      <c r="D5189" s="372">
        <v>1.3</v>
      </c>
    </row>
    <row r="5190" spans="1:4" x14ac:dyDescent="0.25">
      <c r="A5190" s="369" t="s">
        <v>8949</v>
      </c>
      <c r="B5190" s="370" t="s">
        <v>8950</v>
      </c>
      <c r="C5190" s="371" t="s">
        <v>770</v>
      </c>
      <c r="D5190" s="372">
        <v>1.3</v>
      </c>
    </row>
    <row r="5191" spans="1:4" x14ac:dyDescent="0.25">
      <c r="A5191" s="369" t="s">
        <v>8993</v>
      </c>
      <c r="B5191" s="370" t="s">
        <v>8994</v>
      </c>
      <c r="C5191" s="371" t="s">
        <v>32</v>
      </c>
      <c r="D5191" s="372">
        <v>2.71</v>
      </c>
    </row>
    <row r="5192" spans="1:4" x14ac:dyDescent="0.25">
      <c r="A5192" s="369" t="s">
        <v>9049</v>
      </c>
      <c r="B5192" s="370" t="s">
        <v>9050</v>
      </c>
      <c r="C5192" s="371" t="s">
        <v>25</v>
      </c>
      <c r="D5192" s="372">
        <v>6.3E-3</v>
      </c>
    </row>
    <row r="5193" spans="1:4" x14ac:dyDescent="0.25">
      <c r="A5193" s="369" t="s">
        <v>9449</v>
      </c>
      <c r="B5193" s="370" t="s">
        <v>9450</v>
      </c>
      <c r="C5193" s="371" t="s">
        <v>569</v>
      </c>
      <c r="D5193" s="372">
        <v>1</v>
      </c>
    </row>
    <row r="5194" spans="1:4" x14ac:dyDescent="0.25">
      <c r="A5194" s="369" t="s">
        <v>10159</v>
      </c>
      <c r="B5194" s="370" t="s">
        <v>10160</v>
      </c>
      <c r="C5194" s="371" t="s">
        <v>52</v>
      </c>
      <c r="D5194" s="372">
        <v>5</v>
      </c>
    </row>
    <row r="5195" spans="1:4" x14ac:dyDescent="0.25">
      <c r="A5195" s="369" t="s">
        <v>2299</v>
      </c>
      <c r="B5195" s="370" t="s">
        <v>6935</v>
      </c>
      <c r="C5195" s="371" t="s">
        <v>569</v>
      </c>
      <c r="D5195" s="372"/>
    </row>
    <row r="5196" spans="1:4" x14ac:dyDescent="0.25">
      <c r="A5196" s="369" t="s">
        <v>8909</v>
      </c>
      <c r="B5196" s="370" t="s">
        <v>8910</v>
      </c>
      <c r="C5196" s="371" t="s">
        <v>770</v>
      </c>
      <c r="D5196" s="372">
        <v>1.3</v>
      </c>
    </row>
    <row r="5197" spans="1:4" x14ac:dyDescent="0.25">
      <c r="A5197" s="369" t="s">
        <v>8911</v>
      </c>
      <c r="B5197" s="370" t="s">
        <v>8912</v>
      </c>
      <c r="C5197" s="371" t="s">
        <v>770</v>
      </c>
      <c r="D5197" s="372">
        <v>1.3</v>
      </c>
    </row>
    <row r="5198" spans="1:4" x14ac:dyDescent="0.25">
      <c r="A5198" s="369" t="s">
        <v>8935</v>
      </c>
      <c r="B5198" s="370" t="s">
        <v>8936</v>
      </c>
      <c r="C5198" s="371" t="s">
        <v>770</v>
      </c>
      <c r="D5198" s="372">
        <v>1.3</v>
      </c>
    </row>
    <row r="5199" spans="1:4" x14ac:dyDescent="0.25">
      <c r="A5199" s="369" t="s">
        <v>8949</v>
      </c>
      <c r="B5199" s="370" t="s">
        <v>8950</v>
      </c>
      <c r="C5199" s="371" t="s">
        <v>770</v>
      </c>
      <c r="D5199" s="372">
        <v>1.3</v>
      </c>
    </row>
    <row r="5200" spans="1:4" x14ac:dyDescent="0.25">
      <c r="A5200" s="369" t="s">
        <v>8993</v>
      </c>
      <c r="B5200" s="370" t="s">
        <v>8994</v>
      </c>
      <c r="C5200" s="371" t="s">
        <v>32</v>
      </c>
      <c r="D5200" s="372">
        <v>2.71</v>
      </c>
    </row>
    <row r="5201" spans="1:4" x14ac:dyDescent="0.25">
      <c r="A5201" s="369" t="s">
        <v>9049</v>
      </c>
      <c r="B5201" s="370" t="s">
        <v>9050</v>
      </c>
      <c r="C5201" s="371" t="s">
        <v>25</v>
      </c>
      <c r="D5201" s="372">
        <v>6.3E-3</v>
      </c>
    </row>
    <row r="5202" spans="1:4" x14ac:dyDescent="0.25">
      <c r="A5202" s="369" t="s">
        <v>9451</v>
      </c>
      <c r="B5202" s="370" t="s">
        <v>9452</v>
      </c>
      <c r="C5202" s="371" t="s">
        <v>569</v>
      </c>
      <c r="D5202" s="372">
        <v>1</v>
      </c>
    </row>
    <row r="5203" spans="1:4" x14ac:dyDescent="0.25">
      <c r="A5203" s="369" t="s">
        <v>10159</v>
      </c>
      <c r="B5203" s="370" t="s">
        <v>10160</v>
      </c>
      <c r="C5203" s="371" t="s">
        <v>52</v>
      </c>
      <c r="D5203" s="372">
        <v>5.0999999999999996</v>
      </c>
    </row>
    <row r="5204" spans="1:4" x14ac:dyDescent="0.25">
      <c r="A5204" s="369" t="s">
        <v>2300</v>
      </c>
      <c r="B5204" s="370" t="s">
        <v>6936</v>
      </c>
      <c r="C5204" s="371" t="s">
        <v>569</v>
      </c>
      <c r="D5204" s="372"/>
    </row>
    <row r="5205" spans="1:4" x14ac:dyDescent="0.25">
      <c r="A5205" s="369" t="s">
        <v>8909</v>
      </c>
      <c r="B5205" s="370" t="s">
        <v>8910</v>
      </c>
      <c r="C5205" s="371" t="s">
        <v>770</v>
      </c>
      <c r="D5205" s="372">
        <v>1.3</v>
      </c>
    </row>
    <row r="5206" spans="1:4" x14ac:dyDescent="0.25">
      <c r="A5206" s="369" t="s">
        <v>8911</v>
      </c>
      <c r="B5206" s="370" t="s">
        <v>8912</v>
      </c>
      <c r="C5206" s="371" t="s">
        <v>770</v>
      </c>
      <c r="D5206" s="372">
        <v>1.3</v>
      </c>
    </row>
    <row r="5207" spans="1:4" x14ac:dyDescent="0.25">
      <c r="A5207" s="369" t="s">
        <v>8935</v>
      </c>
      <c r="B5207" s="370" t="s">
        <v>8936</v>
      </c>
      <c r="C5207" s="371" t="s">
        <v>770</v>
      </c>
      <c r="D5207" s="372">
        <v>1.3</v>
      </c>
    </row>
    <row r="5208" spans="1:4" x14ac:dyDescent="0.25">
      <c r="A5208" s="369" t="s">
        <v>8949</v>
      </c>
      <c r="B5208" s="370" t="s">
        <v>8950</v>
      </c>
      <c r="C5208" s="371" t="s">
        <v>770</v>
      </c>
      <c r="D5208" s="372">
        <v>1.3</v>
      </c>
    </row>
    <row r="5209" spans="1:4" x14ac:dyDescent="0.25">
      <c r="A5209" s="369" t="s">
        <v>8993</v>
      </c>
      <c r="B5209" s="370" t="s">
        <v>8994</v>
      </c>
      <c r="C5209" s="371" t="s">
        <v>32</v>
      </c>
      <c r="D5209" s="372">
        <v>2.71</v>
      </c>
    </row>
    <row r="5210" spans="1:4" x14ac:dyDescent="0.25">
      <c r="A5210" s="369" t="s">
        <v>9049</v>
      </c>
      <c r="B5210" s="370" t="s">
        <v>9050</v>
      </c>
      <c r="C5210" s="371" t="s">
        <v>25</v>
      </c>
      <c r="D5210" s="372">
        <v>6.3E-3</v>
      </c>
    </row>
    <row r="5211" spans="1:4" x14ac:dyDescent="0.25">
      <c r="A5211" s="369" t="s">
        <v>9453</v>
      </c>
      <c r="B5211" s="370" t="s">
        <v>9454</v>
      </c>
      <c r="C5211" s="371" t="s">
        <v>569</v>
      </c>
      <c r="D5211" s="372">
        <v>1</v>
      </c>
    </row>
    <row r="5212" spans="1:4" x14ac:dyDescent="0.25">
      <c r="A5212" s="369" t="s">
        <v>10159</v>
      </c>
      <c r="B5212" s="370" t="s">
        <v>10160</v>
      </c>
      <c r="C5212" s="371" t="s">
        <v>52</v>
      </c>
      <c r="D5212" s="372">
        <v>5.2</v>
      </c>
    </row>
    <row r="5213" spans="1:4" x14ac:dyDescent="0.25">
      <c r="A5213" s="369" t="s">
        <v>2301</v>
      </c>
      <c r="B5213" s="370" t="s">
        <v>6937</v>
      </c>
      <c r="C5213" s="371" t="s">
        <v>569</v>
      </c>
      <c r="D5213" s="372"/>
    </row>
    <row r="5214" spans="1:4" x14ac:dyDescent="0.25">
      <c r="A5214" s="369" t="s">
        <v>8909</v>
      </c>
      <c r="B5214" s="370" t="s">
        <v>8910</v>
      </c>
      <c r="C5214" s="371" t="s">
        <v>770</v>
      </c>
      <c r="D5214" s="372">
        <v>1.7</v>
      </c>
    </row>
    <row r="5215" spans="1:4" x14ac:dyDescent="0.25">
      <c r="A5215" s="369" t="s">
        <v>8911</v>
      </c>
      <c r="B5215" s="370" t="s">
        <v>8912</v>
      </c>
      <c r="C5215" s="371" t="s">
        <v>770</v>
      </c>
      <c r="D5215" s="372">
        <v>1.7</v>
      </c>
    </row>
    <row r="5216" spans="1:4" x14ac:dyDescent="0.25">
      <c r="A5216" s="369" t="s">
        <v>8935</v>
      </c>
      <c r="B5216" s="370" t="s">
        <v>8936</v>
      </c>
      <c r="C5216" s="371" t="s">
        <v>770</v>
      </c>
      <c r="D5216" s="372">
        <v>1.7</v>
      </c>
    </row>
    <row r="5217" spans="1:4" x14ac:dyDescent="0.25">
      <c r="A5217" s="369" t="s">
        <v>8949</v>
      </c>
      <c r="B5217" s="370" t="s">
        <v>8950</v>
      </c>
      <c r="C5217" s="371" t="s">
        <v>770</v>
      </c>
      <c r="D5217" s="372">
        <v>1.7</v>
      </c>
    </row>
    <row r="5218" spans="1:4" x14ac:dyDescent="0.25">
      <c r="A5218" s="369" t="s">
        <v>8993</v>
      </c>
      <c r="B5218" s="370" t="s">
        <v>8994</v>
      </c>
      <c r="C5218" s="371" t="s">
        <v>32</v>
      </c>
      <c r="D5218" s="372">
        <v>2.71</v>
      </c>
    </row>
    <row r="5219" spans="1:4" x14ac:dyDescent="0.25">
      <c r="A5219" s="369" t="s">
        <v>9049</v>
      </c>
      <c r="B5219" s="370" t="s">
        <v>9050</v>
      </c>
      <c r="C5219" s="371" t="s">
        <v>25</v>
      </c>
      <c r="D5219" s="372">
        <v>6.3E-3</v>
      </c>
    </row>
    <row r="5220" spans="1:4" x14ac:dyDescent="0.25">
      <c r="A5220" s="369" t="s">
        <v>9447</v>
      </c>
      <c r="B5220" s="370" t="s">
        <v>9448</v>
      </c>
      <c r="C5220" s="371" t="s">
        <v>569</v>
      </c>
      <c r="D5220" s="372">
        <v>2</v>
      </c>
    </row>
    <row r="5221" spans="1:4" x14ac:dyDescent="0.25">
      <c r="A5221" s="369" t="s">
        <v>10159</v>
      </c>
      <c r="B5221" s="370" t="s">
        <v>10160</v>
      </c>
      <c r="C5221" s="371" t="s">
        <v>52</v>
      </c>
      <c r="D5221" s="372">
        <v>5.5</v>
      </c>
    </row>
    <row r="5222" spans="1:4" x14ac:dyDescent="0.25">
      <c r="A5222" s="369" t="s">
        <v>2302</v>
      </c>
      <c r="B5222" s="370" t="s">
        <v>6938</v>
      </c>
      <c r="C5222" s="371" t="s">
        <v>569</v>
      </c>
      <c r="D5222" s="372"/>
    </row>
    <row r="5223" spans="1:4" x14ac:dyDescent="0.25">
      <c r="A5223" s="369" t="s">
        <v>8909</v>
      </c>
      <c r="B5223" s="370" t="s">
        <v>8910</v>
      </c>
      <c r="C5223" s="371" t="s">
        <v>770</v>
      </c>
      <c r="D5223" s="372">
        <v>1.7</v>
      </c>
    </row>
    <row r="5224" spans="1:4" x14ac:dyDescent="0.25">
      <c r="A5224" s="369" t="s">
        <v>8911</v>
      </c>
      <c r="B5224" s="370" t="s">
        <v>8912</v>
      </c>
      <c r="C5224" s="371" t="s">
        <v>770</v>
      </c>
      <c r="D5224" s="372">
        <v>1.7</v>
      </c>
    </row>
    <row r="5225" spans="1:4" x14ac:dyDescent="0.25">
      <c r="A5225" s="369" t="s">
        <v>8935</v>
      </c>
      <c r="B5225" s="370" t="s">
        <v>8936</v>
      </c>
      <c r="C5225" s="371" t="s">
        <v>770</v>
      </c>
      <c r="D5225" s="372">
        <v>1.7</v>
      </c>
    </row>
    <row r="5226" spans="1:4" x14ac:dyDescent="0.25">
      <c r="A5226" s="369" t="s">
        <v>8949</v>
      </c>
      <c r="B5226" s="370" t="s">
        <v>8950</v>
      </c>
      <c r="C5226" s="371" t="s">
        <v>770</v>
      </c>
      <c r="D5226" s="372">
        <v>1.7</v>
      </c>
    </row>
    <row r="5227" spans="1:4" x14ac:dyDescent="0.25">
      <c r="A5227" s="369" t="s">
        <v>8993</v>
      </c>
      <c r="B5227" s="370" t="s">
        <v>8994</v>
      </c>
      <c r="C5227" s="371" t="s">
        <v>32</v>
      </c>
      <c r="D5227" s="372">
        <v>2.71</v>
      </c>
    </row>
    <row r="5228" spans="1:4" x14ac:dyDescent="0.25">
      <c r="A5228" s="369" t="s">
        <v>9049</v>
      </c>
      <c r="B5228" s="370" t="s">
        <v>9050</v>
      </c>
      <c r="C5228" s="371" t="s">
        <v>25</v>
      </c>
      <c r="D5228" s="372">
        <v>6.3E-3</v>
      </c>
    </row>
    <row r="5229" spans="1:4" x14ac:dyDescent="0.25">
      <c r="A5229" s="369" t="s">
        <v>9451</v>
      </c>
      <c r="B5229" s="370" t="s">
        <v>9452</v>
      </c>
      <c r="C5229" s="371" t="s">
        <v>569</v>
      </c>
      <c r="D5229" s="372">
        <v>2</v>
      </c>
    </row>
    <row r="5230" spans="1:4" x14ac:dyDescent="0.25">
      <c r="A5230" s="369" t="s">
        <v>10159</v>
      </c>
      <c r="B5230" s="370" t="s">
        <v>10160</v>
      </c>
      <c r="C5230" s="371" t="s">
        <v>52</v>
      </c>
      <c r="D5230" s="372">
        <v>5.9</v>
      </c>
    </row>
    <row r="5231" spans="1:4" x14ac:dyDescent="0.25">
      <c r="A5231" s="369" t="s">
        <v>2303</v>
      </c>
      <c r="B5231" s="370" t="s">
        <v>6939</v>
      </c>
      <c r="C5231" s="371" t="s">
        <v>569</v>
      </c>
      <c r="D5231" s="372"/>
    </row>
    <row r="5232" spans="1:4" x14ac:dyDescent="0.25">
      <c r="A5232" s="369" t="s">
        <v>8909</v>
      </c>
      <c r="B5232" s="370" t="s">
        <v>8910</v>
      </c>
      <c r="C5232" s="371" t="s">
        <v>770</v>
      </c>
      <c r="D5232" s="372">
        <v>1.4</v>
      </c>
    </row>
    <row r="5233" spans="1:4" x14ac:dyDescent="0.25">
      <c r="A5233" s="369" t="s">
        <v>8911</v>
      </c>
      <c r="B5233" s="370" t="s">
        <v>8912</v>
      </c>
      <c r="C5233" s="371" t="s">
        <v>770</v>
      </c>
      <c r="D5233" s="372">
        <v>1.4</v>
      </c>
    </row>
    <row r="5234" spans="1:4" x14ac:dyDescent="0.25">
      <c r="A5234" s="369" t="s">
        <v>9447</v>
      </c>
      <c r="B5234" s="370" t="s">
        <v>9448</v>
      </c>
      <c r="C5234" s="371" t="s">
        <v>569</v>
      </c>
      <c r="D5234" s="372">
        <v>1</v>
      </c>
    </row>
    <row r="5235" spans="1:4" x14ac:dyDescent="0.25">
      <c r="A5235" s="369" t="s">
        <v>9524</v>
      </c>
      <c r="B5235" s="370" t="s">
        <v>9525</v>
      </c>
      <c r="C5235" s="371" t="s">
        <v>569</v>
      </c>
      <c r="D5235" s="372">
        <v>8</v>
      </c>
    </row>
    <row r="5236" spans="1:4" x14ac:dyDescent="0.25">
      <c r="A5236" s="369" t="s">
        <v>10159</v>
      </c>
      <c r="B5236" s="370" t="s">
        <v>10160</v>
      </c>
      <c r="C5236" s="371" t="s">
        <v>52</v>
      </c>
      <c r="D5236" s="372">
        <v>4</v>
      </c>
    </row>
    <row r="5237" spans="1:4" x14ac:dyDescent="0.25">
      <c r="A5237" s="369" t="s">
        <v>2304</v>
      </c>
      <c r="B5237" s="370" t="s">
        <v>6940</v>
      </c>
      <c r="C5237" s="371" t="s">
        <v>569</v>
      </c>
      <c r="D5237" s="372"/>
    </row>
    <row r="5238" spans="1:4" x14ac:dyDescent="0.25">
      <c r="A5238" s="369" t="s">
        <v>8909</v>
      </c>
      <c r="B5238" s="370" t="s">
        <v>8910</v>
      </c>
      <c r="C5238" s="371" t="s">
        <v>770</v>
      </c>
      <c r="D5238" s="372">
        <v>1.4</v>
      </c>
    </row>
    <row r="5239" spans="1:4" x14ac:dyDescent="0.25">
      <c r="A5239" s="369" t="s">
        <v>8911</v>
      </c>
      <c r="B5239" s="370" t="s">
        <v>8912</v>
      </c>
      <c r="C5239" s="371" t="s">
        <v>770</v>
      </c>
      <c r="D5239" s="372">
        <v>1.4</v>
      </c>
    </row>
    <row r="5240" spans="1:4" x14ac:dyDescent="0.25">
      <c r="A5240" s="369" t="s">
        <v>8993</v>
      </c>
      <c r="B5240" s="370" t="s">
        <v>8994</v>
      </c>
      <c r="C5240" s="371" t="s">
        <v>32</v>
      </c>
      <c r="D5240" s="372">
        <v>2.71</v>
      </c>
    </row>
    <row r="5241" spans="1:4" x14ac:dyDescent="0.25">
      <c r="A5241" s="369" t="s">
        <v>9049</v>
      </c>
      <c r="B5241" s="370" t="s">
        <v>9050</v>
      </c>
      <c r="C5241" s="371" t="s">
        <v>25</v>
      </c>
      <c r="D5241" s="372">
        <v>6.3E-3</v>
      </c>
    </row>
    <row r="5242" spans="1:4" x14ac:dyDescent="0.25">
      <c r="A5242" s="369" t="s">
        <v>9447</v>
      </c>
      <c r="B5242" s="370" t="s">
        <v>9448</v>
      </c>
      <c r="C5242" s="371" t="s">
        <v>569</v>
      </c>
      <c r="D5242" s="372">
        <v>1</v>
      </c>
    </row>
    <row r="5243" spans="1:4" x14ac:dyDescent="0.25">
      <c r="A5243" s="369" t="s">
        <v>10159</v>
      </c>
      <c r="B5243" s="370" t="s">
        <v>10160</v>
      </c>
      <c r="C5243" s="371" t="s">
        <v>52</v>
      </c>
      <c r="D5243" s="372">
        <v>4.9000000000000004</v>
      </c>
    </row>
    <row r="5244" spans="1:4" x14ac:dyDescent="0.25">
      <c r="A5244" s="369" t="s">
        <v>2305</v>
      </c>
      <c r="B5244" s="370" t="s">
        <v>6941</v>
      </c>
      <c r="C5244" s="371" t="s">
        <v>569</v>
      </c>
      <c r="D5244" s="372"/>
    </row>
    <row r="5245" spans="1:4" x14ac:dyDescent="0.25">
      <c r="A5245" s="369" t="s">
        <v>8909</v>
      </c>
      <c r="B5245" s="370" t="s">
        <v>8910</v>
      </c>
      <c r="C5245" s="371" t="s">
        <v>770</v>
      </c>
      <c r="D5245" s="372">
        <v>2</v>
      </c>
    </row>
    <row r="5246" spans="1:4" x14ac:dyDescent="0.25">
      <c r="A5246" s="369" t="s">
        <v>8911</v>
      </c>
      <c r="B5246" s="370" t="s">
        <v>8912</v>
      </c>
      <c r="C5246" s="371" t="s">
        <v>770</v>
      </c>
      <c r="D5246" s="372">
        <v>2</v>
      </c>
    </row>
    <row r="5247" spans="1:4" x14ac:dyDescent="0.25">
      <c r="A5247" s="369" t="s">
        <v>8935</v>
      </c>
      <c r="B5247" s="370" t="s">
        <v>8936</v>
      </c>
      <c r="C5247" s="371" t="s">
        <v>770</v>
      </c>
      <c r="D5247" s="372">
        <v>1.5</v>
      </c>
    </row>
    <row r="5248" spans="1:4" x14ac:dyDescent="0.25">
      <c r="A5248" s="369" t="s">
        <v>8949</v>
      </c>
      <c r="B5248" s="370" t="s">
        <v>8950</v>
      </c>
      <c r="C5248" s="371" t="s">
        <v>770</v>
      </c>
      <c r="D5248" s="372">
        <v>1.5</v>
      </c>
    </row>
    <row r="5249" spans="1:4" x14ac:dyDescent="0.25">
      <c r="A5249" s="369" t="s">
        <v>8993</v>
      </c>
      <c r="B5249" s="370" t="s">
        <v>8994</v>
      </c>
      <c r="C5249" s="371" t="s">
        <v>32</v>
      </c>
      <c r="D5249" s="372">
        <v>2.71</v>
      </c>
    </row>
    <row r="5250" spans="1:4" x14ac:dyDescent="0.25">
      <c r="A5250" s="369" t="s">
        <v>9049</v>
      </c>
      <c r="B5250" s="370" t="s">
        <v>9050</v>
      </c>
      <c r="C5250" s="371" t="s">
        <v>25</v>
      </c>
      <c r="D5250" s="372">
        <v>6.3E-3</v>
      </c>
    </row>
    <row r="5251" spans="1:4" ht="30" x14ac:dyDescent="0.25">
      <c r="A5251" s="369" t="s">
        <v>9425</v>
      </c>
      <c r="B5251" s="370" t="s">
        <v>9426</v>
      </c>
      <c r="C5251" s="371" t="s">
        <v>21</v>
      </c>
      <c r="D5251" s="372">
        <v>2.94</v>
      </c>
    </row>
    <row r="5252" spans="1:4" ht="30" x14ac:dyDescent="0.25">
      <c r="A5252" s="369" t="s">
        <v>9433</v>
      </c>
      <c r="B5252" s="370" t="s">
        <v>9434</v>
      </c>
      <c r="C5252" s="371" t="s">
        <v>569</v>
      </c>
      <c r="D5252" s="372">
        <v>1.556</v>
      </c>
    </row>
    <row r="5253" spans="1:4" x14ac:dyDescent="0.25">
      <c r="A5253" s="369" t="s">
        <v>9437</v>
      </c>
      <c r="B5253" s="370" t="s">
        <v>9438</v>
      </c>
      <c r="C5253" s="371" t="s">
        <v>569</v>
      </c>
      <c r="D5253" s="372">
        <v>2.5</v>
      </c>
    </row>
    <row r="5254" spans="1:4" x14ac:dyDescent="0.25">
      <c r="A5254" s="369" t="s">
        <v>9506</v>
      </c>
      <c r="B5254" s="370" t="s">
        <v>9507</v>
      </c>
      <c r="C5254" s="371" t="s">
        <v>32</v>
      </c>
      <c r="D5254" s="372">
        <v>0.3</v>
      </c>
    </row>
    <row r="5255" spans="1:4" x14ac:dyDescent="0.25">
      <c r="A5255" s="365" t="s">
        <v>6942</v>
      </c>
      <c r="B5255" s="366" t="s">
        <v>2306</v>
      </c>
      <c r="C5255" s="367"/>
      <c r="D5255" s="368"/>
    </row>
    <row r="5256" spans="1:4" ht="30" x14ac:dyDescent="0.25">
      <c r="A5256" s="369" t="s">
        <v>2307</v>
      </c>
      <c r="B5256" s="370" t="s">
        <v>6943</v>
      </c>
      <c r="C5256" s="371" t="s">
        <v>21</v>
      </c>
      <c r="D5256" s="372"/>
    </row>
    <row r="5257" spans="1:4" x14ac:dyDescent="0.25">
      <c r="A5257" s="369" t="s">
        <v>8909</v>
      </c>
      <c r="B5257" s="370" t="s">
        <v>8910</v>
      </c>
      <c r="C5257" s="371" t="s">
        <v>770</v>
      </c>
      <c r="D5257" s="372">
        <v>0.72</v>
      </c>
    </row>
    <row r="5258" spans="1:4" x14ac:dyDescent="0.25">
      <c r="A5258" s="369" t="s">
        <v>8911</v>
      </c>
      <c r="B5258" s="370" t="s">
        <v>8912</v>
      </c>
      <c r="C5258" s="371" t="s">
        <v>770</v>
      </c>
      <c r="D5258" s="372">
        <v>0.72</v>
      </c>
    </row>
    <row r="5259" spans="1:4" x14ac:dyDescent="0.25">
      <c r="A5259" s="369" t="s">
        <v>8935</v>
      </c>
      <c r="B5259" s="370" t="s">
        <v>8936</v>
      </c>
      <c r="C5259" s="371" t="s">
        <v>770</v>
      </c>
      <c r="D5259" s="372">
        <v>0.66</v>
      </c>
    </row>
    <row r="5260" spans="1:4" x14ac:dyDescent="0.25">
      <c r="A5260" s="369" t="s">
        <v>8949</v>
      </c>
      <c r="B5260" s="370" t="s">
        <v>8950</v>
      </c>
      <c r="C5260" s="371" t="s">
        <v>770</v>
      </c>
      <c r="D5260" s="372">
        <v>0.66</v>
      </c>
    </row>
    <row r="5261" spans="1:4" x14ac:dyDescent="0.25">
      <c r="A5261" s="369" t="s">
        <v>8993</v>
      </c>
      <c r="B5261" s="370" t="s">
        <v>8994</v>
      </c>
      <c r="C5261" s="371" t="s">
        <v>32</v>
      </c>
      <c r="D5261" s="372">
        <v>0.95</v>
      </c>
    </row>
    <row r="5262" spans="1:4" x14ac:dyDescent="0.25">
      <c r="A5262" s="369" t="s">
        <v>9049</v>
      </c>
      <c r="B5262" s="370" t="s">
        <v>9050</v>
      </c>
      <c r="C5262" s="371" t="s">
        <v>25</v>
      </c>
      <c r="D5262" s="372">
        <v>2.2000000000000001E-3</v>
      </c>
    </row>
    <row r="5263" spans="1:4" ht="30" x14ac:dyDescent="0.25">
      <c r="A5263" s="369" t="s">
        <v>9431</v>
      </c>
      <c r="B5263" s="370" t="s">
        <v>9432</v>
      </c>
      <c r="C5263" s="371" t="s">
        <v>569</v>
      </c>
      <c r="D5263" s="372">
        <v>0.59499999999999997</v>
      </c>
    </row>
    <row r="5264" spans="1:4" ht="30" x14ac:dyDescent="0.25">
      <c r="A5264" s="369" t="s">
        <v>9433</v>
      </c>
      <c r="B5264" s="370" t="s">
        <v>9434</v>
      </c>
      <c r="C5264" s="371" t="s">
        <v>569</v>
      </c>
      <c r="D5264" s="372">
        <v>0.35</v>
      </c>
    </row>
    <row r="5265" spans="1:4" x14ac:dyDescent="0.25">
      <c r="A5265" s="369" t="s">
        <v>9437</v>
      </c>
      <c r="B5265" s="370" t="s">
        <v>9438</v>
      </c>
      <c r="C5265" s="371" t="s">
        <v>569</v>
      </c>
      <c r="D5265" s="372">
        <v>0.7</v>
      </c>
    </row>
    <row r="5266" spans="1:4" x14ac:dyDescent="0.25">
      <c r="A5266" s="369" t="s">
        <v>9506</v>
      </c>
      <c r="B5266" s="370" t="s">
        <v>9507</v>
      </c>
      <c r="C5266" s="371" t="s">
        <v>32</v>
      </c>
      <c r="D5266" s="372">
        <v>0.15359999999999999</v>
      </c>
    </row>
    <row r="5267" spans="1:4" ht="30" x14ac:dyDescent="0.25">
      <c r="A5267" s="369" t="s">
        <v>2308</v>
      </c>
      <c r="B5267" s="370" t="s">
        <v>6944</v>
      </c>
      <c r="C5267" s="371" t="s">
        <v>569</v>
      </c>
      <c r="D5267" s="372"/>
    </row>
    <row r="5268" spans="1:4" x14ac:dyDescent="0.25">
      <c r="A5268" s="369" t="s">
        <v>8909</v>
      </c>
      <c r="B5268" s="370" t="s">
        <v>8910</v>
      </c>
      <c r="C5268" s="371" t="s">
        <v>770</v>
      </c>
      <c r="D5268" s="372">
        <v>1.5</v>
      </c>
    </row>
    <row r="5269" spans="1:4" x14ac:dyDescent="0.25">
      <c r="A5269" s="369" t="s">
        <v>8911</v>
      </c>
      <c r="B5269" s="370" t="s">
        <v>8912</v>
      </c>
      <c r="C5269" s="371" t="s">
        <v>770</v>
      </c>
      <c r="D5269" s="372">
        <v>1.5</v>
      </c>
    </row>
    <row r="5270" spans="1:4" x14ac:dyDescent="0.25">
      <c r="A5270" s="369" t="s">
        <v>8935</v>
      </c>
      <c r="B5270" s="370" t="s">
        <v>8936</v>
      </c>
      <c r="C5270" s="371" t="s">
        <v>770</v>
      </c>
      <c r="D5270" s="372">
        <v>1.3</v>
      </c>
    </row>
    <row r="5271" spans="1:4" x14ac:dyDescent="0.25">
      <c r="A5271" s="369" t="s">
        <v>8949</v>
      </c>
      <c r="B5271" s="370" t="s">
        <v>8950</v>
      </c>
      <c r="C5271" s="371" t="s">
        <v>770</v>
      </c>
      <c r="D5271" s="372">
        <v>1.3</v>
      </c>
    </row>
    <row r="5272" spans="1:4" x14ac:dyDescent="0.25">
      <c r="A5272" s="369" t="s">
        <v>8993</v>
      </c>
      <c r="B5272" s="370" t="s">
        <v>8994</v>
      </c>
      <c r="C5272" s="371" t="s">
        <v>32</v>
      </c>
      <c r="D5272" s="372">
        <v>2.71</v>
      </c>
    </row>
    <row r="5273" spans="1:4" x14ac:dyDescent="0.25">
      <c r="A5273" s="369" t="s">
        <v>9049</v>
      </c>
      <c r="B5273" s="370" t="s">
        <v>9050</v>
      </c>
      <c r="C5273" s="371" t="s">
        <v>25</v>
      </c>
      <c r="D5273" s="372">
        <v>6.3E-3</v>
      </c>
    </row>
    <row r="5274" spans="1:4" ht="30" x14ac:dyDescent="0.25">
      <c r="A5274" s="369" t="s">
        <v>9427</v>
      </c>
      <c r="B5274" s="370" t="s">
        <v>9428</v>
      </c>
      <c r="C5274" s="371" t="s">
        <v>569</v>
      </c>
      <c r="D5274" s="372">
        <v>1</v>
      </c>
    </row>
    <row r="5275" spans="1:4" ht="30" x14ac:dyDescent="0.25">
      <c r="A5275" s="369" t="s">
        <v>9433</v>
      </c>
      <c r="B5275" s="370" t="s">
        <v>9434</v>
      </c>
      <c r="C5275" s="371" t="s">
        <v>569</v>
      </c>
      <c r="D5275" s="372">
        <v>1</v>
      </c>
    </row>
    <row r="5276" spans="1:4" x14ac:dyDescent="0.25">
      <c r="A5276" s="369" t="s">
        <v>9437</v>
      </c>
      <c r="B5276" s="370" t="s">
        <v>9438</v>
      </c>
      <c r="C5276" s="371" t="s">
        <v>569</v>
      </c>
      <c r="D5276" s="372">
        <v>2</v>
      </c>
    </row>
    <row r="5277" spans="1:4" x14ac:dyDescent="0.25">
      <c r="A5277" s="369" t="s">
        <v>9506</v>
      </c>
      <c r="B5277" s="370" t="s">
        <v>9507</v>
      </c>
      <c r="C5277" s="371" t="s">
        <v>32</v>
      </c>
      <c r="D5277" s="372">
        <v>0.2</v>
      </c>
    </row>
    <row r="5278" spans="1:4" ht="30" x14ac:dyDescent="0.25">
      <c r="A5278" s="369" t="s">
        <v>2309</v>
      </c>
      <c r="B5278" s="370" t="s">
        <v>6945</v>
      </c>
      <c r="C5278" s="371" t="s">
        <v>569</v>
      </c>
      <c r="D5278" s="372"/>
    </row>
    <row r="5279" spans="1:4" x14ac:dyDescent="0.25">
      <c r="A5279" s="369" t="s">
        <v>8909</v>
      </c>
      <c r="B5279" s="370" t="s">
        <v>8910</v>
      </c>
      <c r="C5279" s="371" t="s">
        <v>770</v>
      </c>
      <c r="D5279" s="372">
        <v>1.5</v>
      </c>
    </row>
    <row r="5280" spans="1:4" x14ac:dyDescent="0.25">
      <c r="A5280" s="369" t="s">
        <v>8911</v>
      </c>
      <c r="B5280" s="370" t="s">
        <v>8912</v>
      </c>
      <c r="C5280" s="371" t="s">
        <v>770</v>
      </c>
      <c r="D5280" s="372">
        <v>1.5</v>
      </c>
    </row>
    <row r="5281" spans="1:4" x14ac:dyDescent="0.25">
      <c r="A5281" s="369" t="s">
        <v>8935</v>
      </c>
      <c r="B5281" s="370" t="s">
        <v>8936</v>
      </c>
      <c r="C5281" s="371" t="s">
        <v>770</v>
      </c>
      <c r="D5281" s="372">
        <v>1.3</v>
      </c>
    </row>
    <row r="5282" spans="1:4" x14ac:dyDescent="0.25">
      <c r="A5282" s="369" t="s">
        <v>8949</v>
      </c>
      <c r="B5282" s="370" t="s">
        <v>8950</v>
      </c>
      <c r="C5282" s="371" t="s">
        <v>770</v>
      </c>
      <c r="D5282" s="372">
        <v>1.3</v>
      </c>
    </row>
    <row r="5283" spans="1:4" x14ac:dyDescent="0.25">
      <c r="A5283" s="369" t="s">
        <v>8993</v>
      </c>
      <c r="B5283" s="370" t="s">
        <v>8994</v>
      </c>
      <c r="C5283" s="371" t="s">
        <v>32</v>
      </c>
      <c r="D5283" s="372">
        <v>2.71</v>
      </c>
    </row>
    <row r="5284" spans="1:4" x14ac:dyDescent="0.25">
      <c r="A5284" s="369" t="s">
        <v>9049</v>
      </c>
      <c r="B5284" s="370" t="s">
        <v>9050</v>
      </c>
      <c r="C5284" s="371" t="s">
        <v>25</v>
      </c>
      <c r="D5284" s="372">
        <v>6.3E-3</v>
      </c>
    </row>
    <row r="5285" spans="1:4" ht="30" x14ac:dyDescent="0.25">
      <c r="A5285" s="369" t="s">
        <v>9429</v>
      </c>
      <c r="B5285" s="370" t="s">
        <v>9430</v>
      </c>
      <c r="C5285" s="371" t="s">
        <v>569</v>
      </c>
      <c r="D5285" s="372">
        <v>1</v>
      </c>
    </row>
    <row r="5286" spans="1:4" ht="30" x14ac:dyDescent="0.25">
      <c r="A5286" s="369" t="s">
        <v>9433</v>
      </c>
      <c r="B5286" s="370" t="s">
        <v>9434</v>
      </c>
      <c r="C5286" s="371" t="s">
        <v>569</v>
      </c>
      <c r="D5286" s="372">
        <v>1</v>
      </c>
    </row>
    <row r="5287" spans="1:4" x14ac:dyDescent="0.25">
      <c r="A5287" s="369" t="s">
        <v>9437</v>
      </c>
      <c r="B5287" s="370" t="s">
        <v>9438</v>
      </c>
      <c r="C5287" s="371" t="s">
        <v>569</v>
      </c>
      <c r="D5287" s="372">
        <v>2</v>
      </c>
    </row>
    <row r="5288" spans="1:4" x14ac:dyDescent="0.25">
      <c r="A5288" s="369" t="s">
        <v>9506</v>
      </c>
      <c r="B5288" s="370" t="s">
        <v>9507</v>
      </c>
      <c r="C5288" s="371" t="s">
        <v>32</v>
      </c>
      <c r="D5288" s="372">
        <v>0.2</v>
      </c>
    </row>
    <row r="5289" spans="1:4" ht="30" x14ac:dyDescent="0.25">
      <c r="A5289" s="369" t="s">
        <v>2310</v>
      </c>
      <c r="B5289" s="370" t="s">
        <v>6946</v>
      </c>
      <c r="C5289" s="371" t="s">
        <v>569</v>
      </c>
      <c r="D5289" s="372"/>
    </row>
    <row r="5290" spans="1:4" x14ac:dyDescent="0.25">
      <c r="A5290" s="369" t="s">
        <v>8909</v>
      </c>
      <c r="B5290" s="370" t="s">
        <v>8910</v>
      </c>
      <c r="C5290" s="371" t="s">
        <v>770</v>
      </c>
      <c r="D5290" s="372">
        <v>1.5</v>
      </c>
    </row>
    <row r="5291" spans="1:4" x14ac:dyDescent="0.25">
      <c r="A5291" s="369" t="s">
        <v>8911</v>
      </c>
      <c r="B5291" s="370" t="s">
        <v>8912</v>
      </c>
      <c r="C5291" s="371" t="s">
        <v>770</v>
      </c>
      <c r="D5291" s="372">
        <v>1.5</v>
      </c>
    </row>
    <row r="5292" spans="1:4" x14ac:dyDescent="0.25">
      <c r="A5292" s="369" t="s">
        <v>8935</v>
      </c>
      <c r="B5292" s="370" t="s">
        <v>8936</v>
      </c>
      <c r="C5292" s="371" t="s">
        <v>770</v>
      </c>
      <c r="D5292" s="372">
        <v>1.3</v>
      </c>
    </row>
    <row r="5293" spans="1:4" x14ac:dyDescent="0.25">
      <c r="A5293" s="369" t="s">
        <v>8949</v>
      </c>
      <c r="B5293" s="370" t="s">
        <v>8950</v>
      </c>
      <c r="C5293" s="371" t="s">
        <v>770</v>
      </c>
      <c r="D5293" s="372">
        <v>1.3</v>
      </c>
    </row>
    <row r="5294" spans="1:4" x14ac:dyDescent="0.25">
      <c r="A5294" s="369" t="s">
        <v>8993</v>
      </c>
      <c r="B5294" s="370" t="s">
        <v>8994</v>
      </c>
      <c r="C5294" s="371" t="s">
        <v>32</v>
      </c>
      <c r="D5294" s="372">
        <v>2.71</v>
      </c>
    </row>
    <row r="5295" spans="1:4" x14ac:dyDescent="0.25">
      <c r="A5295" s="369" t="s">
        <v>9049</v>
      </c>
      <c r="B5295" s="370" t="s">
        <v>9050</v>
      </c>
      <c r="C5295" s="371" t="s">
        <v>25</v>
      </c>
      <c r="D5295" s="372">
        <v>6.3E-3</v>
      </c>
    </row>
    <row r="5296" spans="1:4" ht="30" x14ac:dyDescent="0.25">
      <c r="A5296" s="369" t="s">
        <v>9431</v>
      </c>
      <c r="B5296" s="370" t="s">
        <v>9432</v>
      </c>
      <c r="C5296" s="371" t="s">
        <v>569</v>
      </c>
      <c r="D5296" s="372">
        <v>1</v>
      </c>
    </row>
    <row r="5297" spans="1:4" ht="30" x14ac:dyDescent="0.25">
      <c r="A5297" s="369" t="s">
        <v>9433</v>
      </c>
      <c r="B5297" s="370" t="s">
        <v>9434</v>
      </c>
      <c r="C5297" s="371" t="s">
        <v>569</v>
      </c>
      <c r="D5297" s="372">
        <v>1</v>
      </c>
    </row>
    <row r="5298" spans="1:4" x14ac:dyDescent="0.25">
      <c r="A5298" s="369" t="s">
        <v>9437</v>
      </c>
      <c r="B5298" s="370" t="s">
        <v>9438</v>
      </c>
      <c r="C5298" s="371" t="s">
        <v>569</v>
      </c>
      <c r="D5298" s="372">
        <v>2</v>
      </c>
    </row>
    <row r="5299" spans="1:4" x14ac:dyDescent="0.25">
      <c r="A5299" s="369" t="s">
        <v>9506</v>
      </c>
      <c r="B5299" s="370" t="s">
        <v>9507</v>
      </c>
      <c r="C5299" s="371" t="s">
        <v>32</v>
      </c>
      <c r="D5299" s="372">
        <v>0.2</v>
      </c>
    </row>
    <row r="5300" spans="1:4" ht="30" x14ac:dyDescent="0.25">
      <c r="A5300" s="365" t="s">
        <v>6947</v>
      </c>
      <c r="B5300" s="366" t="s">
        <v>15071</v>
      </c>
      <c r="C5300" s="367"/>
      <c r="D5300" s="368"/>
    </row>
    <row r="5301" spans="1:4" ht="45" x14ac:dyDescent="0.25">
      <c r="A5301" s="369" t="s">
        <v>2311</v>
      </c>
      <c r="B5301" s="370" t="s">
        <v>6949</v>
      </c>
      <c r="C5301" s="371" t="s">
        <v>569</v>
      </c>
      <c r="D5301" s="372"/>
    </row>
    <row r="5302" spans="1:4" ht="60" x14ac:dyDescent="0.25">
      <c r="A5302" s="369" t="s">
        <v>9411</v>
      </c>
      <c r="B5302" s="370" t="s">
        <v>9412</v>
      </c>
      <c r="C5302" s="371" t="s">
        <v>569</v>
      </c>
      <c r="D5302" s="372">
        <v>1</v>
      </c>
    </row>
    <row r="5303" spans="1:4" ht="30" x14ac:dyDescent="0.25">
      <c r="A5303" s="365" t="s">
        <v>6950</v>
      </c>
      <c r="B5303" s="366" t="s">
        <v>15072</v>
      </c>
      <c r="C5303" s="367"/>
      <c r="D5303" s="368"/>
    </row>
    <row r="5304" spans="1:4" ht="45" x14ac:dyDescent="0.25">
      <c r="A5304" s="369" t="s">
        <v>2312</v>
      </c>
      <c r="B5304" s="370" t="s">
        <v>6952</v>
      </c>
      <c r="C5304" s="371" t="s">
        <v>569</v>
      </c>
      <c r="D5304" s="372"/>
    </row>
    <row r="5305" spans="1:4" ht="60" x14ac:dyDescent="0.25">
      <c r="A5305" s="369" t="s">
        <v>9413</v>
      </c>
      <c r="B5305" s="370" t="s">
        <v>9414</v>
      </c>
      <c r="C5305" s="371" t="s">
        <v>569</v>
      </c>
      <c r="D5305" s="372">
        <v>1</v>
      </c>
    </row>
    <row r="5306" spans="1:4" ht="45" x14ac:dyDescent="0.25">
      <c r="A5306" s="369" t="s">
        <v>2313</v>
      </c>
      <c r="B5306" s="370" t="s">
        <v>6953</v>
      </c>
      <c r="C5306" s="371" t="s">
        <v>569</v>
      </c>
      <c r="D5306" s="372"/>
    </row>
    <row r="5307" spans="1:4" ht="60" x14ac:dyDescent="0.25">
      <c r="A5307" s="369" t="s">
        <v>9415</v>
      </c>
      <c r="B5307" s="370" t="s">
        <v>9416</v>
      </c>
      <c r="C5307" s="371" t="s">
        <v>569</v>
      </c>
      <c r="D5307" s="372">
        <v>1</v>
      </c>
    </row>
    <row r="5308" spans="1:4" ht="45" x14ac:dyDescent="0.25">
      <c r="A5308" s="369" t="s">
        <v>2314</v>
      </c>
      <c r="B5308" s="370" t="s">
        <v>6954</v>
      </c>
      <c r="C5308" s="371" t="s">
        <v>569</v>
      </c>
      <c r="D5308" s="372"/>
    </row>
    <row r="5309" spans="1:4" ht="75" x14ac:dyDescent="0.25">
      <c r="A5309" s="369" t="s">
        <v>9417</v>
      </c>
      <c r="B5309" s="370" t="s">
        <v>9418</v>
      </c>
      <c r="C5309" s="371" t="s">
        <v>569</v>
      </c>
      <c r="D5309" s="372">
        <v>1</v>
      </c>
    </row>
    <row r="5310" spans="1:4" ht="60" x14ac:dyDescent="0.25">
      <c r="A5310" s="369" t="s">
        <v>2315</v>
      </c>
      <c r="B5310" s="370" t="s">
        <v>6955</v>
      </c>
      <c r="C5310" s="371" t="s">
        <v>569</v>
      </c>
      <c r="D5310" s="372"/>
    </row>
    <row r="5311" spans="1:4" ht="60" x14ac:dyDescent="0.25">
      <c r="A5311" s="369" t="s">
        <v>9419</v>
      </c>
      <c r="B5311" s="370" t="s">
        <v>9420</v>
      </c>
      <c r="C5311" s="371" t="s">
        <v>569</v>
      </c>
      <c r="D5311" s="372">
        <v>1</v>
      </c>
    </row>
    <row r="5312" spans="1:4" ht="45" x14ac:dyDescent="0.25">
      <c r="A5312" s="369" t="s">
        <v>2316</v>
      </c>
      <c r="B5312" s="370" t="s">
        <v>6956</v>
      </c>
      <c r="C5312" s="371" t="s">
        <v>569</v>
      </c>
      <c r="D5312" s="372"/>
    </row>
    <row r="5313" spans="1:4" ht="60" x14ac:dyDescent="0.25">
      <c r="A5313" s="369" t="s">
        <v>9421</v>
      </c>
      <c r="B5313" s="370" t="s">
        <v>9422</v>
      </c>
      <c r="C5313" s="371" t="s">
        <v>569</v>
      </c>
      <c r="D5313" s="372">
        <v>1</v>
      </c>
    </row>
    <row r="5314" spans="1:4" ht="60" x14ac:dyDescent="0.25">
      <c r="A5314" s="369" t="s">
        <v>2317</v>
      </c>
      <c r="B5314" s="370" t="s">
        <v>6957</v>
      </c>
      <c r="C5314" s="371" t="s">
        <v>569</v>
      </c>
      <c r="D5314" s="372"/>
    </row>
    <row r="5315" spans="1:4" ht="75" x14ac:dyDescent="0.25">
      <c r="A5315" s="369" t="s">
        <v>9423</v>
      </c>
      <c r="B5315" s="370" t="s">
        <v>9424</v>
      </c>
      <c r="C5315" s="371" t="s">
        <v>569</v>
      </c>
      <c r="D5315" s="372">
        <v>1</v>
      </c>
    </row>
    <row r="5316" spans="1:4" x14ac:dyDescent="0.25">
      <c r="A5316" s="365" t="s">
        <v>6958</v>
      </c>
      <c r="B5316" s="366" t="s">
        <v>15073</v>
      </c>
      <c r="C5316" s="367"/>
      <c r="D5316" s="368"/>
    </row>
    <row r="5317" spans="1:4" x14ac:dyDescent="0.25">
      <c r="A5317" s="369" t="s">
        <v>2318</v>
      </c>
      <c r="B5317" s="370" t="s">
        <v>2319</v>
      </c>
      <c r="C5317" s="371" t="s">
        <v>569</v>
      </c>
      <c r="D5317" s="372"/>
    </row>
    <row r="5318" spans="1:4" x14ac:dyDescent="0.25">
      <c r="A5318" s="369" t="s">
        <v>8935</v>
      </c>
      <c r="B5318" s="370" t="s">
        <v>8936</v>
      </c>
      <c r="C5318" s="371" t="s">
        <v>770</v>
      </c>
      <c r="D5318" s="372">
        <v>1.3</v>
      </c>
    </row>
    <row r="5319" spans="1:4" x14ac:dyDescent="0.25">
      <c r="A5319" s="369" t="s">
        <v>8949</v>
      </c>
      <c r="B5319" s="370" t="s">
        <v>8950</v>
      </c>
      <c r="C5319" s="371" t="s">
        <v>770</v>
      </c>
      <c r="D5319" s="372">
        <v>1.3</v>
      </c>
    </row>
    <row r="5320" spans="1:4" x14ac:dyDescent="0.25">
      <c r="A5320" s="369" t="s">
        <v>2320</v>
      </c>
      <c r="B5320" s="370" t="s">
        <v>2321</v>
      </c>
      <c r="C5320" s="371" t="s">
        <v>569</v>
      </c>
      <c r="D5320" s="372"/>
    </row>
    <row r="5321" spans="1:4" x14ac:dyDescent="0.25">
      <c r="A5321" s="369" t="s">
        <v>8909</v>
      </c>
      <c r="B5321" s="370" t="s">
        <v>8910</v>
      </c>
      <c r="C5321" s="371" t="s">
        <v>770</v>
      </c>
      <c r="D5321" s="372">
        <v>1.6</v>
      </c>
    </row>
    <row r="5322" spans="1:4" x14ac:dyDescent="0.25">
      <c r="A5322" s="369" t="s">
        <v>8911</v>
      </c>
      <c r="B5322" s="370" t="s">
        <v>8912</v>
      </c>
      <c r="C5322" s="371" t="s">
        <v>770</v>
      </c>
      <c r="D5322" s="372">
        <v>1.6</v>
      </c>
    </row>
    <row r="5323" spans="1:4" x14ac:dyDescent="0.25">
      <c r="A5323" s="369" t="s">
        <v>2322</v>
      </c>
      <c r="B5323" s="370" t="s">
        <v>2323</v>
      </c>
      <c r="C5323" s="371" t="s">
        <v>52</v>
      </c>
      <c r="D5323" s="372"/>
    </row>
    <row r="5324" spans="1:4" x14ac:dyDescent="0.25">
      <c r="A5324" s="369" t="s">
        <v>8909</v>
      </c>
      <c r="B5324" s="370" t="s">
        <v>8910</v>
      </c>
      <c r="C5324" s="371" t="s">
        <v>770</v>
      </c>
      <c r="D5324" s="372">
        <v>0.05</v>
      </c>
    </row>
    <row r="5325" spans="1:4" x14ac:dyDescent="0.25">
      <c r="A5325" s="369" t="s">
        <v>8911</v>
      </c>
      <c r="B5325" s="370" t="s">
        <v>8912</v>
      </c>
      <c r="C5325" s="371" t="s">
        <v>770</v>
      </c>
      <c r="D5325" s="372">
        <v>0.05</v>
      </c>
    </row>
    <row r="5326" spans="1:4" x14ac:dyDescent="0.25">
      <c r="A5326" s="369" t="s">
        <v>2324</v>
      </c>
      <c r="B5326" s="370" t="s">
        <v>2325</v>
      </c>
      <c r="C5326" s="371" t="s">
        <v>52</v>
      </c>
      <c r="D5326" s="372"/>
    </row>
    <row r="5327" spans="1:4" x14ac:dyDescent="0.25">
      <c r="A5327" s="369" t="s">
        <v>8935</v>
      </c>
      <c r="B5327" s="370" t="s">
        <v>8936</v>
      </c>
      <c r="C5327" s="371" t="s">
        <v>770</v>
      </c>
      <c r="D5327" s="372">
        <v>0.3</v>
      </c>
    </row>
    <row r="5328" spans="1:4" x14ac:dyDescent="0.25">
      <c r="A5328" s="369" t="s">
        <v>8949</v>
      </c>
      <c r="B5328" s="370" t="s">
        <v>8950</v>
      </c>
      <c r="C5328" s="371" t="s">
        <v>770</v>
      </c>
      <c r="D5328" s="372">
        <v>0.3</v>
      </c>
    </row>
    <row r="5329" spans="1:4" x14ac:dyDescent="0.25">
      <c r="A5329" s="369" t="s">
        <v>8993</v>
      </c>
      <c r="B5329" s="370" t="s">
        <v>8994</v>
      </c>
      <c r="C5329" s="371" t="s">
        <v>32</v>
      </c>
      <c r="D5329" s="372">
        <v>0.54</v>
      </c>
    </row>
    <row r="5330" spans="1:4" x14ac:dyDescent="0.25">
      <c r="A5330" s="369" t="s">
        <v>9049</v>
      </c>
      <c r="B5330" s="370" t="s">
        <v>9050</v>
      </c>
      <c r="C5330" s="371" t="s">
        <v>25</v>
      </c>
      <c r="D5330" s="372">
        <v>1.2999999999999999E-3</v>
      </c>
    </row>
    <row r="5331" spans="1:4" x14ac:dyDescent="0.25">
      <c r="A5331" s="369" t="s">
        <v>9364</v>
      </c>
      <c r="B5331" s="370" t="s">
        <v>9365</v>
      </c>
      <c r="C5331" s="371" t="s">
        <v>52</v>
      </c>
      <c r="D5331" s="372">
        <v>0.4</v>
      </c>
    </row>
    <row r="5332" spans="1:4" ht="30" x14ac:dyDescent="0.25">
      <c r="A5332" s="369" t="s">
        <v>9433</v>
      </c>
      <c r="B5332" s="370" t="s">
        <v>9434</v>
      </c>
      <c r="C5332" s="371" t="s">
        <v>569</v>
      </c>
      <c r="D5332" s="372">
        <v>0.2</v>
      </c>
    </row>
    <row r="5333" spans="1:4" x14ac:dyDescent="0.25">
      <c r="A5333" s="369" t="s">
        <v>9506</v>
      </c>
      <c r="B5333" s="370" t="s">
        <v>9507</v>
      </c>
      <c r="C5333" s="371" t="s">
        <v>32</v>
      </c>
      <c r="D5333" s="372">
        <v>0.04</v>
      </c>
    </row>
    <row r="5334" spans="1:4" x14ac:dyDescent="0.25">
      <c r="A5334" s="369" t="s">
        <v>2326</v>
      </c>
      <c r="B5334" s="370" t="s">
        <v>2327</v>
      </c>
      <c r="C5334" s="371" t="s">
        <v>21</v>
      </c>
      <c r="D5334" s="372"/>
    </row>
    <row r="5335" spans="1:4" x14ac:dyDescent="0.25">
      <c r="A5335" s="369" t="s">
        <v>8909</v>
      </c>
      <c r="B5335" s="370" t="s">
        <v>8910</v>
      </c>
      <c r="C5335" s="371" t="s">
        <v>770</v>
      </c>
      <c r="D5335" s="372">
        <v>4</v>
      </c>
    </row>
    <row r="5336" spans="1:4" x14ac:dyDescent="0.25">
      <c r="A5336" s="369" t="s">
        <v>8911</v>
      </c>
      <c r="B5336" s="370" t="s">
        <v>8912</v>
      </c>
      <c r="C5336" s="371" t="s">
        <v>770</v>
      </c>
      <c r="D5336" s="372">
        <v>4</v>
      </c>
    </row>
    <row r="5337" spans="1:4" x14ac:dyDescent="0.25">
      <c r="A5337" s="369" t="s">
        <v>9125</v>
      </c>
      <c r="B5337" s="370" t="s">
        <v>9126</v>
      </c>
      <c r="C5337" s="371" t="s">
        <v>32</v>
      </c>
      <c r="D5337" s="372">
        <v>0.66700000000000004</v>
      </c>
    </row>
    <row r="5338" spans="1:4" x14ac:dyDescent="0.25">
      <c r="A5338" s="369" t="s">
        <v>9506</v>
      </c>
      <c r="B5338" s="370" t="s">
        <v>9507</v>
      </c>
      <c r="C5338" s="371" t="s">
        <v>32</v>
      </c>
      <c r="D5338" s="372">
        <v>0.2</v>
      </c>
    </row>
    <row r="5339" spans="1:4" x14ac:dyDescent="0.25">
      <c r="A5339" s="369" t="s">
        <v>14936</v>
      </c>
      <c r="B5339" s="370" t="s">
        <v>14937</v>
      </c>
      <c r="C5339" s="371" t="s">
        <v>52</v>
      </c>
      <c r="D5339" s="372">
        <v>12.68</v>
      </c>
    </row>
    <row r="5340" spans="1:4" x14ac:dyDescent="0.25">
      <c r="A5340" s="369" t="s">
        <v>14938</v>
      </c>
      <c r="B5340" s="370" t="s">
        <v>14939</v>
      </c>
      <c r="C5340" s="371" t="s">
        <v>52</v>
      </c>
      <c r="D5340" s="372">
        <v>25.8</v>
      </c>
    </row>
    <row r="5341" spans="1:4" x14ac:dyDescent="0.25">
      <c r="A5341" s="369" t="s">
        <v>2328</v>
      </c>
      <c r="B5341" s="370" t="s">
        <v>2329</v>
      </c>
      <c r="C5341" s="371" t="s">
        <v>52</v>
      </c>
      <c r="D5341" s="372"/>
    </row>
    <row r="5342" spans="1:4" x14ac:dyDescent="0.25">
      <c r="A5342" s="369" t="s">
        <v>8909</v>
      </c>
      <c r="B5342" s="370" t="s">
        <v>8910</v>
      </c>
      <c r="C5342" s="371" t="s">
        <v>770</v>
      </c>
      <c r="D5342" s="372">
        <v>0.05</v>
      </c>
    </row>
    <row r="5343" spans="1:4" x14ac:dyDescent="0.25">
      <c r="A5343" s="369" t="s">
        <v>8911</v>
      </c>
      <c r="B5343" s="370" t="s">
        <v>8912</v>
      </c>
      <c r="C5343" s="371" t="s">
        <v>770</v>
      </c>
      <c r="D5343" s="372">
        <v>0.05</v>
      </c>
    </row>
    <row r="5344" spans="1:4" x14ac:dyDescent="0.25">
      <c r="A5344" s="369" t="s">
        <v>9437</v>
      </c>
      <c r="B5344" s="370" t="s">
        <v>9438</v>
      </c>
      <c r="C5344" s="371" t="s">
        <v>569</v>
      </c>
      <c r="D5344" s="372">
        <v>0.2</v>
      </c>
    </row>
    <row r="5345" spans="1:4" x14ac:dyDescent="0.25">
      <c r="A5345" s="369" t="s">
        <v>2330</v>
      </c>
      <c r="B5345" s="370" t="s">
        <v>2331</v>
      </c>
      <c r="C5345" s="371" t="s">
        <v>569</v>
      </c>
      <c r="D5345" s="372"/>
    </row>
    <row r="5346" spans="1:4" ht="30" x14ac:dyDescent="0.25">
      <c r="A5346" s="369" t="s">
        <v>10060</v>
      </c>
      <c r="B5346" s="370" t="s">
        <v>10061</v>
      </c>
      <c r="C5346" s="371" t="s">
        <v>569</v>
      </c>
      <c r="D5346" s="372">
        <v>1</v>
      </c>
    </row>
    <row r="5347" spans="1:4" x14ac:dyDescent="0.25">
      <c r="A5347" s="369" t="s">
        <v>2332</v>
      </c>
      <c r="B5347" s="370" t="s">
        <v>2333</v>
      </c>
      <c r="C5347" s="371" t="s">
        <v>21</v>
      </c>
      <c r="D5347" s="372"/>
    </row>
    <row r="5348" spans="1:4" x14ac:dyDescent="0.25">
      <c r="A5348" s="369" t="s">
        <v>8909</v>
      </c>
      <c r="B5348" s="370" t="s">
        <v>8910</v>
      </c>
      <c r="C5348" s="371" t="s">
        <v>770</v>
      </c>
      <c r="D5348" s="372">
        <v>0.5</v>
      </c>
    </row>
    <row r="5349" spans="1:4" x14ac:dyDescent="0.25">
      <c r="A5349" s="369" t="s">
        <v>8911</v>
      </c>
      <c r="B5349" s="370" t="s">
        <v>8912</v>
      </c>
      <c r="C5349" s="371" t="s">
        <v>770</v>
      </c>
      <c r="D5349" s="372">
        <v>0.5</v>
      </c>
    </row>
    <row r="5350" spans="1:4" x14ac:dyDescent="0.25">
      <c r="A5350" s="369" t="s">
        <v>10050</v>
      </c>
      <c r="B5350" s="370" t="s">
        <v>10051</v>
      </c>
      <c r="C5350" s="371" t="s">
        <v>21</v>
      </c>
      <c r="D5350" s="372">
        <v>1</v>
      </c>
    </row>
    <row r="5351" spans="1:4" x14ac:dyDescent="0.25">
      <c r="A5351" s="369" t="s">
        <v>2334</v>
      </c>
      <c r="B5351" s="370" t="s">
        <v>2335</v>
      </c>
      <c r="C5351" s="371" t="s">
        <v>21</v>
      </c>
      <c r="D5351" s="372"/>
    </row>
    <row r="5352" spans="1:4" x14ac:dyDescent="0.25">
      <c r="A5352" s="369" t="s">
        <v>8909</v>
      </c>
      <c r="B5352" s="370" t="s">
        <v>8910</v>
      </c>
      <c r="C5352" s="371" t="s">
        <v>770</v>
      </c>
      <c r="D5352" s="372">
        <v>0.5</v>
      </c>
    </row>
    <row r="5353" spans="1:4" x14ac:dyDescent="0.25">
      <c r="A5353" s="369" t="s">
        <v>8911</v>
      </c>
      <c r="B5353" s="370" t="s">
        <v>8912</v>
      </c>
      <c r="C5353" s="371" t="s">
        <v>770</v>
      </c>
      <c r="D5353" s="372">
        <v>0.5</v>
      </c>
    </row>
    <row r="5354" spans="1:4" ht="30" x14ac:dyDescent="0.25">
      <c r="A5354" s="369" t="s">
        <v>9425</v>
      </c>
      <c r="B5354" s="370" t="s">
        <v>9426</v>
      </c>
      <c r="C5354" s="371" t="s">
        <v>21</v>
      </c>
      <c r="D5354" s="372">
        <v>1</v>
      </c>
    </row>
    <row r="5355" spans="1:4" x14ac:dyDescent="0.25">
      <c r="A5355" s="369" t="s">
        <v>2336</v>
      </c>
      <c r="B5355" s="370" t="s">
        <v>2337</v>
      </c>
      <c r="C5355" s="371" t="s">
        <v>21</v>
      </c>
      <c r="D5355" s="372"/>
    </row>
    <row r="5356" spans="1:4" x14ac:dyDescent="0.25">
      <c r="A5356" s="369" t="s">
        <v>8909</v>
      </c>
      <c r="B5356" s="370" t="s">
        <v>8910</v>
      </c>
      <c r="C5356" s="371" t="s">
        <v>770</v>
      </c>
      <c r="D5356" s="372">
        <v>0.5</v>
      </c>
    </row>
    <row r="5357" spans="1:4" x14ac:dyDescent="0.25">
      <c r="A5357" s="369" t="s">
        <v>8911</v>
      </c>
      <c r="B5357" s="370" t="s">
        <v>8912</v>
      </c>
      <c r="C5357" s="371" t="s">
        <v>770</v>
      </c>
      <c r="D5357" s="372">
        <v>0.5</v>
      </c>
    </row>
    <row r="5358" spans="1:4" ht="30" x14ac:dyDescent="0.25">
      <c r="A5358" s="369" t="s">
        <v>10056</v>
      </c>
      <c r="B5358" s="370" t="s">
        <v>10057</v>
      </c>
      <c r="C5358" s="371" t="s">
        <v>21</v>
      </c>
      <c r="D5358" s="372">
        <v>1</v>
      </c>
    </row>
    <row r="5359" spans="1:4" x14ac:dyDescent="0.25">
      <c r="A5359" s="369" t="s">
        <v>2338</v>
      </c>
      <c r="B5359" s="370" t="s">
        <v>6960</v>
      </c>
      <c r="C5359" s="371" t="s">
        <v>569</v>
      </c>
      <c r="D5359" s="372"/>
    </row>
    <row r="5360" spans="1:4" x14ac:dyDescent="0.25">
      <c r="A5360" s="369" t="s">
        <v>8909</v>
      </c>
      <c r="B5360" s="370" t="s">
        <v>8910</v>
      </c>
      <c r="C5360" s="371" t="s">
        <v>770</v>
      </c>
      <c r="D5360" s="372">
        <v>1.5</v>
      </c>
    </row>
    <row r="5361" spans="1:4" x14ac:dyDescent="0.25">
      <c r="A5361" s="369" t="s">
        <v>8911</v>
      </c>
      <c r="B5361" s="370" t="s">
        <v>8912</v>
      </c>
      <c r="C5361" s="371" t="s">
        <v>770</v>
      </c>
      <c r="D5361" s="372">
        <v>1.5</v>
      </c>
    </row>
    <row r="5362" spans="1:4" x14ac:dyDescent="0.25">
      <c r="A5362" s="369" t="s">
        <v>9447</v>
      </c>
      <c r="B5362" s="370" t="s">
        <v>9448</v>
      </c>
      <c r="C5362" s="371" t="s">
        <v>569</v>
      </c>
      <c r="D5362" s="372">
        <v>1</v>
      </c>
    </row>
    <row r="5363" spans="1:4" x14ac:dyDescent="0.25">
      <c r="A5363" s="369" t="s">
        <v>2339</v>
      </c>
      <c r="B5363" s="370" t="s">
        <v>6961</v>
      </c>
      <c r="C5363" s="371" t="s">
        <v>569</v>
      </c>
      <c r="D5363" s="372"/>
    </row>
    <row r="5364" spans="1:4" x14ac:dyDescent="0.25">
      <c r="A5364" s="369" t="s">
        <v>8909</v>
      </c>
      <c r="B5364" s="370" t="s">
        <v>8910</v>
      </c>
      <c r="C5364" s="371" t="s">
        <v>770</v>
      </c>
      <c r="D5364" s="372">
        <v>1.5</v>
      </c>
    </row>
    <row r="5365" spans="1:4" x14ac:dyDescent="0.25">
      <c r="A5365" s="369" t="s">
        <v>8911</v>
      </c>
      <c r="B5365" s="370" t="s">
        <v>8912</v>
      </c>
      <c r="C5365" s="371" t="s">
        <v>770</v>
      </c>
      <c r="D5365" s="372">
        <v>1.5</v>
      </c>
    </row>
    <row r="5366" spans="1:4" x14ac:dyDescent="0.25">
      <c r="A5366" s="369" t="s">
        <v>9449</v>
      </c>
      <c r="B5366" s="370" t="s">
        <v>9450</v>
      </c>
      <c r="C5366" s="371" t="s">
        <v>569</v>
      </c>
      <c r="D5366" s="372">
        <v>1</v>
      </c>
    </row>
    <row r="5367" spans="1:4" x14ac:dyDescent="0.25">
      <c r="A5367" s="369" t="s">
        <v>2340</v>
      </c>
      <c r="B5367" s="370" t="s">
        <v>6962</v>
      </c>
      <c r="C5367" s="371" t="s">
        <v>569</v>
      </c>
      <c r="D5367" s="372"/>
    </row>
    <row r="5368" spans="1:4" x14ac:dyDescent="0.25">
      <c r="A5368" s="369" t="s">
        <v>8909</v>
      </c>
      <c r="B5368" s="370" t="s">
        <v>8910</v>
      </c>
      <c r="C5368" s="371" t="s">
        <v>770</v>
      </c>
      <c r="D5368" s="372">
        <v>1.5</v>
      </c>
    </row>
    <row r="5369" spans="1:4" x14ac:dyDescent="0.25">
      <c r="A5369" s="369" t="s">
        <v>8911</v>
      </c>
      <c r="B5369" s="370" t="s">
        <v>8912</v>
      </c>
      <c r="C5369" s="371" t="s">
        <v>770</v>
      </c>
      <c r="D5369" s="372">
        <v>1.5</v>
      </c>
    </row>
    <row r="5370" spans="1:4" x14ac:dyDescent="0.25">
      <c r="A5370" s="369" t="s">
        <v>9451</v>
      </c>
      <c r="B5370" s="370" t="s">
        <v>9452</v>
      </c>
      <c r="C5370" s="371" t="s">
        <v>569</v>
      </c>
      <c r="D5370" s="372">
        <v>1</v>
      </c>
    </row>
    <row r="5371" spans="1:4" x14ac:dyDescent="0.25">
      <c r="A5371" s="369" t="s">
        <v>2341</v>
      </c>
      <c r="B5371" s="370" t="s">
        <v>6963</v>
      </c>
      <c r="C5371" s="371" t="s">
        <v>569</v>
      </c>
      <c r="D5371" s="372"/>
    </row>
    <row r="5372" spans="1:4" x14ac:dyDescent="0.25">
      <c r="A5372" s="369" t="s">
        <v>8909</v>
      </c>
      <c r="B5372" s="370" t="s">
        <v>8910</v>
      </c>
      <c r="C5372" s="371" t="s">
        <v>770</v>
      </c>
      <c r="D5372" s="372">
        <v>1.5</v>
      </c>
    </row>
    <row r="5373" spans="1:4" x14ac:dyDescent="0.25">
      <c r="A5373" s="369" t="s">
        <v>8911</v>
      </c>
      <c r="B5373" s="370" t="s">
        <v>8912</v>
      </c>
      <c r="C5373" s="371" t="s">
        <v>770</v>
      </c>
      <c r="D5373" s="372">
        <v>1.5</v>
      </c>
    </row>
    <row r="5374" spans="1:4" x14ac:dyDescent="0.25">
      <c r="A5374" s="369" t="s">
        <v>9453</v>
      </c>
      <c r="B5374" s="370" t="s">
        <v>9454</v>
      </c>
      <c r="C5374" s="371" t="s">
        <v>569</v>
      </c>
      <c r="D5374" s="372">
        <v>1</v>
      </c>
    </row>
    <row r="5375" spans="1:4" ht="30" x14ac:dyDescent="0.25">
      <c r="A5375" s="369" t="s">
        <v>2342</v>
      </c>
      <c r="B5375" s="370" t="s">
        <v>6964</v>
      </c>
      <c r="C5375" s="371" t="s">
        <v>569</v>
      </c>
      <c r="D5375" s="372"/>
    </row>
    <row r="5376" spans="1:4" x14ac:dyDescent="0.25">
      <c r="A5376" s="369" t="s">
        <v>8909</v>
      </c>
      <c r="B5376" s="370" t="s">
        <v>8910</v>
      </c>
      <c r="C5376" s="371" t="s">
        <v>770</v>
      </c>
      <c r="D5376" s="372">
        <v>1.5</v>
      </c>
    </row>
    <row r="5377" spans="1:4" x14ac:dyDescent="0.25">
      <c r="A5377" s="369" t="s">
        <v>8911</v>
      </c>
      <c r="B5377" s="370" t="s">
        <v>8912</v>
      </c>
      <c r="C5377" s="371" t="s">
        <v>770</v>
      </c>
      <c r="D5377" s="372">
        <v>1.5</v>
      </c>
    </row>
    <row r="5378" spans="1:4" ht="30" x14ac:dyDescent="0.25">
      <c r="A5378" s="369" t="s">
        <v>9441</v>
      </c>
      <c r="B5378" s="370" t="s">
        <v>9442</v>
      </c>
      <c r="C5378" s="371" t="s">
        <v>569</v>
      </c>
      <c r="D5378" s="372">
        <v>1</v>
      </c>
    </row>
    <row r="5379" spans="1:4" ht="30" x14ac:dyDescent="0.25">
      <c r="A5379" s="369" t="s">
        <v>2343</v>
      </c>
      <c r="B5379" s="370" t="s">
        <v>6965</v>
      </c>
      <c r="C5379" s="371" t="s">
        <v>569</v>
      </c>
      <c r="D5379" s="372"/>
    </row>
    <row r="5380" spans="1:4" x14ac:dyDescent="0.25">
      <c r="A5380" s="369" t="s">
        <v>8909</v>
      </c>
      <c r="B5380" s="370" t="s">
        <v>8910</v>
      </c>
      <c r="C5380" s="371" t="s">
        <v>770</v>
      </c>
      <c r="D5380" s="372">
        <v>1.5</v>
      </c>
    </row>
    <row r="5381" spans="1:4" x14ac:dyDescent="0.25">
      <c r="A5381" s="369" t="s">
        <v>8911</v>
      </c>
      <c r="B5381" s="370" t="s">
        <v>8912</v>
      </c>
      <c r="C5381" s="371" t="s">
        <v>770</v>
      </c>
      <c r="D5381" s="372">
        <v>1.5</v>
      </c>
    </row>
    <row r="5382" spans="1:4" ht="30" x14ac:dyDescent="0.25">
      <c r="A5382" s="369" t="s">
        <v>9445</v>
      </c>
      <c r="B5382" s="370" t="s">
        <v>9446</v>
      </c>
      <c r="C5382" s="371" t="s">
        <v>569</v>
      </c>
      <c r="D5382" s="372">
        <v>1</v>
      </c>
    </row>
    <row r="5383" spans="1:4" ht="30" x14ac:dyDescent="0.25">
      <c r="A5383" s="369" t="s">
        <v>2344</v>
      </c>
      <c r="B5383" s="370" t="s">
        <v>6966</v>
      </c>
      <c r="C5383" s="371" t="s">
        <v>569</v>
      </c>
      <c r="D5383" s="372"/>
    </row>
    <row r="5384" spans="1:4" x14ac:dyDescent="0.25">
      <c r="A5384" s="369" t="s">
        <v>8909</v>
      </c>
      <c r="B5384" s="370" t="s">
        <v>8910</v>
      </c>
      <c r="C5384" s="371" t="s">
        <v>770</v>
      </c>
      <c r="D5384" s="372">
        <v>1.5</v>
      </c>
    </row>
    <row r="5385" spans="1:4" x14ac:dyDescent="0.25">
      <c r="A5385" s="369" t="s">
        <v>8911</v>
      </c>
      <c r="B5385" s="370" t="s">
        <v>8912</v>
      </c>
      <c r="C5385" s="371" t="s">
        <v>770</v>
      </c>
      <c r="D5385" s="372">
        <v>1.5</v>
      </c>
    </row>
    <row r="5386" spans="1:4" ht="30" x14ac:dyDescent="0.25">
      <c r="A5386" s="369" t="s">
        <v>9443</v>
      </c>
      <c r="B5386" s="370" t="s">
        <v>9444</v>
      </c>
      <c r="C5386" s="371" t="s">
        <v>569</v>
      </c>
      <c r="D5386" s="372">
        <v>1</v>
      </c>
    </row>
    <row r="5387" spans="1:4" ht="30" x14ac:dyDescent="0.25">
      <c r="A5387" s="369" t="s">
        <v>2345</v>
      </c>
      <c r="B5387" s="370" t="s">
        <v>2346</v>
      </c>
      <c r="C5387" s="371" t="s">
        <v>21</v>
      </c>
      <c r="D5387" s="372"/>
    </row>
    <row r="5388" spans="1:4" x14ac:dyDescent="0.25">
      <c r="A5388" s="369" t="s">
        <v>8909</v>
      </c>
      <c r="B5388" s="370" t="s">
        <v>8910</v>
      </c>
      <c r="C5388" s="371" t="s">
        <v>770</v>
      </c>
      <c r="D5388" s="372">
        <v>1.5</v>
      </c>
    </row>
    <row r="5389" spans="1:4" x14ac:dyDescent="0.25">
      <c r="A5389" s="369" t="s">
        <v>8911</v>
      </c>
      <c r="B5389" s="370" t="s">
        <v>8912</v>
      </c>
      <c r="C5389" s="371" t="s">
        <v>770</v>
      </c>
      <c r="D5389" s="372">
        <v>1.5</v>
      </c>
    </row>
    <row r="5390" spans="1:4" ht="30" x14ac:dyDescent="0.25">
      <c r="A5390" s="369" t="s">
        <v>9425</v>
      </c>
      <c r="B5390" s="370" t="s">
        <v>9426</v>
      </c>
      <c r="C5390" s="371" t="s">
        <v>21</v>
      </c>
      <c r="D5390" s="372">
        <v>1</v>
      </c>
    </row>
    <row r="5391" spans="1:4" ht="30" x14ac:dyDescent="0.25">
      <c r="A5391" s="369" t="s">
        <v>9481</v>
      </c>
      <c r="B5391" s="370" t="s">
        <v>9482</v>
      </c>
      <c r="C5391" s="371" t="s">
        <v>52</v>
      </c>
      <c r="D5391" s="372">
        <v>4.12</v>
      </c>
    </row>
    <row r="5392" spans="1:4" x14ac:dyDescent="0.25">
      <c r="A5392" s="369" t="s">
        <v>9506</v>
      </c>
      <c r="B5392" s="370" t="s">
        <v>9507</v>
      </c>
      <c r="C5392" s="371" t="s">
        <v>32</v>
      </c>
      <c r="D5392" s="372">
        <v>0.04</v>
      </c>
    </row>
    <row r="5393" spans="1:4" ht="45" x14ac:dyDescent="0.25">
      <c r="A5393" s="369" t="s">
        <v>14920</v>
      </c>
      <c r="B5393" s="370" t="s">
        <v>14921</v>
      </c>
      <c r="C5393" s="371" t="s">
        <v>21</v>
      </c>
      <c r="D5393" s="372">
        <v>1</v>
      </c>
    </row>
    <row r="5394" spans="1:4" x14ac:dyDescent="0.25">
      <c r="A5394" s="365" t="s">
        <v>6967</v>
      </c>
      <c r="B5394" s="366" t="s">
        <v>2347</v>
      </c>
      <c r="C5394" s="367"/>
      <c r="D5394" s="368"/>
    </row>
    <row r="5395" spans="1:4" x14ac:dyDescent="0.25">
      <c r="A5395" s="365" t="s">
        <v>6968</v>
      </c>
      <c r="B5395" s="366" t="s">
        <v>2348</v>
      </c>
      <c r="C5395" s="367"/>
      <c r="D5395" s="368"/>
    </row>
    <row r="5396" spans="1:4" x14ac:dyDescent="0.25">
      <c r="A5396" s="369" t="s">
        <v>2349</v>
      </c>
      <c r="B5396" s="370" t="s">
        <v>2350</v>
      </c>
      <c r="C5396" s="371" t="s">
        <v>21</v>
      </c>
      <c r="D5396" s="372"/>
    </row>
    <row r="5397" spans="1:4" x14ac:dyDescent="0.25">
      <c r="A5397" s="369" t="s">
        <v>8935</v>
      </c>
      <c r="B5397" s="370" t="s">
        <v>8936</v>
      </c>
      <c r="C5397" s="371" t="s">
        <v>770</v>
      </c>
      <c r="D5397" s="372">
        <v>0.54</v>
      </c>
    </row>
    <row r="5398" spans="1:4" x14ac:dyDescent="0.25">
      <c r="A5398" s="369" t="s">
        <v>8949</v>
      </c>
      <c r="B5398" s="370" t="s">
        <v>8950</v>
      </c>
      <c r="C5398" s="371" t="s">
        <v>770</v>
      </c>
      <c r="D5398" s="372">
        <v>0.75</v>
      </c>
    </row>
    <row r="5399" spans="1:4" x14ac:dyDescent="0.25">
      <c r="A5399" s="369" t="s">
        <v>8993</v>
      </c>
      <c r="B5399" s="370" t="s">
        <v>8994</v>
      </c>
      <c r="C5399" s="371" t="s">
        <v>32</v>
      </c>
      <c r="D5399" s="372">
        <v>3.93</v>
      </c>
    </row>
    <row r="5400" spans="1:4" x14ac:dyDescent="0.25">
      <c r="A5400" s="369" t="s">
        <v>9049</v>
      </c>
      <c r="B5400" s="370" t="s">
        <v>9050</v>
      </c>
      <c r="C5400" s="371" t="s">
        <v>25</v>
      </c>
      <c r="D5400" s="372">
        <v>0.01</v>
      </c>
    </row>
    <row r="5401" spans="1:4" ht="30" x14ac:dyDescent="0.25">
      <c r="A5401" s="369" t="s">
        <v>10094</v>
      </c>
      <c r="B5401" s="370" t="s">
        <v>10095</v>
      </c>
      <c r="C5401" s="371" t="s">
        <v>21</v>
      </c>
      <c r="D5401" s="372">
        <v>1</v>
      </c>
    </row>
    <row r="5402" spans="1:4" x14ac:dyDescent="0.25">
      <c r="A5402" s="369" t="s">
        <v>2351</v>
      </c>
      <c r="B5402" s="370" t="s">
        <v>2352</v>
      </c>
      <c r="C5402" s="371" t="s">
        <v>21</v>
      </c>
      <c r="D5402" s="372"/>
    </row>
    <row r="5403" spans="1:4" x14ac:dyDescent="0.25">
      <c r="A5403" s="369" t="s">
        <v>8935</v>
      </c>
      <c r="B5403" s="370" t="s">
        <v>8936</v>
      </c>
      <c r="C5403" s="371" t="s">
        <v>770</v>
      </c>
      <c r="D5403" s="372">
        <v>0.54</v>
      </c>
    </row>
    <row r="5404" spans="1:4" x14ac:dyDescent="0.25">
      <c r="A5404" s="369" t="s">
        <v>8949</v>
      </c>
      <c r="B5404" s="370" t="s">
        <v>8950</v>
      </c>
      <c r="C5404" s="371" t="s">
        <v>770</v>
      </c>
      <c r="D5404" s="372">
        <v>0.75</v>
      </c>
    </row>
    <row r="5405" spans="1:4" x14ac:dyDescent="0.25">
      <c r="A5405" s="369" t="s">
        <v>8993</v>
      </c>
      <c r="B5405" s="370" t="s">
        <v>8994</v>
      </c>
      <c r="C5405" s="371" t="s">
        <v>32</v>
      </c>
      <c r="D5405" s="372">
        <v>3.92</v>
      </c>
    </row>
    <row r="5406" spans="1:4" x14ac:dyDescent="0.25">
      <c r="A5406" s="369" t="s">
        <v>9049</v>
      </c>
      <c r="B5406" s="370" t="s">
        <v>9050</v>
      </c>
      <c r="C5406" s="371" t="s">
        <v>25</v>
      </c>
      <c r="D5406" s="372">
        <v>0.01</v>
      </c>
    </row>
    <row r="5407" spans="1:4" ht="30" x14ac:dyDescent="0.25">
      <c r="A5407" s="369" t="s">
        <v>10092</v>
      </c>
      <c r="B5407" s="370" t="s">
        <v>10093</v>
      </c>
      <c r="C5407" s="371" t="s">
        <v>21</v>
      </c>
      <c r="D5407" s="372">
        <v>1</v>
      </c>
    </row>
    <row r="5408" spans="1:4" x14ac:dyDescent="0.25">
      <c r="A5408" s="369" t="s">
        <v>2353</v>
      </c>
      <c r="B5408" s="370" t="s">
        <v>2354</v>
      </c>
      <c r="C5408" s="371" t="s">
        <v>21</v>
      </c>
      <c r="D5408" s="372"/>
    </row>
    <row r="5409" spans="1:4" x14ac:dyDescent="0.25">
      <c r="A5409" s="369" t="s">
        <v>8935</v>
      </c>
      <c r="B5409" s="370" t="s">
        <v>8936</v>
      </c>
      <c r="C5409" s="371" t="s">
        <v>770</v>
      </c>
      <c r="D5409" s="372">
        <v>0.54</v>
      </c>
    </row>
    <row r="5410" spans="1:4" x14ac:dyDescent="0.25">
      <c r="A5410" s="369" t="s">
        <v>8949</v>
      </c>
      <c r="B5410" s="370" t="s">
        <v>8950</v>
      </c>
      <c r="C5410" s="371" t="s">
        <v>770</v>
      </c>
      <c r="D5410" s="372">
        <v>0.75</v>
      </c>
    </row>
    <row r="5411" spans="1:4" x14ac:dyDescent="0.25">
      <c r="A5411" s="369" t="s">
        <v>8993</v>
      </c>
      <c r="B5411" s="370" t="s">
        <v>8994</v>
      </c>
      <c r="C5411" s="371" t="s">
        <v>32</v>
      </c>
      <c r="D5411" s="372">
        <v>3.93</v>
      </c>
    </row>
    <row r="5412" spans="1:4" x14ac:dyDescent="0.25">
      <c r="A5412" s="369" t="s">
        <v>9049</v>
      </c>
      <c r="B5412" s="370" t="s">
        <v>9050</v>
      </c>
      <c r="C5412" s="371" t="s">
        <v>25</v>
      </c>
      <c r="D5412" s="372">
        <v>0.01</v>
      </c>
    </row>
    <row r="5413" spans="1:4" ht="30" x14ac:dyDescent="0.25">
      <c r="A5413" s="369" t="s">
        <v>10090</v>
      </c>
      <c r="B5413" s="370" t="s">
        <v>10091</v>
      </c>
      <c r="C5413" s="371" t="s">
        <v>21</v>
      </c>
      <c r="D5413" s="372">
        <v>1</v>
      </c>
    </row>
    <row r="5414" spans="1:4" x14ac:dyDescent="0.25">
      <c r="A5414" s="369" t="s">
        <v>2355</v>
      </c>
      <c r="B5414" s="370" t="s">
        <v>2356</v>
      </c>
      <c r="C5414" s="371" t="s">
        <v>21</v>
      </c>
      <c r="D5414" s="372"/>
    </row>
    <row r="5415" spans="1:4" x14ac:dyDescent="0.25">
      <c r="A5415" s="369" t="s">
        <v>8935</v>
      </c>
      <c r="B5415" s="370" t="s">
        <v>8936</v>
      </c>
      <c r="C5415" s="371" t="s">
        <v>770</v>
      </c>
      <c r="D5415" s="372">
        <v>0.54</v>
      </c>
    </row>
    <row r="5416" spans="1:4" x14ac:dyDescent="0.25">
      <c r="A5416" s="369" t="s">
        <v>8949</v>
      </c>
      <c r="B5416" s="370" t="s">
        <v>8950</v>
      </c>
      <c r="C5416" s="371" t="s">
        <v>770</v>
      </c>
      <c r="D5416" s="372">
        <v>0.75</v>
      </c>
    </row>
    <row r="5417" spans="1:4" x14ac:dyDescent="0.25">
      <c r="A5417" s="369" t="s">
        <v>8993</v>
      </c>
      <c r="B5417" s="370" t="s">
        <v>8994</v>
      </c>
      <c r="C5417" s="371" t="s">
        <v>32</v>
      </c>
      <c r="D5417" s="372">
        <v>3.93</v>
      </c>
    </row>
    <row r="5418" spans="1:4" x14ac:dyDescent="0.25">
      <c r="A5418" s="369" t="s">
        <v>9049</v>
      </c>
      <c r="B5418" s="370" t="s">
        <v>9050</v>
      </c>
      <c r="C5418" s="371" t="s">
        <v>25</v>
      </c>
      <c r="D5418" s="372">
        <v>0.01</v>
      </c>
    </row>
    <row r="5419" spans="1:4" ht="30" x14ac:dyDescent="0.25">
      <c r="A5419" s="369" t="s">
        <v>10117</v>
      </c>
      <c r="B5419" s="370" t="s">
        <v>10118</v>
      </c>
      <c r="C5419" s="371" t="s">
        <v>21</v>
      </c>
      <c r="D5419" s="372">
        <v>1</v>
      </c>
    </row>
    <row r="5420" spans="1:4" x14ac:dyDescent="0.25">
      <c r="A5420" s="369" t="s">
        <v>2357</v>
      </c>
      <c r="B5420" s="370" t="s">
        <v>2358</v>
      </c>
      <c r="C5420" s="371" t="s">
        <v>21</v>
      </c>
      <c r="D5420" s="372"/>
    </row>
    <row r="5421" spans="1:4" x14ac:dyDescent="0.25">
      <c r="A5421" s="369" t="s">
        <v>8935</v>
      </c>
      <c r="B5421" s="370" t="s">
        <v>8936</v>
      </c>
      <c r="C5421" s="371" t="s">
        <v>770</v>
      </c>
      <c r="D5421" s="372">
        <v>0.54</v>
      </c>
    </row>
    <row r="5422" spans="1:4" x14ac:dyDescent="0.25">
      <c r="A5422" s="369" t="s">
        <v>8949</v>
      </c>
      <c r="B5422" s="370" t="s">
        <v>8950</v>
      </c>
      <c r="C5422" s="371" t="s">
        <v>770</v>
      </c>
      <c r="D5422" s="372">
        <v>0.75</v>
      </c>
    </row>
    <row r="5423" spans="1:4" x14ac:dyDescent="0.25">
      <c r="A5423" s="369" t="s">
        <v>8993</v>
      </c>
      <c r="B5423" s="370" t="s">
        <v>8994</v>
      </c>
      <c r="C5423" s="371" t="s">
        <v>32</v>
      </c>
      <c r="D5423" s="372">
        <v>3.93</v>
      </c>
    </row>
    <row r="5424" spans="1:4" x14ac:dyDescent="0.25">
      <c r="A5424" s="369" t="s">
        <v>9049</v>
      </c>
      <c r="B5424" s="370" t="s">
        <v>9050</v>
      </c>
      <c r="C5424" s="371" t="s">
        <v>25</v>
      </c>
      <c r="D5424" s="372">
        <v>0.01</v>
      </c>
    </row>
    <row r="5425" spans="1:4" ht="45" x14ac:dyDescent="0.25">
      <c r="A5425" s="369" t="s">
        <v>10082</v>
      </c>
      <c r="B5425" s="370" t="s">
        <v>10083</v>
      </c>
      <c r="C5425" s="371" t="s">
        <v>21</v>
      </c>
      <c r="D5425" s="372">
        <v>1</v>
      </c>
    </row>
    <row r="5426" spans="1:4" x14ac:dyDescent="0.25">
      <c r="A5426" s="369" t="s">
        <v>2359</v>
      </c>
      <c r="B5426" s="370" t="s">
        <v>2360</v>
      </c>
      <c r="C5426" s="371" t="s">
        <v>21</v>
      </c>
      <c r="D5426" s="372"/>
    </row>
    <row r="5427" spans="1:4" x14ac:dyDescent="0.25">
      <c r="A5427" s="369" t="s">
        <v>8935</v>
      </c>
      <c r="B5427" s="370" t="s">
        <v>8936</v>
      </c>
      <c r="C5427" s="371" t="s">
        <v>770</v>
      </c>
      <c r="D5427" s="372">
        <v>0.54</v>
      </c>
    </row>
    <row r="5428" spans="1:4" x14ac:dyDescent="0.25">
      <c r="A5428" s="369" t="s">
        <v>8949</v>
      </c>
      <c r="B5428" s="370" t="s">
        <v>8950</v>
      </c>
      <c r="C5428" s="371" t="s">
        <v>770</v>
      </c>
      <c r="D5428" s="372">
        <v>0.75</v>
      </c>
    </row>
    <row r="5429" spans="1:4" x14ac:dyDescent="0.25">
      <c r="A5429" s="369" t="s">
        <v>8993</v>
      </c>
      <c r="B5429" s="370" t="s">
        <v>8994</v>
      </c>
      <c r="C5429" s="371" t="s">
        <v>32</v>
      </c>
      <c r="D5429" s="372">
        <v>3.93</v>
      </c>
    </row>
    <row r="5430" spans="1:4" x14ac:dyDescent="0.25">
      <c r="A5430" s="369" t="s">
        <v>9049</v>
      </c>
      <c r="B5430" s="370" t="s">
        <v>9050</v>
      </c>
      <c r="C5430" s="371" t="s">
        <v>25</v>
      </c>
      <c r="D5430" s="372">
        <v>0.01</v>
      </c>
    </row>
    <row r="5431" spans="1:4" ht="30" x14ac:dyDescent="0.25">
      <c r="A5431" s="369" t="s">
        <v>10119</v>
      </c>
      <c r="B5431" s="370" t="s">
        <v>10120</v>
      </c>
      <c r="C5431" s="371" t="s">
        <v>21</v>
      </c>
      <c r="D5431" s="372">
        <v>1</v>
      </c>
    </row>
    <row r="5432" spans="1:4" ht="30" x14ac:dyDescent="0.25">
      <c r="A5432" s="369" t="s">
        <v>2361</v>
      </c>
      <c r="B5432" s="370" t="s">
        <v>6969</v>
      </c>
      <c r="C5432" s="371" t="s">
        <v>21</v>
      </c>
      <c r="D5432" s="372"/>
    </row>
    <row r="5433" spans="1:4" ht="45" x14ac:dyDescent="0.25">
      <c r="A5433" s="369" t="s">
        <v>10145</v>
      </c>
      <c r="B5433" s="370" t="s">
        <v>10146</v>
      </c>
      <c r="C5433" s="371" t="s">
        <v>21</v>
      </c>
      <c r="D5433" s="372">
        <v>1</v>
      </c>
    </row>
    <row r="5434" spans="1:4" ht="30" x14ac:dyDescent="0.25">
      <c r="A5434" s="369" t="s">
        <v>10290</v>
      </c>
      <c r="B5434" s="370" t="s">
        <v>10291</v>
      </c>
      <c r="C5434" s="371" t="s">
        <v>21</v>
      </c>
      <c r="D5434" s="372">
        <v>1</v>
      </c>
    </row>
    <row r="5435" spans="1:4" ht="45" x14ac:dyDescent="0.25">
      <c r="A5435" s="369" t="s">
        <v>2362</v>
      </c>
      <c r="B5435" s="370" t="s">
        <v>2363</v>
      </c>
      <c r="C5435" s="371" t="s">
        <v>21</v>
      </c>
      <c r="D5435" s="372"/>
    </row>
    <row r="5436" spans="1:4" x14ac:dyDescent="0.25">
      <c r="A5436" s="369" t="s">
        <v>8903</v>
      </c>
      <c r="B5436" s="370" t="s">
        <v>8904</v>
      </c>
      <c r="C5436" s="371" t="s">
        <v>770</v>
      </c>
      <c r="D5436" s="372">
        <v>0.4</v>
      </c>
    </row>
    <row r="5437" spans="1:4" x14ac:dyDescent="0.25">
      <c r="A5437" s="369" t="s">
        <v>8935</v>
      </c>
      <c r="B5437" s="370" t="s">
        <v>8936</v>
      </c>
      <c r="C5437" s="371" t="s">
        <v>770</v>
      </c>
      <c r="D5437" s="372">
        <v>0.25</v>
      </c>
    </row>
    <row r="5438" spans="1:4" x14ac:dyDescent="0.25">
      <c r="A5438" s="369" t="s">
        <v>8945</v>
      </c>
      <c r="B5438" s="370" t="s">
        <v>8946</v>
      </c>
      <c r="C5438" s="371" t="s">
        <v>770</v>
      </c>
      <c r="D5438" s="372">
        <v>0.25</v>
      </c>
    </row>
    <row r="5439" spans="1:4" x14ac:dyDescent="0.25">
      <c r="A5439" s="369" t="s">
        <v>8949</v>
      </c>
      <c r="B5439" s="370" t="s">
        <v>8950</v>
      </c>
      <c r="C5439" s="371" t="s">
        <v>770</v>
      </c>
      <c r="D5439" s="372">
        <v>0.25</v>
      </c>
    </row>
    <row r="5440" spans="1:4" x14ac:dyDescent="0.25">
      <c r="A5440" s="369" t="s">
        <v>8993</v>
      </c>
      <c r="B5440" s="370" t="s">
        <v>8994</v>
      </c>
      <c r="C5440" s="371" t="s">
        <v>32</v>
      </c>
      <c r="D5440" s="372">
        <v>0.58399999999999996</v>
      </c>
    </row>
    <row r="5441" spans="1:4" x14ac:dyDescent="0.25">
      <c r="A5441" s="369" t="s">
        <v>9049</v>
      </c>
      <c r="B5441" s="370" t="s">
        <v>9050</v>
      </c>
      <c r="C5441" s="371" t="s">
        <v>25</v>
      </c>
      <c r="D5441" s="372">
        <v>2E-3</v>
      </c>
    </row>
    <row r="5442" spans="1:4" ht="45" x14ac:dyDescent="0.25">
      <c r="A5442" s="369" t="s">
        <v>10153</v>
      </c>
      <c r="B5442" s="370" t="s">
        <v>10154</v>
      </c>
      <c r="C5442" s="371" t="s">
        <v>21</v>
      </c>
      <c r="D5442" s="372">
        <v>1</v>
      </c>
    </row>
    <row r="5443" spans="1:4" ht="45" x14ac:dyDescent="0.25">
      <c r="A5443" s="369" t="s">
        <v>2364</v>
      </c>
      <c r="B5443" s="370" t="s">
        <v>2365</v>
      </c>
      <c r="C5443" s="371" t="s">
        <v>21</v>
      </c>
      <c r="D5443" s="372"/>
    </row>
    <row r="5444" spans="1:4" x14ac:dyDescent="0.25">
      <c r="A5444" s="369" t="s">
        <v>8903</v>
      </c>
      <c r="B5444" s="370" t="s">
        <v>8904</v>
      </c>
      <c r="C5444" s="371" t="s">
        <v>770</v>
      </c>
      <c r="D5444" s="372">
        <v>0.4</v>
      </c>
    </row>
    <row r="5445" spans="1:4" x14ac:dyDescent="0.25">
      <c r="A5445" s="369" t="s">
        <v>8935</v>
      </c>
      <c r="B5445" s="370" t="s">
        <v>8936</v>
      </c>
      <c r="C5445" s="371" t="s">
        <v>770</v>
      </c>
      <c r="D5445" s="372">
        <v>0.25</v>
      </c>
    </row>
    <row r="5446" spans="1:4" x14ac:dyDescent="0.25">
      <c r="A5446" s="369" t="s">
        <v>8945</v>
      </c>
      <c r="B5446" s="370" t="s">
        <v>8946</v>
      </c>
      <c r="C5446" s="371" t="s">
        <v>770</v>
      </c>
      <c r="D5446" s="372">
        <v>0.25</v>
      </c>
    </row>
    <row r="5447" spans="1:4" x14ac:dyDescent="0.25">
      <c r="A5447" s="369" t="s">
        <v>8949</v>
      </c>
      <c r="B5447" s="370" t="s">
        <v>8950</v>
      </c>
      <c r="C5447" s="371" t="s">
        <v>770</v>
      </c>
      <c r="D5447" s="372">
        <v>0.25</v>
      </c>
    </row>
    <row r="5448" spans="1:4" x14ac:dyDescent="0.25">
      <c r="A5448" s="369" t="s">
        <v>8993</v>
      </c>
      <c r="B5448" s="370" t="s">
        <v>8994</v>
      </c>
      <c r="C5448" s="371" t="s">
        <v>32</v>
      </c>
      <c r="D5448" s="372">
        <v>0.58399999999999996</v>
      </c>
    </row>
    <row r="5449" spans="1:4" x14ac:dyDescent="0.25">
      <c r="A5449" s="369" t="s">
        <v>9049</v>
      </c>
      <c r="B5449" s="370" t="s">
        <v>9050</v>
      </c>
      <c r="C5449" s="371" t="s">
        <v>25</v>
      </c>
      <c r="D5449" s="372">
        <v>2E-3</v>
      </c>
    </row>
    <row r="5450" spans="1:4" ht="45" x14ac:dyDescent="0.25">
      <c r="A5450" s="369" t="s">
        <v>10151</v>
      </c>
      <c r="B5450" s="370" t="s">
        <v>10152</v>
      </c>
      <c r="C5450" s="371" t="s">
        <v>21</v>
      </c>
      <c r="D5450" s="372">
        <v>1</v>
      </c>
    </row>
    <row r="5451" spans="1:4" ht="30" x14ac:dyDescent="0.25">
      <c r="A5451" s="369" t="s">
        <v>2366</v>
      </c>
      <c r="B5451" s="370" t="s">
        <v>2367</v>
      </c>
      <c r="C5451" s="371" t="s">
        <v>21</v>
      </c>
      <c r="D5451" s="372"/>
    </row>
    <row r="5452" spans="1:4" x14ac:dyDescent="0.25">
      <c r="A5452" s="369" t="s">
        <v>8903</v>
      </c>
      <c r="B5452" s="370" t="s">
        <v>8904</v>
      </c>
      <c r="C5452" s="371" t="s">
        <v>770</v>
      </c>
      <c r="D5452" s="372">
        <v>1.03</v>
      </c>
    </row>
    <row r="5453" spans="1:4" x14ac:dyDescent="0.25">
      <c r="A5453" s="369" t="s">
        <v>8935</v>
      </c>
      <c r="B5453" s="370" t="s">
        <v>8936</v>
      </c>
      <c r="C5453" s="371" t="s">
        <v>770</v>
      </c>
      <c r="D5453" s="372">
        <v>0.38</v>
      </c>
    </row>
    <row r="5454" spans="1:4" x14ac:dyDescent="0.25">
      <c r="A5454" s="369" t="s">
        <v>8945</v>
      </c>
      <c r="B5454" s="370" t="s">
        <v>8946</v>
      </c>
      <c r="C5454" s="371" t="s">
        <v>770</v>
      </c>
      <c r="D5454" s="372">
        <v>0.84</v>
      </c>
    </row>
    <row r="5455" spans="1:4" x14ac:dyDescent="0.25">
      <c r="A5455" s="369" t="s">
        <v>8949</v>
      </c>
      <c r="B5455" s="370" t="s">
        <v>8950</v>
      </c>
      <c r="C5455" s="371" t="s">
        <v>770</v>
      </c>
      <c r="D5455" s="372">
        <v>0.75</v>
      </c>
    </row>
    <row r="5456" spans="1:4" x14ac:dyDescent="0.25">
      <c r="A5456" s="369" t="s">
        <v>8993</v>
      </c>
      <c r="B5456" s="370" t="s">
        <v>8994</v>
      </c>
      <c r="C5456" s="371" t="s">
        <v>32</v>
      </c>
      <c r="D5456" s="372">
        <v>3.93</v>
      </c>
    </row>
    <row r="5457" spans="1:4" x14ac:dyDescent="0.25">
      <c r="A5457" s="369" t="s">
        <v>9049</v>
      </c>
      <c r="B5457" s="370" t="s">
        <v>9050</v>
      </c>
      <c r="C5457" s="371" t="s">
        <v>25</v>
      </c>
      <c r="D5457" s="372">
        <v>0.01</v>
      </c>
    </row>
    <row r="5458" spans="1:4" x14ac:dyDescent="0.25">
      <c r="A5458" s="369" t="s">
        <v>10157</v>
      </c>
      <c r="B5458" s="370" t="s">
        <v>10158</v>
      </c>
      <c r="C5458" s="371" t="s">
        <v>21</v>
      </c>
      <c r="D5458" s="372">
        <v>1</v>
      </c>
    </row>
    <row r="5459" spans="1:4" x14ac:dyDescent="0.25">
      <c r="A5459" s="369" t="s">
        <v>2368</v>
      </c>
      <c r="B5459" s="370" t="s">
        <v>2369</v>
      </c>
      <c r="C5459" s="371" t="s">
        <v>21</v>
      </c>
      <c r="D5459" s="372"/>
    </row>
    <row r="5460" spans="1:4" x14ac:dyDescent="0.25">
      <c r="A5460" s="369" t="s">
        <v>8935</v>
      </c>
      <c r="B5460" s="370" t="s">
        <v>8936</v>
      </c>
      <c r="C5460" s="371" t="s">
        <v>770</v>
      </c>
      <c r="D5460" s="372">
        <v>3</v>
      </c>
    </row>
    <row r="5461" spans="1:4" x14ac:dyDescent="0.25">
      <c r="A5461" s="369" t="s">
        <v>8949</v>
      </c>
      <c r="B5461" s="370" t="s">
        <v>8950</v>
      </c>
      <c r="C5461" s="371" t="s">
        <v>770</v>
      </c>
      <c r="D5461" s="372">
        <v>1</v>
      </c>
    </row>
    <row r="5462" spans="1:4" x14ac:dyDescent="0.25">
      <c r="A5462" s="369" t="s">
        <v>8993</v>
      </c>
      <c r="B5462" s="370" t="s">
        <v>8994</v>
      </c>
      <c r="C5462" s="371" t="s">
        <v>32</v>
      </c>
      <c r="D5462" s="372">
        <v>2.0299999999999998</v>
      </c>
    </row>
    <row r="5463" spans="1:4" x14ac:dyDescent="0.25">
      <c r="A5463" s="369" t="s">
        <v>9049</v>
      </c>
      <c r="B5463" s="370" t="s">
        <v>9050</v>
      </c>
      <c r="C5463" s="371" t="s">
        <v>25</v>
      </c>
      <c r="D5463" s="372">
        <v>0.01</v>
      </c>
    </row>
    <row r="5464" spans="1:4" ht="30" x14ac:dyDescent="0.25">
      <c r="A5464" s="369" t="s">
        <v>14824</v>
      </c>
      <c r="B5464" s="370" t="s">
        <v>14825</v>
      </c>
      <c r="C5464" s="371" t="s">
        <v>21</v>
      </c>
      <c r="D5464" s="372">
        <v>1</v>
      </c>
    </row>
    <row r="5465" spans="1:4" x14ac:dyDescent="0.25">
      <c r="A5465" s="365" t="s">
        <v>6970</v>
      </c>
      <c r="B5465" s="366" t="s">
        <v>15074</v>
      </c>
      <c r="C5465" s="367"/>
      <c r="D5465" s="368"/>
    </row>
    <row r="5466" spans="1:4" x14ac:dyDescent="0.25">
      <c r="A5466" s="369" t="s">
        <v>2371</v>
      </c>
      <c r="B5466" s="370" t="s">
        <v>2372</v>
      </c>
      <c r="C5466" s="371" t="s">
        <v>21</v>
      </c>
      <c r="D5466" s="372"/>
    </row>
    <row r="5467" spans="1:4" x14ac:dyDescent="0.25">
      <c r="A5467" s="369" t="s">
        <v>8935</v>
      </c>
      <c r="B5467" s="370" t="s">
        <v>8936</v>
      </c>
      <c r="C5467" s="371" t="s">
        <v>770</v>
      </c>
      <c r="D5467" s="372">
        <v>1</v>
      </c>
    </row>
    <row r="5468" spans="1:4" x14ac:dyDescent="0.25">
      <c r="A5468" s="369" t="s">
        <v>8949</v>
      </c>
      <c r="B5468" s="370" t="s">
        <v>8950</v>
      </c>
      <c r="C5468" s="371" t="s">
        <v>770</v>
      </c>
      <c r="D5468" s="372">
        <v>3</v>
      </c>
    </row>
    <row r="5469" spans="1:4" x14ac:dyDescent="0.25">
      <c r="A5469" s="369" t="s">
        <v>8993</v>
      </c>
      <c r="B5469" s="370" t="s">
        <v>8994</v>
      </c>
      <c r="C5469" s="371" t="s">
        <v>32</v>
      </c>
      <c r="D5469" s="372">
        <v>2.0299999999999998</v>
      </c>
    </row>
    <row r="5470" spans="1:4" x14ac:dyDescent="0.25">
      <c r="A5470" s="369" t="s">
        <v>9049</v>
      </c>
      <c r="B5470" s="370" t="s">
        <v>9050</v>
      </c>
      <c r="C5470" s="371" t="s">
        <v>25</v>
      </c>
      <c r="D5470" s="372">
        <v>0.01</v>
      </c>
    </row>
    <row r="5471" spans="1:4" x14ac:dyDescent="0.25">
      <c r="A5471" s="369" t="s">
        <v>10078</v>
      </c>
      <c r="B5471" s="370" t="s">
        <v>10079</v>
      </c>
      <c r="C5471" s="371" t="s">
        <v>21</v>
      </c>
      <c r="D5471" s="372">
        <v>1</v>
      </c>
    </row>
    <row r="5472" spans="1:4" x14ac:dyDescent="0.25">
      <c r="A5472" s="369" t="s">
        <v>2373</v>
      </c>
      <c r="B5472" s="370" t="s">
        <v>2374</v>
      </c>
      <c r="C5472" s="371" t="s">
        <v>21</v>
      </c>
      <c r="D5472" s="372"/>
    </row>
    <row r="5473" spans="1:4" x14ac:dyDescent="0.25">
      <c r="A5473" s="369" t="s">
        <v>8935</v>
      </c>
      <c r="B5473" s="370" t="s">
        <v>8936</v>
      </c>
      <c r="C5473" s="371" t="s">
        <v>770</v>
      </c>
      <c r="D5473" s="372">
        <v>1</v>
      </c>
    </row>
    <row r="5474" spans="1:4" x14ac:dyDescent="0.25">
      <c r="A5474" s="369" t="s">
        <v>8949</v>
      </c>
      <c r="B5474" s="370" t="s">
        <v>8950</v>
      </c>
      <c r="C5474" s="371" t="s">
        <v>770</v>
      </c>
      <c r="D5474" s="372">
        <v>3</v>
      </c>
    </row>
    <row r="5475" spans="1:4" x14ac:dyDescent="0.25">
      <c r="A5475" s="369" t="s">
        <v>8993</v>
      </c>
      <c r="B5475" s="370" t="s">
        <v>8994</v>
      </c>
      <c r="C5475" s="371" t="s">
        <v>32</v>
      </c>
      <c r="D5475" s="372">
        <v>2.0299999999999998</v>
      </c>
    </row>
    <row r="5476" spans="1:4" x14ac:dyDescent="0.25">
      <c r="A5476" s="369" t="s">
        <v>9049</v>
      </c>
      <c r="B5476" s="370" t="s">
        <v>9050</v>
      </c>
      <c r="C5476" s="371" t="s">
        <v>25</v>
      </c>
      <c r="D5476" s="372">
        <v>0.01</v>
      </c>
    </row>
    <row r="5477" spans="1:4" ht="30" x14ac:dyDescent="0.25">
      <c r="A5477" s="369" t="s">
        <v>10109</v>
      </c>
      <c r="B5477" s="370" t="s">
        <v>10110</v>
      </c>
      <c r="C5477" s="371" t="s">
        <v>21</v>
      </c>
      <c r="D5477" s="372">
        <v>1</v>
      </c>
    </row>
    <row r="5478" spans="1:4" ht="30" x14ac:dyDescent="0.25">
      <c r="A5478" s="369" t="s">
        <v>2375</v>
      </c>
      <c r="B5478" s="370" t="s">
        <v>6971</v>
      </c>
      <c r="C5478" s="371" t="s">
        <v>569</v>
      </c>
      <c r="D5478" s="372"/>
    </row>
    <row r="5479" spans="1:4" x14ac:dyDescent="0.25">
      <c r="A5479" s="369" t="s">
        <v>8935</v>
      </c>
      <c r="B5479" s="370" t="s">
        <v>8936</v>
      </c>
      <c r="C5479" s="371" t="s">
        <v>770</v>
      </c>
      <c r="D5479" s="372">
        <v>2</v>
      </c>
    </row>
    <row r="5480" spans="1:4" x14ac:dyDescent="0.25">
      <c r="A5480" s="369" t="s">
        <v>8949</v>
      </c>
      <c r="B5480" s="370" t="s">
        <v>8950</v>
      </c>
      <c r="C5480" s="371" t="s">
        <v>770</v>
      </c>
      <c r="D5480" s="372">
        <v>5</v>
      </c>
    </row>
    <row r="5481" spans="1:4" x14ac:dyDescent="0.25">
      <c r="A5481" s="369" t="s">
        <v>8993</v>
      </c>
      <c r="B5481" s="370" t="s">
        <v>8994</v>
      </c>
      <c r="C5481" s="371" t="s">
        <v>32</v>
      </c>
      <c r="D5481" s="372">
        <v>3.84</v>
      </c>
    </row>
    <row r="5482" spans="1:4" x14ac:dyDescent="0.25">
      <c r="A5482" s="369" t="s">
        <v>9049</v>
      </c>
      <c r="B5482" s="370" t="s">
        <v>9050</v>
      </c>
      <c r="C5482" s="371" t="s">
        <v>25</v>
      </c>
      <c r="D5482" s="372">
        <v>0.01</v>
      </c>
    </row>
    <row r="5483" spans="1:4" ht="30" x14ac:dyDescent="0.25">
      <c r="A5483" s="369" t="s">
        <v>10042</v>
      </c>
      <c r="B5483" s="370" t="s">
        <v>10043</v>
      </c>
      <c r="C5483" s="371" t="s">
        <v>569</v>
      </c>
      <c r="D5483" s="372">
        <v>1</v>
      </c>
    </row>
    <row r="5484" spans="1:4" ht="30" x14ac:dyDescent="0.25">
      <c r="A5484" s="369" t="s">
        <v>2376</v>
      </c>
      <c r="B5484" s="370" t="s">
        <v>6972</v>
      </c>
      <c r="C5484" s="371" t="s">
        <v>569</v>
      </c>
      <c r="D5484" s="372"/>
    </row>
    <row r="5485" spans="1:4" x14ac:dyDescent="0.25">
      <c r="A5485" s="369" t="s">
        <v>8935</v>
      </c>
      <c r="B5485" s="370" t="s">
        <v>8936</v>
      </c>
      <c r="C5485" s="371" t="s">
        <v>770</v>
      </c>
      <c r="D5485" s="372">
        <v>2</v>
      </c>
    </row>
    <row r="5486" spans="1:4" x14ac:dyDescent="0.25">
      <c r="A5486" s="369" t="s">
        <v>8949</v>
      </c>
      <c r="B5486" s="370" t="s">
        <v>8950</v>
      </c>
      <c r="C5486" s="371" t="s">
        <v>770</v>
      </c>
      <c r="D5486" s="372">
        <v>5</v>
      </c>
    </row>
    <row r="5487" spans="1:4" x14ac:dyDescent="0.25">
      <c r="A5487" s="369" t="s">
        <v>8993</v>
      </c>
      <c r="B5487" s="370" t="s">
        <v>8994</v>
      </c>
      <c r="C5487" s="371" t="s">
        <v>32</v>
      </c>
      <c r="D5487" s="372">
        <v>3.84</v>
      </c>
    </row>
    <row r="5488" spans="1:4" x14ac:dyDescent="0.25">
      <c r="A5488" s="369" t="s">
        <v>9049</v>
      </c>
      <c r="B5488" s="370" t="s">
        <v>9050</v>
      </c>
      <c r="C5488" s="371" t="s">
        <v>25</v>
      </c>
      <c r="D5488" s="372">
        <v>0.01</v>
      </c>
    </row>
    <row r="5489" spans="1:4" ht="30" x14ac:dyDescent="0.25">
      <c r="A5489" s="369" t="s">
        <v>10044</v>
      </c>
      <c r="B5489" s="370" t="s">
        <v>10045</v>
      </c>
      <c r="C5489" s="371" t="s">
        <v>569</v>
      </c>
      <c r="D5489" s="372">
        <v>1</v>
      </c>
    </row>
    <row r="5490" spans="1:4" ht="30" x14ac:dyDescent="0.25">
      <c r="A5490" s="369" t="s">
        <v>2377</v>
      </c>
      <c r="B5490" s="370" t="s">
        <v>6973</v>
      </c>
      <c r="C5490" s="371" t="s">
        <v>21</v>
      </c>
      <c r="D5490" s="372"/>
    </row>
    <row r="5491" spans="1:4" x14ac:dyDescent="0.25">
      <c r="A5491" s="369" t="s">
        <v>8935</v>
      </c>
      <c r="B5491" s="370" t="s">
        <v>8936</v>
      </c>
      <c r="C5491" s="371" t="s">
        <v>770</v>
      </c>
      <c r="D5491" s="372">
        <v>2</v>
      </c>
    </row>
    <row r="5492" spans="1:4" x14ac:dyDescent="0.25">
      <c r="A5492" s="369" t="s">
        <v>8949</v>
      </c>
      <c r="B5492" s="370" t="s">
        <v>8950</v>
      </c>
      <c r="C5492" s="371" t="s">
        <v>770</v>
      </c>
      <c r="D5492" s="372">
        <v>5</v>
      </c>
    </row>
    <row r="5493" spans="1:4" x14ac:dyDescent="0.25">
      <c r="A5493" s="369" t="s">
        <v>8993</v>
      </c>
      <c r="B5493" s="370" t="s">
        <v>8994</v>
      </c>
      <c r="C5493" s="371" t="s">
        <v>32</v>
      </c>
      <c r="D5493" s="372">
        <v>3.84</v>
      </c>
    </row>
    <row r="5494" spans="1:4" x14ac:dyDescent="0.25">
      <c r="A5494" s="369" t="s">
        <v>9049</v>
      </c>
      <c r="B5494" s="370" t="s">
        <v>9050</v>
      </c>
      <c r="C5494" s="371" t="s">
        <v>25</v>
      </c>
      <c r="D5494" s="372">
        <v>0.01</v>
      </c>
    </row>
    <row r="5495" spans="1:4" ht="45" x14ac:dyDescent="0.25">
      <c r="A5495" s="369" t="s">
        <v>10038</v>
      </c>
      <c r="B5495" s="370" t="s">
        <v>10039</v>
      </c>
      <c r="C5495" s="371" t="s">
        <v>21</v>
      </c>
      <c r="D5495" s="372">
        <v>1</v>
      </c>
    </row>
    <row r="5496" spans="1:4" ht="30" x14ac:dyDescent="0.25">
      <c r="A5496" s="369" t="s">
        <v>2378</v>
      </c>
      <c r="B5496" s="370" t="s">
        <v>6974</v>
      </c>
      <c r="C5496" s="371" t="s">
        <v>569</v>
      </c>
      <c r="D5496" s="372"/>
    </row>
    <row r="5497" spans="1:4" x14ac:dyDescent="0.25">
      <c r="A5497" s="369" t="s">
        <v>8935</v>
      </c>
      <c r="B5497" s="370" t="s">
        <v>8936</v>
      </c>
      <c r="C5497" s="371" t="s">
        <v>770</v>
      </c>
      <c r="D5497" s="372">
        <v>5</v>
      </c>
    </row>
    <row r="5498" spans="1:4" x14ac:dyDescent="0.25">
      <c r="A5498" s="369" t="s">
        <v>8949</v>
      </c>
      <c r="B5498" s="370" t="s">
        <v>8950</v>
      </c>
      <c r="C5498" s="371" t="s">
        <v>770</v>
      </c>
      <c r="D5498" s="372">
        <v>2</v>
      </c>
    </row>
    <row r="5499" spans="1:4" x14ac:dyDescent="0.25">
      <c r="A5499" s="369" t="s">
        <v>8993</v>
      </c>
      <c r="B5499" s="370" t="s">
        <v>8994</v>
      </c>
      <c r="C5499" s="371" t="s">
        <v>32</v>
      </c>
      <c r="D5499" s="372">
        <v>3.84</v>
      </c>
    </row>
    <row r="5500" spans="1:4" x14ac:dyDescent="0.25">
      <c r="A5500" s="369" t="s">
        <v>9049</v>
      </c>
      <c r="B5500" s="370" t="s">
        <v>9050</v>
      </c>
      <c r="C5500" s="371" t="s">
        <v>25</v>
      </c>
      <c r="D5500" s="372">
        <v>0.01</v>
      </c>
    </row>
    <row r="5501" spans="1:4" ht="30" x14ac:dyDescent="0.25">
      <c r="A5501" s="369" t="s">
        <v>10036</v>
      </c>
      <c r="B5501" s="370" t="s">
        <v>10037</v>
      </c>
      <c r="C5501" s="371" t="s">
        <v>569</v>
      </c>
      <c r="D5501" s="372">
        <v>1</v>
      </c>
    </row>
    <row r="5502" spans="1:4" ht="30" x14ac:dyDescent="0.25">
      <c r="A5502" s="369" t="s">
        <v>2379</v>
      </c>
      <c r="B5502" s="370" t="s">
        <v>6975</v>
      </c>
      <c r="C5502" s="371" t="s">
        <v>569</v>
      </c>
      <c r="D5502" s="372"/>
    </row>
    <row r="5503" spans="1:4" x14ac:dyDescent="0.25">
      <c r="A5503" s="369" t="s">
        <v>8935</v>
      </c>
      <c r="B5503" s="370" t="s">
        <v>8936</v>
      </c>
      <c r="C5503" s="371" t="s">
        <v>770</v>
      </c>
      <c r="D5503" s="372">
        <v>5</v>
      </c>
    </row>
    <row r="5504" spans="1:4" x14ac:dyDescent="0.25">
      <c r="A5504" s="369" t="s">
        <v>8949</v>
      </c>
      <c r="B5504" s="370" t="s">
        <v>8950</v>
      </c>
      <c r="C5504" s="371" t="s">
        <v>770</v>
      </c>
      <c r="D5504" s="372">
        <v>2</v>
      </c>
    </row>
    <row r="5505" spans="1:4" x14ac:dyDescent="0.25">
      <c r="A5505" s="369" t="s">
        <v>8993</v>
      </c>
      <c r="B5505" s="370" t="s">
        <v>8994</v>
      </c>
      <c r="C5505" s="371" t="s">
        <v>32</v>
      </c>
      <c r="D5505" s="372">
        <v>3.84</v>
      </c>
    </row>
    <row r="5506" spans="1:4" x14ac:dyDescent="0.25">
      <c r="A5506" s="369" t="s">
        <v>9049</v>
      </c>
      <c r="B5506" s="370" t="s">
        <v>9050</v>
      </c>
      <c r="C5506" s="371" t="s">
        <v>25</v>
      </c>
      <c r="D5506" s="372">
        <v>0.01</v>
      </c>
    </row>
    <row r="5507" spans="1:4" ht="30" x14ac:dyDescent="0.25">
      <c r="A5507" s="369" t="s">
        <v>10040</v>
      </c>
      <c r="B5507" s="370" t="s">
        <v>10041</v>
      </c>
      <c r="C5507" s="371" t="s">
        <v>569</v>
      </c>
      <c r="D5507" s="372">
        <v>1</v>
      </c>
    </row>
    <row r="5508" spans="1:4" x14ac:dyDescent="0.25">
      <c r="A5508" s="369" t="s">
        <v>2380</v>
      </c>
      <c r="B5508" s="370" t="s">
        <v>2381</v>
      </c>
      <c r="C5508" s="371" t="s">
        <v>21</v>
      </c>
      <c r="D5508" s="372"/>
    </row>
    <row r="5509" spans="1:4" x14ac:dyDescent="0.25">
      <c r="A5509" s="369" t="s">
        <v>8935</v>
      </c>
      <c r="B5509" s="370" t="s">
        <v>8936</v>
      </c>
      <c r="C5509" s="371" t="s">
        <v>770</v>
      </c>
      <c r="D5509" s="372">
        <v>1</v>
      </c>
    </row>
    <row r="5510" spans="1:4" x14ac:dyDescent="0.25">
      <c r="A5510" s="369" t="s">
        <v>8949</v>
      </c>
      <c r="B5510" s="370" t="s">
        <v>8950</v>
      </c>
      <c r="C5510" s="371" t="s">
        <v>770</v>
      </c>
      <c r="D5510" s="372">
        <v>3</v>
      </c>
    </row>
    <row r="5511" spans="1:4" x14ac:dyDescent="0.25">
      <c r="A5511" s="369" t="s">
        <v>8993</v>
      </c>
      <c r="B5511" s="370" t="s">
        <v>8994</v>
      </c>
      <c r="C5511" s="371" t="s">
        <v>32</v>
      </c>
      <c r="D5511" s="372">
        <v>2.0299999999999998</v>
      </c>
    </row>
    <row r="5512" spans="1:4" x14ac:dyDescent="0.25">
      <c r="A5512" s="369" t="s">
        <v>9049</v>
      </c>
      <c r="B5512" s="370" t="s">
        <v>9050</v>
      </c>
      <c r="C5512" s="371" t="s">
        <v>25</v>
      </c>
      <c r="D5512" s="372">
        <v>0.01</v>
      </c>
    </row>
    <row r="5513" spans="1:4" x14ac:dyDescent="0.25">
      <c r="A5513" s="369" t="s">
        <v>10086</v>
      </c>
      <c r="B5513" s="370" t="s">
        <v>10087</v>
      </c>
      <c r="C5513" s="371" t="s">
        <v>21</v>
      </c>
      <c r="D5513" s="372">
        <v>1</v>
      </c>
    </row>
    <row r="5514" spans="1:4" x14ac:dyDescent="0.25">
      <c r="A5514" s="369" t="s">
        <v>2382</v>
      </c>
      <c r="B5514" s="370" t="s">
        <v>2383</v>
      </c>
      <c r="C5514" s="371" t="s">
        <v>21</v>
      </c>
      <c r="D5514" s="372"/>
    </row>
    <row r="5515" spans="1:4" x14ac:dyDescent="0.25">
      <c r="A5515" s="369" t="s">
        <v>8935</v>
      </c>
      <c r="B5515" s="370" t="s">
        <v>8936</v>
      </c>
      <c r="C5515" s="371" t="s">
        <v>770</v>
      </c>
      <c r="D5515" s="372">
        <v>1</v>
      </c>
    </row>
    <row r="5516" spans="1:4" x14ac:dyDescent="0.25">
      <c r="A5516" s="369" t="s">
        <v>8949</v>
      </c>
      <c r="B5516" s="370" t="s">
        <v>8950</v>
      </c>
      <c r="C5516" s="371" t="s">
        <v>770</v>
      </c>
      <c r="D5516" s="372">
        <v>3</v>
      </c>
    </row>
    <row r="5517" spans="1:4" x14ac:dyDescent="0.25">
      <c r="A5517" s="369" t="s">
        <v>8993</v>
      </c>
      <c r="B5517" s="370" t="s">
        <v>8994</v>
      </c>
      <c r="C5517" s="371" t="s">
        <v>32</v>
      </c>
      <c r="D5517" s="372">
        <v>2.0299999999999998</v>
      </c>
    </row>
    <row r="5518" spans="1:4" x14ac:dyDescent="0.25">
      <c r="A5518" s="369" t="s">
        <v>9049</v>
      </c>
      <c r="B5518" s="370" t="s">
        <v>9050</v>
      </c>
      <c r="C5518" s="371" t="s">
        <v>25</v>
      </c>
      <c r="D5518" s="372">
        <v>0.01</v>
      </c>
    </row>
    <row r="5519" spans="1:4" ht="30" x14ac:dyDescent="0.25">
      <c r="A5519" s="369" t="s">
        <v>10084</v>
      </c>
      <c r="B5519" s="370" t="s">
        <v>10085</v>
      </c>
      <c r="C5519" s="371" t="s">
        <v>21</v>
      </c>
      <c r="D5519" s="372">
        <v>1</v>
      </c>
    </row>
    <row r="5520" spans="1:4" x14ac:dyDescent="0.25">
      <c r="A5520" s="369" t="s">
        <v>2384</v>
      </c>
      <c r="B5520" s="370" t="s">
        <v>2385</v>
      </c>
      <c r="C5520" s="371" t="s">
        <v>21</v>
      </c>
      <c r="D5520" s="372"/>
    </row>
    <row r="5521" spans="1:4" x14ac:dyDescent="0.25">
      <c r="A5521" s="369" t="s">
        <v>8935</v>
      </c>
      <c r="B5521" s="370" t="s">
        <v>8936</v>
      </c>
      <c r="C5521" s="371" t="s">
        <v>770</v>
      </c>
      <c r="D5521" s="372">
        <v>1</v>
      </c>
    </row>
    <row r="5522" spans="1:4" x14ac:dyDescent="0.25">
      <c r="A5522" s="369" t="s">
        <v>8949</v>
      </c>
      <c r="B5522" s="370" t="s">
        <v>8950</v>
      </c>
      <c r="C5522" s="371" t="s">
        <v>770</v>
      </c>
      <c r="D5522" s="372">
        <v>3</v>
      </c>
    </row>
    <row r="5523" spans="1:4" x14ac:dyDescent="0.25">
      <c r="A5523" s="369" t="s">
        <v>8993</v>
      </c>
      <c r="B5523" s="370" t="s">
        <v>8994</v>
      </c>
      <c r="C5523" s="371" t="s">
        <v>32</v>
      </c>
      <c r="D5523" s="372">
        <v>2.0299999999999998</v>
      </c>
    </row>
    <row r="5524" spans="1:4" x14ac:dyDescent="0.25">
      <c r="A5524" s="369" t="s">
        <v>9049</v>
      </c>
      <c r="B5524" s="370" t="s">
        <v>9050</v>
      </c>
      <c r="C5524" s="371" t="s">
        <v>25</v>
      </c>
      <c r="D5524" s="372">
        <v>0.01</v>
      </c>
    </row>
    <row r="5525" spans="1:4" x14ac:dyDescent="0.25">
      <c r="A5525" s="369" t="s">
        <v>10076</v>
      </c>
      <c r="B5525" s="370" t="s">
        <v>10077</v>
      </c>
      <c r="C5525" s="371" t="s">
        <v>21</v>
      </c>
      <c r="D5525" s="372">
        <v>1</v>
      </c>
    </row>
    <row r="5526" spans="1:4" ht="30" x14ac:dyDescent="0.25">
      <c r="A5526" s="369" t="s">
        <v>2386</v>
      </c>
      <c r="B5526" s="370" t="s">
        <v>2387</v>
      </c>
      <c r="C5526" s="371" t="s">
        <v>21</v>
      </c>
      <c r="D5526" s="372"/>
    </row>
    <row r="5527" spans="1:4" x14ac:dyDescent="0.25">
      <c r="A5527" s="369" t="s">
        <v>8935</v>
      </c>
      <c r="B5527" s="370" t="s">
        <v>8936</v>
      </c>
      <c r="C5527" s="371" t="s">
        <v>770</v>
      </c>
      <c r="D5527" s="372">
        <v>1</v>
      </c>
    </row>
    <row r="5528" spans="1:4" x14ac:dyDescent="0.25">
      <c r="A5528" s="369" t="s">
        <v>8949</v>
      </c>
      <c r="B5528" s="370" t="s">
        <v>8950</v>
      </c>
      <c r="C5528" s="371" t="s">
        <v>770</v>
      </c>
      <c r="D5528" s="372">
        <v>2</v>
      </c>
    </row>
    <row r="5529" spans="1:4" x14ac:dyDescent="0.25">
      <c r="A5529" s="369" t="s">
        <v>8993</v>
      </c>
      <c r="B5529" s="370" t="s">
        <v>8994</v>
      </c>
      <c r="C5529" s="371" t="s">
        <v>32</v>
      </c>
      <c r="D5529" s="372">
        <v>2.0299999999999998</v>
      </c>
    </row>
    <row r="5530" spans="1:4" x14ac:dyDescent="0.25">
      <c r="A5530" s="369" t="s">
        <v>9049</v>
      </c>
      <c r="B5530" s="370" t="s">
        <v>9050</v>
      </c>
      <c r="C5530" s="371" t="s">
        <v>25</v>
      </c>
      <c r="D5530" s="372">
        <v>0.01</v>
      </c>
    </row>
    <row r="5531" spans="1:4" ht="30" x14ac:dyDescent="0.25">
      <c r="A5531" s="369" t="s">
        <v>10183</v>
      </c>
      <c r="B5531" s="370" t="s">
        <v>10184</v>
      </c>
      <c r="C5531" s="371" t="s">
        <v>21</v>
      </c>
      <c r="D5531" s="372">
        <v>1</v>
      </c>
    </row>
    <row r="5532" spans="1:4" ht="30" x14ac:dyDescent="0.25">
      <c r="A5532" s="369" t="s">
        <v>2388</v>
      </c>
      <c r="B5532" s="370" t="s">
        <v>6976</v>
      </c>
      <c r="C5532" s="371" t="s">
        <v>21</v>
      </c>
      <c r="D5532" s="372"/>
    </row>
    <row r="5533" spans="1:4" x14ac:dyDescent="0.25">
      <c r="A5533" s="369" t="s">
        <v>8935</v>
      </c>
      <c r="B5533" s="370" t="s">
        <v>8936</v>
      </c>
      <c r="C5533" s="371" t="s">
        <v>770</v>
      </c>
      <c r="D5533" s="372">
        <v>1</v>
      </c>
    </row>
    <row r="5534" spans="1:4" x14ac:dyDescent="0.25">
      <c r="A5534" s="369" t="s">
        <v>8949</v>
      </c>
      <c r="B5534" s="370" t="s">
        <v>8950</v>
      </c>
      <c r="C5534" s="371" t="s">
        <v>770</v>
      </c>
      <c r="D5534" s="372">
        <v>3</v>
      </c>
    </row>
    <row r="5535" spans="1:4" x14ac:dyDescent="0.25">
      <c r="A5535" s="369" t="s">
        <v>8993</v>
      </c>
      <c r="B5535" s="370" t="s">
        <v>8994</v>
      </c>
      <c r="C5535" s="371" t="s">
        <v>32</v>
      </c>
      <c r="D5535" s="372">
        <v>2.0299999999999998</v>
      </c>
    </row>
    <row r="5536" spans="1:4" x14ac:dyDescent="0.25">
      <c r="A5536" s="369" t="s">
        <v>9049</v>
      </c>
      <c r="B5536" s="370" t="s">
        <v>9050</v>
      </c>
      <c r="C5536" s="371" t="s">
        <v>25</v>
      </c>
      <c r="D5536" s="372">
        <v>0.01</v>
      </c>
    </row>
    <row r="5537" spans="1:4" ht="30" x14ac:dyDescent="0.25">
      <c r="A5537" s="369" t="s">
        <v>10187</v>
      </c>
      <c r="B5537" s="370" t="s">
        <v>10188</v>
      </c>
      <c r="C5537" s="371" t="s">
        <v>21</v>
      </c>
      <c r="D5537" s="372">
        <v>1</v>
      </c>
    </row>
    <row r="5538" spans="1:4" ht="30" x14ac:dyDescent="0.25">
      <c r="A5538" s="369" t="s">
        <v>2389</v>
      </c>
      <c r="B5538" s="370" t="s">
        <v>2390</v>
      </c>
      <c r="C5538" s="371" t="s">
        <v>21</v>
      </c>
      <c r="D5538" s="372"/>
    </row>
    <row r="5539" spans="1:4" x14ac:dyDescent="0.25">
      <c r="A5539" s="369" t="s">
        <v>8935</v>
      </c>
      <c r="B5539" s="370" t="s">
        <v>8936</v>
      </c>
      <c r="C5539" s="371" t="s">
        <v>770</v>
      </c>
      <c r="D5539" s="372">
        <v>1</v>
      </c>
    </row>
    <row r="5540" spans="1:4" x14ac:dyDescent="0.25">
      <c r="A5540" s="369" t="s">
        <v>8949</v>
      </c>
      <c r="B5540" s="370" t="s">
        <v>8950</v>
      </c>
      <c r="C5540" s="371" t="s">
        <v>770</v>
      </c>
      <c r="D5540" s="372">
        <v>3</v>
      </c>
    </row>
    <row r="5541" spans="1:4" x14ac:dyDescent="0.25">
      <c r="A5541" s="369" t="s">
        <v>8993</v>
      </c>
      <c r="B5541" s="370" t="s">
        <v>8994</v>
      </c>
      <c r="C5541" s="371" t="s">
        <v>32</v>
      </c>
      <c r="D5541" s="372">
        <v>2.0299999999999998</v>
      </c>
    </row>
    <row r="5542" spans="1:4" x14ac:dyDescent="0.25">
      <c r="A5542" s="369" t="s">
        <v>9049</v>
      </c>
      <c r="B5542" s="370" t="s">
        <v>9050</v>
      </c>
      <c r="C5542" s="371" t="s">
        <v>25</v>
      </c>
      <c r="D5542" s="372">
        <v>0.01</v>
      </c>
    </row>
    <row r="5543" spans="1:4" x14ac:dyDescent="0.25">
      <c r="A5543" s="369" t="s">
        <v>10147</v>
      </c>
      <c r="B5543" s="370" t="s">
        <v>10148</v>
      </c>
      <c r="C5543" s="371" t="s">
        <v>21</v>
      </c>
      <c r="D5543" s="372">
        <v>1</v>
      </c>
    </row>
    <row r="5544" spans="1:4" x14ac:dyDescent="0.25">
      <c r="A5544" s="369" t="s">
        <v>2391</v>
      </c>
      <c r="B5544" s="370" t="s">
        <v>2392</v>
      </c>
      <c r="C5544" s="371" t="s">
        <v>21</v>
      </c>
      <c r="D5544" s="372"/>
    </row>
    <row r="5545" spans="1:4" x14ac:dyDescent="0.25">
      <c r="A5545" s="369" t="s">
        <v>8935</v>
      </c>
      <c r="B5545" s="370" t="s">
        <v>8936</v>
      </c>
      <c r="C5545" s="371" t="s">
        <v>770</v>
      </c>
      <c r="D5545" s="372">
        <v>1</v>
      </c>
    </row>
    <row r="5546" spans="1:4" x14ac:dyDescent="0.25">
      <c r="A5546" s="369" t="s">
        <v>8949</v>
      </c>
      <c r="B5546" s="370" t="s">
        <v>8950</v>
      </c>
      <c r="C5546" s="371" t="s">
        <v>770</v>
      </c>
      <c r="D5546" s="372">
        <v>3</v>
      </c>
    </row>
    <row r="5547" spans="1:4" x14ac:dyDescent="0.25">
      <c r="A5547" s="369" t="s">
        <v>8993</v>
      </c>
      <c r="B5547" s="370" t="s">
        <v>8994</v>
      </c>
      <c r="C5547" s="371" t="s">
        <v>32</v>
      </c>
      <c r="D5547" s="372">
        <v>2.0299999999999998</v>
      </c>
    </row>
    <row r="5548" spans="1:4" x14ac:dyDescent="0.25">
      <c r="A5548" s="369" t="s">
        <v>9049</v>
      </c>
      <c r="B5548" s="370" t="s">
        <v>9050</v>
      </c>
      <c r="C5548" s="371" t="s">
        <v>25</v>
      </c>
      <c r="D5548" s="372">
        <v>0.01</v>
      </c>
    </row>
    <row r="5549" spans="1:4" x14ac:dyDescent="0.25">
      <c r="A5549" s="369" t="s">
        <v>10088</v>
      </c>
      <c r="B5549" s="370" t="s">
        <v>10089</v>
      </c>
      <c r="C5549" s="371" t="s">
        <v>21</v>
      </c>
      <c r="D5549" s="372">
        <v>1</v>
      </c>
    </row>
    <row r="5550" spans="1:4" x14ac:dyDescent="0.25">
      <c r="A5550" s="369" t="s">
        <v>2393</v>
      </c>
      <c r="B5550" s="370" t="s">
        <v>2394</v>
      </c>
      <c r="C5550" s="371" t="s">
        <v>21</v>
      </c>
      <c r="D5550" s="372"/>
    </row>
    <row r="5551" spans="1:4" x14ac:dyDescent="0.25">
      <c r="A5551" s="369" t="s">
        <v>8935</v>
      </c>
      <c r="B5551" s="370" t="s">
        <v>8936</v>
      </c>
      <c r="C5551" s="371" t="s">
        <v>770</v>
      </c>
      <c r="D5551" s="372">
        <v>1</v>
      </c>
    </row>
    <row r="5552" spans="1:4" x14ac:dyDescent="0.25">
      <c r="A5552" s="369" t="s">
        <v>8949</v>
      </c>
      <c r="B5552" s="370" t="s">
        <v>8950</v>
      </c>
      <c r="C5552" s="371" t="s">
        <v>770</v>
      </c>
      <c r="D5552" s="372">
        <v>3</v>
      </c>
    </row>
    <row r="5553" spans="1:4" x14ac:dyDescent="0.25">
      <c r="A5553" s="369" t="s">
        <v>8993</v>
      </c>
      <c r="B5553" s="370" t="s">
        <v>8994</v>
      </c>
      <c r="C5553" s="371" t="s">
        <v>32</v>
      </c>
      <c r="D5553" s="372">
        <v>2.0299999999999998</v>
      </c>
    </row>
    <row r="5554" spans="1:4" x14ac:dyDescent="0.25">
      <c r="A5554" s="369" t="s">
        <v>9049</v>
      </c>
      <c r="B5554" s="370" t="s">
        <v>9050</v>
      </c>
      <c r="C5554" s="371" t="s">
        <v>25</v>
      </c>
      <c r="D5554" s="372">
        <v>0.01</v>
      </c>
    </row>
    <row r="5555" spans="1:4" ht="30" x14ac:dyDescent="0.25">
      <c r="A5555" s="369" t="s">
        <v>10149</v>
      </c>
      <c r="B5555" s="370" t="s">
        <v>10150</v>
      </c>
      <c r="C5555" s="371" t="s">
        <v>21</v>
      </c>
      <c r="D5555" s="372">
        <v>1</v>
      </c>
    </row>
    <row r="5556" spans="1:4" ht="30" x14ac:dyDescent="0.25">
      <c r="A5556" s="369" t="s">
        <v>2395</v>
      </c>
      <c r="B5556" s="370" t="s">
        <v>6977</v>
      </c>
      <c r="C5556" s="371" t="s">
        <v>21</v>
      </c>
      <c r="D5556" s="372"/>
    </row>
    <row r="5557" spans="1:4" x14ac:dyDescent="0.25">
      <c r="A5557" s="369" t="s">
        <v>8935</v>
      </c>
      <c r="B5557" s="370" t="s">
        <v>8936</v>
      </c>
      <c r="C5557" s="371" t="s">
        <v>770</v>
      </c>
      <c r="D5557" s="372">
        <v>1</v>
      </c>
    </row>
    <row r="5558" spans="1:4" x14ac:dyDescent="0.25">
      <c r="A5558" s="369" t="s">
        <v>8949</v>
      </c>
      <c r="B5558" s="370" t="s">
        <v>8950</v>
      </c>
      <c r="C5558" s="371" t="s">
        <v>770</v>
      </c>
      <c r="D5558" s="372">
        <v>3</v>
      </c>
    </row>
    <row r="5559" spans="1:4" x14ac:dyDescent="0.25">
      <c r="A5559" s="369" t="s">
        <v>8993</v>
      </c>
      <c r="B5559" s="370" t="s">
        <v>8994</v>
      </c>
      <c r="C5559" s="371" t="s">
        <v>32</v>
      </c>
      <c r="D5559" s="372">
        <v>2.0299999999999998</v>
      </c>
    </row>
    <row r="5560" spans="1:4" x14ac:dyDescent="0.25">
      <c r="A5560" s="369" t="s">
        <v>9049</v>
      </c>
      <c r="B5560" s="370" t="s">
        <v>9050</v>
      </c>
      <c r="C5560" s="371" t="s">
        <v>25</v>
      </c>
      <c r="D5560" s="372">
        <v>0.01</v>
      </c>
    </row>
    <row r="5561" spans="1:4" ht="30" x14ac:dyDescent="0.25">
      <c r="A5561" s="369" t="s">
        <v>10096</v>
      </c>
      <c r="B5561" s="370" t="s">
        <v>10097</v>
      </c>
      <c r="C5561" s="371" t="s">
        <v>21</v>
      </c>
      <c r="D5561" s="372">
        <v>1</v>
      </c>
    </row>
    <row r="5562" spans="1:4" x14ac:dyDescent="0.25">
      <c r="A5562" s="369" t="s">
        <v>2396</v>
      </c>
      <c r="B5562" s="370" t="s">
        <v>2397</v>
      </c>
      <c r="C5562" s="371" t="s">
        <v>21</v>
      </c>
      <c r="D5562" s="372"/>
    </row>
    <row r="5563" spans="1:4" x14ac:dyDescent="0.25">
      <c r="A5563" s="369" t="s">
        <v>8935</v>
      </c>
      <c r="B5563" s="370" t="s">
        <v>8936</v>
      </c>
      <c r="C5563" s="371" t="s">
        <v>770</v>
      </c>
      <c r="D5563" s="372">
        <v>0.84</v>
      </c>
    </row>
    <row r="5564" spans="1:4" x14ac:dyDescent="0.25">
      <c r="A5564" s="369" t="s">
        <v>8949</v>
      </c>
      <c r="B5564" s="370" t="s">
        <v>8950</v>
      </c>
      <c r="C5564" s="371" t="s">
        <v>770</v>
      </c>
      <c r="D5564" s="372">
        <v>1.78</v>
      </c>
    </row>
    <row r="5565" spans="1:4" x14ac:dyDescent="0.25">
      <c r="A5565" s="369" t="s">
        <v>10098</v>
      </c>
      <c r="B5565" s="370" t="s">
        <v>2397</v>
      </c>
      <c r="C5565" s="371" t="s">
        <v>21</v>
      </c>
      <c r="D5565" s="372">
        <v>1</v>
      </c>
    </row>
    <row r="5566" spans="1:4" x14ac:dyDescent="0.25">
      <c r="A5566" s="369" t="s">
        <v>2398</v>
      </c>
      <c r="B5566" s="370" t="s">
        <v>2399</v>
      </c>
      <c r="C5566" s="371" t="s">
        <v>21</v>
      </c>
      <c r="D5566" s="372"/>
    </row>
    <row r="5567" spans="1:4" x14ac:dyDescent="0.25">
      <c r="A5567" s="369" t="s">
        <v>8935</v>
      </c>
      <c r="B5567" s="370" t="s">
        <v>8936</v>
      </c>
      <c r="C5567" s="371" t="s">
        <v>770</v>
      </c>
      <c r="D5567" s="372">
        <v>2</v>
      </c>
    </row>
    <row r="5568" spans="1:4" x14ac:dyDescent="0.25">
      <c r="A5568" s="369" t="s">
        <v>8949</v>
      </c>
      <c r="B5568" s="370" t="s">
        <v>8950</v>
      </c>
      <c r="C5568" s="371" t="s">
        <v>770</v>
      </c>
      <c r="D5568" s="372">
        <v>1</v>
      </c>
    </row>
    <row r="5569" spans="1:4" x14ac:dyDescent="0.25">
      <c r="A5569" s="369" t="s">
        <v>8993</v>
      </c>
      <c r="B5569" s="370" t="s">
        <v>8994</v>
      </c>
      <c r="C5569" s="371" t="s">
        <v>32</v>
      </c>
      <c r="D5569" s="372">
        <v>2.0299999999999998</v>
      </c>
    </row>
    <row r="5570" spans="1:4" x14ac:dyDescent="0.25">
      <c r="A5570" s="369" t="s">
        <v>9049</v>
      </c>
      <c r="B5570" s="370" t="s">
        <v>9050</v>
      </c>
      <c r="C5570" s="371" t="s">
        <v>25</v>
      </c>
      <c r="D5570" s="372">
        <v>0.01</v>
      </c>
    </row>
    <row r="5571" spans="1:4" ht="30" x14ac:dyDescent="0.25">
      <c r="A5571" s="369" t="s">
        <v>10155</v>
      </c>
      <c r="B5571" s="370" t="s">
        <v>10156</v>
      </c>
      <c r="C5571" s="371" t="s">
        <v>21</v>
      </c>
      <c r="D5571" s="372">
        <v>1</v>
      </c>
    </row>
    <row r="5572" spans="1:4" ht="30" x14ac:dyDescent="0.25">
      <c r="A5572" s="369" t="s">
        <v>2400</v>
      </c>
      <c r="B5572" s="370" t="s">
        <v>2401</v>
      </c>
      <c r="C5572" s="371" t="s">
        <v>21</v>
      </c>
      <c r="D5572" s="372"/>
    </row>
    <row r="5573" spans="1:4" x14ac:dyDescent="0.25">
      <c r="A5573" s="369" t="s">
        <v>8935</v>
      </c>
      <c r="B5573" s="370" t="s">
        <v>8936</v>
      </c>
      <c r="C5573" s="371" t="s">
        <v>770</v>
      </c>
      <c r="D5573" s="372">
        <v>0.84</v>
      </c>
    </row>
    <row r="5574" spans="1:4" x14ac:dyDescent="0.25">
      <c r="A5574" s="369" t="s">
        <v>8949</v>
      </c>
      <c r="B5574" s="370" t="s">
        <v>8950</v>
      </c>
      <c r="C5574" s="371" t="s">
        <v>770</v>
      </c>
      <c r="D5574" s="372">
        <v>1.78</v>
      </c>
    </row>
    <row r="5575" spans="1:4" x14ac:dyDescent="0.25">
      <c r="A5575" s="369" t="s">
        <v>8993</v>
      </c>
      <c r="B5575" s="370" t="s">
        <v>8994</v>
      </c>
      <c r="C5575" s="371" t="s">
        <v>32</v>
      </c>
      <c r="D5575" s="372">
        <v>2.0299999999999998</v>
      </c>
    </row>
    <row r="5576" spans="1:4" x14ac:dyDescent="0.25">
      <c r="A5576" s="369" t="s">
        <v>9049</v>
      </c>
      <c r="B5576" s="370" t="s">
        <v>9050</v>
      </c>
      <c r="C5576" s="371" t="s">
        <v>25</v>
      </c>
      <c r="D5576" s="372">
        <v>0.01</v>
      </c>
    </row>
    <row r="5577" spans="1:4" ht="30" x14ac:dyDescent="0.25">
      <c r="A5577" s="369" t="s">
        <v>10103</v>
      </c>
      <c r="B5577" s="370" t="s">
        <v>10104</v>
      </c>
      <c r="C5577" s="371" t="s">
        <v>21</v>
      </c>
      <c r="D5577" s="372">
        <v>1</v>
      </c>
    </row>
    <row r="5578" spans="1:4" ht="30" x14ac:dyDescent="0.25">
      <c r="A5578" s="369" t="s">
        <v>2402</v>
      </c>
      <c r="B5578" s="370" t="s">
        <v>2403</v>
      </c>
      <c r="C5578" s="371" t="s">
        <v>21</v>
      </c>
      <c r="D5578" s="372"/>
    </row>
    <row r="5579" spans="1:4" x14ac:dyDescent="0.25">
      <c r="A5579" s="369" t="s">
        <v>8935</v>
      </c>
      <c r="B5579" s="370" t="s">
        <v>8936</v>
      </c>
      <c r="C5579" s="371" t="s">
        <v>770</v>
      </c>
      <c r="D5579" s="372">
        <v>0.84</v>
      </c>
    </row>
    <row r="5580" spans="1:4" x14ac:dyDescent="0.25">
      <c r="A5580" s="369" t="s">
        <v>8949</v>
      </c>
      <c r="B5580" s="370" t="s">
        <v>8950</v>
      </c>
      <c r="C5580" s="371" t="s">
        <v>770</v>
      </c>
      <c r="D5580" s="372">
        <v>1.78</v>
      </c>
    </row>
    <row r="5581" spans="1:4" x14ac:dyDescent="0.25">
      <c r="A5581" s="369" t="s">
        <v>8993</v>
      </c>
      <c r="B5581" s="370" t="s">
        <v>8994</v>
      </c>
      <c r="C5581" s="371" t="s">
        <v>32</v>
      </c>
      <c r="D5581" s="372">
        <v>2.0299999999999998</v>
      </c>
    </row>
    <row r="5582" spans="1:4" x14ac:dyDescent="0.25">
      <c r="A5582" s="369" t="s">
        <v>9049</v>
      </c>
      <c r="B5582" s="370" t="s">
        <v>9050</v>
      </c>
      <c r="C5582" s="371" t="s">
        <v>25</v>
      </c>
      <c r="D5582" s="372">
        <v>0.01</v>
      </c>
    </row>
    <row r="5583" spans="1:4" ht="30" x14ac:dyDescent="0.25">
      <c r="A5583" s="369" t="s">
        <v>10105</v>
      </c>
      <c r="B5583" s="370" t="s">
        <v>10106</v>
      </c>
      <c r="C5583" s="371" t="s">
        <v>21</v>
      </c>
      <c r="D5583" s="372">
        <v>1</v>
      </c>
    </row>
    <row r="5584" spans="1:4" x14ac:dyDescent="0.25">
      <c r="A5584" s="369" t="s">
        <v>2404</v>
      </c>
      <c r="B5584" s="370" t="s">
        <v>2405</v>
      </c>
      <c r="C5584" s="371" t="s">
        <v>21</v>
      </c>
      <c r="D5584" s="372"/>
    </row>
    <row r="5585" spans="1:4" x14ac:dyDescent="0.25">
      <c r="A5585" s="369" t="s">
        <v>8935</v>
      </c>
      <c r="B5585" s="370" t="s">
        <v>8936</v>
      </c>
      <c r="C5585" s="371" t="s">
        <v>770</v>
      </c>
      <c r="D5585" s="372">
        <v>0.54</v>
      </c>
    </row>
    <row r="5586" spans="1:4" x14ac:dyDescent="0.25">
      <c r="A5586" s="369" t="s">
        <v>8949</v>
      </c>
      <c r="B5586" s="370" t="s">
        <v>8950</v>
      </c>
      <c r="C5586" s="371" t="s">
        <v>770</v>
      </c>
      <c r="D5586" s="372">
        <v>0.75</v>
      </c>
    </row>
    <row r="5587" spans="1:4" x14ac:dyDescent="0.25">
      <c r="A5587" s="369" t="s">
        <v>8993</v>
      </c>
      <c r="B5587" s="370" t="s">
        <v>8994</v>
      </c>
      <c r="C5587" s="371" t="s">
        <v>32</v>
      </c>
      <c r="D5587" s="372">
        <v>3.93</v>
      </c>
    </row>
    <row r="5588" spans="1:4" x14ac:dyDescent="0.25">
      <c r="A5588" s="369" t="s">
        <v>9049</v>
      </c>
      <c r="B5588" s="370" t="s">
        <v>9050</v>
      </c>
      <c r="C5588" s="371" t="s">
        <v>25</v>
      </c>
      <c r="D5588" s="372">
        <v>0.01</v>
      </c>
    </row>
    <row r="5589" spans="1:4" ht="30" x14ac:dyDescent="0.25">
      <c r="A5589" s="369" t="s">
        <v>10101</v>
      </c>
      <c r="B5589" s="370" t="s">
        <v>10102</v>
      </c>
      <c r="C5589" s="371" t="s">
        <v>21</v>
      </c>
      <c r="D5589" s="372">
        <v>1</v>
      </c>
    </row>
    <row r="5590" spans="1:4" x14ac:dyDescent="0.25">
      <c r="A5590" s="369" t="s">
        <v>2406</v>
      </c>
      <c r="B5590" s="370" t="s">
        <v>2407</v>
      </c>
      <c r="C5590" s="371" t="s">
        <v>21</v>
      </c>
      <c r="D5590" s="372"/>
    </row>
    <row r="5591" spans="1:4" x14ac:dyDescent="0.25">
      <c r="A5591" s="369" t="s">
        <v>8935</v>
      </c>
      <c r="B5591" s="370" t="s">
        <v>8936</v>
      </c>
      <c r="C5591" s="371" t="s">
        <v>770</v>
      </c>
      <c r="D5591" s="372">
        <v>1</v>
      </c>
    </row>
    <row r="5592" spans="1:4" x14ac:dyDescent="0.25">
      <c r="A5592" s="369" t="s">
        <v>8949</v>
      </c>
      <c r="B5592" s="370" t="s">
        <v>8950</v>
      </c>
      <c r="C5592" s="371" t="s">
        <v>770</v>
      </c>
      <c r="D5592" s="372">
        <v>1</v>
      </c>
    </row>
    <row r="5593" spans="1:4" x14ac:dyDescent="0.25">
      <c r="A5593" s="369" t="s">
        <v>8993</v>
      </c>
      <c r="B5593" s="370" t="s">
        <v>8994</v>
      </c>
      <c r="C5593" s="371" t="s">
        <v>32</v>
      </c>
      <c r="D5593" s="372">
        <v>4.58</v>
      </c>
    </row>
    <row r="5594" spans="1:4" x14ac:dyDescent="0.25">
      <c r="A5594" s="369" t="s">
        <v>9049</v>
      </c>
      <c r="B5594" s="370" t="s">
        <v>9050</v>
      </c>
      <c r="C5594" s="371" t="s">
        <v>25</v>
      </c>
      <c r="D5594" s="372">
        <v>1.2999999999999999E-2</v>
      </c>
    </row>
    <row r="5595" spans="1:4" ht="30" x14ac:dyDescent="0.25">
      <c r="A5595" s="369" t="s">
        <v>10143</v>
      </c>
      <c r="B5595" s="370" t="s">
        <v>10144</v>
      </c>
      <c r="C5595" s="371" t="s">
        <v>21</v>
      </c>
      <c r="D5595" s="372">
        <v>1</v>
      </c>
    </row>
    <row r="5596" spans="1:4" ht="30" x14ac:dyDescent="0.25">
      <c r="A5596" s="369" t="s">
        <v>2408</v>
      </c>
      <c r="B5596" s="370" t="s">
        <v>6978</v>
      </c>
      <c r="C5596" s="371" t="s">
        <v>21</v>
      </c>
      <c r="D5596" s="372"/>
    </row>
    <row r="5597" spans="1:4" x14ac:dyDescent="0.25">
      <c r="A5597" s="369" t="s">
        <v>8935</v>
      </c>
      <c r="B5597" s="370" t="s">
        <v>8936</v>
      </c>
      <c r="C5597" s="371" t="s">
        <v>770</v>
      </c>
      <c r="D5597" s="372">
        <v>1</v>
      </c>
    </row>
    <row r="5598" spans="1:4" x14ac:dyDescent="0.25">
      <c r="A5598" s="369" t="s">
        <v>8949</v>
      </c>
      <c r="B5598" s="370" t="s">
        <v>8950</v>
      </c>
      <c r="C5598" s="371" t="s">
        <v>770</v>
      </c>
      <c r="D5598" s="372">
        <v>3</v>
      </c>
    </row>
    <row r="5599" spans="1:4" x14ac:dyDescent="0.25">
      <c r="A5599" s="369" t="s">
        <v>8993</v>
      </c>
      <c r="B5599" s="370" t="s">
        <v>8994</v>
      </c>
      <c r="C5599" s="371" t="s">
        <v>32</v>
      </c>
      <c r="D5599" s="372">
        <v>2.0299999999999998</v>
      </c>
    </row>
    <row r="5600" spans="1:4" x14ac:dyDescent="0.25">
      <c r="A5600" s="369" t="s">
        <v>9049</v>
      </c>
      <c r="B5600" s="370" t="s">
        <v>9050</v>
      </c>
      <c r="C5600" s="371" t="s">
        <v>25</v>
      </c>
      <c r="D5600" s="372">
        <v>0.01</v>
      </c>
    </row>
    <row r="5601" spans="1:4" ht="45" x14ac:dyDescent="0.25">
      <c r="A5601" s="369" t="s">
        <v>10169</v>
      </c>
      <c r="B5601" s="370" t="s">
        <v>10170</v>
      </c>
      <c r="C5601" s="371" t="s">
        <v>21</v>
      </c>
      <c r="D5601" s="372">
        <v>1</v>
      </c>
    </row>
    <row r="5602" spans="1:4" ht="30" x14ac:dyDescent="0.25">
      <c r="A5602" s="369" t="s">
        <v>2409</v>
      </c>
      <c r="B5602" s="370" t="s">
        <v>2410</v>
      </c>
      <c r="C5602" s="371" t="s">
        <v>21</v>
      </c>
      <c r="D5602" s="372"/>
    </row>
    <row r="5603" spans="1:4" x14ac:dyDescent="0.25">
      <c r="A5603" s="369" t="s">
        <v>8903</v>
      </c>
      <c r="B5603" s="370" t="s">
        <v>8904</v>
      </c>
      <c r="C5603" s="371" t="s">
        <v>770</v>
      </c>
      <c r="D5603" s="372">
        <v>3.65</v>
      </c>
    </row>
    <row r="5604" spans="1:4" x14ac:dyDescent="0.25">
      <c r="A5604" s="369" t="s">
        <v>8935</v>
      </c>
      <c r="B5604" s="370" t="s">
        <v>8936</v>
      </c>
      <c r="C5604" s="371" t="s">
        <v>770</v>
      </c>
      <c r="D5604" s="372">
        <v>0.38</v>
      </c>
    </row>
    <row r="5605" spans="1:4" x14ac:dyDescent="0.25">
      <c r="A5605" s="369" t="s">
        <v>8947</v>
      </c>
      <c r="B5605" s="370" t="s">
        <v>8948</v>
      </c>
      <c r="C5605" s="371" t="s">
        <v>770</v>
      </c>
      <c r="D5605" s="372">
        <v>1.83</v>
      </c>
    </row>
    <row r="5606" spans="1:4" x14ac:dyDescent="0.25">
      <c r="A5606" s="369" t="s">
        <v>8949</v>
      </c>
      <c r="B5606" s="370" t="s">
        <v>8950</v>
      </c>
      <c r="C5606" s="371" t="s">
        <v>770</v>
      </c>
      <c r="D5606" s="372">
        <v>0.75</v>
      </c>
    </row>
    <row r="5607" spans="1:4" x14ac:dyDescent="0.25">
      <c r="A5607" s="369" t="s">
        <v>8993</v>
      </c>
      <c r="B5607" s="370" t="s">
        <v>8994</v>
      </c>
      <c r="C5607" s="371" t="s">
        <v>32</v>
      </c>
      <c r="D5607" s="372">
        <v>2.0299999999999998</v>
      </c>
    </row>
    <row r="5608" spans="1:4" x14ac:dyDescent="0.25">
      <c r="A5608" s="369" t="s">
        <v>9049</v>
      </c>
      <c r="B5608" s="370" t="s">
        <v>9050</v>
      </c>
      <c r="C5608" s="371" t="s">
        <v>25</v>
      </c>
      <c r="D5608" s="372">
        <v>0.01</v>
      </c>
    </row>
    <row r="5609" spans="1:4" x14ac:dyDescent="0.25">
      <c r="A5609" s="369" t="s">
        <v>9594</v>
      </c>
      <c r="B5609" s="370" t="s">
        <v>9595</v>
      </c>
      <c r="C5609" s="371" t="s">
        <v>32</v>
      </c>
      <c r="D5609" s="372">
        <v>15.26</v>
      </c>
    </row>
    <row r="5610" spans="1:4" x14ac:dyDescent="0.25">
      <c r="A5610" s="369" t="s">
        <v>9830</v>
      </c>
      <c r="B5610" s="370" t="s">
        <v>9831</v>
      </c>
      <c r="C5610" s="371" t="s">
        <v>21</v>
      </c>
      <c r="D5610" s="372">
        <v>1</v>
      </c>
    </row>
    <row r="5611" spans="1:4" x14ac:dyDescent="0.25">
      <c r="A5611" s="369" t="s">
        <v>10086</v>
      </c>
      <c r="B5611" s="370" t="s">
        <v>10087</v>
      </c>
      <c r="C5611" s="371" t="s">
        <v>21</v>
      </c>
      <c r="D5611" s="372">
        <v>1</v>
      </c>
    </row>
    <row r="5612" spans="1:4" ht="30" x14ac:dyDescent="0.25">
      <c r="A5612" s="369" t="s">
        <v>10502</v>
      </c>
      <c r="B5612" s="370" t="s">
        <v>10503</v>
      </c>
      <c r="C5612" s="371" t="s">
        <v>32</v>
      </c>
      <c r="D5612" s="372">
        <v>1.6</v>
      </c>
    </row>
    <row r="5613" spans="1:4" ht="30" x14ac:dyDescent="0.25">
      <c r="A5613" s="369" t="s">
        <v>2411</v>
      </c>
      <c r="B5613" s="370" t="s">
        <v>6979</v>
      </c>
      <c r="C5613" s="371" t="s">
        <v>21</v>
      </c>
      <c r="D5613" s="372"/>
    </row>
    <row r="5614" spans="1:4" x14ac:dyDescent="0.25">
      <c r="A5614" s="369" t="s">
        <v>8935</v>
      </c>
      <c r="B5614" s="370" t="s">
        <v>8936</v>
      </c>
      <c r="C5614" s="371" t="s">
        <v>770</v>
      </c>
      <c r="D5614" s="372">
        <v>2.2222</v>
      </c>
    </row>
    <row r="5615" spans="1:4" x14ac:dyDescent="0.25">
      <c r="A5615" s="369" t="s">
        <v>8949</v>
      </c>
      <c r="B5615" s="370" t="s">
        <v>8950</v>
      </c>
      <c r="C5615" s="371" t="s">
        <v>770</v>
      </c>
      <c r="D5615" s="372">
        <v>5.5556000000000001</v>
      </c>
    </row>
    <row r="5616" spans="1:4" x14ac:dyDescent="0.25">
      <c r="A5616" s="369" t="s">
        <v>8993</v>
      </c>
      <c r="B5616" s="370" t="s">
        <v>8994</v>
      </c>
      <c r="C5616" s="371" t="s">
        <v>32</v>
      </c>
      <c r="D5616" s="372">
        <v>4.2667000000000002</v>
      </c>
    </row>
    <row r="5617" spans="1:4" x14ac:dyDescent="0.25">
      <c r="A5617" s="369" t="s">
        <v>9049</v>
      </c>
      <c r="B5617" s="370" t="s">
        <v>9050</v>
      </c>
      <c r="C5617" s="371" t="s">
        <v>25</v>
      </c>
      <c r="D5617" s="372">
        <v>0.111</v>
      </c>
    </row>
    <row r="5618" spans="1:4" ht="45" x14ac:dyDescent="0.25">
      <c r="A5618" s="369" t="s">
        <v>10074</v>
      </c>
      <c r="B5618" s="370" t="s">
        <v>10075</v>
      </c>
      <c r="C5618" s="371" t="s">
        <v>21</v>
      </c>
      <c r="D5618" s="372">
        <v>1</v>
      </c>
    </row>
    <row r="5619" spans="1:4" ht="30" x14ac:dyDescent="0.25">
      <c r="A5619" s="369" t="s">
        <v>2412</v>
      </c>
      <c r="B5619" s="370" t="s">
        <v>2413</v>
      </c>
      <c r="C5619" s="371" t="s">
        <v>21</v>
      </c>
      <c r="D5619" s="372"/>
    </row>
    <row r="5620" spans="1:4" x14ac:dyDescent="0.25">
      <c r="A5620" s="369" t="s">
        <v>8935</v>
      </c>
      <c r="B5620" s="370" t="s">
        <v>8936</v>
      </c>
      <c r="C5620" s="371" t="s">
        <v>770</v>
      </c>
      <c r="D5620" s="372">
        <v>1.78</v>
      </c>
    </row>
    <row r="5621" spans="1:4" x14ac:dyDescent="0.25">
      <c r="A5621" s="369" t="s">
        <v>8949</v>
      </c>
      <c r="B5621" s="370" t="s">
        <v>8950</v>
      </c>
      <c r="C5621" s="371" t="s">
        <v>770</v>
      </c>
      <c r="D5621" s="372">
        <v>0.84</v>
      </c>
    </row>
    <row r="5622" spans="1:4" x14ac:dyDescent="0.25">
      <c r="A5622" s="369" t="s">
        <v>8993</v>
      </c>
      <c r="B5622" s="370" t="s">
        <v>8994</v>
      </c>
      <c r="C5622" s="371" t="s">
        <v>32</v>
      </c>
      <c r="D5622" s="372">
        <v>2.0299999999999998</v>
      </c>
    </row>
    <row r="5623" spans="1:4" x14ac:dyDescent="0.25">
      <c r="A5623" s="369" t="s">
        <v>9049</v>
      </c>
      <c r="B5623" s="370" t="s">
        <v>9050</v>
      </c>
      <c r="C5623" s="371" t="s">
        <v>25</v>
      </c>
      <c r="D5623" s="372">
        <v>0.01</v>
      </c>
    </row>
    <row r="5624" spans="1:4" ht="45" x14ac:dyDescent="0.25">
      <c r="A5624" s="369" t="s">
        <v>10072</v>
      </c>
      <c r="B5624" s="370" t="s">
        <v>10073</v>
      </c>
      <c r="C5624" s="371" t="s">
        <v>21</v>
      </c>
      <c r="D5624" s="372">
        <v>1</v>
      </c>
    </row>
    <row r="5625" spans="1:4" ht="30" x14ac:dyDescent="0.25">
      <c r="A5625" s="369" t="s">
        <v>2414</v>
      </c>
      <c r="B5625" s="370" t="s">
        <v>2415</v>
      </c>
      <c r="C5625" s="371" t="s">
        <v>21</v>
      </c>
      <c r="D5625" s="372"/>
    </row>
    <row r="5626" spans="1:4" x14ac:dyDescent="0.25">
      <c r="A5626" s="369" t="s">
        <v>8935</v>
      </c>
      <c r="B5626" s="370" t="s">
        <v>8936</v>
      </c>
      <c r="C5626" s="371" t="s">
        <v>770</v>
      </c>
      <c r="D5626" s="372">
        <v>0.84</v>
      </c>
    </row>
    <row r="5627" spans="1:4" x14ac:dyDescent="0.25">
      <c r="A5627" s="369" t="s">
        <v>8949</v>
      </c>
      <c r="B5627" s="370" t="s">
        <v>8950</v>
      </c>
      <c r="C5627" s="371" t="s">
        <v>770</v>
      </c>
      <c r="D5627" s="372">
        <v>2.1800000000000002</v>
      </c>
    </row>
    <row r="5628" spans="1:4" x14ac:dyDescent="0.25">
      <c r="A5628" s="369" t="s">
        <v>8993</v>
      </c>
      <c r="B5628" s="370" t="s">
        <v>8994</v>
      </c>
      <c r="C5628" s="371" t="s">
        <v>32</v>
      </c>
      <c r="D5628" s="372">
        <v>2.0299999999999998</v>
      </c>
    </row>
    <row r="5629" spans="1:4" x14ac:dyDescent="0.25">
      <c r="A5629" s="369" t="s">
        <v>9049</v>
      </c>
      <c r="B5629" s="370" t="s">
        <v>9050</v>
      </c>
      <c r="C5629" s="371" t="s">
        <v>25</v>
      </c>
      <c r="D5629" s="372">
        <v>0.01</v>
      </c>
    </row>
    <row r="5630" spans="1:4" ht="30" x14ac:dyDescent="0.25">
      <c r="A5630" s="369" t="s">
        <v>10111</v>
      </c>
      <c r="B5630" s="370" t="s">
        <v>10112</v>
      </c>
      <c r="C5630" s="371" t="s">
        <v>21</v>
      </c>
      <c r="D5630" s="372">
        <v>1</v>
      </c>
    </row>
    <row r="5631" spans="1:4" ht="30" x14ac:dyDescent="0.25">
      <c r="A5631" s="369" t="s">
        <v>2416</v>
      </c>
      <c r="B5631" s="370" t="s">
        <v>6980</v>
      </c>
      <c r="C5631" s="371" t="s">
        <v>21</v>
      </c>
      <c r="D5631" s="372"/>
    </row>
    <row r="5632" spans="1:4" x14ac:dyDescent="0.25">
      <c r="A5632" s="369" t="s">
        <v>8935</v>
      </c>
      <c r="B5632" s="370" t="s">
        <v>8936</v>
      </c>
      <c r="C5632" s="371" t="s">
        <v>770</v>
      </c>
      <c r="D5632" s="372">
        <v>1</v>
      </c>
    </row>
    <row r="5633" spans="1:4" x14ac:dyDescent="0.25">
      <c r="A5633" s="369" t="s">
        <v>8949</v>
      </c>
      <c r="B5633" s="370" t="s">
        <v>8950</v>
      </c>
      <c r="C5633" s="371" t="s">
        <v>770</v>
      </c>
      <c r="D5633" s="372">
        <v>3</v>
      </c>
    </row>
    <row r="5634" spans="1:4" x14ac:dyDescent="0.25">
      <c r="A5634" s="369" t="s">
        <v>8993</v>
      </c>
      <c r="B5634" s="370" t="s">
        <v>8994</v>
      </c>
      <c r="C5634" s="371" t="s">
        <v>32</v>
      </c>
      <c r="D5634" s="372">
        <v>2.0299999999999998</v>
      </c>
    </row>
    <row r="5635" spans="1:4" x14ac:dyDescent="0.25">
      <c r="A5635" s="369" t="s">
        <v>9049</v>
      </c>
      <c r="B5635" s="370" t="s">
        <v>9050</v>
      </c>
      <c r="C5635" s="371" t="s">
        <v>25</v>
      </c>
      <c r="D5635" s="372">
        <v>7.1999999999999998E-3</v>
      </c>
    </row>
    <row r="5636" spans="1:4" ht="45" x14ac:dyDescent="0.25">
      <c r="A5636" s="369" t="s">
        <v>10123</v>
      </c>
      <c r="B5636" s="370" t="s">
        <v>10124</v>
      </c>
      <c r="C5636" s="371" t="s">
        <v>21</v>
      </c>
      <c r="D5636" s="372">
        <v>1</v>
      </c>
    </row>
    <row r="5637" spans="1:4" x14ac:dyDescent="0.25">
      <c r="A5637" s="365" t="s">
        <v>6981</v>
      </c>
      <c r="B5637" s="366" t="s">
        <v>2417</v>
      </c>
      <c r="C5637" s="367"/>
      <c r="D5637" s="368"/>
    </row>
    <row r="5638" spans="1:4" ht="30" x14ac:dyDescent="0.25">
      <c r="A5638" s="369" t="s">
        <v>495</v>
      </c>
      <c r="B5638" s="370" t="s">
        <v>6982</v>
      </c>
      <c r="C5638" s="371" t="s">
        <v>52</v>
      </c>
      <c r="D5638" s="372"/>
    </row>
    <row r="5639" spans="1:4" x14ac:dyDescent="0.25">
      <c r="A5639" s="369" t="s">
        <v>8935</v>
      </c>
      <c r="B5639" s="370" t="s">
        <v>8936</v>
      </c>
      <c r="C5639" s="371" t="s">
        <v>770</v>
      </c>
      <c r="D5639" s="372">
        <v>1</v>
      </c>
    </row>
    <row r="5640" spans="1:4" x14ac:dyDescent="0.25">
      <c r="A5640" s="369" t="s">
        <v>8949</v>
      </c>
      <c r="B5640" s="370" t="s">
        <v>8950</v>
      </c>
      <c r="C5640" s="371" t="s">
        <v>770</v>
      </c>
      <c r="D5640" s="372">
        <v>1</v>
      </c>
    </row>
    <row r="5641" spans="1:4" ht="30" x14ac:dyDescent="0.25">
      <c r="A5641" s="369" t="s">
        <v>10161</v>
      </c>
      <c r="B5641" s="370" t="s">
        <v>10162</v>
      </c>
      <c r="C5641" s="371" t="s">
        <v>52</v>
      </c>
      <c r="D5641" s="372">
        <v>1</v>
      </c>
    </row>
    <row r="5642" spans="1:4" x14ac:dyDescent="0.25">
      <c r="A5642" s="369" t="s">
        <v>2418</v>
      </c>
      <c r="B5642" s="370" t="s">
        <v>2419</v>
      </c>
      <c r="C5642" s="371" t="s">
        <v>52</v>
      </c>
      <c r="D5642" s="372"/>
    </row>
    <row r="5643" spans="1:4" x14ac:dyDescent="0.25">
      <c r="A5643" s="369" t="s">
        <v>8935</v>
      </c>
      <c r="B5643" s="370" t="s">
        <v>8936</v>
      </c>
      <c r="C5643" s="371" t="s">
        <v>770</v>
      </c>
      <c r="D5643" s="372">
        <v>0.4</v>
      </c>
    </row>
    <row r="5644" spans="1:4" x14ac:dyDescent="0.25">
      <c r="A5644" s="369" t="s">
        <v>8949</v>
      </c>
      <c r="B5644" s="370" t="s">
        <v>8950</v>
      </c>
      <c r="C5644" s="371" t="s">
        <v>770</v>
      </c>
      <c r="D5644" s="372">
        <v>0.4</v>
      </c>
    </row>
    <row r="5645" spans="1:4" x14ac:dyDescent="0.25">
      <c r="A5645" s="369" t="s">
        <v>10165</v>
      </c>
      <c r="B5645" s="370" t="s">
        <v>10166</v>
      </c>
      <c r="C5645" s="371" t="s">
        <v>52</v>
      </c>
      <c r="D5645" s="372">
        <v>1</v>
      </c>
    </row>
    <row r="5646" spans="1:4" x14ac:dyDescent="0.25">
      <c r="A5646" s="369" t="s">
        <v>2420</v>
      </c>
      <c r="B5646" s="370" t="s">
        <v>2421</v>
      </c>
      <c r="C5646" s="371" t="s">
        <v>52</v>
      </c>
      <c r="D5646" s="372"/>
    </row>
    <row r="5647" spans="1:4" x14ac:dyDescent="0.25">
      <c r="A5647" s="369" t="s">
        <v>8935</v>
      </c>
      <c r="B5647" s="370" t="s">
        <v>8936</v>
      </c>
      <c r="C5647" s="371" t="s">
        <v>770</v>
      </c>
      <c r="D5647" s="372">
        <v>1</v>
      </c>
    </row>
    <row r="5648" spans="1:4" x14ac:dyDescent="0.25">
      <c r="A5648" s="369" t="s">
        <v>8949</v>
      </c>
      <c r="B5648" s="370" t="s">
        <v>8950</v>
      </c>
      <c r="C5648" s="371" t="s">
        <v>770</v>
      </c>
      <c r="D5648" s="372">
        <v>1</v>
      </c>
    </row>
    <row r="5649" spans="1:4" x14ac:dyDescent="0.25">
      <c r="A5649" s="369" t="s">
        <v>10163</v>
      </c>
      <c r="B5649" s="370" t="s">
        <v>10164</v>
      </c>
      <c r="C5649" s="371" t="s">
        <v>52</v>
      </c>
      <c r="D5649" s="372">
        <v>1</v>
      </c>
    </row>
    <row r="5650" spans="1:4" x14ac:dyDescent="0.25">
      <c r="A5650" s="369" t="s">
        <v>2422</v>
      </c>
      <c r="B5650" s="370" t="s">
        <v>2423</v>
      </c>
      <c r="C5650" s="371" t="s">
        <v>21</v>
      </c>
      <c r="D5650" s="372"/>
    </row>
    <row r="5651" spans="1:4" x14ac:dyDescent="0.25">
      <c r="A5651" s="369" t="s">
        <v>8935</v>
      </c>
      <c r="B5651" s="370" t="s">
        <v>8936</v>
      </c>
      <c r="C5651" s="371" t="s">
        <v>770</v>
      </c>
      <c r="D5651" s="372">
        <v>2</v>
      </c>
    </row>
    <row r="5652" spans="1:4" x14ac:dyDescent="0.25">
      <c r="A5652" s="369" t="s">
        <v>8949</v>
      </c>
      <c r="B5652" s="370" t="s">
        <v>8950</v>
      </c>
      <c r="C5652" s="371" t="s">
        <v>770</v>
      </c>
      <c r="D5652" s="372">
        <v>2</v>
      </c>
    </row>
    <row r="5653" spans="1:4" ht="30" x14ac:dyDescent="0.25">
      <c r="A5653" s="369" t="s">
        <v>10167</v>
      </c>
      <c r="B5653" s="370" t="s">
        <v>10168</v>
      </c>
      <c r="C5653" s="371" t="s">
        <v>569</v>
      </c>
      <c r="D5653" s="372">
        <v>1.73</v>
      </c>
    </row>
    <row r="5654" spans="1:4" ht="30" x14ac:dyDescent="0.25">
      <c r="A5654" s="369" t="s">
        <v>2424</v>
      </c>
      <c r="B5654" s="370" t="s">
        <v>6983</v>
      </c>
      <c r="C5654" s="371" t="s">
        <v>21</v>
      </c>
      <c r="D5654" s="372"/>
    </row>
    <row r="5655" spans="1:4" x14ac:dyDescent="0.25">
      <c r="A5655" s="369" t="s">
        <v>8935</v>
      </c>
      <c r="B5655" s="370" t="s">
        <v>8936</v>
      </c>
      <c r="C5655" s="371" t="s">
        <v>770</v>
      </c>
      <c r="D5655" s="372">
        <v>0.33</v>
      </c>
    </row>
    <row r="5656" spans="1:4" x14ac:dyDescent="0.25">
      <c r="A5656" s="369" t="s">
        <v>8949</v>
      </c>
      <c r="B5656" s="370" t="s">
        <v>8950</v>
      </c>
      <c r="C5656" s="371" t="s">
        <v>770</v>
      </c>
      <c r="D5656" s="372">
        <v>0.33</v>
      </c>
    </row>
    <row r="5657" spans="1:4" x14ac:dyDescent="0.25">
      <c r="A5657" s="369" t="s">
        <v>14816</v>
      </c>
      <c r="B5657" s="370" t="s">
        <v>14817</v>
      </c>
      <c r="C5657" s="371" t="s">
        <v>310</v>
      </c>
      <c r="D5657" s="372">
        <v>0.01</v>
      </c>
    </row>
    <row r="5658" spans="1:4" ht="45" x14ac:dyDescent="0.25">
      <c r="A5658" s="369" t="s">
        <v>14920</v>
      </c>
      <c r="B5658" s="370" t="s">
        <v>14921</v>
      </c>
      <c r="C5658" s="371" t="s">
        <v>21</v>
      </c>
      <c r="D5658" s="372">
        <v>1</v>
      </c>
    </row>
    <row r="5659" spans="1:4" ht="30" x14ac:dyDescent="0.25">
      <c r="A5659" s="369" t="s">
        <v>2425</v>
      </c>
      <c r="B5659" s="370" t="s">
        <v>2426</v>
      </c>
      <c r="C5659" s="371" t="s">
        <v>21</v>
      </c>
      <c r="D5659" s="372"/>
    </row>
    <row r="5660" spans="1:4" x14ac:dyDescent="0.25">
      <c r="A5660" s="369" t="s">
        <v>8935</v>
      </c>
      <c r="B5660" s="370" t="s">
        <v>8936</v>
      </c>
      <c r="C5660" s="371" t="s">
        <v>770</v>
      </c>
      <c r="D5660" s="372">
        <v>1</v>
      </c>
    </row>
    <row r="5661" spans="1:4" x14ac:dyDescent="0.25">
      <c r="A5661" s="369" t="s">
        <v>8949</v>
      </c>
      <c r="B5661" s="370" t="s">
        <v>8950</v>
      </c>
      <c r="C5661" s="371" t="s">
        <v>770</v>
      </c>
      <c r="D5661" s="372">
        <v>1</v>
      </c>
    </row>
    <row r="5662" spans="1:4" x14ac:dyDescent="0.25">
      <c r="A5662" s="369" t="s">
        <v>9536</v>
      </c>
      <c r="B5662" s="370" t="s">
        <v>9537</v>
      </c>
      <c r="C5662" s="371" t="s">
        <v>569</v>
      </c>
      <c r="D5662" s="372">
        <v>2.02</v>
      </c>
    </row>
    <row r="5663" spans="1:4" ht="30" x14ac:dyDescent="0.25">
      <c r="A5663" s="369" t="s">
        <v>10121</v>
      </c>
      <c r="B5663" s="370" t="s">
        <v>10122</v>
      </c>
      <c r="C5663" s="371" t="s">
        <v>21</v>
      </c>
      <c r="D5663" s="372">
        <v>1</v>
      </c>
    </row>
    <row r="5664" spans="1:4" ht="30" x14ac:dyDescent="0.25">
      <c r="A5664" s="369" t="s">
        <v>2427</v>
      </c>
      <c r="B5664" s="370" t="s">
        <v>6984</v>
      </c>
      <c r="C5664" s="371" t="s">
        <v>21</v>
      </c>
      <c r="D5664" s="372"/>
    </row>
    <row r="5665" spans="1:4" x14ac:dyDescent="0.25">
      <c r="A5665" s="369" t="s">
        <v>8935</v>
      </c>
      <c r="B5665" s="370" t="s">
        <v>8936</v>
      </c>
      <c r="C5665" s="371" t="s">
        <v>770</v>
      </c>
      <c r="D5665" s="372">
        <v>0.54</v>
      </c>
    </row>
    <row r="5666" spans="1:4" x14ac:dyDescent="0.25">
      <c r="A5666" s="369" t="s">
        <v>8949</v>
      </c>
      <c r="B5666" s="370" t="s">
        <v>8950</v>
      </c>
      <c r="C5666" s="371" t="s">
        <v>770</v>
      </c>
      <c r="D5666" s="372">
        <v>0.75</v>
      </c>
    </row>
    <row r="5667" spans="1:4" x14ac:dyDescent="0.25">
      <c r="A5667" s="369" t="s">
        <v>8993</v>
      </c>
      <c r="B5667" s="370" t="s">
        <v>8994</v>
      </c>
      <c r="C5667" s="371" t="s">
        <v>32</v>
      </c>
      <c r="D5667" s="372">
        <v>3.93</v>
      </c>
    </row>
    <row r="5668" spans="1:4" x14ac:dyDescent="0.25">
      <c r="A5668" s="369" t="s">
        <v>9049</v>
      </c>
      <c r="B5668" s="370" t="s">
        <v>9050</v>
      </c>
      <c r="C5668" s="371" t="s">
        <v>25</v>
      </c>
      <c r="D5668" s="372">
        <v>0.01</v>
      </c>
    </row>
    <row r="5669" spans="1:4" ht="30" x14ac:dyDescent="0.25">
      <c r="A5669" s="369" t="s">
        <v>10115</v>
      </c>
      <c r="B5669" s="370" t="s">
        <v>10116</v>
      </c>
      <c r="C5669" s="371" t="s">
        <v>21</v>
      </c>
      <c r="D5669" s="372">
        <v>1</v>
      </c>
    </row>
    <row r="5670" spans="1:4" ht="30" x14ac:dyDescent="0.25">
      <c r="A5670" s="369" t="s">
        <v>2428</v>
      </c>
      <c r="B5670" s="370" t="s">
        <v>6985</v>
      </c>
      <c r="C5670" s="371" t="s">
        <v>21</v>
      </c>
      <c r="D5670" s="372"/>
    </row>
    <row r="5671" spans="1:4" x14ac:dyDescent="0.25">
      <c r="A5671" s="369" t="s">
        <v>8935</v>
      </c>
      <c r="B5671" s="370" t="s">
        <v>8936</v>
      </c>
      <c r="C5671" s="371" t="s">
        <v>770</v>
      </c>
      <c r="D5671" s="372">
        <v>0.84</v>
      </c>
    </row>
    <row r="5672" spans="1:4" x14ac:dyDescent="0.25">
      <c r="A5672" s="369" t="s">
        <v>8949</v>
      </c>
      <c r="B5672" s="370" t="s">
        <v>8950</v>
      </c>
      <c r="C5672" s="371" t="s">
        <v>770</v>
      </c>
      <c r="D5672" s="372">
        <v>1.78</v>
      </c>
    </row>
    <row r="5673" spans="1:4" ht="30" x14ac:dyDescent="0.25">
      <c r="A5673" s="369" t="s">
        <v>10099</v>
      </c>
      <c r="B5673" s="370" t="s">
        <v>10100</v>
      </c>
      <c r="C5673" s="371" t="s">
        <v>21</v>
      </c>
      <c r="D5673" s="372">
        <v>1</v>
      </c>
    </row>
    <row r="5674" spans="1:4" x14ac:dyDescent="0.25">
      <c r="A5674" s="369" t="s">
        <v>2429</v>
      </c>
      <c r="B5674" s="370" t="s">
        <v>2430</v>
      </c>
      <c r="C5674" s="371" t="s">
        <v>52</v>
      </c>
      <c r="D5674" s="372"/>
    </row>
    <row r="5675" spans="1:4" x14ac:dyDescent="0.25">
      <c r="A5675" s="369" t="s">
        <v>8935</v>
      </c>
      <c r="B5675" s="370" t="s">
        <v>8936</v>
      </c>
      <c r="C5675" s="371" t="s">
        <v>770</v>
      </c>
      <c r="D5675" s="372">
        <v>0.5</v>
      </c>
    </row>
    <row r="5676" spans="1:4" x14ac:dyDescent="0.25">
      <c r="A5676" s="369" t="s">
        <v>8949</v>
      </c>
      <c r="B5676" s="370" t="s">
        <v>8950</v>
      </c>
      <c r="C5676" s="371" t="s">
        <v>770</v>
      </c>
      <c r="D5676" s="372">
        <v>0.5</v>
      </c>
    </row>
    <row r="5677" spans="1:4" x14ac:dyDescent="0.25">
      <c r="A5677" s="369" t="s">
        <v>10139</v>
      </c>
      <c r="B5677" s="370" t="s">
        <v>10140</v>
      </c>
      <c r="C5677" s="371" t="s">
        <v>52</v>
      </c>
      <c r="D5677" s="372">
        <v>1</v>
      </c>
    </row>
    <row r="5678" spans="1:4" x14ac:dyDescent="0.25">
      <c r="A5678" s="369" t="s">
        <v>2431</v>
      </c>
      <c r="B5678" s="370" t="s">
        <v>2432</v>
      </c>
      <c r="C5678" s="371" t="s">
        <v>52</v>
      </c>
      <c r="D5678" s="372"/>
    </row>
    <row r="5679" spans="1:4" x14ac:dyDescent="0.25">
      <c r="A5679" s="369" t="s">
        <v>8935</v>
      </c>
      <c r="B5679" s="370" t="s">
        <v>8936</v>
      </c>
      <c r="C5679" s="371" t="s">
        <v>770</v>
      </c>
      <c r="D5679" s="372">
        <v>0.5</v>
      </c>
    </row>
    <row r="5680" spans="1:4" x14ac:dyDescent="0.25">
      <c r="A5680" s="369" t="s">
        <v>8949</v>
      </c>
      <c r="B5680" s="370" t="s">
        <v>8950</v>
      </c>
      <c r="C5680" s="371" t="s">
        <v>770</v>
      </c>
      <c r="D5680" s="372">
        <v>0.5</v>
      </c>
    </row>
    <row r="5681" spans="1:4" x14ac:dyDescent="0.25">
      <c r="A5681" s="369" t="s">
        <v>10141</v>
      </c>
      <c r="B5681" s="370" t="s">
        <v>10142</v>
      </c>
      <c r="C5681" s="371" t="s">
        <v>52</v>
      </c>
      <c r="D5681" s="372">
        <v>1</v>
      </c>
    </row>
    <row r="5682" spans="1:4" ht="30" x14ac:dyDescent="0.25">
      <c r="A5682" s="369" t="s">
        <v>2433</v>
      </c>
      <c r="B5682" s="370" t="s">
        <v>6986</v>
      </c>
      <c r="C5682" s="371" t="s">
        <v>21</v>
      </c>
      <c r="D5682" s="372"/>
    </row>
    <row r="5683" spans="1:4" x14ac:dyDescent="0.25">
      <c r="A5683" s="369" t="s">
        <v>8935</v>
      </c>
      <c r="B5683" s="370" t="s">
        <v>8936</v>
      </c>
      <c r="C5683" s="371" t="s">
        <v>770</v>
      </c>
      <c r="D5683" s="372">
        <v>1</v>
      </c>
    </row>
    <row r="5684" spans="1:4" x14ac:dyDescent="0.25">
      <c r="A5684" s="369" t="s">
        <v>8949</v>
      </c>
      <c r="B5684" s="370" t="s">
        <v>8950</v>
      </c>
      <c r="C5684" s="371" t="s">
        <v>770</v>
      </c>
      <c r="D5684" s="372">
        <v>2</v>
      </c>
    </row>
    <row r="5685" spans="1:4" ht="30" x14ac:dyDescent="0.25">
      <c r="A5685" s="369" t="s">
        <v>10129</v>
      </c>
      <c r="B5685" s="370" t="s">
        <v>10130</v>
      </c>
      <c r="C5685" s="371" t="s">
        <v>21</v>
      </c>
      <c r="D5685" s="372">
        <v>1</v>
      </c>
    </row>
    <row r="5686" spans="1:4" ht="30" x14ac:dyDescent="0.25">
      <c r="A5686" s="369" t="s">
        <v>2434</v>
      </c>
      <c r="B5686" s="370" t="s">
        <v>6987</v>
      </c>
      <c r="C5686" s="371" t="s">
        <v>21</v>
      </c>
      <c r="D5686" s="372"/>
    </row>
    <row r="5687" spans="1:4" x14ac:dyDescent="0.25">
      <c r="A5687" s="369" t="s">
        <v>8935</v>
      </c>
      <c r="B5687" s="370" t="s">
        <v>8936</v>
      </c>
      <c r="C5687" s="371" t="s">
        <v>770</v>
      </c>
      <c r="D5687" s="372">
        <v>0.54</v>
      </c>
    </row>
    <row r="5688" spans="1:4" x14ac:dyDescent="0.25">
      <c r="A5688" s="369" t="s">
        <v>8949</v>
      </c>
      <c r="B5688" s="370" t="s">
        <v>8950</v>
      </c>
      <c r="C5688" s="371" t="s">
        <v>770</v>
      </c>
      <c r="D5688" s="372">
        <v>0.75</v>
      </c>
    </row>
    <row r="5689" spans="1:4" ht="30" x14ac:dyDescent="0.25">
      <c r="A5689" s="369" t="s">
        <v>10080</v>
      </c>
      <c r="B5689" s="370" t="s">
        <v>10081</v>
      </c>
      <c r="C5689" s="371" t="s">
        <v>21</v>
      </c>
      <c r="D5689" s="372">
        <v>1</v>
      </c>
    </row>
    <row r="5690" spans="1:4" ht="30" x14ac:dyDescent="0.25">
      <c r="A5690" s="369" t="s">
        <v>2435</v>
      </c>
      <c r="B5690" s="370" t="s">
        <v>2436</v>
      </c>
      <c r="C5690" s="371" t="s">
        <v>21</v>
      </c>
      <c r="D5690" s="372"/>
    </row>
    <row r="5691" spans="1:4" x14ac:dyDescent="0.25">
      <c r="A5691" s="369" t="s">
        <v>8935</v>
      </c>
      <c r="B5691" s="370" t="s">
        <v>8936</v>
      </c>
      <c r="C5691" s="371" t="s">
        <v>770</v>
      </c>
      <c r="D5691" s="372">
        <v>0.84</v>
      </c>
    </row>
    <row r="5692" spans="1:4" x14ac:dyDescent="0.25">
      <c r="A5692" s="369" t="s">
        <v>8949</v>
      </c>
      <c r="B5692" s="370" t="s">
        <v>8950</v>
      </c>
      <c r="C5692" s="371" t="s">
        <v>770</v>
      </c>
      <c r="D5692" s="372">
        <v>1.78</v>
      </c>
    </row>
    <row r="5693" spans="1:4" x14ac:dyDescent="0.25">
      <c r="A5693" s="369" t="s">
        <v>8993</v>
      </c>
      <c r="B5693" s="370" t="s">
        <v>8994</v>
      </c>
      <c r="C5693" s="371" t="s">
        <v>32</v>
      </c>
      <c r="D5693" s="372">
        <v>19.100000000000001</v>
      </c>
    </row>
    <row r="5694" spans="1:4" x14ac:dyDescent="0.25">
      <c r="A5694" s="369" t="s">
        <v>9049</v>
      </c>
      <c r="B5694" s="370" t="s">
        <v>9050</v>
      </c>
      <c r="C5694" s="371" t="s">
        <v>25</v>
      </c>
      <c r="D5694" s="372">
        <v>0.04</v>
      </c>
    </row>
    <row r="5695" spans="1:4" x14ac:dyDescent="0.25">
      <c r="A5695" s="369" t="s">
        <v>9586</v>
      </c>
      <c r="B5695" s="370" t="s">
        <v>9587</v>
      </c>
      <c r="C5695" s="371" t="s">
        <v>32</v>
      </c>
      <c r="D5695" s="372">
        <v>10.7</v>
      </c>
    </row>
    <row r="5696" spans="1:4" ht="45" x14ac:dyDescent="0.25">
      <c r="A5696" s="369" t="s">
        <v>10193</v>
      </c>
      <c r="B5696" s="370" t="s">
        <v>10194</v>
      </c>
      <c r="C5696" s="371" t="s">
        <v>21</v>
      </c>
      <c r="D5696" s="372">
        <v>1</v>
      </c>
    </row>
    <row r="5697" spans="1:4" ht="30" x14ac:dyDescent="0.25">
      <c r="A5697" s="369" t="s">
        <v>2437</v>
      </c>
      <c r="B5697" s="370" t="s">
        <v>2438</v>
      </c>
      <c r="C5697" s="371" t="s">
        <v>21</v>
      </c>
      <c r="D5697" s="372"/>
    </row>
    <row r="5698" spans="1:4" x14ac:dyDescent="0.25">
      <c r="A5698" s="369" t="s">
        <v>8935</v>
      </c>
      <c r="B5698" s="370" t="s">
        <v>8936</v>
      </c>
      <c r="C5698" s="371" t="s">
        <v>770</v>
      </c>
      <c r="D5698" s="372">
        <v>0.4</v>
      </c>
    </row>
    <row r="5699" spans="1:4" x14ac:dyDescent="0.25">
      <c r="A5699" s="369" t="s">
        <v>8949</v>
      </c>
      <c r="B5699" s="370" t="s">
        <v>8950</v>
      </c>
      <c r="C5699" s="371" t="s">
        <v>770</v>
      </c>
      <c r="D5699" s="372">
        <v>0.4</v>
      </c>
    </row>
    <row r="5700" spans="1:4" ht="45" x14ac:dyDescent="0.25">
      <c r="A5700" s="369" t="s">
        <v>10191</v>
      </c>
      <c r="B5700" s="370" t="s">
        <v>10192</v>
      </c>
      <c r="C5700" s="371" t="s">
        <v>21</v>
      </c>
      <c r="D5700" s="372">
        <v>1</v>
      </c>
    </row>
    <row r="5701" spans="1:4" ht="30" x14ac:dyDescent="0.25">
      <c r="A5701" s="369" t="s">
        <v>2439</v>
      </c>
      <c r="B5701" s="370" t="s">
        <v>6988</v>
      </c>
      <c r="C5701" s="371" t="s">
        <v>21</v>
      </c>
      <c r="D5701" s="372"/>
    </row>
    <row r="5702" spans="1:4" ht="45" x14ac:dyDescent="0.25">
      <c r="A5702" s="369" t="s">
        <v>10181</v>
      </c>
      <c r="B5702" s="370" t="s">
        <v>10182</v>
      </c>
      <c r="C5702" s="371" t="s">
        <v>21</v>
      </c>
      <c r="D5702" s="372">
        <v>1</v>
      </c>
    </row>
    <row r="5703" spans="1:4" x14ac:dyDescent="0.25">
      <c r="A5703" s="365" t="s">
        <v>6989</v>
      </c>
      <c r="B5703" s="366" t="s">
        <v>15075</v>
      </c>
      <c r="C5703" s="367"/>
      <c r="D5703" s="368"/>
    </row>
    <row r="5704" spans="1:4" ht="30" x14ac:dyDescent="0.25">
      <c r="A5704" s="369" t="s">
        <v>2441</v>
      </c>
      <c r="B5704" s="370" t="s">
        <v>6990</v>
      </c>
      <c r="C5704" s="371" t="s">
        <v>21</v>
      </c>
      <c r="D5704" s="372"/>
    </row>
    <row r="5705" spans="1:4" x14ac:dyDescent="0.25">
      <c r="A5705" s="369" t="s">
        <v>8903</v>
      </c>
      <c r="B5705" s="370" t="s">
        <v>8904</v>
      </c>
      <c r="C5705" s="371" t="s">
        <v>770</v>
      </c>
      <c r="D5705" s="372">
        <v>1.78</v>
      </c>
    </row>
    <row r="5706" spans="1:4" x14ac:dyDescent="0.25">
      <c r="A5706" s="369" t="s">
        <v>8945</v>
      </c>
      <c r="B5706" s="370" t="s">
        <v>8946</v>
      </c>
      <c r="C5706" s="371" t="s">
        <v>770</v>
      </c>
      <c r="D5706" s="372">
        <v>0.84</v>
      </c>
    </row>
    <row r="5707" spans="1:4" ht="45" x14ac:dyDescent="0.25">
      <c r="A5707" s="369" t="s">
        <v>10444</v>
      </c>
      <c r="B5707" s="370" t="s">
        <v>10445</v>
      </c>
      <c r="C5707" s="371" t="s">
        <v>21</v>
      </c>
      <c r="D5707" s="372">
        <v>1</v>
      </c>
    </row>
    <row r="5708" spans="1:4" ht="30" x14ac:dyDescent="0.25">
      <c r="A5708" s="369" t="s">
        <v>2442</v>
      </c>
      <c r="B5708" s="370" t="s">
        <v>6991</v>
      </c>
      <c r="C5708" s="371" t="s">
        <v>21</v>
      </c>
      <c r="D5708" s="372"/>
    </row>
    <row r="5709" spans="1:4" x14ac:dyDescent="0.25">
      <c r="A5709" s="369" t="s">
        <v>8903</v>
      </c>
      <c r="B5709" s="370" t="s">
        <v>8904</v>
      </c>
      <c r="C5709" s="371" t="s">
        <v>770</v>
      </c>
      <c r="D5709" s="372">
        <v>1.78</v>
      </c>
    </row>
    <row r="5710" spans="1:4" x14ac:dyDescent="0.25">
      <c r="A5710" s="369" t="s">
        <v>8945</v>
      </c>
      <c r="B5710" s="370" t="s">
        <v>8946</v>
      </c>
      <c r="C5710" s="371" t="s">
        <v>770</v>
      </c>
      <c r="D5710" s="372">
        <v>0.84</v>
      </c>
    </row>
    <row r="5711" spans="1:4" ht="30" x14ac:dyDescent="0.25">
      <c r="A5711" s="369" t="s">
        <v>10465</v>
      </c>
      <c r="B5711" s="370" t="s">
        <v>10466</v>
      </c>
      <c r="C5711" s="371" t="s">
        <v>21</v>
      </c>
      <c r="D5711" s="372">
        <v>1</v>
      </c>
    </row>
    <row r="5712" spans="1:4" ht="30" x14ac:dyDescent="0.25">
      <c r="A5712" s="369" t="s">
        <v>2443</v>
      </c>
      <c r="B5712" s="370" t="s">
        <v>6992</v>
      </c>
      <c r="C5712" s="371" t="s">
        <v>21</v>
      </c>
      <c r="D5712" s="372"/>
    </row>
    <row r="5713" spans="1:4" x14ac:dyDescent="0.25">
      <c r="A5713" s="369" t="s">
        <v>8903</v>
      </c>
      <c r="B5713" s="370" t="s">
        <v>8904</v>
      </c>
      <c r="C5713" s="371" t="s">
        <v>770</v>
      </c>
      <c r="D5713" s="372">
        <v>1.78</v>
      </c>
    </row>
    <row r="5714" spans="1:4" x14ac:dyDescent="0.25">
      <c r="A5714" s="369" t="s">
        <v>8945</v>
      </c>
      <c r="B5714" s="370" t="s">
        <v>8946</v>
      </c>
      <c r="C5714" s="371" t="s">
        <v>770</v>
      </c>
      <c r="D5714" s="372">
        <v>0.84</v>
      </c>
    </row>
    <row r="5715" spans="1:4" ht="30" x14ac:dyDescent="0.25">
      <c r="A5715" s="369" t="s">
        <v>10467</v>
      </c>
      <c r="B5715" s="370" t="s">
        <v>10468</v>
      </c>
      <c r="C5715" s="371" t="s">
        <v>21</v>
      </c>
      <c r="D5715" s="372">
        <v>1</v>
      </c>
    </row>
    <row r="5716" spans="1:4" ht="30" x14ac:dyDescent="0.25">
      <c r="A5716" s="369" t="s">
        <v>2444</v>
      </c>
      <c r="B5716" s="370" t="s">
        <v>6993</v>
      </c>
      <c r="C5716" s="371" t="s">
        <v>21</v>
      </c>
      <c r="D5716" s="372"/>
    </row>
    <row r="5717" spans="1:4" x14ac:dyDescent="0.25">
      <c r="A5717" s="369" t="s">
        <v>8903</v>
      </c>
      <c r="B5717" s="370" t="s">
        <v>8904</v>
      </c>
      <c r="C5717" s="371" t="s">
        <v>770</v>
      </c>
      <c r="D5717" s="372">
        <v>1.78</v>
      </c>
    </row>
    <row r="5718" spans="1:4" x14ac:dyDescent="0.25">
      <c r="A5718" s="369" t="s">
        <v>8945</v>
      </c>
      <c r="B5718" s="370" t="s">
        <v>8946</v>
      </c>
      <c r="C5718" s="371" t="s">
        <v>770</v>
      </c>
      <c r="D5718" s="372">
        <v>0.84</v>
      </c>
    </row>
    <row r="5719" spans="1:4" ht="30" x14ac:dyDescent="0.25">
      <c r="A5719" s="369" t="s">
        <v>10477</v>
      </c>
      <c r="B5719" s="370" t="s">
        <v>10478</v>
      </c>
      <c r="C5719" s="371" t="s">
        <v>21</v>
      </c>
      <c r="D5719" s="372">
        <v>1</v>
      </c>
    </row>
    <row r="5720" spans="1:4" ht="30" x14ac:dyDescent="0.25">
      <c r="A5720" s="369" t="s">
        <v>2445</v>
      </c>
      <c r="B5720" s="370" t="s">
        <v>6994</v>
      </c>
      <c r="C5720" s="371" t="s">
        <v>21</v>
      </c>
      <c r="D5720" s="372"/>
    </row>
    <row r="5721" spans="1:4" x14ac:dyDescent="0.25">
      <c r="A5721" s="369" t="s">
        <v>8903</v>
      </c>
      <c r="B5721" s="370" t="s">
        <v>8904</v>
      </c>
      <c r="C5721" s="371" t="s">
        <v>770</v>
      </c>
      <c r="D5721" s="372">
        <v>2.78</v>
      </c>
    </row>
    <row r="5722" spans="1:4" x14ac:dyDescent="0.25">
      <c r="A5722" s="369" t="s">
        <v>8945</v>
      </c>
      <c r="B5722" s="370" t="s">
        <v>8946</v>
      </c>
      <c r="C5722" s="371" t="s">
        <v>770</v>
      </c>
      <c r="D5722" s="372">
        <v>1.84</v>
      </c>
    </row>
    <row r="5723" spans="1:4" ht="30" x14ac:dyDescent="0.25">
      <c r="A5723" s="369" t="s">
        <v>10469</v>
      </c>
      <c r="B5723" s="370" t="s">
        <v>10470</v>
      </c>
      <c r="C5723" s="371" t="s">
        <v>21</v>
      </c>
      <c r="D5723" s="372">
        <v>1</v>
      </c>
    </row>
    <row r="5724" spans="1:4" ht="30" x14ac:dyDescent="0.25">
      <c r="A5724" s="369" t="s">
        <v>2446</v>
      </c>
      <c r="B5724" s="370" t="s">
        <v>6995</v>
      </c>
      <c r="C5724" s="371" t="s">
        <v>21</v>
      </c>
      <c r="D5724" s="372"/>
    </row>
    <row r="5725" spans="1:4" x14ac:dyDescent="0.25">
      <c r="A5725" s="369" t="s">
        <v>8903</v>
      </c>
      <c r="B5725" s="370" t="s">
        <v>8904</v>
      </c>
      <c r="C5725" s="371" t="s">
        <v>770</v>
      </c>
      <c r="D5725" s="372">
        <v>2.78</v>
      </c>
    </row>
    <row r="5726" spans="1:4" x14ac:dyDescent="0.25">
      <c r="A5726" s="369" t="s">
        <v>8945</v>
      </c>
      <c r="B5726" s="370" t="s">
        <v>8946</v>
      </c>
      <c r="C5726" s="371" t="s">
        <v>770</v>
      </c>
      <c r="D5726" s="372">
        <v>1.84</v>
      </c>
    </row>
    <row r="5727" spans="1:4" ht="30" x14ac:dyDescent="0.25">
      <c r="A5727" s="369" t="s">
        <v>10471</v>
      </c>
      <c r="B5727" s="370" t="s">
        <v>10472</v>
      </c>
      <c r="C5727" s="371" t="s">
        <v>21</v>
      </c>
      <c r="D5727" s="372">
        <v>1</v>
      </c>
    </row>
    <row r="5728" spans="1:4" ht="45" x14ac:dyDescent="0.25">
      <c r="A5728" s="369" t="s">
        <v>2447</v>
      </c>
      <c r="B5728" s="370" t="s">
        <v>2448</v>
      </c>
      <c r="C5728" s="371" t="s">
        <v>21</v>
      </c>
      <c r="D5728" s="372"/>
    </row>
    <row r="5729" spans="1:4" x14ac:dyDescent="0.25">
      <c r="A5729" s="369" t="s">
        <v>8903</v>
      </c>
      <c r="B5729" s="370" t="s">
        <v>8904</v>
      </c>
      <c r="C5729" s="371" t="s">
        <v>770</v>
      </c>
      <c r="D5729" s="372">
        <v>2.78</v>
      </c>
    </row>
    <row r="5730" spans="1:4" x14ac:dyDescent="0.25">
      <c r="A5730" s="369" t="s">
        <v>8945</v>
      </c>
      <c r="B5730" s="370" t="s">
        <v>8946</v>
      </c>
      <c r="C5730" s="371" t="s">
        <v>770</v>
      </c>
      <c r="D5730" s="372">
        <v>1.84</v>
      </c>
    </row>
    <row r="5731" spans="1:4" ht="30" x14ac:dyDescent="0.25">
      <c r="A5731" s="369" t="s">
        <v>10473</v>
      </c>
      <c r="B5731" s="370" t="s">
        <v>10474</v>
      </c>
      <c r="C5731" s="371" t="s">
        <v>21</v>
      </c>
      <c r="D5731" s="372">
        <v>1</v>
      </c>
    </row>
    <row r="5732" spans="1:4" ht="45" x14ac:dyDescent="0.25">
      <c r="A5732" s="369" t="s">
        <v>2449</v>
      </c>
      <c r="B5732" s="370" t="s">
        <v>6996</v>
      </c>
      <c r="C5732" s="371" t="s">
        <v>21</v>
      </c>
      <c r="D5732" s="372"/>
    </row>
    <row r="5733" spans="1:4" x14ac:dyDescent="0.25">
      <c r="A5733" s="369" t="s">
        <v>8903</v>
      </c>
      <c r="B5733" s="370" t="s">
        <v>8904</v>
      </c>
      <c r="C5733" s="371" t="s">
        <v>770</v>
      </c>
      <c r="D5733" s="372">
        <v>2.78</v>
      </c>
    </row>
    <row r="5734" spans="1:4" x14ac:dyDescent="0.25">
      <c r="A5734" s="369" t="s">
        <v>8945</v>
      </c>
      <c r="B5734" s="370" t="s">
        <v>8946</v>
      </c>
      <c r="C5734" s="371" t="s">
        <v>770</v>
      </c>
      <c r="D5734" s="372">
        <v>1.84</v>
      </c>
    </row>
    <row r="5735" spans="1:4" ht="30" x14ac:dyDescent="0.25">
      <c r="A5735" s="369" t="s">
        <v>10475</v>
      </c>
      <c r="B5735" s="370" t="s">
        <v>10476</v>
      </c>
      <c r="C5735" s="371" t="s">
        <v>21</v>
      </c>
      <c r="D5735" s="372">
        <v>1</v>
      </c>
    </row>
    <row r="5736" spans="1:4" ht="30" x14ac:dyDescent="0.25">
      <c r="A5736" s="369" t="s">
        <v>2450</v>
      </c>
      <c r="B5736" s="370" t="s">
        <v>6997</v>
      </c>
      <c r="C5736" s="371" t="s">
        <v>21</v>
      </c>
      <c r="D5736" s="372"/>
    </row>
    <row r="5737" spans="1:4" x14ac:dyDescent="0.25">
      <c r="A5737" s="369" t="s">
        <v>8903</v>
      </c>
      <c r="B5737" s="370" t="s">
        <v>8904</v>
      </c>
      <c r="C5737" s="371" t="s">
        <v>770</v>
      </c>
      <c r="D5737" s="372">
        <v>1.78</v>
      </c>
    </row>
    <row r="5738" spans="1:4" x14ac:dyDescent="0.25">
      <c r="A5738" s="369" t="s">
        <v>8945</v>
      </c>
      <c r="B5738" s="370" t="s">
        <v>8946</v>
      </c>
      <c r="C5738" s="371" t="s">
        <v>770</v>
      </c>
      <c r="D5738" s="372">
        <v>0.84</v>
      </c>
    </row>
    <row r="5739" spans="1:4" ht="30" x14ac:dyDescent="0.25">
      <c r="A5739" s="369" t="s">
        <v>10448</v>
      </c>
      <c r="B5739" s="370" t="s">
        <v>10449</v>
      </c>
      <c r="C5739" s="371" t="s">
        <v>21</v>
      </c>
      <c r="D5739" s="372">
        <v>1</v>
      </c>
    </row>
    <row r="5740" spans="1:4" ht="30" x14ac:dyDescent="0.25">
      <c r="A5740" s="369" t="s">
        <v>2451</v>
      </c>
      <c r="B5740" s="370" t="s">
        <v>6998</v>
      </c>
      <c r="C5740" s="371" t="s">
        <v>21</v>
      </c>
      <c r="D5740" s="372"/>
    </row>
    <row r="5741" spans="1:4" x14ac:dyDescent="0.25">
      <c r="A5741" s="369" t="s">
        <v>8903</v>
      </c>
      <c r="B5741" s="370" t="s">
        <v>8904</v>
      </c>
      <c r="C5741" s="371" t="s">
        <v>770</v>
      </c>
      <c r="D5741" s="372">
        <v>1.78</v>
      </c>
    </row>
    <row r="5742" spans="1:4" x14ac:dyDescent="0.25">
      <c r="A5742" s="369" t="s">
        <v>8945</v>
      </c>
      <c r="B5742" s="370" t="s">
        <v>8946</v>
      </c>
      <c r="C5742" s="371" t="s">
        <v>770</v>
      </c>
      <c r="D5742" s="372">
        <v>0.84</v>
      </c>
    </row>
    <row r="5743" spans="1:4" ht="30" x14ac:dyDescent="0.25">
      <c r="A5743" s="369" t="s">
        <v>10450</v>
      </c>
      <c r="B5743" s="370" t="s">
        <v>10451</v>
      </c>
      <c r="C5743" s="371" t="s">
        <v>21</v>
      </c>
      <c r="D5743" s="372">
        <v>1</v>
      </c>
    </row>
    <row r="5744" spans="1:4" ht="30" x14ac:dyDescent="0.25">
      <c r="A5744" s="369" t="s">
        <v>2452</v>
      </c>
      <c r="B5744" s="370" t="s">
        <v>6999</v>
      </c>
      <c r="C5744" s="371" t="s">
        <v>21</v>
      </c>
      <c r="D5744" s="372"/>
    </row>
    <row r="5745" spans="1:4" x14ac:dyDescent="0.25">
      <c r="A5745" s="369" t="s">
        <v>8903</v>
      </c>
      <c r="B5745" s="370" t="s">
        <v>8904</v>
      </c>
      <c r="C5745" s="371" t="s">
        <v>770</v>
      </c>
      <c r="D5745" s="372">
        <v>1.78</v>
      </c>
    </row>
    <row r="5746" spans="1:4" x14ac:dyDescent="0.25">
      <c r="A5746" s="369" t="s">
        <v>8945</v>
      </c>
      <c r="B5746" s="370" t="s">
        <v>8946</v>
      </c>
      <c r="C5746" s="371" t="s">
        <v>770</v>
      </c>
      <c r="D5746" s="372">
        <v>0.84</v>
      </c>
    </row>
    <row r="5747" spans="1:4" ht="30" x14ac:dyDescent="0.25">
      <c r="A5747" s="369" t="s">
        <v>10460</v>
      </c>
      <c r="B5747" s="370" t="s">
        <v>10461</v>
      </c>
      <c r="C5747" s="371" t="s">
        <v>21</v>
      </c>
      <c r="D5747" s="372">
        <v>1</v>
      </c>
    </row>
    <row r="5748" spans="1:4" ht="30" x14ac:dyDescent="0.25">
      <c r="A5748" s="369" t="s">
        <v>2453</v>
      </c>
      <c r="B5748" s="370" t="s">
        <v>7000</v>
      </c>
      <c r="C5748" s="371" t="s">
        <v>21</v>
      </c>
      <c r="D5748" s="372"/>
    </row>
    <row r="5749" spans="1:4" x14ac:dyDescent="0.25">
      <c r="A5749" s="369" t="s">
        <v>8903</v>
      </c>
      <c r="B5749" s="370" t="s">
        <v>8904</v>
      </c>
      <c r="C5749" s="371" t="s">
        <v>770</v>
      </c>
      <c r="D5749" s="372">
        <v>2.78</v>
      </c>
    </row>
    <row r="5750" spans="1:4" x14ac:dyDescent="0.25">
      <c r="A5750" s="369" t="s">
        <v>8945</v>
      </c>
      <c r="B5750" s="370" t="s">
        <v>8946</v>
      </c>
      <c r="C5750" s="371" t="s">
        <v>770</v>
      </c>
      <c r="D5750" s="372">
        <v>1.84</v>
      </c>
    </row>
    <row r="5751" spans="1:4" ht="30" x14ac:dyDescent="0.25">
      <c r="A5751" s="369" t="s">
        <v>10452</v>
      </c>
      <c r="B5751" s="370" t="s">
        <v>10453</v>
      </c>
      <c r="C5751" s="371" t="s">
        <v>21</v>
      </c>
      <c r="D5751" s="372">
        <v>1</v>
      </c>
    </row>
    <row r="5752" spans="1:4" ht="30" x14ac:dyDescent="0.25">
      <c r="A5752" s="369" t="s">
        <v>2454</v>
      </c>
      <c r="B5752" s="370" t="s">
        <v>7001</v>
      </c>
      <c r="C5752" s="371" t="s">
        <v>21</v>
      </c>
      <c r="D5752" s="372"/>
    </row>
    <row r="5753" spans="1:4" x14ac:dyDescent="0.25">
      <c r="A5753" s="369" t="s">
        <v>8903</v>
      </c>
      <c r="B5753" s="370" t="s">
        <v>8904</v>
      </c>
      <c r="C5753" s="371" t="s">
        <v>770</v>
      </c>
      <c r="D5753" s="372">
        <v>2.78</v>
      </c>
    </row>
    <row r="5754" spans="1:4" x14ac:dyDescent="0.25">
      <c r="A5754" s="369" t="s">
        <v>8945</v>
      </c>
      <c r="B5754" s="370" t="s">
        <v>8946</v>
      </c>
      <c r="C5754" s="371" t="s">
        <v>770</v>
      </c>
      <c r="D5754" s="372">
        <v>1.84</v>
      </c>
    </row>
    <row r="5755" spans="1:4" ht="30" x14ac:dyDescent="0.25">
      <c r="A5755" s="369" t="s">
        <v>10454</v>
      </c>
      <c r="B5755" s="370" t="s">
        <v>10455</v>
      </c>
      <c r="C5755" s="371" t="s">
        <v>21</v>
      </c>
      <c r="D5755" s="372">
        <v>1</v>
      </c>
    </row>
    <row r="5756" spans="1:4" ht="45" x14ac:dyDescent="0.25">
      <c r="A5756" s="369" t="s">
        <v>2455</v>
      </c>
      <c r="B5756" s="370" t="s">
        <v>2456</v>
      </c>
      <c r="C5756" s="371" t="s">
        <v>21</v>
      </c>
      <c r="D5756" s="372"/>
    </row>
    <row r="5757" spans="1:4" x14ac:dyDescent="0.25">
      <c r="A5757" s="369" t="s">
        <v>8903</v>
      </c>
      <c r="B5757" s="370" t="s">
        <v>8904</v>
      </c>
      <c r="C5757" s="371" t="s">
        <v>770</v>
      </c>
      <c r="D5757" s="372">
        <v>2.78</v>
      </c>
    </row>
    <row r="5758" spans="1:4" x14ac:dyDescent="0.25">
      <c r="A5758" s="369" t="s">
        <v>8945</v>
      </c>
      <c r="B5758" s="370" t="s">
        <v>8946</v>
      </c>
      <c r="C5758" s="371" t="s">
        <v>770</v>
      </c>
      <c r="D5758" s="372">
        <v>1.84</v>
      </c>
    </row>
    <row r="5759" spans="1:4" ht="30" x14ac:dyDescent="0.25">
      <c r="A5759" s="369" t="s">
        <v>10456</v>
      </c>
      <c r="B5759" s="370" t="s">
        <v>10457</v>
      </c>
      <c r="C5759" s="371" t="s">
        <v>21</v>
      </c>
      <c r="D5759" s="372">
        <v>1</v>
      </c>
    </row>
    <row r="5760" spans="1:4" ht="45" x14ac:dyDescent="0.25">
      <c r="A5760" s="369" t="s">
        <v>2457</v>
      </c>
      <c r="B5760" s="370" t="s">
        <v>2458</v>
      </c>
      <c r="C5760" s="371" t="s">
        <v>21</v>
      </c>
      <c r="D5760" s="372"/>
    </row>
    <row r="5761" spans="1:4" x14ac:dyDescent="0.25">
      <c r="A5761" s="369" t="s">
        <v>8903</v>
      </c>
      <c r="B5761" s="370" t="s">
        <v>8904</v>
      </c>
      <c r="C5761" s="371" t="s">
        <v>770</v>
      </c>
      <c r="D5761" s="372">
        <v>2.78</v>
      </c>
    </row>
    <row r="5762" spans="1:4" x14ac:dyDescent="0.25">
      <c r="A5762" s="369" t="s">
        <v>8945</v>
      </c>
      <c r="B5762" s="370" t="s">
        <v>8946</v>
      </c>
      <c r="C5762" s="371" t="s">
        <v>770</v>
      </c>
      <c r="D5762" s="372">
        <v>1.84</v>
      </c>
    </row>
    <row r="5763" spans="1:4" x14ac:dyDescent="0.25">
      <c r="A5763" s="369" t="s">
        <v>9830</v>
      </c>
      <c r="B5763" s="370" t="s">
        <v>9831</v>
      </c>
      <c r="C5763" s="371" t="s">
        <v>21</v>
      </c>
      <c r="D5763" s="372">
        <v>2</v>
      </c>
    </row>
    <row r="5764" spans="1:4" ht="30" x14ac:dyDescent="0.25">
      <c r="A5764" s="369" t="s">
        <v>10454</v>
      </c>
      <c r="B5764" s="370" t="s">
        <v>10455</v>
      </c>
      <c r="C5764" s="371" t="s">
        <v>21</v>
      </c>
      <c r="D5764" s="372">
        <v>1</v>
      </c>
    </row>
    <row r="5765" spans="1:4" ht="45" x14ac:dyDescent="0.25">
      <c r="A5765" s="369" t="s">
        <v>2459</v>
      </c>
      <c r="B5765" s="370" t="s">
        <v>7002</v>
      </c>
      <c r="C5765" s="371" t="s">
        <v>21</v>
      </c>
      <c r="D5765" s="372"/>
    </row>
    <row r="5766" spans="1:4" x14ac:dyDescent="0.25">
      <c r="A5766" s="369" t="s">
        <v>8903</v>
      </c>
      <c r="B5766" s="370" t="s">
        <v>8904</v>
      </c>
      <c r="C5766" s="371" t="s">
        <v>770</v>
      </c>
      <c r="D5766" s="372">
        <v>2.78</v>
      </c>
    </row>
    <row r="5767" spans="1:4" x14ac:dyDescent="0.25">
      <c r="A5767" s="369" t="s">
        <v>8945</v>
      </c>
      <c r="B5767" s="370" t="s">
        <v>8946</v>
      </c>
      <c r="C5767" s="371" t="s">
        <v>770</v>
      </c>
      <c r="D5767" s="372">
        <v>1.84</v>
      </c>
    </row>
    <row r="5768" spans="1:4" ht="30" x14ac:dyDescent="0.25">
      <c r="A5768" s="369" t="s">
        <v>10458</v>
      </c>
      <c r="B5768" s="370" t="s">
        <v>10459</v>
      </c>
      <c r="C5768" s="371" t="s">
        <v>21</v>
      </c>
      <c r="D5768" s="372">
        <v>1</v>
      </c>
    </row>
    <row r="5769" spans="1:4" ht="45" x14ac:dyDescent="0.25">
      <c r="A5769" s="369" t="s">
        <v>2460</v>
      </c>
      <c r="B5769" s="370" t="s">
        <v>7003</v>
      </c>
      <c r="C5769" s="371" t="s">
        <v>21</v>
      </c>
      <c r="D5769" s="372"/>
    </row>
    <row r="5770" spans="1:4" x14ac:dyDescent="0.25">
      <c r="A5770" s="369" t="s">
        <v>8903</v>
      </c>
      <c r="B5770" s="370" t="s">
        <v>8904</v>
      </c>
      <c r="C5770" s="371" t="s">
        <v>770</v>
      </c>
      <c r="D5770" s="372">
        <v>1.78</v>
      </c>
    </row>
    <row r="5771" spans="1:4" x14ac:dyDescent="0.25">
      <c r="A5771" s="369" t="s">
        <v>8945</v>
      </c>
      <c r="B5771" s="370" t="s">
        <v>8946</v>
      </c>
      <c r="C5771" s="371" t="s">
        <v>770</v>
      </c>
      <c r="D5771" s="372">
        <v>0.84</v>
      </c>
    </row>
    <row r="5772" spans="1:4" ht="45" x14ac:dyDescent="0.25">
      <c r="A5772" s="369" t="s">
        <v>10494</v>
      </c>
      <c r="B5772" s="370" t="s">
        <v>10495</v>
      </c>
      <c r="C5772" s="371" t="s">
        <v>21</v>
      </c>
      <c r="D5772" s="372">
        <v>1</v>
      </c>
    </row>
    <row r="5773" spans="1:4" ht="30" x14ac:dyDescent="0.25">
      <c r="A5773" s="369" t="s">
        <v>2461</v>
      </c>
      <c r="B5773" s="370" t="s">
        <v>7004</v>
      </c>
      <c r="C5773" s="371" t="s">
        <v>21</v>
      </c>
      <c r="D5773" s="372"/>
    </row>
    <row r="5774" spans="1:4" x14ac:dyDescent="0.25">
      <c r="A5774" s="369" t="s">
        <v>8903</v>
      </c>
      <c r="B5774" s="370" t="s">
        <v>8904</v>
      </c>
      <c r="C5774" s="371" t="s">
        <v>770</v>
      </c>
      <c r="D5774" s="372">
        <v>1.78</v>
      </c>
    </row>
    <row r="5775" spans="1:4" x14ac:dyDescent="0.25">
      <c r="A5775" s="369" t="s">
        <v>8945</v>
      </c>
      <c r="B5775" s="370" t="s">
        <v>8946</v>
      </c>
      <c r="C5775" s="371" t="s">
        <v>770</v>
      </c>
      <c r="D5775" s="372">
        <v>0.84</v>
      </c>
    </row>
    <row r="5776" spans="1:4" ht="45" x14ac:dyDescent="0.25">
      <c r="A5776" s="369" t="s">
        <v>10488</v>
      </c>
      <c r="B5776" s="370" t="s">
        <v>10489</v>
      </c>
      <c r="C5776" s="371" t="s">
        <v>21</v>
      </c>
      <c r="D5776" s="372">
        <v>1</v>
      </c>
    </row>
    <row r="5777" spans="1:4" ht="45" x14ac:dyDescent="0.25">
      <c r="A5777" s="369" t="s">
        <v>2462</v>
      </c>
      <c r="B5777" s="370" t="s">
        <v>7005</v>
      </c>
      <c r="C5777" s="371" t="s">
        <v>21</v>
      </c>
      <c r="D5777" s="372"/>
    </row>
    <row r="5778" spans="1:4" x14ac:dyDescent="0.25">
      <c r="A5778" s="369" t="s">
        <v>8903</v>
      </c>
      <c r="B5778" s="370" t="s">
        <v>8904</v>
      </c>
      <c r="C5778" s="371" t="s">
        <v>770</v>
      </c>
      <c r="D5778" s="372">
        <v>1.78</v>
      </c>
    </row>
    <row r="5779" spans="1:4" x14ac:dyDescent="0.25">
      <c r="A5779" s="369" t="s">
        <v>8945</v>
      </c>
      <c r="B5779" s="370" t="s">
        <v>8946</v>
      </c>
      <c r="C5779" s="371" t="s">
        <v>770</v>
      </c>
      <c r="D5779" s="372">
        <v>0.84</v>
      </c>
    </row>
    <row r="5780" spans="1:4" ht="45" x14ac:dyDescent="0.25">
      <c r="A5780" s="369" t="s">
        <v>10490</v>
      </c>
      <c r="B5780" s="370" t="s">
        <v>10491</v>
      </c>
      <c r="C5780" s="371" t="s">
        <v>21</v>
      </c>
      <c r="D5780" s="372">
        <v>1</v>
      </c>
    </row>
    <row r="5781" spans="1:4" ht="30" x14ac:dyDescent="0.25">
      <c r="A5781" s="369" t="s">
        <v>2463</v>
      </c>
      <c r="B5781" s="370" t="s">
        <v>7006</v>
      </c>
      <c r="C5781" s="371" t="s">
        <v>21</v>
      </c>
      <c r="D5781" s="372"/>
    </row>
    <row r="5782" spans="1:4" ht="45" x14ac:dyDescent="0.25">
      <c r="A5782" s="369" t="s">
        <v>8660</v>
      </c>
      <c r="B5782" s="370" t="s">
        <v>8661</v>
      </c>
      <c r="C5782" s="371" t="s">
        <v>8662</v>
      </c>
      <c r="D5782" s="372">
        <v>0.4</v>
      </c>
    </row>
    <row r="5783" spans="1:4" x14ac:dyDescent="0.25">
      <c r="A5783" s="369" t="s">
        <v>8677</v>
      </c>
      <c r="B5783" s="370" t="s">
        <v>8678</v>
      </c>
      <c r="C5783" s="371" t="s">
        <v>25</v>
      </c>
      <c r="D5783" s="372">
        <v>0.125</v>
      </c>
    </row>
    <row r="5784" spans="1:4" x14ac:dyDescent="0.25">
      <c r="A5784" s="369" t="s">
        <v>8945</v>
      </c>
      <c r="B5784" s="370" t="s">
        <v>8946</v>
      </c>
      <c r="C5784" s="371" t="s">
        <v>770</v>
      </c>
      <c r="D5784" s="372">
        <v>3.75</v>
      </c>
    </row>
    <row r="5785" spans="1:4" x14ac:dyDescent="0.25">
      <c r="A5785" s="369" t="s">
        <v>8947</v>
      </c>
      <c r="B5785" s="370" t="s">
        <v>8948</v>
      </c>
      <c r="C5785" s="371" t="s">
        <v>770</v>
      </c>
      <c r="D5785" s="372">
        <v>4.3499999999999996</v>
      </c>
    </row>
    <row r="5786" spans="1:4" x14ac:dyDescent="0.25">
      <c r="A5786" s="369" t="s">
        <v>8951</v>
      </c>
      <c r="B5786" s="370" t="s">
        <v>8952</v>
      </c>
      <c r="C5786" s="371" t="s">
        <v>770</v>
      </c>
      <c r="D5786" s="372">
        <v>1.5</v>
      </c>
    </row>
    <row r="5787" spans="1:4" x14ac:dyDescent="0.25">
      <c r="A5787" s="369" t="s">
        <v>9083</v>
      </c>
      <c r="B5787" s="370" t="s">
        <v>9084</v>
      </c>
      <c r="C5787" s="371" t="s">
        <v>569</v>
      </c>
      <c r="D5787" s="372">
        <v>0.8</v>
      </c>
    </row>
    <row r="5788" spans="1:4" x14ac:dyDescent="0.25">
      <c r="A5788" s="369" t="s">
        <v>9093</v>
      </c>
      <c r="B5788" s="370" t="s">
        <v>9094</v>
      </c>
      <c r="C5788" s="371" t="s">
        <v>569</v>
      </c>
      <c r="D5788" s="372">
        <v>0.8</v>
      </c>
    </row>
    <row r="5789" spans="1:4" x14ac:dyDescent="0.25">
      <c r="A5789" s="369" t="s">
        <v>9510</v>
      </c>
      <c r="B5789" s="370" t="s">
        <v>9511</v>
      </c>
      <c r="C5789" s="371" t="s">
        <v>32</v>
      </c>
      <c r="D5789" s="372">
        <v>3.6</v>
      </c>
    </row>
    <row r="5790" spans="1:4" x14ac:dyDescent="0.25">
      <c r="A5790" s="369" t="s">
        <v>9594</v>
      </c>
      <c r="B5790" s="370" t="s">
        <v>9595</v>
      </c>
      <c r="C5790" s="371" t="s">
        <v>32</v>
      </c>
      <c r="D5790" s="372">
        <v>30.52</v>
      </c>
    </row>
    <row r="5791" spans="1:4" ht="30" x14ac:dyDescent="0.25">
      <c r="A5791" s="369" t="s">
        <v>10492</v>
      </c>
      <c r="B5791" s="370" t="s">
        <v>10493</v>
      </c>
      <c r="C5791" s="371" t="s">
        <v>21</v>
      </c>
      <c r="D5791" s="372">
        <v>1</v>
      </c>
    </row>
    <row r="5792" spans="1:4" ht="30" x14ac:dyDescent="0.25">
      <c r="A5792" s="369" t="s">
        <v>2464</v>
      </c>
      <c r="B5792" s="370" t="s">
        <v>7007</v>
      </c>
      <c r="C5792" s="371" t="s">
        <v>21</v>
      </c>
      <c r="D5792" s="372"/>
    </row>
    <row r="5793" spans="1:4" x14ac:dyDescent="0.25">
      <c r="A5793" s="369" t="s">
        <v>8903</v>
      </c>
      <c r="B5793" s="370" t="s">
        <v>8904</v>
      </c>
      <c r="C5793" s="371" t="s">
        <v>770</v>
      </c>
      <c r="D5793" s="372">
        <v>1.78</v>
      </c>
    </row>
    <row r="5794" spans="1:4" x14ac:dyDescent="0.25">
      <c r="A5794" s="369" t="s">
        <v>8945</v>
      </c>
      <c r="B5794" s="370" t="s">
        <v>8946</v>
      </c>
      <c r="C5794" s="371" t="s">
        <v>770</v>
      </c>
      <c r="D5794" s="372">
        <v>0.84</v>
      </c>
    </row>
    <row r="5795" spans="1:4" ht="30" x14ac:dyDescent="0.25">
      <c r="A5795" s="369" t="s">
        <v>10492</v>
      </c>
      <c r="B5795" s="370" t="s">
        <v>10493</v>
      </c>
      <c r="C5795" s="371" t="s">
        <v>21</v>
      </c>
      <c r="D5795" s="372">
        <v>1</v>
      </c>
    </row>
    <row r="5796" spans="1:4" ht="30" x14ac:dyDescent="0.25">
      <c r="A5796" s="369" t="s">
        <v>2465</v>
      </c>
      <c r="B5796" s="370" t="s">
        <v>7008</v>
      </c>
      <c r="C5796" s="371" t="s">
        <v>21</v>
      </c>
      <c r="D5796" s="372"/>
    </row>
    <row r="5797" spans="1:4" x14ac:dyDescent="0.25">
      <c r="A5797" s="369" t="s">
        <v>8903</v>
      </c>
      <c r="B5797" s="370" t="s">
        <v>8904</v>
      </c>
      <c r="C5797" s="371" t="s">
        <v>770</v>
      </c>
      <c r="D5797" s="372">
        <v>1.78</v>
      </c>
    </row>
    <row r="5798" spans="1:4" x14ac:dyDescent="0.25">
      <c r="A5798" s="369" t="s">
        <v>8945</v>
      </c>
      <c r="B5798" s="370" t="s">
        <v>8946</v>
      </c>
      <c r="C5798" s="371" t="s">
        <v>770</v>
      </c>
      <c r="D5798" s="372">
        <v>0.84</v>
      </c>
    </row>
    <row r="5799" spans="1:4" ht="45" x14ac:dyDescent="0.25">
      <c r="A5799" s="369" t="s">
        <v>10481</v>
      </c>
      <c r="B5799" s="370" t="s">
        <v>10482</v>
      </c>
      <c r="C5799" s="371" t="s">
        <v>21</v>
      </c>
      <c r="D5799" s="372">
        <v>1</v>
      </c>
    </row>
    <row r="5800" spans="1:4" ht="30" x14ac:dyDescent="0.25">
      <c r="A5800" s="369" t="s">
        <v>2466</v>
      </c>
      <c r="B5800" s="370" t="s">
        <v>7009</v>
      </c>
      <c r="C5800" s="371" t="s">
        <v>21</v>
      </c>
      <c r="D5800" s="372"/>
    </row>
    <row r="5801" spans="1:4" x14ac:dyDescent="0.25">
      <c r="A5801" s="369" t="s">
        <v>8903</v>
      </c>
      <c r="B5801" s="370" t="s">
        <v>8904</v>
      </c>
      <c r="C5801" s="371" t="s">
        <v>770</v>
      </c>
      <c r="D5801" s="372">
        <v>1.78</v>
      </c>
    </row>
    <row r="5802" spans="1:4" x14ac:dyDescent="0.25">
      <c r="A5802" s="369" t="s">
        <v>8945</v>
      </c>
      <c r="B5802" s="370" t="s">
        <v>8946</v>
      </c>
      <c r="C5802" s="371" t="s">
        <v>770</v>
      </c>
      <c r="D5802" s="372">
        <v>0.84</v>
      </c>
    </row>
    <row r="5803" spans="1:4" ht="30" x14ac:dyDescent="0.25">
      <c r="A5803" s="369" t="s">
        <v>10483</v>
      </c>
      <c r="B5803" s="370" t="s">
        <v>10484</v>
      </c>
      <c r="C5803" s="371" t="s">
        <v>21</v>
      </c>
      <c r="D5803" s="372">
        <v>1</v>
      </c>
    </row>
    <row r="5804" spans="1:4" ht="30" x14ac:dyDescent="0.25">
      <c r="A5804" s="369" t="s">
        <v>2467</v>
      </c>
      <c r="B5804" s="370" t="s">
        <v>7010</v>
      </c>
      <c r="C5804" s="371" t="s">
        <v>21</v>
      </c>
      <c r="D5804" s="372"/>
    </row>
    <row r="5805" spans="1:4" x14ac:dyDescent="0.25">
      <c r="A5805" s="369" t="s">
        <v>8903</v>
      </c>
      <c r="B5805" s="370" t="s">
        <v>8904</v>
      </c>
      <c r="C5805" s="371" t="s">
        <v>770</v>
      </c>
      <c r="D5805" s="372">
        <v>1.78</v>
      </c>
    </row>
    <row r="5806" spans="1:4" x14ac:dyDescent="0.25">
      <c r="A5806" s="369" t="s">
        <v>8945</v>
      </c>
      <c r="B5806" s="370" t="s">
        <v>8946</v>
      </c>
      <c r="C5806" s="371" t="s">
        <v>770</v>
      </c>
      <c r="D5806" s="372">
        <v>0.84</v>
      </c>
    </row>
    <row r="5807" spans="1:4" ht="30" x14ac:dyDescent="0.25">
      <c r="A5807" s="369" t="s">
        <v>10485</v>
      </c>
      <c r="B5807" s="370" t="s">
        <v>10486</v>
      </c>
      <c r="C5807" s="371" t="s">
        <v>21</v>
      </c>
      <c r="D5807" s="372">
        <v>1</v>
      </c>
    </row>
    <row r="5808" spans="1:4" x14ac:dyDescent="0.25">
      <c r="A5808" s="365" t="s">
        <v>7011</v>
      </c>
      <c r="B5808" s="366" t="s">
        <v>2468</v>
      </c>
      <c r="C5808" s="367"/>
      <c r="D5808" s="368"/>
    </row>
    <row r="5809" spans="1:4" ht="30" x14ac:dyDescent="0.25">
      <c r="A5809" s="369" t="s">
        <v>2469</v>
      </c>
      <c r="B5809" s="370" t="s">
        <v>7012</v>
      </c>
      <c r="C5809" s="371" t="s">
        <v>52</v>
      </c>
      <c r="D5809" s="372"/>
    </row>
    <row r="5810" spans="1:4" x14ac:dyDescent="0.25">
      <c r="A5810" s="369" t="s">
        <v>8945</v>
      </c>
      <c r="B5810" s="370" t="s">
        <v>8946</v>
      </c>
      <c r="C5810" s="371" t="s">
        <v>770</v>
      </c>
      <c r="D5810" s="372">
        <v>1</v>
      </c>
    </row>
    <row r="5811" spans="1:4" x14ac:dyDescent="0.25">
      <c r="A5811" s="369" t="s">
        <v>8947</v>
      </c>
      <c r="B5811" s="370" t="s">
        <v>8948</v>
      </c>
      <c r="C5811" s="371" t="s">
        <v>770</v>
      </c>
      <c r="D5811" s="372">
        <v>1</v>
      </c>
    </row>
    <row r="5812" spans="1:4" ht="30" x14ac:dyDescent="0.25">
      <c r="A5812" s="369" t="s">
        <v>10127</v>
      </c>
      <c r="B5812" s="370" t="s">
        <v>10128</v>
      </c>
      <c r="C5812" s="371" t="s">
        <v>52</v>
      </c>
      <c r="D5812" s="372">
        <v>1</v>
      </c>
    </row>
    <row r="5813" spans="1:4" x14ac:dyDescent="0.25">
      <c r="A5813" s="369" t="s">
        <v>10350</v>
      </c>
      <c r="B5813" s="370" t="s">
        <v>10351</v>
      </c>
      <c r="C5813" s="371" t="s">
        <v>21</v>
      </c>
      <c r="D5813" s="372">
        <v>0.92</v>
      </c>
    </row>
    <row r="5814" spans="1:4" x14ac:dyDescent="0.25">
      <c r="A5814" s="365" t="s">
        <v>7013</v>
      </c>
      <c r="B5814" s="366" t="s">
        <v>15076</v>
      </c>
      <c r="C5814" s="367"/>
      <c r="D5814" s="368"/>
    </row>
    <row r="5815" spans="1:4" ht="30" x14ac:dyDescent="0.25">
      <c r="A5815" s="369" t="s">
        <v>2471</v>
      </c>
      <c r="B5815" s="370" t="s">
        <v>7014</v>
      </c>
      <c r="C5815" s="371" t="s">
        <v>21</v>
      </c>
      <c r="D5815" s="372"/>
    </row>
    <row r="5816" spans="1:4" x14ac:dyDescent="0.25">
      <c r="A5816" s="369" t="s">
        <v>8903</v>
      </c>
      <c r="B5816" s="370" t="s">
        <v>8904</v>
      </c>
      <c r="C5816" s="371" t="s">
        <v>770</v>
      </c>
      <c r="D5816" s="372">
        <v>1</v>
      </c>
    </row>
    <row r="5817" spans="1:4" x14ac:dyDescent="0.25">
      <c r="A5817" s="369" t="s">
        <v>8935</v>
      </c>
      <c r="B5817" s="370" t="s">
        <v>8936</v>
      </c>
      <c r="C5817" s="371" t="s">
        <v>770</v>
      </c>
      <c r="D5817" s="372">
        <v>1</v>
      </c>
    </row>
    <row r="5818" spans="1:4" x14ac:dyDescent="0.25">
      <c r="A5818" s="369" t="s">
        <v>8993</v>
      </c>
      <c r="B5818" s="370" t="s">
        <v>8994</v>
      </c>
      <c r="C5818" s="371" t="s">
        <v>32</v>
      </c>
      <c r="D5818" s="372">
        <v>4.58</v>
      </c>
    </row>
    <row r="5819" spans="1:4" x14ac:dyDescent="0.25">
      <c r="A5819" s="369" t="s">
        <v>9049</v>
      </c>
      <c r="B5819" s="370" t="s">
        <v>9050</v>
      </c>
      <c r="C5819" s="371" t="s">
        <v>25</v>
      </c>
      <c r="D5819" s="372">
        <v>1.2999999999999999E-2</v>
      </c>
    </row>
    <row r="5820" spans="1:4" ht="45" x14ac:dyDescent="0.25">
      <c r="A5820" s="369" t="s">
        <v>10125</v>
      </c>
      <c r="B5820" s="370" t="s">
        <v>10126</v>
      </c>
      <c r="C5820" s="371" t="s">
        <v>21</v>
      </c>
      <c r="D5820" s="372">
        <v>1</v>
      </c>
    </row>
    <row r="5821" spans="1:4" ht="30" x14ac:dyDescent="0.25">
      <c r="A5821" s="369" t="s">
        <v>2472</v>
      </c>
      <c r="B5821" s="370" t="s">
        <v>7015</v>
      </c>
      <c r="C5821" s="371" t="s">
        <v>21</v>
      </c>
      <c r="D5821" s="372"/>
    </row>
    <row r="5822" spans="1:4" ht="45" x14ac:dyDescent="0.25">
      <c r="A5822" s="369" t="s">
        <v>8660</v>
      </c>
      <c r="B5822" s="370" t="s">
        <v>8661</v>
      </c>
      <c r="C5822" s="371" t="s">
        <v>8662</v>
      </c>
      <c r="D5822" s="372">
        <v>6.4000000000000001E-2</v>
      </c>
    </row>
    <row r="5823" spans="1:4" x14ac:dyDescent="0.25">
      <c r="A5823" s="369" t="s">
        <v>8677</v>
      </c>
      <c r="B5823" s="370" t="s">
        <v>8678</v>
      </c>
      <c r="C5823" s="371" t="s">
        <v>25</v>
      </c>
      <c r="D5823" s="372">
        <v>0.02</v>
      </c>
    </row>
    <row r="5824" spans="1:4" x14ac:dyDescent="0.25">
      <c r="A5824" s="369" t="s">
        <v>8935</v>
      </c>
      <c r="B5824" s="370" t="s">
        <v>8936</v>
      </c>
      <c r="C5824" s="371" t="s">
        <v>770</v>
      </c>
      <c r="D5824" s="372">
        <v>1</v>
      </c>
    </row>
    <row r="5825" spans="1:4" x14ac:dyDescent="0.25">
      <c r="A5825" s="369" t="s">
        <v>8945</v>
      </c>
      <c r="B5825" s="370" t="s">
        <v>8946</v>
      </c>
      <c r="C5825" s="371" t="s">
        <v>770</v>
      </c>
      <c r="D5825" s="372">
        <v>0.6</v>
      </c>
    </row>
    <row r="5826" spans="1:4" x14ac:dyDescent="0.25">
      <c r="A5826" s="369" t="s">
        <v>8947</v>
      </c>
      <c r="B5826" s="370" t="s">
        <v>8948</v>
      </c>
      <c r="C5826" s="371" t="s">
        <v>770</v>
      </c>
      <c r="D5826" s="372">
        <v>0.7</v>
      </c>
    </row>
    <row r="5827" spans="1:4" x14ac:dyDescent="0.25">
      <c r="A5827" s="369" t="s">
        <v>8949</v>
      </c>
      <c r="B5827" s="370" t="s">
        <v>8950</v>
      </c>
      <c r="C5827" s="371" t="s">
        <v>770</v>
      </c>
      <c r="D5827" s="372">
        <v>3</v>
      </c>
    </row>
    <row r="5828" spans="1:4" x14ac:dyDescent="0.25">
      <c r="A5828" s="369" t="s">
        <v>8951</v>
      </c>
      <c r="B5828" s="370" t="s">
        <v>8952</v>
      </c>
      <c r="C5828" s="371" t="s">
        <v>770</v>
      </c>
      <c r="D5828" s="372">
        <v>0.24</v>
      </c>
    </row>
    <row r="5829" spans="1:4" x14ac:dyDescent="0.25">
      <c r="A5829" s="369" t="s">
        <v>8993</v>
      </c>
      <c r="B5829" s="370" t="s">
        <v>8994</v>
      </c>
      <c r="C5829" s="371" t="s">
        <v>32</v>
      </c>
      <c r="D5829" s="372">
        <v>2.0299999999999998</v>
      </c>
    </row>
    <row r="5830" spans="1:4" x14ac:dyDescent="0.25">
      <c r="A5830" s="369" t="s">
        <v>9049</v>
      </c>
      <c r="B5830" s="370" t="s">
        <v>9050</v>
      </c>
      <c r="C5830" s="371" t="s">
        <v>25</v>
      </c>
      <c r="D5830" s="372">
        <v>7.1999999999999998E-3</v>
      </c>
    </row>
    <row r="5831" spans="1:4" x14ac:dyDescent="0.25">
      <c r="A5831" s="369" t="s">
        <v>9083</v>
      </c>
      <c r="B5831" s="370" t="s">
        <v>9084</v>
      </c>
      <c r="C5831" s="371" t="s">
        <v>569</v>
      </c>
      <c r="D5831" s="372">
        <v>0.128</v>
      </c>
    </row>
    <row r="5832" spans="1:4" x14ac:dyDescent="0.25">
      <c r="A5832" s="369" t="s">
        <v>9093</v>
      </c>
      <c r="B5832" s="370" t="s">
        <v>9094</v>
      </c>
      <c r="C5832" s="371" t="s">
        <v>569</v>
      </c>
      <c r="D5832" s="372">
        <v>0.128</v>
      </c>
    </row>
    <row r="5833" spans="1:4" x14ac:dyDescent="0.25">
      <c r="A5833" s="369" t="s">
        <v>9510</v>
      </c>
      <c r="B5833" s="370" t="s">
        <v>9511</v>
      </c>
      <c r="C5833" s="371" t="s">
        <v>32</v>
      </c>
      <c r="D5833" s="372">
        <v>0.57599999999999996</v>
      </c>
    </row>
    <row r="5834" spans="1:4" x14ac:dyDescent="0.25">
      <c r="A5834" s="369" t="s">
        <v>9672</v>
      </c>
      <c r="B5834" s="370" t="s">
        <v>9673</v>
      </c>
      <c r="C5834" s="371" t="s">
        <v>21</v>
      </c>
      <c r="D5834" s="372">
        <v>7.0000000000000007E-2</v>
      </c>
    </row>
    <row r="5835" spans="1:4" x14ac:dyDescent="0.25">
      <c r="A5835" s="369" t="s">
        <v>10086</v>
      </c>
      <c r="B5835" s="370" t="s">
        <v>10087</v>
      </c>
      <c r="C5835" s="371" t="s">
        <v>21</v>
      </c>
      <c r="D5835" s="372">
        <v>1</v>
      </c>
    </row>
    <row r="5836" spans="1:4" x14ac:dyDescent="0.25">
      <c r="A5836" s="365" t="s">
        <v>7016</v>
      </c>
      <c r="B5836" s="366" t="s">
        <v>15077</v>
      </c>
      <c r="C5836" s="367"/>
      <c r="D5836" s="368"/>
    </row>
    <row r="5837" spans="1:4" ht="30" x14ac:dyDescent="0.25">
      <c r="A5837" s="369" t="s">
        <v>2474</v>
      </c>
      <c r="B5837" s="370" t="s">
        <v>7017</v>
      </c>
      <c r="C5837" s="371" t="s">
        <v>52</v>
      </c>
      <c r="D5837" s="372"/>
    </row>
    <row r="5838" spans="1:4" x14ac:dyDescent="0.25">
      <c r="A5838" s="369" t="s">
        <v>8935</v>
      </c>
      <c r="B5838" s="370" t="s">
        <v>8936</v>
      </c>
      <c r="C5838" s="371" t="s">
        <v>770</v>
      </c>
      <c r="D5838" s="372">
        <v>1.2</v>
      </c>
    </row>
    <row r="5839" spans="1:4" x14ac:dyDescent="0.25">
      <c r="A5839" s="369" t="s">
        <v>8949</v>
      </c>
      <c r="B5839" s="370" t="s">
        <v>8950</v>
      </c>
      <c r="C5839" s="371" t="s">
        <v>770</v>
      </c>
      <c r="D5839" s="372">
        <v>1.2</v>
      </c>
    </row>
    <row r="5840" spans="1:4" ht="45" x14ac:dyDescent="0.25">
      <c r="A5840" s="369" t="s">
        <v>9708</v>
      </c>
      <c r="B5840" s="370" t="s">
        <v>9709</v>
      </c>
      <c r="C5840" s="371" t="s">
        <v>52</v>
      </c>
      <c r="D5840" s="372">
        <v>1</v>
      </c>
    </row>
    <row r="5841" spans="1:4" ht="30" x14ac:dyDescent="0.25">
      <c r="A5841" s="369" t="s">
        <v>2475</v>
      </c>
      <c r="B5841" s="370" t="s">
        <v>2476</v>
      </c>
      <c r="C5841" s="371" t="s">
        <v>52</v>
      </c>
      <c r="D5841" s="372"/>
    </row>
    <row r="5842" spans="1:4" x14ac:dyDescent="0.25">
      <c r="A5842" s="369" t="s">
        <v>8935</v>
      </c>
      <c r="B5842" s="370" t="s">
        <v>8936</v>
      </c>
      <c r="C5842" s="371" t="s">
        <v>770</v>
      </c>
      <c r="D5842" s="372">
        <v>0.5</v>
      </c>
    </row>
    <row r="5843" spans="1:4" x14ac:dyDescent="0.25">
      <c r="A5843" s="369" t="s">
        <v>8949</v>
      </c>
      <c r="B5843" s="370" t="s">
        <v>8950</v>
      </c>
      <c r="C5843" s="371" t="s">
        <v>770</v>
      </c>
      <c r="D5843" s="372">
        <v>0.5</v>
      </c>
    </row>
    <row r="5844" spans="1:4" ht="60" x14ac:dyDescent="0.25">
      <c r="A5844" s="369" t="s">
        <v>9706</v>
      </c>
      <c r="B5844" s="370" t="s">
        <v>9707</v>
      </c>
      <c r="C5844" s="371" t="s">
        <v>52</v>
      </c>
      <c r="D5844" s="372">
        <v>1</v>
      </c>
    </row>
    <row r="5845" spans="1:4" ht="30" x14ac:dyDescent="0.25">
      <c r="A5845" s="369" t="s">
        <v>2477</v>
      </c>
      <c r="B5845" s="370" t="s">
        <v>7018</v>
      </c>
      <c r="C5845" s="371" t="s">
        <v>52</v>
      </c>
      <c r="D5845" s="372"/>
    </row>
    <row r="5846" spans="1:4" x14ac:dyDescent="0.25">
      <c r="A5846" s="369" t="s">
        <v>8935</v>
      </c>
      <c r="B5846" s="370" t="s">
        <v>8936</v>
      </c>
      <c r="C5846" s="371" t="s">
        <v>770</v>
      </c>
      <c r="D5846" s="372">
        <v>1</v>
      </c>
    </row>
    <row r="5847" spans="1:4" x14ac:dyDescent="0.25">
      <c r="A5847" s="369" t="s">
        <v>8949</v>
      </c>
      <c r="B5847" s="370" t="s">
        <v>8950</v>
      </c>
      <c r="C5847" s="371" t="s">
        <v>770</v>
      </c>
      <c r="D5847" s="372">
        <v>1</v>
      </c>
    </row>
    <row r="5848" spans="1:4" ht="45" x14ac:dyDescent="0.25">
      <c r="A5848" s="369" t="s">
        <v>9710</v>
      </c>
      <c r="B5848" s="370" t="s">
        <v>9711</v>
      </c>
      <c r="C5848" s="371" t="s">
        <v>52</v>
      </c>
      <c r="D5848" s="372">
        <v>1</v>
      </c>
    </row>
    <row r="5849" spans="1:4" x14ac:dyDescent="0.25">
      <c r="A5849" s="365" t="s">
        <v>7019</v>
      </c>
      <c r="B5849" s="366" t="s">
        <v>15078</v>
      </c>
      <c r="C5849" s="367"/>
      <c r="D5849" s="368"/>
    </row>
    <row r="5850" spans="1:4" x14ac:dyDescent="0.25">
      <c r="A5850" s="369" t="s">
        <v>2478</v>
      </c>
      <c r="B5850" s="370" t="s">
        <v>2479</v>
      </c>
      <c r="C5850" s="371" t="s">
        <v>21</v>
      </c>
      <c r="D5850" s="372"/>
    </row>
    <row r="5851" spans="1:4" x14ac:dyDescent="0.25">
      <c r="A5851" s="369" t="s">
        <v>8935</v>
      </c>
      <c r="B5851" s="370" t="s">
        <v>8936</v>
      </c>
      <c r="C5851" s="371" t="s">
        <v>770</v>
      </c>
      <c r="D5851" s="372">
        <v>1</v>
      </c>
    </row>
    <row r="5852" spans="1:4" x14ac:dyDescent="0.25">
      <c r="A5852" s="369" t="s">
        <v>8949</v>
      </c>
      <c r="B5852" s="370" t="s">
        <v>8950</v>
      </c>
      <c r="C5852" s="371" t="s">
        <v>770</v>
      </c>
      <c r="D5852" s="372">
        <v>1</v>
      </c>
    </row>
    <row r="5853" spans="1:4" x14ac:dyDescent="0.25">
      <c r="A5853" s="369" t="s">
        <v>2480</v>
      </c>
      <c r="B5853" s="370" t="s">
        <v>2481</v>
      </c>
      <c r="C5853" s="371" t="s">
        <v>52</v>
      </c>
      <c r="D5853" s="372"/>
    </row>
    <row r="5854" spans="1:4" x14ac:dyDescent="0.25">
      <c r="A5854" s="369" t="s">
        <v>8935</v>
      </c>
      <c r="B5854" s="370" t="s">
        <v>8936</v>
      </c>
      <c r="C5854" s="371" t="s">
        <v>770</v>
      </c>
      <c r="D5854" s="372">
        <v>0.26</v>
      </c>
    </row>
    <row r="5855" spans="1:4" x14ac:dyDescent="0.25">
      <c r="A5855" s="369" t="s">
        <v>8949</v>
      </c>
      <c r="B5855" s="370" t="s">
        <v>8950</v>
      </c>
      <c r="C5855" s="371" t="s">
        <v>770</v>
      </c>
      <c r="D5855" s="372">
        <v>0.26</v>
      </c>
    </row>
    <row r="5856" spans="1:4" x14ac:dyDescent="0.25">
      <c r="A5856" s="369" t="s">
        <v>8993</v>
      </c>
      <c r="B5856" s="370" t="s">
        <v>8994</v>
      </c>
      <c r="C5856" s="371" t="s">
        <v>32</v>
      </c>
      <c r="D5856" s="372">
        <v>0.54</v>
      </c>
    </row>
    <row r="5857" spans="1:4" x14ac:dyDescent="0.25">
      <c r="A5857" s="369" t="s">
        <v>9049</v>
      </c>
      <c r="B5857" s="370" t="s">
        <v>9050</v>
      </c>
      <c r="C5857" s="371" t="s">
        <v>25</v>
      </c>
      <c r="D5857" s="372">
        <v>0.01</v>
      </c>
    </row>
    <row r="5858" spans="1:4" x14ac:dyDescent="0.25">
      <c r="A5858" s="369" t="s">
        <v>2482</v>
      </c>
      <c r="B5858" s="370" t="s">
        <v>2483</v>
      </c>
      <c r="C5858" s="371" t="s">
        <v>52</v>
      </c>
      <c r="D5858" s="372"/>
    </row>
    <row r="5859" spans="1:4" x14ac:dyDescent="0.25">
      <c r="A5859" s="369" t="s">
        <v>8935</v>
      </c>
      <c r="B5859" s="370" t="s">
        <v>8936</v>
      </c>
      <c r="C5859" s="371" t="s">
        <v>770</v>
      </c>
      <c r="D5859" s="372">
        <v>0.6</v>
      </c>
    </row>
    <row r="5860" spans="1:4" x14ac:dyDescent="0.25">
      <c r="A5860" s="369" t="s">
        <v>8949</v>
      </c>
      <c r="B5860" s="370" t="s">
        <v>8950</v>
      </c>
      <c r="C5860" s="371" t="s">
        <v>770</v>
      </c>
      <c r="D5860" s="372">
        <v>0.6</v>
      </c>
    </row>
    <row r="5861" spans="1:4" x14ac:dyDescent="0.25">
      <c r="A5861" s="369" t="s">
        <v>2484</v>
      </c>
      <c r="B5861" s="370" t="s">
        <v>2485</v>
      </c>
      <c r="C5861" s="371" t="s">
        <v>52</v>
      </c>
      <c r="D5861" s="372"/>
    </row>
    <row r="5862" spans="1:4" ht="45" x14ac:dyDescent="0.25">
      <c r="A5862" s="369" t="s">
        <v>8660</v>
      </c>
      <c r="B5862" s="370" t="s">
        <v>8661</v>
      </c>
      <c r="C5862" s="371" t="s">
        <v>8662</v>
      </c>
      <c r="D5862" s="372">
        <v>0.13</v>
      </c>
    </row>
    <row r="5863" spans="1:4" x14ac:dyDescent="0.25">
      <c r="A5863" s="369" t="s">
        <v>8677</v>
      </c>
      <c r="B5863" s="370" t="s">
        <v>8678</v>
      </c>
      <c r="C5863" s="371" t="s">
        <v>25</v>
      </c>
      <c r="D5863" s="372">
        <v>0.04</v>
      </c>
    </row>
    <row r="5864" spans="1:4" x14ac:dyDescent="0.25">
      <c r="A5864" s="369" t="s">
        <v>8951</v>
      </c>
      <c r="B5864" s="370" t="s">
        <v>8952</v>
      </c>
      <c r="C5864" s="371" t="s">
        <v>770</v>
      </c>
      <c r="D5864" s="372">
        <v>0.95</v>
      </c>
    </row>
    <row r="5865" spans="1:4" x14ac:dyDescent="0.25">
      <c r="A5865" s="369" t="s">
        <v>9510</v>
      </c>
      <c r="B5865" s="370" t="s">
        <v>9511</v>
      </c>
      <c r="C5865" s="371" t="s">
        <v>32</v>
      </c>
      <c r="D5865" s="372">
        <v>1.1299999999999999</v>
      </c>
    </row>
    <row r="5866" spans="1:4" x14ac:dyDescent="0.25">
      <c r="A5866" s="369" t="s">
        <v>2486</v>
      </c>
      <c r="B5866" s="370" t="s">
        <v>2487</v>
      </c>
      <c r="C5866" s="371" t="s">
        <v>780</v>
      </c>
      <c r="D5866" s="372"/>
    </row>
    <row r="5867" spans="1:4" ht="45" x14ac:dyDescent="0.25">
      <c r="A5867" s="369" t="s">
        <v>8660</v>
      </c>
      <c r="B5867" s="370" t="s">
        <v>8661</v>
      </c>
      <c r="C5867" s="371" t="s">
        <v>8662</v>
      </c>
      <c r="D5867" s="372">
        <v>0.06</v>
      </c>
    </row>
    <row r="5868" spans="1:4" x14ac:dyDescent="0.25">
      <c r="A5868" s="369" t="s">
        <v>8677</v>
      </c>
      <c r="B5868" s="370" t="s">
        <v>8678</v>
      </c>
      <c r="C5868" s="371" t="s">
        <v>25</v>
      </c>
      <c r="D5868" s="372">
        <v>0.02</v>
      </c>
    </row>
    <row r="5869" spans="1:4" x14ac:dyDescent="0.25">
      <c r="A5869" s="369" t="s">
        <v>8945</v>
      </c>
      <c r="B5869" s="370" t="s">
        <v>8946</v>
      </c>
      <c r="C5869" s="371" t="s">
        <v>770</v>
      </c>
      <c r="D5869" s="372">
        <v>2</v>
      </c>
    </row>
    <row r="5870" spans="1:4" x14ac:dyDescent="0.25">
      <c r="A5870" s="369" t="s">
        <v>8947</v>
      </c>
      <c r="B5870" s="370" t="s">
        <v>8948</v>
      </c>
      <c r="C5870" s="371" t="s">
        <v>770</v>
      </c>
      <c r="D5870" s="372">
        <v>2</v>
      </c>
    </row>
    <row r="5871" spans="1:4" x14ac:dyDescent="0.25">
      <c r="A5871" s="369" t="s">
        <v>9510</v>
      </c>
      <c r="B5871" s="370" t="s">
        <v>9511</v>
      </c>
      <c r="C5871" s="371" t="s">
        <v>32</v>
      </c>
      <c r="D5871" s="372">
        <v>0.56999999999999995</v>
      </c>
    </row>
    <row r="5872" spans="1:4" x14ac:dyDescent="0.25">
      <c r="A5872" s="369" t="s">
        <v>10446</v>
      </c>
      <c r="B5872" s="370" t="s">
        <v>10447</v>
      </c>
      <c r="C5872" s="371" t="s">
        <v>780</v>
      </c>
      <c r="D5872" s="372">
        <v>1</v>
      </c>
    </row>
    <row r="5873" spans="1:4" x14ac:dyDescent="0.25">
      <c r="A5873" s="369" t="s">
        <v>2488</v>
      </c>
      <c r="B5873" s="370" t="s">
        <v>2489</v>
      </c>
      <c r="C5873" s="371" t="s">
        <v>52</v>
      </c>
      <c r="D5873" s="372"/>
    </row>
    <row r="5874" spans="1:4" x14ac:dyDescent="0.25">
      <c r="A5874" s="369" t="s">
        <v>8935</v>
      </c>
      <c r="B5874" s="370" t="s">
        <v>8936</v>
      </c>
      <c r="C5874" s="371" t="s">
        <v>770</v>
      </c>
      <c r="D5874" s="372">
        <v>0.26</v>
      </c>
    </row>
    <row r="5875" spans="1:4" x14ac:dyDescent="0.25">
      <c r="A5875" s="369" t="s">
        <v>8949</v>
      </c>
      <c r="B5875" s="370" t="s">
        <v>8950</v>
      </c>
      <c r="C5875" s="371" t="s">
        <v>770</v>
      </c>
      <c r="D5875" s="372">
        <v>0.26</v>
      </c>
    </row>
    <row r="5876" spans="1:4" x14ac:dyDescent="0.25">
      <c r="A5876" s="369" t="s">
        <v>8993</v>
      </c>
      <c r="B5876" s="370" t="s">
        <v>8994</v>
      </c>
      <c r="C5876" s="371" t="s">
        <v>32</v>
      </c>
      <c r="D5876" s="372">
        <v>1.97</v>
      </c>
    </row>
    <row r="5877" spans="1:4" x14ac:dyDescent="0.25">
      <c r="A5877" s="369" t="s">
        <v>9049</v>
      </c>
      <c r="B5877" s="370" t="s">
        <v>9050</v>
      </c>
      <c r="C5877" s="371" t="s">
        <v>25</v>
      </c>
      <c r="D5877" s="372">
        <v>0.01</v>
      </c>
    </row>
    <row r="5878" spans="1:4" x14ac:dyDescent="0.25">
      <c r="A5878" s="369" t="s">
        <v>10159</v>
      </c>
      <c r="B5878" s="370" t="s">
        <v>10160</v>
      </c>
      <c r="C5878" s="371" t="s">
        <v>52</v>
      </c>
      <c r="D5878" s="372">
        <v>1</v>
      </c>
    </row>
    <row r="5879" spans="1:4" ht="30" x14ac:dyDescent="0.25">
      <c r="A5879" s="369" t="s">
        <v>2490</v>
      </c>
      <c r="B5879" s="370" t="s">
        <v>7021</v>
      </c>
      <c r="C5879" s="371" t="s">
        <v>52</v>
      </c>
      <c r="D5879" s="372"/>
    </row>
    <row r="5880" spans="1:4" x14ac:dyDescent="0.25">
      <c r="A5880" s="369" t="s">
        <v>8935</v>
      </c>
      <c r="B5880" s="370" t="s">
        <v>8936</v>
      </c>
      <c r="C5880" s="371" t="s">
        <v>770</v>
      </c>
      <c r="D5880" s="372">
        <v>0.26</v>
      </c>
    </row>
    <row r="5881" spans="1:4" x14ac:dyDescent="0.25">
      <c r="A5881" s="369" t="s">
        <v>8949</v>
      </c>
      <c r="B5881" s="370" t="s">
        <v>8950</v>
      </c>
      <c r="C5881" s="371" t="s">
        <v>770</v>
      </c>
      <c r="D5881" s="372">
        <v>0.26</v>
      </c>
    </row>
    <row r="5882" spans="1:4" x14ac:dyDescent="0.25">
      <c r="A5882" s="369" t="s">
        <v>8993</v>
      </c>
      <c r="B5882" s="370" t="s">
        <v>8994</v>
      </c>
      <c r="C5882" s="371" t="s">
        <v>32</v>
      </c>
      <c r="D5882" s="372">
        <v>1.97</v>
      </c>
    </row>
    <row r="5883" spans="1:4" x14ac:dyDescent="0.25">
      <c r="A5883" s="369" t="s">
        <v>9049</v>
      </c>
      <c r="B5883" s="370" t="s">
        <v>9050</v>
      </c>
      <c r="C5883" s="371" t="s">
        <v>25</v>
      </c>
      <c r="D5883" s="372">
        <v>0.01</v>
      </c>
    </row>
    <row r="5884" spans="1:4" ht="30" x14ac:dyDescent="0.25">
      <c r="A5884" s="369" t="s">
        <v>10462</v>
      </c>
      <c r="B5884" s="370" t="s">
        <v>7021</v>
      </c>
      <c r="C5884" s="371" t="s">
        <v>52</v>
      </c>
      <c r="D5884" s="372">
        <v>1</v>
      </c>
    </row>
    <row r="5885" spans="1:4" x14ac:dyDescent="0.25">
      <c r="A5885" s="369" t="s">
        <v>2491</v>
      </c>
      <c r="B5885" s="370" t="s">
        <v>2492</v>
      </c>
      <c r="C5885" s="371" t="s">
        <v>21</v>
      </c>
      <c r="D5885" s="372"/>
    </row>
    <row r="5886" spans="1:4" x14ac:dyDescent="0.25">
      <c r="A5886" s="369" t="s">
        <v>8935</v>
      </c>
      <c r="B5886" s="370" t="s">
        <v>8936</v>
      </c>
      <c r="C5886" s="371" t="s">
        <v>770</v>
      </c>
      <c r="D5886" s="372">
        <v>1.2</v>
      </c>
    </row>
    <row r="5887" spans="1:4" x14ac:dyDescent="0.25">
      <c r="A5887" s="369" t="s">
        <v>8947</v>
      </c>
      <c r="B5887" s="370" t="s">
        <v>8948</v>
      </c>
      <c r="C5887" s="371" t="s">
        <v>770</v>
      </c>
      <c r="D5887" s="372">
        <v>1.2</v>
      </c>
    </row>
    <row r="5888" spans="1:4" x14ac:dyDescent="0.25">
      <c r="A5888" s="369" t="s">
        <v>9594</v>
      </c>
      <c r="B5888" s="370" t="s">
        <v>9595</v>
      </c>
      <c r="C5888" s="371" t="s">
        <v>32</v>
      </c>
      <c r="D5888" s="372">
        <v>15.26</v>
      </c>
    </row>
    <row r="5889" spans="1:4" ht="30" x14ac:dyDescent="0.25">
      <c r="A5889" s="369" t="s">
        <v>10502</v>
      </c>
      <c r="B5889" s="370" t="s">
        <v>10503</v>
      </c>
      <c r="C5889" s="371" t="s">
        <v>32</v>
      </c>
      <c r="D5889" s="372">
        <v>1.6</v>
      </c>
    </row>
    <row r="5890" spans="1:4" x14ac:dyDescent="0.25">
      <c r="A5890" s="369" t="s">
        <v>2493</v>
      </c>
      <c r="B5890" s="370" t="s">
        <v>2494</v>
      </c>
      <c r="C5890" s="371" t="s">
        <v>21</v>
      </c>
      <c r="D5890" s="372"/>
    </row>
    <row r="5891" spans="1:4" x14ac:dyDescent="0.25">
      <c r="A5891" s="369" t="s">
        <v>8935</v>
      </c>
      <c r="B5891" s="370" t="s">
        <v>8936</v>
      </c>
      <c r="C5891" s="371" t="s">
        <v>770</v>
      </c>
      <c r="D5891" s="372">
        <v>0.15</v>
      </c>
    </row>
    <row r="5892" spans="1:4" x14ac:dyDescent="0.25">
      <c r="A5892" s="369" t="s">
        <v>8947</v>
      </c>
      <c r="B5892" s="370" t="s">
        <v>8948</v>
      </c>
      <c r="C5892" s="371" t="s">
        <v>770</v>
      </c>
      <c r="D5892" s="372">
        <v>0.3</v>
      </c>
    </row>
    <row r="5893" spans="1:4" ht="30" x14ac:dyDescent="0.25">
      <c r="A5893" s="369" t="s">
        <v>9676</v>
      </c>
      <c r="B5893" s="370" t="s">
        <v>9677</v>
      </c>
      <c r="C5893" s="371" t="s">
        <v>21</v>
      </c>
      <c r="D5893" s="372">
        <v>1.05</v>
      </c>
    </row>
    <row r="5894" spans="1:4" x14ac:dyDescent="0.25">
      <c r="A5894" s="369" t="s">
        <v>2495</v>
      </c>
      <c r="B5894" s="370" t="s">
        <v>7022</v>
      </c>
      <c r="C5894" s="371" t="s">
        <v>21</v>
      </c>
      <c r="D5894" s="372"/>
    </row>
    <row r="5895" spans="1:4" x14ac:dyDescent="0.25">
      <c r="A5895" s="369" t="s">
        <v>8935</v>
      </c>
      <c r="B5895" s="370" t="s">
        <v>8936</v>
      </c>
      <c r="C5895" s="371" t="s">
        <v>770</v>
      </c>
      <c r="D5895" s="372">
        <v>0.15</v>
      </c>
    </row>
    <row r="5896" spans="1:4" x14ac:dyDescent="0.25">
      <c r="A5896" s="369" t="s">
        <v>8947</v>
      </c>
      <c r="B5896" s="370" t="s">
        <v>8948</v>
      </c>
      <c r="C5896" s="371" t="s">
        <v>770</v>
      </c>
      <c r="D5896" s="372">
        <v>0.3</v>
      </c>
    </row>
    <row r="5897" spans="1:4" x14ac:dyDescent="0.25">
      <c r="A5897" s="369" t="s">
        <v>9516</v>
      </c>
      <c r="B5897" s="370" t="s">
        <v>9517</v>
      </c>
      <c r="C5897" s="371" t="s">
        <v>32</v>
      </c>
      <c r="D5897" s="372">
        <v>0.1</v>
      </c>
    </row>
    <row r="5898" spans="1:4" x14ac:dyDescent="0.25">
      <c r="A5898" s="369" t="s">
        <v>9678</v>
      </c>
      <c r="B5898" s="370" t="s">
        <v>9679</v>
      </c>
      <c r="C5898" s="371" t="s">
        <v>21</v>
      </c>
      <c r="D5898" s="372">
        <v>1</v>
      </c>
    </row>
    <row r="5899" spans="1:4" ht="30" x14ac:dyDescent="0.25">
      <c r="A5899" s="369" t="s">
        <v>2496</v>
      </c>
      <c r="B5899" s="370" t="s">
        <v>7023</v>
      </c>
      <c r="C5899" s="371" t="s">
        <v>21</v>
      </c>
      <c r="D5899" s="372"/>
    </row>
    <row r="5900" spans="1:4" ht="45" x14ac:dyDescent="0.25">
      <c r="A5900" s="369" t="s">
        <v>8660</v>
      </c>
      <c r="B5900" s="370" t="s">
        <v>8661</v>
      </c>
      <c r="C5900" s="371" t="s">
        <v>8662</v>
      </c>
      <c r="D5900" s="372">
        <v>0.5</v>
      </c>
    </row>
    <row r="5901" spans="1:4" x14ac:dyDescent="0.25">
      <c r="A5901" s="369" t="s">
        <v>8677</v>
      </c>
      <c r="B5901" s="370" t="s">
        <v>8678</v>
      </c>
      <c r="C5901" s="371" t="s">
        <v>25</v>
      </c>
      <c r="D5901" s="372">
        <v>0.02</v>
      </c>
    </row>
    <row r="5902" spans="1:4" x14ac:dyDescent="0.25">
      <c r="A5902" s="369" t="s">
        <v>8935</v>
      </c>
      <c r="B5902" s="370" t="s">
        <v>8936</v>
      </c>
      <c r="C5902" s="371" t="s">
        <v>770</v>
      </c>
      <c r="D5902" s="372">
        <v>1.3</v>
      </c>
    </row>
    <row r="5903" spans="1:4" x14ac:dyDescent="0.25">
      <c r="A5903" s="369" t="s">
        <v>8947</v>
      </c>
      <c r="B5903" s="370" t="s">
        <v>8948</v>
      </c>
      <c r="C5903" s="371" t="s">
        <v>770</v>
      </c>
      <c r="D5903" s="372">
        <v>2</v>
      </c>
    </row>
    <row r="5904" spans="1:4" x14ac:dyDescent="0.25">
      <c r="A5904" s="369" t="s">
        <v>8951</v>
      </c>
      <c r="B5904" s="370" t="s">
        <v>8952</v>
      </c>
      <c r="C5904" s="371" t="s">
        <v>770</v>
      </c>
      <c r="D5904" s="372">
        <v>0.8</v>
      </c>
    </row>
    <row r="5905" spans="1:4" x14ac:dyDescent="0.25">
      <c r="A5905" s="369" t="s">
        <v>9083</v>
      </c>
      <c r="B5905" s="370" t="s">
        <v>9084</v>
      </c>
      <c r="C5905" s="371" t="s">
        <v>569</v>
      </c>
      <c r="D5905" s="372">
        <v>0.1</v>
      </c>
    </row>
    <row r="5906" spans="1:4" x14ac:dyDescent="0.25">
      <c r="A5906" s="369" t="s">
        <v>9093</v>
      </c>
      <c r="B5906" s="370" t="s">
        <v>9094</v>
      </c>
      <c r="C5906" s="371" t="s">
        <v>569</v>
      </c>
      <c r="D5906" s="372">
        <v>0.05</v>
      </c>
    </row>
    <row r="5907" spans="1:4" x14ac:dyDescent="0.25">
      <c r="A5907" s="369" t="s">
        <v>9510</v>
      </c>
      <c r="B5907" s="370" t="s">
        <v>9511</v>
      </c>
      <c r="C5907" s="371" t="s">
        <v>32</v>
      </c>
      <c r="D5907" s="372">
        <v>1.58</v>
      </c>
    </row>
    <row r="5908" spans="1:4" ht="45" x14ac:dyDescent="0.25">
      <c r="A5908" s="369" t="s">
        <v>9580</v>
      </c>
      <c r="B5908" s="370" t="s">
        <v>9581</v>
      </c>
      <c r="C5908" s="371" t="s">
        <v>21</v>
      </c>
      <c r="D5908" s="372">
        <v>1.1000000000000001</v>
      </c>
    </row>
    <row r="5909" spans="1:4" ht="30" x14ac:dyDescent="0.25">
      <c r="A5909" s="369" t="s">
        <v>2497</v>
      </c>
      <c r="B5909" s="370" t="s">
        <v>7024</v>
      </c>
      <c r="C5909" s="371" t="s">
        <v>21</v>
      </c>
      <c r="D5909" s="372"/>
    </row>
    <row r="5910" spans="1:4" ht="45" x14ac:dyDescent="0.25">
      <c r="A5910" s="369" t="s">
        <v>8660</v>
      </c>
      <c r="B5910" s="370" t="s">
        <v>8661</v>
      </c>
      <c r="C5910" s="371" t="s">
        <v>8662</v>
      </c>
      <c r="D5910" s="372">
        <v>0.5</v>
      </c>
    </row>
    <row r="5911" spans="1:4" x14ac:dyDescent="0.25">
      <c r="A5911" s="369" t="s">
        <v>8677</v>
      </c>
      <c r="B5911" s="370" t="s">
        <v>8678</v>
      </c>
      <c r="C5911" s="371" t="s">
        <v>25</v>
      </c>
      <c r="D5911" s="372">
        <v>0.02</v>
      </c>
    </row>
    <row r="5912" spans="1:4" x14ac:dyDescent="0.25">
      <c r="A5912" s="369" t="s">
        <v>8935</v>
      </c>
      <c r="B5912" s="370" t="s">
        <v>8936</v>
      </c>
      <c r="C5912" s="371" t="s">
        <v>770</v>
      </c>
      <c r="D5912" s="372">
        <v>1.3</v>
      </c>
    </row>
    <row r="5913" spans="1:4" x14ac:dyDescent="0.25">
      <c r="A5913" s="369" t="s">
        <v>8947</v>
      </c>
      <c r="B5913" s="370" t="s">
        <v>8948</v>
      </c>
      <c r="C5913" s="371" t="s">
        <v>770</v>
      </c>
      <c r="D5913" s="372">
        <v>2</v>
      </c>
    </row>
    <row r="5914" spans="1:4" x14ac:dyDescent="0.25">
      <c r="A5914" s="369" t="s">
        <v>8951</v>
      </c>
      <c r="B5914" s="370" t="s">
        <v>8952</v>
      </c>
      <c r="C5914" s="371" t="s">
        <v>770</v>
      </c>
      <c r="D5914" s="372">
        <v>0.8</v>
      </c>
    </row>
    <row r="5915" spans="1:4" x14ac:dyDescent="0.25">
      <c r="A5915" s="369" t="s">
        <v>9083</v>
      </c>
      <c r="B5915" s="370" t="s">
        <v>9084</v>
      </c>
      <c r="C5915" s="371" t="s">
        <v>569</v>
      </c>
      <c r="D5915" s="372">
        <v>0.1</v>
      </c>
    </row>
    <row r="5916" spans="1:4" x14ac:dyDescent="0.25">
      <c r="A5916" s="369" t="s">
        <v>9093</v>
      </c>
      <c r="B5916" s="370" t="s">
        <v>9094</v>
      </c>
      <c r="C5916" s="371" t="s">
        <v>569</v>
      </c>
      <c r="D5916" s="372">
        <v>0.05</v>
      </c>
    </row>
    <row r="5917" spans="1:4" x14ac:dyDescent="0.25">
      <c r="A5917" s="369" t="s">
        <v>9510</v>
      </c>
      <c r="B5917" s="370" t="s">
        <v>9511</v>
      </c>
      <c r="C5917" s="371" t="s">
        <v>32</v>
      </c>
      <c r="D5917" s="372">
        <v>1.58</v>
      </c>
    </row>
    <row r="5918" spans="1:4" ht="30" x14ac:dyDescent="0.25">
      <c r="A5918" s="369" t="s">
        <v>10070</v>
      </c>
      <c r="B5918" s="370" t="s">
        <v>10071</v>
      </c>
      <c r="C5918" s="371" t="s">
        <v>21</v>
      </c>
      <c r="D5918" s="372">
        <v>1.1000000000000001</v>
      </c>
    </row>
    <row r="5919" spans="1:4" x14ac:dyDescent="0.25">
      <c r="A5919" s="365" t="s">
        <v>7025</v>
      </c>
      <c r="B5919" s="366" t="s">
        <v>15079</v>
      </c>
      <c r="C5919" s="367"/>
      <c r="D5919" s="368"/>
    </row>
    <row r="5920" spans="1:4" x14ac:dyDescent="0.25">
      <c r="A5920" s="365" t="s">
        <v>7026</v>
      </c>
      <c r="B5920" s="366" t="s">
        <v>15080</v>
      </c>
      <c r="C5920" s="367"/>
      <c r="D5920" s="368"/>
    </row>
    <row r="5921" spans="1:4" x14ac:dyDescent="0.25">
      <c r="A5921" s="369" t="s">
        <v>2500</v>
      </c>
      <c r="B5921" s="370" t="s">
        <v>2501</v>
      </c>
      <c r="C5921" s="371" t="s">
        <v>21</v>
      </c>
      <c r="D5921" s="372"/>
    </row>
    <row r="5922" spans="1:4" x14ac:dyDescent="0.25">
      <c r="A5922" s="369" t="s">
        <v>8935</v>
      </c>
      <c r="B5922" s="370" t="s">
        <v>8936</v>
      </c>
      <c r="C5922" s="371" t="s">
        <v>770</v>
      </c>
      <c r="D5922" s="372">
        <v>1.5</v>
      </c>
    </row>
    <row r="5923" spans="1:4" x14ac:dyDescent="0.25">
      <c r="A5923" s="369" t="s">
        <v>8949</v>
      </c>
      <c r="B5923" s="370" t="s">
        <v>8950</v>
      </c>
      <c r="C5923" s="371" t="s">
        <v>770</v>
      </c>
      <c r="D5923" s="372">
        <v>1.5</v>
      </c>
    </row>
    <row r="5924" spans="1:4" x14ac:dyDescent="0.25">
      <c r="A5924" s="369" t="s">
        <v>8993</v>
      </c>
      <c r="B5924" s="370" t="s">
        <v>8994</v>
      </c>
      <c r="C5924" s="371" t="s">
        <v>32</v>
      </c>
      <c r="D5924" s="372">
        <v>3.9260000000000002</v>
      </c>
    </row>
    <row r="5925" spans="1:4" x14ac:dyDescent="0.25">
      <c r="A5925" s="369" t="s">
        <v>9049</v>
      </c>
      <c r="B5925" s="370" t="s">
        <v>9050</v>
      </c>
      <c r="C5925" s="371" t="s">
        <v>25</v>
      </c>
      <c r="D5925" s="372">
        <v>9.1000000000000004E-3</v>
      </c>
    </row>
    <row r="5926" spans="1:4" x14ac:dyDescent="0.25">
      <c r="A5926" s="369" t="s">
        <v>10256</v>
      </c>
      <c r="B5926" s="370" t="s">
        <v>10257</v>
      </c>
      <c r="C5926" s="371" t="s">
        <v>21</v>
      </c>
      <c r="D5926" s="372">
        <v>1</v>
      </c>
    </row>
    <row r="5927" spans="1:4" x14ac:dyDescent="0.25">
      <c r="A5927" s="369" t="s">
        <v>2502</v>
      </c>
      <c r="B5927" s="370" t="s">
        <v>2503</v>
      </c>
      <c r="C5927" s="371" t="s">
        <v>21</v>
      </c>
      <c r="D5927" s="372"/>
    </row>
    <row r="5928" spans="1:4" x14ac:dyDescent="0.25">
      <c r="A5928" s="369" t="s">
        <v>8935</v>
      </c>
      <c r="B5928" s="370" t="s">
        <v>8936</v>
      </c>
      <c r="C5928" s="371" t="s">
        <v>770</v>
      </c>
      <c r="D5928" s="372">
        <v>1.5</v>
      </c>
    </row>
    <row r="5929" spans="1:4" x14ac:dyDescent="0.25">
      <c r="A5929" s="369" t="s">
        <v>8949</v>
      </c>
      <c r="B5929" s="370" t="s">
        <v>8950</v>
      </c>
      <c r="C5929" s="371" t="s">
        <v>770</v>
      </c>
      <c r="D5929" s="372">
        <v>1.5</v>
      </c>
    </row>
    <row r="5930" spans="1:4" x14ac:dyDescent="0.25">
      <c r="A5930" s="369" t="s">
        <v>8993</v>
      </c>
      <c r="B5930" s="370" t="s">
        <v>8994</v>
      </c>
      <c r="C5930" s="371" t="s">
        <v>32</v>
      </c>
      <c r="D5930" s="372">
        <v>3.9260000000000002</v>
      </c>
    </row>
    <row r="5931" spans="1:4" x14ac:dyDescent="0.25">
      <c r="A5931" s="369" t="s">
        <v>9049</v>
      </c>
      <c r="B5931" s="370" t="s">
        <v>9050</v>
      </c>
      <c r="C5931" s="371" t="s">
        <v>25</v>
      </c>
      <c r="D5931" s="372">
        <v>9.1000000000000004E-3</v>
      </c>
    </row>
    <row r="5932" spans="1:4" x14ac:dyDescent="0.25">
      <c r="A5932" s="369" t="s">
        <v>10231</v>
      </c>
      <c r="B5932" s="370" t="s">
        <v>10232</v>
      </c>
      <c r="C5932" s="371" t="s">
        <v>21</v>
      </c>
      <c r="D5932" s="372">
        <v>1</v>
      </c>
    </row>
    <row r="5933" spans="1:4" x14ac:dyDescent="0.25">
      <c r="A5933" s="369" t="s">
        <v>2504</v>
      </c>
      <c r="B5933" s="370" t="s">
        <v>2505</v>
      </c>
      <c r="C5933" s="371" t="s">
        <v>21</v>
      </c>
      <c r="D5933" s="372"/>
    </row>
    <row r="5934" spans="1:4" x14ac:dyDescent="0.25">
      <c r="A5934" s="369" t="s">
        <v>8935</v>
      </c>
      <c r="B5934" s="370" t="s">
        <v>8936</v>
      </c>
      <c r="C5934" s="371" t="s">
        <v>770</v>
      </c>
      <c r="D5934" s="372">
        <v>1.5</v>
      </c>
    </row>
    <row r="5935" spans="1:4" x14ac:dyDescent="0.25">
      <c r="A5935" s="369" t="s">
        <v>8949</v>
      </c>
      <c r="B5935" s="370" t="s">
        <v>8950</v>
      </c>
      <c r="C5935" s="371" t="s">
        <v>770</v>
      </c>
      <c r="D5935" s="372">
        <v>1.5</v>
      </c>
    </row>
    <row r="5936" spans="1:4" x14ac:dyDescent="0.25">
      <c r="A5936" s="369" t="s">
        <v>8993</v>
      </c>
      <c r="B5936" s="370" t="s">
        <v>8994</v>
      </c>
      <c r="C5936" s="371" t="s">
        <v>32</v>
      </c>
      <c r="D5936" s="372">
        <v>3.9260000000000002</v>
      </c>
    </row>
    <row r="5937" spans="1:4" x14ac:dyDescent="0.25">
      <c r="A5937" s="369" t="s">
        <v>9049</v>
      </c>
      <c r="B5937" s="370" t="s">
        <v>9050</v>
      </c>
      <c r="C5937" s="371" t="s">
        <v>25</v>
      </c>
      <c r="D5937" s="372">
        <v>9.1000000000000004E-3</v>
      </c>
    </row>
    <row r="5938" spans="1:4" ht="30" x14ac:dyDescent="0.25">
      <c r="A5938" s="369" t="s">
        <v>10252</v>
      </c>
      <c r="B5938" s="370" t="s">
        <v>10253</v>
      </c>
      <c r="C5938" s="371" t="s">
        <v>21</v>
      </c>
      <c r="D5938" s="372">
        <v>1</v>
      </c>
    </row>
    <row r="5939" spans="1:4" x14ac:dyDescent="0.25">
      <c r="A5939" s="369" t="s">
        <v>2506</v>
      </c>
      <c r="B5939" s="370" t="s">
        <v>7027</v>
      </c>
      <c r="C5939" s="371" t="s">
        <v>21</v>
      </c>
      <c r="D5939" s="372"/>
    </row>
    <row r="5940" spans="1:4" x14ac:dyDescent="0.25">
      <c r="A5940" s="369" t="s">
        <v>8935</v>
      </c>
      <c r="B5940" s="370" t="s">
        <v>8936</v>
      </c>
      <c r="C5940" s="371" t="s">
        <v>770</v>
      </c>
      <c r="D5940" s="372">
        <v>1.5</v>
      </c>
    </row>
    <row r="5941" spans="1:4" x14ac:dyDescent="0.25">
      <c r="A5941" s="369" t="s">
        <v>8949</v>
      </c>
      <c r="B5941" s="370" t="s">
        <v>8950</v>
      </c>
      <c r="C5941" s="371" t="s">
        <v>770</v>
      </c>
      <c r="D5941" s="372">
        <v>1.5</v>
      </c>
    </row>
    <row r="5942" spans="1:4" x14ac:dyDescent="0.25">
      <c r="A5942" s="369" t="s">
        <v>8993</v>
      </c>
      <c r="B5942" s="370" t="s">
        <v>8994</v>
      </c>
      <c r="C5942" s="371" t="s">
        <v>32</v>
      </c>
      <c r="D5942" s="372">
        <v>3.9260000000000002</v>
      </c>
    </row>
    <row r="5943" spans="1:4" x14ac:dyDescent="0.25">
      <c r="A5943" s="369" t="s">
        <v>9049</v>
      </c>
      <c r="B5943" s="370" t="s">
        <v>9050</v>
      </c>
      <c r="C5943" s="371" t="s">
        <v>25</v>
      </c>
      <c r="D5943" s="372">
        <v>9.1000000000000004E-3</v>
      </c>
    </row>
    <row r="5944" spans="1:4" x14ac:dyDescent="0.25">
      <c r="A5944" s="369" t="s">
        <v>10233</v>
      </c>
      <c r="B5944" s="370" t="s">
        <v>10234</v>
      </c>
      <c r="C5944" s="371" t="s">
        <v>21</v>
      </c>
      <c r="D5944" s="372">
        <v>1</v>
      </c>
    </row>
    <row r="5945" spans="1:4" x14ac:dyDescent="0.25">
      <c r="A5945" s="369" t="s">
        <v>2507</v>
      </c>
      <c r="B5945" s="370" t="s">
        <v>7028</v>
      </c>
      <c r="C5945" s="371" t="s">
        <v>21</v>
      </c>
      <c r="D5945" s="372"/>
    </row>
    <row r="5946" spans="1:4" x14ac:dyDescent="0.25">
      <c r="A5946" s="369" t="s">
        <v>8935</v>
      </c>
      <c r="B5946" s="370" t="s">
        <v>8936</v>
      </c>
      <c r="C5946" s="371" t="s">
        <v>770</v>
      </c>
      <c r="D5946" s="372">
        <v>1.5</v>
      </c>
    </row>
    <row r="5947" spans="1:4" x14ac:dyDescent="0.25">
      <c r="A5947" s="369" t="s">
        <v>8949</v>
      </c>
      <c r="B5947" s="370" t="s">
        <v>8950</v>
      </c>
      <c r="C5947" s="371" t="s">
        <v>770</v>
      </c>
      <c r="D5947" s="372">
        <v>1.5</v>
      </c>
    </row>
    <row r="5948" spans="1:4" x14ac:dyDescent="0.25">
      <c r="A5948" s="369" t="s">
        <v>8993</v>
      </c>
      <c r="B5948" s="370" t="s">
        <v>8994</v>
      </c>
      <c r="C5948" s="371" t="s">
        <v>32</v>
      </c>
      <c r="D5948" s="372">
        <v>3.9260000000000002</v>
      </c>
    </row>
    <row r="5949" spans="1:4" x14ac:dyDescent="0.25">
      <c r="A5949" s="369" t="s">
        <v>9049</v>
      </c>
      <c r="B5949" s="370" t="s">
        <v>9050</v>
      </c>
      <c r="C5949" s="371" t="s">
        <v>25</v>
      </c>
      <c r="D5949" s="372">
        <v>9.1000000000000004E-3</v>
      </c>
    </row>
    <row r="5950" spans="1:4" x14ac:dyDescent="0.25">
      <c r="A5950" s="369" t="s">
        <v>10258</v>
      </c>
      <c r="B5950" s="370" t="s">
        <v>10259</v>
      </c>
      <c r="C5950" s="371" t="s">
        <v>21</v>
      </c>
      <c r="D5950" s="372">
        <v>1</v>
      </c>
    </row>
    <row r="5951" spans="1:4" x14ac:dyDescent="0.25">
      <c r="A5951" s="369" t="s">
        <v>2508</v>
      </c>
      <c r="B5951" s="370" t="s">
        <v>2509</v>
      </c>
      <c r="C5951" s="371" t="s">
        <v>21</v>
      </c>
      <c r="D5951" s="372"/>
    </row>
    <row r="5952" spans="1:4" x14ac:dyDescent="0.25">
      <c r="A5952" s="369" t="s">
        <v>8935</v>
      </c>
      <c r="B5952" s="370" t="s">
        <v>8936</v>
      </c>
      <c r="C5952" s="371" t="s">
        <v>770</v>
      </c>
      <c r="D5952" s="372">
        <v>1.5</v>
      </c>
    </row>
    <row r="5953" spans="1:4" x14ac:dyDescent="0.25">
      <c r="A5953" s="369" t="s">
        <v>8949</v>
      </c>
      <c r="B5953" s="370" t="s">
        <v>8950</v>
      </c>
      <c r="C5953" s="371" t="s">
        <v>770</v>
      </c>
      <c r="D5953" s="372">
        <v>1.5</v>
      </c>
    </row>
    <row r="5954" spans="1:4" x14ac:dyDescent="0.25">
      <c r="A5954" s="369" t="s">
        <v>8993</v>
      </c>
      <c r="B5954" s="370" t="s">
        <v>8994</v>
      </c>
      <c r="C5954" s="371" t="s">
        <v>32</v>
      </c>
      <c r="D5954" s="372">
        <v>3.9260000000000002</v>
      </c>
    </row>
    <row r="5955" spans="1:4" x14ac:dyDescent="0.25">
      <c r="A5955" s="369" t="s">
        <v>9049</v>
      </c>
      <c r="B5955" s="370" t="s">
        <v>9050</v>
      </c>
      <c r="C5955" s="371" t="s">
        <v>25</v>
      </c>
      <c r="D5955" s="372">
        <v>9.1000000000000004E-3</v>
      </c>
    </row>
    <row r="5956" spans="1:4" x14ac:dyDescent="0.25">
      <c r="A5956" s="369" t="s">
        <v>10235</v>
      </c>
      <c r="B5956" s="370" t="s">
        <v>10236</v>
      </c>
      <c r="C5956" s="371" t="s">
        <v>21</v>
      </c>
      <c r="D5956" s="372">
        <v>1</v>
      </c>
    </row>
    <row r="5957" spans="1:4" x14ac:dyDescent="0.25">
      <c r="A5957" s="369" t="s">
        <v>2510</v>
      </c>
      <c r="B5957" s="370" t="s">
        <v>2511</v>
      </c>
      <c r="C5957" s="371" t="s">
        <v>21</v>
      </c>
      <c r="D5957" s="372"/>
    </row>
    <row r="5958" spans="1:4" x14ac:dyDescent="0.25">
      <c r="A5958" s="369" t="s">
        <v>8935</v>
      </c>
      <c r="B5958" s="370" t="s">
        <v>8936</v>
      </c>
      <c r="C5958" s="371" t="s">
        <v>770</v>
      </c>
      <c r="D5958" s="372">
        <v>1.5</v>
      </c>
    </row>
    <row r="5959" spans="1:4" x14ac:dyDescent="0.25">
      <c r="A5959" s="369" t="s">
        <v>8949</v>
      </c>
      <c r="B5959" s="370" t="s">
        <v>8950</v>
      </c>
      <c r="C5959" s="371" t="s">
        <v>770</v>
      </c>
      <c r="D5959" s="372">
        <v>1.5</v>
      </c>
    </row>
    <row r="5960" spans="1:4" x14ac:dyDescent="0.25">
      <c r="A5960" s="369" t="s">
        <v>8993</v>
      </c>
      <c r="B5960" s="370" t="s">
        <v>8994</v>
      </c>
      <c r="C5960" s="371" t="s">
        <v>32</v>
      </c>
      <c r="D5960" s="372">
        <v>3.9260000000000002</v>
      </c>
    </row>
    <row r="5961" spans="1:4" x14ac:dyDescent="0.25">
      <c r="A5961" s="369" t="s">
        <v>9049</v>
      </c>
      <c r="B5961" s="370" t="s">
        <v>9050</v>
      </c>
      <c r="C5961" s="371" t="s">
        <v>25</v>
      </c>
      <c r="D5961" s="372">
        <v>9.1000000000000004E-3</v>
      </c>
    </row>
    <row r="5962" spans="1:4" x14ac:dyDescent="0.25">
      <c r="A5962" s="369" t="s">
        <v>10227</v>
      </c>
      <c r="B5962" s="370" t="s">
        <v>10228</v>
      </c>
      <c r="C5962" s="371" t="s">
        <v>21</v>
      </c>
      <c r="D5962" s="372">
        <v>1</v>
      </c>
    </row>
    <row r="5963" spans="1:4" x14ac:dyDescent="0.25">
      <c r="A5963" s="369" t="s">
        <v>2512</v>
      </c>
      <c r="B5963" s="370" t="s">
        <v>2513</v>
      </c>
      <c r="C5963" s="371" t="s">
        <v>21</v>
      </c>
      <c r="D5963" s="372"/>
    </row>
    <row r="5964" spans="1:4" x14ac:dyDescent="0.25">
      <c r="A5964" s="369" t="s">
        <v>8935</v>
      </c>
      <c r="B5964" s="370" t="s">
        <v>8936</v>
      </c>
      <c r="C5964" s="371" t="s">
        <v>770</v>
      </c>
      <c r="D5964" s="372">
        <v>1.5</v>
      </c>
    </row>
    <row r="5965" spans="1:4" x14ac:dyDescent="0.25">
      <c r="A5965" s="369" t="s">
        <v>8949</v>
      </c>
      <c r="B5965" s="370" t="s">
        <v>8950</v>
      </c>
      <c r="C5965" s="371" t="s">
        <v>770</v>
      </c>
      <c r="D5965" s="372">
        <v>1.5</v>
      </c>
    </row>
    <row r="5966" spans="1:4" x14ac:dyDescent="0.25">
      <c r="A5966" s="369" t="s">
        <v>8993</v>
      </c>
      <c r="B5966" s="370" t="s">
        <v>8994</v>
      </c>
      <c r="C5966" s="371" t="s">
        <v>32</v>
      </c>
      <c r="D5966" s="372">
        <v>3.9260000000000002</v>
      </c>
    </row>
    <row r="5967" spans="1:4" x14ac:dyDescent="0.25">
      <c r="A5967" s="369" t="s">
        <v>9049</v>
      </c>
      <c r="B5967" s="370" t="s">
        <v>9050</v>
      </c>
      <c r="C5967" s="371" t="s">
        <v>25</v>
      </c>
      <c r="D5967" s="372">
        <v>9.1000000000000004E-3</v>
      </c>
    </row>
    <row r="5968" spans="1:4" x14ac:dyDescent="0.25">
      <c r="A5968" s="369" t="s">
        <v>10237</v>
      </c>
      <c r="B5968" s="370" t="s">
        <v>2513</v>
      </c>
      <c r="C5968" s="371" t="s">
        <v>21</v>
      </c>
      <c r="D5968" s="372">
        <v>1</v>
      </c>
    </row>
    <row r="5969" spans="1:4" x14ac:dyDescent="0.25">
      <c r="A5969" s="369" t="s">
        <v>2514</v>
      </c>
      <c r="B5969" s="370" t="s">
        <v>2515</v>
      </c>
      <c r="C5969" s="371" t="s">
        <v>21</v>
      </c>
      <c r="D5969" s="372"/>
    </row>
    <row r="5970" spans="1:4" x14ac:dyDescent="0.25">
      <c r="A5970" s="369" t="s">
        <v>8935</v>
      </c>
      <c r="B5970" s="370" t="s">
        <v>8936</v>
      </c>
      <c r="C5970" s="371" t="s">
        <v>770</v>
      </c>
      <c r="D5970" s="372">
        <v>1.5</v>
      </c>
    </row>
    <row r="5971" spans="1:4" x14ac:dyDescent="0.25">
      <c r="A5971" s="369" t="s">
        <v>8949</v>
      </c>
      <c r="B5971" s="370" t="s">
        <v>8950</v>
      </c>
      <c r="C5971" s="371" t="s">
        <v>770</v>
      </c>
      <c r="D5971" s="372">
        <v>1.5</v>
      </c>
    </row>
    <row r="5972" spans="1:4" x14ac:dyDescent="0.25">
      <c r="A5972" s="369" t="s">
        <v>8993</v>
      </c>
      <c r="B5972" s="370" t="s">
        <v>8994</v>
      </c>
      <c r="C5972" s="371" t="s">
        <v>32</v>
      </c>
      <c r="D5972" s="372">
        <v>3.9260000000000002</v>
      </c>
    </row>
    <row r="5973" spans="1:4" x14ac:dyDescent="0.25">
      <c r="A5973" s="369" t="s">
        <v>9049</v>
      </c>
      <c r="B5973" s="370" t="s">
        <v>9050</v>
      </c>
      <c r="C5973" s="371" t="s">
        <v>25</v>
      </c>
      <c r="D5973" s="372">
        <v>9.1000000000000004E-3</v>
      </c>
    </row>
    <row r="5974" spans="1:4" ht="30" x14ac:dyDescent="0.25">
      <c r="A5974" s="369" t="s">
        <v>10282</v>
      </c>
      <c r="B5974" s="370" t="s">
        <v>10283</v>
      </c>
      <c r="C5974" s="371" t="s">
        <v>21</v>
      </c>
      <c r="D5974" s="372">
        <v>1</v>
      </c>
    </row>
    <row r="5975" spans="1:4" x14ac:dyDescent="0.25">
      <c r="A5975" s="369" t="s">
        <v>2516</v>
      </c>
      <c r="B5975" s="370" t="s">
        <v>2517</v>
      </c>
      <c r="C5975" s="371" t="s">
        <v>21</v>
      </c>
      <c r="D5975" s="372"/>
    </row>
    <row r="5976" spans="1:4" x14ac:dyDescent="0.25">
      <c r="A5976" s="369" t="s">
        <v>8935</v>
      </c>
      <c r="B5976" s="370" t="s">
        <v>8936</v>
      </c>
      <c r="C5976" s="371" t="s">
        <v>770</v>
      </c>
      <c r="D5976" s="372">
        <v>1.5</v>
      </c>
    </row>
    <row r="5977" spans="1:4" x14ac:dyDescent="0.25">
      <c r="A5977" s="369" t="s">
        <v>8949</v>
      </c>
      <c r="B5977" s="370" t="s">
        <v>8950</v>
      </c>
      <c r="C5977" s="371" t="s">
        <v>770</v>
      </c>
      <c r="D5977" s="372">
        <v>1.5</v>
      </c>
    </row>
    <row r="5978" spans="1:4" ht="30" x14ac:dyDescent="0.25">
      <c r="A5978" s="369" t="s">
        <v>10254</v>
      </c>
      <c r="B5978" s="370" t="s">
        <v>10255</v>
      </c>
      <c r="C5978" s="371" t="s">
        <v>21</v>
      </c>
      <c r="D5978" s="372">
        <v>1</v>
      </c>
    </row>
    <row r="5979" spans="1:4" x14ac:dyDescent="0.25">
      <c r="A5979" s="369" t="s">
        <v>14976</v>
      </c>
      <c r="B5979" s="370" t="s">
        <v>14977</v>
      </c>
      <c r="C5979" s="371" t="s">
        <v>25</v>
      </c>
      <c r="D5979" s="372">
        <v>8.5000000000000006E-3</v>
      </c>
    </row>
    <row r="5980" spans="1:4" ht="30" x14ac:dyDescent="0.25">
      <c r="A5980" s="369" t="s">
        <v>2518</v>
      </c>
      <c r="B5980" s="370" t="s">
        <v>7029</v>
      </c>
      <c r="C5980" s="371" t="s">
        <v>21</v>
      </c>
      <c r="D5980" s="372"/>
    </row>
    <row r="5981" spans="1:4" ht="45" x14ac:dyDescent="0.25">
      <c r="A5981" s="369" t="s">
        <v>10145</v>
      </c>
      <c r="B5981" s="370" t="s">
        <v>10146</v>
      </c>
      <c r="C5981" s="371" t="s">
        <v>21</v>
      </c>
      <c r="D5981" s="372">
        <v>1</v>
      </c>
    </row>
    <row r="5982" spans="1:4" ht="30" x14ac:dyDescent="0.25">
      <c r="A5982" s="369" t="s">
        <v>10244</v>
      </c>
      <c r="B5982" s="370" t="s">
        <v>10245</v>
      </c>
      <c r="C5982" s="371" t="s">
        <v>21</v>
      </c>
      <c r="D5982" s="372">
        <v>1</v>
      </c>
    </row>
    <row r="5983" spans="1:4" x14ac:dyDescent="0.25">
      <c r="A5983" s="369" t="s">
        <v>2519</v>
      </c>
      <c r="B5983" s="370" t="s">
        <v>7030</v>
      </c>
      <c r="C5983" s="371" t="s">
        <v>21</v>
      </c>
      <c r="D5983" s="372"/>
    </row>
    <row r="5984" spans="1:4" x14ac:dyDescent="0.25">
      <c r="A5984" s="369" t="s">
        <v>8935</v>
      </c>
      <c r="B5984" s="370" t="s">
        <v>8936</v>
      </c>
      <c r="C5984" s="371" t="s">
        <v>770</v>
      </c>
      <c r="D5984" s="372">
        <v>1.5</v>
      </c>
    </row>
    <row r="5985" spans="1:4" x14ac:dyDescent="0.25">
      <c r="A5985" s="369" t="s">
        <v>8949</v>
      </c>
      <c r="B5985" s="370" t="s">
        <v>8950</v>
      </c>
      <c r="C5985" s="371" t="s">
        <v>770</v>
      </c>
      <c r="D5985" s="372">
        <v>0.73</v>
      </c>
    </row>
    <row r="5986" spans="1:4" ht="30" x14ac:dyDescent="0.25">
      <c r="A5986" s="369" t="s">
        <v>10223</v>
      </c>
      <c r="B5986" s="370" t="s">
        <v>10224</v>
      </c>
      <c r="C5986" s="371" t="s">
        <v>21</v>
      </c>
      <c r="D5986" s="372">
        <v>1</v>
      </c>
    </row>
    <row r="5987" spans="1:4" x14ac:dyDescent="0.25">
      <c r="A5987" s="369" t="s">
        <v>14976</v>
      </c>
      <c r="B5987" s="370" t="s">
        <v>14977</v>
      </c>
      <c r="C5987" s="371" t="s">
        <v>25</v>
      </c>
      <c r="D5987" s="372">
        <v>6.4999999999999997E-3</v>
      </c>
    </row>
    <row r="5988" spans="1:4" x14ac:dyDescent="0.25">
      <c r="A5988" s="369" t="s">
        <v>103</v>
      </c>
      <c r="B5988" s="370" t="s">
        <v>7031</v>
      </c>
      <c r="C5988" s="371" t="s">
        <v>21</v>
      </c>
      <c r="D5988" s="372"/>
    </row>
    <row r="5989" spans="1:4" x14ac:dyDescent="0.25">
      <c r="A5989" s="369" t="s">
        <v>8935</v>
      </c>
      <c r="B5989" s="370" t="s">
        <v>8936</v>
      </c>
      <c r="C5989" s="371" t="s">
        <v>770</v>
      </c>
      <c r="D5989" s="372">
        <v>1.5</v>
      </c>
    </row>
    <row r="5990" spans="1:4" x14ac:dyDescent="0.25">
      <c r="A5990" s="369" t="s">
        <v>8949</v>
      </c>
      <c r="B5990" s="370" t="s">
        <v>8950</v>
      </c>
      <c r="C5990" s="371" t="s">
        <v>770</v>
      </c>
      <c r="D5990" s="372">
        <v>1.5</v>
      </c>
    </row>
    <row r="5991" spans="1:4" x14ac:dyDescent="0.25">
      <c r="A5991" s="369" t="s">
        <v>8993</v>
      </c>
      <c r="B5991" s="370" t="s">
        <v>8994</v>
      </c>
      <c r="C5991" s="371" t="s">
        <v>32</v>
      </c>
      <c r="D5991" s="372">
        <v>3.9260000000000002</v>
      </c>
    </row>
    <row r="5992" spans="1:4" x14ac:dyDescent="0.25">
      <c r="A5992" s="369" t="s">
        <v>9049</v>
      </c>
      <c r="B5992" s="370" t="s">
        <v>9050</v>
      </c>
      <c r="C5992" s="371" t="s">
        <v>25</v>
      </c>
      <c r="D5992" s="372">
        <v>9.1000000000000004E-3</v>
      </c>
    </row>
    <row r="5993" spans="1:4" ht="45" x14ac:dyDescent="0.25">
      <c r="A5993" s="369" t="s">
        <v>10264</v>
      </c>
      <c r="B5993" s="370" t="s">
        <v>10265</v>
      </c>
      <c r="C5993" s="371" t="s">
        <v>21</v>
      </c>
      <c r="D5993" s="372">
        <v>1</v>
      </c>
    </row>
    <row r="5994" spans="1:4" x14ac:dyDescent="0.25">
      <c r="A5994" s="369" t="s">
        <v>2520</v>
      </c>
      <c r="B5994" s="370" t="s">
        <v>7032</v>
      </c>
      <c r="C5994" s="371" t="s">
        <v>21</v>
      </c>
      <c r="D5994" s="372"/>
    </row>
    <row r="5995" spans="1:4" x14ac:dyDescent="0.25">
      <c r="A5995" s="369" t="s">
        <v>8935</v>
      </c>
      <c r="B5995" s="370" t="s">
        <v>8936</v>
      </c>
      <c r="C5995" s="371" t="s">
        <v>770</v>
      </c>
      <c r="D5995" s="372">
        <v>1.5</v>
      </c>
    </row>
    <row r="5996" spans="1:4" x14ac:dyDescent="0.25">
      <c r="A5996" s="369" t="s">
        <v>8949</v>
      </c>
      <c r="B5996" s="370" t="s">
        <v>8950</v>
      </c>
      <c r="C5996" s="371" t="s">
        <v>770</v>
      </c>
      <c r="D5996" s="372">
        <v>1.5</v>
      </c>
    </row>
    <row r="5997" spans="1:4" x14ac:dyDescent="0.25">
      <c r="A5997" s="369" t="s">
        <v>8993</v>
      </c>
      <c r="B5997" s="370" t="s">
        <v>8994</v>
      </c>
      <c r="C5997" s="371" t="s">
        <v>32</v>
      </c>
      <c r="D5997" s="372">
        <v>3.9260000000000002</v>
      </c>
    </row>
    <row r="5998" spans="1:4" x14ac:dyDescent="0.25">
      <c r="A5998" s="369" t="s">
        <v>9049</v>
      </c>
      <c r="B5998" s="370" t="s">
        <v>9050</v>
      </c>
      <c r="C5998" s="371" t="s">
        <v>25</v>
      </c>
      <c r="D5998" s="372">
        <v>9.1000000000000004E-3</v>
      </c>
    </row>
    <row r="5999" spans="1:4" ht="45" x14ac:dyDescent="0.25">
      <c r="A5999" s="369" t="s">
        <v>10266</v>
      </c>
      <c r="B5999" s="370" t="s">
        <v>10267</v>
      </c>
      <c r="C5999" s="371" t="s">
        <v>21</v>
      </c>
      <c r="D5999" s="372">
        <v>1</v>
      </c>
    </row>
    <row r="6000" spans="1:4" x14ac:dyDescent="0.25">
      <c r="A6000" s="369" t="s">
        <v>2521</v>
      </c>
      <c r="B6000" s="370" t="s">
        <v>7033</v>
      </c>
      <c r="C6000" s="371" t="s">
        <v>21</v>
      </c>
      <c r="D6000" s="372"/>
    </row>
    <row r="6001" spans="1:4" x14ac:dyDescent="0.25">
      <c r="A6001" s="369" t="s">
        <v>8935</v>
      </c>
      <c r="B6001" s="370" t="s">
        <v>8936</v>
      </c>
      <c r="C6001" s="371" t="s">
        <v>770</v>
      </c>
      <c r="D6001" s="372">
        <v>1.5</v>
      </c>
    </row>
    <row r="6002" spans="1:4" x14ac:dyDescent="0.25">
      <c r="A6002" s="369" t="s">
        <v>8949</v>
      </c>
      <c r="B6002" s="370" t="s">
        <v>8950</v>
      </c>
      <c r="C6002" s="371" t="s">
        <v>770</v>
      </c>
      <c r="D6002" s="372">
        <v>1.5</v>
      </c>
    </row>
    <row r="6003" spans="1:4" x14ac:dyDescent="0.25">
      <c r="A6003" s="369" t="s">
        <v>8993</v>
      </c>
      <c r="B6003" s="370" t="s">
        <v>8994</v>
      </c>
      <c r="C6003" s="371" t="s">
        <v>32</v>
      </c>
      <c r="D6003" s="372">
        <v>3.9260000000000002</v>
      </c>
    </row>
    <row r="6004" spans="1:4" x14ac:dyDescent="0.25">
      <c r="A6004" s="369" t="s">
        <v>9049</v>
      </c>
      <c r="B6004" s="370" t="s">
        <v>9050</v>
      </c>
      <c r="C6004" s="371" t="s">
        <v>25</v>
      </c>
      <c r="D6004" s="372">
        <v>9.1000000000000004E-3</v>
      </c>
    </row>
    <row r="6005" spans="1:4" ht="45" x14ac:dyDescent="0.25">
      <c r="A6005" s="369" t="s">
        <v>10268</v>
      </c>
      <c r="B6005" s="370" t="s">
        <v>10269</v>
      </c>
      <c r="C6005" s="371" t="s">
        <v>21</v>
      </c>
      <c r="D6005" s="372">
        <v>1</v>
      </c>
    </row>
    <row r="6006" spans="1:4" x14ac:dyDescent="0.25">
      <c r="A6006" s="369" t="s">
        <v>2522</v>
      </c>
      <c r="B6006" s="370" t="s">
        <v>2523</v>
      </c>
      <c r="C6006" s="371" t="s">
        <v>21</v>
      </c>
      <c r="D6006" s="372"/>
    </row>
    <row r="6007" spans="1:4" x14ac:dyDescent="0.25">
      <c r="A6007" s="369" t="s">
        <v>8935</v>
      </c>
      <c r="B6007" s="370" t="s">
        <v>8936</v>
      </c>
      <c r="C6007" s="371" t="s">
        <v>770</v>
      </c>
      <c r="D6007" s="372">
        <v>1.5</v>
      </c>
    </row>
    <row r="6008" spans="1:4" x14ac:dyDescent="0.25">
      <c r="A6008" s="369" t="s">
        <v>8949</v>
      </c>
      <c r="B6008" s="370" t="s">
        <v>8950</v>
      </c>
      <c r="C6008" s="371" t="s">
        <v>770</v>
      </c>
      <c r="D6008" s="372">
        <v>0.73</v>
      </c>
    </row>
    <row r="6009" spans="1:4" ht="30" x14ac:dyDescent="0.25">
      <c r="A6009" s="369" t="s">
        <v>14962</v>
      </c>
      <c r="B6009" s="370" t="s">
        <v>14963</v>
      </c>
      <c r="C6009" s="371" t="s">
        <v>21</v>
      </c>
      <c r="D6009" s="372">
        <v>1</v>
      </c>
    </row>
    <row r="6010" spans="1:4" x14ac:dyDescent="0.25">
      <c r="A6010" s="369" t="s">
        <v>14976</v>
      </c>
      <c r="B6010" s="370" t="s">
        <v>14977</v>
      </c>
      <c r="C6010" s="371" t="s">
        <v>25</v>
      </c>
      <c r="D6010" s="372">
        <v>6.4999999999999997E-3</v>
      </c>
    </row>
    <row r="6011" spans="1:4" x14ac:dyDescent="0.25">
      <c r="A6011" s="369" t="s">
        <v>2524</v>
      </c>
      <c r="B6011" s="370" t="s">
        <v>7034</v>
      </c>
      <c r="C6011" s="371" t="s">
        <v>21</v>
      </c>
      <c r="D6011" s="372"/>
    </row>
    <row r="6012" spans="1:4" x14ac:dyDescent="0.25">
      <c r="A6012" s="369" t="s">
        <v>8935</v>
      </c>
      <c r="B6012" s="370" t="s">
        <v>8936</v>
      </c>
      <c r="C6012" s="371" t="s">
        <v>770</v>
      </c>
      <c r="D6012" s="372">
        <v>1.5</v>
      </c>
    </row>
    <row r="6013" spans="1:4" x14ac:dyDescent="0.25">
      <c r="A6013" s="369" t="s">
        <v>8949</v>
      </c>
      <c r="B6013" s="370" t="s">
        <v>8950</v>
      </c>
      <c r="C6013" s="371" t="s">
        <v>770</v>
      </c>
      <c r="D6013" s="372">
        <v>0.73</v>
      </c>
    </row>
    <row r="6014" spans="1:4" ht="30" x14ac:dyDescent="0.25">
      <c r="A6014" s="369" t="s">
        <v>14964</v>
      </c>
      <c r="B6014" s="370" t="s">
        <v>14965</v>
      </c>
      <c r="C6014" s="371" t="s">
        <v>21</v>
      </c>
      <c r="D6014" s="372">
        <v>1</v>
      </c>
    </row>
    <row r="6015" spans="1:4" x14ac:dyDescent="0.25">
      <c r="A6015" s="369" t="s">
        <v>14976</v>
      </c>
      <c r="B6015" s="370" t="s">
        <v>14977</v>
      </c>
      <c r="C6015" s="371" t="s">
        <v>25</v>
      </c>
      <c r="D6015" s="372">
        <v>6.4999999999999997E-3</v>
      </c>
    </row>
    <row r="6016" spans="1:4" x14ac:dyDescent="0.25">
      <c r="A6016" s="369" t="s">
        <v>2525</v>
      </c>
      <c r="B6016" s="370" t="s">
        <v>2526</v>
      </c>
      <c r="C6016" s="371" t="s">
        <v>21</v>
      </c>
      <c r="D6016" s="372"/>
    </row>
    <row r="6017" spans="1:4" x14ac:dyDescent="0.25">
      <c r="A6017" s="369" t="s">
        <v>8935</v>
      </c>
      <c r="B6017" s="370" t="s">
        <v>8936</v>
      </c>
      <c r="C6017" s="371" t="s">
        <v>770</v>
      </c>
      <c r="D6017" s="372">
        <v>1</v>
      </c>
    </row>
    <row r="6018" spans="1:4" x14ac:dyDescent="0.25">
      <c r="A6018" s="369" t="s">
        <v>8949</v>
      </c>
      <c r="B6018" s="370" t="s">
        <v>8950</v>
      </c>
      <c r="C6018" s="371" t="s">
        <v>770</v>
      </c>
      <c r="D6018" s="372">
        <v>0.7</v>
      </c>
    </row>
    <row r="6019" spans="1:4" ht="30" x14ac:dyDescent="0.25">
      <c r="A6019" s="369" t="s">
        <v>10195</v>
      </c>
      <c r="B6019" s="370" t="s">
        <v>10196</v>
      </c>
      <c r="C6019" s="371" t="s">
        <v>21</v>
      </c>
      <c r="D6019" s="372">
        <v>1</v>
      </c>
    </row>
    <row r="6020" spans="1:4" x14ac:dyDescent="0.25">
      <c r="A6020" s="369" t="s">
        <v>2527</v>
      </c>
      <c r="B6020" s="370" t="s">
        <v>7035</v>
      </c>
      <c r="C6020" s="371" t="s">
        <v>21</v>
      </c>
      <c r="D6020" s="372"/>
    </row>
    <row r="6021" spans="1:4" x14ac:dyDescent="0.25">
      <c r="A6021" s="369" t="s">
        <v>8935</v>
      </c>
      <c r="B6021" s="370" t="s">
        <v>8936</v>
      </c>
      <c r="C6021" s="371" t="s">
        <v>770</v>
      </c>
      <c r="D6021" s="372">
        <v>1</v>
      </c>
    </row>
    <row r="6022" spans="1:4" x14ac:dyDescent="0.25">
      <c r="A6022" s="369" t="s">
        <v>8949</v>
      </c>
      <c r="B6022" s="370" t="s">
        <v>8950</v>
      </c>
      <c r="C6022" s="371" t="s">
        <v>770</v>
      </c>
      <c r="D6022" s="372">
        <v>0.7</v>
      </c>
    </row>
    <row r="6023" spans="1:4" ht="30" x14ac:dyDescent="0.25">
      <c r="A6023" s="369" t="s">
        <v>10197</v>
      </c>
      <c r="B6023" s="370" t="s">
        <v>10198</v>
      </c>
      <c r="C6023" s="371" t="s">
        <v>21</v>
      </c>
      <c r="D6023" s="372">
        <v>1</v>
      </c>
    </row>
    <row r="6024" spans="1:4" x14ac:dyDescent="0.25">
      <c r="A6024" s="369" t="s">
        <v>2528</v>
      </c>
      <c r="B6024" s="370" t="s">
        <v>2529</v>
      </c>
      <c r="C6024" s="371" t="s">
        <v>21</v>
      </c>
      <c r="D6024" s="372"/>
    </row>
    <row r="6025" spans="1:4" x14ac:dyDescent="0.25">
      <c r="A6025" s="369" t="s">
        <v>8935</v>
      </c>
      <c r="B6025" s="370" t="s">
        <v>8936</v>
      </c>
      <c r="C6025" s="371" t="s">
        <v>770</v>
      </c>
      <c r="D6025" s="372">
        <v>1</v>
      </c>
    </row>
    <row r="6026" spans="1:4" x14ac:dyDescent="0.25">
      <c r="A6026" s="369" t="s">
        <v>8949</v>
      </c>
      <c r="B6026" s="370" t="s">
        <v>8950</v>
      </c>
      <c r="C6026" s="371" t="s">
        <v>770</v>
      </c>
      <c r="D6026" s="372">
        <v>0.7</v>
      </c>
    </row>
    <row r="6027" spans="1:4" ht="30" x14ac:dyDescent="0.25">
      <c r="A6027" s="369" t="s">
        <v>10199</v>
      </c>
      <c r="B6027" s="370" t="s">
        <v>10200</v>
      </c>
      <c r="C6027" s="371" t="s">
        <v>21</v>
      </c>
      <c r="D6027" s="372">
        <v>1</v>
      </c>
    </row>
    <row r="6028" spans="1:4" x14ac:dyDescent="0.25">
      <c r="A6028" s="369" t="s">
        <v>2530</v>
      </c>
      <c r="B6028" s="370" t="s">
        <v>2531</v>
      </c>
      <c r="C6028" s="371" t="s">
        <v>21</v>
      </c>
      <c r="D6028" s="372"/>
    </row>
    <row r="6029" spans="1:4" ht="30" x14ac:dyDescent="0.25">
      <c r="A6029" s="369" t="s">
        <v>9632</v>
      </c>
      <c r="B6029" s="370" t="s">
        <v>9633</v>
      </c>
      <c r="C6029" s="371" t="s">
        <v>21</v>
      </c>
      <c r="D6029" s="372">
        <v>1</v>
      </c>
    </row>
    <row r="6030" spans="1:4" ht="30" x14ac:dyDescent="0.25">
      <c r="A6030" s="369" t="s">
        <v>2532</v>
      </c>
      <c r="B6030" s="370" t="s">
        <v>7036</v>
      </c>
      <c r="C6030" s="371" t="s">
        <v>21</v>
      </c>
      <c r="D6030" s="372"/>
    </row>
    <row r="6031" spans="1:4" ht="30" x14ac:dyDescent="0.25">
      <c r="A6031" s="369" t="s">
        <v>10225</v>
      </c>
      <c r="B6031" s="370" t="s">
        <v>10226</v>
      </c>
      <c r="C6031" s="371" t="s">
        <v>21</v>
      </c>
      <c r="D6031" s="372">
        <v>1</v>
      </c>
    </row>
    <row r="6032" spans="1:4" ht="30" x14ac:dyDescent="0.25">
      <c r="A6032" s="369" t="s">
        <v>2533</v>
      </c>
      <c r="B6032" s="370" t="s">
        <v>7037</v>
      </c>
      <c r="C6032" s="371" t="s">
        <v>21</v>
      </c>
      <c r="D6032" s="372"/>
    </row>
    <row r="6033" spans="1:4" ht="30" x14ac:dyDescent="0.25">
      <c r="A6033" s="369" t="s">
        <v>10270</v>
      </c>
      <c r="B6033" s="370" t="s">
        <v>10271</v>
      </c>
      <c r="C6033" s="371" t="s">
        <v>21</v>
      </c>
      <c r="D6033" s="372">
        <v>1</v>
      </c>
    </row>
    <row r="6034" spans="1:4" ht="30" x14ac:dyDescent="0.25">
      <c r="A6034" s="369" t="s">
        <v>2534</v>
      </c>
      <c r="B6034" s="370" t="s">
        <v>7038</v>
      </c>
      <c r="C6034" s="371" t="s">
        <v>21</v>
      </c>
      <c r="D6034" s="372"/>
    </row>
    <row r="6035" spans="1:4" ht="30" x14ac:dyDescent="0.25">
      <c r="A6035" s="369" t="s">
        <v>10272</v>
      </c>
      <c r="B6035" s="370" t="s">
        <v>10273</v>
      </c>
      <c r="C6035" s="371" t="s">
        <v>21</v>
      </c>
      <c r="D6035" s="372">
        <v>1</v>
      </c>
    </row>
    <row r="6036" spans="1:4" x14ac:dyDescent="0.25">
      <c r="A6036" s="369" t="s">
        <v>2535</v>
      </c>
      <c r="B6036" s="370" t="s">
        <v>7039</v>
      </c>
      <c r="C6036" s="371" t="s">
        <v>21</v>
      </c>
      <c r="D6036" s="372"/>
    </row>
    <row r="6037" spans="1:4" x14ac:dyDescent="0.25">
      <c r="A6037" s="369" t="s">
        <v>8935</v>
      </c>
      <c r="B6037" s="370" t="s">
        <v>8936</v>
      </c>
      <c r="C6037" s="371" t="s">
        <v>770</v>
      </c>
      <c r="D6037" s="372">
        <v>1.5</v>
      </c>
    </row>
    <row r="6038" spans="1:4" x14ac:dyDescent="0.25">
      <c r="A6038" s="369" t="s">
        <v>8949</v>
      </c>
      <c r="B6038" s="370" t="s">
        <v>8950</v>
      </c>
      <c r="C6038" s="371" t="s">
        <v>770</v>
      </c>
      <c r="D6038" s="372">
        <v>1.5</v>
      </c>
    </row>
    <row r="6039" spans="1:4" x14ac:dyDescent="0.25">
      <c r="A6039" s="369" t="s">
        <v>8993</v>
      </c>
      <c r="B6039" s="370" t="s">
        <v>8994</v>
      </c>
      <c r="C6039" s="371" t="s">
        <v>32</v>
      </c>
      <c r="D6039" s="372">
        <v>3.9260000000000002</v>
      </c>
    </row>
    <row r="6040" spans="1:4" x14ac:dyDescent="0.25">
      <c r="A6040" s="369" t="s">
        <v>9049</v>
      </c>
      <c r="B6040" s="370" t="s">
        <v>9050</v>
      </c>
      <c r="C6040" s="371" t="s">
        <v>25</v>
      </c>
      <c r="D6040" s="372">
        <v>9.1000000000000004E-3</v>
      </c>
    </row>
    <row r="6041" spans="1:4" ht="30" x14ac:dyDescent="0.25">
      <c r="A6041" s="369" t="s">
        <v>10201</v>
      </c>
      <c r="B6041" s="370" t="s">
        <v>10202</v>
      </c>
      <c r="C6041" s="371" t="s">
        <v>21</v>
      </c>
      <c r="D6041" s="372">
        <v>1</v>
      </c>
    </row>
    <row r="6042" spans="1:4" ht="30" x14ac:dyDescent="0.25">
      <c r="A6042" s="369" t="s">
        <v>2536</v>
      </c>
      <c r="B6042" s="370" t="s">
        <v>7040</v>
      </c>
      <c r="C6042" s="371" t="s">
        <v>21</v>
      </c>
      <c r="D6042" s="372"/>
    </row>
    <row r="6043" spans="1:4" x14ac:dyDescent="0.25">
      <c r="A6043" s="369" t="s">
        <v>8935</v>
      </c>
      <c r="B6043" s="370" t="s">
        <v>8936</v>
      </c>
      <c r="C6043" s="371" t="s">
        <v>770</v>
      </c>
      <c r="D6043" s="372">
        <v>1.5</v>
      </c>
    </row>
    <row r="6044" spans="1:4" x14ac:dyDescent="0.25">
      <c r="A6044" s="369" t="s">
        <v>8949</v>
      </c>
      <c r="B6044" s="370" t="s">
        <v>8950</v>
      </c>
      <c r="C6044" s="371" t="s">
        <v>770</v>
      </c>
      <c r="D6044" s="372">
        <v>1.5</v>
      </c>
    </row>
    <row r="6045" spans="1:4" x14ac:dyDescent="0.25">
      <c r="A6045" s="369" t="s">
        <v>8993</v>
      </c>
      <c r="B6045" s="370" t="s">
        <v>8994</v>
      </c>
      <c r="C6045" s="371" t="s">
        <v>32</v>
      </c>
      <c r="D6045" s="372">
        <v>3.9260000000000002</v>
      </c>
    </row>
    <row r="6046" spans="1:4" x14ac:dyDescent="0.25">
      <c r="A6046" s="369" t="s">
        <v>9049</v>
      </c>
      <c r="B6046" s="370" t="s">
        <v>9050</v>
      </c>
      <c r="C6046" s="371" t="s">
        <v>25</v>
      </c>
      <c r="D6046" s="372">
        <v>9.1000000000000004E-3</v>
      </c>
    </row>
    <row r="6047" spans="1:4" ht="30" x14ac:dyDescent="0.25">
      <c r="A6047" s="369" t="s">
        <v>10203</v>
      </c>
      <c r="B6047" s="370" t="s">
        <v>10204</v>
      </c>
      <c r="C6047" s="371" t="s">
        <v>21</v>
      </c>
      <c r="D6047" s="372">
        <v>1</v>
      </c>
    </row>
    <row r="6048" spans="1:4" ht="30" x14ac:dyDescent="0.25">
      <c r="A6048" s="369" t="s">
        <v>2537</v>
      </c>
      <c r="B6048" s="370" t="s">
        <v>7041</v>
      </c>
      <c r="C6048" s="371" t="s">
        <v>21</v>
      </c>
      <c r="D6048" s="372"/>
    </row>
    <row r="6049" spans="1:4" x14ac:dyDescent="0.25">
      <c r="A6049" s="369" t="s">
        <v>8935</v>
      </c>
      <c r="B6049" s="370" t="s">
        <v>8936</v>
      </c>
      <c r="C6049" s="371" t="s">
        <v>770</v>
      </c>
      <c r="D6049" s="372">
        <v>1.5</v>
      </c>
    </row>
    <row r="6050" spans="1:4" x14ac:dyDescent="0.25">
      <c r="A6050" s="369" t="s">
        <v>8949</v>
      </c>
      <c r="B6050" s="370" t="s">
        <v>8950</v>
      </c>
      <c r="C6050" s="371" t="s">
        <v>770</v>
      </c>
      <c r="D6050" s="372">
        <v>1.5</v>
      </c>
    </row>
    <row r="6051" spans="1:4" x14ac:dyDescent="0.25">
      <c r="A6051" s="369" t="s">
        <v>8993</v>
      </c>
      <c r="B6051" s="370" t="s">
        <v>8994</v>
      </c>
      <c r="C6051" s="371" t="s">
        <v>32</v>
      </c>
      <c r="D6051" s="372">
        <v>3.9260000000000002</v>
      </c>
    </row>
    <row r="6052" spans="1:4" x14ac:dyDescent="0.25">
      <c r="A6052" s="369" t="s">
        <v>9049</v>
      </c>
      <c r="B6052" s="370" t="s">
        <v>9050</v>
      </c>
      <c r="C6052" s="371" t="s">
        <v>25</v>
      </c>
      <c r="D6052" s="372">
        <v>9.1000000000000004E-3</v>
      </c>
    </row>
    <row r="6053" spans="1:4" ht="30" x14ac:dyDescent="0.25">
      <c r="A6053" s="369" t="s">
        <v>10205</v>
      </c>
      <c r="B6053" s="370" t="s">
        <v>10206</v>
      </c>
      <c r="C6053" s="371" t="s">
        <v>21</v>
      </c>
      <c r="D6053" s="372">
        <v>1</v>
      </c>
    </row>
    <row r="6054" spans="1:4" ht="30" x14ac:dyDescent="0.25">
      <c r="A6054" s="369" t="s">
        <v>2538</v>
      </c>
      <c r="B6054" s="370" t="s">
        <v>7042</v>
      </c>
      <c r="C6054" s="371" t="s">
        <v>21</v>
      </c>
      <c r="D6054" s="372"/>
    </row>
    <row r="6055" spans="1:4" x14ac:dyDescent="0.25">
      <c r="A6055" s="369" t="s">
        <v>8935</v>
      </c>
      <c r="B6055" s="370" t="s">
        <v>8936</v>
      </c>
      <c r="C6055" s="371" t="s">
        <v>770</v>
      </c>
      <c r="D6055" s="372">
        <v>1.5</v>
      </c>
    </row>
    <row r="6056" spans="1:4" x14ac:dyDescent="0.25">
      <c r="A6056" s="369" t="s">
        <v>8949</v>
      </c>
      <c r="B6056" s="370" t="s">
        <v>8950</v>
      </c>
      <c r="C6056" s="371" t="s">
        <v>770</v>
      </c>
      <c r="D6056" s="372">
        <v>1.5</v>
      </c>
    </row>
    <row r="6057" spans="1:4" x14ac:dyDescent="0.25">
      <c r="A6057" s="369" t="s">
        <v>8993</v>
      </c>
      <c r="B6057" s="370" t="s">
        <v>8994</v>
      </c>
      <c r="C6057" s="371" t="s">
        <v>32</v>
      </c>
      <c r="D6057" s="372">
        <v>3.9260000000000002</v>
      </c>
    </row>
    <row r="6058" spans="1:4" x14ac:dyDescent="0.25">
      <c r="A6058" s="369" t="s">
        <v>9049</v>
      </c>
      <c r="B6058" s="370" t="s">
        <v>9050</v>
      </c>
      <c r="C6058" s="371" t="s">
        <v>25</v>
      </c>
      <c r="D6058" s="372">
        <v>9.1000000000000004E-3</v>
      </c>
    </row>
    <row r="6059" spans="1:4" ht="30" x14ac:dyDescent="0.25">
      <c r="A6059" s="369" t="s">
        <v>10207</v>
      </c>
      <c r="B6059" s="370" t="s">
        <v>10208</v>
      </c>
      <c r="C6059" s="371" t="s">
        <v>21</v>
      </c>
      <c r="D6059" s="372">
        <v>1</v>
      </c>
    </row>
    <row r="6060" spans="1:4" x14ac:dyDescent="0.25">
      <c r="A6060" s="365" t="s">
        <v>7043</v>
      </c>
      <c r="B6060" s="366" t="s">
        <v>15081</v>
      </c>
      <c r="C6060" s="367"/>
      <c r="D6060" s="368"/>
    </row>
    <row r="6061" spans="1:4" x14ac:dyDescent="0.25">
      <c r="A6061" s="369" t="s">
        <v>2540</v>
      </c>
      <c r="B6061" s="370" t="s">
        <v>2541</v>
      </c>
      <c r="C6061" s="371" t="s">
        <v>21</v>
      </c>
      <c r="D6061" s="372"/>
    </row>
    <row r="6062" spans="1:4" x14ac:dyDescent="0.25">
      <c r="A6062" s="369" t="s">
        <v>8935</v>
      </c>
      <c r="B6062" s="370" t="s">
        <v>8936</v>
      </c>
      <c r="C6062" s="371" t="s">
        <v>770</v>
      </c>
      <c r="D6062" s="372">
        <v>3</v>
      </c>
    </row>
    <row r="6063" spans="1:4" x14ac:dyDescent="0.25">
      <c r="A6063" s="369" t="s">
        <v>8949</v>
      </c>
      <c r="B6063" s="370" t="s">
        <v>8950</v>
      </c>
      <c r="C6063" s="371" t="s">
        <v>770</v>
      </c>
      <c r="D6063" s="372">
        <v>3</v>
      </c>
    </row>
    <row r="6064" spans="1:4" x14ac:dyDescent="0.25">
      <c r="A6064" s="369" t="s">
        <v>8993</v>
      </c>
      <c r="B6064" s="370" t="s">
        <v>8994</v>
      </c>
      <c r="C6064" s="371" t="s">
        <v>32</v>
      </c>
      <c r="D6064" s="372">
        <v>2.0299999999999998</v>
      </c>
    </row>
    <row r="6065" spans="1:4" x14ac:dyDescent="0.25">
      <c r="A6065" s="369" t="s">
        <v>9049</v>
      </c>
      <c r="B6065" s="370" t="s">
        <v>9050</v>
      </c>
      <c r="C6065" s="371" t="s">
        <v>25</v>
      </c>
      <c r="D6065" s="372">
        <v>7.1999999999999998E-3</v>
      </c>
    </row>
    <row r="6066" spans="1:4" ht="30" x14ac:dyDescent="0.25">
      <c r="A6066" s="369" t="s">
        <v>10238</v>
      </c>
      <c r="B6066" s="370" t="s">
        <v>10239</v>
      </c>
      <c r="C6066" s="371" t="s">
        <v>21</v>
      </c>
      <c r="D6066" s="372">
        <v>1</v>
      </c>
    </row>
    <row r="6067" spans="1:4" x14ac:dyDescent="0.25">
      <c r="A6067" s="369" t="s">
        <v>2542</v>
      </c>
      <c r="B6067" s="370" t="s">
        <v>2543</v>
      </c>
      <c r="C6067" s="371" t="s">
        <v>21</v>
      </c>
      <c r="D6067" s="372"/>
    </row>
    <row r="6068" spans="1:4" x14ac:dyDescent="0.25">
      <c r="A6068" s="369" t="s">
        <v>8935</v>
      </c>
      <c r="B6068" s="370" t="s">
        <v>8936</v>
      </c>
      <c r="C6068" s="371" t="s">
        <v>770</v>
      </c>
      <c r="D6068" s="372">
        <v>3</v>
      </c>
    </row>
    <row r="6069" spans="1:4" x14ac:dyDescent="0.25">
      <c r="A6069" s="369" t="s">
        <v>8949</v>
      </c>
      <c r="B6069" s="370" t="s">
        <v>8950</v>
      </c>
      <c r="C6069" s="371" t="s">
        <v>770</v>
      </c>
      <c r="D6069" s="372">
        <v>3</v>
      </c>
    </row>
    <row r="6070" spans="1:4" x14ac:dyDescent="0.25">
      <c r="A6070" s="369" t="s">
        <v>8993</v>
      </c>
      <c r="B6070" s="370" t="s">
        <v>8994</v>
      </c>
      <c r="C6070" s="371" t="s">
        <v>32</v>
      </c>
      <c r="D6070" s="372">
        <v>2.0299999999999998</v>
      </c>
    </row>
    <row r="6071" spans="1:4" x14ac:dyDescent="0.25">
      <c r="A6071" s="369" t="s">
        <v>9049</v>
      </c>
      <c r="B6071" s="370" t="s">
        <v>9050</v>
      </c>
      <c r="C6071" s="371" t="s">
        <v>25</v>
      </c>
      <c r="D6071" s="372">
        <v>7.1999999999999998E-3</v>
      </c>
    </row>
    <row r="6072" spans="1:4" ht="30" x14ac:dyDescent="0.25">
      <c r="A6072" s="369" t="s">
        <v>10250</v>
      </c>
      <c r="B6072" s="370" t="s">
        <v>10251</v>
      </c>
      <c r="C6072" s="371" t="s">
        <v>21</v>
      </c>
      <c r="D6072" s="372">
        <v>1</v>
      </c>
    </row>
    <row r="6073" spans="1:4" x14ac:dyDescent="0.25">
      <c r="A6073" s="369" t="s">
        <v>2544</v>
      </c>
      <c r="B6073" s="370" t="s">
        <v>2545</v>
      </c>
      <c r="C6073" s="371" t="s">
        <v>21</v>
      </c>
      <c r="D6073" s="372"/>
    </row>
    <row r="6074" spans="1:4" x14ac:dyDescent="0.25">
      <c r="A6074" s="369" t="s">
        <v>8935</v>
      </c>
      <c r="B6074" s="370" t="s">
        <v>8936</v>
      </c>
      <c r="C6074" s="371" t="s">
        <v>770</v>
      </c>
      <c r="D6074" s="372">
        <v>3</v>
      </c>
    </row>
    <row r="6075" spans="1:4" x14ac:dyDescent="0.25">
      <c r="A6075" s="369" t="s">
        <v>8949</v>
      </c>
      <c r="B6075" s="370" t="s">
        <v>8950</v>
      </c>
      <c r="C6075" s="371" t="s">
        <v>770</v>
      </c>
      <c r="D6075" s="372">
        <v>3</v>
      </c>
    </row>
    <row r="6076" spans="1:4" x14ac:dyDescent="0.25">
      <c r="A6076" s="369" t="s">
        <v>8993</v>
      </c>
      <c r="B6076" s="370" t="s">
        <v>8994</v>
      </c>
      <c r="C6076" s="371" t="s">
        <v>32</v>
      </c>
      <c r="D6076" s="372">
        <v>2.0299999999999998</v>
      </c>
    </row>
    <row r="6077" spans="1:4" x14ac:dyDescent="0.25">
      <c r="A6077" s="369" t="s">
        <v>9049</v>
      </c>
      <c r="B6077" s="370" t="s">
        <v>9050</v>
      </c>
      <c r="C6077" s="371" t="s">
        <v>25</v>
      </c>
      <c r="D6077" s="372">
        <v>7.1999999999999998E-3</v>
      </c>
    </row>
    <row r="6078" spans="1:4" ht="30" x14ac:dyDescent="0.25">
      <c r="A6078" s="369" t="s">
        <v>10248</v>
      </c>
      <c r="B6078" s="370" t="s">
        <v>10249</v>
      </c>
      <c r="C6078" s="371" t="s">
        <v>21</v>
      </c>
      <c r="D6078" s="372">
        <v>1</v>
      </c>
    </row>
    <row r="6079" spans="1:4" x14ac:dyDescent="0.25">
      <c r="A6079" s="369" t="s">
        <v>2546</v>
      </c>
      <c r="B6079" s="370" t="s">
        <v>2547</v>
      </c>
      <c r="C6079" s="371" t="s">
        <v>21</v>
      </c>
      <c r="D6079" s="372"/>
    </row>
    <row r="6080" spans="1:4" x14ac:dyDescent="0.25">
      <c r="A6080" s="369" t="s">
        <v>8935</v>
      </c>
      <c r="B6080" s="370" t="s">
        <v>8936</v>
      </c>
      <c r="C6080" s="371" t="s">
        <v>770</v>
      </c>
      <c r="D6080" s="372">
        <v>1.5</v>
      </c>
    </row>
    <row r="6081" spans="1:4" x14ac:dyDescent="0.25">
      <c r="A6081" s="369" t="s">
        <v>8949</v>
      </c>
      <c r="B6081" s="370" t="s">
        <v>8950</v>
      </c>
      <c r="C6081" s="371" t="s">
        <v>770</v>
      </c>
      <c r="D6081" s="372">
        <v>1.5</v>
      </c>
    </row>
    <row r="6082" spans="1:4" ht="30" x14ac:dyDescent="0.25">
      <c r="A6082" s="369" t="s">
        <v>10221</v>
      </c>
      <c r="B6082" s="370" t="s">
        <v>10222</v>
      </c>
      <c r="C6082" s="371" t="s">
        <v>21</v>
      </c>
      <c r="D6082" s="372">
        <v>1</v>
      </c>
    </row>
    <row r="6083" spans="1:4" x14ac:dyDescent="0.25">
      <c r="A6083" s="369" t="s">
        <v>14812</v>
      </c>
      <c r="B6083" s="370" t="s">
        <v>14813</v>
      </c>
      <c r="C6083" s="371" t="s">
        <v>780</v>
      </c>
      <c r="D6083" s="372">
        <v>1.8</v>
      </c>
    </row>
    <row r="6084" spans="1:4" x14ac:dyDescent="0.25">
      <c r="A6084" s="369" t="s">
        <v>14876</v>
      </c>
      <c r="B6084" s="370" t="s">
        <v>14877</v>
      </c>
      <c r="C6084" s="371" t="s">
        <v>52</v>
      </c>
      <c r="D6084" s="372">
        <v>1</v>
      </c>
    </row>
    <row r="6085" spans="1:4" x14ac:dyDescent="0.25">
      <c r="A6085" s="369" t="s">
        <v>14878</v>
      </c>
      <c r="B6085" s="370" t="s">
        <v>14879</v>
      </c>
      <c r="C6085" s="371" t="s">
        <v>52</v>
      </c>
      <c r="D6085" s="372">
        <v>1</v>
      </c>
    </row>
    <row r="6086" spans="1:4" x14ac:dyDescent="0.25">
      <c r="A6086" s="369" t="s">
        <v>14880</v>
      </c>
      <c r="B6086" s="370" t="s">
        <v>14881</v>
      </c>
      <c r="C6086" s="371" t="s">
        <v>569</v>
      </c>
      <c r="D6086" s="372">
        <v>1</v>
      </c>
    </row>
    <row r="6087" spans="1:4" x14ac:dyDescent="0.25">
      <c r="A6087" s="369" t="s">
        <v>2548</v>
      </c>
      <c r="B6087" s="370" t="s">
        <v>2549</v>
      </c>
      <c r="C6087" s="371" t="s">
        <v>21</v>
      </c>
      <c r="D6087" s="372"/>
    </row>
    <row r="6088" spans="1:4" x14ac:dyDescent="0.25">
      <c r="A6088" s="369" t="s">
        <v>8935</v>
      </c>
      <c r="B6088" s="370" t="s">
        <v>8936</v>
      </c>
      <c r="C6088" s="371" t="s">
        <v>770</v>
      </c>
      <c r="D6088" s="372">
        <v>3</v>
      </c>
    </row>
    <row r="6089" spans="1:4" x14ac:dyDescent="0.25">
      <c r="A6089" s="369" t="s">
        <v>8949</v>
      </c>
      <c r="B6089" s="370" t="s">
        <v>8950</v>
      </c>
      <c r="C6089" s="371" t="s">
        <v>770</v>
      </c>
      <c r="D6089" s="372">
        <v>3</v>
      </c>
    </row>
    <row r="6090" spans="1:4" x14ac:dyDescent="0.25">
      <c r="A6090" s="369" t="s">
        <v>8993</v>
      </c>
      <c r="B6090" s="370" t="s">
        <v>8994</v>
      </c>
      <c r="C6090" s="371" t="s">
        <v>32</v>
      </c>
      <c r="D6090" s="372">
        <v>2.0299999999999998</v>
      </c>
    </row>
    <row r="6091" spans="1:4" x14ac:dyDescent="0.25">
      <c r="A6091" s="369" t="s">
        <v>9049</v>
      </c>
      <c r="B6091" s="370" t="s">
        <v>9050</v>
      </c>
      <c r="C6091" s="371" t="s">
        <v>25</v>
      </c>
      <c r="D6091" s="372">
        <v>7.1999999999999998E-3</v>
      </c>
    </row>
    <row r="6092" spans="1:4" x14ac:dyDescent="0.25">
      <c r="A6092" s="369" t="s">
        <v>10240</v>
      </c>
      <c r="B6092" s="370" t="s">
        <v>10241</v>
      </c>
      <c r="C6092" s="371" t="s">
        <v>21</v>
      </c>
      <c r="D6092" s="372">
        <v>1</v>
      </c>
    </row>
    <row r="6093" spans="1:4" x14ac:dyDescent="0.25">
      <c r="A6093" s="369" t="s">
        <v>104</v>
      </c>
      <c r="B6093" s="370" t="s">
        <v>105</v>
      </c>
      <c r="C6093" s="371" t="s">
        <v>21</v>
      </c>
      <c r="D6093" s="372"/>
    </row>
    <row r="6094" spans="1:4" x14ac:dyDescent="0.25">
      <c r="A6094" s="369" t="s">
        <v>8935</v>
      </c>
      <c r="B6094" s="370" t="s">
        <v>8936</v>
      </c>
      <c r="C6094" s="371" t="s">
        <v>770</v>
      </c>
      <c r="D6094" s="372">
        <v>3</v>
      </c>
    </row>
    <row r="6095" spans="1:4" x14ac:dyDescent="0.25">
      <c r="A6095" s="369" t="s">
        <v>8949</v>
      </c>
      <c r="B6095" s="370" t="s">
        <v>8950</v>
      </c>
      <c r="C6095" s="371" t="s">
        <v>770</v>
      </c>
      <c r="D6095" s="372">
        <v>3</v>
      </c>
    </row>
    <row r="6096" spans="1:4" x14ac:dyDescent="0.25">
      <c r="A6096" s="369" t="s">
        <v>8993</v>
      </c>
      <c r="B6096" s="370" t="s">
        <v>8994</v>
      </c>
      <c r="C6096" s="371" t="s">
        <v>32</v>
      </c>
      <c r="D6096" s="372">
        <v>2.0299999999999998</v>
      </c>
    </row>
    <row r="6097" spans="1:4" x14ac:dyDescent="0.25">
      <c r="A6097" s="369" t="s">
        <v>9049</v>
      </c>
      <c r="B6097" s="370" t="s">
        <v>9050</v>
      </c>
      <c r="C6097" s="371" t="s">
        <v>25</v>
      </c>
      <c r="D6097" s="372">
        <v>7.1999999999999998E-3</v>
      </c>
    </row>
    <row r="6098" spans="1:4" ht="30" x14ac:dyDescent="0.25">
      <c r="A6098" s="369" t="s">
        <v>10284</v>
      </c>
      <c r="B6098" s="370" t="s">
        <v>10285</v>
      </c>
      <c r="C6098" s="371" t="s">
        <v>21</v>
      </c>
      <c r="D6098" s="372">
        <v>1</v>
      </c>
    </row>
    <row r="6099" spans="1:4" x14ac:dyDescent="0.25">
      <c r="A6099" s="369" t="s">
        <v>2550</v>
      </c>
      <c r="B6099" s="370" t="s">
        <v>2551</v>
      </c>
      <c r="C6099" s="371" t="s">
        <v>21</v>
      </c>
      <c r="D6099" s="372"/>
    </row>
    <row r="6100" spans="1:4" x14ac:dyDescent="0.25">
      <c r="A6100" s="369" t="s">
        <v>8935</v>
      </c>
      <c r="B6100" s="370" t="s">
        <v>8936</v>
      </c>
      <c r="C6100" s="371" t="s">
        <v>770</v>
      </c>
      <c r="D6100" s="372">
        <v>3</v>
      </c>
    </row>
    <row r="6101" spans="1:4" x14ac:dyDescent="0.25">
      <c r="A6101" s="369" t="s">
        <v>8949</v>
      </c>
      <c r="B6101" s="370" t="s">
        <v>8950</v>
      </c>
      <c r="C6101" s="371" t="s">
        <v>770</v>
      </c>
      <c r="D6101" s="372">
        <v>3</v>
      </c>
    </row>
    <row r="6102" spans="1:4" x14ac:dyDescent="0.25">
      <c r="A6102" s="369" t="s">
        <v>8993</v>
      </c>
      <c r="B6102" s="370" t="s">
        <v>8994</v>
      </c>
      <c r="C6102" s="371" t="s">
        <v>32</v>
      </c>
      <c r="D6102" s="372">
        <v>2.0299999999999998</v>
      </c>
    </row>
    <row r="6103" spans="1:4" x14ac:dyDescent="0.25">
      <c r="A6103" s="369" t="s">
        <v>9049</v>
      </c>
      <c r="B6103" s="370" t="s">
        <v>9050</v>
      </c>
      <c r="C6103" s="371" t="s">
        <v>25</v>
      </c>
      <c r="D6103" s="372">
        <v>7.1999999999999998E-3</v>
      </c>
    </row>
    <row r="6104" spans="1:4" x14ac:dyDescent="0.25">
      <c r="A6104" s="369" t="s">
        <v>10242</v>
      </c>
      <c r="B6104" s="370" t="s">
        <v>10243</v>
      </c>
      <c r="C6104" s="371" t="s">
        <v>21</v>
      </c>
      <c r="D6104" s="372">
        <v>1</v>
      </c>
    </row>
    <row r="6105" spans="1:4" x14ac:dyDescent="0.25">
      <c r="A6105" s="369" t="s">
        <v>106</v>
      </c>
      <c r="B6105" s="370" t="s">
        <v>107</v>
      </c>
      <c r="C6105" s="371" t="s">
        <v>21</v>
      </c>
      <c r="D6105" s="372"/>
    </row>
    <row r="6106" spans="1:4" x14ac:dyDescent="0.25">
      <c r="A6106" s="369" t="s">
        <v>8935</v>
      </c>
      <c r="B6106" s="370" t="s">
        <v>8936</v>
      </c>
      <c r="C6106" s="371" t="s">
        <v>770</v>
      </c>
      <c r="D6106" s="372">
        <v>3</v>
      </c>
    </row>
    <row r="6107" spans="1:4" x14ac:dyDescent="0.25">
      <c r="A6107" s="369" t="s">
        <v>8949</v>
      </c>
      <c r="B6107" s="370" t="s">
        <v>8950</v>
      </c>
      <c r="C6107" s="371" t="s">
        <v>770</v>
      </c>
      <c r="D6107" s="372">
        <v>3</v>
      </c>
    </row>
    <row r="6108" spans="1:4" x14ac:dyDescent="0.25">
      <c r="A6108" s="369" t="s">
        <v>8993</v>
      </c>
      <c r="B6108" s="370" t="s">
        <v>8994</v>
      </c>
      <c r="C6108" s="371" t="s">
        <v>32</v>
      </c>
      <c r="D6108" s="372">
        <v>2.0299999999999998</v>
      </c>
    </row>
    <row r="6109" spans="1:4" x14ac:dyDescent="0.25">
      <c r="A6109" s="369" t="s">
        <v>9049</v>
      </c>
      <c r="B6109" s="370" t="s">
        <v>9050</v>
      </c>
      <c r="C6109" s="371" t="s">
        <v>25</v>
      </c>
      <c r="D6109" s="372">
        <v>7.1999999999999998E-3</v>
      </c>
    </row>
    <row r="6110" spans="1:4" ht="45" x14ac:dyDescent="0.25">
      <c r="A6110" s="369" t="s">
        <v>10246</v>
      </c>
      <c r="B6110" s="370" t="s">
        <v>10247</v>
      </c>
      <c r="C6110" s="371" t="s">
        <v>21</v>
      </c>
      <c r="D6110" s="372">
        <v>1</v>
      </c>
    </row>
    <row r="6111" spans="1:4" x14ac:dyDescent="0.25">
      <c r="A6111" s="369" t="s">
        <v>2552</v>
      </c>
      <c r="B6111" s="370" t="s">
        <v>7044</v>
      </c>
      <c r="C6111" s="371" t="s">
        <v>21</v>
      </c>
      <c r="D6111" s="372"/>
    </row>
    <row r="6112" spans="1:4" x14ac:dyDescent="0.25">
      <c r="A6112" s="369" t="s">
        <v>8935</v>
      </c>
      <c r="B6112" s="370" t="s">
        <v>8936</v>
      </c>
      <c r="C6112" s="371" t="s">
        <v>770</v>
      </c>
      <c r="D6112" s="372">
        <v>3</v>
      </c>
    </row>
    <row r="6113" spans="1:4" x14ac:dyDescent="0.25">
      <c r="A6113" s="369" t="s">
        <v>8949</v>
      </c>
      <c r="B6113" s="370" t="s">
        <v>8950</v>
      </c>
      <c r="C6113" s="371" t="s">
        <v>770</v>
      </c>
      <c r="D6113" s="372">
        <v>3</v>
      </c>
    </row>
    <row r="6114" spans="1:4" x14ac:dyDescent="0.25">
      <c r="A6114" s="369" t="s">
        <v>8993</v>
      </c>
      <c r="B6114" s="370" t="s">
        <v>8994</v>
      </c>
      <c r="C6114" s="371" t="s">
        <v>32</v>
      </c>
      <c r="D6114" s="372">
        <v>2.0299999999999998</v>
      </c>
    </row>
    <row r="6115" spans="1:4" x14ac:dyDescent="0.25">
      <c r="A6115" s="369" t="s">
        <v>9049</v>
      </c>
      <c r="B6115" s="370" t="s">
        <v>9050</v>
      </c>
      <c r="C6115" s="371" t="s">
        <v>25</v>
      </c>
      <c r="D6115" s="372">
        <v>7.1999999999999998E-3</v>
      </c>
    </row>
    <row r="6116" spans="1:4" ht="45" x14ac:dyDescent="0.25">
      <c r="A6116" s="369" t="s">
        <v>10262</v>
      </c>
      <c r="B6116" s="370" t="s">
        <v>10263</v>
      </c>
      <c r="C6116" s="371" t="s">
        <v>21</v>
      </c>
      <c r="D6116" s="372">
        <v>1</v>
      </c>
    </row>
    <row r="6117" spans="1:4" x14ac:dyDescent="0.25">
      <c r="A6117" s="369" t="s">
        <v>2553</v>
      </c>
      <c r="B6117" s="370" t="s">
        <v>7045</v>
      </c>
      <c r="C6117" s="371" t="s">
        <v>21</v>
      </c>
      <c r="D6117" s="372"/>
    </row>
    <row r="6118" spans="1:4" x14ac:dyDescent="0.25">
      <c r="A6118" s="369" t="s">
        <v>8935</v>
      </c>
      <c r="B6118" s="370" t="s">
        <v>8936</v>
      </c>
      <c r="C6118" s="371" t="s">
        <v>770</v>
      </c>
      <c r="D6118" s="372">
        <v>3</v>
      </c>
    </row>
    <row r="6119" spans="1:4" x14ac:dyDescent="0.25">
      <c r="A6119" s="369" t="s">
        <v>8949</v>
      </c>
      <c r="B6119" s="370" t="s">
        <v>8950</v>
      </c>
      <c r="C6119" s="371" t="s">
        <v>770</v>
      </c>
      <c r="D6119" s="372">
        <v>3</v>
      </c>
    </row>
    <row r="6120" spans="1:4" x14ac:dyDescent="0.25">
      <c r="A6120" s="369" t="s">
        <v>8993</v>
      </c>
      <c r="B6120" s="370" t="s">
        <v>8994</v>
      </c>
      <c r="C6120" s="371" t="s">
        <v>32</v>
      </c>
      <c r="D6120" s="372">
        <v>2.0299999999999998</v>
      </c>
    </row>
    <row r="6121" spans="1:4" x14ac:dyDescent="0.25">
      <c r="A6121" s="369" t="s">
        <v>9049</v>
      </c>
      <c r="B6121" s="370" t="s">
        <v>9050</v>
      </c>
      <c r="C6121" s="371" t="s">
        <v>25</v>
      </c>
      <c r="D6121" s="372">
        <v>7.1999999999999998E-3</v>
      </c>
    </row>
    <row r="6122" spans="1:4" ht="60" x14ac:dyDescent="0.25">
      <c r="A6122" s="369" t="s">
        <v>10260</v>
      </c>
      <c r="B6122" s="370" t="s">
        <v>10261</v>
      </c>
      <c r="C6122" s="371" t="s">
        <v>21</v>
      </c>
      <c r="D6122" s="372">
        <v>1</v>
      </c>
    </row>
    <row r="6123" spans="1:4" ht="30" x14ac:dyDescent="0.25">
      <c r="A6123" s="369" t="s">
        <v>2554</v>
      </c>
      <c r="B6123" s="370" t="s">
        <v>7046</v>
      </c>
      <c r="C6123" s="371" t="s">
        <v>21</v>
      </c>
      <c r="D6123" s="372"/>
    </row>
    <row r="6124" spans="1:4" x14ac:dyDescent="0.25">
      <c r="A6124" s="369" t="s">
        <v>8935</v>
      </c>
      <c r="B6124" s="370" t="s">
        <v>8936</v>
      </c>
      <c r="C6124" s="371" t="s">
        <v>770</v>
      </c>
      <c r="D6124" s="372">
        <v>1.5</v>
      </c>
    </row>
    <row r="6125" spans="1:4" x14ac:dyDescent="0.25">
      <c r="A6125" s="369" t="s">
        <v>8949</v>
      </c>
      <c r="B6125" s="370" t="s">
        <v>8950</v>
      </c>
      <c r="C6125" s="371" t="s">
        <v>770</v>
      </c>
      <c r="D6125" s="372">
        <v>1.5</v>
      </c>
    </row>
    <row r="6126" spans="1:4" x14ac:dyDescent="0.25">
      <c r="A6126" s="369" t="s">
        <v>8993</v>
      </c>
      <c r="B6126" s="370" t="s">
        <v>8994</v>
      </c>
      <c r="C6126" s="371" t="s">
        <v>32</v>
      </c>
      <c r="D6126" s="372">
        <v>3.9260000000000002</v>
      </c>
    </row>
    <row r="6127" spans="1:4" x14ac:dyDescent="0.25">
      <c r="A6127" s="369" t="s">
        <v>9049</v>
      </c>
      <c r="B6127" s="370" t="s">
        <v>9050</v>
      </c>
      <c r="C6127" s="371" t="s">
        <v>25</v>
      </c>
      <c r="D6127" s="372">
        <v>9.1000000000000004E-3</v>
      </c>
    </row>
    <row r="6128" spans="1:4" ht="30" x14ac:dyDescent="0.25">
      <c r="A6128" s="369" t="s">
        <v>10209</v>
      </c>
      <c r="B6128" s="370" t="s">
        <v>10210</v>
      </c>
      <c r="C6128" s="371" t="s">
        <v>21</v>
      </c>
      <c r="D6128" s="372">
        <v>1</v>
      </c>
    </row>
    <row r="6129" spans="1:4" ht="30" x14ac:dyDescent="0.25">
      <c r="A6129" s="369" t="s">
        <v>2555</v>
      </c>
      <c r="B6129" s="370" t="s">
        <v>7047</v>
      </c>
      <c r="C6129" s="371" t="s">
        <v>21</v>
      </c>
      <c r="D6129" s="372"/>
    </row>
    <row r="6130" spans="1:4" x14ac:dyDescent="0.25">
      <c r="A6130" s="369" t="s">
        <v>8935</v>
      </c>
      <c r="B6130" s="370" t="s">
        <v>8936</v>
      </c>
      <c r="C6130" s="371" t="s">
        <v>770</v>
      </c>
      <c r="D6130" s="372">
        <v>1.5</v>
      </c>
    </row>
    <row r="6131" spans="1:4" x14ac:dyDescent="0.25">
      <c r="A6131" s="369" t="s">
        <v>8949</v>
      </c>
      <c r="B6131" s="370" t="s">
        <v>8950</v>
      </c>
      <c r="C6131" s="371" t="s">
        <v>770</v>
      </c>
      <c r="D6131" s="372">
        <v>1.5</v>
      </c>
    </row>
    <row r="6132" spans="1:4" x14ac:dyDescent="0.25">
      <c r="A6132" s="369" t="s">
        <v>8993</v>
      </c>
      <c r="B6132" s="370" t="s">
        <v>8994</v>
      </c>
      <c r="C6132" s="371" t="s">
        <v>32</v>
      </c>
      <c r="D6132" s="372">
        <v>3.9260000000000002</v>
      </c>
    </row>
    <row r="6133" spans="1:4" x14ac:dyDescent="0.25">
      <c r="A6133" s="369" t="s">
        <v>9049</v>
      </c>
      <c r="B6133" s="370" t="s">
        <v>9050</v>
      </c>
      <c r="C6133" s="371" t="s">
        <v>25</v>
      </c>
      <c r="D6133" s="372">
        <v>9.1000000000000004E-3</v>
      </c>
    </row>
    <row r="6134" spans="1:4" ht="30" x14ac:dyDescent="0.25">
      <c r="A6134" s="369" t="s">
        <v>10211</v>
      </c>
      <c r="B6134" s="370" t="s">
        <v>10212</v>
      </c>
      <c r="C6134" s="371" t="s">
        <v>21</v>
      </c>
      <c r="D6134" s="372">
        <v>1</v>
      </c>
    </row>
    <row r="6135" spans="1:4" ht="30" x14ac:dyDescent="0.25">
      <c r="A6135" s="369" t="s">
        <v>2556</v>
      </c>
      <c r="B6135" s="370" t="s">
        <v>7048</v>
      </c>
      <c r="C6135" s="371" t="s">
        <v>21</v>
      </c>
      <c r="D6135" s="372"/>
    </row>
    <row r="6136" spans="1:4" x14ac:dyDescent="0.25">
      <c r="A6136" s="369" t="s">
        <v>8935</v>
      </c>
      <c r="B6136" s="370" t="s">
        <v>8936</v>
      </c>
      <c r="C6136" s="371" t="s">
        <v>770</v>
      </c>
      <c r="D6136" s="372">
        <v>1.5</v>
      </c>
    </row>
    <row r="6137" spans="1:4" x14ac:dyDescent="0.25">
      <c r="A6137" s="369" t="s">
        <v>8949</v>
      </c>
      <c r="B6137" s="370" t="s">
        <v>8950</v>
      </c>
      <c r="C6137" s="371" t="s">
        <v>770</v>
      </c>
      <c r="D6137" s="372">
        <v>1.5</v>
      </c>
    </row>
    <row r="6138" spans="1:4" x14ac:dyDescent="0.25">
      <c r="A6138" s="369" t="s">
        <v>8993</v>
      </c>
      <c r="B6138" s="370" t="s">
        <v>8994</v>
      </c>
      <c r="C6138" s="371" t="s">
        <v>32</v>
      </c>
      <c r="D6138" s="372">
        <v>3.9260000000000002</v>
      </c>
    </row>
    <row r="6139" spans="1:4" x14ac:dyDescent="0.25">
      <c r="A6139" s="369" t="s">
        <v>9049</v>
      </c>
      <c r="B6139" s="370" t="s">
        <v>9050</v>
      </c>
      <c r="C6139" s="371" t="s">
        <v>25</v>
      </c>
      <c r="D6139" s="372">
        <v>9.1000000000000004E-3</v>
      </c>
    </row>
    <row r="6140" spans="1:4" ht="30" x14ac:dyDescent="0.25">
      <c r="A6140" s="369" t="s">
        <v>10213</v>
      </c>
      <c r="B6140" s="370" t="s">
        <v>10214</v>
      </c>
      <c r="C6140" s="371" t="s">
        <v>21</v>
      </c>
      <c r="D6140" s="372">
        <v>1</v>
      </c>
    </row>
    <row r="6141" spans="1:4" ht="30" x14ac:dyDescent="0.25">
      <c r="A6141" s="369" t="s">
        <v>2557</v>
      </c>
      <c r="B6141" s="370" t="s">
        <v>7049</v>
      </c>
      <c r="C6141" s="371" t="s">
        <v>21</v>
      </c>
      <c r="D6141" s="372"/>
    </row>
    <row r="6142" spans="1:4" x14ac:dyDescent="0.25">
      <c r="A6142" s="369" t="s">
        <v>8935</v>
      </c>
      <c r="B6142" s="370" t="s">
        <v>8936</v>
      </c>
      <c r="C6142" s="371" t="s">
        <v>770</v>
      </c>
      <c r="D6142" s="372">
        <v>1.5</v>
      </c>
    </row>
    <row r="6143" spans="1:4" x14ac:dyDescent="0.25">
      <c r="A6143" s="369" t="s">
        <v>8949</v>
      </c>
      <c r="B6143" s="370" t="s">
        <v>8950</v>
      </c>
      <c r="C6143" s="371" t="s">
        <v>770</v>
      </c>
      <c r="D6143" s="372">
        <v>1.5</v>
      </c>
    </row>
    <row r="6144" spans="1:4" x14ac:dyDescent="0.25">
      <c r="A6144" s="369" t="s">
        <v>8993</v>
      </c>
      <c r="B6144" s="370" t="s">
        <v>8994</v>
      </c>
      <c r="C6144" s="371" t="s">
        <v>32</v>
      </c>
      <c r="D6144" s="372">
        <v>3.9260000000000002</v>
      </c>
    </row>
    <row r="6145" spans="1:4" x14ac:dyDescent="0.25">
      <c r="A6145" s="369" t="s">
        <v>9049</v>
      </c>
      <c r="B6145" s="370" t="s">
        <v>9050</v>
      </c>
      <c r="C6145" s="371" t="s">
        <v>25</v>
      </c>
      <c r="D6145" s="372">
        <v>9.1000000000000004E-3</v>
      </c>
    </row>
    <row r="6146" spans="1:4" ht="30" x14ac:dyDescent="0.25">
      <c r="A6146" s="369" t="s">
        <v>10215</v>
      </c>
      <c r="B6146" s="370" t="s">
        <v>10216</v>
      </c>
      <c r="C6146" s="371" t="s">
        <v>21</v>
      </c>
      <c r="D6146" s="372">
        <v>1</v>
      </c>
    </row>
    <row r="6147" spans="1:4" ht="30" x14ac:dyDescent="0.25">
      <c r="A6147" s="369" t="s">
        <v>2558</v>
      </c>
      <c r="B6147" s="370" t="s">
        <v>7050</v>
      </c>
      <c r="C6147" s="371" t="s">
        <v>21</v>
      </c>
      <c r="D6147" s="372"/>
    </row>
    <row r="6148" spans="1:4" x14ac:dyDescent="0.25">
      <c r="A6148" s="369" t="s">
        <v>8935</v>
      </c>
      <c r="B6148" s="370" t="s">
        <v>8936</v>
      </c>
      <c r="C6148" s="371" t="s">
        <v>770</v>
      </c>
      <c r="D6148" s="372">
        <v>3</v>
      </c>
    </row>
    <row r="6149" spans="1:4" x14ac:dyDescent="0.25">
      <c r="A6149" s="369" t="s">
        <v>8949</v>
      </c>
      <c r="B6149" s="370" t="s">
        <v>8950</v>
      </c>
      <c r="C6149" s="371" t="s">
        <v>770</v>
      </c>
      <c r="D6149" s="372">
        <v>3</v>
      </c>
    </row>
    <row r="6150" spans="1:4" x14ac:dyDescent="0.25">
      <c r="A6150" s="369" t="s">
        <v>8993</v>
      </c>
      <c r="B6150" s="370" t="s">
        <v>8994</v>
      </c>
      <c r="C6150" s="371" t="s">
        <v>32</v>
      </c>
      <c r="D6150" s="372">
        <v>2.0299999999999998</v>
      </c>
    </row>
    <row r="6151" spans="1:4" x14ac:dyDescent="0.25">
      <c r="A6151" s="369" t="s">
        <v>9049</v>
      </c>
      <c r="B6151" s="370" t="s">
        <v>9050</v>
      </c>
      <c r="C6151" s="371" t="s">
        <v>25</v>
      </c>
      <c r="D6151" s="372">
        <v>7.1999999999999998E-3</v>
      </c>
    </row>
    <row r="6152" spans="1:4" ht="30" x14ac:dyDescent="0.25">
      <c r="A6152" s="369" t="s">
        <v>10217</v>
      </c>
      <c r="B6152" s="370" t="s">
        <v>10218</v>
      </c>
      <c r="C6152" s="371" t="s">
        <v>21</v>
      </c>
      <c r="D6152" s="372">
        <v>1</v>
      </c>
    </row>
    <row r="6153" spans="1:4" x14ac:dyDescent="0.25">
      <c r="A6153" s="369" t="s">
        <v>2559</v>
      </c>
      <c r="B6153" s="370" t="s">
        <v>7051</v>
      </c>
      <c r="C6153" s="371" t="s">
        <v>21</v>
      </c>
      <c r="D6153" s="372"/>
    </row>
    <row r="6154" spans="1:4" x14ac:dyDescent="0.25">
      <c r="A6154" s="369" t="s">
        <v>8935</v>
      </c>
      <c r="B6154" s="370" t="s">
        <v>8936</v>
      </c>
      <c r="C6154" s="371" t="s">
        <v>770</v>
      </c>
      <c r="D6154" s="372">
        <v>3</v>
      </c>
    </row>
    <row r="6155" spans="1:4" x14ac:dyDescent="0.25">
      <c r="A6155" s="369" t="s">
        <v>8949</v>
      </c>
      <c r="B6155" s="370" t="s">
        <v>8950</v>
      </c>
      <c r="C6155" s="371" t="s">
        <v>770</v>
      </c>
      <c r="D6155" s="372">
        <v>3</v>
      </c>
    </row>
    <row r="6156" spans="1:4" x14ac:dyDescent="0.25">
      <c r="A6156" s="369" t="s">
        <v>8993</v>
      </c>
      <c r="B6156" s="370" t="s">
        <v>8994</v>
      </c>
      <c r="C6156" s="371" t="s">
        <v>32</v>
      </c>
      <c r="D6156" s="372">
        <v>2.0299999999999998</v>
      </c>
    </row>
    <row r="6157" spans="1:4" x14ac:dyDescent="0.25">
      <c r="A6157" s="369" t="s">
        <v>9049</v>
      </c>
      <c r="B6157" s="370" t="s">
        <v>9050</v>
      </c>
      <c r="C6157" s="371" t="s">
        <v>25</v>
      </c>
      <c r="D6157" s="372">
        <v>7.1999999999999998E-3</v>
      </c>
    </row>
    <row r="6158" spans="1:4" ht="30" x14ac:dyDescent="0.25">
      <c r="A6158" s="369" t="s">
        <v>10219</v>
      </c>
      <c r="B6158" s="370" t="s">
        <v>10220</v>
      </c>
      <c r="C6158" s="371" t="s">
        <v>21</v>
      </c>
      <c r="D6158" s="372">
        <v>1</v>
      </c>
    </row>
    <row r="6159" spans="1:4" x14ac:dyDescent="0.25">
      <c r="A6159" s="365" t="s">
        <v>7052</v>
      </c>
      <c r="B6159" s="366" t="s">
        <v>15082</v>
      </c>
      <c r="C6159" s="367"/>
      <c r="D6159" s="368"/>
    </row>
    <row r="6160" spans="1:4" ht="30" x14ac:dyDescent="0.25">
      <c r="A6160" s="369" t="s">
        <v>2560</v>
      </c>
      <c r="B6160" s="370" t="s">
        <v>7054</v>
      </c>
      <c r="C6160" s="371" t="s">
        <v>21</v>
      </c>
      <c r="D6160" s="372"/>
    </row>
    <row r="6161" spans="1:4" ht="45" x14ac:dyDescent="0.25">
      <c r="A6161" s="369" t="s">
        <v>14669</v>
      </c>
      <c r="B6161" s="370" t="s">
        <v>14670</v>
      </c>
      <c r="C6161" s="371" t="s">
        <v>21</v>
      </c>
      <c r="D6161" s="372">
        <v>1</v>
      </c>
    </row>
    <row r="6162" spans="1:4" x14ac:dyDescent="0.25">
      <c r="A6162" s="365" t="s">
        <v>7055</v>
      </c>
      <c r="B6162" s="366" t="s">
        <v>2561</v>
      </c>
      <c r="C6162" s="367"/>
      <c r="D6162" s="368"/>
    </row>
    <row r="6163" spans="1:4" x14ac:dyDescent="0.25">
      <c r="A6163" s="365" t="s">
        <v>7056</v>
      </c>
      <c r="B6163" s="366" t="s">
        <v>2562</v>
      </c>
      <c r="C6163" s="367"/>
      <c r="D6163" s="368"/>
    </row>
    <row r="6164" spans="1:4" x14ac:dyDescent="0.25">
      <c r="A6164" s="369" t="s">
        <v>2563</v>
      </c>
      <c r="B6164" s="370" t="s">
        <v>2564</v>
      </c>
      <c r="C6164" s="371" t="s">
        <v>21</v>
      </c>
      <c r="D6164" s="372"/>
    </row>
    <row r="6165" spans="1:4" x14ac:dyDescent="0.25">
      <c r="A6165" s="369" t="s">
        <v>8949</v>
      </c>
      <c r="B6165" s="370" t="s">
        <v>8950</v>
      </c>
      <c r="C6165" s="371" t="s">
        <v>770</v>
      </c>
      <c r="D6165" s="372">
        <v>0.33300000000000002</v>
      </c>
    </row>
    <row r="6166" spans="1:4" x14ac:dyDescent="0.25">
      <c r="A6166" s="369" t="s">
        <v>8957</v>
      </c>
      <c r="B6166" s="370" t="s">
        <v>8958</v>
      </c>
      <c r="C6166" s="371" t="s">
        <v>770</v>
      </c>
      <c r="D6166" s="372">
        <v>0.5</v>
      </c>
    </row>
    <row r="6167" spans="1:4" x14ac:dyDescent="0.25">
      <c r="A6167" s="369" t="s">
        <v>10330</v>
      </c>
      <c r="B6167" s="370" t="s">
        <v>10331</v>
      </c>
      <c r="C6167" s="371" t="s">
        <v>21</v>
      </c>
      <c r="D6167" s="372">
        <v>1</v>
      </c>
    </row>
    <row r="6168" spans="1:4" x14ac:dyDescent="0.25">
      <c r="A6168" s="369" t="s">
        <v>14751</v>
      </c>
      <c r="B6168" s="370" t="s">
        <v>14752</v>
      </c>
      <c r="C6168" s="371" t="s">
        <v>569</v>
      </c>
      <c r="D6168" s="372">
        <v>0.35699999999999998</v>
      </c>
    </row>
    <row r="6169" spans="1:4" x14ac:dyDescent="0.25">
      <c r="A6169" s="369" t="s">
        <v>14753</v>
      </c>
      <c r="B6169" s="370" t="s">
        <v>14754</v>
      </c>
      <c r="C6169" s="371" t="s">
        <v>52</v>
      </c>
      <c r="D6169" s="372">
        <v>2.7654000000000001</v>
      </c>
    </row>
    <row r="6170" spans="1:4" x14ac:dyDescent="0.25">
      <c r="A6170" s="369" t="s">
        <v>14854</v>
      </c>
      <c r="B6170" s="370" t="s">
        <v>14855</v>
      </c>
      <c r="C6170" s="371" t="s">
        <v>569</v>
      </c>
      <c r="D6170" s="372">
        <v>8.0699999999999994E-2</v>
      </c>
    </row>
    <row r="6171" spans="1:4" x14ac:dyDescent="0.25">
      <c r="A6171" s="369" t="s">
        <v>2565</v>
      </c>
      <c r="B6171" s="370" t="s">
        <v>2566</v>
      </c>
      <c r="C6171" s="371" t="s">
        <v>21</v>
      </c>
      <c r="D6171" s="372"/>
    </row>
    <row r="6172" spans="1:4" x14ac:dyDescent="0.25">
      <c r="A6172" s="369" t="s">
        <v>8949</v>
      </c>
      <c r="B6172" s="370" t="s">
        <v>8950</v>
      </c>
      <c r="C6172" s="371" t="s">
        <v>770</v>
      </c>
      <c r="D6172" s="372">
        <v>0.33300000000000002</v>
      </c>
    </row>
    <row r="6173" spans="1:4" x14ac:dyDescent="0.25">
      <c r="A6173" s="369" t="s">
        <v>8957</v>
      </c>
      <c r="B6173" s="370" t="s">
        <v>8958</v>
      </c>
      <c r="C6173" s="371" t="s">
        <v>770</v>
      </c>
      <c r="D6173" s="372">
        <v>0.5</v>
      </c>
    </row>
    <row r="6174" spans="1:4" x14ac:dyDescent="0.25">
      <c r="A6174" s="369" t="s">
        <v>10332</v>
      </c>
      <c r="B6174" s="370" t="s">
        <v>10333</v>
      </c>
      <c r="C6174" s="371" t="s">
        <v>21</v>
      </c>
      <c r="D6174" s="372">
        <v>1</v>
      </c>
    </row>
    <row r="6175" spans="1:4" x14ac:dyDescent="0.25">
      <c r="A6175" s="369" t="s">
        <v>14751</v>
      </c>
      <c r="B6175" s="370" t="s">
        <v>14752</v>
      </c>
      <c r="C6175" s="371" t="s">
        <v>569</v>
      </c>
      <c r="D6175" s="372">
        <v>0.35699999999999998</v>
      </c>
    </row>
    <row r="6176" spans="1:4" x14ac:dyDescent="0.25">
      <c r="A6176" s="369" t="s">
        <v>14753</v>
      </c>
      <c r="B6176" s="370" t="s">
        <v>14754</v>
      </c>
      <c r="C6176" s="371" t="s">
        <v>52</v>
      </c>
      <c r="D6176" s="372">
        <v>2.7654000000000001</v>
      </c>
    </row>
    <row r="6177" spans="1:4" x14ac:dyDescent="0.25">
      <c r="A6177" s="369" t="s">
        <v>14854</v>
      </c>
      <c r="B6177" s="370" t="s">
        <v>14855</v>
      </c>
      <c r="C6177" s="371" t="s">
        <v>569</v>
      </c>
      <c r="D6177" s="372">
        <v>8.0699999999999994E-2</v>
      </c>
    </row>
    <row r="6178" spans="1:4" x14ac:dyDescent="0.25">
      <c r="A6178" s="369" t="s">
        <v>2567</v>
      </c>
      <c r="B6178" s="370" t="s">
        <v>2568</v>
      </c>
      <c r="C6178" s="371" t="s">
        <v>21</v>
      </c>
      <c r="D6178" s="372"/>
    </row>
    <row r="6179" spans="1:4" x14ac:dyDescent="0.25">
      <c r="A6179" s="369" t="s">
        <v>8949</v>
      </c>
      <c r="B6179" s="370" t="s">
        <v>8950</v>
      </c>
      <c r="C6179" s="371" t="s">
        <v>770</v>
      </c>
      <c r="D6179" s="372">
        <v>0.33300000000000002</v>
      </c>
    </row>
    <row r="6180" spans="1:4" x14ac:dyDescent="0.25">
      <c r="A6180" s="369" t="s">
        <v>8957</v>
      </c>
      <c r="B6180" s="370" t="s">
        <v>8958</v>
      </c>
      <c r="C6180" s="371" t="s">
        <v>770</v>
      </c>
      <c r="D6180" s="372">
        <v>0.5</v>
      </c>
    </row>
    <row r="6181" spans="1:4" x14ac:dyDescent="0.25">
      <c r="A6181" s="369" t="s">
        <v>10334</v>
      </c>
      <c r="B6181" s="370" t="s">
        <v>10335</v>
      </c>
      <c r="C6181" s="371" t="s">
        <v>21</v>
      </c>
      <c r="D6181" s="372">
        <v>1</v>
      </c>
    </row>
    <row r="6182" spans="1:4" x14ac:dyDescent="0.25">
      <c r="A6182" s="369" t="s">
        <v>14751</v>
      </c>
      <c r="B6182" s="370" t="s">
        <v>14752</v>
      </c>
      <c r="C6182" s="371" t="s">
        <v>569</v>
      </c>
      <c r="D6182" s="372">
        <v>0.23100000000000001</v>
      </c>
    </row>
    <row r="6183" spans="1:4" x14ac:dyDescent="0.25">
      <c r="A6183" s="369" t="s">
        <v>14753</v>
      </c>
      <c r="B6183" s="370" t="s">
        <v>14754</v>
      </c>
      <c r="C6183" s="371" t="s">
        <v>52</v>
      </c>
      <c r="D6183" s="372">
        <v>1.7849999999999999</v>
      </c>
    </row>
    <row r="6184" spans="1:4" x14ac:dyDescent="0.25">
      <c r="A6184" s="369" t="s">
        <v>14854</v>
      </c>
      <c r="B6184" s="370" t="s">
        <v>14855</v>
      </c>
      <c r="C6184" s="371" t="s">
        <v>569</v>
      </c>
      <c r="D6184" s="372">
        <v>5.21E-2</v>
      </c>
    </row>
    <row r="6185" spans="1:4" x14ac:dyDescent="0.25">
      <c r="A6185" s="369" t="s">
        <v>2569</v>
      </c>
      <c r="B6185" s="370" t="s">
        <v>2570</v>
      </c>
      <c r="C6185" s="371" t="s">
        <v>21</v>
      </c>
      <c r="D6185" s="372"/>
    </row>
    <row r="6186" spans="1:4" x14ac:dyDescent="0.25">
      <c r="A6186" s="369" t="s">
        <v>8949</v>
      </c>
      <c r="B6186" s="370" t="s">
        <v>8950</v>
      </c>
      <c r="C6186" s="371" t="s">
        <v>770</v>
      </c>
      <c r="D6186" s="372">
        <v>0.41699999999999998</v>
      </c>
    </row>
    <row r="6187" spans="1:4" x14ac:dyDescent="0.25">
      <c r="A6187" s="369" t="s">
        <v>8957</v>
      </c>
      <c r="B6187" s="370" t="s">
        <v>8958</v>
      </c>
      <c r="C6187" s="371" t="s">
        <v>770</v>
      </c>
      <c r="D6187" s="372">
        <v>0.66700000000000004</v>
      </c>
    </row>
    <row r="6188" spans="1:4" x14ac:dyDescent="0.25">
      <c r="A6188" s="369" t="s">
        <v>10336</v>
      </c>
      <c r="B6188" s="370" t="s">
        <v>10337</v>
      </c>
      <c r="C6188" s="371" t="s">
        <v>21</v>
      </c>
      <c r="D6188" s="372">
        <v>1</v>
      </c>
    </row>
    <row r="6189" spans="1:4" x14ac:dyDescent="0.25">
      <c r="A6189" s="369" t="s">
        <v>14751</v>
      </c>
      <c r="B6189" s="370" t="s">
        <v>14752</v>
      </c>
      <c r="C6189" s="371" t="s">
        <v>569</v>
      </c>
      <c r="D6189" s="372">
        <v>0.35699999999999998</v>
      </c>
    </row>
    <row r="6190" spans="1:4" x14ac:dyDescent="0.25">
      <c r="A6190" s="369" t="s">
        <v>14753</v>
      </c>
      <c r="B6190" s="370" t="s">
        <v>14754</v>
      </c>
      <c r="C6190" s="371" t="s">
        <v>52</v>
      </c>
      <c r="D6190" s="372">
        <v>2.7654000000000001</v>
      </c>
    </row>
    <row r="6191" spans="1:4" x14ac:dyDescent="0.25">
      <c r="A6191" s="369" t="s">
        <v>14854</v>
      </c>
      <c r="B6191" s="370" t="s">
        <v>14855</v>
      </c>
      <c r="C6191" s="371" t="s">
        <v>569</v>
      </c>
      <c r="D6191" s="372">
        <v>8.0699999999999994E-2</v>
      </c>
    </row>
    <row r="6192" spans="1:4" x14ac:dyDescent="0.25">
      <c r="A6192" s="369" t="s">
        <v>2571</v>
      </c>
      <c r="B6192" s="370" t="s">
        <v>2572</v>
      </c>
      <c r="C6192" s="371" t="s">
        <v>21</v>
      </c>
      <c r="D6192" s="372"/>
    </row>
    <row r="6193" spans="1:4" x14ac:dyDescent="0.25">
      <c r="A6193" s="369" t="s">
        <v>8949</v>
      </c>
      <c r="B6193" s="370" t="s">
        <v>8950</v>
      </c>
      <c r="C6193" s="371" t="s">
        <v>770</v>
      </c>
      <c r="D6193" s="372">
        <v>0.41699999999999998</v>
      </c>
    </row>
    <row r="6194" spans="1:4" x14ac:dyDescent="0.25">
      <c r="A6194" s="369" t="s">
        <v>8957</v>
      </c>
      <c r="B6194" s="370" t="s">
        <v>8958</v>
      </c>
      <c r="C6194" s="371" t="s">
        <v>770</v>
      </c>
      <c r="D6194" s="372">
        <v>0.66700000000000004</v>
      </c>
    </row>
    <row r="6195" spans="1:4" x14ac:dyDescent="0.25">
      <c r="A6195" s="369" t="s">
        <v>10326</v>
      </c>
      <c r="B6195" s="370" t="s">
        <v>10327</v>
      </c>
      <c r="C6195" s="371" t="s">
        <v>21</v>
      </c>
      <c r="D6195" s="372">
        <v>1</v>
      </c>
    </row>
    <row r="6196" spans="1:4" x14ac:dyDescent="0.25">
      <c r="A6196" s="369" t="s">
        <v>14751</v>
      </c>
      <c r="B6196" s="370" t="s">
        <v>14752</v>
      </c>
      <c r="C6196" s="371" t="s">
        <v>569</v>
      </c>
      <c r="D6196" s="372">
        <v>0.35699999999999998</v>
      </c>
    </row>
    <row r="6197" spans="1:4" x14ac:dyDescent="0.25">
      <c r="A6197" s="369" t="s">
        <v>14753</v>
      </c>
      <c r="B6197" s="370" t="s">
        <v>14754</v>
      </c>
      <c r="C6197" s="371" t="s">
        <v>52</v>
      </c>
      <c r="D6197" s="372">
        <v>2.7654000000000001</v>
      </c>
    </row>
    <row r="6198" spans="1:4" x14ac:dyDescent="0.25">
      <c r="A6198" s="369" t="s">
        <v>14854</v>
      </c>
      <c r="B6198" s="370" t="s">
        <v>14855</v>
      </c>
      <c r="C6198" s="371" t="s">
        <v>569</v>
      </c>
      <c r="D6198" s="372">
        <v>8.0699999999999994E-2</v>
      </c>
    </row>
    <row r="6199" spans="1:4" x14ac:dyDescent="0.25">
      <c r="A6199" s="369" t="s">
        <v>2573</v>
      </c>
      <c r="B6199" s="370" t="s">
        <v>2574</v>
      </c>
      <c r="C6199" s="371" t="s">
        <v>21</v>
      </c>
      <c r="D6199" s="372"/>
    </row>
    <row r="6200" spans="1:4" x14ac:dyDescent="0.25">
      <c r="A6200" s="369" t="s">
        <v>8949</v>
      </c>
      <c r="B6200" s="370" t="s">
        <v>8950</v>
      </c>
      <c r="C6200" s="371" t="s">
        <v>770</v>
      </c>
      <c r="D6200" s="372">
        <v>0.5</v>
      </c>
    </row>
    <row r="6201" spans="1:4" x14ac:dyDescent="0.25">
      <c r="A6201" s="369" t="s">
        <v>8957</v>
      </c>
      <c r="B6201" s="370" t="s">
        <v>8958</v>
      </c>
      <c r="C6201" s="371" t="s">
        <v>770</v>
      </c>
      <c r="D6201" s="372">
        <v>0.75</v>
      </c>
    </row>
    <row r="6202" spans="1:4" x14ac:dyDescent="0.25">
      <c r="A6202" s="369" t="s">
        <v>10308</v>
      </c>
      <c r="B6202" s="370" t="s">
        <v>10309</v>
      </c>
      <c r="C6202" s="371" t="s">
        <v>21</v>
      </c>
      <c r="D6202" s="372">
        <v>1</v>
      </c>
    </row>
    <row r="6203" spans="1:4" x14ac:dyDescent="0.25">
      <c r="A6203" s="369" t="s">
        <v>14751</v>
      </c>
      <c r="B6203" s="370" t="s">
        <v>14752</v>
      </c>
      <c r="C6203" s="371" t="s">
        <v>569</v>
      </c>
      <c r="D6203" s="372">
        <v>0.26500000000000001</v>
      </c>
    </row>
    <row r="6204" spans="1:4" x14ac:dyDescent="0.25">
      <c r="A6204" s="369" t="s">
        <v>14753</v>
      </c>
      <c r="B6204" s="370" t="s">
        <v>14754</v>
      </c>
      <c r="C6204" s="371" t="s">
        <v>52</v>
      </c>
      <c r="D6204" s="372">
        <v>2.0495999999999999</v>
      </c>
    </row>
    <row r="6205" spans="1:4" x14ac:dyDescent="0.25">
      <c r="A6205" s="369" t="s">
        <v>14854</v>
      </c>
      <c r="B6205" s="370" t="s">
        <v>14855</v>
      </c>
      <c r="C6205" s="371" t="s">
        <v>569</v>
      </c>
      <c r="D6205" s="372">
        <v>5.9799999999999999E-2</v>
      </c>
    </row>
    <row r="6206" spans="1:4" x14ac:dyDescent="0.25">
      <c r="A6206" s="369" t="s">
        <v>2575</v>
      </c>
      <c r="B6206" s="370" t="s">
        <v>2576</v>
      </c>
      <c r="C6206" s="371" t="s">
        <v>21</v>
      </c>
      <c r="D6206" s="372"/>
    </row>
    <row r="6207" spans="1:4" x14ac:dyDescent="0.25">
      <c r="A6207" s="369" t="s">
        <v>8949</v>
      </c>
      <c r="B6207" s="370" t="s">
        <v>8950</v>
      </c>
      <c r="C6207" s="371" t="s">
        <v>770</v>
      </c>
      <c r="D6207" s="372">
        <v>0.58330000000000004</v>
      </c>
    </row>
    <row r="6208" spans="1:4" x14ac:dyDescent="0.25">
      <c r="A6208" s="369" t="s">
        <v>8957</v>
      </c>
      <c r="B6208" s="370" t="s">
        <v>8958</v>
      </c>
      <c r="C6208" s="371" t="s">
        <v>770</v>
      </c>
      <c r="D6208" s="372">
        <v>0.75</v>
      </c>
    </row>
    <row r="6209" spans="1:4" x14ac:dyDescent="0.25">
      <c r="A6209" s="369" t="s">
        <v>10304</v>
      </c>
      <c r="B6209" s="370" t="s">
        <v>10305</v>
      </c>
      <c r="C6209" s="371" t="s">
        <v>21</v>
      </c>
      <c r="D6209" s="372">
        <v>1</v>
      </c>
    </row>
    <row r="6210" spans="1:4" x14ac:dyDescent="0.25">
      <c r="A6210" s="369" t="s">
        <v>14751</v>
      </c>
      <c r="B6210" s="370" t="s">
        <v>14752</v>
      </c>
      <c r="C6210" s="371" t="s">
        <v>569</v>
      </c>
      <c r="D6210" s="372">
        <v>0.23100000000000001</v>
      </c>
    </row>
    <row r="6211" spans="1:4" x14ac:dyDescent="0.25">
      <c r="A6211" s="369" t="s">
        <v>14753</v>
      </c>
      <c r="B6211" s="370" t="s">
        <v>14754</v>
      </c>
      <c r="C6211" s="371" t="s">
        <v>52</v>
      </c>
      <c r="D6211" s="372">
        <v>1.7849999999999999</v>
      </c>
    </row>
    <row r="6212" spans="1:4" x14ac:dyDescent="0.25">
      <c r="A6212" s="369" t="s">
        <v>14854</v>
      </c>
      <c r="B6212" s="370" t="s">
        <v>14855</v>
      </c>
      <c r="C6212" s="371" t="s">
        <v>569</v>
      </c>
      <c r="D6212" s="372">
        <v>5.21E-2</v>
      </c>
    </row>
    <row r="6213" spans="1:4" x14ac:dyDescent="0.25">
      <c r="A6213" s="369" t="s">
        <v>2577</v>
      </c>
      <c r="B6213" s="370" t="s">
        <v>2578</v>
      </c>
      <c r="C6213" s="371" t="s">
        <v>21</v>
      </c>
      <c r="D6213" s="372"/>
    </row>
    <row r="6214" spans="1:4" x14ac:dyDescent="0.25">
      <c r="A6214" s="369" t="s">
        <v>8949</v>
      </c>
      <c r="B6214" s="370" t="s">
        <v>8950</v>
      </c>
      <c r="C6214" s="371" t="s">
        <v>770</v>
      </c>
      <c r="D6214" s="372">
        <v>0.41699999999999998</v>
      </c>
    </row>
    <row r="6215" spans="1:4" x14ac:dyDescent="0.25">
      <c r="A6215" s="369" t="s">
        <v>8957</v>
      </c>
      <c r="B6215" s="370" t="s">
        <v>8958</v>
      </c>
      <c r="C6215" s="371" t="s">
        <v>770</v>
      </c>
      <c r="D6215" s="372">
        <v>0.66700000000000004</v>
      </c>
    </row>
    <row r="6216" spans="1:4" x14ac:dyDescent="0.25">
      <c r="A6216" s="369" t="s">
        <v>10328</v>
      </c>
      <c r="B6216" s="370" t="s">
        <v>10329</v>
      </c>
      <c r="C6216" s="371" t="s">
        <v>21</v>
      </c>
      <c r="D6216" s="372">
        <v>1</v>
      </c>
    </row>
    <row r="6217" spans="1:4" x14ac:dyDescent="0.25">
      <c r="A6217" s="369" t="s">
        <v>14751</v>
      </c>
      <c r="B6217" s="370" t="s">
        <v>14752</v>
      </c>
      <c r="C6217" s="371" t="s">
        <v>569</v>
      </c>
      <c r="D6217" s="372">
        <v>0.35699999999999998</v>
      </c>
    </row>
    <row r="6218" spans="1:4" x14ac:dyDescent="0.25">
      <c r="A6218" s="369" t="s">
        <v>14753</v>
      </c>
      <c r="B6218" s="370" t="s">
        <v>14754</v>
      </c>
      <c r="C6218" s="371" t="s">
        <v>52</v>
      </c>
      <c r="D6218" s="372">
        <v>2.7654000000000001</v>
      </c>
    </row>
    <row r="6219" spans="1:4" x14ac:dyDescent="0.25">
      <c r="A6219" s="369" t="s">
        <v>14854</v>
      </c>
      <c r="B6219" s="370" t="s">
        <v>14855</v>
      </c>
      <c r="C6219" s="371" t="s">
        <v>569</v>
      </c>
      <c r="D6219" s="372">
        <v>8.0699999999999994E-2</v>
      </c>
    </row>
    <row r="6220" spans="1:4" x14ac:dyDescent="0.25">
      <c r="A6220" s="369" t="s">
        <v>2579</v>
      </c>
      <c r="B6220" s="370" t="s">
        <v>2580</v>
      </c>
      <c r="C6220" s="371" t="s">
        <v>21</v>
      </c>
      <c r="D6220" s="372"/>
    </row>
    <row r="6221" spans="1:4" x14ac:dyDescent="0.25">
      <c r="A6221" s="369" t="s">
        <v>8949</v>
      </c>
      <c r="B6221" s="370" t="s">
        <v>8950</v>
      </c>
      <c r="C6221" s="371" t="s">
        <v>770</v>
      </c>
      <c r="D6221" s="372">
        <v>0.41699999999999998</v>
      </c>
    </row>
    <row r="6222" spans="1:4" x14ac:dyDescent="0.25">
      <c r="A6222" s="369" t="s">
        <v>8957</v>
      </c>
      <c r="B6222" s="370" t="s">
        <v>8958</v>
      </c>
      <c r="C6222" s="371" t="s">
        <v>770</v>
      </c>
      <c r="D6222" s="372">
        <v>0.66700000000000004</v>
      </c>
    </row>
    <row r="6223" spans="1:4" x14ac:dyDescent="0.25">
      <c r="A6223" s="369" t="s">
        <v>10324</v>
      </c>
      <c r="B6223" s="370" t="s">
        <v>10325</v>
      </c>
      <c r="C6223" s="371" t="s">
        <v>21</v>
      </c>
      <c r="D6223" s="372">
        <v>1</v>
      </c>
    </row>
    <row r="6224" spans="1:4" x14ac:dyDescent="0.25">
      <c r="A6224" s="369" t="s">
        <v>14751</v>
      </c>
      <c r="B6224" s="370" t="s">
        <v>14752</v>
      </c>
      <c r="C6224" s="371" t="s">
        <v>569</v>
      </c>
      <c r="D6224" s="372">
        <v>0.35699999999999998</v>
      </c>
    </row>
    <row r="6225" spans="1:4" x14ac:dyDescent="0.25">
      <c r="A6225" s="369" t="s">
        <v>14753</v>
      </c>
      <c r="B6225" s="370" t="s">
        <v>14754</v>
      </c>
      <c r="C6225" s="371" t="s">
        <v>52</v>
      </c>
      <c r="D6225" s="372">
        <v>2.7654000000000001</v>
      </c>
    </row>
    <row r="6226" spans="1:4" x14ac:dyDescent="0.25">
      <c r="A6226" s="369" t="s">
        <v>14854</v>
      </c>
      <c r="B6226" s="370" t="s">
        <v>14855</v>
      </c>
      <c r="C6226" s="371" t="s">
        <v>569</v>
      </c>
      <c r="D6226" s="372">
        <v>8.0699999999999994E-2</v>
      </c>
    </row>
    <row r="6227" spans="1:4" x14ac:dyDescent="0.25">
      <c r="A6227" s="369" t="s">
        <v>2581</v>
      </c>
      <c r="B6227" s="370" t="s">
        <v>2582</v>
      </c>
      <c r="C6227" s="371" t="s">
        <v>21</v>
      </c>
      <c r="D6227" s="372"/>
    </row>
    <row r="6228" spans="1:4" x14ac:dyDescent="0.25">
      <c r="A6228" s="369" t="s">
        <v>8949</v>
      </c>
      <c r="B6228" s="370" t="s">
        <v>8950</v>
      </c>
      <c r="C6228" s="371" t="s">
        <v>770</v>
      </c>
      <c r="D6228" s="372">
        <v>0.5</v>
      </c>
    </row>
    <row r="6229" spans="1:4" x14ac:dyDescent="0.25">
      <c r="A6229" s="369" t="s">
        <v>8957</v>
      </c>
      <c r="B6229" s="370" t="s">
        <v>8958</v>
      </c>
      <c r="C6229" s="371" t="s">
        <v>770</v>
      </c>
      <c r="D6229" s="372">
        <v>0.75</v>
      </c>
    </row>
    <row r="6230" spans="1:4" ht="30" x14ac:dyDescent="0.25">
      <c r="A6230" s="369" t="s">
        <v>10312</v>
      </c>
      <c r="B6230" s="370" t="s">
        <v>10313</v>
      </c>
      <c r="C6230" s="371" t="s">
        <v>21</v>
      </c>
      <c r="D6230" s="372">
        <v>1</v>
      </c>
    </row>
    <row r="6231" spans="1:4" x14ac:dyDescent="0.25">
      <c r="A6231" s="369" t="s">
        <v>14751</v>
      </c>
      <c r="B6231" s="370" t="s">
        <v>14752</v>
      </c>
      <c r="C6231" s="371" t="s">
        <v>569</v>
      </c>
      <c r="D6231" s="372">
        <v>0.26500000000000001</v>
      </c>
    </row>
    <row r="6232" spans="1:4" x14ac:dyDescent="0.25">
      <c r="A6232" s="369" t="s">
        <v>14753</v>
      </c>
      <c r="B6232" s="370" t="s">
        <v>14754</v>
      </c>
      <c r="C6232" s="371" t="s">
        <v>52</v>
      </c>
      <c r="D6232" s="372">
        <v>2.0495999999999999</v>
      </c>
    </row>
    <row r="6233" spans="1:4" x14ac:dyDescent="0.25">
      <c r="A6233" s="369" t="s">
        <v>14854</v>
      </c>
      <c r="B6233" s="370" t="s">
        <v>14855</v>
      </c>
      <c r="C6233" s="371" t="s">
        <v>569</v>
      </c>
      <c r="D6233" s="372">
        <v>5.9799999999999999E-2</v>
      </c>
    </row>
    <row r="6234" spans="1:4" x14ac:dyDescent="0.25">
      <c r="A6234" s="369" t="s">
        <v>2583</v>
      </c>
      <c r="B6234" s="370" t="s">
        <v>2584</v>
      </c>
      <c r="C6234" s="371" t="s">
        <v>21</v>
      </c>
      <c r="D6234" s="372"/>
    </row>
    <row r="6235" spans="1:4" x14ac:dyDescent="0.25">
      <c r="A6235" s="369" t="s">
        <v>8949</v>
      </c>
      <c r="B6235" s="370" t="s">
        <v>8950</v>
      </c>
      <c r="C6235" s="371" t="s">
        <v>770</v>
      </c>
      <c r="D6235" s="372">
        <v>0.58299999999999996</v>
      </c>
    </row>
    <row r="6236" spans="1:4" x14ac:dyDescent="0.25">
      <c r="A6236" s="369" t="s">
        <v>8957</v>
      </c>
      <c r="B6236" s="370" t="s">
        <v>8958</v>
      </c>
      <c r="C6236" s="371" t="s">
        <v>770</v>
      </c>
      <c r="D6236" s="372">
        <v>0.75</v>
      </c>
    </row>
    <row r="6237" spans="1:4" x14ac:dyDescent="0.25">
      <c r="A6237" s="369" t="s">
        <v>10300</v>
      </c>
      <c r="B6237" s="370" t="s">
        <v>10301</v>
      </c>
      <c r="C6237" s="371" t="s">
        <v>21</v>
      </c>
      <c r="D6237" s="372">
        <v>1</v>
      </c>
    </row>
    <row r="6238" spans="1:4" x14ac:dyDescent="0.25">
      <c r="A6238" s="369" t="s">
        <v>14751</v>
      </c>
      <c r="B6238" s="370" t="s">
        <v>14752</v>
      </c>
      <c r="C6238" s="371" t="s">
        <v>569</v>
      </c>
      <c r="D6238" s="372">
        <v>0.23100000000000001</v>
      </c>
    </row>
    <row r="6239" spans="1:4" x14ac:dyDescent="0.25">
      <c r="A6239" s="369" t="s">
        <v>14753</v>
      </c>
      <c r="B6239" s="370" t="s">
        <v>14754</v>
      </c>
      <c r="C6239" s="371" t="s">
        <v>52</v>
      </c>
      <c r="D6239" s="372">
        <v>1.7849999999999999</v>
      </c>
    </row>
    <row r="6240" spans="1:4" x14ac:dyDescent="0.25">
      <c r="A6240" s="369" t="s">
        <v>14854</v>
      </c>
      <c r="B6240" s="370" t="s">
        <v>14855</v>
      </c>
      <c r="C6240" s="371" t="s">
        <v>569</v>
      </c>
      <c r="D6240" s="372">
        <v>5.21E-2</v>
      </c>
    </row>
    <row r="6241" spans="1:4" x14ac:dyDescent="0.25">
      <c r="A6241" s="369" t="s">
        <v>2585</v>
      </c>
      <c r="B6241" s="370" t="s">
        <v>2586</v>
      </c>
      <c r="C6241" s="371" t="s">
        <v>21</v>
      </c>
      <c r="D6241" s="372"/>
    </row>
    <row r="6242" spans="1:4" x14ac:dyDescent="0.25">
      <c r="A6242" s="369" t="s">
        <v>8949</v>
      </c>
      <c r="B6242" s="370" t="s">
        <v>8950</v>
      </c>
      <c r="C6242" s="371" t="s">
        <v>770</v>
      </c>
      <c r="D6242" s="372">
        <v>0.41699999999999998</v>
      </c>
    </row>
    <row r="6243" spans="1:4" x14ac:dyDescent="0.25">
      <c r="A6243" s="369" t="s">
        <v>8957</v>
      </c>
      <c r="B6243" s="370" t="s">
        <v>8958</v>
      </c>
      <c r="C6243" s="371" t="s">
        <v>770</v>
      </c>
      <c r="D6243" s="372">
        <v>0.66700000000000004</v>
      </c>
    </row>
    <row r="6244" spans="1:4" x14ac:dyDescent="0.25">
      <c r="A6244" s="369" t="s">
        <v>10298</v>
      </c>
      <c r="B6244" s="370" t="s">
        <v>10299</v>
      </c>
      <c r="C6244" s="371" t="s">
        <v>21</v>
      </c>
      <c r="D6244" s="372">
        <v>1</v>
      </c>
    </row>
    <row r="6245" spans="1:4" x14ac:dyDescent="0.25">
      <c r="A6245" s="369" t="s">
        <v>14751</v>
      </c>
      <c r="B6245" s="370" t="s">
        <v>14752</v>
      </c>
      <c r="C6245" s="371" t="s">
        <v>569</v>
      </c>
      <c r="D6245" s="372">
        <v>0.35699999999999998</v>
      </c>
    </row>
    <row r="6246" spans="1:4" x14ac:dyDescent="0.25">
      <c r="A6246" s="369" t="s">
        <v>14753</v>
      </c>
      <c r="B6246" s="370" t="s">
        <v>14754</v>
      </c>
      <c r="C6246" s="371" t="s">
        <v>52</v>
      </c>
      <c r="D6246" s="372">
        <v>2.7654000000000001</v>
      </c>
    </row>
    <row r="6247" spans="1:4" x14ac:dyDescent="0.25">
      <c r="A6247" s="369" t="s">
        <v>14854</v>
      </c>
      <c r="B6247" s="370" t="s">
        <v>14855</v>
      </c>
      <c r="C6247" s="371" t="s">
        <v>569</v>
      </c>
      <c r="D6247" s="372">
        <v>8.0699999999999994E-2</v>
      </c>
    </row>
    <row r="6248" spans="1:4" x14ac:dyDescent="0.25">
      <c r="A6248" s="369" t="s">
        <v>2587</v>
      </c>
      <c r="B6248" s="370" t="s">
        <v>2588</v>
      </c>
      <c r="C6248" s="371" t="s">
        <v>21</v>
      </c>
      <c r="D6248" s="372"/>
    </row>
    <row r="6249" spans="1:4" x14ac:dyDescent="0.25">
      <c r="A6249" s="369" t="s">
        <v>8949</v>
      </c>
      <c r="B6249" s="370" t="s">
        <v>8950</v>
      </c>
      <c r="C6249" s="371" t="s">
        <v>770</v>
      </c>
      <c r="D6249" s="372">
        <v>0.33300000000000002</v>
      </c>
    </row>
    <row r="6250" spans="1:4" x14ac:dyDescent="0.25">
      <c r="A6250" s="369" t="s">
        <v>8957</v>
      </c>
      <c r="B6250" s="370" t="s">
        <v>8958</v>
      </c>
      <c r="C6250" s="371" t="s">
        <v>770</v>
      </c>
      <c r="D6250" s="372">
        <v>0.5</v>
      </c>
    </row>
    <row r="6251" spans="1:4" x14ac:dyDescent="0.25">
      <c r="A6251" s="369" t="s">
        <v>10314</v>
      </c>
      <c r="B6251" s="370" t="s">
        <v>10315</v>
      </c>
      <c r="C6251" s="371" t="s">
        <v>21</v>
      </c>
      <c r="D6251" s="372">
        <v>1</v>
      </c>
    </row>
    <row r="6252" spans="1:4" x14ac:dyDescent="0.25">
      <c r="A6252" s="369" t="s">
        <v>14751</v>
      </c>
      <c r="B6252" s="370" t="s">
        <v>14752</v>
      </c>
      <c r="C6252" s="371" t="s">
        <v>569</v>
      </c>
      <c r="D6252" s="372">
        <v>0.35699999999999998</v>
      </c>
    </row>
    <row r="6253" spans="1:4" x14ac:dyDescent="0.25">
      <c r="A6253" s="369" t="s">
        <v>14753</v>
      </c>
      <c r="B6253" s="370" t="s">
        <v>14754</v>
      </c>
      <c r="C6253" s="371" t="s">
        <v>52</v>
      </c>
      <c r="D6253" s="372">
        <v>2.7654000000000001</v>
      </c>
    </row>
    <row r="6254" spans="1:4" x14ac:dyDescent="0.25">
      <c r="A6254" s="369" t="s">
        <v>14854</v>
      </c>
      <c r="B6254" s="370" t="s">
        <v>14855</v>
      </c>
      <c r="C6254" s="371" t="s">
        <v>569</v>
      </c>
      <c r="D6254" s="372">
        <v>8.0699999999999994E-2</v>
      </c>
    </row>
    <row r="6255" spans="1:4" x14ac:dyDescent="0.25">
      <c r="A6255" s="369" t="s">
        <v>2589</v>
      </c>
      <c r="B6255" s="370" t="s">
        <v>2590</v>
      </c>
      <c r="C6255" s="371" t="s">
        <v>21</v>
      </c>
      <c r="D6255" s="372"/>
    </row>
    <row r="6256" spans="1:4" ht="60" x14ac:dyDescent="0.25">
      <c r="A6256" s="369" t="s">
        <v>10352</v>
      </c>
      <c r="B6256" s="370" t="s">
        <v>10353</v>
      </c>
      <c r="C6256" s="371" t="s">
        <v>21</v>
      </c>
      <c r="D6256" s="372">
        <v>1</v>
      </c>
    </row>
    <row r="6257" spans="1:4" ht="30" x14ac:dyDescent="0.25">
      <c r="A6257" s="369" t="s">
        <v>2591</v>
      </c>
      <c r="B6257" s="370" t="s">
        <v>7057</v>
      </c>
      <c r="C6257" s="371" t="s">
        <v>21</v>
      </c>
      <c r="D6257" s="372"/>
    </row>
    <row r="6258" spans="1:4" x14ac:dyDescent="0.25">
      <c r="A6258" s="369" t="s">
        <v>8949</v>
      </c>
      <c r="B6258" s="370" t="s">
        <v>8950</v>
      </c>
      <c r="C6258" s="371" t="s">
        <v>770</v>
      </c>
      <c r="D6258" s="372">
        <v>1.3125</v>
      </c>
    </row>
    <row r="6259" spans="1:4" x14ac:dyDescent="0.25">
      <c r="A6259" s="369" t="s">
        <v>8957</v>
      </c>
      <c r="B6259" s="370" t="s">
        <v>8958</v>
      </c>
      <c r="C6259" s="371" t="s">
        <v>770</v>
      </c>
      <c r="D6259" s="372">
        <v>1.9688000000000001</v>
      </c>
    </row>
    <row r="6260" spans="1:4" ht="45" x14ac:dyDescent="0.25">
      <c r="A6260" s="369" t="s">
        <v>10310</v>
      </c>
      <c r="B6260" s="370" t="s">
        <v>10311</v>
      </c>
      <c r="C6260" s="371" t="s">
        <v>21</v>
      </c>
      <c r="D6260" s="372">
        <v>1</v>
      </c>
    </row>
    <row r="6261" spans="1:4" x14ac:dyDescent="0.25">
      <c r="A6261" s="369" t="s">
        <v>14751</v>
      </c>
      <c r="B6261" s="370" t="s">
        <v>14752</v>
      </c>
      <c r="C6261" s="371" t="s">
        <v>569</v>
      </c>
      <c r="D6261" s="372">
        <v>0.23100000000000001</v>
      </c>
    </row>
    <row r="6262" spans="1:4" x14ac:dyDescent="0.25">
      <c r="A6262" s="369" t="s">
        <v>14753</v>
      </c>
      <c r="B6262" s="370" t="s">
        <v>14754</v>
      </c>
      <c r="C6262" s="371" t="s">
        <v>52</v>
      </c>
      <c r="D6262" s="372">
        <v>1.7849999999999999</v>
      </c>
    </row>
    <row r="6263" spans="1:4" x14ac:dyDescent="0.25">
      <c r="A6263" s="369" t="s">
        <v>14854</v>
      </c>
      <c r="B6263" s="370" t="s">
        <v>14855</v>
      </c>
      <c r="C6263" s="371" t="s">
        <v>569</v>
      </c>
      <c r="D6263" s="372">
        <v>5.21E-2</v>
      </c>
    </row>
    <row r="6264" spans="1:4" x14ac:dyDescent="0.25">
      <c r="A6264" s="369" t="s">
        <v>2592</v>
      </c>
      <c r="B6264" s="370" t="s">
        <v>2593</v>
      </c>
      <c r="C6264" s="371" t="s">
        <v>21</v>
      </c>
      <c r="D6264" s="372"/>
    </row>
    <row r="6265" spans="1:4" x14ac:dyDescent="0.25">
      <c r="A6265" s="369" t="s">
        <v>8949</v>
      </c>
      <c r="B6265" s="370" t="s">
        <v>8950</v>
      </c>
      <c r="C6265" s="371" t="s">
        <v>770</v>
      </c>
      <c r="D6265" s="372">
        <v>0.41699999999999998</v>
      </c>
    </row>
    <row r="6266" spans="1:4" x14ac:dyDescent="0.25">
      <c r="A6266" s="369" t="s">
        <v>8957</v>
      </c>
      <c r="B6266" s="370" t="s">
        <v>8958</v>
      </c>
      <c r="C6266" s="371" t="s">
        <v>770</v>
      </c>
      <c r="D6266" s="372">
        <v>0.66700000000000004</v>
      </c>
    </row>
    <row r="6267" spans="1:4" ht="30" x14ac:dyDescent="0.25">
      <c r="A6267" s="369" t="s">
        <v>10322</v>
      </c>
      <c r="B6267" s="370" t="s">
        <v>10323</v>
      </c>
      <c r="C6267" s="371" t="s">
        <v>21</v>
      </c>
      <c r="D6267" s="372">
        <v>1</v>
      </c>
    </row>
    <row r="6268" spans="1:4" x14ac:dyDescent="0.25">
      <c r="A6268" s="369" t="s">
        <v>14751</v>
      </c>
      <c r="B6268" s="370" t="s">
        <v>14752</v>
      </c>
      <c r="C6268" s="371" t="s">
        <v>569</v>
      </c>
      <c r="D6268" s="372">
        <v>0.35699999999999998</v>
      </c>
    </row>
    <row r="6269" spans="1:4" x14ac:dyDescent="0.25">
      <c r="A6269" s="369" t="s">
        <v>14753</v>
      </c>
      <c r="B6269" s="370" t="s">
        <v>14754</v>
      </c>
      <c r="C6269" s="371" t="s">
        <v>52</v>
      </c>
      <c r="D6269" s="372">
        <v>2.7654000000000001</v>
      </c>
    </row>
    <row r="6270" spans="1:4" x14ac:dyDescent="0.25">
      <c r="A6270" s="369" t="s">
        <v>14854</v>
      </c>
      <c r="B6270" s="370" t="s">
        <v>14855</v>
      </c>
      <c r="C6270" s="371" t="s">
        <v>569</v>
      </c>
      <c r="D6270" s="372">
        <v>8.0699999999999994E-2</v>
      </c>
    </row>
    <row r="6271" spans="1:4" x14ac:dyDescent="0.25">
      <c r="A6271" s="365" t="s">
        <v>7058</v>
      </c>
      <c r="B6271" s="366" t="s">
        <v>2594</v>
      </c>
      <c r="C6271" s="367"/>
      <c r="D6271" s="368"/>
    </row>
    <row r="6272" spans="1:4" x14ac:dyDescent="0.25">
      <c r="A6272" s="369" t="s">
        <v>2595</v>
      </c>
      <c r="B6272" s="370" t="s">
        <v>2596</v>
      </c>
      <c r="C6272" s="371" t="s">
        <v>21</v>
      </c>
      <c r="D6272" s="372"/>
    </row>
    <row r="6273" spans="1:4" x14ac:dyDescent="0.25">
      <c r="A6273" s="369" t="s">
        <v>8949</v>
      </c>
      <c r="B6273" s="370" t="s">
        <v>8950</v>
      </c>
      <c r="C6273" s="371" t="s">
        <v>770</v>
      </c>
      <c r="D6273" s="372">
        <v>0.41699999999999998</v>
      </c>
    </row>
    <row r="6274" spans="1:4" x14ac:dyDescent="0.25">
      <c r="A6274" s="369" t="s">
        <v>8957</v>
      </c>
      <c r="B6274" s="370" t="s">
        <v>8958</v>
      </c>
      <c r="C6274" s="371" t="s">
        <v>770</v>
      </c>
      <c r="D6274" s="372">
        <v>0.66700000000000004</v>
      </c>
    </row>
    <row r="6275" spans="1:4" x14ac:dyDescent="0.25">
      <c r="A6275" s="369" t="s">
        <v>10344</v>
      </c>
      <c r="B6275" s="370" t="s">
        <v>10345</v>
      </c>
      <c r="C6275" s="371" t="s">
        <v>21</v>
      </c>
      <c r="D6275" s="372">
        <v>1</v>
      </c>
    </row>
    <row r="6276" spans="1:4" x14ac:dyDescent="0.25">
      <c r="A6276" s="369" t="s">
        <v>14751</v>
      </c>
      <c r="B6276" s="370" t="s">
        <v>14752</v>
      </c>
      <c r="C6276" s="371" t="s">
        <v>569</v>
      </c>
      <c r="D6276" s="372">
        <v>0.35699999999999998</v>
      </c>
    </row>
    <row r="6277" spans="1:4" x14ac:dyDescent="0.25">
      <c r="A6277" s="369" t="s">
        <v>14753</v>
      </c>
      <c r="B6277" s="370" t="s">
        <v>14754</v>
      </c>
      <c r="C6277" s="371" t="s">
        <v>52</v>
      </c>
      <c r="D6277" s="372">
        <v>2.7654000000000001</v>
      </c>
    </row>
    <row r="6278" spans="1:4" x14ac:dyDescent="0.25">
      <c r="A6278" s="369" t="s">
        <v>14854</v>
      </c>
      <c r="B6278" s="370" t="s">
        <v>14855</v>
      </c>
      <c r="C6278" s="371" t="s">
        <v>569</v>
      </c>
      <c r="D6278" s="372">
        <v>8.0699999999999994E-2</v>
      </c>
    </row>
    <row r="6279" spans="1:4" x14ac:dyDescent="0.25">
      <c r="A6279" s="369" t="s">
        <v>2597</v>
      </c>
      <c r="B6279" s="370" t="s">
        <v>2598</v>
      </c>
      <c r="C6279" s="371" t="s">
        <v>21</v>
      </c>
      <c r="D6279" s="372"/>
    </row>
    <row r="6280" spans="1:4" x14ac:dyDescent="0.25">
      <c r="A6280" s="369" t="s">
        <v>8949</v>
      </c>
      <c r="B6280" s="370" t="s">
        <v>8950</v>
      </c>
      <c r="C6280" s="371" t="s">
        <v>770</v>
      </c>
      <c r="D6280" s="372">
        <v>0.5</v>
      </c>
    </row>
    <row r="6281" spans="1:4" x14ac:dyDescent="0.25">
      <c r="A6281" s="369" t="s">
        <v>8957</v>
      </c>
      <c r="B6281" s="370" t="s">
        <v>8958</v>
      </c>
      <c r="C6281" s="371" t="s">
        <v>770</v>
      </c>
      <c r="D6281" s="372">
        <v>0.75</v>
      </c>
    </row>
    <row r="6282" spans="1:4" x14ac:dyDescent="0.25">
      <c r="A6282" s="369" t="s">
        <v>10346</v>
      </c>
      <c r="B6282" s="370" t="s">
        <v>10347</v>
      </c>
      <c r="C6282" s="371" t="s">
        <v>21</v>
      </c>
      <c r="D6282" s="372">
        <v>1</v>
      </c>
    </row>
    <row r="6283" spans="1:4" x14ac:dyDescent="0.25">
      <c r="A6283" s="369" t="s">
        <v>14751</v>
      </c>
      <c r="B6283" s="370" t="s">
        <v>14752</v>
      </c>
      <c r="C6283" s="371" t="s">
        <v>569</v>
      </c>
      <c r="D6283" s="372">
        <v>0.26500000000000001</v>
      </c>
    </row>
    <row r="6284" spans="1:4" x14ac:dyDescent="0.25">
      <c r="A6284" s="369" t="s">
        <v>14753</v>
      </c>
      <c r="B6284" s="370" t="s">
        <v>14754</v>
      </c>
      <c r="C6284" s="371" t="s">
        <v>52</v>
      </c>
      <c r="D6284" s="372">
        <v>2.0495999999999999</v>
      </c>
    </row>
    <row r="6285" spans="1:4" x14ac:dyDescent="0.25">
      <c r="A6285" s="369" t="s">
        <v>14854</v>
      </c>
      <c r="B6285" s="370" t="s">
        <v>14855</v>
      </c>
      <c r="C6285" s="371" t="s">
        <v>569</v>
      </c>
      <c r="D6285" s="372">
        <v>5.9799999999999999E-2</v>
      </c>
    </row>
    <row r="6286" spans="1:4" x14ac:dyDescent="0.25">
      <c r="A6286" s="369" t="s">
        <v>2599</v>
      </c>
      <c r="B6286" s="370" t="s">
        <v>2600</v>
      </c>
      <c r="C6286" s="371" t="s">
        <v>21</v>
      </c>
      <c r="D6286" s="372"/>
    </row>
    <row r="6287" spans="1:4" x14ac:dyDescent="0.25">
      <c r="A6287" s="369" t="s">
        <v>8949</v>
      </c>
      <c r="B6287" s="370" t="s">
        <v>8950</v>
      </c>
      <c r="C6287" s="371" t="s">
        <v>770</v>
      </c>
      <c r="D6287" s="372">
        <v>0.58299999999999996</v>
      </c>
    </row>
    <row r="6288" spans="1:4" x14ac:dyDescent="0.25">
      <c r="A6288" s="369" t="s">
        <v>8957</v>
      </c>
      <c r="B6288" s="370" t="s">
        <v>8958</v>
      </c>
      <c r="C6288" s="371" t="s">
        <v>770</v>
      </c>
      <c r="D6288" s="372">
        <v>0.75</v>
      </c>
    </row>
    <row r="6289" spans="1:4" x14ac:dyDescent="0.25">
      <c r="A6289" s="369" t="s">
        <v>10342</v>
      </c>
      <c r="B6289" s="370" t="s">
        <v>10343</v>
      </c>
      <c r="C6289" s="371" t="s">
        <v>21</v>
      </c>
      <c r="D6289" s="372">
        <v>1</v>
      </c>
    </row>
    <row r="6290" spans="1:4" x14ac:dyDescent="0.25">
      <c r="A6290" s="369" t="s">
        <v>14751</v>
      </c>
      <c r="B6290" s="370" t="s">
        <v>14752</v>
      </c>
      <c r="C6290" s="371" t="s">
        <v>569</v>
      </c>
      <c r="D6290" s="372">
        <v>0.23100000000000001</v>
      </c>
    </row>
    <row r="6291" spans="1:4" x14ac:dyDescent="0.25">
      <c r="A6291" s="369" t="s">
        <v>14753</v>
      </c>
      <c r="B6291" s="370" t="s">
        <v>14754</v>
      </c>
      <c r="C6291" s="371" t="s">
        <v>52</v>
      </c>
      <c r="D6291" s="372">
        <v>1.7849999999999999</v>
      </c>
    </row>
    <row r="6292" spans="1:4" x14ac:dyDescent="0.25">
      <c r="A6292" s="369" t="s">
        <v>14854</v>
      </c>
      <c r="B6292" s="370" t="s">
        <v>14855</v>
      </c>
      <c r="C6292" s="371" t="s">
        <v>569</v>
      </c>
      <c r="D6292" s="372">
        <v>5.21E-2</v>
      </c>
    </row>
    <row r="6293" spans="1:4" x14ac:dyDescent="0.25">
      <c r="A6293" s="369" t="s">
        <v>2601</v>
      </c>
      <c r="B6293" s="370" t="s">
        <v>2602</v>
      </c>
      <c r="C6293" s="371" t="s">
        <v>21</v>
      </c>
      <c r="D6293" s="372"/>
    </row>
    <row r="6294" spans="1:4" x14ac:dyDescent="0.25">
      <c r="A6294" s="369" t="s">
        <v>8949</v>
      </c>
      <c r="B6294" s="370" t="s">
        <v>8950</v>
      </c>
      <c r="C6294" s="371" t="s">
        <v>770</v>
      </c>
      <c r="D6294" s="372">
        <v>0.41670000000000001</v>
      </c>
    </row>
    <row r="6295" spans="1:4" x14ac:dyDescent="0.25">
      <c r="A6295" s="369" t="s">
        <v>8957</v>
      </c>
      <c r="B6295" s="370" t="s">
        <v>8958</v>
      </c>
      <c r="C6295" s="371" t="s">
        <v>770</v>
      </c>
      <c r="D6295" s="372">
        <v>0.66669999999999996</v>
      </c>
    </row>
    <row r="6296" spans="1:4" x14ac:dyDescent="0.25">
      <c r="A6296" s="369" t="s">
        <v>10338</v>
      </c>
      <c r="B6296" s="370" t="s">
        <v>10339</v>
      </c>
      <c r="C6296" s="371" t="s">
        <v>21</v>
      </c>
      <c r="D6296" s="372">
        <v>1</v>
      </c>
    </row>
    <row r="6297" spans="1:4" x14ac:dyDescent="0.25">
      <c r="A6297" s="369" t="s">
        <v>14751</v>
      </c>
      <c r="B6297" s="370" t="s">
        <v>14752</v>
      </c>
      <c r="C6297" s="371" t="s">
        <v>569</v>
      </c>
      <c r="D6297" s="372">
        <v>0.35699999999999998</v>
      </c>
    </row>
    <row r="6298" spans="1:4" x14ac:dyDescent="0.25">
      <c r="A6298" s="369" t="s">
        <v>14753</v>
      </c>
      <c r="B6298" s="370" t="s">
        <v>14754</v>
      </c>
      <c r="C6298" s="371" t="s">
        <v>52</v>
      </c>
      <c r="D6298" s="372">
        <v>2.7654000000000001</v>
      </c>
    </row>
    <row r="6299" spans="1:4" x14ac:dyDescent="0.25">
      <c r="A6299" s="369" t="s">
        <v>14854</v>
      </c>
      <c r="B6299" s="370" t="s">
        <v>14855</v>
      </c>
      <c r="C6299" s="371" t="s">
        <v>569</v>
      </c>
      <c r="D6299" s="372">
        <v>8.0699999999999994E-2</v>
      </c>
    </row>
    <row r="6300" spans="1:4" x14ac:dyDescent="0.25">
      <c r="A6300" s="369" t="s">
        <v>2603</v>
      </c>
      <c r="B6300" s="370" t="s">
        <v>2604</v>
      </c>
      <c r="C6300" s="371" t="s">
        <v>21</v>
      </c>
      <c r="D6300" s="372"/>
    </row>
    <row r="6301" spans="1:4" x14ac:dyDescent="0.25">
      <c r="A6301" s="369" t="s">
        <v>8949</v>
      </c>
      <c r="B6301" s="370" t="s">
        <v>8950</v>
      </c>
      <c r="C6301" s="371" t="s">
        <v>770</v>
      </c>
      <c r="D6301" s="372">
        <v>0.5</v>
      </c>
    </row>
    <row r="6302" spans="1:4" x14ac:dyDescent="0.25">
      <c r="A6302" s="369" t="s">
        <v>8957</v>
      </c>
      <c r="B6302" s="370" t="s">
        <v>8958</v>
      </c>
      <c r="C6302" s="371" t="s">
        <v>770</v>
      </c>
      <c r="D6302" s="372">
        <v>0.75</v>
      </c>
    </row>
    <row r="6303" spans="1:4" x14ac:dyDescent="0.25">
      <c r="A6303" s="369" t="s">
        <v>10340</v>
      </c>
      <c r="B6303" s="370" t="s">
        <v>10341</v>
      </c>
      <c r="C6303" s="371" t="s">
        <v>21</v>
      </c>
      <c r="D6303" s="372">
        <v>1</v>
      </c>
    </row>
    <row r="6304" spans="1:4" x14ac:dyDescent="0.25">
      <c r="A6304" s="369" t="s">
        <v>14751</v>
      </c>
      <c r="B6304" s="370" t="s">
        <v>14752</v>
      </c>
      <c r="C6304" s="371" t="s">
        <v>569</v>
      </c>
      <c r="D6304" s="372">
        <v>0.26500000000000001</v>
      </c>
    </row>
    <row r="6305" spans="1:4" x14ac:dyDescent="0.25">
      <c r="A6305" s="369" t="s">
        <v>14753</v>
      </c>
      <c r="B6305" s="370" t="s">
        <v>14754</v>
      </c>
      <c r="C6305" s="371" t="s">
        <v>52</v>
      </c>
      <c r="D6305" s="372">
        <v>2.0495999999999999</v>
      </c>
    </row>
    <row r="6306" spans="1:4" x14ac:dyDescent="0.25">
      <c r="A6306" s="369" t="s">
        <v>14854</v>
      </c>
      <c r="B6306" s="370" t="s">
        <v>14855</v>
      </c>
      <c r="C6306" s="371" t="s">
        <v>569</v>
      </c>
      <c r="D6306" s="372">
        <v>5.9799999999999999E-2</v>
      </c>
    </row>
    <row r="6307" spans="1:4" x14ac:dyDescent="0.25">
      <c r="A6307" s="369" t="s">
        <v>2605</v>
      </c>
      <c r="B6307" s="370" t="s">
        <v>2606</v>
      </c>
      <c r="C6307" s="371" t="s">
        <v>21</v>
      </c>
      <c r="D6307" s="372"/>
    </row>
    <row r="6308" spans="1:4" x14ac:dyDescent="0.25">
      <c r="A6308" s="369" t="s">
        <v>8949</v>
      </c>
      <c r="B6308" s="370" t="s">
        <v>8950</v>
      </c>
      <c r="C6308" s="371" t="s">
        <v>770</v>
      </c>
      <c r="D6308" s="372">
        <v>0.58299999999999996</v>
      </c>
    </row>
    <row r="6309" spans="1:4" x14ac:dyDescent="0.25">
      <c r="A6309" s="369" t="s">
        <v>8957</v>
      </c>
      <c r="B6309" s="370" t="s">
        <v>8958</v>
      </c>
      <c r="C6309" s="371" t="s">
        <v>770</v>
      </c>
      <c r="D6309" s="372">
        <v>0.75</v>
      </c>
    </row>
    <row r="6310" spans="1:4" x14ac:dyDescent="0.25">
      <c r="A6310" s="369" t="s">
        <v>10348</v>
      </c>
      <c r="B6310" s="370" t="s">
        <v>10349</v>
      </c>
      <c r="C6310" s="371" t="s">
        <v>21</v>
      </c>
      <c r="D6310" s="372">
        <v>1</v>
      </c>
    </row>
    <row r="6311" spans="1:4" x14ac:dyDescent="0.25">
      <c r="A6311" s="369" t="s">
        <v>14751</v>
      </c>
      <c r="B6311" s="370" t="s">
        <v>14752</v>
      </c>
      <c r="C6311" s="371" t="s">
        <v>569</v>
      </c>
      <c r="D6311" s="372">
        <v>0.23100000000000001</v>
      </c>
    </row>
    <row r="6312" spans="1:4" x14ac:dyDescent="0.25">
      <c r="A6312" s="369" t="s">
        <v>14753</v>
      </c>
      <c r="B6312" s="370" t="s">
        <v>14754</v>
      </c>
      <c r="C6312" s="371" t="s">
        <v>52</v>
      </c>
      <c r="D6312" s="372">
        <v>1.7849999999999999</v>
      </c>
    </row>
    <row r="6313" spans="1:4" x14ac:dyDescent="0.25">
      <c r="A6313" s="369" t="s">
        <v>14854</v>
      </c>
      <c r="B6313" s="370" t="s">
        <v>14855</v>
      </c>
      <c r="C6313" s="371" t="s">
        <v>569</v>
      </c>
      <c r="D6313" s="372">
        <v>5.21E-2</v>
      </c>
    </row>
    <row r="6314" spans="1:4" x14ac:dyDescent="0.25">
      <c r="A6314" s="369" t="s">
        <v>2607</v>
      </c>
      <c r="B6314" s="370" t="s">
        <v>2608</v>
      </c>
      <c r="C6314" s="371" t="s">
        <v>21</v>
      </c>
      <c r="D6314" s="372"/>
    </row>
    <row r="6315" spans="1:4" x14ac:dyDescent="0.25">
      <c r="A6315" s="369" t="s">
        <v>8949</v>
      </c>
      <c r="B6315" s="370" t="s">
        <v>8950</v>
      </c>
      <c r="C6315" s="371" t="s">
        <v>770</v>
      </c>
      <c r="D6315" s="372">
        <v>0.5</v>
      </c>
    </row>
    <row r="6316" spans="1:4" x14ac:dyDescent="0.25">
      <c r="A6316" s="369" t="s">
        <v>8957</v>
      </c>
      <c r="B6316" s="370" t="s">
        <v>8958</v>
      </c>
      <c r="C6316" s="371" t="s">
        <v>770</v>
      </c>
      <c r="D6316" s="372">
        <v>0.75</v>
      </c>
    </row>
    <row r="6317" spans="1:4" x14ac:dyDescent="0.25">
      <c r="A6317" s="369" t="s">
        <v>10296</v>
      </c>
      <c r="B6317" s="370" t="s">
        <v>10297</v>
      </c>
      <c r="C6317" s="371" t="s">
        <v>21</v>
      </c>
      <c r="D6317" s="372">
        <v>1</v>
      </c>
    </row>
    <row r="6318" spans="1:4" x14ac:dyDescent="0.25">
      <c r="A6318" s="369" t="s">
        <v>14751</v>
      </c>
      <c r="B6318" s="370" t="s">
        <v>14752</v>
      </c>
      <c r="C6318" s="371" t="s">
        <v>569</v>
      </c>
      <c r="D6318" s="372">
        <v>0.26500000000000001</v>
      </c>
    </row>
    <row r="6319" spans="1:4" x14ac:dyDescent="0.25">
      <c r="A6319" s="369" t="s">
        <v>14753</v>
      </c>
      <c r="B6319" s="370" t="s">
        <v>14754</v>
      </c>
      <c r="C6319" s="371" t="s">
        <v>52</v>
      </c>
      <c r="D6319" s="372">
        <v>2.0495999999999999</v>
      </c>
    </row>
    <row r="6320" spans="1:4" x14ac:dyDescent="0.25">
      <c r="A6320" s="369" t="s">
        <v>14854</v>
      </c>
      <c r="B6320" s="370" t="s">
        <v>14855</v>
      </c>
      <c r="C6320" s="371" t="s">
        <v>569</v>
      </c>
      <c r="D6320" s="372">
        <v>5.9799999999999999E-2</v>
      </c>
    </row>
    <row r="6321" spans="1:4" x14ac:dyDescent="0.25">
      <c r="A6321" s="369" t="s">
        <v>2609</v>
      </c>
      <c r="B6321" s="370" t="s">
        <v>2610</v>
      </c>
      <c r="C6321" s="371" t="s">
        <v>21</v>
      </c>
      <c r="D6321" s="372"/>
    </row>
    <row r="6322" spans="1:4" x14ac:dyDescent="0.25">
      <c r="A6322" s="369" t="s">
        <v>8949</v>
      </c>
      <c r="B6322" s="370" t="s">
        <v>8950</v>
      </c>
      <c r="C6322" s="371" t="s">
        <v>770</v>
      </c>
      <c r="D6322" s="372">
        <v>0.58299999999999996</v>
      </c>
    </row>
    <row r="6323" spans="1:4" x14ac:dyDescent="0.25">
      <c r="A6323" s="369" t="s">
        <v>8957</v>
      </c>
      <c r="B6323" s="370" t="s">
        <v>8958</v>
      </c>
      <c r="C6323" s="371" t="s">
        <v>770</v>
      </c>
      <c r="D6323" s="372">
        <v>0.75</v>
      </c>
    </row>
    <row r="6324" spans="1:4" x14ac:dyDescent="0.25">
      <c r="A6324" s="369" t="s">
        <v>10318</v>
      </c>
      <c r="B6324" s="370" t="s">
        <v>10319</v>
      </c>
      <c r="C6324" s="371" t="s">
        <v>21</v>
      </c>
      <c r="D6324" s="372">
        <v>1</v>
      </c>
    </row>
    <row r="6325" spans="1:4" x14ac:dyDescent="0.25">
      <c r="A6325" s="369" t="s">
        <v>14751</v>
      </c>
      <c r="B6325" s="370" t="s">
        <v>14752</v>
      </c>
      <c r="C6325" s="371" t="s">
        <v>569</v>
      </c>
      <c r="D6325" s="372">
        <v>0.23100000000000001</v>
      </c>
    </row>
    <row r="6326" spans="1:4" x14ac:dyDescent="0.25">
      <c r="A6326" s="369" t="s">
        <v>14753</v>
      </c>
      <c r="B6326" s="370" t="s">
        <v>14754</v>
      </c>
      <c r="C6326" s="371" t="s">
        <v>52</v>
      </c>
      <c r="D6326" s="372">
        <v>1.7849999999999999</v>
      </c>
    </row>
    <row r="6327" spans="1:4" x14ac:dyDescent="0.25">
      <c r="A6327" s="369" t="s">
        <v>14854</v>
      </c>
      <c r="B6327" s="370" t="s">
        <v>14855</v>
      </c>
      <c r="C6327" s="371" t="s">
        <v>569</v>
      </c>
      <c r="D6327" s="372">
        <v>5.21E-2</v>
      </c>
    </row>
    <row r="6328" spans="1:4" x14ac:dyDescent="0.25">
      <c r="A6328" s="365" t="s">
        <v>7059</v>
      </c>
      <c r="B6328" s="366" t="s">
        <v>2611</v>
      </c>
      <c r="C6328" s="367"/>
      <c r="D6328" s="368"/>
    </row>
    <row r="6329" spans="1:4" x14ac:dyDescent="0.25">
      <c r="A6329" s="369" t="s">
        <v>2612</v>
      </c>
      <c r="B6329" s="370" t="s">
        <v>2613</v>
      </c>
      <c r="C6329" s="371" t="s">
        <v>21</v>
      </c>
      <c r="D6329" s="372"/>
    </row>
    <row r="6330" spans="1:4" x14ac:dyDescent="0.25">
      <c r="A6330" s="369" t="s">
        <v>8949</v>
      </c>
      <c r="B6330" s="370" t="s">
        <v>8950</v>
      </c>
      <c r="C6330" s="371" t="s">
        <v>770</v>
      </c>
      <c r="D6330" s="372">
        <v>0.5</v>
      </c>
    </row>
    <row r="6331" spans="1:4" x14ac:dyDescent="0.25">
      <c r="A6331" s="369" t="s">
        <v>8957</v>
      </c>
      <c r="B6331" s="370" t="s">
        <v>8958</v>
      </c>
      <c r="C6331" s="371" t="s">
        <v>770</v>
      </c>
      <c r="D6331" s="372">
        <v>0.75</v>
      </c>
    </row>
    <row r="6332" spans="1:4" x14ac:dyDescent="0.25">
      <c r="A6332" s="369" t="s">
        <v>10350</v>
      </c>
      <c r="B6332" s="370" t="s">
        <v>10351</v>
      </c>
      <c r="C6332" s="371" t="s">
        <v>21</v>
      </c>
      <c r="D6332" s="372">
        <v>1</v>
      </c>
    </row>
    <row r="6333" spans="1:4" x14ac:dyDescent="0.25">
      <c r="A6333" s="369" t="s">
        <v>14751</v>
      </c>
      <c r="B6333" s="370" t="s">
        <v>14752</v>
      </c>
      <c r="C6333" s="371" t="s">
        <v>569</v>
      </c>
      <c r="D6333" s="372">
        <v>0.26500000000000001</v>
      </c>
    </row>
    <row r="6334" spans="1:4" x14ac:dyDescent="0.25">
      <c r="A6334" s="369" t="s">
        <v>14753</v>
      </c>
      <c r="B6334" s="370" t="s">
        <v>14754</v>
      </c>
      <c r="C6334" s="371" t="s">
        <v>52</v>
      </c>
      <c r="D6334" s="372">
        <v>2.0495999999999999</v>
      </c>
    </row>
    <row r="6335" spans="1:4" x14ac:dyDescent="0.25">
      <c r="A6335" s="369" t="s">
        <v>14854</v>
      </c>
      <c r="B6335" s="370" t="s">
        <v>14855</v>
      </c>
      <c r="C6335" s="371" t="s">
        <v>569</v>
      </c>
      <c r="D6335" s="372">
        <v>5.9799999999999999E-2</v>
      </c>
    </row>
    <row r="6336" spans="1:4" x14ac:dyDescent="0.25">
      <c r="A6336" s="369" t="s">
        <v>2614</v>
      </c>
      <c r="B6336" s="370" t="s">
        <v>2615</v>
      </c>
      <c r="C6336" s="371" t="s">
        <v>21</v>
      </c>
      <c r="D6336" s="372"/>
    </row>
    <row r="6337" spans="1:4" x14ac:dyDescent="0.25">
      <c r="A6337" s="369" t="s">
        <v>8949</v>
      </c>
      <c r="B6337" s="370" t="s">
        <v>8950</v>
      </c>
      <c r="C6337" s="371" t="s">
        <v>770</v>
      </c>
      <c r="D6337" s="372">
        <v>0.66700000000000004</v>
      </c>
    </row>
    <row r="6338" spans="1:4" x14ac:dyDescent="0.25">
      <c r="A6338" s="369" t="s">
        <v>8957</v>
      </c>
      <c r="B6338" s="370" t="s">
        <v>8958</v>
      </c>
      <c r="C6338" s="371" t="s">
        <v>770</v>
      </c>
      <c r="D6338" s="372">
        <v>1</v>
      </c>
    </row>
    <row r="6339" spans="1:4" ht="30" x14ac:dyDescent="0.25">
      <c r="A6339" s="369" t="s">
        <v>10316</v>
      </c>
      <c r="B6339" s="370" t="s">
        <v>10317</v>
      </c>
      <c r="C6339" s="371" t="s">
        <v>21</v>
      </c>
      <c r="D6339" s="372">
        <v>1</v>
      </c>
    </row>
    <row r="6340" spans="1:4" x14ac:dyDescent="0.25">
      <c r="A6340" s="369" t="s">
        <v>14751</v>
      </c>
      <c r="B6340" s="370" t="s">
        <v>14752</v>
      </c>
      <c r="C6340" s="371" t="s">
        <v>569</v>
      </c>
      <c r="D6340" s="372">
        <v>0.56499999999999995</v>
      </c>
    </row>
    <row r="6341" spans="1:4" x14ac:dyDescent="0.25">
      <c r="A6341" s="369" t="s">
        <v>14753</v>
      </c>
      <c r="B6341" s="370" t="s">
        <v>14754</v>
      </c>
      <c r="C6341" s="371" t="s">
        <v>52</v>
      </c>
      <c r="D6341" s="372">
        <v>4.3722000000000003</v>
      </c>
    </row>
    <row r="6342" spans="1:4" x14ac:dyDescent="0.25">
      <c r="A6342" s="369" t="s">
        <v>14854</v>
      </c>
      <c r="B6342" s="370" t="s">
        <v>14855</v>
      </c>
      <c r="C6342" s="371" t="s">
        <v>569</v>
      </c>
      <c r="D6342" s="372">
        <v>0.12759999999999999</v>
      </c>
    </row>
    <row r="6343" spans="1:4" x14ac:dyDescent="0.25">
      <c r="A6343" s="369" t="s">
        <v>2616</v>
      </c>
      <c r="B6343" s="370" t="s">
        <v>2617</v>
      </c>
      <c r="C6343" s="371" t="s">
        <v>21</v>
      </c>
      <c r="D6343" s="372"/>
    </row>
    <row r="6344" spans="1:4" x14ac:dyDescent="0.25">
      <c r="A6344" s="369" t="s">
        <v>8949</v>
      </c>
      <c r="B6344" s="370" t="s">
        <v>8950</v>
      </c>
      <c r="C6344" s="371" t="s">
        <v>770</v>
      </c>
      <c r="D6344" s="372">
        <v>0.5</v>
      </c>
    </row>
    <row r="6345" spans="1:4" x14ac:dyDescent="0.25">
      <c r="A6345" s="369" t="s">
        <v>8957</v>
      </c>
      <c r="B6345" s="370" t="s">
        <v>8958</v>
      </c>
      <c r="C6345" s="371" t="s">
        <v>770</v>
      </c>
      <c r="D6345" s="372">
        <v>0.75</v>
      </c>
    </row>
    <row r="6346" spans="1:4" x14ac:dyDescent="0.25">
      <c r="A6346" s="369" t="s">
        <v>10354</v>
      </c>
      <c r="B6346" s="370" t="s">
        <v>10355</v>
      </c>
      <c r="C6346" s="371" t="s">
        <v>21</v>
      </c>
      <c r="D6346" s="372">
        <v>1</v>
      </c>
    </row>
    <row r="6347" spans="1:4" x14ac:dyDescent="0.25">
      <c r="A6347" s="369" t="s">
        <v>14751</v>
      </c>
      <c r="B6347" s="370" t="s">
        <v>14752</v>
      </c>
      <c r="C6347" s="371" t="s">
        <v>569</v>
      </c>
      <c r="D6347" s="372">
        <v>0.26500000000000001</v>
      </c>
    </row>
    <row r="6348" spans="1:4" x14ac:dyDescent="0.25">
      <c r="A6348" s="369" t="s">
        <v>14753</v>
      </c>
      <c r="B6348" s="370" t="s">
        <v>14754</v>
      </c>
      <c r="C6348" s="371" t="s">
        <v>52</v>
      </c>
      <c r="D6348" s="372">
        <v>2.0495999999999999</v>
      </c>
    </row>
    <row r="6349" spans="1:4" x14ac:dyDescent="0.25">
      <c r="A6349" s="369" t="s">
        <v>14854</v>
      </c>
      <c r="B6349" s="370" t="s">
        <v>14855</v>
      </c>
      <c r="C6349" s="371" t="s">
        <v>569</v>
      </c>
      <c r="D6349" s="372">
        <v>5.9799999999999999E-2</v>
      </c>
    </row>
    <row r="6350" spans="1:4" x14ac:dyDescent="0.25">
      <c r="A6350" s="369" t="s">
        <v>2618</v>
      </c>
      <c r="B6350" s="370" t="s">
        <v>2619</v>
      </c>
      <c r="C6350" s="371" t="s">
        <v>21</v>
      </c>
      <c r="D6350" s="372"/>
    </row>
    <row r="6351" spans="1:4" x14ac:dyDescent="0.25">
      <c r="A6351" s="369" t="s">
        <v>8949</v>
      </c>
      <c r="B6351" s="370" t="s">
        <v>8950</v>
      </c>
      <c r="C6351" s="371" t="s">
        <v>770</v>
      </c>
      <c r="D6351" s="372">
        <v>0.66700000000000004</v>
      </c>
    </row>
    <row r="6352" spans="1:4" x14ac:dyDescent="0.25">
      <c r="A6352" s="369" t="s">
        <v>8957</v>
      </c>
      <c r="B6352" s="370" t="s">
        <v>8958</v>
      </c>
      <c r="C6352" s="371" t="s">
        <v>770</v>
      </c>
      <c r="D6352" s="372">
        <v>0.83299999999999996</v>
      </c>
    </row>
    <row r="6353" spans="1:4" ht="45" x14ac:dyDescent="0.25">
      <c r="A6353" s="369" t="s">
        <v>10320</v>
      </c>
      <c r="B6353" s="370" t="s">
        <v>10321</v>
      </c>
      <c r="C6353" s="371" t="s">
        <v>21</v>
      </c>
      <c r="D6353" s="372">
        <v>1</v>
      </c>
    </row>
    <row r="6354" spans="1:4" x14ac:dyDescent="0.25">
      <c r="A6354" s="369" t="s">
        <v>14751</v>
      </c>
      <c r="B6354" s="370" t="s">
        <v>14752</v>
      </c>
      <c r="C6354" s="371" t="s">
        <v>569</v>
      </c>
      <c r="D6354" s="372">
        <v>0.56499999999999995</v>
      </c>
    </row>
    <row r="6355" spans="1:4" x14ac:dyDescent="0.25">
      <c r="A6355" s="369" t="s">
        <v>14753</v>
      </c>
      <c r="B6355" s="370" t="s">
        <v>14754</v>
      </c>
      <c r="C6355" s="371" t="s">
        <v>52</v>
      </c>
      <c r="D6355" s="372">
        <v>4.3722000000000003</v>
      </c>
    </row>
    <row r="6356" spans="1:4" x14ac:dyDescent="0.25">
      <c r="A6356" s="369" t="s">
        <v>14854</v>
      </c>
      <c r="B6356" s="370" t="s">
        <v>14855</v>
      </c>
      <c r="C6356" s="371" t="s">
        <v>569</v>
      </c>
      <c r="D6356" s="372">
        <v>0.12759999999999999</v>
      </c>
    </row>
    <row r="6357" spans="1:4" x14ac:dyDescent="0.25">
      <c r="A6357" s="365" t="s">
        <v>7060</v>
      </c>
      <c r="B6357" s="366" t="s">
        <v>2620</v>
      </c>
      <c r="C6357" s="367"/>
      <c r="D6357" s="368"/>
    </row>
    <row r="6358" spans="1:4" x14ac:dyDescent="0.25">
      <c r="A6358" s="369" t="s">
        <v>108</v>
      </c>
      <c r="B6358" s="370" t="s">
        <v>109</v>
      </c>
      <c r="C6358" s="371" t="s">
        <v>21</v>
      </c>
      <c r="D6358" s="372"/>
    </row>
    <row r="6359" spans="1:4" ht="30" x14ac:dyDescent="0.25">
      <c r="A6359" s="369" t="s">
        <v>10306</v>
      </c>
      <c r="B6359" s="370" t="s">
        <v>10307</v>
      </c>
      <c r="C6359" s="371" t="s">
        <v>21</v>
      </c>
      <c r="D6359" s="372">
        <v>1</v>
      </c>
    </row>
    <row r="6360" spans="1:4" x14ac:dyDescent="0.25">
      <c r="A6360" s="369" t="s">
        <v>2621</v>
      </c>
      <c r="B6360" s="370" t="s">
        <v>2622</v>
      </c>
      <c r="C6360" s="371" t="s">
        <v>21</v>
      </c>
      <c r="D6360" s="372"/>
    </row>
    <row r="6361" spans="1:4" x14ac:dyDescent="0.25">
      <c r="A6361" s="369" t="s">
        <v>8935</v>
      </c>
      <c r="B6361" s="370" t="s">
        <v>8936</v>
      </c>
      <c r="C6361" s="371" t="s">
        <v>770</v>
      </c>
      <c r="D6361" s="372">
        <v>0.5</v>
      </c>
    </row>
    <row r="6362" spans="1:4" x14ac:dyDescent="0.25">
      <c r="A6362" s="369" t="s">
        <v>8949</v>
      </c>
      <c r="B6362" s="370" t="s">
        <v>8950</v>
      </c>
      <c r="C6362" s="371" t="s">
        <v>770</v>
      </c>
      <c r="D6362" s="372">
        <v>0.5</v>
      </c>
    </row>
    <row r="6363" spans="1:4" x14ac:dyDescent="0.25">
      <c r="A6363" s="369" t="s">
        <v>9524</v>
      </c>
      <c r="B6363" s="370" t="s">
        <v>9525</v>
      </c>
      <c r="C6363" s="371" t="s">
        <v>569</v>
      </c>
      <c r="D6363" s="372">
        <v>2</v>
      </c>
    </row>
    <row r="6364" spans="1:4" ht="45" x14ac:dyDescent="0.25">
      <c r="A6364" s="369" t="s">
        <v>10302</v>
      </c>
      <c r="B6364" s="370" t="s">
        <v>10303</v>
      </c>
      <c r="C6364" s="371" t="s">
        <v>21</v>
      </c>
      <c r="D6364" s="372">
        <v>1</v>
      </c>
    </row>
    <row r="6365" spans="1:4" x14ac:dyDescent="0.25">
      <c r="A6365" s="365" t="s">
        <v>7061</v>
      </c>
      <c r="B6365" s="366" t="s">
        <v>15083</v>
      </c>
      <c r="C6365" s="367"/>
      <c r="D6365" s="368"/>
    </row>
    <row r="6366" spans="1:4" x14ac:dyDescent="0.25">
      <c r="A6366" s="369" t="s">
        <v>2623</v>
      </c>
      <c r="B6366" s="370" t="s">
        <v>2624</v>
      </c>
      <c r="C6366" s="371" t="s">
        <v>52</v>
      </c>
      <c r="D6366" s="372"/>
    </row>
    <row r="6367" spans="1:4" x14ac:dyDescent="0.25">
      <c r="A6367" s="369" t="s">
        <v>8957</v>
      </c>
      <c r="B6367" s="370" t="s">
        <v>8958</v>
      </c>
      <c r="C6367" s="371" t="s">
        <v>770</v>
      </c>
      <c r="D6367" s="372">
        <v>0.15</v>
      </c>
    </row>
    <row r="6368" spans="1:4" x14ac:dyDescent="0.25">
      <c r="A6368" s="369" t="s">
        <v>9005</v>
      </c>
      <c r="B6368" s="370" t="s">
        <v>9006</v>
      </c>
      <c r="C6368" s="371" t="s">
        <v>32</v>
      </c>
      <c r="D6368" s="372">
        <v>0.4</v>
      </c>
    </row>
    <row r="6369" spans="1:4" ht="30" x14ac:dyDescent="0.25">
      <c r="A6369" s="369" t="s">
        <v>2625</v>
      </c>
      <c r="B6369" s="370" t="s">
        <v>2626</v>
      </c>
      <c r="C6369" s="371" t="s">
        <v>21</v>
      </c>
      <c r="D6369" s="372"/>
    </row>
    <row r="6370" spans="1:4" x14ac:dyDescent="0.25">
      <c r="A6370" s="369" t="s">
        <v>8957</v>
      </c>
      <c r="B6370" s="370" t="s">
        <v>8958</v>
      </c>
      <c r="C6370" s="371" t="s">
        <v>770</v>
      </c>
      <c r="D6370" s="372">
        <v>2</v>
      </c>
    </row>
    <row r="6371" spans="1:4" x14ac:dyDescent="0.25">
      <c r="A6371" s="369" t="s">
        <v>9005</v>
      </c>
      <c r="B6371" s="370" t="s">
        <v>9006</v>
      </c>
      <c r="C6371" s="371" t="s">
        <v>32</v>
      </c>
      <c r="D6371" s="372">
        <v>2</v>
      </c>
    </row>
    <row r="6372" spans="1:4" x14ac:dyDescent="0.25">
      <c r="A6372" s="365" t="s">
        <v>7063</v>
      </c>
      <c r="B6372" s="366" t="s">
        <v>2627</v>
      </c>
      <c r="C6372" s="367"/>
      <c r="D6372" s="368"/>
    </row>
    <row r="6373" spans="1:4" x14ac:dyDescent="0.25">
      <c r="A6373" s="365" t="s">
        <v>7064</v>
      </c>
      <c r="B6373" s="366" t="s">
        <v>2628</v>
      </c>
      <c r="C6373" s="367"/>
      <c r="D6373" s="368"/>
    </row>
    <row r="6374" spans="1:4" x14ac:dyDescent="0.25">
      <c r="A6374" s="369" t="s">
        <v>2629</v>
      </c>
      <c r="B6374" s="370" t="s">
        <v>2630</v>
      </c>
      <c r="C6374" s="371" t="s">
        <v>21</v>
      </c>
      <c r="D6374" s="372"/>
    </row>
    <row r="6375" spans="1:4" x14ac:dyDescent="0.25">
      <c r="A6375" s="369" t="s">
        <v>8945</v>
      </c>
      <c r="B6375" s="370" t="s">
        <v>8946</v>
      </c>
      <c r="C6375" s="371" t="s">
        <v>770</v>
      </c>
      <c r="D6375" s="372">
        <v>1.97</v>
      </c>
    </row>
    <row r="6376" spans="1:4" x14ac:dyDescent="0.25">
      <c r="A6376" s="369" t="s">
        <v>8947</v>
      </c>
      <c r="B6376" s="370" t="s">
        <v>8948</v>
      </c>
      <c r="C6376" s="371" t="s">
        <v>770</v>
      </c>
      <c r="D6376" s="372">
        <v>1.97</v>
      </c>
    </row>
    <row r="6377" spans="1:4" ht="30" x14ac:dyDescent="0.25">
      <c r="A6377" s="369" t="s">
        <v>9774</v>
      </c>
      <c r="B6377" s="370" t="s">
        <v>9775</v>
      </c>
      <c r="C6377" s="371" t="s">
        <v>21</v>
      </c>
      <c r="D6377" s="372">
        <v>1.1000000000000001</v>
      </c>
    </row>
    <row r="6378" spans="1:4" x14ac:dyDescent="0.25">
      <c r="A6378" s="369" t="s">
        <v>2631</v>
      </c>
      <c r="B6378" s="370" t="s">
        <v>2632</v>
      </c>
      <c r="C6378" s="371" t="s">
        <v>21</v>
      </c>
      <c r="D6378" s="372"/>
    </row>
    <row r="6379" spans="1:4" x14ac:dyDescent="0.25">
      <c r="A6379" s="369" t="s">
        <v>8945</v>
      </c>
      <c r="B6379" s="370" t="s">
        <v>8946</v>
      </c>
      <c r="C6379" s="371" t="s">
        <v>770</v>
      </c>
      <c r="D6379" s="372">
        <v>1.97</v>
      </c>
    </row>
    <row r="6380" spans="1:4" x14ac:dyDescent="0.25">
      <c r="A6380" s="369" t="s">
        <v>8947</v>
      </c>
      <c r="B6380" s="370" t="s">
        <v>8948</v>
      </c>
      <c r="C6380" s="371" t="s">
        <v>770</v>
      </c>
      <c r="D6380" s="372">
        <v>1.97</v>
      </c>
    </row>
    <row r="6381" spans="1:4" x14ac:dyDescent="0.25">
      <c r="A6381" s="369" t="s">
        <v>9776</v>
      </c>
      <c r="B6381" s="370" t="s">
        <v>9777</v>
      </c>
      <c r="C6381" s="371" t="s">
        <v>21</v>
      </c>
      <c r="D6381" s="372">
        <v>1.1000000000000001</v>
      </c>
    </row>
    <row r="6382" spans="1:4" x14ac:dyDescent="0.25">
      <c r="A6382" s="369" t="s">
        <v>2633</v>
      </c>
      <c r="B6382" s="370" t="s">
        <v>2634</v>
      </c>
      <c r="C6382" s="371" t="s">
        <v>21</v>
      </c>
      <c r="D6382" s="372"/>
    </row>
    <row r="6383" spans="1:4" x14ac:dyDescent="0.25">
      <c r="A6383" s="369" t="s">
        <v>8945</v>
      </c>
      <c r="B6383" s="370" t="s">
        <v>8946</v>
      </c>
      <c r="C6383" s="371" t="s">
        <v>770</v>
      </c>
      <c r="D6383" s="372">
        <v>1.97</v>
      </c>
    </row>
    <row r="6384" spans="1:4" x14ac:dyDescent="0.25">
      <c r="A6384" s="369" t="s">
        <v>8947</v>
      </c>
      <c r="B6384" s="370" t="s">
        <v>8948</v>
      </c>
      <c r="C6384" s="371" t="s">
        <v>770</v>
      </c>
      <c r="D6384" s="372">
        <v>1.97</v>
      </c>
    </row>
    <row r="6385" spans="1:4" ht="30" x14ac:dyDescent="0.25">
      <c r="A6385" s="369" t="s">
        <v>9778</v>
      </c>
      <c r="B6385" s="370" t="s">
        <v>9779</v>
      </c>
      <c r="C6385" s="371" t="s">
        <v>21</v>
      </c>
      <c r="D6385" s="372">
        <v>1.1000000000000001</v>
      </c>
    </row>
    <row r="6386" spans="1:4" x14ac:dyDescent="0.25">
      <c r="A6386" s="369" t="s">
        <v>2635</v>
      </c>
      <c r="B6386" s="370" t="s">
        <v>2636</v>
      </c>
      <c r="C6386" s="371" t="s">
        <v>21</v>
      </c>
      <c r="D6386" s="372"/>
    </row>
    <row r="6387" spans="1:4" x14ac:dyDescent="0.25">
      <c r="A6387" s="369" t="s">
        <v>8945</v>
      </c>
      <c r="B6387" s="370" t="s">
        <v>8946</v>
      </c>
      <c r="C6387" s="371" t="s">
        <v>770</v>
      </c>
      <c r="D6387" s="372">
        <v>1.97</v>
      </c>
    </row>
    <row r="6388" spans="1:4" x14ac:dyDescent="0.25">
      <c r="A6388" s="369" t="s">
        <v>8947</v>
      </c>
      <c r="B6388" s="370" t="s">
        <v>8948</v>
      </c>
      <c r="C6388" s="371" t="s">
        <v>770</v>
      </c>
      <c r="D6388" s="372">
        <v>1.97</v>
      </c>
    </row>
    <row r="6389" spans="1:4" x14ac:dyDescent="0.25">
      <c r="A6389" s="369" t="s">
        <v>9790</v>
      </c>
      <c r="B6389" s="370" t="s">
        <v>9791</v>
      </c>
      <c r="C6389" s="371" t="s">
        <v>21</v>
      </c>
      <c r="D6389" s="372">
        <v>1.1000000000000001</v>
      </c>
    </row>
    <row r="6390" spans="1:4" x14ac:dyDescent="0.25">
      <c r="A6390" s="365" t="s">
        <v>7065</v>
      </c>
      <c r="B6390" s="366" t="s">
        <v>2637</v>
      </c>
      <c r="C6390" s="367"/>
      <c r="D6390" s="368"/>
    </row>
    <row r="6391" spans="1:4" x14ac:dyDescent="0.25">
      <c r="A6391" s="369" t="s">
        <v>2638</v>
      </c>
      <c r="B6391" s="370" t="s">
        <v>2639</v>
      </c>
      <c r="C6391" s="371" t="s">
        <v>21</v>
      </c>
      <c r="D6391" s="372"/>
    </row>
    <row r="6392" spans="1:4" x14ac:dyDescent="0.25">
      <c r="A6392" s="369" t="s">
        <v>8957</v>
      </c>
      <c r="B6392" s="370" t="s">
        <v>8958</v>
      </c>
      <c r="C6392" s="371" t="s">
        <v>770</v>
      </c>
      <c r="D6392" s="372">
        <v>2</v>
      </c>
    </row>
    <row r="6393" spans="1:4" x14ac:dyDescent="0.25">
      <c r="A6393" s="369" t="s">
        <v>9005</v>
      </c>
      <c r="B6393" s="370" t="s">
        <v>9006</v>
      </c>
      <c r="C6393" s="371" t="s">
        <v>32</v>
      </c>
      <c r="D6393" s="372">
        <v>2</v>
      </c>
    </row>
    <row r="6394" spans="1:4" x14ac:dyDescent="0.25">
      <c r="A6394" s="369" t="s">
        <v>10294</v>
      </c>
      <c r="B6394" s="370" t="s">
        <v>10295</v>
      </c>
      <c r="C6394" s="371" t="s">
        <v>21</v>
      </c>
      <c r="D6394" s="372">
        <v>1.02</v>
      </c>
    </row>
    <row r="6395" spans="1:4" x14ac:dyDescent="0.25">
      <c r="A6395" s="365" t="s">
        <v>7066</v>
      </c>
      <c r="B6395" s="366" t="s">
        <v>2640</v>
      </c>
      <c r="C6395" s="367"/>
      <c r="D6395" s="368"/>
    </row>
    <row r="6396" spans="1:4" x14ac:dyDescent="0.25">
      <c r="A6396" s="369" t="s">
        <v>2641</v>
      </c>
      <c r="B6396" s="370" t="s">
        <v>2642</v>
      </c>
      <c r="C6396" s="371" t="s">
        <v>21</v>
      </c>
      <c r="D6396" s="372"/>
    </row>
    <row r="6397" spans="1:4" x14ac:dyDescent="0.25">
      <c r="A6397" s="369" t="s">
        <v>8945</v>
      </c>
      <c r="B6397" s="370" t="s">
        <v>8946</v>
      </c>
      <c r="C6397" s="371" t="s">
        <v>770</v>
      </c>
      <c r="D6397" s="372">
        <v>2.1</v>
      </c>
    </row>
    <row r="6398" spans="1:4" x14ac:dyDescent="0.25">
      <c r="A6398" s="369" t="s">
        <v>8947</v>
      </c>
      <c r="B6398" s="370" t="s">
        <v>8948</v>
      </c>
      <c r="C6398" s="371" t="s">
        <v>770</v>
      </c>
      <c r="D6398" s="372">
        <v>1.7</v>
      </c>
    </row>
    <row r="6399" spans="1:4" ht="45" x14ac:dyDescent="0.25">
      <c r="A6399" s="369" t="s">
        <v>10292</v>
      </c>
      <c r="B6399" s="370" t="s">
        <v>10293</v>
      </c>
      <c r="C6399" s="371" t="s">
        <v>21</v>
      </c>
      <c r="D6399" s="372">
        <v>1</v>
      </c>
    </row>
    <row r="6400" spans="1:4" ht="30" x14ac:dyDescent="0.25">
      <c r="A6400" s="369" t="s">
        <v>2643</v>
      </c>
      <c r="B6400" s="370" t="s">
        <v>7067</v>
      </c>
      <c r="C6400" s="371" t="s">
        <v>52</v>
      </c>
      <c r="D6400" s="372"/>
    </row>
    <row r="6401" spans="1:4" x14ac:dyDescent="0.25">
      <c r="A6401" s="369" t="s">
        <v>8935</v>
      </c>
      <c r="B6401" s="370" t="s">
        <v>8936</v>
      </c>
      <c r="C6401" s="371" t="s">
        <v>770</v>
      </c>
      <c r="D6401" s="372">
        <v>1.8</v>
      </c>
    </row>
    <row r="6402" spans="1:4" x14ac:dyDescent="0.25">
      <c r="A6402" s="369" t="s">
        <v>8949</v>
      </c>
      <c r="B6402" s="370" t="s">
        <v>8950</v>
      </c>
      <c r="C6402" s="371" t="s">
        <v>770</v>
      </c>
      <c r="D6402" s="372">
        <v>1.9</v>
      </c>
    </row>
    <row r="6403" spans="1:4" ht="45" x14ac:dyDescent="0.25">
      <c r="A6403" s="369" t="s">
        <v>10788</v>
      </c>
      <c r="B6403" s="370" t="s">
        <v>10789</v>
      </c>
      <c r="C6403" s="371" t="s">
        <v>52</v>
      </c>
      <c r="D6403" s="372">
        <v>1</v>
      </c>
    </row>
    <row r="6404" spans="1:4" ht="30" x14ac:dyDescent="0.25">
      <c r="A6404" s="369" t="s">
        <v>2644</v>
      </c>
      <c r="B6404" s="370" t="s">
        <v>7068</v>
      </c>
      <c r="C6404" s="371" t="s">
        <v>52</v>
      </c>
      <c r="D6404" s="372"/>
    </row>
    <row r="6405" spans="1:4" x14ac:dyDescent="0.25">
      <c r="A6405" s="369" t="s">
        <v>8935</v>
      </c>
      <c r="B6405" s="370" t="s">
        <v>8936</v>
      </c>
      <c r="C6405" s="371" t="s">
        <v>770</v>
      </c>
      <c r="D6405" s="372">
        <v>0.6</v>
      </c>
    </row>
    <row r="6406" spans="1:4" x14ac:dyDescent="0.25">
      <c r="A6406" s="369" t="s">
        <v>8949</v>
      </c>
      <c r="B6406" s="370" t="s">
        <v>8950</v>
      </c>
      <c r="C6406" s="371" t="s">
        <v>770</v>
      </c>
      <c r="D6406" s="372">
        <v>0.6</v>
      </c>
    </row>
    <row r="6407" spans="1:4" ht="45" x14ac:dyDescent="0.25">
      <c r="A6407" s="369" t="s">
        <v>10790</v>
      </c>
      <c r="B6407" s="370" t="s">
        <v>10791</v>
      </c>
      <c r="C6407" s="371" t="s">
        <v>52</v>
      </c>
      <c r="D6407" s="372">
        <v>1.03</v>
      </c>
    </row>
    <row r="6408" spans="1:4" ht="30" x14ac:dyDescent="0.25">
      <c r="A6408" s="369" t="s">
        <v>2645</v>
      </c>
      <c r="B6408" s="370" t="s">
        <v>7069</v>
      </c>
      <c r="C6408" s="371" t="s">
        <v>52</v>
      </c>
      <c r="D6408" s="372"/>
    </row>
    <row r="6409" spans="1:4" x14ac:dyDescent="0.25">
      <c r="A6409" s="369" t="s">
        <v>8935</v>
      </c>
      <c r="B6409" s="370" t="s">
        <v>8936</v>
      </c>
      <c r="C6409" s="371" t="s">
        <v>770</v>
      </c>
      <c r="D6409" s="372">
        <v>0.5</v>
      </c>
    </row>
    <row r="6410" spans="1:4" ht="60" x14ac:dyDescent="0.25">
      <c r="A6410" s="369" t="s">
        <v>10796</v>
      </c>
      <c r="B6410" s="370" t="s">
        <v>10797</v>
      </c>
      <c r="C6410" s="371" t="s">
        <v>52</v>
      </c>
      <c r="D6410" s="372">
        <v>1</v>
      </c>
    </row>
    <row r="6411" spans="1:4" x14ac:dyDescent="0.25">
      <c r="A6411" s="369" t="s">
        <v>14749</v>
      </c>
      <c r="B6411" s="370" t="s">
        <v>14750</v>
      </c>
      <c r="C6411" s="371" t="s">
        <v>32</v>
      </c>
      <c r="D6411" s="372">
        <v>0.05</v>
      </c>
    </row>
    <row r="6412" spans="1:4" x14ac:dyDescent="0.25">
      <c r="A6412" s="369" t="s">
        <v>2646</v>
      </c>
      <c r="B6412" s="370" t="s">
        <v>2647</v>
      </c>
      <c r="C6412" s="371" t="s">
        <v>52</v>
      </c>
      <c r="D6412" s="372"/>
    </row>
    <row r="6413" spans="1:4" x14ac:dyDescent="0.25">
      <c r="A6413" s="369" t="s">
        <v>8903</v>
      </c>
      <c r="B6413" s="370" t="s">
        <v>8904</v>
      </c>
      <c r="C6413" s="371" t="s">
        <v>770</v>
      </c>
      <c r="D6413" s="372">
        <v>0.15</v>
      </c>
    </row>
    <row r="6414" spans="1:4" x14ac:dyDescent="0.25">
      <c r="A6414" s="369" t="s">
        <v>8935</v>
      </c>
      <c r="B6414" s="370" t="s">
        <v>8936</v>
      </c>
      <c r="C6414" s="371" t="s">
        <v>770</v>
      </c>
      <c r="D6414" s="372">
        <v>0.15</v>
      </c>
    </row>
    <row r="6415" spans="1:4" ht="45" x14ac:dyDescent="0.25">
      <c r="A6415" s="369" t="s">
        <v>10798</v>
      </c>
      <c r="B6415" s="370" t="s">
        <v>10799</v>
      </c>
      <c r="C6415" s="371" t="s">
        <v>52</v>
      </c>
      <c r="D6415" s="372">
        <v>1</v>
      </c>
    </row>
    <row r="6416" spans="1:4" ht="30" x14ac:dyDescent="0.25">
      <c r="A6416" s="369" t="s">
        <v>2648</v>
      </c>
      <c r="B6416" s="370" t="s">
        <v>7070</v>
      </c>
      <c r="C6416" s="371" t="s">
        <v>52</v>
      </c>
      <c r="D6416" s="372"/>
    </row>
    <row r="6417" spans="1:4" x14ac:dyDescent="0.25">
      <c r="A6417" s="369" t="s">
        <v>8935</v>
      </c>
      <c r="B6417" s="370" t="s">
        <v>8936</v>
      </c>
      <c r="C6417" s="371" t="s">
        <v>770</v>
      </c>
      <c r="D6417" s="372">
        <v>1.5</v>
      </c>
    </row>
    <row r="6418" spans="1:4" x14ac:dyDescent="0.25">
      <c r="A6418" s="369" t="s">
        <v>8949</v>
      </c>
      <c r="B6418" s="370" t="s">
        <v>8950</v>
      </c>
      <c r="C6418" s="371" t="s">
        <v>770</v>
      </c>
      <c r="D6418" s="372">
        <v>1.8</v>
      </c>
    </row>
    <row r="6419" spans="1:4" ht="45" x14ac:dyDescent="0.25">
      <c r="A6419" s="369" t="s">
        <v>10792</v>
      </c>
      <c r="B6419" s="370" t="s">
        <v>10793</v>
      </c>
      <c r="C6419" s="371" t="s">
        <v>52</v>
      </c>
      <c r="D6419" s="372">
        <v>1</v>
      </c>
    </row>
    <row r="6420" spans="1:4" ht="30" x14ac:dyDescent="0.25">
      <c r="A6420" s="369" t="s">
        <v>2649</v>
      </c>
      <c r="B6420" s="370" t="s">
        <v>7071</v>
      </c>
      <c r="C6420" s="371" t="s">
        <v>52</v>
      </c>
      <c r="D6420" s="372"/>
    </row>
    <row r="6421" spans="1:4" x14ac:dyDescent="0.25">
      <c r="A6421" s="369" t="s">
        <v>8935</v>
      </c>
      <c r="B6421" s="370" t="s">
        <v>8936</v>
      </c>
      <c r="C6421" s="371" t="s">
        <v>770</v>
      </c>
      <c r="D6421" s="372">
        <v>0.7</v>
      </c>
    </row>
    <row r="6422" spans="1:4" x14ac:dyDescent="0.25">
      <c r="A6422" s="369" t="s">
        <v>8949</v>
      </c>
      <c r="B6422" s="370" t="s">
        <v>8950</v>
      </c>
      <c r="C6422" s="371" t="s">
        <v>770</v>
      </c>
      <c r="D6422" s="372">
        <v>1</v>
      </c>
    </row>
    <row r="6423" spans="1:4" ht="30" x14ac:dyDescent="0.25">
      <c r="A6423" s="369" t="s">
        <v>10794</v>
      </c>
      <c r="B6423" s="370" t="s">
        <v>10795</v>
      </c>
      <c r="C6423" s="371" t="s">
        <v>52</v>
      </c>
      <c r="D6423" s="372">
        <v>1</v>
      </c>
    </row>
    <row r="6424" spans="1:4" x14ac:dyDescent="0.25">
      <c r="A6424" s="365" t="s">
        <v>7072</v>
      </c>
      <c r="B6424" s="366" t="s">
        <v>2650</v>
      </c>
      <c r="C6424" s="367"/>
      <c r="D6424" s="368"/>
    </row>
    <row r="6425" spans="1:4" x14ac:dyDescent="0.25">
      <c r="A6425" s="365" t="s">
        <v>7073</v>
      </c>
      <c r="B6425" s="366" t="s">
        <v>2651</v>
      </c>
      <c r="C6425" s="367"/>
      <c r="D6425" s="368"/>
    </row>
    <row r="6426" spans="1:4" ht="30" x14ac:dyDescent="0.25">
      <c r="A6426" s="369" t="s">
        <v>2652</v>
      </c>
      <c r="B6426" s="370" t="s">
        <v>7074</v>
      </c>
      <c r="C6426" s="371" t="s">
        <v>780</v>
      </c>
      <c r="D6426" s="372"/>
    </row>
    <row r="6427" spans="1:4" x14ac:dyDescent="0.25">
      <c r="A6427" s="369" t="s">
        <v>8909</v>
      </c>
      <c r="B6427" s="370" t="s">
        <v>8910</v>
      </c>
      <c r="C6427" s="371" t="s">
        <v>770</v>
      </c>
      <c r="D6427" s="372">
        <v>1.5</v>
      </c>
    </row>
    <row r="6428" spans="1:4" x14ac:dyDescent="0.25">
      <c r="A6428" s="369" t="s">
        <v>8911</v>
      </c>
      <c r="B6428" s="370" t="s">
        <v>8912</v>
      </c>
      <c r="C6428" s="371" t="s">
        <v>770</v>
      </c>
      <c r="D6428" s="372">
        <v>1.5</v>
      </c>
    </row>
    <row r="6429" spans="1:4" ht="45" x14ac:dyDescent="0.25">
      <c r="A6429" s="369" t="s">
        <v>10420</v>
      </c>
      <c r="B6429" s="370" t="s">
        <v>10421</v>
      </c>
      <c r="C6429" s="371" t="s">
        <v>569</v>
      </c>
      <c r="D6429" s="372">
        <v>3</v>
      </c>
    </row>
    <row r="6430" spans="1:4" ht="45" x14ac:dyDescent="0.25">
      <c r="A6430" s="369" t="s">
        <v>10428</v>
      </c>
      <c r="B6430" s="370" t="s">
        <v>10429</v>
      </c>
      <c r="C6430" s="371" t="s">
        <v>780</v>
      </c>
      <c r="D6430" s="372">
        <v>1</v>
      </c>
    </row>
    <row r="6431" spans="1:4" ht="30" x14ac:dyDescent="0.25">
      <c r="A6431" s="369" t="s">
        <v>2653</v>
      </c>
      <c r="B6431" s="370" t="s">
        <v>7075</v>
      </c>
      <c r="C6431" s="371" t="s">
        <v>780</v>
      </c>
      <c r="D6431" s="372"/>
    </row>
    <row r="6432" spans="1:4" x14ac:dyDescent="0.25">
      <c r="A6432" s="369" t="s">
        <v>8909</v>
      </c>
      <c r="B6432" s="370" t="s">
        <v>8910</v>
      </c>
      <c r="C6432" s="371" t="s">
        <v>770</v>
      </c>
      <c r="D6432" s="372">
        <v>2</v>
      </c>
    </row>
    <row r="6433" spans="1:4" x14ac:dyDescent="0.25">
      <c r="A6433" s="369" t="s">
        <v>8911</v>
      </c>
      <c r="B6433" s="370" t="s">
        <v>8912</v>
      </c>
      <c r="C6433" s="371" t="s">
        <v>770</v>
      </c>
      <c r="D6433" s="372">
        <v>2</v>
      </c>
    </row>
    <row r="6434" spans="1:4" ht="30" x14ac:dyDescent="0.25">
      <c r="A6434" s="369" t="s">
        <v>10392</v>
      </c>
      <c r="B6434" s="370" t="s">
        <v>10393</v>
      </c>
      <c r="C6434" s="371" t="s">
        <v>569</v>
      </c>
      <c r="D6434" s="372">
        <v>1</v>
      </c>
    </row>
    <row r="6435" spans="1:4" x14ac:dyDescent="0.25">
      <c r="A6435" s="369" t="s">
        <v>10394</v>
      </c>
      <c r="B6435" s="370" t="s">
        <v>10395</v>
      </c>
      <c r="C6435" s="371" t="s">
        <v>569</v>
      </c>
      <c r="D6435" s="372">
        <v>1</v>
      </c>
    </row>
    <row r="6436" spans="1:4" ht="45" x14ac:dyDescent="0.25">
      <c r="A6436" s="369" t="s">
        <v>10420</v>
      </c>
      <c r="B6436" s="370" t="s">
        <v>10421</v>
      </c>
      <c r="C6436" s="371" t="s">
        <v>569</v>
      </c>
      <c r="D6436" s="372">
        <v>6</v>
      </c>
    </row>
    <row r="6437" spans="1:4" ht="45" x14ac:dyDescent="0.25">
      <c r="A6437" s="369" t="s">
        <v>10428</v>
      </c>
      <c r="B6437" s="370" t="s">
        <v>10429</v>
      </c>
      <c r="C6437" s="371" t="s">
        <v>780</v>
      </c>
      <c r="D6437" s="372">
        <v>1</v>
      </c>
    </row>
    <row r="6438" spans="1:4" ht="30" x14ac:dyDescent="0.25">
      <c r="A6438" s="369" t="s">
        <v>2654</v>
      </c>
      <c r="B6438" s="370" t="s">
        <v>7076</v>
      </c>
      <c r="C6438" s="371" t="s">
        <v>780</v>
      </c>
      <c r="D6438" s="372"/>
    </row>
    <row r="6439" spans="1:4" x14ac:dyDescent="0.25">
      <c r="A6439" s="369" t="s">
        <v>8909</v>
      </c>
      <c r="B6439" s="370" t="s">
        <v>8910</v>
      </c>
      <c r="C6439" s="371" t="s">
        <v>770</v>
      </c>
      <c r="D6439" s="372">
        <v>1.5</v>
      </c>
    </row>
    <row r="6440" spans="1:4" x14ac:dyDescent="0.25">
      <c r="A6440" s="369" t="s">
        <v>8911</v>
      </c>
      <c r="B6440" s="370" t="s">
        <v>8912</v>
      </c>
      <c r="C6440" s="371" t="s">
        <v>770</v>
      </c>
      <c r="D6440" s="372">
        <v>1.5</v>
      </c>
    </row>
    <row r="6441" spans="1:4" ht="45" x14ac:dyDescent="0.25">
      <c r="A6441" s="369" t="s">
        <v>10374</v>
      </c>
      <c r="B6441" s="370" t="s">
        <v>10375</v>
      </c>
      <c r="C6441" s="371" t="s">
        <v>569</v>
      </c>
      <c r="D6441" s="372">
        <v>3</v>
      </c>
    </row>
    <row r="6442" spans="1:4" ht="45" x14ac:dyDescent="0.25">
      <c r="A6442" s="369" t="s">
        <v>10430</v>
      </c>
      <c r="B6442" s="370" t="s">
        <v>10431</v>
      </c>
      <c r="C6442" s="371" t="s">
        <v>780</v>
      </c>
      <c r="D6442" s="372">
        <v>1</v>
      </c>
    </row>
    <row r="6443" spans="1:4" ht="30" x14ac:dyDescent="0.25">
      <c r="A6443" s="369" t="s">
        <v>2655</v>
      </c>
      <c r="B6443" s="370" t="s">
        <v>7077</v>
      </c>
      <c r="C6443" s="371" t="s">
        <v>780</v>
      </c>
      <c r="D6443" s="372"/>
    </row>
    <row r="6444" spans="1:4" x14ac:dyDescent="0.25">
      <c r="A6444" s="369" t="s">
        <v>8909</v>
      </c>
      <c r="B6444" s="370" t="s">
        <v>8910</v>
      </c>
      <c r="C6444" s="371" t="s">
        <v>770</v>
      </c>
      <c r="D6444" s="372">
        <v>2</v>
      </c>
    </row>
    <row r="6445" spans="1:4" x14ac:dyDescent="0.25">
      <c r="A6445" s="369" t="s">
        <v>8911</v>
      </c>
      <c r="B6445" s="370" t="s">
        <v>8912</v>
      </c>
      <c r="C6445" s="371" t="s">
        <v>770</v>
      </c>
      <c r="D6445" s="372">
        <v>2</v>
      </c>
    </row>
    <row r="6446" spans="1:4" ht="45" x14ac:dyDescent="0.25">
      <c r="A6446" s="369" t="s">
        <v>10374</v>
      </c>
      <c r="B6446" s="370" t="s">
        <v>10375</v>
      </c>
      <c r="C6446" s="371" t="s">
        <v>569</v>
      </c>
      <c r="D6446" s="372">
        <v>6</v>
      </c>
    </row>
    <row r="6447" spans="1:4" ht="30" x14ac:dyDescent="0.25">
      <c r="A6447" s="369" t="s">
        <v>10392</v>
      </c>
      <c r="B6447" s="370" t="s">
        <v>10393</v>
      </c>
      <c r="C6447" s="371" t="s">
        <v>569</v>
      </c>
      <c r="D6447" s="372">
        <v>1</v>
      </c>
    </row>
    <row r="6448" spans="1:4" x14ac:dyDescent="0.25">
      <c r="A6448" s="369" t="s">
        <v>10394</v>
      </c>
      <c r="B6448" s="370" t="s">
        <v>10395</v>
      </c>
      <c r="C6448" s="371" t="s">
        <v>569</v>
      </c>
      <c r="D6448" s="372">
        <v>1</v>
      </c>
    </row>
    <row r="6449" spans="1:4" ht="45" x14ac:dyDescent="0.25">
      <c r="A6449" s="369" t="s">
        <v>10430</v>
      </c>
      <c r="B6449" s="370" t="s">
        <v>10431</v>
      </c>
      <c r="C6449" s="371" t="s">
        <v>780</v>
      </c>
      <c r="D6449" s="372">
        <v>1</v>
      </c>
    </row>
    <row r="6450" spans="1:4" x14ac:dyDescent="0.25">
      <c r="A6450" s="369" t="s">
        <v>2656</v>
      </c>
      <c r="B6450" s="370" t="s">
        <v>2657</v>
      </c>
      <c r="C6450" s="371" t="s">
        <v>780</v>
      </c>
      <c r="D6450" s="372"/>
    </row>
    <row r="6451" spans="1:4" x14ac:dyDescent="0.25">
      <c r="A6451" s="369" t="s">
        <v>8909</v>
      </c>
      <c r="B6451" s="370" t="s">
        <v>8910</v>
      </c>
      <c r="C6451" s="371" t="s">
        <v>770</v>
      </c>
      <c r="D6451" s="372">
        <v>1.5</v>
      </c>
    </row>
    <row r="6452" spans="1:4" x14ac:dyDescent="0.25">
      <c r="A6452" s="369" t="s">
        <v>8911</v>
      </c>
      <c r="B6452" s="370" t="s">
        <v>8912</v>
      </c>
      <c r="C6452" s="371" t="s">
        <v>770</v>
      </c>
      <c r="D6452" s="372">
        <v>1.5</v>
      </c>
    </row>
    <row r="6453" spans="1:4" ht="45" x14ac:dyDescent="0.25">
      <c r="A6453" s="369" t="s">
        <v>10406</v>
      </c>
      <c r="B6453" s="370" t="s">
        <v>10407</v>
      </c>
      <c r="C6453" s="371" t="s">
        <v>569</v>
      </c>
      <c r="D6453" s="372">
        <v>1</v>
      </c>
    </row>
    <row r="6454" spans="1:4" x14ac:dyDescent="0.25">
      <c r="A6454" s="369" t="s">
        <v>14842</v>
      </c>
      <c r="B6454" s="370" t="s">
        <v>14843</v>
      </c>
      <c r="C6454" s="371" t="s">
        <v>569</v>
      </c>
      <c r="D6454" s="372">
        <v>3</v>
      </c>
    </row>
    <row r="6455" spans="1:4" x14ac:dyDescent="0.25">
      <c r="A6455" s="369" t="s">
        <v>2658</v>
      </c>
      <c r="B6455" s="370" t="s">
        <v>2659</v>
      </c>
      <c r="C6455" s="371" t="s">
        <v>780</v>
      </c>
      <c r="D6455" s="372"/>
    </row>
    <row r="6456" spans="1:4" x14ac:dyDescent="0.25">
      <c r="A6456" s="369" t="s">
        <v>10398</v>
      </c>
      <c r="B6456" s="370" t="s">
        <v>10399</v>
      </c>
      <c r="C6456" s="371" t="s">
        <v>569</v>
      </c>
      <c r="D6456" s="372">
        <v>1</v>
      </c>
    </row>
    <row r="6457" spans="1:4" x14ac:dyDescent="0.25">
      <c r="A6457" s="369" t="s">
        <v>2660</v>
      </c>
      <c r="B6457" s="370" t="s">
        <v>2661</v>
      </c>
      <c r="C6457" s="371" t="s">
        <v>780</v>
      </c>
      <c r="D6457" s="372"/>
    </row>
    <row r="6458" spans="1:4" x14ac:dyDescent="0.25">
      <c r="A6458" s="369" t="s">
        <v>10400</v>
      </c>
      <c r="B6458" s="370" t="s">
        <v>10401</v>
      </c>
      <c r="C6458" s="371" t="s">
        <v>569</v>
      </c>
      <c r="D6458" s="372">
        <v>1</v>
      </c>
    </row>
    <row r="6459" spans="1:4" ht="30" x14ac:dyDescent="0.25">
      <c r="A6459" s="369" t="s">
        <v>2662</v>
      </c>
      <c r="B6459" s="370" t="s">
        <v>2663</v>
      </c>
      <c r="C6459" s="371" t="s">
        <v>569</v>
      </c>
      <c r="D6459" s="372"/>
    </row>
    <row r="6460" spans="1:4" x14ac:dyDescent="0.25">
      <c r="A6460" s="369" t="s">
        <v>8913</v>
      </c>
      <c r="B6460" s="370" t="s">
        <v>8914</v>
      </c>
      <c r="C6460" s="371" t="s">
        <v>770</v>
      </c>
      <c r="D6460" s="372">
        <v>1.5</v>
      </c>
    </row>
    <row r="6461" spans="1:4" x14ac:dyDescent="0.25">
      <c r="A6461" s="369" t="s">
        <v>8915</v>
      </c>
      <c r="B6461" s="370" t="s">
        <v>8916</v>
      </c>
      <c r="C6461" s="371" t="s">
        <v>770</v>
      </c>
      <c r="D6461" s="372">
        <v>1.5</v>
      </c>
    </row>
    <row r="6462" spans="1:4" x14ac:dyDescent="0.25">
      <c r="A6462" s="369" t="s">
        <v>10432</v>
      </c>
      <c r="B6462" s="370" t="s">
        <v>10433</v>
      </c>
      <c r="C6462" s="371" t="s">
        <v>569</v>
      </c>
      <c r="D6462" s="372">
        <v>1</v>
      </c>
    </row>
    <row r="6463" spans="1:4" ht="30" x14ac:dyDescent="0.25">
      <c r="A6463" s="369" t="s">
        <v>2664</v>
      </c>
      <c r="B6463" s="370" t="s">
        <v>2665</v>
      </c>
      <c r="C6463" s="371" t="s">
        <v>780</v>
      </c>
      <c r="D6463" s="372"/>
    </row>
    <row r="6464" spans="1:4" x14ac:dyDescent="0.25">
      <c r="A6464" s="369" t="s">
        <v>8913</v>
      </c>
      <c r="B6464" s="370" t="s">
        <v>8914</v>
      </c>
      <c r="C6464" s="371" t="s">
        <v>770</v>
      </c>
      <c r="D6464" s="372">
        <v>1.5</v>
      </c>
    </row>
    <row r="6465" spans="1:4" x14ac:dyDescent="0.25">
      <c r="A6465" s="369" t="s">
        <v>8915</v>
      </c>
      <c r="B6465" s="370" t="s">
        <v>8916</v>
      </c>
      <c r="C6465" s="371" t="s">
        <v>770</v>
      </c>
      <c r="D6465" s="372">
        <v>1.5</v>
      </c>
    </row>
    <row r="6466" spans="1:4" ht="45" x14ac:dyDescent="0.25">
      <c r="A6466" s="369" t="s">
        <v>10434</v>
      </c>
      <c r="B6466" s="370" t="s">
        <v>10435</v>
      </c>
      <c r="C6466" s="371" t="s">
        <v>780</v>
      </c>
      <c r="D6466" s="372">
        <v>1</v>
      </c>
    </row>
    <row r="6467" spans="1:4" x14ac:dyDescent="0.25">
      <c r="A6467" s="369" t="s">
        <v>2666</v>
      </c>
      <c r="B6467" s="370" t="s">
        <v>2667</v>
      </c>
      <c r="C6467" s="371" t="s">
        <v>569</v>
      </c>
      <c r="D6467" s="372"/>
    </row>
    <row r="6468" spans="1:4" x14ac:dyDescent="0.25">
      <c r="A6468" s="369" t="s">
        <v>8945</v>
      </c>
      <c r="B6468" s="370" t="s">
        <v>8946</v>
      </c>
      <c r="C6468" s="371" t="s">
        <v>770</v>
      </c>
      <c r="D6468" s="372">
        <v>0.4</v>
      </c>
    </row>
    <row r="6469" spans="1:4" x14ac:dyDescent="0.25">
      <c r="A6469" s="369" t="s">
        <v>8947</v>
      </c>
      <c r="B6469" s="370" t="s">
        <v>8948</v>
      </c>
      <c r="C6469" s="371" t="s">
        <v>770</v>
      </c>
      <c r="D6469" s="372">
        <v>0.4</v>
      </c>
    </row>
    <row r="6470" spans="1:4" ht="45" x14ac:dyDescent="0.25">
      <c r="A6470" s="369" t="s">
        <v>10436</v>
      </c>
      <c r="B6470" s="370" t="s">
        <v>10437</v>
      </c>
      <c r="C6470" s="371" t="s">
        <v>569</v>
      </c>
      <c r="D6470" s="372">
        <v>1</v>
      </c>
    </row>
    <row r="6471" spans="1:4" x14ac:dyDescent="0.25">
      <c r="A6471" s="369" t="s">
        <v>2668</v>
      </c>
      <c r="B6471" s="370" t="s">
        <v>2669</v>
      </c>
      <c r="C6471" s="371" t="s">
        <v>569</v>
      </c>
      <c r="D6471" s="372"/>
    </row>
    <row r="6472" spans="1:4" x14ac:dyDescent="0.25">
      <c r="A6472" s="369" t="s">
        <v>8945</v>
      </c>
      <c r="B6472" s="370" t="s">
        <v>8946</v>
      </c>
      <c r="C6472" s="371" t="s">
        <v>770</v>
      </c>
      <c r="D6472" s="372">
        <v>0.4</v>
      </c>
    </row>
    <row r="6473" spans="1:4" x14ac:dyDescent="0.25">
      <c r="A6473" s="369" t="s">
        <v>8947</v>
      </c>
      <c r="B6473" s="370" t="s">
        <v>8948</v>
      </c>
      <c r="C6473" s="371" t="s">
        <v>770</v>
      </c>
      <c r="D6473" s="372">
        <v>0.4</v>
      </c>
    </row>
    <row r="6474" spans="1:4" ht="45" x14ac:dyDescent="0.25">
      <c r="A6474" s="369" t="s">
        <v>10438</v>
      </c>
      <c r="B6474" s="370" t="s">
        <v>10439</v>
      </c>
      <c r="C6474" s="371" t="s">
        <v>569</v>
      </c>
      <c r="D6474" s="372">
        <v>1</v>
      </c>
    </row>
    <row r="6475" spans="1:4" x14ac:dyDescent="0.25">
      <c r="A6475" s="369" t="s">
        <v>2670</v>
      </c>
      <c r="B6475" s="370" t="s">
        <v>2671</v>
      </c>
      <c r="C6475" s="371" t="s">
        <v>569</v>
      </c>
      <c r="D6475" s="372"/>
    </row>
    <row r="6476" spans="1:4" x14ac:dyDescent="0.25">
      <c r="A6476" s="369" t="s">
        <v>8945</v>
      </c>
      <c r="B6476" s="370" t="s">
        <v>8946</v>
      </c>
      <c r="C6476" s="371" t="s">
        <v>770</v>
      </c>
      <c r="D6476" s="372">
        <v>1</v>
      </c>
    </row>
    <row r="6477" spans="1:4" x14ac:dyDescent="0.25">
      <c r="A6477" s="369" t="s">
        <v>8947</v>
      </c>
      <c r="B6477" s="370" t="s">
        <v>8948</v>
      </c>
      <c r="C6477" s="371" t="s">
        <v>770</v>
      </c>
      <c r="D6477" s="372">
        <v>1</v>
      </c>
    </row>
    <row r="6478" spans="1:4" ht="45" x14ac:dyDescent="0.25">
      <c r="A6478" s="369" t="s">
        <v>10440</v>
      </c>
      <c r="B6478" s="370" t="s">
        <v>10441</v>
      </c>
      <c r="C6478" s="371" t="s">
        <v>569</v>
      </c>
      <c r="D6478" s="372">
        <v>1</v>
      </c>
    </row>
    <row r="6479" spans="1:4" x14ac:dyDescent="0.25">
      <c r="A6479" s="369" t="s">
        <v>2672</v>
      </c>
      <c r="B6479" s="370" t="s">
        <v>7078</v>
      </c>
      <c r="C6479" s="371" t="s">
        <v>569</v>
      </c>
      <c r="D6479" s="372"/>
    </row>
    <row r="6480" spans="1:4" x14ac:dyDescent="0.25">
      <c r="A6480" s="369" t="s">
        <v>8945</v>
      </c>
      <c r="B6480" s="370" t="s">
        <v>8946</v>
      </c>
      <c r="C6480" s="371" t="s">
        <v>770</v>
      </c>
      <c r="D6480" s="372">
        <v>0.75</v>
      </c>
    </row>
    <row r="6481" spans="1:4" x14ac:dyDescent="0.25">
      <c r="A6481" s="369" t="s">
        <v>8947</v>
      </c>
      <c r="B6481" s="370" t="s">
        <v>8948</v>
      </c>
      <c r="C6481" s="371" t="s">
        <v>770</v>
      </c>
      <c r="D6481" s="372">
        <v>0.75</v>
      </c>
    </row>
    <row r="6482" spans="1:4" ht="45" x14ac:dyDescent="0.25">
      <c r="A6482" s="369" t="s">
        <v>10358</v>
      </c>
      <c r="B6482" s="370" t="s">
        <v>10359</v>
      </c>
      <c r="C6482" s="371" t="s">
        <v>569</v>
      </c>
      <c r="D6482" s="372">
        <v>1</v>
      </c>
    </row>
    <row r="6483" spans="1:4" x14ac:dyDescent="0.25">
      <c r="A6483" s="369" t="s">
        <v>2673</v>
      </c>
      <c r="B6483" s="370" t="s">
        <v>2674</v>
      </c>
      <c r="C6483" s="371" t="s">
        <v>569</v>
      </c>
      <c r="D6483" s="372"/>
    </row>
    <row r="6484" spans="1:4" x14ac:dyDescent="0.25">
      <c r="A6484" s="369" t="s">
        <v>8909</v>
      </c>
      <c r="B6484" s="370" t="s">
        <v>8910</v>
      </c>
      <c r="C6484" s="371" t="s">
        <v>770</v>
      </c>
      <c r="D6484" s="372">
        <v>0.3</v>
      </c>
    </row>
    <row r="6485" spans="1:4" x14ac:dyDescent="0.25">
      <c r="A6485" s="369" t="s">
        <v>8911</v>
      </c>
      <c r="B6485" s="370" t="s">
        <v>8912</v>
      </c>
      <c r="C6485" s="371" t="s">
        <v>770</v>
      </c>
      <c r="D6485" s="372">
        <v>0.3</v>
      </c>
    </row>
    <row r="6486" spans="1:4" ht="30" x14ac:dyDescent="0.25">
      <c r="A6486" s="369" t="s">
        <v>10396</v>
      </c>
      <c r="B6486" s="370" t="s">
        <v>10397</v>
      </c>
      <c r="C6486" s="371" t="s">
        <v>569</v>
      </c>
      <c r="D6486" s="372">
        <v>1</v>
      </c>
    </row>
    <row r="6487" spans="1:4" ht="30" x14ac:dyDescent="0.25">
      <c r="A6487" s="369" t="s">
        <v>2675</v>
      </c>
      <c r="B6487" s="370" t="s">
        <v>2676</v>
      </c>
      <c r="C6487" s="371" t="s">
        <v>569</v>
      </c>
      <c r="D6487" s="372"/>
    </row>
    <row r="6488" spans="1:4" x14ac:dyDescent="0.25">
      <c r="A6488" s="369" t="s">
        <v>8945</v>
      </c>
      <c r="B6488" s="370" t="s">
        <v>8946</v>
      </c>
      <c r="C6488" s="371" t="s">
        <v>770</v>
      </c>
      <c r="D6488" s="372">
        <v>1</v>
      </c>
    </row>
    <row r="6489" spans="1:4" x14ac:dyDescent="0.25">
      <c r="A6489" s="369" t="s">
        <v>8947</v>
      </c>
      <c r="B6489" s="370" t="s">
        <v>8948</v>
      </c>
      <c r="C6489" s="371" t="s">
        <v>770</v>
      </c>
      <c r="D6489" s="372">
        <v>1</v>
      </c>
    </row>
    <row r="6490" spans="1:4" ht="30" x14ac:dyDescent="0.25">
      <c r="A6490" s="369" t="s">
        <v>10416</v>
      </c>
      <c r="B6490" s="370" t="s">
        <v>10417</v>
      </c>
      <c r="C6490" s="371" t="s">
        <v>569</v>
      </c>
      <c r="D6490" s="372">
        <v>1</v>
      </c>
    </row>
    <row r="6491" spans="1:4" ht="30" x14ac:dyDescent="0.25">
      <c r="A6491" s="369" t="s">
        <v>2677</v>
      </c>
      <c r="B6491" s="370" t="s">
        <v>7079</v>
      </c>
      <c r="C6491" s="371" t="s">
        <v>569</v>
      </c>
      <c r="D6491" s="372"/>
    </row>
    <row r="6492" spans="1:4" x14ac:dyDescent="0.25">
      <c r="A6492" s="369" t="s">
        <v>8945</v>
      </c>
      <c r="B6492" s="370" t="s">
        <v>8946</v>
      </c>
      <c r="C6492" s="371" t="s">
        <v>770</v>
      </c>
      <c r="D6492" s="372">
        <v>2</v>
      </c>
    </row>
    <row r="6493" spans="1:4" x14ac:dyDescent="0.25">
      <c r="A6493" s="369" t="s">
        <v>8947</v>
      </c>
      <c r="B6493" s="370" t="s">
        <v>8948</v>
      </c>
      <c r="C6493" s="371" t="s">
        <v>770</v>
      </c>
      <c r="D6493" s="372">
        <v>2</v>
      </c>
    </row>
    <row r="6494" spans="1:4" ht="30" x14ac:dyDescent="0.25">
      <c r="A6494" s="369" t="s">
        <v>10463</v>
      </c>
      <c r="B6494" s="370" t="s">
        <v>10464</v>
      </c>
      <c r="C6494" s="371" t="s">
        <v>569</v>
      </c>
      <c r="D6494" s="372">
        <v>1</v>
      </c>
    </row>
    <row r="6495" spans="1:4" ht="30" x14ac:dyDescent="0.25">
      <c r="A6495" s="369" t="s">
        <v>2678</v>
      </c>
      <c r="B6495" s="370" t="s">
        <v>2679</v>
      </c>
      <c r="C6495" s="371" t="s">
        <v>569</v>
      </c>
      <c r="D6495" s="372"/>
    </row>
    <row r="6496" spans="1:4" x14ac:dyDescent="0.25">
      <c r="A6496" s="369" t="s">
        <v>8909</v>
      </c>
      <c r="B6496" s="370" t="s">
        <v>8910</v>
      </c>
      <c r="C6496" s="371" t="s">
        <v>770</v>
      </c>
      <c r="D6496" s="372">
        <v>1.5</v>
      </c>
    </row>
    <row r="6497" spans="1:4" x14ac:dyDescent="0.25">
      <c r="A6497" s="369" t="s">
        <v>8911</v>
      </c>
      <c r="B6497" s="370" t="s">
        <v>8912</v>
      </c>
      <c r="C6497" s="371" t="s">
        <v>770</v>
      </c>
      <c r="D6497" s="372">
        <v>1.5</v>
      </c>
    </row>
    <row r="6498" spans="1:4" ht="45" x14ac:dyDescent="0.25">
      <c r="A6498" s="369" t="s">
        <v>10442</v>
      </c>
      <c r="B6498" s="370" t="s">
        <v>10443</v>
      </c>
      <c r="C6498" s="371" t="s">
        <v>569</v>
      </c>
      <c r="D6498" s="372">
        <v>1</v>
      </c>
    </row>
    <row r="6499" spans="1:4" x14ac:dyDescent="0.25">
      <c r="A6499" s="365" t="s">
        <v>7080</v>
      </c>
      <c r="B6499" s="366" t="s">
        <v>2680</v>
      </c>
      <c r="C6499" s="367"/>
      <c r="D6499" s="368"/>
    </row>
    <row r="6500" spans="1:4" x14ac:dyDescent="0.25">
      <c r="A6500" s="369" t="s">
        <v>2681</v>
      </c>
      <c r="B6500" s="370" t="s">
        <v>7081</v>
      </c>
      <c r="C6500" s="371" t="s">
        <v>569</v>
      </c>
      <c r="D6500" s="372"/>
    </row>
    <row r="6501" spans="1:4" ht="30" x14ac:dyDescent="0.25">
      <c r="A6501" s="369" t="s">
        <v>10414</v>
      </c>
      <c r="B6501" s="370" t="s">
        <v>10415</v>
      </c>
      <c r="C6501" s="371" t="s">
        <v>569</v>
      </c>
      <c r="D6501" s="372">
        <v>1</v>
      </c>
    </row>
    <row r="6502" spans="1:4" x14ac:dyDescent="0.25">
      <c r="A6502" s="369" t="s">
        <v>2682</v>
      </c>
      <c r="B6502" s="370" t="s">
        <v>7082</v>
      </c>
      <c r="C6502" s="371" t="s">
        <v>569</v>
      </c>
      <c r="D6502" s="372"/>
    </row>
    <row r="6503" spans="1:4" ht="30" x14ac:dyDescent="0.25">
      <c r="A6503" s="369" t="s">
        <v>10410</v>
      </c>
      <c r="B6503" s="370" t="s">
        <v>10411</v>
      </c>
      <c r="C6503" s="371" t="s">
        <v>569</v>
      </c>
      <c r="D6503" s="372">
        <v>1</v>
      </c>
    </row>
    <row r="6504" spans="1:4" x14ac:dyDescent="0.25">
      <c r="A6504" s="369" t="s">
        <v>2683</v>
      </c>
      <c r="B6504" s="370" t="s">
        <v>7083</v>
      </c>
      <c r="C6504" s="371" t="s">
        <v>569</v>
      </c>
      <c r="D6504" s="372"/>
    </row>
    <row r="6505" spans="1:4" ht="30" x14ac:dyDescent="0.25">
      <c r="A6505" s="369" t="s">
        <v>10418</v>
      </c>
      <c r="B6505" s="370" t="s">
        <v>10419</v>
      </c>
      <c r="C6505" s="371" t="s">
        <v>569</v>
      </c>
      <c r="D6505" s="372">
        <v>1</v>
      </c>
    </row>
    <row r="6506" spans="1:4" ht="30" x14ac:dyDescent="0.25">
      <c r="A6506" s="369" t="s">
        <v>2684</v>
      </c>
      <c r="B6506" s="370" t="s">
        <v>7084</v>
      </c>
      <c r="C6506" s="371" t="s">
        <v>569</v>
      </c>
      <c r="D6506" s="372"/>
    </row>
    <row r="6507" spans="1:4" ht="30" x14ac:dyDescent="0.25">
      <c r="A6507" s="369" t="s">
        <v>10408</v>
      </c>
      <c r="B6507" s="370" t="s">
        <v>10409</v>
      </c>
      <c r="C6507" s="371" t="s">
        <v>569</v>
      </c>
      <c r="D6507" s="372">
        <v>1</v>
      </c>
    </row>
    <row r="6508" spans="1:4" x14ac:dyDescent="0.25">
      <c r="A6508" s="369" t="s">
        <v>2685</v>
      </c>
      <c r="B6508" s="370" t="s">
        <v>7085</v>
      </c>
      <c r="C6508" s="371" t="s">
        <v>569</v>
      </c>
      <c r="D6508" s="372"/>
    </row>
    <row r="6509" spans="1:4" ht="30" x14ac:dyDescent="0.25">
      <c r="A6509" s="369" t="s">
        <v>10412</v>
      </c>
      <c r="B6509" s="370" t="s">
        <v>10413</v>
      </c>
      <c r="C6509" s="371" t="s">
        <v>569</v>
      </c>
      <c r="D6509" s="372">
        <v>1</v>
      </c>
    </row>
    <row r="6510" spans="1:4" x14ac:dyDescent="0.25">
      <c r="A6510" s="365" t="s">
        <v>7086</v>
      </c>
      <c r="B6510" s="366" t="s">
        <v>15084</v>
      </c>
      <c r="C6510" s="367"/>
      <c r="D6510" s="368"/>
    </row>
    <row r="6511" spans="1:4" x14ac:dyDescent="0.25">
      <c r="A6511" s="369" t="s">
        <v>2686</v>
      </c>
      <c r="B6511" s="370" t="s">
        <v>2687</v>
      </c>
      <c r="C6511" s="371" t="s">
        <v>569</v>
      </c>
      <c r="D6511" s="372"/>
    </row>
    <row r="6512" spans="1:4" x14ac:dyDescent="0.25">
      <c r="A6512" s="369" t="s">
        <v>8909</v>
      </c>
      <c r="B6512" s="370" t="s">
        <v>8910</v>
      </c>
      <c r="C6512" s="371" t="s">
        <v>770</v>
      </c>
      <c r="D6512" s="372">
        <v>1.5</v>
      </c>
    </row>
    <row r="6513" spans="1:4" x14ac:dyDescent="0.25">
      <c r="A6513" s="369" t="s">
        <v>8911</v>
      </c>
      <c r="B6513" s="370" t="s">
        <v>8912</v>
      </c>
      <c r="C6513" s="371" t="s">
        <v>770</v>
      </c>
      <c r="D6513" s="372">
        <v>1.5</v>
      </c>
    </row>
    <row r="6514" spans="1:4" x14ac:dyDescent="0.25">
      <c r="A6514" s="369" t="s">
        <v>2688</v>
      </c>
      <c r="B6514" s="370" t="s">
        <v>2689</v>
      </c>
      <c r="C6514" s="371" t="s">
        <v>569</v>
      </c>
      <c r="D6514" s="372"/>
    </row>
    <row r="6515" spans="1:4" x14ac:dyDescent="0.25">
      <c r="A6515" s="369" t="s">
        <v>8945</v>
      </c>
      <c r="B6515" s="370" t="s">
        <v>8946</v>
      </c>
      <c r="C6515" s="371" t="s">
        <v>770</v>
      </c>
      <c r="D6515" s="372">
        <v>1</v>
      </c>
    </row>
    <row r="6516" spans="1:4" x14ac:dyDescent="0.25">
      <c r="A6516" s="369" t="s">
        <v>8947</v>
      </c>
      <c r="B6516" s="370" t="s">
        <v>8948</v>
      </c>
      <c r="C6516" s="371" t="s">
        <v>770</v>
      </c>
      <c r="D6516" s="372">
        <v>1</v>
      </c>
    </row>
    <row r="6517" spans="1:4" ht="30" x14ac:dyDescent="0.25">
      <c r="A6517" s="369" t="s">
        <v>10360</v>
      </c>
      <c r="B6517" s="370" t="s">
        <v>10361</v>
      </c>
      <c r="C6517" s="371" t="s">
        <v>569</v>
      </c>
      <c r="D6517" s="372">
        <v>1</v>
      </c>
    </row>
    <row r="6518" spans="1:4" x14ac:dyDescent="0.25">
      <c r="A6518" s="369" t="s">
        <v>2690</v>
      </c>
      <c r="B6518" s="370" t="s">
        <v>2691</v>
      </c>
      <c r="C6518" s="371" t="s">
        <v>569</v>
      </c>
      <c r="D6518" s="372"/>
    </row>
    <row r="6519" spans="1:4" x14ac:dyDescent="0.25">
      <c r="A6519" s="369" t="s">
        <v>8909</v>
      </c>
      <c r="B6519" s="370" t="s">
        <v>8910</v>
      </c>
      <c r="C6519" s="371" t="s">
        <v>770</v>
      </c>
      <c r="D6519" s="372">
        <v>1.29</v>
      </c>
    </row>
    <row r="6520" spans="1:4" x14ac:dyDescent="0.25">
      <c r="A6520" s="369" t="s">
        <v>8911</v>
      </c>
      <c r="B6520" s="370" t="s">
        <v>8912</v>
      </c>
      <c r="C6520" s="371" t="s">
        <v>770</v>
      </c>
      <c r="D6520" s="372">
        <v>1.29</v>
      </c>
    </row>
    <row r="6521" spans="1:4" ht="30" x14ac:dyDescent="0.25">
      <c r="A6521" s="369" t="s">
        <v>2692</v>
      </c>
      <c r="B6521" s="370" t="s">
        <v>2693</v>
      </c>
      <c r="C6521" s="371" t="s">
        <v>780</v>
      </c>
      <c r="D6521" s="372"/>
    </row>
    <row r="6522" spans="1:4" x14ac:dyDescent="0.25">
      <c r="A6522" s="369" t="s">
        <v>8945</v>
      </c>
      <c r="B6522" s="370" t="s">
        <v>8946</v>
      </c>
      <c r="C6522" s="371" t="s">
        <v>770</v>
      </c>
      <c r="D6522" s="372">
        <v>1.3</v>
      </c>
    </row>
    <row r="6523" spans="1:4" x14ac:dyDescent="0.25">
      <c r="A6523" s="369" t="s">
        <v>8947</v>
      </c>
      <c r="B6523" s="370" t="s">
        <v>8948</v>
      </c>
      <c r="C6523" s="371" t="s">
        <v>770</v>
      </c>
      <c r="D6523" s="372">
        <v>1.3</v>
      </c>
    </row>
    <row r="6524" spans="1:4" ht="30" x14ac:dyDescent="0.25">
      <c r="A6524" s="369" t="s">
        <v>10362</v>
      </c>
      <c r="B6524" s="370" t="s">
        <v>10363</v>
      </c>
      <c r="C6524" s="371" t="s">
        <v>780</v>
      </c>
      <c r="D6524" s="372">
        <v>1</v>
      </c>
    </row>
    <row r="6525" spans="1:4" x14ac:dyDescent="0.25">
      <c r="A6525" s="369" t="s">
        <v>2694</v>
      </c>
      <c r="B6525" s="370" t="s">
        <v>2695</v>
      </c>
      <c r="C6525" s="371" t="s">
        <v>569</v>
      </c>
      <c r="D6525" s="372"/>
    </row>
    <row r="6526" spans="1:4" x14ac:dyDescent="0.25">
      <c r="A6526" s="369" t="s">
        <v>8909</v>
      </c>
      <c r="B6526" s="370" t="s">
        <v>8910</v>
      </c>
      <c r="C6526" s="371" t="s">
        <v>770</v>
      </c>
      <c r="D6526" s="372">
        <v>0.17</v>
      </c>
    </row>
    <row r="6527" spans="1:4" x14ac:dyDescent="0.25">
      <c r="A6527" s="369" t="s">
        <v>8911</v>
      </c>
      <c r="B6527" s="370" t="s">
        <v>8912</v>
      </c>
      <c r="C6527" s="371" t="s">
        <v>770</v>
      </c>
      <c r="D6527" s="372">
        <v>0.17</v>
      </c>
    </row>
    <row r="6528" spans="1:4" x14ac:dyDescent="0.25">
      <c r="A6528" s="369" t="s">
        <v>2696</v>
      </c>
      <c r="B6528" s="370" t="s">
        <v>2697</v>
      </c>
      <c r="C6528" s="371" t="s">
        <v>780</v>
      </c>
      <c r="D6528" s="372"/>
    </row>
    <row r="6529" spans="1:4" x14ac:dyDescent="0.25">
      <c r="A6529" s="369" t="s">
        <v>8909</v>
      </c>
      <c r="B6529" s="370" t="s">
        <v>8910</v>
      </c>
      <c r="C6529" s="371" t="s">
        <v>770</v>
      </c>
      <c r="D6529" s="372">
        <v>3</v>
      </c>
    </row>
    <row r="6530" spans="1:4" x14ac:dyDescent="0.25">
      <c r="A6530" s="369" t="s">
        <v>8911</v>
      </c>
      <c r="B6530" s="370" t="s">
        <v>8912</v>
      </c>
      <c r="C6530" s="371" t="s">
        <v>770</v>
      </c>
      <c r="D6530" s="372">
        <v>3</v>
      </c>
    </row>
    <row r="6531" spans="1:4" ht="30" x14ac:dyDescent="0.25">
      <c r="A6531" s="369" t="s">
        <v>10364</v>
      </c>
      <c r="B6531" s="370" t="s">
        <v>10365</v>
      </c>
      <c r="C6531" s="371" t="s">
        <v>780</v>
      </c>
      <c r="D6531" s="372">
        <v>1</v>
      </c>
    </row>
    <row r="6532" spans="1:4" ht="30" x14ac:dyDescent="0.25">
      <c r="A6532" s="369" t="s">
        <v>10412</v>
      </c>
      <c r="B6532" s="370" t="s">
        <v>10413</v>
      </c>
      <c r="C6532" s="371" t="s">
        <v>569</v>
      </c>
      <c r="D6532" s="372">
        <v>1</v>
      </c>
    </row>
    <row r="6533" spans="1:4" ht="45" x14ac:dyDescent="0.25">
      <c r="A6533" s="369" t="s">
        <v>10420</v>
      </c>
      <c r="B6533" s="370" t="s">
        <v>10421</v>
      </c>
      <c r="C6533" s="371" t="s">
        <v>569</v>
      </c>
      <c r="D6533" s="372">
        <v>6</v>
      </c>
    </row>
    <row r="6534" spans="1:4" x14ac:dyDescent="0.25">
      <c r="A6534" s="369" t="s">
        <v>2698</v>
      </c>
      <c r="B6534" s="370" t="s">
        <v>2699</v>
      </c>
      <c r="C6534" s="371" t="s">
        <v>569</v>
      </c>
      <c r="D6534" s="372"/>
    </row>
    <row r="6535" spans="1:4" ht="45" x14ac:dyDescent="0.25">
      <c r="A6535" s="369" t="s">
        <v>8660</v>
      </c>
      <c r="B6535" s="370" t="s">
        <v>8661</v>
      </c>
      <c r="C6535" s="371" t="s">
        <v>8662</v>
      </c>
      <c r="D6535" s="372">
        <v>0.05</v>
      </c>
    </row>
    <row r="6536" spans="1:4" x14ac:dyDescent="0.25">
      <c r="A6536" s="369" t="s">
        <v>8677</v>
      </c>
      <c r="B6536" s="370" t="s">
        <v>8678</v>
      </c>
      <c r="C6536" s="371" t="s">
        <v>25</v>
      </c>
      <c r="D6536" s="372">
        <v>1.5599999999999999E-2</v>
      </c>
    </row>
    <row r="6537" spans="1:4" x14ac:dyDescent="0.25">
      <c r="A6537" s="369" t="s">
        <v>8945</v>
      </c>
      <c r="B6537" s="370" t="s">
        <v>8946</v>
      </c>
      <c r="C6537" s="371" t="s">
        <v>770</v>
      </c>
      <c r="D6537" s="372">
        <v>0.35</v>
      </c>
    </row>
    <row r="6538" spans="1:4" x14ac:dyDescent="0.25">
      <c r="A6538" s="369" t="s">
        <v>8947</v>
      </c>
      <c r="B6538" s="370" t="s">
        <v>8948</v>
      </c>
      <c r="C6538" s="371" t="s">
        <v>770</v>
      </c>
      <c r="D6538" s="372">
        <v>0.7</v>
      </c>
    </row>
    <row r="6539" spans="1:4" x14ac:dyDescent="0.25">
      <c r="A6539" s="369" t="s">
        <v>9510</v>
      </c>
      <c r="B6539" s="370" t="s">
        <v>9511</v>
      </c>
      <c r="C6539" s="371" t="s">
        <v>32</v>
      </c>
      <c r="D6539" s="372">
        <v>0.45</v>
      </c>
    </row>
    <row r="6540" spans="1:4" ht="30" x14ac:dyDescent="0.25">
      <c r="A6540" s="369" t="s">
        <v>10496</v>
      </c>
      <c r="B6540" s="370" t="s">
        <v>10497</v>
      </c>
      <c r="C6540" s="371" t="s">
        <v>569</v>
      </c>
      <c r="D6540" s="372">
        <v>1</v>
      </c>
    </row>
    <row r="6541" spans="1:4" ht="30" x14ac:dyDescent="0.25">
      <c r="A6541" s="369" t="s">
        <v>2700</v>
      </c>
      <c r="B6541" s="370" t="s">
        <v>2701</v>
      </c>
      <c r="C6541" s="371" t="s">
        <v>780</v>
      </c>
      <c r="D6541" s="372"/>
    </row>
    <row r="6542" spans="1:4" ht="45" x14ac:dyDescent="0.25">
      <c r="A6542" s="369" t="s">
        <v>8660</v>
      </c>
      <c r="B6542" s="370" t="s">
        <v>8661</v>
      </c>
      <c r="C6542" s="371" t="s">
        <v>8662</v>
      </c>
      <c r="D6542" s="372">
        <v>0.09</v>
      </c>
    </row>
    <row r="6543" spans="1:4" x14ac:dyDescent="0.25">
      <c r="A6543" s="369" t="s">
        <v>8677</v>
      </c>
      <c r="B6543" s="370" t="s">
        <v>8678</v>
      </c>
      <c r="C6543" s="371" t="s">
        <v>25</v>
      </c>
      <c r="D6543" s="372">
        <v>0.03</v>
      </c>
    </row>
    <row r="6544" spans="1:4" x14ac:dyDescent="0.25">
      <c r="A6544" s="369" t="s">
        <v>8945</v>
      </c>
      <c r="B6544" s="370" t="s">
        <v>8946</v>
      </c>
      <c r="C6544" s="371" t="s">
        <v>770</v>
      </c>
      <c r="D6544" s="372">
        <v>3</v>
      </c>
    </row>
    <row r="6545" spans="1:4" x14ac:dyDescent="0.25">
      <c r="A6545" s="369" t="s">
        <v>8947</v>
      </c>
      <c r="B6545" s="370" t="s">
        <v>8948</v>
      </c>
      <c r="C6545" s="371" t="s">
        <v>770</v>
      </c>
      <c r="D6545" s="372">
        <v>3</v>
      </c>
    </row>
    <row r="6546" spans="1:4" x14ac:dyDescent="0.25">
      <c r="A6546" s="369" t="s">
        <v>9510</v>
      </c>
      <c r="B6546" s="370" t="s">
        <v>9511</v>
      </c>
      <c r="C6546" s="371" t="s">
        <v>32</v>
      </c>
      <c r="D6546" s="372">
        <v>0.85</v>
      </c>
    </row>
    <row r="6547" spans="1:4" ht="30" x14ac:dyDescent="0.25">
      <c r="A6547" s="369" t="s">
        <v>10487</v>
      </c>
      <c r="B6547" s="370" t="s">
        <v>2701</v>
      </c>
      <c r="C6547" s="371" t="s">
        <v>780</v>
      </c>
      <c r="D6547" s="372">
        <v>1</v>
      </c>
    </row>
    <row r="6548" spans="1:4" x14ac:dyDescent="0.25">
      <c r="A6548" s="369" t="s">
        <v>2702</v>
      </c>
      <c r="B6548" s="370" t="s">
        <v>2703</v>
      </c>
      <c r="C6548" s="371" t="s">
        <v>569</v>
      </c>
      <c r="D6548" s="372"/>
    </row>
    <row r="6549" spans="1:4" x14ac:dyDescent="0.25">
      <c r="A6549" s="369" t="s">
        <v>8945</v>
      </c>
      <c r="B6549" s="370" t="s">
        <v>8946</v>
      </c>
      <c r="C6549" s="371" t="s">
        <v>770</v>
      </c>
      <c r="D6549" s="372">
        <v>1</v>
      </c>
    </row>
    <row r="6550" spans="1:4" x14ac:dyDescent="0.25">
      <c r="A6550" s="369" t="s">
        <v>8947</v>
      </c>
      <c r="B6550" s="370" t="s">
        <v>8948</v>
      </c>
      <c r="C6550" s="371" t="s">
        <v>770</v>
      </c>
      <c r="D6550" s="372">
        <v>1</v>
      </c>
    </row>
    <row r="6551" spans="1:4" ht="30" x14ac:dyDescent="0.25">
      <c r="A6551" s="369" t="s">
        <v>10479</v>
      </c>
      <c r="B6551" s="370" t="s">
        <v>10480</v>
      </c>
      <c r="C6551" s="371" t="s">
        <v>569</v>
      </c>
      <c r="D6551" s="372">
        <v>1</v>
      </c>
    </row>
    <row r="6552" spans="1:4" ht="30" x14ac:dyDescent="0.25">
      <c r="A6552" s="369" t="s">
        <v>2704</v>
      </c>
      <c r="B6552" s="370" t="s">
        <v>7088</v>
      </c>
      <c r="C6552" s="371" t="s">
        <v>569</v>
      </c>
      <c r="D6552" s="372"/>
    </row>
    <row r="6553" spans="1:4" x14ac:dyDescent="0.25">
      <c r="A6553" s="369" t="s">
        <v>8945</v>
      </c>
      <c r="B6553" s="370" t="s">
        <v>8946</v>
      </c>
      <c r="C6553" s="371" t="s">
        <v>770</v>
      </c>
      <c r="D6553" s="372">
        <v>0.75</v>
      </c>
    </row>
    <row r="6554" spans="1:4" x14ac:dyDescent="0.25">
      <c r="A6554" s="369" t="s">
        <v>8947</v>
      </c>
      <c r="B6554" s="370" t="s">
        <v>8948</v>
      </c>
      <c r="C6554" s="371" t="s">
        <v>770</v>
      </c>
      <c r="D6554" s="372">
        <v>0.75</v>
      </c>
    </row>
    <row r="6555" spans="1:4" ht="30" x14ac:dyDescent="0.25">
      <c r="A6555" s="369" t="s">
        <v>10366</v>
      </c>
      <c r="B6555" s="370" t="s">
        <v>10367</v>
      </c>
      <c r="C6555" s="371" t="s">
        <v>569</v>
      </c>
      <c r="D6555" s="372">
        <v>1</v>
      </c>
    </row>
    <row r="6556" spans="1:4" x14ac:dyDescent="0.25">
      <c r="A6556" s="369" t="s">
        <v>2705</v>
      </c>
      <c r="B6556" s="370" t="s">
        <v>2706</v>
      </c>
      <c r="C6556" s="371" t="s">
        <v>569</v>
      </c>
      <c r="D6556" s="372"/>
    </row>
    <row r="6557" spans="1:4" x14ac:dyDescent="0.25">
      <c r="A6557" s="369" t="s">
        <v>8945</v>
      </c>
      <c r="B6557" s="370" t="s">
        <v>8946</v>
      </c>
      <c r="C6557" s="371" t="s">
        <v>770</v>
      </c>
      <c r="D6557" s="372">
        <v>0.17</v>
      </c>
    </row>
    <row r="6558" spans="1:4" x14ac:dyDescent="0.25">
      <c r="A6558" s="369" t="s">
        <v>8947</v>
      </c>
      <c r="B6558" s="370" t="s">
        <v>8948</v>
      </c>
      <c r="C6558" s="371" t="s">
        <v>770</v>
      </c>
      <c r="D6558" s="372">
        <v>0.17</v>
      </c>
    </row>
    <row r="6559" spans="1:4" ht="30" x14ac:dyDescent="0.25">
      <c r="A6559" s="369" t="s">
        <v>10376</v>
      </c>
      <c r="B6559" s="370" t="s">
        <v>10377</v>
      </c>
      <c r="C6559" s="371" t="s">
        <v>569</v>
      </c>
      <c r="D6559" s="372">
        <v>1</v>
      </c>
    </row>
    <row r="6560" spans="1:4" x14ac:dyDescent="0.25">
      <c r="A6560" s="369" t="s">
        <v>2707</v>
      </c>
      <c r="B6560" s="370" t="s">
        <v>2708</v>
      </c>
      <c r="C6560" s="371" t="s">
        <v>569</v>
      </c>
      <c r="D6560" s="372"/>
    </row>
    <row r="6561" spans="1:4" x14ac:dyDescent="0.25">
      <c r="A6561" s="369" t="s">
        <v>8945</v>
      </c>
      <c r="B6561" s="370" t="s">
        <v>8946</v>
      </c>
      <c r="C6561" s="371" t="s">
        <v>770</v>
      </c>
      <c r="D6561" s="372">
        <v>0.17</v>
      </c>
    </row>
    <row r="6562" spans="1:4" x14ac:dyDescent="0.25">
      <c r="A6562" s="369" t="s">
        <v>8947</v>
      </c>
      <c r="B6562" s="370" t="s">
        <v>8948</v>
      </c>
      <c r="C6562" s="371" t="s">
        <v>770</v>
      </c>
      <c r="D6562" s="372">
        <v>0.17</v>
      </c>
    </row>
    <row r="6563" spans="1:4" ht="30" x14ac:dyDescent="0.25">
      <c r="A6563" s="369" t="s">
        <v>10378</v>
      </c>
      <c r="B6563" s="370" t="s">
        <v>10379</v>
      </c>
      <c r="C6563" s="371" t="s">
        <v>569</v>
      </c>
      <c r="D6563" s="372">
        <v>1</v>
      </c>
    </row>
    <row r="6564" spans="1:4" x14ac:dyDescent="0.25">
      <c r="A6564" s="369" t="s">
        <v>2709</v>
      </c>
      <c r="B6564" s="370" t="s">
        <v>2710</v>
      </c>
      <c r="C6564" s="371" t="s">
        <v>569</v>
      </c>
      <c r="D6564" s="372"/>
    </row>
    <row r="6565" spans="1:4" x14ac:dyDescent="0.25">
      <c r="A6565" s="369" t="s">
        <v>8945</v>
      </c>
      <c r="B6565" s="370" t="s">
        <v>8946</v>
      </c>
      <c r="C6565" s="371" t="s">
        <v>770</v>
      </c>
      <c r="D6565" s="372">
        <v>0.17</v>
      </c>
    </row>
    <row r="6566" spans="1:4" x14ac:dyDescent="0.25">
      <c r="A6566" s="369" t="s">
        <v>8947</v>
      </c>
      <c r="B6566" s="370" t="s">
        <v>8948</v>
      </c>
      <c r="C6566" s="371" t="s">
        <v>770</v>
      </c>
      <c r="D6566" s="372">
        <v>0.17</v>
      </c>
    </row>
    <row r="6567" spans="1:4" ht="30" x14ac:dyDescent="0.25">
      <c r="A6567" s="369" t="s">
        <v>10382</v>
      </c>
      <c r="B6567" s="370" t="s">
        <v>10383</v>
      </c>
      <c r="C6567" s="371" t="s">
        <v>569</v>
      </c>
      <c r="D6567" s="372">
        <v>1</v>
      </c>
    </row>
    <row r="6568" spans="1:4" x14ac:dyDescent="0.25">
      <c r="A6568" s="369" t="s">
        <v>2711</v>
      </c>
      <c r="B6568" s="370" t="s">
        <v>2712</v>
      </c>
      <c r="C6568" s="371" t="s">
        <v>780</v>
      </c>
      <c r="D6568" s="372"/>
    </row>
    <row r="6569" spans="1:4" x14ac:dyDescent="0.25">
      <c r="A6569" s="369" t="s">
        <v>8909</v>
      </c>
      <c r="B6569" s="370" t="s">
        <v>8910</v>
      </c>
      <c r="C6569" s="371" t="s">
        <v>770</v>
      </c>
      <c r="D6569" s="372">
        <v>0.17</v>
      </c>
    </row>
    <row r="6570" spans="1:4" x14ac:dyDescent="0.25">
      <c r="A6570" s="369" t="s">
        <v>8911</v>
      </c>
      <c r="B6570" s="370" t="s">
        <v>8912</v>
      </c>
      <c r="C6570" s="371" t="s">
        <v>770</v>
      </c>
      <c r="D6570" s="372">
        <v>0.17</v>
      </c>
    </row>
    <row r="6571" spans="1:4" ht="30" x14ac:dyDescent="0.25">
      <c r="A6571" s="369" t="s">
        <v>10402</v>
      </c>
      <c r="B6571" s="370" t="s">
        <v>10403</v>
      </c>
      <c r="C6571" s="371" t="s">
        <v>780</v>
      </c>
      <c r="D6571" s="372">
        <v>1</v>
      </c>
    </row>
    <row r="6572" spans="1:4" ht="30" x14ac:dyDescent="0.25">
      <c r="A6572" s="369" t="s">
        <v>2713</v>
      </c>
      <c r="B6572" s="370" t="s">
        <v>2714</v>
      </c>
      <c r="C6572" s="371" t="s">
        <v>569</v>
      </c>
      <c r="D6572" s="372"/>
    </row>
    <row r="6573" spans="1:4" x14ac:dyDescent="0.25">
      <c r="A6573" s="369" t="s">
        <v>8909</v>
      </c>
      <c r="B6573" s="370" t="s">
        <v>8910</v>
      </c>
      <c r="C6573" s="371" t="s">
        <v>770</v>
      </c>
      <c r="D6573" s="372">
        <v>0.17</v>
      </c>
    </row>
    <row r="6574" spans="1:4" x14ac:dyDescent="0.25">
      <c r="A6574" s="369" t="s">
        <v>8911</v>
      </c>
      <c r="B6574" s="370" t="s">
        <v>8912</v>
      </c>
      <c r="C6574" s="371" t="s">
        <v>770</v>
      </c>
      <c r="D6574" s="372">
        <v>0.17</v>
      </c>
    </row>
    <row r="6575" spans="1:4" ht="45" x14ac:dyDescent="0.25">
      <c r="A6575" s="369" t="s">
        <v>10422</v>
      </c>
      <c r="B6575" s="370" t="s">
        <v>10423</v>
      </c>
      <c r="C6575" s="371" t="s">
        <v>569</v>
      </c>
      <c r="D6575" s="372">
        <v>1</v>
      </c>
    </row>
    <row r="6576" spans="1:4" ht="30" x14ac:dyDescent="0.25">
      <c r="A6576" s="369" t="s">
        <v>2715</v>
      </c>
      <c r="B6576" s="370" t="s">
        <v>2716</v>
      </c>
      <c r="C6576" s="371" t="s">
        <v>569</v>
      </c>
      <c r="D6576" s="372"/>
    </row>
    <row r="6577" spans="1:4" x14ac:dyDescent="0.25">
      <c r="A6577" s="369" t="s">
        <v>8909</v>
      </c>
      <c r="B6577" s="370" t="s">
        <v>8910</v>
      </c>
      <c r="C6577" s="371" t="s">
        <v>770</v>
      </c>
      <c r="D6577" s="372">
        <v>0.17</v>
      </c>
    </row>
    <row r="6578" spans="1:4" x14ac:dyDescent="0.25">
      <c r="A6578" s="369" t="s">
        <v>8911</v>
      </c>
      <c r="B6578" s="370" t="s">
        <v>8912</v>
      </c>
      <c r="C6578" s="371" t="s">
        <v>770</v>
      </c>
      <c r="D6578" s="372">
        <v>0.17</v>
      </c>
    </row>
    <row r="6579" spans="1:4" ht="45" x14ac:dyDescent="0.25">
      <c r="A6579" s="369" t="s">
        <v>10420</v>
      </c>
      <c r="B6579" s="370" t="s">
        <v>10421</v>
      </c>
      <c r="C6579" s="371" t="s">
        <v>569</v>
      </c>
      <c r="D6579" s="372">
        <v>1</v>
      </c>
    </row>
    <row r="6580" spans="1:4" x14ac:dyDescent="0.25">
      <c r="A6580" s="369" t="s">
        <v>2717</v>
      </c>
      <c r="B6580" s="370" t="s">
        <v>2718</v>
      </c>
      <c r="C6580" s="371" t="s">
        <v>780</v>
      </c>
      <c r="D6580" s="372"/>
    </row>
    <row r="6581" spans="1:4" x14ac:dyDescent="0.25">
      <c r="A6581" s="369" t="s">
        <v>8909</v>
      </c>
      <c r="B6581" s="370" t="s">
        <v>8910</v>
      </c>
      <c r="C6581" s="371" t="s">
        <v>770</v>
      </c>
      <c r="D6581" s="372">
        <v>0.36</v>
      </c>
    </row>
    <row r="6582" spans="1:4" x14ac:dyDescent="0.25">
      <c r="A6582" s="369" t="s">
        <v>8911</v>
      </c>
      <c r="B6582" s="370" t="s">
        <v>8912</v>
      </c>
      <c r="C6582" s="371" t="s">
        <v>770</v>
      </c>
      <c r="D6582" s="372">
        <v>0.36</v>
      </c>
    </row>
    <row r="6583" spans="1:4" ht="30" x14ac:dyDescent="0.25">
      <c r="A6583" s="369" t="s">
        <v>10372</v>
      </c>
      <c r="B6583" s="370" t="s">
        <v>10373</v>
      </c>
      <c r="C6583" s="371" t="s">
        <v>569</v>
      </c>
      <c r="D6583" s="372">
        <v>1</v>
      </c>
    </row>
    <row r="6584" spans="1:4" x14ac:dyDescent="0.25">
      <c r="A6584" s="369" t="s">
        <v>2719</v>
      </c>
      <c r="B6584" s="370" t="s">
        <v>2720</v>
      </c>
      <c r="C6584" s="371" t="s">
        <v>569</v>
      </c>
      <c r="D6584" s="372"/>
    </row>
    <row r="6585" spans="1:4" x14ac:dyDescent="0.25">
      <c r="A6585" s="369" t="s">
        <v>8945</v>
      </c>
      <c r="B6585" s="370" t="s">
        <v>8946</v>
      </c>
      <c r="C6585" s="371" t="s">
        <v>770</v>
      </c>
      <c r="D6585" s="372">
        <v>0.17</v>
      </c>
    </row>
    <row r="6586" spans="1:4" x14ac:dyDescent="0.25">
      <c r="A6586" s="369" t="s">
        <v>8947</v>
      </c>
      <c r="B6586" s="370" t="s">
        <v>8948</v>
      </c>
      <c r="C6586" s="371" t="s">
        <v>770</v>
      </c>
      <c r="D6586" s="372">
        <v>0.17</v>
      </c>
    </row>
    <row r="6587" spans="1:4" ht="30" x14ac:dyDescent="0.25">
      <c r="A6587" s="369" t="s">
        <v>10368</v>
      </c>
      <c r="B6587" s="370" t="s">
        <v>10369</v>
      </c>
      <c r="C6587" s="371" t="s">
        <v>569</v>
      </c>
      <c r="D6587" s="372">
        <v>1</v>
      </c>
    </row>
    <row r="6588" spans="1:4" x14ac:dyDescent="0.25">
      <c r="A6588" s="369" t="s">
        <v>2721</v>
      </c>
      <c r="B6588" s="370" t="s">
        <v>2722</v>
      </c>
      <c r="C6588" s="371" t="s">
        <v>569</v>
      </c>
      <c r="D6588" s="372"/>
    </row>
    <row r="6589" spans="1:4" x14ac:dyDescent="0.25">
      <c r="A6589" s="369" t="s">
        <v>8945</v>
      </c>
      <c r="B6589" s="370" t="s">
        <v>8946</v>
      </c>
      <c r="C6589" s="371" t="s">
        <v>770</v>
      </c>
      <c r="D6589" s="372">
        <v>0.17</v>
      </c>
    </row>
    <row r="6590" spans="1:4" x14ac:dyDescent="0.25">
      <c r="A6590" s="369" t="s">
        <v>8947</v>
      </c>
      <c r="B6590" s="370" t="s">
        <v>8948</v>
      </c>
      <c r="C6590" s="371" t="s">
        <v>770</v>
      </c>
      <c r="D6590" s="372">
        <v>0.17</v>
      </c>
    </row>
    <row r="6591" spans="1:4" ht="30" x14ac:dyDescent="0.25">
      <c r="A6591" s="369" t="s">
        <v>10370</v>
      </c>
      <c r="B6591" s="370" t="s">
        <v>10371</v>
      </c>
      <c r="C6591" s="371" t="s">
        <v>569</v>
      </c>
      <c r="D6591" s="372">
        <v>1</v>
      </c>
    </row>
    <row r="6592" spans="1:4" x14ac:dyDescent="0.25">
      <c r="A6592" s="369" t="s">
        <v>2723</v>
      </c>
      <c r="B6592" s="370" t="s">
        <v>2724</v>
      </c>
      <c r="C6592" s="371" t="s">
        <v>569</v>
      </c>
      <c r="D6592" s="372"/>
    </row>
    <row r="6593" spans="1:4" x14ac:dyDescent="0.25">
      <c r="A6593" s="369" t="s">
        <v>8945</v>
      </c>
      <c r="B6593" s="370" t="s">
        <v>8946</v>
      </c>
      <c r="C6593" s="371" t="s">
        <v>770</v>
      </c>
      <c r="D6593" s="372">
        <v>0.2</v>
      </c>
    </row>
    <row r="6594" spans="1:4" ht="30" x14ac:dyDescent="0.25">
      <c r="A6594" s="369" t="s">
        <v>10384</v>
      </c>
      <c r="B6594" s="370" t="s">
        <v>10385</v>
      </c>
      <c r="C6594" s="371" t="s">
        <v>569</v>
      </c>
      <c r="D6594" s="372">
        <v>1</v>
      </c>
    </row>
    <row r="6595" spans="1:4" x14ac:dyDescent="0.25">
      <c r="A6595" s="369" t="s">
        <v>2725</v>
      </c>
      <c r="B6595" s="370" t="s">
        <v>2726</v>
      </c>
      <c r="C6595" s="371" t="s">
        <v>569</v>
      </c>
      <c r="D6595" s="372"/>
    </row>
    <row r="6596" spans="1:4" x14ac:dyDescent="0.25">
      <c r="A6596" s="369" t="s">
        <v>8945</v>
      </c>
      <c r="B6596" s="370" t="s">
        <v>8946</v>
      </c>
      <c r="C6596" s="371" t="s">
        <v>770</v>
      </c>
      <c r="D6596" s="372">
        <v>0.17</v>
      </c>
    </row>
    <row r="6597" spans="1:4" x14ac:dyDescent="0.25">
      <c r="A6597" s="369" t="s">
        <v>8947</v>
      </c>
      <c r="B6597" s="370" t="s">
        <v>8948</v>
      </c>
      <c r="C6597" s="371" t="s">
        <v>770</v>
      </c>
      <c r="D6597" s="372">
        <v>0.17</v>
      </c>
    </row>
    <row r="6598" spans="1:4" ht="30" x14ac:dyDescent="0.25">
      <c r="A6598" s="369" t="s">
        <v>10380</v>
      </c>
      <c r="B6598" s="370" t="s">
        <v>10381</v>
      </c>
      <c r="C6598" s="371" t="s">
        <v>569</v>
      </c>
      <c r="D6598" s="372">
        <v>1</v>
      </c>
    </row>
    <row r="6599" spans="1:4" ht="30" x14ac:dyDescent="0.25">
      <c r="A6599" s="369" t="s">
        <v>2727</v>
      </c>
      <c r="B6599" s="370" t="s">
        <v>7089</v>
      </c>
      <c r="C6599" s="371" t="s">
        <v>569</v>
      </c>
      <c r="D6599" s="372"/>
    </row>
    <row r="6600" spans="1:4" x14ac:dyDescent="0.25">
      <c r="A6600" s="369" t="s">
        <v>8945</v>
      </c>
      <c r="B6600" s="370" t="s">
        <v>8946</v>
      </c>
      <c r="C6600" s="371" t="s">
        <v>770</v>
      </c>
      <c r="D6600" s="372">
        <v>1.5</v>
      </c>
    </row>
    <row r="6601" spans="1:4" x14ac:dyDescent="0.25">
      <c r="A6601" s="369" t="s">
        <v>8947</v>
      </c>
      <c r="B6601" s="370" t="s">
        <v>8948</v>
      </c>
      <c r="C6601" s="371" t="s">
        <v>770</v>
      </c>
      <c r="D6601" s="372">
        <v>1.5</v>
      </c>
    </row>
    <row r="6602" spans="1:4" ht="30" x14ac:dyDescent="0.25">
      <c r="A6602" s="369" t="s">
        <v>10386</v>
      </c>
      <c r="B6602" s="370" t="s">
        <v>10387</v>
      </c>
      <c r="C6602" s="371" t="s">
        <v>569</v>
      </c>
      <c r="D6602" s="372">
        <v>1</v>
      </c>
    </row>
    <row r="6603" spans="1:4" x14ac:dyDescent="0.25">
      <c r="A6603" s="369" t="s">
        <v>2728</v>
      </c>
      <c r="B6603" s="370" t="s">
        <v>2729</v>
      </c>
      <c r="C6603" s="371" t="s">
        <v>569</v>
      </c>
      <c r="D6603" s="372"/>
    </row>
    <row r="6604" spans="1:4" x14ac:dyDescent="0.25">
      <c r="A6604" s="369" t="s">
        <v>8945</v>
      </c>
      <c r="B6604" s="370" t="s">
        <v>8946</v>
      </c>
      <c r="C6604" s="371" t="s">
        <v>770</v>
      </c>
      <c r="D6604" s="372">
        <v>1.5</v>
      </c>
    </row>
    <row r="6605" spans="1:4" x14ac:dyDescent="0.25">
      <c r="A6605" s="369" t="s">
        <v>8947</v>
      </c>
      <c r="B6605" s="370" t="s">
        <v>8948</v>
      </c>
      <c r="C6605" s="371" t="s">
        <v>770</v>
      </c>
      <c r="D6605" s="372">
        <v>1.5</v>
      </c>
    </row>
    <row r="6606" spans="1:4" ht="30" x14ac:dyDescent="0.25">
      <c r="A6606" s="369" t="s">
        <v>10404</v>
      </c>
      <c r="B6606" s="370" t="s">
        <v>10405</v>
      </c>
      <c r="C6606" s="371" t="s">
        <v>569</v>
      </c>
      <c r="D6606" s="372">
        <v>1</v>
      </c>
    </row>
    <row r="6607" spans="1:4" x14ac:dyDescent="0.25">
      <c r="A6607" s="369" t="s">
        <v>2730</v>
      </c>
      <c r="B6607" s="370" t="s">
        <v>2731</v>
      </c>
      <c r="C6607" s="371" t="s">
        <v>569</v>
      </c>
      <c r="D6607" s="372"/>
    </row>
    <row r="6608" spans="1:4" ht="45" x14ac:dyDescent="0.25">
      <c r="A6608" s="369" t="s">
        <v>8660</v>
      </c>
      <c r="B6608" s="370" t="s">
        <v>8661</v>
      </c>
      <c r="C6608" s="371" t="s">
        <v>8662</v>
      </c>
      <c r="D6608" s="372">
        <v>5.1299999999999998E-2</v>
      </c>
    </row>
    <row r="6609" spans="1:4" x14ac:dyDescent="0.25">
      <c r="A6609" s="369" t="s">
        <v>8677</v>
      </c>
      <c r="B6609" s="370" t="s">
        <v>8678</v>
      </c>
      <c r="C6609" s="371" t="s">
        <v>25</v>
      </c>
      <c r="D6609" s="372">
        <v>1.6E-2</v>
      </c>
    </row>
    <row r="6610" spans="1:4" x14ac:dyDescent="0.25">
      <c r="A6610" s="369" t="s">
        <v>8945</v>
      </c>
      <c r="B6610" s="370" t="s">
        <v>8946</v>
      </c>
      <c r="C6610" s="371" t="s">
        <v>770</v>
      </c>
      <c r="D6610" s="372">
        <v>0.7</v>
      </c>
    </row>
    <row r="6611" spans="1:4" x14ac:dyDescent="0.25">
      <c r="A6611" s="369" t="s">
        <v>8947</v>
      </c>
      <c r="B6611" s="370" t="s">
        <v>8948</v>
      </c>
      <c r="C6611" s="371" t="s">
        <v>770</v>
      </c>
      <c r="D6611" s="372">
        <v>1.4</v>
      </c>
    </row>
    <row r="6612" spans="1:4" x14ac:dyDescent="0.25">
      <c r="A6612" s="369" t="s">
        <v>9510</v>
      </c>
      <c r="B6612" s="370" t="s">
        <v>9511</v>
      </c>
      <c r="C6612" s="371" t="s">
        <v>32</v>
      </c>
      <c r="D6612" s="372">
        <v>0.46129999999999999</v>
      </c>
    </row>
    <row r="6613" spans="1:4" x14ac:dyDescent="0.25">
      <c r="A6613" s="369" t="s">
        <v>9594</v>
      </c>
      <c r="B6613" s="370" t="s">
        <v>9595</v>
      </c>
      <c r="C6613" s="371" t="s">
        <v>32</v>
      </c>
      <c r="D6613" s="372">
        <v>1</v>
      </c>
    </row>
    <row r="6614" spans="1:4" x14ac:dyDescent="0.25">
      <c r="A6614" s="369" t="s">
        <v>14994</v>
      </c>
      <c r="B6614" s="370" t="s">
        <v>14995</v>
      </c>
      <c r="C6614" s="371" t="s">
        <v>770</v>
      </c>
      <c r="D6614" s="372">
        <v>1</v>
      </c>
    </row>
    <row r="6615" spans="1:4" x14ac:dyDescent="0.25">
      <c r="A6615" s="369" t="s">
        <v>2732</v>
      </c>
      <c r="B6615" s="370" t="s">
        <v>2733</v>
      </c>
      <c r="C6615" s="371" t="s">
        <v>569</v>
      </c>
      <c r="D6615" s="372"/>
    </row>
    <row r="6616" spans="1:4" x14ac:dyDescent="0.25">
      <c r="A6616" s="369" t="s">
        <v>8945</v>
      </c>
      <c r="B6616" s="370" t="s">
        <v>8946</v>
      </c>
      <c r="C6616" s="371" t="s">
        <v>770</v>
      </c>
      <c r="D6616" s="372">
        <v>0.17</v>
      </c>
    </row>
    <row r="6617" spans="1:4" x14ac:dyDescent="0.25">
      <c r="A6617" s="369" t="s">
        <v>8947</v>
      </c>
      <c r="B6617" s="370" t="s">
        <v>8948</v>
      </c>
      <c r="C6617" s="371" t="s">
        <v>770</v>
      </c>
      <c r="D6617" s="372">
        <v>0.17</v>
      </c>
    </row>
    <row r="6618" spans="1:4" ht="30" x14ac:dyDescent="0.25">
      <c r="A6618" s="369" t="s">
        <v>10388</v>
      </c>
      <c r="B6618" s="370" t="s">
        <v>10389</v>
      </c>
      <c r="C6618" s="371" t="s">
        <v>569</v>
      </c>
      <c r="D6618" s="372">
        <v>1</v>
      </c>
    </row>
    <row r="6619" spans="1:4" ht="30" x14ac:dyDescent="0.25">
      <c r="A6619" s="369" t="s">
        <v>2734</v>
      </c>
      <c r="B6619" s="370" t="s">
        <v>2735</v>
      </c>
      <c r="C6619" s="371" t="s">
        <v>569</v>
      </c>
      <c r="D6619" s="372"/>
    </row>
    <row r="6620" spans="1:4" ht="30" x14ac:dyDescent="0.25">
      <c r="A6620" s="369" t="s">
        <v>10424</v>
      </c>
      <c r="B6620" s="370" t="s">
        <v>10425</v>
      </c>
      <c r="C6620" s="371" t="s">
        <v>569</v>
      </c>
      <c r="D6620" s="372">
        <v>1</v>
      </c>
    </row>
    <row r="6621" spans="1:4" ht="30" x14ac:dyDescent="0.25">
      <c r="A6621" s="369" t="s">
        <v>2736</v>
      </c>
      <c r="B6621" s="370" t="s">
        <v>7090</v>
      </c>
      <c r="C6621" s="371" t="s">
        <v>569</v>
      </c>
      <c r="D6621" s="372"/>
    </row>
    <row r="6622" spans="1:4" ht="45" x14ac:dyDescent="0.25">
      <c r="A6622" s="369" t="s">
        <v>10426</v>
      </c>
      <c r="B6622" s="370" t="s">
        <v>10427</v>
      </c>
      <c r="C6622" s="371" t="s">
        <v>569</v>
      </c>
      <c r="D6622" s="372">
        <v>1</v>
      </c>
    </row>
    <row r="6623" spans="1:4" ht="30" x14ac:dyDescent="0.25">
      <c r="A6623" s="369" t="s">
        <v>2737</v>
      </c>
      <c r="B6623" s="370" t="s">
        <v>7091</v>
      </c>
      <c r="C6623" s="371" t="s">
        <v>780</v>
      </c>
      <c r="D6623" s="372"/>
    </row>
    <row r="6624" spans="1:4" x14ac:dyDescent="0.25">
      <c r="A6624" s="369" t="s">
        <v>8945</v>
      </c>
      <c r="B6624" s="370" t="s">
        <v>8946</v>
      </c>
      <c r="C6624" s="371" t="s">
        <v>770</v>
      </c>
      <c r="D6624" s="372">
        <v>2</v>
      </c>
    </row>
    <row r="6625" spans="1:4" x14ac:dyDescent="0.25">
      <c r="A6625" s="369" t="s">
        <v>8947</v>
      </c>
      <c r="B6625" s="370" t="s">
        <v>8948</v>
      </c>
      <c r="C6625" s="371" t="s">
        <v>770</v>
      </c>
      <c r="D6625" s="372">
        <v>2</v>
      </c>
    </row>
    <row r="6626" spans="1:4" ht="30" x14ac:dyDescent="0.25">
      <c r="A6626" s="369" t="s">
        <v>10046</v>
      </c>
      <c r="B6626" s="370" t="s">
        <v>10047</v>
      </c>
      <c r="C6626" s="371" t="s">
        <v>780</v>
      </c>
      <c r="D6626" s="372">
        <v>1</v>
      </c>
    </row>
    <row r="6627" spans="1:4" ht="30" x14ac:dyDescent="0.25">
      <c r="A6627" s="369" t="s">
        <v>2738</v>
      </c>
      <c r="B6627" s="370" t="s">
        <v>7092</v>
      </c>
      <c r="C6627" s="371" t="s">
        <v>780</v>
      </c>
      <c r="D6627" s="372"/>
    </row>
    <row r="6628" spans="1:4" x14ac:dyDescent="0.25">
      <c r="A6628" s="369" t="s">
        <v>8945</v>
      </c>
      <c r="B6628" s="370" t="s">
        <v>8946</v>
      </c>
      <c r="C6628" s="371" t="s">
        <v>770</v>
      </c>
      <c r="D6628" s="372">
        <v>4</v>
      </c>
    </row>
    <row r="6629" spans="1:4" x14ac:dyDescent="0.25">
      <c r="A6629" s="369" t="s">
        <v>8947</v>
      </c>
      <c r="B6629" s="370" t="s">
        <v>8948</v>
      </c>
      <c r="C6629" s="371" t="s">
        <v>770</v>
      </c>
      <c r="D6629" s="372">
        <v>4</v>
      </c>
    </row>
    <row r="6630" spans="1:4" ht="30" x14ac:dyDescent="0.25">
      <c r="A6630" s="369" t="s">
        <v>10048</v>
      </c>
      <c r="B6630" s="370" t="s">
        <v>10049</v>
      </c>
      <c r="C6630" s="371" t="s">
        <v>780</v>
      </c>
      <c r="D6630" s="372">
        <v>1</v>
      </c>
    </row>
    <row r="6631" spans="1:4" ht="45" x14ac:dyDescent="0.25">
      <c r="A6631" s="369" t="s">
        <v>2739</v>
      </c>
      <c r="B6631" s="370" t="s">
        <v>2740</v>
      </c>
      <c r="C6631" s="371" t="s">
        <v>780</v>
      </c>
      <c r="D6631" s="372"/>
    </row>
    <row r="6632" spans="1:4" x14ac:dyDescent="0.25">
      <c r="A6632" s="369" t="s">
        <v>8945</v>
      </c>
      <c r="B6632" s="370" t="s">
        <v>8946</v>
      </c>
      <c r="C6632" s="371" t="s">
        <v>770</v>
      </c>
      <c r="D6632" s="372">
        <v>4</v>
      </c>
    </row>
    <row r="6633" spans="1:4" x14ac:dyDescent="0.25">
      <c r="A6633" s="369" t="s">
        <v>8947</v>
      </c>
      <c r="B6633" s="370" t="s">
        <v>8948</v>
      </c>
      <c r="C6633" s="371" t="s">
        <v>770</v>
      </c>
      <c r="D6633" s="372">
        <v>4</v>
      </c>
    </row>
    <row r="6634" spans="1:4" ht="45" x14ac:dyDescent="0.25">
      <c r="A6634" s="369" t="s">
        <v>10034</v>
      </c>
      <c r="B6634" s="370" t="s">
        <v>2740</v>
      </c>
      <c r="C6634" s="371" t="s">
        <v>780</v>
      </c>
      <c r="D6634" s="372">
        <v>1</v>
      </c>
    </row>
    <row r="6635" spans="1:4" ht="45" x14ac:dyDescent="0.25">
      <c r="A6635" s="369" t="s">
        <v>2741</v>
      </c>
      <c r="B6635" s="370" t="s">
        <v>2742</v>
      </c>
      <c r="C6635" s="371" t="s">
        <v>780</v>
      </c>
      <c r="D6635" s="372"/>
    </row>
    <row r="6636" spans="1:4" x14ac:dyDescent="0.25">
      <c r="A6636" s="369" t="s">
        <v>8945</v>
      </c>
      <c r="B6636" s="370" t="s">
        <v>8946</v>
      </c>
      <c r="C6636" s="371" t="s">
        <v>770</v>
      </c>
      <c r="D6636" s="372">
        <v>4</v>
      </c>
    </row>
    <row r="6637" spans="1:4" x14ac:dyDescent="0.25">
      <c r="A6637" s="369" t="s">
        <v>8947</v>
      </c>
      <c r="B6637" s="370" t="s">
        <v>8948</v>
      </c>
      <c r="C6637" s="371" t="s">
        <v>770</v>
      </c>
      <c r="D6637" s="372">
        <v>4</v>
      </c>
    </row>
    <row r="6638" spans="1:4" ht="45" x14ac:dyDescent="0.25">
      <c r="A6638" s="369" t="s">
        <v>10035</v>
      </c>
      <c r="B6638" s="370" t="s">
        <v>2742</v>
      </c>
      <c r="C6638" s="371" t="s">
        <v>780</v>
      </c>
      <c r="D6638" s="372">
        <v>1</v>
      </c>
    </row>
    <row r="6639" spans="1:4" x14ac:dyDescent="0.25">
      <c r="A6639" s="369" t="s">
        <v>2743</v>
      </c>
      <c r="B6639" s="370" t="s">
        <v>2744</v>
      </c>
      <c r="C6639" s="371" t="s">
        <v>52</v>
      </c>
      <c r="D6639" s="372"/>
    </row>
    <row r="6640" spans="1:4" x14ac:dyDescent="0.25">
      <c r="A6640" s="369" t="s">
        <v>8909</v>
      </c>
      <c r="B6640" s="370" t="s">
        <v>8910</v>
      </c>
      <c r="C6640" s="371" t="s">
        <v>770</v>
      </c>
      <c r="D6640" s="372">
        <v>0.5</v>
      </c>
    </row>
    <row r="6641" spans="1:4" ht="45" x14ac:dyDescent="0.25">
      <c r="A6641" s="369" t="s">
        <v>10356</v>
      </c>
      <c r="B6641" s="370" t="s">
        <v>10357</v>
      </c>
      <c r="C6641" s="371" t="s">
        <v>52</v>
      </c>
      <c r="D6641" s="372">
        <v>1</v>
      </c>
    </row>
    <row r="6642" spans="1:4" x14ac:dyDescent="0.25">
      <c r="A6642" s="365" t="s">
        <v>7093</v>
      </c>
      <c r="B6642" s="366" t="s">
        <v>15085</v>
      </c>
      <c r="C6642" s="367"/>
      <c r="D6642" s="368"/>
    </row>
    <row r="6643" spans="1:4" x14ac:dyDescent="0.25">
      <c r="A6643" s="365" t="s">
        <v>7094</v>
      </c>
      <c r="B6643" s="366" t="s">
        <v>2746</v>
      </c>
      <c r="C6643" s="367"/>
      <c r="D6643" s="368"/>
    </row>
    <row r="6644" spans="1:4" x14ac:dyDescent="0.25">
      <c r="A6644" s="369" t="s">
        <v>2747</v>
      </c>
      <c r="B6644" s="370" t="s">
        <v>2748</v>
      </c>
      <c r="C6644" s="371" t="s">
        <v>52</v>
      </c>
      <c r="D6644" s="372"/>
    </row>
    <row r="6645" spans="1:4" x14ac:dyDescent="0.25">
      <c r="A6645" s="369" t="s">
        <v>8935</v>
      </c>
      <c r="B6645" s="370" t="s">
        <v>8936</v>
      </c>
      <c r="C6645" s="371" t="s">
        <v>770</v>
      </c>
      <c r="D6645" s="372">
        <v>0.4</v>
      </c>
    </row>
    <row r="6646" spans="1:4" x14ac:dyDescent="0.25">
      <c r="A6646" s="369" t="s">
        <v>8949</v>
      </c>
      <c r="B6646" s="370" t="s">
        <v>8950</v>
      </c>
      <c r="C6646" s="371" t="s">
        <v>770</v>
      </c>
      <c r="D6646" s="372">
        <v>0.3</v>
      </c>
    </row>
    <row r="6647" spans="1:4" ht="30" x14ac:dyDescent="0.25">
      <c r="A6647" s="369" t="s">
        <v>9630</v>
      </c>
      <c r="B6647" s="370" t="s">
        <v>9631</v>
      </c>
      <c r="C6647" s="371" t="s">
        <v>52</v>
      </c>
      <c r="D6647" s="372">
        <v>1.05</v>
      </c>
    </row>
    <row r="6648" spans="1:4" x14ac:dyDescent="0.25">
      <c r="A6648" s="369" t="s">
        <v>2749</v>
      </c>
      <c r="B6648" s="370" t="s">
        <v>2750</v>
      </c>
      <c r="C6648" s="371" t="s">
        <v>32</v>
      </c>
      <c r="D6648" s="372"/>
    </row>
    <row r="6649" spans="1:4" x14ac:dyDescent="0.25">
      <c r="A6649" s="369" t="s">
        <v>8935</v>
      </c>
      <c r="B6649" s="370" t="s">
        <v>8936</v>
      </c>
      <c r="C6649" s="371" t="s">
        <v>770</v>
      </c>
      <c r="D6649" s="372">
        <v>1.38</v>
      </c>
    </row>
    <row r="6650" spans="1:4" x14ac:dyDescent="0.25">
      <c r="A6650" s="369" t="s">
        <v>8949</v>
      </c>
      <c r="B6650" s="370" t="s">
        <v>8950</v>
      </c>
      <c r="C6650" s="371" t="s">
        <v>770</v>
      </c>
      <c r="D6650" s="372">
        <v>1.84</v>
      </c>
    </row>
    <row r="6651" spans="1:4" x14ac:dyDescent="0.25">
      <c r="A6651" s="369" t="s">
        <v>14745</v>
      </c>
      <c r="B6651" s="370" t="s">
        <v>14746</v>
      </c>
      <c r="C6651" s="371" t="s">
        <v>32</v>
      </c>
      <c r="D6651" s="372">
        <v>1.03</v>
      </c>
    </row>
    <row r="6652" spans="1:4" x14ac:dyDescent="0.25">
      <c r="A6652" s="369" t="s">
        <v>2751</v>
      </c>
      <c r="B6652" s="370" t="s">
        <v>2752</v>
      </c>
      <c r="C6652" s="371" t="s">
        <v>52</v>
      </c>
      <c r="D6652" s="372"/>
    </row>
    <row r="6653" spans="1:4" x14ac:dyDescent="0.25">
      <c r="A6653" s="369" t="s">
        <v>8935</v>
      </c>
      <c r="B6653" s="370" t="s">
        <v>8936</v>
      </c>
      <c r="C6653" s="371" t="s">
        <v>770</v>
      </c>
      <c r="D6653" s="372">
        <v>0.4</v>
      </c>
    </row>
    <row r="6654" spans="1:4" x14ac:dyDescent="0.25">
      <c r="A6654" s="369" t="s">
        <v>8949</v>
      </c>
      <c r="B6654" s="370" t="s">
        <v>8950</v>
      </c>
      <c r="C6654" s="371" t="s">
        <v>770</v>
      </c>
      <c r="D6654" s="372">
        <v>0.3</v>
      </c>
    </row>
    <row r="6655" spans="1:4" ht="30" x14ac:dyDescent="0.25">
      <c r="A6655" s="369" t="s">
        <v>9634</v>
      </c>
      <c r="B6655" s="370" t="s">
        <v>9635</v>
      </c>
      <c r="C6655" s="371" t="s">
        <v>52</v>
      </c>
      <c r="D6655" s="372">
        <v>1.05</v>
      </c>
    </row>
    <row r="6656" spans="1:4" x14ac:dyDescent="0.25">
      <c r="A6656" s="369" t="s">
        <v>2753</v>
      </c>
      <c r="B6656" s="370" t="s">
        <v>2754</v>
      </c>
      <c r="C6656" s="371" t="s">
        <v>32</v>
      </c>
      <c r="D6656" s="372"/>
    </row>
    <row r="6657" spans="1:4" x14ac:dyDescent="0.25">
      <c r="A6657" s="369" t="s">
        <v>8935</v>
      </c>
      <c r="B6657" s="370" t="s">
        <v>8936</v>
      </c>
      <c r="C6657" s="371" t="s">
        <v>770</v>
      </c>
      <c r="D6657" s="372">
        <v>0.4</v>
      </c>
    </row>
    <row r="6658" spans="1:4" x14ac:dyDescent="0.25">
      <c r="A6658" s="369" t="s">
        <v>8949</v>
      </c>
      <c r="B6658" s="370" t="s">
        <v>8950</v>
      </c>
      <c r="C6658" s="371" t="s">
        <v>770</v>
      </c>
      <c r="D6658" s="372">
        <v>0.3</v>
      </c>
    </row>
    <row r="6659" spans="1:4" x14ac:dyDescent="0.25">
      <c r="A6659" s="369" t="s">
        <v>9588</v>
      </c>
      <c r="B6659" s="370" t="s">
        <v>9589</v>
      </c>
      <c r="C6659" s="371" t="s">
        <v>32</v>
      </c>
      <c r="D6659" s="372">
        <v>1.1499999999999999</v>
      </c>
    </row>
    <row r="6660" spans="1:4" x14ac:dyDescent="0.25">
      <c r="A6660" s="369" t="s">
        <v>2755</v>
      </c>
      <c r="B6660" s="370" t="s">
        <v>2756</v>
      </c>
      <c r="C6660" s="371" t="s">
        <v>32</v>
      </c>
      <c r="D6660" s="372"/>
    </row>
    <row r="6661" spans="1:4" x14ac:dyDescent="0.25">
      <c r="A6661" s="369" t="s">
        <v>8935</v>
      </c>
      <c r="B6661" s="370" t="s">
        <v>8936</v>
      </c>
      <c r="C6661" s="371" t="s">
        <v>770</v>
      </c>
      <c r="D6661" s="372">
        <v>0.4</v>
      </c>
    </row>
    <row r="6662" spans="1:4" x14ac:dyDescent="0.25">
      <c r="A6662" s="369" t="s">
        <v>8949</v>
      </c>
      <c r="B6662" s="370" t="s">
        <v>8950</v>
      </c>
      <c r="C6662" s="371" t="s">
        <v>770</v>
      </c>
      <c r="D6662" s="372">
        <v>0.3</v>
      </c>
    </row>
    <row r="6663" spans="1:4" x14ac:dyDescent="0.25">
      <c r="A6663" s="369" t="s">
        <v>9586</v>
      </c>
      <c r="B6663" s="370" t="s">
        <v>9587</v>
      </c>
      <c r="C6663" s="371" t="s">
        <v>32</v>
      </c>
      <c r="D6663" s="372">
        <v>1.1499999999999999</v>
      </c>
    </row>
    <row r="6664" spans="1:4" x14ac:dyDescent="0.25">
      <c r="A6664" s="365" t="s">
        <v>7095</v>
      </c>
      <c r="B6664" s="366" t="s">
        <v>2757</v>
      </c>
      <c r="C6664" s="367"/>
      <c r="D6664" s="368"/>
    </row>
    <row r="6665" spans="1:4" ht="30" x14ac:dyDescent="0.25">
      <c r="A6665" s="369" t="s">
        <v>2758</v>
      </c>
      <c r="B6665" s="370" t="s">
        <v>2759</v>
      </c>
      <c r="C6665" s="371" t="s">
        <v>52</v>
      </c>
      <c r="D6665" s="372"/>
    </row>
    <row r="6666" spans="1:4" x14ac:dyDescent="0.25">
      <c r="A6666" s="369" t="s">
        <v>8935</v>
      </c>
      <c r="B6666" s="370" t="s">
        <v>8936</v>
      </c>
      <c r="C6666" s="371" t="s">
        <v>770</v>
      </c>
      <c r="D6666" s="372">
        <v>0.3</v>
      </c>
    </row>
    <row r="6667" spans="1:4" x14ac:dyDescent="0.25">
      <c r="A6667" s="369" t="s">
        <v>8949</v>
      </c>
      <c r="B6667" s="370" t="s">
        <v>8950</v>
      </c>
      <c r="C6667" s="371" t="s">
        <v>770</v>
      </c>
      <c r="D6667" s="372">
        <v>0.3</v>
      </c>
    </row>
    <row r="6668" spans="1:4" ht="30" x14ac:dyDescent="0.25">
      <c r="A6668" s="369" t="s">
        <v>9682</v>
      </c>
      <c r="B6668" s="370" t="s">
        <v>9683</v>
      </c>
      <c r="C6668" s="371" t="s">
        <v>569</v>
      </c>
      <c r="D6668" s="372">
        <v>0.1</v>
      </c>
    </row>
    <row r="6669" spans="1:4" ht="30" x14ac:dyDescent="0.25">
      <c r="A6669" s="369" t="s">
        <v>9686</v>
      </c>
      <c r="B6669" s="370" t="s">
        <v>9687</v>
      </c>
      <c r="C6669" s="371" t="s">
        <v>52</v>
      </c>
      <c r="D6669" s="372">
        <v>1.03</v>
      </c>
    </row>
    <row r="6670" spans="1:4" ht="30" x14ac:dyDescent="0.25">
      <c r="A6670" s="369" t="s">
        <v>13925</v>
      </c>
      <c r="B6670" s="370" t="s">
        <v>13926</v>
      </c>
      <c r="C6670" s="371" t="s">
        <v>569</v>
      </c>
      <c r="D6670" s="372">
        <v>0.2</v>
      </c>
    </row>
    <row r="6671" spans="1:4" ht="30" x14ac:dyDescent="0.25">
      <c r="A6671" s="369" t="s">
        <v>2760</v>
      </c>
      <c r="B6671" s="370" t="s">
        <v>2761</v>
      </c>
      <c r="C6671" s="371" t="s">
        <v>52</v>
      </c>
      <c r="D6671" s="372"/>
    </row>
    <row r="6672" spans="1:4" x14ac:dyDescent="0.25">
      <c r="A6672" s="369" t="s">
        <v>8935</v>
      </c>
      <c r="B6672" s="370" t="s">
        <v>8936</v>
      </c>
      <c r="C6672" s="371" t="s">
        <v>770</v>
      </c>
      <c r="D6672" s="372">
        <v>0.3</v>
      </c>
    </row>
    <row r="6673" spans="1:4" x14ac:dyDescent="0.25">
      <c r="A6673" s="369" t="s">
        <v>8949</v>
      </c>
      <c r="B6673" s="370" t="s">
        <v>8950</v>
      </c>
      <c r="C6673" s="371" t="s">
        <v>770</v>
      </c>
      <c r="D6673" s="372">
        <v>0.3</v>
      </c>
    </row>
    <row r="6674" spans="1:4" ht="30" x14ac:dyDescent="0.25">
      <c r="A6674" s="369" t="s">
        <v>9682</v>
      </c>
      <c r="B6674" s="370" t="s">
        <v>9683</v>
      </c>
      <c r="C6674" s="371" t="s">
        <v>569</v>
      </c>
      <c r="D6674" s="372">
        <v>0.1</v>
      </c>
    </row>
    <row r="6675" spans="1:4" ht="30" x14ac:dyDescent="0.25">
      <c r="A6675" s="369" t="s">
        <v>9684</v>
      </c>
      <c r="B6675" s="370" t="s">
        <v>9685</v>
      </c>
      <c r="C6675" s="371" t="s">
        <v>52</v>
      </c>
      <c r="D6675" s="372">
        <v>1.03</v>
      </c>
    </row>
    <row r="6676" spans="1:4" ht="30" x14ac:dyDescent="0.25">
      <c r="A6676" s="369" t="s">
        <v>13923</v>
      </c>
      <c r="B6676" s="370" t="s">
        <v>13924</v>
      </c>
      <c r="C6676" s="371" t="s">
        <v>569</v>
      </c>
      <c r="D6676" s="372">
        <v>0.2</v>
      </c>
    </row>
    <row r="6677" spans="1:4" x14ac:dyDescent="0.25">
      <c r="A6677" s="369" t="s">
        <v>2762</v>
      </c>
      <c r="B6677" s="370" t="s">
        <v>2763</v>
      </c>
      <c r="C6677" s="371" t="s">
        <v>52</v>
      </c>
      <c r="D6677" s="372"/>
    </row>
    <row r="6678" spans="1:4" x14ac:dyDescent="0.25">
      <c r="A6678" s="369" t="s">
        <v>8935</v>
      </c>
      <c r="B6678" s="370" t="s">
        <v>8936</v>
      </c>
      <c r="C6678" s="371" t="s">
        <v>770</v>
      </c>
      <c r="D6678" s="372">
        <v>0.3</v>
      </c>
    </row>
    <row r="6679" spans="1:4" x14ac:dyDescent="0.25">
      <c r="A6679" s="369" t="s">
        <v>8949</v>
      </c>
      <c r="B6679" s="370" t="s">
        <v>8950</v>
      </c>
      <c r="C6679" s="371" t="s">
        <v>770</v>
      </c>
      <c r="D6679" s="372">
        <v>0.3</v>
      </c>
    </row>
    <row r="6680" spans="1:4" ht="30" x14ac:dyDescent="0.25">
      <c r="A6680" s="369" t="s">
        <v>9682</v>
      </c>
      <c r="B6680" s="370" t="s">
        <v>9683</v>
      </c>
      <c r="C6680" s="371" t="s">
        <v>569</v>
      </c>
      <c r="D6680" s="372">
        <v>0.1</v>
      </c>
    </row>
    <row r="6681" spans="1:4" ht="30" x14ac:dyDescent="0.25">
      <c r="A6681" s="369" t="s">
        <v>9688</v>
      </c>
      <c r="B6681" s="370" t="s">
        <v>9689</v>
      </c>
      <c r="C6681" s="371" t="s">
        <v>52</v>
      </c>
      <c r="D6681" s="372">
        <v>1.03</v>
      </c>
    </row>
    <row r="6682" spans="1:4" ht="30" x14ac:dyDescent="0.25">
      <c r="A6682" s="369" t="s">
        <v>13923</v>
      </c>
      <c r="B6682" s="370" t="s">
        <v>13924</v>
      </c>
      <c r="C6682" s="371" t="s">
        <v>569</v>
      </c>
      <c r="D6682" s="372">
        <v>0.2</v>
      </c>
    </row>
    <row r="6683" spans="1:4" ht="30" x14ac:dyDescent="0.25">
      <c r="A6683" s="369" t="s">
        <v>2764</v>
      </c>
      <c r="B6683" s="370" t="s">
        <v>2765</v>
      </c>
      <c r="C6683" s="371" t="s">
        <v>52</v>
      </c>
      <c r="D6683" s="372"/>
    </row>
    <row r="6684" spans="1:4" x14ac:dyDescent="0.25">
      <c r="A6684" s="369" t="s">
        <v>8935</v>
      </c>
      <c r="B6684" s="370" t="s">
        <v>8936</v>
      </c>
      <c r="C6684" s="371" t="s">
        <v>770</v>
      </c>
      <c r="D6684" s="372">
        <v>0.3</v>
      </c>
    </row>
    <row r="6685" spans="1:4" x14ac:dyDescent="0.25">
      <c r="A6685" s="369" t="s">
        <v>8949</v>
      </c>
      <c r="B6685" s="370" t="s">
        <v>8950</v>
      </c>
      <c r="C6685" s="371" t="s">
        <v>770</v>
      </c>
      <c r="D6685" s="372">
        <v>0.3</v>
      </c>
    </row>
    <row r="6686" spans="1:4" ht="30" x14ac:dyDescent="0.25">
      <c r="A6686" s="369" t="s">
        <v>9682</v>
      </c>
      <c r="B6686" s="370" t="s">
        <v>9683</v>
      </c>
      <c r="C6686" s="371" t="s">
        <v>569</v>
      </c>
      <c r="D6686" s="372">
        <v>0.1</v>
      </c>
    </row>
    <row r="6687" spans="1:4" ht="30" x14ac:dyDescent="0.25">
      <c r="A6687" s="369" t="s">
        <v>9690</v>
      </c>
      <c r="B6687" s="370" t="s">
        <v>9691</v>
      </c>
      <c r="C6687" s="371" t="s">
        <v>52</v>
      </c>
      <c r="D6687" s="372">
        <v>1.03</v>
      </c>
    </row>
    <row r="6688" spans="1:4" ht="30" x14ac:dyDescent="0.25">
      <c r="A6688" s="369" t="s">
        <v>13923</v>
      </c>
      <c r="B6688" s="370" t="s">
        <v>13924</v>
      </c>
      <c r="C6688" s="371" t="s">
        <v>569</v>
      </c>
      <c r="D6688" s="372">
        <v>0.2</v>
      </c>
    </row>
    <row r="6689" spans="1:4" x14ac:dyDescent="0.25">
      <c r="A6689" s="365" t="s">
        <v>7096</v>
      </c>
      <c r="B6689" s="366" t="s">
        <v>15086</v>
      </c>
      <c r="C6689" s="367"/>
      <c r="D6689" s="368"/>
    </row>
    <row r="6690" spans="1:4" x14ac:dyDescent="0.25">
      <c r="A6690" s="369" t="s">
        <v>2766</v>
      </c>
      <c r="B6690" s="370" t="s">
        <v>2767</v>
      </c>
      <c r="C6690" s="371" t="s">
        <v>32</v>
      </c>
      <c r="D6690" s="372"/>
    </row>
    <row r="6691" spans="1:4" x14ac:dyDescent="0.25">
      <c r="A6691" s="369" t="s">
        <v>8945</v>
      </c>
      <c r="B6691" s="370" t="s">
        <v>8946</v>
      </c>
      <c r="C6691" s="371" t="s">
        <v>770</v>
      </c>
      <c r="D6691" s="372">
        <v>0.35</v>
      </c>
    </row>
    <row r="6692" spans="1:4" x14ac:dyDescent="0.25">
      <c r="A6692" s="369" t="s">
        <v>8947</v>
      </c>
      <c r="B6692" s="370" t="s">
        <v>8948</v>
      </c>
      <c r="C6692" s="371" t="s">
        <v>770</v>
      </c>
      <c r="D6692" s="372">
        <v>0.25</v>
      </c>
    </row>
    <row r="6693" spans="1:4" ht="30" x14ac:dyDescent="0.25">
      <c r="A6693" s="369" t="s">
        <v>9542</v>
      </c>
      <c r="B6693" s="370" t="s">
        <v>9543</v>
      </c>
      <c r="C6693" s="371" t="s">
        <v>32</v>
      </c>
      <c r="D6693" s="372">
        <v>2E-3</v>
      </c>
    </row>
    <row r="6694" spans="1:4" x14ac:dyDescent="0.25">
      <c r="A6694" s="369" t="s">
        <v>9628</v>
      </c>
      <c r="B6694" s="370" t="s">
        <v>9629</v>
      </c>
      <c r="C6694" s="371" t="s">
        <v>32</v>
      </c>
      <c r="D6694" s="372">
        <v>1.2</v>
      </c>
    </row>
    <row r="6695" spans="1:4" x14ac:dyDescent="0.25">
      <c r="A6695" s="365" t="s">
        <v>7098</v>
      </c>
      <c r="B6695" s="366" t="s">
        <v>2768</v>
      </c>
      <c r="C6695" s="367"/>
      <c r="D6695" s="368"/>
    </row>
    <row r="6696" spans="1:4" x14ac:dyDescent="0.25">
      <c r="A6696" s="365" t="s">
        <v>7099</v>
      </c>
      <c r="B6696" s="366" t="s">
        <v>2769</v>
      </c>
      <c r="C6696" s="367"/>
      <c r="D6696" s="368"/>
    </row>
    <row r="6697" spans="1:4" ht="30" x14ac:dyDescent="0.25">
      <c r="A6697" s="369" t="s">
        <v>2770</v>
      </c>
      <c r="B6697" s="370" t="s">
        <v>7100</v>
      </c>
      <c r="C6697" s="371" t="s">
        <v>52</v>
      </c>
      <c r="D6697" s="372"/>
    </row>
    <row r="6698" spans="1:4" x14ac:dyDescent="0.25">
      <c r="A6698" s="369" t="s">
        <v>8935</v>
      </c>
      <c r="B6698" s="370" t="s">
        <v>8936</v>
      </c>
      <c r="C6698" s="371" t="s">
        <v>770</v>
      </c>
      <c r="D6698" s="372">
        <v>0.3</v>
      </c>
    </row>
    <row r="6699" spans="1:4" x14ac:dyDescent="0.25">
      <c r="A6699" s="369" t="s">
        <v>8949</v>
      </c>
      <c r="B6699" s="370" t="s">
        <v>8950</v>
      </c>
      <c r="C6699" s="371" t="s">
        <v>770</v>
      </c>
      <c r="D6699" s="372">
        <v>0.3</v>
      </c>
    </row>
    <row r="6700" spans="1:4" ht="30" x14ac:dyDescent="0.25">
      <c r="A6700" s="369" t="s">
        <v>9702</v>
      </c>
      <c r="B6700" s="370" t="s">
        <v>9703</v>
      </c>
      <c r="C6700" s="371" t="s">
        <v>569</v>
      </c>
      <c r="D6700" s="372">
        <v>1.2</v>
      </c>
    </row>
    <row r="6701" spans="1:4" ht="30" x14ac:dyDescent="0.25">
      <c r="A6701" s="369" t="s">
        <v>2771</v>
      </c>
      <c r="B6701" s="370" t="s">
        <v>7101</v>
      </c>
      <c r="C6701" s="371" t="s">
        <v>569</v>
      </c>
      <c r="D6701" s="372"/>
    </row>
    <row r="6702" spans="1:4" x14ac:dyDescent="0.25">
      <c r="A6702" s="369" t="s">
        <v>8935</v>
      </c>
      <c r="B6702" s="370" t="s">
        <v>8936</v>
      </c>
      <c r="C6702" s="371" t="s">
        <v>770</v>
      </c>
      <c r="D6702" s="372">
        <v>0.3</v>
      </c>
    </row>
    <row r="6703" spans="1:4" x14ac:dyDescent="0.25">
      <c r="A6703" s="369" t="s">
        <v>8949</v>
      </c>
      <c r="B6703" s="370" t="s">
        <v>8950</v>
      </c>
      <c r="C6703" s="371" t="s">
        <v>770</v>
      </c>
      <c r="D6703" s="372">
        <v>0.3</v>
      </c>
    </row>
    <row r="6704" spans="1:4" ht="30" x14ac:dyDescent="0.25">
      <c r="A6704" s="369" t="s">
        <v>9700</v>
      </c>
      <c r="B6704" s="370" t="s">
        <v>9701</v>
      </c>
      <c r="C6704" s="371" t="s">
        <v>569</v>
      </c>
      <c r="D6704" s="372">
        <v>1</v>
      </c>
    </row>
    <row r="6705" spans="1:4" ht="30" x14ac:dyDescent="0.25">
      <c r="A6705" s="369" t="s">
        <v>2772</v>
      </c>
      <c r="B6705" s="370" t="s">
        <v>7102</v>
      </c>
      <c r="C6705" s="371" t="s">
        <v>569</v>
      </c>
      <c r="D6705" s="372"/>
    </row>
    <row r="6706" spans="1:4" x14ac:dyDescent="0.25">
      <c r="A6706" s="369" t="s">
        <v>8935</v>
      </c>
      <c r="B6706" s="370" t="s">
        <v>8936</v>
      </c>
      <c r="C6706" s="371" t="s">
        <v>770</v>
      </c>
      <c r="D6706" s="372">
        <v>0.3</v>
      </c>
    </row>
    <row r="6707" spans="1:4" x14ac:dyDescent="0.25">
      <c r="A6707" s="369" t="s">
        <v>8949</v>
      </c>
      <c r="B6707" s="370" t="s">
        <v>8950</v>
      </c>
      <c r="C6707" s="371" t="s">
        <v>770</v>
      </c>
      <c r="D6707" s="372">
        <v>0.3</v>
      </c>
    </row>
    <row r="6708" spans="1:4" ht="30" x14ac:dyDescent="0.25">
      <c r="A6708" s="369" t="s">
        <v>9702</v>
      </c>
      <c r="B6708" s="370" t="s">
        <v>9703</v>
      </c>
      <c r="C6708" s="371" t="s">
        <v>569</v>
      </c>
      <c r="D6708" s="372">
        <v>1</v>
      </c>
    </row>
    <row r="6709" spans="1:4" ht="30" x14ac:dyDescent="0.25">
      <c r="A6709" s="369" t="s">
        <v>2773</v>
      </c>
      <c r="B6709" s="370" t="s">
        <v>7103</v>
      </c>
      <c r="C6709" s="371" t="s">
        <v>569</v>
      </c>
      <c r="D6709" s="372"/>
    </row>
    <row r="6710" spans="1:4" x14ac:dyDescent="0.25">
      <c r="A6710" s="369" t="s">
        <v>8935</v>
      </c>
      <c r="B6710" s="370" t="s">
        <v>8936</v>
      </c>
      <c r="C6710" s="371" t="s">
        <v>770</v>
      </c>
      <c r="D6710" s="372">
        <v>0.3</v>
      </c>
    </row>
    <row r="6711" spans="1:4" x14ac:dyDescent="0.25">
      <c r="A6711" s="369" t="s">
        <v>8949</v>
      </c>
      <c r="B6711" s="370" t="s">
        <v>8950</v>
      </c>
      <c r="C6711" s="371" t="s">
        <v>770</v>
      </c>
      <c r="D6711" s="372">
        <v>0.3</v>
      </c>
    </row>
    <row r="6712" spans="1:4" ht="30" x14ac:dyDescent="0.25">
      <c r="A6712" s="369" t="s">
        <v>9704</v>
      </c>
      <c r="B6712" s="370" t="s">
        <v>9705</v>
      </c>
      <c r="C6712" s="371" t="s">
        <v>569</v>
      </c>
      <c r="D6712" s="372">
        <v>1</v>
      </c>
    </row>
    <row r="6713" spans="1:4" ht="45" x14ac:dyDescent="0.25">
      <c r="A6713" s="369" t="s">
        <v>110</v>
      </c>
      <c r="B6713" s="370" t="s">
        <v>111</v>
      </c>
      <c r="C6713" s="371" t="s">
        <v>569</v>
      </c>
      <c r="D6713" s="372"/>
    </row>
    <row r="6714" spans="1:4" x14ac:dyDescent="0.25">
      <c r="A6714" s="369" t="s">
        <v>8935</v>
      </c>
      <c r="B6714" s="370" t="s">
        <v>8936</v>
      </c>
      <c r="C6714" s="371" t="s">
        <v>770</v>
      </c>
      <c r="D6714" s="372">
        <v>0.3</v>
      </c>
    </row>
    <row r="6715" spans="1:4" x14ac:dyDescent="0.25">
      <c r="A6715" s="369" t="s">
        <v>8949</v>
      </c>
      <c r="B6715" s="370" t="s">
        <v>8950</v>
      </c>
      <c r="C6715" s="371" t="s">
        <v>770</v>
      </c>
      <c r="D6715" s="372">
        <v>0.3</v>
      </c>
    </row>
    <row r="6716" spans="1:4" ht="45" x14ac:dyDescent="0.25">
      <c r="A6716" s="369" t="s">
        <v>9692</v>
      </c>
      <c r="B6716" s="370" t="s">
        <v>9693</v>
      </c>
      <c r="C6716" s="371" t="s">
        <v>569</v>
      </c>
      <c r="D6716" s="372">
        <v>1</v>
      </c>
    </row>
    <row r="6717" spans="1:4" ht="45" x14ac:dyDescent="0.25">
      <c r="A6717" s="369" t="s">
        <v>112</v>
      </c>
      <c r="B6717" s="370" t="s">
        <v>113</v>
      </c>
      <c r="C6717" s="371" t="s">
        <v>569</v>
      </c>
      <c r="D6717" s="372"/>
    </row>
    <row r="6718" spans="1:4" x14ac:dyDescent="0.25">
      <c r="A6718" s="369" t="s">
        <v>8935</v>
      </c>
      <c r="B6718" s="370" t="s">
        <v>8936</v>
      </c>
      <c r="C6718" s="371" t="s">
        <v>770</v>
      </c>
      <c r="D6718" s="372">
        <v>0.3</v>
      </c>
    </row>
    <row r="6719" spans="1:4" x14ac:dyDescent="0.25">
      <c r="A6719" s="369" t="s">
        <v>8949</v>
      </c>
      <c r="B6719" s="370" t="s">
        <v>8950</v>
      </c>
      <c r="C6719" s="371" t="s">
        <v>770</v>
      </c>
      <c r="D6719" s="372">
        <v>0.3</v>
      </c>
    </row>
    <row r="6720" spans="1:4" ht="45" x14ac:dyDescent="0.25">
      <c r="A6720" s="369" t="s">
        <v>10286</v>
      </c>
      <c r="B6720" s="370" t="s">
        <v>10287</v>
      </c>
      <c r="C6720" s="371" t="s">
        <v>569</v>
      </c>
      <c r="D6720" s="372">
        <v>1</v>
      </c>
    </row>
    <row r="6721" spans="1:4" ht="45" x14ac:dyDescent="0.25">
      <c r="A6721" s="369" t="s">
        <v>2774</v>
      </c>
      <c r="B6721" s="370" t="s">
        <v>2775</v>
      </c>
      <c r="C6721" s="371" t="s">
        <v>569</v>
      </c>
      <c r="D6721" s="372"/>
    </row>
    <row r="6722" spans="1:4" x14ac:dyDescent="0.25">
      <c r="A6722" s="369" t="s">
        <v>8935</v>
      </c>
      <c r="B6722" s="370" t="s">
        <v>8936</v>
      </c>
      <c r="C6722" s="371" t="s">
        <v>770</v>
      </c>
      <c r="D6722" s="372">
        <v>0.3</v>
      </c>
    </row>
    <row r="6723" spans="1:4" x14ac:dyDescent="0.25">
      <c r="A6723" s="369" t="s">
        <v>8949</v>
      </c>
      <c r="B6723" s="370" t="s">
        <v>8950</v>
      </c>
      <c r="C6723" s="371" t="s">
        <v>770</v>
      </c>
      <c r="D6723" s="372">
        <v>0.3</v>
      </c>
    </row>
    <row r="6724" spans="1:4" ht="45" x14ac:dyDescent="0.25">
      <c r="A6724" s="369" t="s">
        <v>10288</v>
      </c>
      <c r="B6724" s="370" t="s">
        <v>10289</v>
      </c>
      <c r="C6724" s="371" t="s">
        <v>569</v>
      </c>
      <c r="D6724" s="372">
        <v>1</v>
      </c>
    </row>
    <row r="6725" spans="1:4" ht="30" x14ac:dyDescent="0.25">
      <c r="A6725" s="369" t="s">
        <v>2776</v>
      </c>
      <c r="B6725" s="370" t="s">
        <v>7104</v>
      </c>
      <c r="C6725" s="371" t="s">
        <v>569</v>
      </c>
      <c r="D6725" s="372"/>
    </row>
    <row r="6726" spans="1:4" x14ac:dyDescent="0.25">
      <c r="A6726" s="369" t="s">
        <v>8935</v>
      </c>
      <c r="B6726" s="370" t="s">
        <v>8936</v>
      </c>
      <c r="C6726" s="371" t="s">
        <v>770</v>
      </c>
      <c r="D6726" s="372">
        <v>0.3</v>
      </c>
    </row>
    <row r="6727" spans="1:4" x14ac:dyDescent="0.25">
      <c r="A6727" s="369" t="s">
        <v>8949</v>
      </c>
      <c r="B6727" s="370" t="s">
        <v>8950</v>
      </c>
      <c r="C6727" s="371" t="s">
        <v>770</v>
      </c>
      <c r="D6727" s="372">
        <v>0.3</v>
      </c>
    </row>
    <row r="6728" spans="1:4" ht="45" x14ac:dyDescent="0.25">
      <c r="A6728" s="369" t="s">
        <v>10229</v>
      </c>
      <c r="B6728" s="370" t="s">
        <v>10230</v>
      </c>
      <c r="C6728" s="371" t="s">
        <v>569</v>
      </c>
      <c r="D6728" s="372">
        <v>1</v>
      </c>
    </row>
    <row r="6729" spans="1:4" ht="30" x14ac:dyDescent="0.25">
      <c r="A6729" s="369" t="s">
        <v>2777</v>
      </c>
      <c r="B6729" s="370" t="s">
        <v>7105</v>
      </c>
      <c r="C6729" s="371" t="s">
        <v>569</v>
      </c>
      <c r="D6729" s="372"/>
    </row>
    <row r="6730" spans="1:4" x14ac:dyDescent="0.25">
      <c r="A6730" s="369" t="s">
        <v>8935</v>
      </c>
      <c r="B6730" s="370" t="s">
        <v>8936</v>
      </c>
      <c r="C6730" s="371" t="s">
        <v>770</v>
      </c>
      <c r="D6730" s="372">
        <v>0.3</v>
      </c>
    </row>
    <row r="6731" spans="1:4" x14ac:dyDescent="0.25">
      <c r="A6731" s="369" t="s">
        <v>8949</v>
      </c>
      <c r="B6731" s="370" t="s">
        <v>8950</v>
      </c>
      <c r="C6731" s="371" t="s">
        <v>770</v>
      </c>
      <c r="D6731" s="372">
        <v>0.3</v>
      </c>
    </row>
    <row r="6732" spans="1:4" ht="30" x14ac:dyDescent="0.25">
      <c r="A6732" s="369" t="s">
        <v>9698</v>
      </c>
      <c r="B6732" s="370" t="s">
        <v>9699</v>
      </c>
      <c r="C6732" s="371" t="s">
        <v>569</v>
      </c>
      <c r="D6732" s="372">
        <v>1</v>
      </c>
    </row>
    <row r="6733" spans="1:4" ht="30" x14ac:dyDescent="0.25">
      <c r="A6733" s="369" t="s">
        <v>114</v>
      </c>
      <c r="B6733" s="370" t="s">
        <v>7106</v>
      </c>
      <c r="C6733" s="371" t="s">
        <v>569</v>
      </c>
      <c r="D6733" s="372"/>
    </row>
    <row r="6734" spans="1:4" x14ac:dyDescent="0.25">
      <c r="A6734" s="369" t="s">
        <v>8935</v>
      </c>
      <c r="B6734" s="370" t="s">
        <v>8936</v>
      </c>
      <c r="C6734" s="371" t="s">
        <v>770</v>
      </c>
      <c r="D6734" s="372">
        <v>0.5</v>
      </c>
    </row>
    <row r="6735" spans="1:4" x14ac:dyDescent="0.25">
      <c r="A6735" s="369" t="s">
        <v>8949</v>
      </c>
      <c r="B6735" s="370" t="s">
        <v>8950</v>
      </c>
      <c r="C6735" s="371" t="s">
        <v>770</v>
      </c>
      <c r="D6735" s="372">
        <v>0.5</v>
      </c>
    </row>
    <row r="6736" spans="1:4" ht="45" x14ac:dyDescent="0.25">
      <c r="A6736" s="369" t="s">
        <v>9654</v>
      </c>
      <c r="B6736" s="370" t="s">
        <v>9655</v>
      </c>
      <c r="C6736" s="371" t="s">
        <v>569</v>
      </c>
      <c r="D6736" s="372">
        <v>1</v>
      </c>
    </row>
    <row r="6737" spans="1:4" x14ac:dyDescent="0.25">
      <c r="A6737" s="365" t="s">
        <v>7107</v>
      </c>
      <c r="B6737" s="366" t="s">
        <v>15087</v>
      </c>
      <c r="C6737" s="367"/>
      <c r="D6737" s="368"/>
    </row>
    <row r="6738" spans="1:4" ht="45" x14ac:dyDescent="0.25">
      <c r="A6738" s="369" t="s">
        <v>2779</v>
      </c>
      <c r="B6738" s="370" t="s">
        <v>7108</v>
      </c>
      <c r="C6738" s="371" t="s">
        <v>569</v>
      </c>
      <c r="D6738" s="372"/>
    </row>
    <row r="6739" spans="1:4" x14ac:dyDescent="0.25">
      <c r="A6739" s="369" t="s">
        <v>8919</v>
      </c>
      <c r="B6739" s="370" t="s">
        <v>8920</v>
      </c>
      <c r="C6739" s="371" t="s">
        <v>770</v>
      </c>
      <c r="D6739" s="372">
        <v>1</v>
      </c>
    </row>
    <row r="6740" spans="1:4" x14ac:dyDescent="0.25">
      <c r="A6740" s="369" t="s">
        <v>8921</v>
      </c>
      <c r="B6740" s="370" t="s">
        <v>8922</v>
      </c>
      <c r="C6740" s="371" t="s">
        <v>770</v>
      </c>
      <c r="D6740" s="372">
        <v>2</v>
      </c>
    </row>
    <row r="6741" spans="1:4" x14ac:dyDescent="0.25">
      <c r="A6741" s="369" t="s">
        <v>9108</v>
      </c>
      <c r="B6741" s="370" t="s">
        <v>9109</v>
      </c>
      <c r="C6741" s="371" t="s">
        <v>52</v>
      </c>
      <c r="D6741" s="372">
        <v>0.56000000000000005</v>
      </c>
    </row>
    <row r="6742" spans="1:4" ht="60" x14ac:dyDescent="0.25">
      <c r="A6742" s="369" t="s">
        <v>12217</v>
      </c>
      <c r="B6742" s="370" t="s">
        <v>12218</v>
      </c>
      <c r="C6742" s="371" t="s">
        <v>569</v>
      </c>
      <c r="D6742" s="372">
        <v>1</v>
      </c>
    </row>
    <row r="6743" spans="1:4" ht="45" x14ac:dyDescent="0.25">
      <c r="A6743" s="369" t="s">
        <v>2780</v>
      </c>
      <c r="B6743" s="370" t="s">
        <v>7109</v>
      </c>
      <c r="C6743" s="371" t="s">
        <v>569</v>
      </c>
      <c r="D6743" s="372"/>
    </row>
    <row r="6744" spans="1:4" x14ac:dyDescent="0.25">
      <c r="A6744" s="369" t="s">
        <v>8919</v>
      </c>
      <c r="B6744" s="370" t="s">
        <v>8920</v>
      </c>
      <c r="C6744" s="371" t="s">
        <v>770</v>
      </c>
      <c r="D6744" s="372">
        <v>1</v>
      </c>
    </row>
    <row r="6745" spans="1:4" x14ac:dyDescent="0.25">
      <c r="A6745" s="369" t="s">
        <v>8921</v>
      </c>
      <c r="B6745" s="370" t="s">
        <v>8922</v>
      </c>
      <c r="C6745" s="371" t="s">
        <v>770</v>
      </c>
      <c r="D6745" s="372">
        <v>2</v>
      </c>
    </row>
    <row r="6746" spans="1:4" x14ac:dyDescent="0.25">
      <c r="A6746" s="369" t="s">
        <v>9108</v>
      </c>
      <c r="B6746" s="370" t="s">
        <v>9109</v>
      </c>
      <c r="C6746" s="371" t="s">
        <v>52</v>
      </c>
      <c r="D6746" s="372">
        <v>0.56000000000000005</v>
      </c>
    </row>
    <row r="6747" spans="1:4" ht="60" x14ac:dyDescent="0.25">
      <c r="A6747" s="369" t="s">
        <v>12219</v>
      </c>
      <c r="B6747" s="370" t="s">
        <v>12220</v>
      </c>
      <c r="C6747" s="371" t="s">
        <v>569</v>
      </c>
      <c r="D6747" s="372">
        <v>1</v>
      </c>
    </row>
    <row r="6748" spans="1:4" x14ac:dyDescent="0.25">
      <c r="A6748" s="365" t="s">
        <v>7110</v>
      </c>
      <c r="B6748" s="366" t="s">
        <v>2781</v>
      </c>
      <c r="C6748" s="367"/>
      <c r="D6748" s="368"/>
    </row>
    <row r="6749" spans="1:4" ht="45" x14ac:dyDescent="0.25">
      <c r="A6749" s="369" t="s">
        <v>2782</v>
      </c>
      <c r="B6749" s="370" t="s">
        <v>7111</v>
      </c>
      <c r="C6749" s="371" t="s">
        <v>21</v>
      </c>
      <c r="D6749" s="372"/>
    </row>
    <row r="6750" spans="1:4" x14ac:dyDescent="0.25">
      <c r="A6750" s="369" t="s">
        <v>8935</v>
      </c>
      <c r="B6750" s="370" t="s">
        <v>8936</v>
      </c>
      <c r="C6750" s="371" t="s">
        <v>770</v>
      </c>
      <c r="D6750" s="372">
        <v>0.5</v>
      </c>
    </row>
    <row r="6751" spans="1:4" x14ac:dyDescent="0.25">
      <c r="A6751" s="369" t="s">
        <v>8949</v>
      </c>
      <c r="B6751" s="370" t="s">
        <v>8950</v>
      </c>
      <c r="C6751" s="371" t="s">
        <v>770</v>
      </c>
      <c r="D6751" s="372">
        <v>0.61</v>
      </c>
    </row>
    <row r="6752" spans="1:4" x14ac:dyDescent="0.25">
      <c r="A6752" s="369" t="s">
        <v>8993</v>
      </c>
      <c r="B6752" s="370" t="s">
        <v>8994</v>
      </c>
      <c r="C6752" s="371" t="s">
        <v>32</v>
      </c>
      <c r="D6752" s="372">
        <v>7.5</v>
      </c>
    </row>
    <row r="6753" spans="1:4" x14ac:dyDescent="0.25">
      <c r="A6753" s="369" t="s">
        <v>9049</v>
      </c>
      <c r="B6753" s="370" t="s">
        <v>9050</v>
      </c>
      <c r="C6753" s="371" t="s">
        <v>25</v>
      </c>
      <c r="D6753" s="372">
        <v>0.01</v>
      </c>
    </row>
    <row r="6754" spans="1:4" x14ac:dyDescent="0.25">
      <c r="A6754" s="369" t="s">
        <v>9127</v>
      </c>
      <c r="B6754" s="370" t="s">
        <v>9128</v>
      </c>
      <c r="C6754" s="371" t="s">
        <v>32</v>
      </c>
      <c r="D6754" s="372">
        <v>0.05</v>
      </c>
    </row>
    <row r="6755" spans="1:4" ht="30" x14ac:dyDescent="0.25">
      <c r="A6755" s="369" t="s">
        <v>10756</v>
      </c>
      <c r="B6755" s="370" t="s">
        <v>10757</v>
      </c>
      <c r="C6755" s="371" t="s">
        <v>21</v>
      </c>
      <c r="D6755" s="372">
        <v>1</v>
      </c>
    </row>
    <row r="6756" spans="1:4" ht="30" x14ac:dyDescent="0.25">
      <c r="A6756" s="369" t="s">
        <v>2783</v>
      </c>
      <c r="B6756" s="370" t="s">
        <v>7112</v>
      </c>
      <c r="C6756" s="371" t="s">
        <v>21</v>
      </c>
      <c r="D6756" s="372"/>
    </row>
    <row r="6757" spans="1:4" x14ac:dyDescent="0.25">
      <c r="A6757" s="369" t="s">
        <v>8935</v>
      </c>
      <c r="B6757" s="370" t="s">
        <v>8936</v>
      </c>
      <c r="C6757" s="371" t="s">
        <v>770</v>
      </c>
      <c r="D6757" s="372">
        <v>0.23</v>
      </c>
    </row>
    <row r="6758" spans="1:4" x14ac:dyDescent="0.25">
      <c r="A6758" s="369" t="s">
        <v>8949</v>
      </c>
      <c r="B6758" s="370" t="s">
        <v>8950</v>
      </c>
      <c r="C6758" s="371" t="s">
        <v>770</v>
      </c>
      <c r="D6758" s="372">
        <v>0.23</v>
      </c>
    </row>
    <row r="6759" spans="1:4" ht="45" x14ac:dyDescent="0.25">
      <c r="A6759" s="369" t="s">
        <v>10850</v>
      </c>
      <c r="B6759" s="370" t="s">
        <v>10851</v>
      </c>
      <c r="C6759" s="371" t="s">
        <v>21</v>
      </c>
      <c r="D6759" s="372">
        <v>1</v>
      </c>
    </row>
    <row r="6760" spans="1:4" x14ac:dyDescent="0.25">
      <c r="A6760" s="369" t="s">
        <v>14822</v>
      </c>
      <c r="B6760" s="370" t="s">
        <v>14823</v>
      </c>
      <c r="C6760" s="371" t="s">
        <v>310</v>
      </c>
      <c r="D6760" s="372">
        <v>0.5</v>
      </c>
    </row>
    <row r="6761" spans="1:4" ht="30" x14ac:dyDescent="0.25">
      <c r="A6761" s="369" t="s">
        <v>2784</v>
      </c>
      <c r="B6761" s="370" t="s">
        <v>7113</v>
      </c>
      <c r="C6761" s="371" t="s">
        <v>21</v>
      </c>
      <c r="D6761" s="372"/>
    </row>
    <row r="6762" spans="1:4" x14ac:dyDescent="0.25">
      <c r="A6762" s="369" t="s">
        <v>8935</v>
      </c>
      <c r="B6762" s="370" t="s">
        <v>8936</v>
      </c>
      <c r="C6762" s="371" t="s">
        <v>770</v>
      </c>
      <c r="D6762" s="372">
        <v>0.6</v>
      </c>
    </row>
    <row r="6763" spans="1:4" x14ac:dyDescent="0.25">
      <c r="A6763" s="369" t="s">
        <v>8949</v>
      </c>
      <c r="B6763" s="370" t="s">
        <v>8950</v>
      </c>
      <c r="C6763" s="371" t="s">
        <v>770</v>
      </c>
      <c r="D6763" s="372">
        <v>0.7</v>
      </c>
    </row>
    <row r="6764" spans="1:4" x14ac:dyDescent="0.25">
      <c r="A6764" s="369" t="s">
        <v>8993</v>
      </c>
      <c r="B6764" s="370" t="s">
        <v>8994</v>
      </c>
      <c r="C6764" s="371" t="s">
        <v>32</v>
      </c>
      <c r="D6764" s="372">
        <v>13.59</v>
      </c>
    </row>
    <row r="6765" spans="1:4" x14ac:dyDescent="0.25">
      <c r="A6765" s="369" t="s">
        <v>9049</v>
      </c>
      <c r="B6765" s="370" t="s">
        <v>9050</v>
      </c>
      <c r="C6765" s="371" t="s">
        <v>25</v>
      </c>
      <c r="D6765" s="372">
        <v>4.3499999999999997E-2</v>
      </c>
    </row>
    <row r="6766" spans="1:4" ht="45" x14ac:dyDescent="0.25">
      <c r="A6766" s="369" t="s">
        <v>10002</v>
      </c>
      <c r="B6766" s="370" t="s">
        <v>10003</v>
      </c>
      <c r="C6766" s="371" t="s">
        <v>21</v>
      </c>
      <c r="D6766" s="372">
        <v>1.05</v>
      </c>
    </row>
    <row r="6767" spans="1:4" ht="45" x14ac:dyDescent="0.25">
      <c r="A6767" s="369" t="s">
        <v>14687</v>
      </c>
      <c r="B6767" s="370" t="s">
        <v>14688</v>
      </c>
      <c r="C6767" s="371" t="s">
        <v>770</v>
      </c>
      <c r="D6767" s="372">
        <v>1.29E-2</v>
      </c>
    </row>
    <row r="6768" spans="1:4" ht="30" x14ac:dyDescent="0.25">
      <c r="A6768" s="369" t="s">
        <v>2785</v>
      </c>
      <c r="B6768" s="370" t="s">
        <v>7114</v>
      </c>
      <c r="C6768" s="371" t="s">
        <v>21</v>
      </c>
      <c r="D6768" s="372"/>
    </row>
    <row r="6769" spans="1:4" x14ac:dyDescent="0.25">
      <c r="A6769" s="369" t="s">
        <v>8935</v>
      </c>
      <c r="B6769" s="370" t="s">
        <v>8936</v>
      </c>
      <c r="C6769" s="371" t="s">
        <v>770</v>
      </c>
      <c r="D6769" s="372">
        <v>0.6</v>
      </c>
    </row>
    <row r="6770" spans="1:4" x14ac:dyDescent="0.25">
      <c r="A6770" s="369" t="s">
        <v>8949</v>
      </c>
      <c r="B6770" s="370" t="s">
        <v>8950</v>
      </c>
      <c r="C6770" s="371" t="s">
        <v>770</v>
      </c>
      <c r="D6770" s="372">
        <v>0.7</v>
      </c>
    </row>
    <row r="6771" spans="1:4" x14ac:dyDescent="0.25">
      <c r="A6771" s="369" t="s">
        <v>8993</v>
      </c>
      <c r="B6771" s="370" t="s">
        <v>8994</v>
      </c>
      <c r="C6771" s="371" t="s">
        <v>32</v>
      </c>
      <c r="D6771" s="372">
        <v>13.59</v>
      </c>
    </row>
    <row r="6772" spans="1:4" x14ac:dyDescent="0.25">
      <c r="A6772" s="369" t="s">
        <v>9049</v>
      </c>
      <c r="B6772" s="370" t="s">
        <v>9050</v>
      </c>
      <c r="C6772" s="371" t="s">
        <v>25</v>
      </c>
      <c r="D6772" s="372">
        <v>4.3499999999999997E-2</v>
      </c>
    </row>
    <row r="6773" spans="1:4" ht="60" x14ac:dyDescent="0.25">
      <c r="A6773" s="369" t="s">
        <v>10004</v>
      </c>
      <c r="B6773" s="370" t="s">
        <v>10005</v>
      </c>
      <c r="C6773" s="371" t="s">
        <v>21</v>
      </c>
      <c r="D6773" s="372">
        <v>1.05</v>
      </c>
    </row>
    <row r="6774" spans="1:4" ht="45" x14ac:dyDescent="0.25">
      <c r="A6774" s="369" t="s">
        <v>14687</v>
      </c>
      <c r="B6774" s="370" t="s">
        <v>14688</v>
      </c>
      <c r="C6774" s="371" t="s">
        <v>770</v>
      </c>
      <c r="D6774" s="372">
        <v>1.29E-2</v>
      </c>
    </row>
    <row r="6775" spans="1:4" ht="30" x14ac:dyDescent="0.25">
      <c r="A6775" s="369" t="s">
        <v>2786</v>
      </c>
      <c r="B6775" s="370" t="s">
        <v>7115</v>
      </c>
      <c r="C6775" s="371" t="s">
        <v>569</v>
      </c>
      <c r="D6775" s="372"/>
    </row>
    <row r="6776" spans="1:4" x14ac:dyDescent="0.25">
      <c r="A6776" s="369" t="s">
        <v>8935</v>
      </c>
      <c r="B6776" s="370" t="s">
        <v>8936</v>
      </c>
      <c r="C6776" s="371" t="s">
        <v>770</v>
      </c>
      <c r="D6776" s="372">
        <v>3.5000000000000003E-2</v>
      </c>
    </row>
    <row r="6777" spans="1:4" x14ac:dyDescent="0.25">
      <c r="A6777" s="369" t="s">
        <v>8949</v>
      </c>
      <c r="B6777" s="370" t="s">
        <v>8950</v>
      </c>
      <c r="C6777" s="371" t="s">
        <v>770</v>
      </c>
      <c r="D6777" s="372">
        <v>3.5000000000000003E-2</v>
      </c>
    </row>
    <row r="6778" spans="1:4" ht="60" x14ac:dyDescent="0.25">
      <c r="A6778" s="369" t="s">
        <v>9087</v>
      </c>
      <c r="B6778" s="370" t="s">
        <v>9088</v>
      </c>
      <c r="C6778" s="371" t="s">
        <v>569</v>
      </c>
      <c r="D6778" s="372">
        <v>1</v>
      </c>
    </row>
    <row r="6779" spans="1:4" x14ac:dyDescent="0.25">
      <c r="A6779" s="369" t="s">
        <v>14822</v>
      </c>
      <c r="B6779" s="370" t="s">
        <v>14823</v>
      </c>
      <c r="C6779" s="371" t="s">
        <v>310</v>
      </c>
      <c r="D6779" s="372">
        <v>0.02</v>
      </c>
    </row>
    <row r="6780" spans="1:4" ht="30" x14ac:dyDescent="0.25">
      <c r="A6780" s="369" t="s">
        <v>2787</v>
      </c>
      <c r="B6780" s="370" t="s">
        <v>7116</v>
      </c>
      <c r="C6780" s="371" t="s">
        <v>52</v>
      </c>
      <c r="D6780" s="372"/>
    </row>
    <row r="6781" spans="1:4" ht="30" x14ac:dyDescent="0.25">
      <c r="A6781" s="369" t="s">
        <v>9712</v>
      </c>
      <c r="B6781" s="370" t="s">
        <v>9713</v>
      </c>
      <c r="C6781" s="371" t="s">
        <v>21</v>
      </c>
      <c r="D6781" s="372">
        <v>0.4</v>
      </c>
    </row>
    <row r="6782" spans="1:4" ht="30" x14ac:dyDescent="0.25">
      <c r="A6782" s="369" t="s">
        <v>2788</v>
      </c>
      <c r="B6782" s="370" t="s">
        <v>7117</v>
      </c>
      <c r="C6782" s="371" t="s">
        <v>21</v>
      </c>
      <c r="D6782" s="372"/>
    </row>
    <row r="6783" spans="1:4" x14ac:dyDescent="0.25">
      <c r="A6783" s="369" t="s">
        <v>8935</v>
      </c>
      <c r="B6783" s="370" t="s">
        <v>8936</v>
      </c>
      <c r="C6783" s="371" t="s">
        <v>770</v>
      </c>
      <c r="D6783" s="372">
        <v>0.25</v>
      </c>
    </row>
    <row r="6784" spans="1:4" x14ac:dyDescent="0.25">
      <c r="A6784" s="369" t="s">
        <v>8949</v>
      </c>
      <c r="B6784" s="370" t="s">
        <v>8950</v>
      </c>
      <c r="C6784" s="371" t="s">
        <v>770</v>
      </c>
      <c r="D6784" s="372">
        <v>0.2</v>
      </c>
    </row>
    <row r="6785" spans="1:4" ht="30" x14ac:dyDescent="0.25">
      <c r="A6785" s="369" t="s">
        <v>9015</v>
      </c>
      <c r="B6785" s="370" t="s">
        <v>9016</v>
      </c>
      <c r="C6785" s="371" t="s">
        <v>32</v>
      </c>
      <c r="D6785" s="372">
        <v>0.875</v>
      </c>
    </row>
    <row r="6786" spans="1:4" ht="30" x14ac:dyDescent="0.25">
      <c r="A6786" s="369" t="s">
        <v>2789</v>
      </c>
      <c r="B6786" s="370" t="s">
        <v>7118</v>
      </c>
      <c r="C6786" s="371" t="s">
        <v>569</v>
      </c>
      <c r="D6786" s="372"/>
    </row>
    <row r="6787" spans="1:4" x14ac:dyDescent="0.25">
      <c r="A6787" s="369" t="s">
        <v>8937</v>
      </c>
      <c r="B6787" s="370" t="s">
        <v>8938</v>
      </c>
      <c r="C6787" s="371" t="s">
        <v>770</v>
      </c>
      <c r="D6787" s="372">
        <v>0.33</v>
      </c>
    </row>
    <row r="6788" spans="1:4" x14ac:dyDescent="0.25">
      <c r="A6788" s="369" t="s">
        <v>8939</v>
      </c>
      <c r="B6788" s="370" t="s">
        <v>8940</v>
      </c>
      <c r="C6788" s="371" t="s">
        <v>770</v>
      </c>
      <c r="D6788" s="372">
        <v>0.33</v>
      </c>
    </row>
    <row r="6789" spans="1:4" x14ac:dyDescent="0.25">
      <c r="A6789" s="369" t="s">
        <v>10572</v>
      </c>
      <c r="B6789" s="370" t="s">
        <v>10573</v>
      </c>
      <c r="C6789" s="371" t="s">
        <v>310</v>
      </c>
      <c r="D6789" s="372">
        <v>3.0000000000000001E-3</v>
      </c>
    </row>
    <row r="6790" spans="1:4" x14ac:dyDescent="0.25">
      <c r="A6790" s="369" t="s">
        <v>14854</v>
      </c>
      <c r="B6790" s="370" t="s">
        <v>14855</v>
      </c>
      <c r="C6790" s="371" t="s">
        <v>569</v>
      </c>
      <c r="D6790" s="372">
        <v>0.03</v>
      </c>
    </row>
    <row r="6791" spans="1:4" ht="30" x14ac:dyDescent="0.25">
      <c r="A6791" s="369" t="s">
        <v>467</v>
      </c>
      <c r="B6791" s="370" t="s">
        <v>7119</v>
      </c>
      <c r="C6791" s="371" t="s">
        <v>21</v>
      </c>
      <c r="D6791" s="372"/>
    </row>
    <row r="6792" spans="1:4" x14ac:dyDescent="0.25">
      <c r="A6792" s="369" t="s">
        <v>8935</v>
      </c>
      <c r="B6792" s="370" t="s">
        <v>8936</v>
      </c>
      <c r="C6792" s="371" t="s">
        <v>770</v>
      </c>
      <c r="D6792" s="372">
        <v>0.46</v>
      </c>
    </row>
    <row r="6793" spans="1:4" x14ac:dyDescent="0.25">
      <c r="A6793" s="369" t="s">
        <v>8949</v>
      </c>
      <c r="B6793" s="370" t="s">
        <v>8950</v>
      </c>
      <c r="C6793" s="371" t="s">
        <v>770</v>
      </c>
      <c r="D6793" s="372">
        <v>0.23</v>
      </c>
    </row>
    <row r="6794" spans="1:4" x14ac:dyDescent="0.25">
      <c r="A6794" s="369" t="s">
        <v>9049</v>
      </c>
      <c r="B6794" s="370" t="s">
        <v>9050</v>
      </c>
      <c r="C6794" s="371" t="s">
        <v>25</v>
      </c>
      <c r="D6794" s="372">
        <v>5.5E-2</v>
      </c>
    </row>
    <row r="6795" spans="1:4" ht="45" x14ac:dyDescent="0.25">
      <c r="A6795" s="369" t="s">
        <v>14717</v>
      </c>
      <c r="B6795" s="370" t="s">
        <v>14718</v>
      </c>
      <c r="C6795" s="371" t="s">
        <v>770</v>
      </c>
      <c r="D6795" s="372">
        <v>2.5000000000000001E-2</v>
      </c>
    </row>
    <row r="6796" spans="1:4" ht="30" x14ac:dyDescent="0.25">
      <c r="A6796" s="369" t="s">
        <v>14966</v>
      </c>
      <c r="B6796" s="370" t="s">
        <v>14967</v>
      </c>
      <c r="C6796" s="371" t="s">
        <v>21</v>
      </c>
      <c r="D6796" s="372">
        <v>1.03</v>
      </c>
    </row>
    <row r="6797" spans="1:4" x14ac:dyDescent="0.25">
      <c r="A6797" s="365" t="s">
        <v>7120</v>
      </c>
      <c r="B6797" s="366" t="s">
        <v>15088</v>
      </c>
      <c r="C6797" s="367"/>
      <c r="D6797" s="368"/>
    </row>
    <row r="6798" spans="1:4" ht="30" x14ac:dyDescent="0.25">
      <c r="A6798" s="369" t="s">
        <v>2791</v>
      </c>
      <c r="B6798" s="370" t="s">
        <v>2792</v>
      </c>
      <c r="C6798" s="371" t="s">
        <v>569</v>
      </c>
      <c r="D6798" s="372"/>
    </row>
    <row r="6799" spans="1:4" x14ac:dyDescent="0.25">
      <c r="A6799" s="369" t="s">
        <v>8903</v>
      </c>
      <c r="B6799" s="370" t="s">
        <v>8904</v>
      </c>
      <c r="C6799" s="371" t="s">
        <v>770</v>
      </c>
      <c r="D6799" s="372">
        <v>3.5000000000000003E-2</v>
      </c>
    </row>
    <row r="6800" spans="1:4" x14ac:dyDescent="0.25">
      <c r="A6800" s="369" t="s">
        <v>8935</v>
      </c>
      <c r="B6800" s="370" t="s">
        <v>8936</v>
      </c>
      <c r="C6800" s="371" t="s">
        <v>770</v>
      </c>
      <c r="D6800" s="372">
        <v>3.5000000000000003E-2</v>
      </c>
    </row>
    <row r="6801" spans="1:4" ht="30" x14ac:dyDescent="0.25">
      <c r="A6801" s="369" t="s">
        <v>10762</v>
      </c>
      <c r="B6801" s="370" t="s">
        <v>10763</v>
      </c>
      <c r="C6801" s="371" t="s">
        <v>569</v>
      </c>
      <c r="D6801" s="372">
        <v>1</v>
      </c>
    </row>
    <row r="6802" spans="1:4" x14ac:dyDescent="0.25">
      <c r="A6802" s="369" t="s">
        <v>2793</v>
      </c>
      <c r="B6802" s="370" t="s">
        <v>2794</v>
      </c>
      <c r="C6802" s="371" t="s">
        <v>569</v>
      </c>
      <c r="D6802" s="372"/>
    </row>
    <row r="6803" spans="1:4" x14ac:dyDescent="0.25">
      <c r="A6803" s="369" t="s">
        <v>8903</v>
      </c>
      <c r="B6803" s="370" t="s">
        <v>8904</v>
      </c>
      <c r="C6803" s="371" t="s">
        <v>770</v>
      </c>
      <c r="D6803" s="372">
        <v>3.5000000000000003E-2</v>
      </c>
    </row>
    <row r="6804" spans="1:4" x14ac:dyDescent="0.25">
      <c r="A6804" s="369" t="s">
        <v>8935</v>
      </c>
      <c r="B6804" s="370" t="s">
        <v>8936</v>
      </c>
      <c r="C6804" s="371" t="s">
        <v>770</v>
      </c>
      <c r="D6804" s="372">
        <v>3.5000000000000003E-2</v>
      </c>
    </row>
    <row r="6805" spans="1:4" ht="30" x14ac:dyDescent="0.25">
      <c r="A6805" s="369" t="s">
        <v>10764</v>
      </c>
      <c r="B6805" s="370" t="s">
        <v>10765</v>
      </c>
      <c r="C6805" s="371" t="s">
        <v>569</v>
      </c>
      <c r="D6805" s="372">
        <v>1</v>
      </c>
    </row>
    <row r="6806" spans="1:4" ht="30" x14ac:dyDescent="0.25">
      <c r="A6806" s="369" t="s">
        <v>2795</v>
      </c>
      <c r="B6806" s="370" t="s">
        <v>2796</v>
      </c>
      <c r="C6806" s="371" t="s">
        <v>569</v>
      </c>
      <c r="D6806" s="372"/>
    </row>
    <row r="6807" spans="1:4" x14ac:dyDescent="0.25">
      <c r="A6807" s="369" t="s">
        <v>8903</v>
      </c>
      <c r="B6807" s="370" t="s">
        <v>8904</v>
      </c>
      <c r="C6807" s="371" t="s">
        <v>770</v>
      </c>
      <c r="D6807" s="372">
        <v>3.5000000000000003E-2</v>
      </c>
    </row>
    <row r="6808" spans="1:4" x14ac:dyDescent="0.25">
      <c r="A6808" s="369" t="s">
        <v>8935</v>
      </c>
      <c r="B6808" s="370" t="s">
        <v>8936</v>
      </c>
      <c r="C6808" s="371" t="s">
        <v>770</v>
      </c>
      <c r="D6808" s="372">
        <v>3.5000000000000003E-2</v>
      </c>
    </row>
    <row r="6809" spans="1:4" ht="30" x14ac:dyDescent="0.25">
      <c r="A6809" s="369" t="s">
        <v>10766</v>
      </c>
      <c r="B6809" s="370" t="s">
        <v>10767</v>
      </c>
      <c r="C6809" s="371" t="s">
        <v>569</v>
      </c>
      <c r="D6809" s="372">
        <v>1</v>
      </c>
    </row>
    <row r="6810" spans="1:4" ht="30" x14ac:dyDescent="0.25">
      <c r="A6810" s="369" t="s">
        <v>2797</v>
      </c>
      <c r="B6810" s="370" t="s">
        <v>7121</v>
      </c>
      <c r="C6810" s="371" t="s">
        <v>52</v>
      </c>
      <c r="D6810" s="372"/>
    </row>
    <row r="6811" spans="1:4" x14ac:dyDescent="0.25">
      <c r="A6811" s="369" t="s">
        <v>8937</v>
      </c>
      <c r="B6811" s="370" t="s">
        <v>8938</v>
      </c>
      <c r="C6811" s="371" t="s">
        <v>770</v>
      </c>
      <c r="D6811" s="372">
        <v>0.5</v>
      </c>
    </row>
    <row r="6812" spans="1:4" x14ac:dyDescent="0.25">
      <c r="A6812" s="369" t="s">
        <v>8939</v>
      </c>
      <c r="B6812" s="370" t="s">
        <v>8940</v>
      </c>
      <c r="C6812" s="371" t="s">
        <v>770</v>
      </c>
      <c r="D6812" s="372">
        <v>0.5</v>
      </c>
    </row>
    <row r="6813" spans="1:4" ht="30" x14ac:dyDescent="0.25">
      <c r="A6813" s="369" t="s">
        <v>10566</v>
      </c>
      <c r="B6813" s="370" t="s">
        <v>10567</v>
      </c>
      <c r="C6813" s="371" t="s">
        <v>310</v>
      </c>
      <c r="D6813" s="372">
        <v>1.4999999999999999E-2</v>
      </c>
    </row>
    <row r="6814" spans="1:4" ht="30" x14ac:dyDescent="0.25">
      <c r="A6814" s="369" t="s">
        <v>10576</v>
      </c>
      <c r="B6814" s="370" t="s">
        <v>10577</v>
      </c>
      <c r="C6814" s="371" t="s">
        <v>32</v>
      </c>
      <c r="D6814" s="372">
        <v>3.75</v>
      </c>
    </row>
    <row r="6815" spans="1:4" ht="30" x14ac:dyDescent="0.25">
      <c r="A6815" s="369" t="s">
        <v>2798</v>
      </c>
      <c r="B6815" s="370" t="s">
        <v>7122</v>
      </c>
      <c r="C6815" s="371" t="s">
        <v>780</v>
      </c>
      <c r="D6815" s="372"/>
    </row>
    <row r="6816" spans="1:4" x14ac:dyDescent="0.25">
      <c r="A6816" s="369" t="s">
        <v>8913</v>
      </c>
      <c r="B6816" s="370" t="s">
        <v>8914</v>
      </c>
      <c r="C6816" s="371" t="s">
        <v>770</v>
      </c>
      <c r="D6816" s="372">
        <v>0.5</v>
      </c>
    </row>
    <row r="6817" spans="1:4" x14ac:dyDescent="0.25">
      <c r="A6817" s="369" t="s">
        <v>8915</v>
      </c>
      <c r="B6817" s="370" t="s">
        <v>8916</v>
      </c>
      <c r="C6817" s="371" t="s">
        <v>770</v>
      </c>
      <c r="D6817" s="372">
        <v>0.5</v>
      </c>
    </row>
    <row r="6818" spans="1:4" ht="60" x14ac:dyDescent="0.25">
      <c r="A6818" s="369" t="s">
        <v>13636</v>
      </c>
      <c r="B6818" s="370" t="s">
        <v>13637</v>
      </c>
      <c r="C6818" s="371" t="s">
        <v>780</v>
      </c>
      <c r="D6818" s="372">
        <v>1</v>
      </c>
    </row>
    <row r="6819" spans="1:4" ht="45" x14ac:dyDescent="0.25">
      <c r="A6819" s="369" t="s">
        <v>2799</v>
      </c>
      <c r="B6819" s="370" t="s">
        <v>7123</v>
      </c>
      <c r="C6819" s="371" t="s">
        <v>780</v>
      </c>
      <c r="D6819" s="372"/>
    </row>
    <row r="6820" spans="1:4" x14ac:dyDescent="0.25">
      <c r="A6820" s="369" t="s">
        <v>8913</v>
      </c>
      <c r="B6820" s="370" t="s">
        <v>8914</v>
      </c>
      <c r="C6820" s="371" t="s">
        <v>770</v>
      </c>
      <c r="D6820" s="372">
        <v>0.5</v>
      </c>
    </row>
    <row r="6821" spans="1:4" x14ac:dyDescent="0.25">
      <c r="A6821" s="369" t="s">
        <v>8915</v>
      </c>
      <c r="B6821" s="370" t="s">
        <v>8916</v>
      </c>
      <c r="C6821" s="371" t="s">
        <v>770</v>
      </c>
      <c r="D6821" s="372">
        <v>0.5</v>
      </c>
    </row>
    <row r="6822" spans="1:4" ht="75" x14ac:dyDescent="0.25">
      <c r="A6822" s="369" t="s">
        <v>13638</v>
      </c>
      <c r="B6822" s="370" t="s">
        <v>13639</v>
      </c>
      <c r="C6822" s="371" t="s">
        <v>780</v>
      </c>
      <c r="D6822" s="372">
        <v>1</v>
      </c>
    </row>
    <row r="6823" spans="1:4" ht="30" x14ac:dyDescent="0.25">
      <c r="A6823" s="369" t="s">
        <v>115</v>
      </c>
      <c r="B6823" s="370" t="s">
        <v>7124</v>
      </c>
      <c r="C6823" s="371" t="s">
        <v>569</v>
      </c>
      <c r="D6823" s="372"/>
    </row>
    <row r="6824" spans="1:4" x14ac:dyDescent="0.25">
      <c r="A6824" s="369" t="s">
        <v>8949</v>
      </c>
      <c r="B6824" s="370" t="s">
        <v>8950</v>
      </c>
      <c r="C6824" s="371" t="s">
        <v>770</v>
      </c>
      <c r="D6824" s="372">
        <v>0.2</v>
      </c>
    </row>
    <row r="6825" spans="1:4" ht="30" x14ac:dyDescent="0.25">
      <c r="A6825" s="369" t="s">
        <v>10940</v>
      </c>
      <c r="B6825" s="370" t="s">
        <v>7124</v>
      </c>
      <c r="C6825" s="371" t="s">
        <v>569</v>
      </c>
      <c r="D6825" s="372">
        <v>1</v>
      </c>
    </row>
    <row r="6826" spans="1:4" ht="30" x14ac:dyDescent="0.25">
      <c r="A6826" s="369" t="s">
        <v>2800</v>
      </c>
      <c r="B6826" s="370" t="s">
        <v>7125</v>
      </c>
      <c r="C6826" s="371" t="s">
        <v>569</v>
      </c>
      <c r="D6826" s="372"/>
    </row>
    <row r="6827" spans="1:4" x14ac:dyDescent="0.25">
      <c r="A6827" s="369" t="s">
        <v>8949</v>
      </c>
      <c r="B6827" s="370" t="s">
        <v>8950</v>
      </c>
      <c r="C6827" s="371" t="s">
        <v>770</v>
      </c>
      <c r="D6827" s="372">
        <v>0.25</v>
      </c>
    </row>
    <row r="6828" spans="1:4" ht="30" x14ac:dyDescent="0.25">
      <c r="A6828" s="369" t="s">
        <v>14980</v>
      </c>
      <c r="B6828" s="370" t="s">
        <v>14981</v>
      </c>
      <c r="C6828" s="371" t="s">
        <v>780</v>
      </c>
      <c r="D6828" s="372">
        <v>1</v>
      </c>
    </row>
    <row r="6829" spans="1:4" x14ac:dyDescent="0.25">
      <c r="A6829" s="369" t="s">
        <v>2801</v>
      </c>
      <c r="B6829" s="370" t="s">
        <v>2802</v>
      </c>
      <c r="C6829" s="371" t="s">
        <v>569</v>
      </c>
      <c r="D6829" s="372"/>
    </row>
    <row r="6830" spans="1:4" x14ac:dyDescent="0.25">
      <c r="A6830" s="369" t="s">
        <v>8937</v>
      </c>
      <c r="B6830" s="370" t="s">
        <v>8938</v>
      </c>
      <c r="C6830" s="371" t="s">
        <v>770</v>
      </c>
      <c r="D6830" s="372">
        <v>1.75</v>
      </c>
    </row>
    <row r="6831" spans="1:4" x14ac:dyDescent="0.25">
      <c r="A6831" s="369" t="s">
        <v>8939</v>
      </c>
      <c r="B6831" s="370" t="s">
        <v>8940</v>
      </c>
      <c r="C6831" s="371" t="s">
        <v>770</v>
      </c>
      <c r="D6831" s="372">
        <v>1.75</v>
      </c>
    </row>
    <row r="6832" spans="1:4" ht="30" x14ac:dyDescent="0.25">
      <c r="A6832" s="369" t="s">
        <v>10566</v>
      </c>
      <c r="B6832" s="370" t="s">
        <v>10567</v>
      </c>
      <c r="C6832" s="371" t="s">
        <v>310</v>
      </c>
      <c r="D6832" s="372">
        <v>1.45</v>
      </c>
    </row>
    <row r="6833" spans="1:4" ht="30" x14ac:dyDescent="0.25">
      <c r="A6833" s="369" t="s">
        <v>10586</v>
      </c>
      <c r="B6833" s="370" t="s">
        <v>10587</v>
      </c>
      <c r="C6833" s="371" t="s">
        <v>310</v>
      </c>
      <c r="D6833" s="372">
        <v>0.5</v>
      </c>
    </row>
    <row r="6834" spans="1:4" ht="45" x14ac:dyDescent="0.25">
      <c r="A6834" s="369" t="s">
        <v>10934</v>
      </c>
      <c r="B6834" s="370" t="s">
        <v>10935</v>
      </c>
      <c r="C6834" s="371" t="s">
        <v>569</v>
      </c>
      <c r="D6834" s="372">
        <v>0.35</v>
      </c>
    </row>
    <row r="6835" spans="1:4" x14ac:dyDescent="0.25">
      <c r="A6835" s="369" t="s">
        <v>14854</v>
      </c>
      <c r="B6835" s="370" t="s">
        <v>14855</v>
      </c>
      <c r="C6835" s="371" t="s">
        <v>569</v>
      </c>
      <c r="D6835" s="372">
        <v>0.15</v>
      </c>
    </row>
    <row r="6836" spans="1:4" ht="30" x14ac:dyDescent="0.25">
      <c r="A6836" s="369" t="s">
        <v>2803</v>
      </c>
      <c r="B6836" s="370" t="s">
        <v>7126</v>
      </c>
      <c r="C6836" s="371" t="s">
        <v>569</v>
      </c>
      <c r="D6836" s="372"/>
    </row>
    <row r="6837" spans="1:4" x14ac:dyDescent="0.25">
      <c r="A6837" s="369" t="s">
        <v>8937</v>
      </c>
      <c r="B6837" s="370" t="s">
        <v>8938</v>
      </c>
      <c r="C6837" s="371" t="s">
        <v>770</v>
      </c>
      <c r="D6837" s="372">
        <v>4</v>
      </c>
    </row>
    <row r="6838" spans="1:4" x14ac:dyDescent="0.25">
      <c r="A6838" s="369" t="s">
        <v>8939</v>
      </c>
      <c r="B6838" s="370" t="s">
        <v>8940</v>
      </c>
      <c r="C6838" s="371" t="s">
        <v>770</v>
      </c>
      <c r="D6838" s="372">
        <v>4</v>
      </c>
    </row>
    <row r="6839" spans="1:4" ht="30" x14ac:dyDescent="0.25">
      <c r="A6839" s="369" t="s">
        <v>10566</v>
      </c>
      <c r="B6839" s="370" t="s">
        <v>10567</v>
      </c>
      <c r="C6839" s="371" t="s">
        <v>310</v>
      </c>
      <c r="D6839" s="372">
        <v>5.78</v>
      </c>
    </row>
    <row r="6840" spans="1:4" ht="30" x14ac:dyDescent="0.25">
      <c r="A6840" s="369" t="s">
        <v>10586</v>
      </c>
      <c r="B6840" s="370" t="s">
        <v>10587</v>
      </c>
      <c r="C6840" s="371" t="s">
        <v>310</v>
      </c>
      <c r="D6840" s="372">
        <v>1.73</v>
      </c>
    </row>
    <row r="6841" spans="1:4" ht="45" x14ac:dyDescent="0.25">
      <c r="A6841" s="369" t="s">
        <v>10934</v>
      </c>
      <c r="B6841" s="370" t="s">
        <v>10935</v>
      </c>
      <c r="C6841" s="371" t="s">
        <v>569</v>
      </c>
      <c r="D6841" s="372">
        <v>0.35</v>
      </c>
    </row>
    <row r="6842" spans="1:4" x14ac:dyDescent="0.25">
      <c r="A6842" s="369" t="s">
        <v>14854</v>
      </c>
      <c r="B6842" s="370" t="s">
        <v>14855</v>
      </c>
      <c r="C6842" s="371" t="s">
        <v>569</v>
      </c>
      <c r="D6842" s="372">
        <v>1.35</v>
      </c>
    </row>
    <row r="6843" spans="1:4" ht="30" x14ac:dyDescent="0.25">
      <c r="A6843" s="369" t="s">
        <v>2804</v>
      </c>
      <c r="B6843" s="370" t="s">
        <v>7127</v>
      </c>
      <c r="C6843" s="371" t="s">
        <v>569</v>
      </c>
      <c r="D6843" s="372"/>
    </row>
    <row r="6844" spans="1:4" x14ac:dyDescent="0.25">
      <c r="A6844" s="369" t="s">
        <v>8903</v>
      </c>
      <c r="B6844" s="370" t="s">
        <v>8904</v>
      </c>
      <c r="C6844" s="371" t="s">
        <v>770</v>
      </c>
      <c r="D6844" s="372">
        <v>0.5</v>
      </c>
    </row>
    <row r="6845" spans="1:4" x14ac:dyDescent="0.25">
      <c r="A6845" s="369" t="s">
        <v>8935</v>
      </c>
      <c r="B6845" s="370" t="s">
        <v>8936</v>
      </c>
      <c r="C6845" s="371" t="s">
        <v>770</v>
      </c>
      <c r="D6845" s="372">
        <v>0.5</v>
      </c>
    </row>
    <row r="6846" spans="1:4" ht="60" x14ac:dyDescent="0.25">
      <c r="A6846" s="369" t="s">
        <v>10945</v>
      </c>
      <c r="B6846" s="370" t="s">
        <v>10946</v>
      </c>
      <c r="C6846" s="371" t="s">
        <v>569</v>
      </c>
      <c r="D6846" s="372">
        <v>1</v>
      </c>
    </row>
    <row r="6847" spans="1:4" ht="30" x14ac:dyDescent="0.25">
      <c r="A6847" s="369" t="s">
        <v>2805</v>
      </c>
      <c r="B6847" s="370" t="s">
        <v>7128</v>
      </c>
      <c r="C6847" s="371" t="s">
        <v>569</v>
      </c>
      <c r="D6847" s="372"/>
    </row>
    <row r="6848" spans="1:4" x14ac:dyDescent="0.25">
      <c r="A6848" s="369" t="s">
        <v>8903</v>
      </c>
      <c r="B6848" s="370" t="s">
        <v>8904</v>
      </c>
      <c r="C6848" s="371" t="s">
        <v>770</v>
      </c>
      <c r="D6848" s="372">
        <v>0.2</v>
      </c>
    </row>
    <row r="6849" spans="1:4" ht="45" x14ac:dyDescent="0.25">
      <c r="A6849" s="369" t="s">
        <v>10932</v>
      </c>
      <c r="B6849" s="370" t="s">
        <v>10933</v>
      </c>
      <c r="C6849" s="371" t="s">
        <v>569</v>
      </c>
      <c r="D6849" s="372">
        <v>1</v>
      </c>
    </row>
    <row r="6850" spans="1:4" x14ac:dyDescent="0.25">
      <c r="A6850" s="365" t="s">
        <v>7129</v>
      </c>
      <c r="B6850" s="366" t="s">
        <v>15089</v>
      </c>
      <c r="C6850" s="367"/>
      <c r="D6850" s="368"/>
    </row>
    <row r="6851" spans="1:4" ht="30" x14ac:dyDescent="0.25">
      <c r="A6851" s="369" t="s">
        <v>2807</v>
      </c>
      <c r="B6851" s="370" t="s">
        <v>7130</v>
      </c>
      <c r="C6851" s="371" t="s">
        <v>569</v>
      </c>
      <c r="D6851" s="372"/>
    </row>
    <row r="6852" spans="1:4" x14ac:dyDescent="0.25">
      <c r="A6852" s="369" t="s">
        <v>8949</v>
      </c>
      <c r="B6852" s="370" t="s">
        <v>8950</v>
      </c>
      <c r="C6852" s="371" t="s">
        <v>770</v>
      </c>
      <c r="D6852" s="372">
        <v>0.25</v>
      </c>
    </row>
    <row r="6853" spans="1:4" ht="30" x14ac:dyDescent="0.25">
      <c r="A6853" s="369" t="s">
        <v>10908</v>
      </c>
      <c r="B6853" s="370" t="s">
        <v>10909</v>
      </c>
      <c r="C6853" s="371" t="s">
        <v>569</v>
      </c>
      <c r="D6853" s="372">
        <v>1</v>
      </c>
    </row>
    <row r="6854" spans="1:4" ht="30" x14ac:dyDescent="0.25">
      <c r="A6854" s="369" t="s">
        <v>116</v>
      </c>
      <c r="B6854" s="370" t="s">
        <v>7131</v>
      </c>
      <c r="C6854" s="371" t="s">
        <v>569</v>
      </c>
      <c r="D6854" s="372"/>
    </row>
    <row r="6855" spans="1:4" x14ac:dyDescent="0.25">
      <c r="A6855" s="369" t="s">
        <v>8919</v>
      </c>
      <c r="B6855" s="370" t="s">
        <v>8920</v>
      </c>
      <c r="C6855" s="371" t="s">
        <v>770</v>
      </c>
      <c r="D6855" s="372">
        <v>1</v>
      </c>
    </row>
    <row r="6856" spans="1:4" x14ac:dyDescent="0.25">
      <c r="A6856" s="369" t="s">
        <v>8921</v>
      </c>
      <c r="B6856" s="370" t="s">
        <v>8922</v>
      </c>
      <c r="C6856" s="371" t="s">
        <v>770</v>
      </c>
      <c r="D6856" s="372">
        <v>2</v>
      </c>
    </row>
    <row r="6857" spans="1:4" x14ac:dyDescent="0.25">
      <c r="A6857" s="369" t="s">
        <v>9108</v>
      </c>
      <c r="B6857" s="370" t="s">
        <v>9109</v>
      </c>
      <c r="C6857" s="371" t="s">
        <v>52</v>
      </c>
      <c r="D6857" s="372">
        <v>0.5</v>
      </c>
    </row>
    <row r="6858" spans="1:4" ht="30" x14ac:dyDescent="0.25">
      <c r="A6858" s="369" t="s">
        <v>9540</v>
      </c>
      <c r="B6858" s="370" t="s">
        <v>9541</v>
      </c>
      <c r="C6858" s="371" t="s">
        <v>780</v>
      </c>
      <c r="D6858" s="372">
        <v>1</v>
      </c>
    </row>
    <row r="6859" spans="1:4" ht="45" x14ac:dyDescent="0.25">
      <c r="A6859" s="369" t="s">
        <v>11907</v>
      </c>
      <c r="B6859" s="370" t="s">
        <v>11908</v>
      </c>
      <c r="C6859" s="371" t="s">
        <v>569</v>
      </c>
      <c r="D6859" s="372">
        <v>1</v>
      </c>
    </row>
    <row r="6860" spans="1:4" ht="45" x14ac:dyDescent="0.25">
      <c r="A6860" s="369" t="s">
        <v>11937</v>
      </c>
      <c r="B6860" s="370" t="s">
        <v>11938</v>
      </c>
      <c r="C6860" s="371" t="s">
        <v>569</v>
      </c>
      <c r="D6860" s="372">
        <v>1</v>
      </c>
    </row>
    <row r="6861" spans="1:4" ht="30" x14ac:dyDescent="0.25">
      <c r="A6861" s="369" t="s">
        <v>11947</v>
      </c>
      <c r="B6861" s="370" t="s">
        <v>11948</v>
      </c>
      <c r="C6861" s="371" t="s">
        <v>569</v>
      </c>
      <c r="D6861" s="372">
        <v>1</v>
      </c>
    </row>
    <row r="6862" spans="1:4" ht="30" x14ac:dyDescent="0.25">
      <c r="A6862" s="369" t="s">
        <v>12083</v>
      </c>
      <c r="B6862" s="370" t="s">
        <v>12084</v>
      </c>
      <c r="C6862" s="371" t="s">
        <v>569</v>
      </c>
      <c r="D6862" s="372">
        <v>1</v>
      </c>
    </row>
    <row r="6863" spans="1:4" ht="30" x14ac:dyDescent="0.25">
      <c r="A6863" s="369" t="s">
        <v>2808</v>
      </c>
      <c r="B6863" s="370" t="s">
        <v>7132</v>
      </c>
      <c r="C6863" s="371" t="s">
        <v>569</v>
      </c>
      <c r="D6863" s="372"/>
    </row>
    <row r="6864" spans="1:4" x14ac:dyDescent="0.25">
      <c r="A6864" s="369" t="s">
        <v>8905</v>
      </c>
      <c r="B6864" s="370" t="s">
        <v>8906</v>
      </c>
      <c r="C6864" s="371" t="s">
        <v>770</v>
      </c>
      <c r="D6864" s="372">
        <v>1.35</v>
      </c>
    </row>
    <row r="6865" spans="1:4" x14ac:dyDescent="0.25">
      <c r="A6865" s="369" t="s">
        <v>8909</v>
      </c>
      <c r="B6865" s="370" t="s">
        <v>8910</v>
      </c>
      <c r="C6865" s="371" t="s">
        <v>770</v>
      </c>
      <c r="D6865" s="372">
        <v>3.82</v>
      </c>
    </row>
    <row r="6866" spans="1:4" x14ac:dyDescent="0.25">
      <c r="A6866" s="369" t="s">
        <v>8911</v>
      </c>
      <c r="B6866" s="370" t="s">
        <v>8912</v>
      </c>
      <c r="C6866" s="371" t="s">
        <v>770</v>
      </c>
      <c r="D6866" s="372">
        <v>3.82</v>
      </c>
    </row>
    <row r="6867" spans="1:4" x14ac:dyDescent="0.25">
      <c r="A6867" s="369" t="s">
        <v>8923</v>
      </c>
      <c r="B6867" s="370" t="s">
        <v>8924</v>
      </c>
      <c r="C6867" s="371" t="s">
        <v>770</v>
      </c>
      <c r="D6867" s="372">
        <v>0.85</v>
      </c>
    </row>
    <row r="6868" spans="1:4" x14ac:dyDescent="0.25">
      <c r="A6868" s="369" t="s">
        <v>8925</v>
      </c>
      <c r="B6868" s="370" t="s">
        <v>8926</v>
      </c>
      <c r="C6868" s="371" t="s">
        <v>770</v>
      </c>
      <c r="D6868" s="372">
        <v>0.85</v>
      </c>
    </row>
    <row r="6869" spans="1:4" x14ac:dyDescent="0.25">
      <c r="A6869" s="369" t="s">
        <v>8935</v>
      </c>
      <c r="B6869" s="370" t="s">
        <v>8936</v>
      </c>
      <c r="C6869" s="371" t="s">
        <v>770</v>
      </c>
      <c r="D6869" s="372">
        <v>1.92</v>
      </c>
    </row>
    <row r="6870" spans="1:4" x14ac:dyDescent="0.25">
      <c r="A6870" s="369" t="s">
        <v>8949</v>
      </c>
      <c r="B6870" s="370" t="s">
        <v>8950</v>
      </c>
      <c r="C6870" s="371" t="s">
        <v>770</v>
      </c>
      <c r="D6870" s="372">
        <v>3.7</v>
      </c>
    </row>
    <row r="6871" spans="1:4" x14ac:dyDescent="0.25">
      <c r="A6871" s="369" t="s">
        <v>8993</v>
      </c>
      <c r="B6871" s="370" t="s">
        <v>8994</v>
      </c>
      <c r="C6871" s="371" t="s">
        <v>32</v>
      </c>
      <c r="D6871" s="372">
        <v>4.9000000000000004</v>
      </c>
    </row>
    <row r="6872" spans="1:4" ht="30" x14ac:dyDescent="0.25">
      <c r="A6872" s="369" t="s">
        <v>9015</v>
      </c>
      <c r="B6872" s="370" t="s">
        <v>9016</v>
      </c>
      <c r="C6872" s="371" t="s">
        <v>32</v>
      </c>
      <c r="D6872" s="372">
        <v>0.28999999999999998</v>
      </c>
    </row>
    <row r="6873" spans="1:4" ht="30" x14ac:dyDescent="0.25">
      <c r="A6873" s="369" t="s">
        <v>9019</v>
      </c>
      <c r="B6873" s="370" t="s">
        <v>9020</v>
      </c>
      <c r="C6873" s="371" t="s">
        <v>32</v>
      </c>
      <c r="D6873" s="372">
        <v>3.3</v>
      </c>
    </row>
    <row r="6874" spans="1:4" x14ac:dyDescent="0.25">
      <c r="A6874" s="369" t="s">
        <v>9043</v>
      </c>
      <c r="B6874" s="370" t="s">
        <v>9044</v>
      </c>
      <c r="C6874" s="371" t="s">
        <v>32</v>
      </c>
      <c r="D6874" s="372">
        <v>4.34</v>
      </c>
    </row>
    <row r="6875" spans="1:4" x14ac:dyDescent="0.25">
      <c r="A6875" s="369" t="s">
        <v>9049</v>
      </c>
      <c r="B6875" s="370" t="s">
        <v>9050</v>
      </c>
      <c r="C6875" s="371" t="s">
        <v>25</v>
      </c>
      <c r="D6875" s="372">
        <v>0.02</v>
      </c>
    </row>
    <row r="6876" spans="1:4" x14ac:dyDescent="0.25">
      <c r="A6876" s="369" t="s">
        <v>9077</v>
      </c>
      <c r="B6876" s="370" t="s">
        <v>9078</v>
      </c>
      <c r="C6876" s="371" t="s">
        <v>32</v>
      </c>
      <c r="D6876" s="372">
        <v>9.77</v>
      </c>
    </row>
    <row r="6877" spans="1:4" x14ac:dyDescent="0.25">
      <c r="A6877" s="369" t="s">
        <v>9196</v>
      </c>
      <c r="B6877" s="370" t="s">
        <v>9197</v>
      </c>
      <c r="C6877" s="371" t="s">
        <v>25</v>
      </c>
      <c r="D6877" s="372">
        <v>0.28899999999999998</v>
      </c>
    </row>
    <row r="6878" spans="1:4" ht="30" x14ac:dyDescent="0.25">
      <c r="A6878" s="369" t="s">
        <v>9286</v>
      </c>
      <c r="B6878" s="370" t="s">
        <v>9287</v>
      </c>
      <c r="C6878" s="371" t="s">
        <v>569</v>
      </c>
      <c r="D6878" s="372">
        <v>9</v>
      </c>
    </row>
    <row r="6879" spans="1:4" x14ac:dyDescent="0.25">
      <c r="A6879" s="369" t="s">
        <v>9364</v>
      </c>
      <c r="B6879" s="370" t="s">
        <v>9365</v>
      </c>
      <c r="C6879" s="371" t="s">
        <v>52</v>
      </c>
      <c r="D6879" s="372">
        <v>5.73</v>
      </c>
    </row>
    <row r="6880" spans="1:4" x14ac:dyDescent="0.25">
      <c r="A6880" s="369" t="s">
        <v>9370</v>
      </c>
      <c r="B6880" s="370" t="s">
        <v>9371</v>
      </c>
      <c r="C6880" s="371" t="s">
        <v>21</v>
      </c>
      <c r="D6880" s="372">
        <v>0.19</v>
      </c>
    </row>
    <row r="6881" spans="1:4" x14ac:dyDescent="0.25">
      <c r="A6881" s="369" t="s">
        <v>9506</v>
      </c>
      <c r="B6881" s="370" t="s">
        <v>9507</v>
      </c>
      <c r="C6881" s="371" t="s">
        <v>32</v>
      </c>
      <c r="D6881" s="372">
        <v>0.38</v>
      </c>
    </row>
    <row r="6882" spans="1:4" x14ac:dyDescent="0.25">
      <c r="A6882" s="369" t="s">
        <v>9508</v>
      </c>
      <c r="B6882" s="370" t="s">
        <v>9509</v>
      </c>
      <c r="C6882" s="371" t="s">
        <v>32</v>
      </c>
      <c r="D6882" s="372">
        <v>0.17</v>
      </c>
    </row>
    <row r="6883" spans="1:4" ht="30" x14ac:dyDescent="0.25">
      <c r="A6883" s="369" t="s">
        <v>9702</v>
      </c>
      <c r="B6883" s="370" t="s">
        <v>9703</v>
      </c>
      <c r="C6883" s="371" t="s">
        <v>569</v>
      </c>
      <c r="D6883" s="372">
        <v>2</v>
      </c>
    </row>
    <row r="6884" spans="1:4" ht="45" x14ac:dyDescent="0.25">
      <c r="A6884" s="369" t="s">
        <v>9994</v>
      </c>
      <c r="B6884" s="370" t="s">
        <v>9995</v>
      </c>
      <c r="C6884" s="371" t="s">
        <v>21</v>
      </c>
      <c r="D6884" s="372">
        <v>0.69</v>
      </c>
    </row>
    <row r="6885" spans="1:4" ht="45" x14ac:dyDescent="0.25">
      <c r="A6885" s="369" t="s">
        <v>12039</v>
      </c>
      <c r="B6885" s="370" t="s">
        <v>12040</v>
      </c>
      <c r="C6885" s="371" t="s">
        <v>569</v>
      </c>
      <c r="D6885" s="372">
        <v>2</v>
      </c>
    </row>
    <row r="6886" spans="1:4" x14ac:dyDescent="0.25">
      <c r="A6886" s="369" t="s">
        <v>14791</v>
      </c>
      <c r="B6886" s="370" t="s">
        <v>14792</v>
      </c>
      <c r="C6886" s="371" t="s">
        <v>21</v>
      </c>
      <c r="D6886" s="372">
        <v>0.63</v>
      </c>
    </row>
    <row r="6887" spans="1:4" x14ac:dyDescent="0.25">
      <c r="A6887" s="369" t="s">
        <v>14812</v>
      </c>
      <c r="B6887" s="370" t="s">
        <v>14813</v>
      </c>
      <c r="C6887" s="371" t="s">
        <v>780</v>
      </c>
      <c r="D6887" s="372">
        <v>4</v>
      </c>
    </row>
    <row r="6888" spans="1:4" ht="30" x14ac:dyDescent="0.25">
      <c r="A6888" s="369" t="s">
        <v>14814</v>
      </c>
      <c r="B6888" s="370" t="s">
        <v>14815</v>
      </c>
      <c r="C6888" s="371" t="s">
        <v>780</v>
      </c>
      <c r="D6888" s="372">
        <v>12</v>
      </c>
    </row>
    <row r="6889" spans="1:4" ht="30" x14ac:dyDescent="0.25">
      <c r="A6889" s="369" t="s">
        <v>14892</v>
      </c>
      <c r="B6889" s="370" t="s">
        <v>14893</v>
      </c>
      <c r="C6889" s="371" t="s">
        <v>21</v>
      </c>
      <c r="D6889" s="372">
        <v>1.61</v>
      </c>
    </row>
    <row r="6890" spans="1:4" ht="30" x14ac:dyDescent="0.25">
      <c r="A6890" s="369" t="s">
        <v>117</v>
      </c>
      <c r="B6890" s="370" t="s">
        <v>7133</v>
      </c>
      <c r="C6890" s="371" t="s">
        <v>569</v>
      </c>
      <c r="D6890" s="372"/>
    </row>
    <row r="6891" spans="1:4" x14ac:dyDescent="0.25">
      <c r="A6891" s="369" t="s">
        <v>8919</v>
      </c>
      <c r="B6891" s="370" t="s">
        <v>8920</v>
      </c>
      <c r="C6891" s="371" t="s">
        <v>770</v>
      </c>
      <c r="D6891" s="372">
        <v>1</v>
      </c>
    </row>
    <row r="6892" spans="1:4" x14ac:dyDescent="0.25">
      <c r="A6892" s="369" t="s">
        <v>8921</v>
      </c>
      <c r="B6892" s="370" t="s">
        <v>8922</v>
      </c>
      <c r="C6892" s="371" t="s">
        <v>770</v>
      </c>
      <c r="D6892" s="372">
        <v>1.5</v>
      </c>
    </row>
    <row r="6893" spans="1:4" x14ac:dyDescent="0.25">
      <c r="A6893" s="369" t="s">
        <v>9005</v>
      </c>
      <c r="B6893" s="370" t="s">
        <v>9006</v>
      </c>
      <c r="C6893" s="371" t="s">
        <v>32</v>
      </c>
      <c r="D6893" s="372">
        <v>0.25</v>
      </c>
    </row>
    <row r="6894" spans="1:4" x14ac:dyDescent="0.25">
      <c r="A6894" s="369" t="s">
        <v>9538</v>
      </c>
      <c r="B6894" s="370" t="s">
        <v>9539</v>
      </c>
      <c r="C6894" s="371" t="s">
        <v>569</v>
      </c>
      <c r="D6894" s="372">
        <v>2</v>
      </c>
    </row>
    <row r="6895" spans="1:4" ht="45" x14ac:dyDescent="0.25">
      <c r="A6895" s="369" t="s">
        <v>11911</v>
      </c>
      <c r="B6895" s="370" t="s">
        <v>11912</v>
      </c>
      <c r="C6895" s="371" t="s">
        <v>569</v>
      </c>
      <c r="D6895" s="372">
        <v>1</v>
      </c>
    </row>
    <row r="6896" spans="1:4" x14ac:dyDescent="0.25">
      <c r="A6896" s="369" t="s">
        <v>12089</v>
      </c>
      <c r="B6896" s="370" t="s">
        <v>12090</v>
      </c>
      <c r="C6896" s="371" t="s">
        <v>569</v>
      </c>
      <c r="D6896" s="372">
        <v>1</v>
      </c>
    </row>
    <row r="6897" spans="1:4" x14ac:dyDescent="0.25">
      <c r="A6897" s="369" t="s">
        <v>12099</v>
      </c>
      <c r="B6897" s="370" t="s">
        <v>12100</v>
      </c>
      <c r="C6897" s="371" t="s">
        <v>569</v>
      </c>
      <c r="D6897" s="372">
        <v>1</v>
      </c>
    </row>
    <row r="6898" spans="1:4" ht="30" x14ac:dyDescent="0.25">
      <c r="A6898" s="369" t="s">
        <v>12107</v>
      </c>
      <c r="B6898" s="370" t="s">
        <v>12108</v>
      </c>
      <c r="C6898" s="371" t="s">
        <v>569</v>
      </c>
      <c r="D6898" s="372">
        <v>1</v>
      </c>
    </row>
    <row r="6899" spans="1:4" x14ac:dyDescent="0.25">
      <c r="A6899" s="365" t="s">
        <v>7134</v>
      </c>
      <c r="B6899" s="366" t="s">
        <v>2809</v>
      </c>
      <c r="C6899" s="367"/>
      <c r="D6899" s="368"/>
    </row>
    <row r="6900" spans="1:4" ht="30" x14ac:dyDescent="0.25">
      <c r="A6900" s="369" t="s">
        <v>2810</v>
      </c>
      <c r="B6900" s="370" t="s">
        <v>7135</v>
      </c>
      <c r="C6900" s="371" t="s">
        <v>780</v>
      </c>
      <c r="D6900" s="372"/>
    </row>
    <row r="6901" spans="1:4" ht="30" x14ac:dyDescent="0.25">
      <c r="A6901" s="369" t="s">
        <v>14472</v>
      </c>
      <c r="B6901" s="370" t="s">
        <v>14473</v>
      </c>
      <c r="C6901" s="371" t="s">
        <v>569</v>
      </c>
      <c r="D6901" s="372">
        <v>1</v>
      </c>
    </row>
    <row r="6902" spans="1:4" ht="30" x14ac:dyDescent="0.25">
      <c r="A6902" s="369" t="s">
        <v>2811</v>
      </c>
      <c r="B6902" s="370" t="s">
        <v>7136</v>
      </c>
      <c r="C6902" s="371" t="s">
        <v>780</v>
      </c>
      <c r="D6902" s="372"/>
    </row>
    <row r="6903" spans="1:4" ht="30" x14ac:dyDescent="0.25">
      <c r="A6903" s="369" t="s">
        <v>14470</v>
      </c>
      <c r="B6903" s="370" t="s">
        <v>14471</v>
      </c>
      <c r="C6903" s="371" t="s">
        <v>569</v>
      </c>
      <c r="D6903" s="372">
        <v>1</v>
      </c>
    </row>
    <row r="6904" spans="1:4" ht="30" x14ac:dyDescent="0.25">
      <c r="A6904" s="369" t="s">
        <v>2812</v>
      </c>
      <c r="B6904" s="370" t="s">
        <v>7137</v>
      </c>
      <c r="C6904" s="371" t="s">
        <v>780</v>
      </c>
      <c r="D6904" s="372"/>
    </row>
    <row r="6905" spans="1:4" ht="30" x14ac:dyDescent="0.25">
      <c r="A6905" s="369" t="s">
        <v>14474</v>
      </c>
      <c r="B6905" s="370" t="s">
        <v>14475</v>
      </c>
      <c r="C6905" s="371" t="s">
        <v>780</v>
      </c>
      <c r="D6905" s="372">
        <v>1</v>
      </c>
    </row>
    <row r="6906" spans="1:4" ht="45" x14ac:dyDescent="0.25">
      <c r="A6906" s="369" t="s">
        <v>2813</v>
      </c>
      <c r="B6906" s="370" t="s">
        <v>7138</v>
      </c>
      <c r="C6906" s="371" t="s">
        <v>780</v>
      </c>
      <c r="D6906" s="372"/>
    </row>
    <row r="6907" spans="1:4" ht="30" x14ac:dyDescent="0.25">
      <c r="A6907" s="369" t="s">
        <v>14476</v>
      </c>
      <c r="B6907" s="370" t="s">
        <v>14477</v>
      </c>
      <c r="C6907" s="371" t="s">
        <v>780</v>
      </c>
      <c r="D6907" s="372">
        <v>1</v>
      </c>
    </row>
    <row r="6908" spans="1:4" x14ac:dyDescent="0.25">
      <c r="A6908" s="365" t="s">
        <v>7139</v>
      </c>
      <c r="B6908" s="366" t="s">
        <v>15090</v>
      </c>
      <c r="C6908" s="367"/>
      <c r="D6908" s="368"/>
    </row>
    <row r="6909" spans="1:4" x14ac:dyDescent="0.25">
      <c r="A6909" s="365" t="s">
        <v>7140</v>
      </c>
      <c r="B6909" s="366" t="s">
        <v>15091</v>
      </c>
      <c r="C6909" s="367"/>
      <c r="D6909" s="368"/>
    </row>
    <row r="6910" spans="1:4" x14ac:dyDescent="0.25">
      <c r="A6910" s="369" t="s">
        <v>2816</v>
      </c>
      <c r="B6910" s="370" t="s">
        <v>2817</v>
      </c>
      <c r="C6910" s="371" t="s">
        <v>21</v>
      </c>
      <c r="D6910" s="372"/>
    </row>
    <row r="6911" spans="1:4" x14ac:dyDescent="0.25">
      <c r="A6911" s="369" t="s">
        <v>8949</v>
      </c>
      <c r="B6911" s="370" t="s">
        <v>8950</v>
      </c>
      <c r="C6911" s="371" t="s">
        <v>770</v>
      </c>
      <c r="D6911" s="372">
        <v>0.2</v>
      </c>
    </row>
    <row r="6912" spans="1:4" x14ac:dyDescent="0.25">
      <c r="A6912" s="369" t="s">
        <v>9830</v>
      </c>
      <c r="B6912" s="370" t="s">
        <v>9831</v>
      </c>
      <c r="C6912" s="371" t="s">
        <v>21</v>
      </c>
      <c r="D6912" s="372">
        <v>1</v>
      </c>
    </row>
    <row r="6913" spans="1:4" x14ac:dyDescent="0.25">
      <c r="A6913" s="369" t="s">
        <v>2818</v>
      </c>
      <c r="B6913" s="370" t="s">
        <v>2819</v>
      </c>
      <c r="C6913" s="371" t="s">
        <v>21</v>
      </c>
      <c r="D6913" s="372"/>
    </row>
    <row r="6914" spans="1:4" x14ac:dyDescent="0.25">
      <c r="A6914" s="369" t="s">
        <v>8949</v>
      </c>
      <c r="B6914" s="370" t="s">
        <v>8950</v>
      </c>
      <c r="C6914" s="371" t="s">
        <v>770</v>
      </c>
      <c r="D6914" s="372">
        <v>0.2</v>
      </c>
    </row>
    <row r="6915" spans="1:4" x14ac:dyDescent="0.25">
      <c r="A6915" s="369" t="s">
        <v>9796</v>
      </c>
      <c r="B6915" s="370" t="s">
        <v>9797</v>
      </c>
      <c r="C6915" s="371" t="s">
        <v>21</v>
      </c>
      <c r="D6915" s="372">
        <v>1</v>
      </c>
    </row>
    <row r="6916" spans="1:4" x14ac:dyDescent="0.25">
      <c r="A6916" s="369" t="s">
        <v>2820</v>
      </c>
      <c r="B6916" s="370" t="s">
        <v>2821</v>
      </c>
      <c r="C6916" s="371" t="s">
        <v>25</v>
      </c>
      <c r="D6916" s="372"/>
    </row>
    <row r="6917" spans="1:4" x14ac:dyDescent="0.25">
      <c r="A6917" s="369" t="s">
        <v>8949</v>
      </c>
      <c r="B6917" s="370" t="s">
        <v>8950</v>
      </c>
      <c r="C6917" s="371" t="s">
        <v>770</v>
      </c>
      <c r="D6917" s="372">
        <v>2.8</v>
      </c>
    </row>
    <row r="6918" spans="1:4" ht="30" x14ac:dyDescent="0.25">
      <c r="A6918" s="369" t="s">
        <v>9089</v>
      </c>
      <c r="B6918" s="370" t="s">
        <v>9090</v>
      </c>
      <c r="C6918" s="371" t="s">
        <v>25</v>
      </c>
      <c r="D6918" s="372">
        <v>1.05</v>
      </c>
    </row>
    <row r="6919" spans="1:4" ht="30" x14ac:dyDescent="0.25">
      <c r="A6919" s="369" t="s">
        <v>2822</v>
      </c>
      <c r="B6919" s="370" t="s">
        <v>7141</v>
      </c>
      <c r="C6919" s="371" t="s">
        <v>21</v>
      </c>
      <c r="D6919" s="372"/>
    </row>
    <row r="6920" spans="1:4" x14ac:dyDescent="0.25">
      <c r="A6920" s="369" t="s">
        <v>8903</v>
      </c>
      <c r="B6920" s="370" t="s">
        <v>8904</v>
      </c>
      <c r="C6920" s="371" t="s">
        <v>770</v>
      </c>
      <c r="D6920" s="372">
        <v>0.16600000000000001</v>
      </c>
    </row>
    <row r="6921" spans="1:4" x14ac:dyDescent="0.25">
      <c r="A6921" s="369" t="s">
        <v>8935</v>
      </c>
      <c r="B6921" s="370" t="s">
        <v>8936</v>
      </c>
      <c r="C6921" s="371" t="s">
        <v>770</v>
      </c>
      <c r="D6921" s="372">
        <v>0.16600000000000001</v>
      </c>
    </row>
    <row r="6922" spans="1:4" x14ac:dyDescent="0.25">
      <c r="A6922" s="369" t="s">
        <v>9120</v>
      </c>
      <c r="B6922" s="370" t="s">
        <v>9121</v>
      </c>
      <c r="C6922" s="371" t="s">
        <v>9122</v>
      </c>
      <c r="D6922" s="372">
        <v>0.5</v>
      </c>
    </row>
    <row r="6923" spans="1:4" ht="60" x14ac:dyDescent="0.25">
      <c r="A6923" s="369" t="s">
        <v>9876</v>
      </c>
      <c r="B6923" s="370" t="s">
        <v>9877</v>
      </c>
      <c r="C6923" s="371" t="s">
        <v>21</v>
      </c>
      <c r="D6923" s="372">
        <v>1</v>
      </c>
    </row>
    <row r="6924" spans="1:4" ht="45" x14ac:dyDescent="0.25">
      <c r="A6924" s="369" t="s">
        <v>2823</v>
      </c>
      <c r="B6924" s="370" t="s">
        <v>7142</v>
      </c>
      <c r="C6924" s="371" t="s">
        <v>21</v>
      </c>
      <c r="D6924" s="372"/>
    </row>
    <row r="6925" spans="1:4" x14ac:dyDescent="0.25">
      <c r="A6925" s="369" t="s">
        <v>8909</v>
      </c>
      <c r="B6925" s="370" t="s">
        <v>8910</v>
      </c>
      <c r="C6925" s="371" t="s">
        <v>770</v>
      </c>
      <c r="D6925" s="372">
        <v>0.2</v>
      </c>
    </row>
    <row r="6926" spans="1:4" x14ac:dyDescent="0.25">
      <c r="A6926" s="369" t="s">
        <v>8911</v>
      </c>
      <c r="B6926" s="370" t="s">
        <v>8912</v>
      </c>
      <c r="C6926" s="371" t="s">
        <v>770</v>
      </c>
      <c r="D6926" s="372">
        <v>0.3</v>
      </c>
    </row>
    <row r="6927" spans="1:4" ht="30" x14ac:dyDescent="0.25">
      <c r="A6927" s="369" t="s">
        <v>9376</v>
      </c>
      <c r="B6927" s="370" t="s">
        <v>9377</v>
      </c>
      <c r="C6927" s="371" t="s">
        <v>52</v>
      </c>
      <c r="D6927" s="372">
        <v>2</v>
      </c>
    </row>
    <row r="6928" spans="1:4" x14ac:dyDescent="0.25">
      <c r="A6928" s="369" t="s">
        <v>9506</v>
      </c>
      <c r="B6928" s="370" t="s">
        <v>9507</v>
      </c>
      <c r="C6928" s="371" t="s">
        <v>32</v>
      </c>
      <c r="D6928" s="372">
        <v>3.1699999999999999E-2</v>
      </c>
    </row>
    <row r="6929" spans="1:4" ht="60" x14ac:dyDescent="0.25">
      <c r="A6929" s="369" t="s">
        <v>9874</v>
      </c>
      <c r="B6929" s="370" t="s">
        <v>9875</v>
      </c>
      <c r="C6929" s="371" t="s">
        <v>21</v>
      </c>
      <c r="D6929" s="372">
        <v>1.1000000000000001</v>
      </c>
    </row>
    <row r="6930" spans="1:4" ht="30" x14ac:dyDescent="0.25">
      <c r="A6930" s="369" t="s">
        <v>2824</v>
      </c>
      <c r="B6930" s="370" t="s">
        <v>2825</v>
      </c>
      <c r="C6930" s="371" t="s">
        <v>21</v>
      </c>
      <c r="D6930" s="372"/>
    </row>
    <row r="6931" spans="1:4" ht="45" x14ac:dyDescent="0.25">
      <c r="A6931" s="369" t="s">
        <v>10862</v>
      </c>
      <c r="B6931" s="370" t="s">
        <v>10863</v>
      </c>
      <c r="C6931" s="371" t="s">
        <v>21</v>
      </c>
      <c r="D6931" s="372">
        <v>1</v>
      </c>
    </row>
    <row r="6932" spans="1:4" ht="30" x14ac:dyDescent="0.25">
      <c r="A6932" s="369" t="s">
        <v>2826</v>
      </c>
      <c r="B6932" s="370" t="s">
        <v>7143</v>
      </c>
      <c r="C6932" s="371" t="s">
        <v>21</v>
      </c>
      <c r="D6932" s="372"/>
    </row>
    <row r="6933" spans="1:4" ht="45" x14ac:dyDescent="0.25">
      <c r="A6933" s="369" t="s">
        <v>10780</v>
      </c>
      <c r="B6933" s="370" t="s">
        <v>10781</v>
      </c>
      <c r="C6933" s="371" t="s">
        <v>21</v>
      </c>
      <c r="D6933" s="372">
        <v>1</v>
      </c>
    </row>
    <row r="6934" spans="1:4" ht="30" x14ac:dyDescent="0.25">
      <c r="A6934" s="369" t="s">
        <v>2827</v>
      </c>
      <c r="B6934" s="370" t="s">
        <v>2828</v>
      </c>
      <c r="C6934" s="371" t="s">
        <v>21</v>
      </c>
      <c r="D6934" s="372"/>
    </row>
    <row r="6935" spans="1:4" x14ac:dyDescent="0.25">
      <c r="A6935" s="369" t="s">
        <v>8919</v>
      </c>
      <c r="B6935" s="370" t="s">
        <v>8920</v>
      </c>
      <c r="C6935" s="371" t="s">
        <v>770</v>
      </c>
      <c r="D6935" s="372">
        <v>0.6</v>
      </c>
    </row>
    <row r="6936" spans="1:4" x14ac:dyDescent="0.25">
      <c r="A6936" s="369" t="s">
        <v>8921</v>
      </c>
      <c r="B6936" s="370" t="s">
        <v>8922</v>
      </c>
      <c r="C6936" s="371" t="s">
        <v>770</v>
      </c>
      <c r="D6936" s="372">
        <v>0.6</v>
      </c>
    </row>
    <row r="6937" spans="1:4" ht="45" x14ac:dyDescent="0.25">
      <c r="A6937" s="369" t="s">
        <v>9828</v>
      </c>
      <c r="B6937" s="370" t="s">
        <v>9829</v>
      </c>
      <c r="C6937" s="371" t="s">
        <v>21</v>
      </c>
      <c r="D6937" s="372">
        <v>1.1000000000000001</v>
      </c>
    </row>
    <row r="6938" spans="1:4" ht="45" x14ac:dyDescent="0.25">
      <c r="A6938" s="369" t="s">
        <v>2829</v>
      </c>
      <c r="B6938" s="370" t="s">
        <v>2830</v>
      </c>
      <c r="C6938" s="371" t="s">
        <v>21</v>
      </c>
      <c r="D6938" s="372"/>
    </row>
    <row r="6939" spans="1:4" ht="30" x14ac:dyDescent="0.25">
      <c r="A6939" s="369" t="s">
        <v>10782</v>
      </c>
      <c r="B6939" s="370" t="s">
        <v>10783</v>
      </c>
      <c r="C6939" s="371" t="s">
        <v>21</v>
      </c>
      <c r="D6939" s="372">
        <v>1</v>
      </c>
    </row>
    <row r="6940" spans="1:4" x14ac:dyDescent="0.25">
      <c r="A6940" s="365" t="s">
        <v>7144</v>
      </c>
      <c r="B6940" s="366" t="s">
        <v>15092</v>
      </c>
      <c r="C6940" s="367"/>
      <c r="D6940" s="368"/>
    </row>
    <row r="6941" spans="1:4" x14ac:dyDescent="0.25">
      <c r="A6941" s="369" t="s">
        <v>2832</v>
      </c>
      <c r="B6941" s="370" t="s">
        <v>2833</v>
      </c>
      <c r="C6941" s="371" t="s">
        <v>52</v>
      </c>
      <c r="D6941" s="372"/>
    </row>
    <row r="6942" spans="1:4" x14ac:dyDescent="0.25">
      <c r="A6942" s="369" t="s">
        <v>8929</v>
      </c>
      <c r="B6942" s="370" t="s">
        <v>8930</v>
      </c>
      <c r="C6942" s="371" t="s">
        <v>770</v>
      </c>
      <c r="D6942" s="372">
        <v>0.25</v>
      </c>
    </row>
    <row r="6943" spans="1:4" x14ac:dyDescent="0.25">
      <c r="A6943" s="369" t="s">
        <v>14968</v>
      </c>
      <c r="B6943" s="370" t="s">
        <v>14969</v>
      </c>
      <c r="C6943" s="371" t="s">
        <v>52</v>
      </c>
      <c r="D6943" s="372">
        <v>1</v>
      </c>
    </row>
    <row r="6944" spans="1:4" x14ac:dyDescent="0.25">
      <c r="A6944" s="369" t="s">
        <v>2834</v>
      </c>
      <c r="B6944" s="370" t="s">
        <v>2835</v>
      </c>
      <c r="C6944" s="371" t="s">
        <v>52</v>
      </c>
      <c r="D6944" s="372"/>
    </row>
    <row r="6945" spans="1:4" x14ac:dyDescent="0.25">
      <c r="A6945" s="369" t="s">
        <v>8929</v>
      </c>
      <c r="B6945" s="370" t="s">
        <v>8930</v>
      </c>
      <c r="C6945" s="371" t="s">
        <v>770</v>
      </c>
      <c r="D6945" s="372">
        <v>0.25</v>
      </c>
    </row>
    <row r="6946" spans="1:4" x14ac:dyDescent="0.25">
      <c r="A6946" s="369" t="s">
        <v>9860</v>
      </c>
      <c r="B6946" s="370" t="s">
        <v>9861</v>
      </c>
      <c r="C6946" s="371" t="s">
        <v>52</v>
      </c>
      <c r="D6946" s="372">
        <v>1</v>
      </c>
    </row>
    <row r="6947" spans="1:4" ht="30" x14ac:dyDescent="0.25">
      <c r="A6947" s="369" t="s">
        <v>2836</v>
      </c>
      <c r="B6947" s="370" t="s">
        <v>7145</v>
      </c>
      <c r="C6947" s="371" t="s">
        <v>52</v>
      </c>
      <c r="D6947" s="372"/>
    </row>
    <row r="6948" spans="1:4" x14ac:dyDescent="0.25">
      <c r="A6948" s="369" t="s">
        <v>8935</v>
      </c>
      <c r="B6948" s="370" t="s">
        <v>8936</v>
      </c>
      <c r="C6948" s="371" t="s">
        <v>770</v>
      </c>
      <c r="D6948" s="372">
        <v>0.125</v>
      </c>
    </row>
    <row r="6949" spans="1:4" ht="30" x14ac:dyDescent="0.25">
      <c r="A6949" s="369" t="s">
        <v>9834</v>
      </c>
      <c r="B6949" s="370" t="s">
        <v>9835</v>
      </c>
      <c r="C6949" s="371" t="s">
        <v>9122</v>
      </c>
      <c r="D6949" s="372">
        <v>0.17849999999999999</v>
      </c>
    </row>
    <row r="6950" spans="1:4" x14ac:dyDescent="0.25">
      <c r="A6950" s="369" t="s">
        <v>9862</v>
      </c>
      <c r="B6950" s="370" t="s">
        <v>9863</v>
      </c>
      <c r="C6950" s="371" t="s">
        <v>52</v>
      </c>
      <c r="D6950" s="372">
        <v>1</v>
      </c>
    </row>
    <row r="6951" spans="1:4" x14ac:dyDescent="0.25">
      <c r="A6951" s="369" t="s">
        <v>2837</v>
      </c>
      <c r="B6951" s="370" t="s">
        <v>2838</v>
      </c>
      <c r="C6951" s="371" t="s">
        <v>2839</v>
      </c>
      <c r="D6951" s="372"/>
    </row>
    <row r="6952" spans="1:4" x14ac:dyDescent="0.25">
      <c r="A6952" s="369" t="s">
        <v>8949</v>
      </c>
      <c r="B6952" s="370" t="s">
        <v>8950</v>
      </c>
      <c r="C6952" s="371" t="s">
        <v>770</v>
      </c>
      <c r="D6952" s="372">
        <v>3.0000000000000001E-3</v>
      </c>
    </row>
    <row r="6953" spans="1:4" ht="30" x14ac:dyDescent="0.25">
      <c r="A6953" s="369" t="s">
        <v>9738</v>
      </c>
      <c r="B6953" s="370" t="s">
        <v>9739</v>
      </c>
      <c r="C6953" s="371" t="s">
        <v>32</v>
      </c>
      <c r="D6953" s="372">
        <v>1.0500000000000001E-2</v>
      </c>
    </row>
    <row r="6954" spans="1:4" x14ac:dyDescent="0.25">
      <c r="A6954" s="369" t="s">
        <v>2840</v>
      </c>
      <c r="B6954" s="370" t="s">
        <v>2841</v>
      </c>
      <c r="C6954" s="371" t="s">
        <v>52</v>
      </c>
      <c r="D6954" s="372"/>
    </row>
    <row r="6955" spans="1:4" x14ac:dyDescent="0.25">
      <c r="A6955" s="369" t="s">
        <v>8935</v>
      </c>
      <c r="B6955" s="370" t="s">
        <v>8936</v>
      </c>
      <c r="C6955" s="371" t="s">
        <v>770</v>
      </c>
      <c r="D6955" s="372">
        <v>0.2</v>
      </c>
    </row>
    <row r="6956" spans="1:4" x14ac:dyDescent="0.25">
      <c r="A6956" s="369" t="s">
        <v>9106</v>
      </c>
      <c r="B6956" s="370" t="s">
        <v>9107</v>
      </c>
      <c r="C6956" s="371" t="s">
        <v>52</v>
      </c>
      <c r="D6956" s="372">
        <v>1</v>
      </c>
    </row>
    <row r="6957" spans="1:4" x14ac:dyDescent="0.25">
      <c r="A6957" s="369" t="s">
        <v>2842</v>
      </c>
      <c r="B6957" s="370" t="s">
        <v>2843</v>
      </c>
      <c r="C6957" s="371" t="s">
        <v>2839</v>
      </c>
      <c r="D6957" s="372"/>
    </row>
    <row r="6958" spans="1:4" x14ac:dyDescent="0.25">
      <c r="A6958" s="369" t="s">
        <v>8935</v>
      </c>
      <c r="B6958" s="370" t="s">
        <v>8936</v>
      </c>
      <c r="C6958" s="371" t="s">
        <v>770</v>
      </c>
      <c r="D6958" s="372">
        <v>5.0000000000000001E-3</v>
      </c>
    </row>
    <row r="6959" spans="1:4" ht="30" x14ac:dyDescent="0.25">
      <c r="A6959" s="369" t="s">
        <v>9844</v>
      </c>
      <c r="B6959" s="370" t="s">
        <v>9845</v>
      </c>
      <c r="C6959" s="371" t="s">
        <v>9122</v>
      </c>
      <c r="D6959" s="372">
        <v>3.3E-3</v>
      </c>
    </row>
    <row r="6960" spans="1:4" ht="30" x14ac:dyDescent="0.25">
      <c r="A6960" s="369" t="s">
        <v>2844</v>
      </c>
      <c r="B6960" s="370" t="s">
        <v>7146</v>
      </c>
      <c r="C6960" s="371" t="s">
        <v>52</v>
      </c>
      <c r="D6960" s="372"/>
    </row>
    <row r="6961" spans="1:4" x14ac:dyDescent="0.25">
      <c r="A6961" s="369" t="s">
        <v>8903</v>
      </c>
      <c r="B6961" s="370" t="s">
        <v>8904</v>
      </c>
      <c r="C6961" s="371" t="s">
        <v>770</v>
      </c>
      <c r="D6961" s="372">
        <v>0.1</v>
      </c>
    </row>
    <row r="6962" spans="1:4" x14ac:dyDescent="0.25">
      <c r="A6962" s="369" t="s">
        <v>8935</v>
      </c>
      <c r="B6962" s="370" t="s">
        <v>8936</v>
      </c>
      <c r="C6962" s="371" t="s">
        <v>770</v>
      </c>
      <c r="D6962" s="372">
        <v>0.1</v>
      </c>
    </row>
    <row r="6963" spans="1:4" ht="45" x14ac:dyDescent="0.25">
      <c r="A6963" s="369" t="s">
        <v>9836</v>
      </c>
      <c r="B6963" s="370" t="s">
        <v>9837</v>
      </c>
      <c r="C6963" s="371" t="s">
        <v>52</v>
      </c>
      <c r="D6963" s="372">
        <v>1.05</v>
      </c>
    </row>
    <row r="6964" spans="1:4" ht="45" x14ac:dyDescent="0.25">
      <c r="A6964" s="369" t="s">
        <v>2845</v>
      </c>
      <c r="B6964" s="370" t="s">
        <v>7147</v>
      </c>
      <c r="C6964" s="371" t="s">
        <v>52</v>
      </c>
      <c r="D6964" s="372"/>
    </row>
    <row r="6965" spans="1:4" x14ac:dyDescent="0.25">
      <c r="A6965" s="369" t="s">
        <v>8903</v>
      </c>
      <c r="B6965" s="370" t="s">
        <v>8904</v>
      </c>
      <c r="C6965" s="371" t="s">
        <v>770</v>
      </c>
      <c r="D6965" s="372">
        <v>0.1</v>
      </c>
    </row>
    <row r="6966" spans="1:4" x14ac:dyDescent="0.25">
      <c r="A6966" s="369" t="s">
        <v>8935</v>
      </c>
      <c r="B6966" s="370" t="s">
        <v>8936</v>
      </c>
      <c r="C6966" s="371" t="s">
        <v>770</v>
      </c>
      <c r="D6966" s="372">
        <v>0.1</v>
      </c>
    </row>
    <row r="6967" spans="1:4" ht="45" x14ac:dyDescent="0.25">
      <c r="A6967" s="369" t="s">
        <v>9838</v>
      </c>
      <c r="B6967" s="370" t="s">
        <v>9839</v>
      </c>
      <c r="C6967" s="371" t="s">
        <v>52</v>
      </c>
      <c r="D6967" s="372">
        <v>1.05</v>
      </c>
    </row>
    <row r="6968" spans="1:4" ht="45" x14ac:dyDescent="0.25">
      <c r="A6968" s="369" t="s">
        <v>2846</v>
      </c>
      <c r="B6968" s="370" t="s">
        <v>7148</v>
      </c>
      <c r="C6968" s="371" t="s">
        <v>52</v>
      </c>
      <c r="D6968" s="372"/>
    </row>
    <row r="6969" spans="1:4" x14ac:dyDescent="0.25">
      <c r="A6969" s="369" t="s">
        <v>8903</v>
      </c>
      <c r="B6969" s="370" t="s">
        <v>8904</v>
      </c>
      <c r="C6969" s="371" t="s">
        <v>770</v>
      </c>
      <c r="D6969" s="372">
        <v>0.1</v>
      </c>
    </row>
    <row r="6970" spans="1:4" x14ac:dyDescent="0.25">
      <c r="A6970" s="369" t="s">
        <v>8935</v>
      </c>
      <c r="B6970" s="370" t="s">
        <v>8936</v>
      </c>
      <c r="C6970" s="371" t="s">
        <v>770</v>
      </c>
      <c r="D6970" s="372">
        <v>0.1</v>
      </c>
    </row>
    <row r="6971" spans="1:4" ht="45" x14ac:dyDescent="0.25">
      <c r="A6971" s="369" t="s">
        <v>9840</v>
      </c>
      <c r="B6971" s="370" t="s">
        <v>9841</v>
      </c>
      <c r="C6971" s="371" t="s">
        <v>52</v>
      </c>
      <c r="D6971" s="372">
        <v>1.05</v>
      </c>
    </row>
    <row r="6972" spans="1:4" ht="45" x14ac:dyDescent="0.25">
      <c r="A6972" s="369" t="s">
        <v>2847</v>
      </c>
      <c r="B6972" s="370" t="s">
        <v>7149</v>
      </c>
      <c r="C6972" s="371" t="s">
        <v>52</v>
      </c>
      <c r="D6972" s="372"/>
    </row>
    <row r="6973" spans="1:4" x14ac:dyDescent="0.25">
      <c r="A6973" s="369" t="s">
        <v>8903</v>
      </c>
      <c r="B6973" s="370" t="s">
        <v>8904</v>
      </c>
      <c r="C6973" s="371" t="s">
        <v>770</v>
      </c>
      <c r="D6973" s="372">
        <v>0.1</v>
      </c>
    </row>
    <row r="6974" spans="1:4" x14ac:dyDescent="0.25">
      <c r="A6974" s="369" t="s">
        <v>8935</v>
      </c>
      <c r="B6974" s="370" t="s">
        <v>8936</v>
      </c>
      <c r="C6974" s="371" t="s">
        <v>770</v>
      </c>
      <c r="D6974" s="372">
        <v>0.1</v>
      </c>
    </row>
    <row r="6975" spans="1:4" ht="45" x14ac:dyDescent="0.25">
      <c r="A6975" s="369" t="s">
        <v>9842</v>
      </c>
      <c r="B6975" s="370" t="s">
        <v>9843</v>
      </c>
      <c r="C6975" s="371" t="s">
        <v>52</v>
      </c>
      <c r="D6975" s="372">
        <v>1.05</v>
      </c>
    </row>
    <row r="6976" spans="1:4" x14ac:dyDescent="0.25">
      <c r="A6976" s="365" t="s">
        <v>7150</v>
      </c>
      <c r="B6976" s="366" t="s">
        <v>15093</v>
      </c>
      <c r="C6976" s="367"/>
      <c r="D6976" s="368"/>
    </row>
    <row r="6977" spans="1:4" ht="30" x14ac:dyDescent="0.25">
      <c r="A6977" s="369" t="s">
        <v>2849</v>
      </c>
      <c r="B6977" s="370" t="s">
        <v>7151</v>
      </c>
      <c r="C6977" s="371" t="s">
        <v>21</v>
      </c>
      <c r="D6977" s="372"/>
    </row>
    <row r="6978" spans="1:4" x14ac:dyDescent="0.25">
      <c r="A6978" s="369" t="s">
        <v>8949</v>
      </c>
      <c r="B6978" s="370" t="s">
        <v>8950</v>
      </c>
      <c r="C6978" s="371" t="s">
        <v>770</v>
      </c>
      <c r="D6978" s="372">
        <v>0.15</v>
      </c>
    </row>
    <row r="6979" spans="1:4" x14ac:dyDescent="0.25">
      <c r="A6979" s="369" t="s">
        <v>9798</v>
      </c>
      <c r="B6979" s="370" t="s">
        <v>9799</v>
      </c>
      <c r="C6979" s="371" t="s">
        <v>21</v>
      </c>
      <c r="D6979" s="372">
        <v>1.05</v>
      </c>
    </row>
    <row r="6980" spans="1:4" ht="30" x14ac:dyDescent="0.25">
      <c r="A6980" s="369" t="s">
        <v>2850</v>
      </c>
      <c r="B6980" s="370" t="s">
        <v>7152</v>
      </c>
      <c r="C6980" s="371" t="s">
        <v>21</v>
      </c>
      <c r="D6980" s="372"/>
    </row>
    <row r="6981" spans="1:4" x14ac:dyDescent="0.25">
      <c r="A6981" s="369" t="s">
        <v>8949</v>
      </c>
      <c r="B6981" s="370" t="s">
        <v>8950</v>
      </c>
      <c r="C6981" s="371" t="s">
        <v>770</v>
      </c>
      <c r="D6981" s="372">
        <v>0.15</v>
      </c>
    </row>
    <row r="6982" spans="1:4" x14ac:dyDescent="0.25">
      <c r="A6982" s="369" t="s">
        <v>9800</v>
      </c>
      <c r="B6982" s="370" t="s">
        <v>9801</v>
      </c>
      <c r="C6982" s="371" t="s">
        <v>21</v>
      </c>
      <c r="D6982" s="372">
        <v>1.05</v>
      </c>
    </row>
    <row r="6983" spans="1:4" x14ac:dyDescent="0.25">
      <c r="A6983" s="369" t="s">
        <v>2851</v>
      </c>
      <c r="B6983" s="370" t="s">
        <v>7153</v>
      </c>
      <c r="C6983" s="371" t="s">
        <v>52</v>
      </c>
      <c r="D6983" s="372"/>
    </row>
    <row r="6984" spans="1:4" x14ac:dyDescent="0.25">
      <c r="A6984" s="369" t="s">
        <v>8935</v>
      </c>
      <c r="B6984" s="370" t="s">
        <v>8936</v>
      </c>
      <c r="C6984" s="371" t="s">
        <v>770</v>
      </c>
      <c r="D6984" s="372">
        <v>0.6</v>
      </c>
    </row>
    <row r="6985" spans="1:4" x14ac:dyDescent="0.25">
      <c r="A6985" s="369" t="s">
        <v>8949</v>
      </c>
      <c r="B6985" s="370" t="s">
        <v>8950</v>
      </c>
      <c r="C6985" s="371" t="s">
        <v>770</v>
      </c>
      <c r="D6985" s="372">
        <v>0.3</v>
      </c>
    </row>
    <row r="6986" spans="1:4" x14ac:dyDescent="0.25">
      <c r="A6986" s="369" t="s">
        <v>9856</v>
      </c>
      <c r="B6986" s="370" t="s">
        <v>9857</v>
      </c>
      <c r="C6986" s="371" t="s">
        <v>52</v>
      </c>
      <c r="D6986" s="372">
        <v>1</v>
      </c>
    </row>
    <row r="6987" spans="1:4" x14ac:dyDescent="0.25">
      <c r="A6987" s="369" t="s">
        <v>2852</v>
      </c>
      <c r="B6987" s="370" t="s">
        <v>7154</v>
      </c>
      <c r="C6987" s="371" t="s">
        <v>52</v>
      </c>
      <c r="D6987" s="372"/>
    </row>
    <row r="6988" spans="1:4" x14ac:dyDescent="0.25">
      <c r="A6988" s="369" t="s">
        <v>8935</v>
      </c>
      <c r="B6988" s="370" t="s">
        <v>8936</v>
      </c>
      <c r="C6988" s="371" t="s">
        <v>770</v>
      </c>
      <c r="D6988" s="372">
        <v>0.6</v>
      </c>
    </row>
    <row r="6989" spans="1:4" x14ac:dyDescent="0.25">
      <c r="A6989" s="369" t="s">
        <v>8949</v>
      </c>
      <c r="B6989" s="370" t="s">
        <v>8950</v>
      </c>
      <c r="C6989" s="371" t="s">
        <v>770</v>
      </c>
      <c r="D6989" s="372">
        <v>0.3</v>
      </c>
    </row>
    <row r="6990" spans="1:4" x14ac:dyDescent="0.25">
      <c r="A6990" s="369" t="s">
        <v>9858</v>
      </c>
      <c r="B6990" s="370" t="s">
        <v>9859</v>
      </c>
      <c r="C6990" s="371" t="s">
        <v>52</v>
      </c>
      <c r="D6990" s="372">
        <v>1</v>
      </c>
    </row>
    <row r="6991" spans="1:4" ht="30" x14ac:dyDescent="0.25">
      <c r="A6991" s="369" t="s">
        <v>2853</v>
      </c>
      <c r="B6991" s="370" t="s">
        <v>7155</v>
      </c>
      <c r="C6991" s="371" t="s">
        <v>52</v>
      </c>
      <c r="D6991" s="372"/>
    </row>
    <row r="6992" spans="1:4" x14ac:dyDescent="0.25">
      <c r="A6992" s="369" t="s">
        <v>9848</v>
      </c>
      <c r="B6992" s="370" t="s">
        <v>9849</v>
      </c>
      <c r="C6992" s="371" t="s">
        <v>52</v>
      </c>
      <c r="D6992" s="372">
        <v>1</v>
      </c>
    </row>
    <row r="6993" spans="1:4" ht="30" x14ac:dyDescent="0.25">
      <c r="A6993" s="369" t="s">
        <v>2854</v>
      </c>
      <c r="B6993" s="370" t="s">
        <v>7156</v>
      </c>
      <c r="C6993" s="371" t="s">
        <v>52</v>
      </c>
      <c r="D6993" s="372"/>
    </row>
    <row r="6994" spans="1:4" x14ac:dyDescent="0.25">
      <c r="A6994" s="369" t="s">
        <v>9850</v>
      </c>
      <c r="B6994" s="370" t="s">
        <v>9851</v>
      </c>
      <c r="C6994" s="371" t="s">
        <v>52</v>
      </c>
      <c r="D6994" s="372">
        <v>1</v>
      </c>
    </row>
    <row r="6995" spans="1:4" ht="30" x14ac:dyDescent="0.25">
      <c r="A6995" s="369" t="s">
        <v>2855</v>
      </c>
      <c r="B6995" s="370" t="s">
        <v>7157</v>
      </c>
      <c r="C6995" s="371" t="s">
        <v>52</v>
      </c>
      <c r="D6995" s="372"/>
    </row>
    <row r="6996" spans="1:4" x14ac:dyDescent="0.25">
      <c r="A6996" s="369" t="s">
        <v>8949</v>
      </c>
      <c r="B6996" s="370" t="s">
        <v>8950</v>
      </c>
      <c r="C6996" s="371" t="s">
        <v>770</v>
      </c>
      <c r="D6996" s="372">
        <v>0.5</v>
      </c>
    </row>
    <row r="6997" spans="1:4" x14ac:dyDescent="0.25">
      <c r="A6997" s="369" t="s">
        <v>9852</v>
      </c>
      <c r="B6997" s="370" t="s">
        <v>9853</v>
      </c>
      <c r="C6997" s="371" t="s">
        <v>52</v>
      </c>
      <c r="D6997" s="372">
        <v>1</v>
      </c>
    </row>
    <row r="6998" spans="1:4" ht="30" x14ac:dyDescent="0.25">
      <c r="A6998" s="369" t="s">
        <v>2856</v>
      </c>
      <c r="B6998" s="370" t="s">
        <v>7158</v>
      </c>
      <c r="C6998" s="371" t="s">
        <v>52</v>
      </c>
      <c r="D6998" s="372"/>
    </row>
    <row r="6999" spans="1:4" x14ac:dyDescent="0.25">
      <c r="A6999" s="369" t="s">
        <v>8949</v>
      </c>
      <c r="B6999" s="370" t="s">
        <v>8950</v>
      </c>
      <c r="C6999" s="371" t="s">
        <v>770</v>
      </c>
      <c r="D6999" s="372">
        <v>0.5</v>
      </c>
    </row>
    <row r="7000" spans="1:4" x14ac:dyDescent="0.25">
      <c r="A7000" s="369" t="s">
        <v>9854</v>
      </c>
      <c r="B7000" s="370" t="s">
        <v>9855</v>
      </c>
      <c r="C7000" s="371" t="s">
        <v>52</v>
      </c>
      <c r="D7000" s="372">
        <v>1</v>
      </c>
    </row>
    <row r="7001" spans="1:4" x14ac:dyDescent="0.25">
      <c r="A7001" s="369" t="s">
        <v>2857</v>
      </c>
      <c r="B7001" s="370" t="s">
        <v>2858</v>
      </c>
      <c r="C7001" s="371" t="s">
        <v>52</v>
      </c>
      <c r="D7001" s="372"/>
    </row>
    <row r="7002" spans="1:4" ht="30" x14ac:dyDescent="0.25">
      <c r="A7002" s="369" t="s">
        <v>14860</v>
      </c>
      <c r="B7002" s="370" t="s">
        <v>14861</v>
      </c>
      <c r="C7002" s="371" t="s">
        <v>52</v>
      </c>
      <c r="D7002" s="372">
        <v>1</v>
      </c>
    </row>
    <row r="7003" spans="1:4" x14ac:dyDescent="0.25">
      <c r="A7003" s="365" t="s">
        <v>7159</v>
      </c>
      <c r="B7003" s="366" t="s">
        <v>2859</v>
      </c>
      <c r="C7003" s="367"/>
      <c r="D7003" s="368"/>
    </row>
    <row r="7004" spans="1:4" x14ac:dyDescent="0.25">
      <c r="A7004" s="369" t="s">
        <v>2860</v>
      </c>
      <c r="B7004" s="370" t="s">
        <v>2861</v>
      </c>
      <c r="C7004" s="371" t="s">
        <v>32</v>
      </c>
      <c r="D7004" s="372"/>
    </row>
    <row r="7005" spans="1:4" x14ac:dyDescent="0.25">
      <c r="A7005" s="369" t="s">
        <v>8903</v>
      </c>
      <c r="B7005" s="370" t="s">
        <v>8904</v>
      </c>
      <c r="C7005" s="371" t="s">
        <v>770</v>
      </c>
      <c r="D7005" s="372">
        <v>0.3</v>
      </c>
    </row>
    <row r="7006" spans="1:4" x14ac:dyDescent="0.25">
      <c r="A7006" s="369" t="s">
        <v>8935</v>
      </c>
      <c r="B7006" s="370" t="s">
        <v>8936</v>
      </c>
      <c r="C7006" s="371" t="s">
        <v>770</v>
      </c>
      <c r="D7006" s="372">
        <v>0.3</v>
      </c>
    </row>
    <row r="7007" spans="1:4" x14ac:dyDescent="0.25">
      <c r="A7007" s="369" t="s">
        <v>9584</v>
      </c>
      <c r="B7007" s="370" t="s">
        <v>9585</v>
      </c>
      <c r="C7007" s="371" t="s">
        <v>32</v>
      </c>
      <c r="D7007" s="372">
        <v>1</v>
      </c>
    </row>
    <row r="7008" spans="1:4" x14ac:dyDescent="0.25">
      <c r="A7008" s="369" t="s">
        <v>2862</v>
      </c>
      <c r="B7008" s="370" t="s">
        <v>2863</v>
      </c>
      <c r="C7008" s="371" t="s">
        <v>2864</v>
      </c>
      <c r="D7008" s="372"/>
    </row>
    <row r="7009" spans="1:4" x14ac:dyDescent="0.25">
      <c r="A7009" s="369" t="s">
        <v>8903</v>
      </c>
      <c r="B7009" s="370" t="s">
        <v>8904</v>
      </c>
      <c r="C7009" s="371" t="s">
        <v>770</v>
      </c>
      <c r="D7009" s="372">
        <v>0.2</v>
      </c>
    </row>
    <row r="7010" spans="1:4" x14ac:dyDescent="0.25">
      <c r="A7010" s="369" t="s">
        <v>8935</v>
      </c>
      <c r="B7010" s="370" t="s">
        <v>8936</v>
      </c>
      <c r="C7010" s="371" t="s">
        <v>770</v>
      </c>
      <c r="D7010" s="372">
        <v>0.2</v>
      </c>
    </row>
    <row r="7011" spans="1:4" x14ac:dyDescent="0.25">
      <c r="A7011" s="369" t="s">
        <v>9832</v>
      </c>
      <c r="B7011" s="370" t="s">
        <v>9833</v>
      </c>
      <c r="C7011" s="371" t="s">
        <v>2864</v>
      </c>
      <c r="D7011" s="372">
        <v>1</v>
      </c>
    </row>
    <row r="7012" spans="1:4" x14ac:dyDescent="0.25">
      <c r="A7012" s="365" t="s">
        <v>7160</v>
      </c>
      <c r="B7012" s="366" t="s">
        <v>15094</v>
      </c>
      <c r="C7012" s="367"/>
      <c r="D7012" s="368"/>
    </row>
    <row r="7013" spans="1:4" ht="30" x14ac:dyDescent="0.25">
      <c r="A7013" s="369" t="s">
        <v>2866</v>
      </c>
      <c r="B7013" s="370" t="s">
        <v>7161</v>
      </c>
      <c r="C7013" s="371" t="s">
        <v>52</v>
      </c>
      <c r="D7013" s="372"/>
    </row>
    <row r="7014" spans="1:4" x14ac:dyDescent="0.25">
      <c r="A7014" s="369" t="s">
        <v>8919</v>
      </c>
      <c r="B7014" s="370" t="s">
        <v>8920</v>
      </c>
      <c r="C7014" s="371" t="s">
        <v>770</v>
      </c>
      <c r="D7014" s="372">
        <v>5.9700000000000003E-2</v>
      </c>
    </row>
    <row r="7015" spans="1:4" x14ac:dyDescent="0.25">
      <c r="A7015" s="369" t="s">
        <v>8921</v>
      </c>
      <c r="B7015" s="370" t="s">
        <v>8922</v>
      </c>
      <c r="C7015" s="371" t="s">
        <v>770</v>
      </c>
      <c r="D7015" s="372">
        <v>4.7800000000000002E-2</v>
      </c>
    </row>
    <row r="7016" spans="1:4" ht="30" x14ac:dyDescent="0.25">
      <c r="A7016" s="369" t="s">
        <v>10548</v>
      </c>
      <c r="B7016" s="370" t="s">
        <v>10549</v>
      </c>
      <c r="C7016" s="371" t="s">
        <v>310</v>
      </c>
      <c r="D7016" s="372">
        <v>9.9000000000000008E-3</v>
      </c>
    </row>
    <row r="7017" spans="1:4" ht="45" x14ac:dyDescent="0.25">
      <c r="A7017" s="369" t="s">
        <v>10556</v>
      </c>
      <c r="B7017" s="370" t="s">
        <v>10557</v>
      </c>
      <c r="C7017" s="371" t="s">
        <v>32</v>
      </c>
      <c r="D7017" s="372">
        <v>6.2399999999999997E-2</v>
      </c>
    </row>
    <row r="7018" spans="1:4" ht="30" x14ac:dyDescent="0.25">
      <c r="A7018" s="369" t="s">
        <v>2867</v>
      </c>
      <c r="B7018" s="370" t="s">
        <v>7162</v>
      </c>
      <c r="C7018" s="371" t="s">
        <v>52</v>
      </c>
      <c r="D7018" s="372"/>
    </row>
    <row r="7019" spans="1:4" x14ac:dyDescent="0.25">
      <c r="A7019" s="369" t="s">
        <v>8919</v>
      </c>
      <c r="B7019" s="370" t="s">
        <v>8920</v>
      </c>
      <c r="C7019" s="371" t="s">
        <v>770</v>
      </c>
      <c r="D7019" s="372">
        <v>0.1196</v>
      </c>
    </row>
    <row r="7020" spans="1:4" x14ac:dyDescent="0.25">
      <c r="A7020" s="369" t="s">
        <v>8921</v>
      </c>
      <c r="B7020" s="370" t="s">
        <v>8922</v>
      </c>
      <c r="C7020" s="371" t="s">
        <v>770</v>
      </c>
      <c r="D7020" s="372">
        <v>9.5699999999999993E-2</v>
      </c>
    </row>
    <row r="7021" spans="1:4" ht="30" x14ac:dyDescent="0.25">
      <c r="A7021" s="369" t="s">
        <v>10548</v>
      </c>
      <c r="B7021" s="370" t="s">
        <v>10549</v>
      </c>
      <c r="C7021" s="371" t="s">
        <v>310</v>
      </c>
      <c r="D7021" s="372">
        <v>1.9900000000000001E-2</v>
      </c>
    </row>
    <row r="7022" spans="1:4" ht="45" x14ac:dyDescent="0.25">
      <c r="A7022" s="369" t="s">
        <v>10556</v>
      </c>
      <c r="B7022" s="370" t="s">
        <v>10557</v>
      </c>
      <c r="C7022" s="371" t="s">
        <v>32</v>
      </c>
      <c r="D7022" s="372">
        <v>0.1249</v>
      </c>
    </row>
    <row r="7023" spans="1:4" ht="30" x14ac:dyDescent="0.25">
      <c r="A7023" s="369" t="s">
        <v>2868</v>
      </c>
      <c r="B7023" s="370" t="s">
        <v>7163</v>
      </c>
      <c r="C7023" s="371" t="s">
        <v>52</v>
      </c>
      <c r="D7023" s="372"/>
    </row>
    <row r="7024" spans="1:4" x14ac:dyDescent="0.25">
      <c r="A7024" s="369" t="s">
        <v>8919</v>
      </c>
      <c r="B7024" s="370" t="s">
        <v>8920</v>
      </c>
      <c r="C7024" s="371" t="s">
        <v>770</v>
      </c>
      <c r="D7024" s="372">
        <v>0.1794</v>
      </c>
    </row>
    <row r="7025" spans="1:4" x14ac:dyDescent="0.25">
      <c r="A7025" s="369" t="s">
        <v>8921</v>
      </c>
      <c r="B7025" s="370" t="s">
        <v>8922</v>
      </c>
      <c r="C7025" s="371" t="s">
        <v>770</v>
      </c>
      <c r="D7025" s="372">
        <v>0.14349999999999999</v>
      </c>
    </row>
    <row r="7026" spans="1:4" ht="30" x14ac:dyDescent="0.25">
      <c r="A7026" s="369" t="s">
        <v>10548</v>
      </c>
      <c r="B7026" s="370" t="s">
        <v>10549</v>
      </c>
      <c r="C7026" s="371" t="s">
        <v>310</v>
      </c>
      <c r="D7026" s="372">
        <v>2.9899999999999999E-2</v>
      </c>
    </row>
    <row r="7027" spans="1:4" ht="45" x14ac:dyDescent="0.25">
      <c r="A7027" s="369" t="s">
        <v>10556</v>
      </c>
      <c r="B7027" s="370" t="s">
        <v>10557</v>
      </c>
      <c r="C7027" s="371" t="s">
        <v>32</v>
      </c>
      <c r="D7027" s="372">
        <v>0.18740000000000001</v>
      </c>
    </row>
    <row r="7028" spans="1:4" ht="30" x14ac:dyDescent="0.25">
      <c r="A7028" s="369" t="s">
        <v>2869</v>
      </c>
      <c r="B7028" s="370" t="s">
        <v>7164</v>
      </c>
      <c r="C7028" s="371" t="s">
        <v>52</v>
      </c>
      <c r="D7028" s="372"/>
    </row>
    <row r="7029" spans="1:4" x14ac:dyDescent="0.25">
      <c r="A7029" s="369" t="s">
        <v>8919</v>
      </c>
      <c r="B7029" s="370" t="s">
        <v>8920</v>
      </c>
      <c r="C7029" s="371" t="s">
        <v>770</v>
      </c>
      <c r="D7029" s="372">
        <v>0.2392</v>
      </c>
    </row>
    <row r="7030" spans="1:4" x14ac:dyDescent="0.25">
      <c r="A7030" s="369" t="s">
        <v>8921</v>
      </c>
      <c r="B7030" s="370" t="s">
        <v>8922</v>
      </c>
      <c r="C7030" s="371" t="s">
        <v>770</v>
      </c>
      <c r="D7030" s="372">
        <v>0.19139999999999999</v>
      </c>
    </row>
    <row r="7031" spans="1:4" ht="30" x14ac:dyDescent="0.25">
      <c r="A7031" s="369" t="s">
        <v>10548</v>
      </c>
      <c r="B7031" s="370" t="s">
        <v>10549</v>
      </c>
      <c r="C7031" s="371" t="s">
        <v>310</v>
      </c>
      <c r="D7031" s="372">
        <v>3.9899999999999998E-2</v>
      </c>
    </row>
    <row r="7032" spans="1:4" ht="45" x14ac:dyDescent="0.25">
      <c r="A7032" s="369" t="s">
        <v>10556</v>
      </c>
      <c r="B7032" s="370" t="s">
        <v>10557</v>
      </c>
      <c r="C7032" s="371" t="s">
        <v>32</v>
      </c>
      <c r="D7032" s="372">
        <v>0.24979999999999999</v>
      </c>
    </row>
    <row r="7033" spans="1:4" ht="30" x14ac:dyDescent="0.25">
      <c r="A7033" s="369" t="s">
        <v>2870</v>
      </c>
      <c r="B7033" s="370" t="s">
        <v>7165</v>
      </c>
      <c r="C7033" s="371" t="s">
        <v>52</v>
      </c>
      <c r="D7033" s="372"/>
    </row>
    <row r="7034" spans="1:4" x14ac:dyDescent="0.25">
      <c r="A7034" s="369" t="s">
        <v>8919</v>
      </c>
      <c r="B7034" s="370" t="s">
        <v>8920</v>
      </c>
      <c r="C7034" s="371" t="s">
        <v>770</v>
      </c>
      <c r="D7034" s="372">
        <v>0.35909999999999997</v>
      </c>
    </row>
    <row r="7035" spans="1:4" x14ac:dyDescent="0.25">
      <c r="A7035" s="369" t="s">
        <v>8921</v>
      </c>
      <c r="B7035" s="370" t="s">
        <v>8922</v>
      </c>
      <c r="C7035" s="371" t="s">
        <v>770</v>
      </c>
      <c r="D7035" s="372">
        <v>0.2873</v>
      </c>
    </row>
    <row r="7036" spans="1:4" ht="30" x14ac:dyDescent="0.25">
      <c r="A7036" s="369" t="s">
        <v>10548</v>
      </c>
      <c r="B7036" s="370" t="s">
        <v>10549</v>
      </c>
      <c r="C7036" s="371" t="s">
        <v>310</v>
      </c>
      <c r="D7036" s="372">
        <v>5.9900000000000002E-2</v>
      </c>
    </row>
    <row r="7037" spans="1:4" ht="45" x14ac:dyDescent="0.25">
      <c r="A7037" s="369" t="s">
        <v>10556</v>
      </c>
      <c r="B7037" s="370" t="s">
        <v>10557</v>
      </c>
      <c r="C7037" s="371" t="s">
        <v>32</v>
      </c>
      <c r="D7037" s="372">
        <v>0.37509999999999999</v>
      </c>
    </row>
    <row r="7038" spans="1:4" ht="30" x14ac:dyDescent="0.25">
      <c r="A7038" s="369" t="s">
        <v>2871</v>
      </c>
      <c r="B7038" s="370" t="s">
        <v>7166</v>
      </c>
      <c r="C7038" s="371" t="s">
        <v>52</v>
      </c>
      <c r="D7038" s="372"/>
    </row>
    <row r="7039" spans="1:4" x14ac:dyDescent="0.25">
      <c r="A7039" s="369" t="s">
        <v>8921</v>
      </c>
      <c r="B7039" s="370" t="s">
        <v>8922</v>
      </c>
      <c r="C7039" s="371" t="s">
        <v>770</v>
      </c>
      <c r="D7039" s="372">
        <v>8.3299999999999999E-2</v>
      </c>
    </row>
    <row r="7040" spans="1:4" ht="30" x14ac:dyDescent="0.25">
      <c r="A7040" s="369" t="s">
        <v>14108</v>
      </c>
      <c r="B7040" s="370" t="s">
        <v>14109</v>
      </c>
      <c r="C7040" s="371" t="s">
        <v>14110</v>
      </c>
      <c r="D7040" s="372">
        <v>0.14510000000000001</v>
      </c>
    </row>
    <row r="7041" spans="1:4" ht="30" x14ac:dyDescent="0.25">
      <c r="A7041" s="369" t="s">
        <v>2872</v>
      </c>
      <c r="B7041" s="370" t="s">
        <v>7167</v>
      </c>
      <c r="C7041" s="371" t="s">
        <v>52</v>
      </c>
      <c r="D7041" s="372"/>
    </row>
    <row r="7042" spans="1:4" x14ac:dyDescent="0.25">
      <c r="A7042" s="369" t="s">
        <v>8921</v>
      </c>
      <c r="B7042" s="370" t="s">
        <v>8922</v>
      </c>
      <c r="C7042" s="371" t="s">
        <v>770</v>
      </c>
      <c r="D7042" s="372">
        <v>0.1167</v>
      </c>
    </row>
    <row r="7043" spans="1:4" ht="30" x14ac:dyDescent="0.25">
      <c r="A7043" s="369" t="s">
        <v>14108</v>
      </c>
      <c r="B7043" s="370" t="s">
        <v>14109</v>
      </c>
      <c r="C7043" s="371" t="s">
        <v>14110</v>
      </c>
      <c r="D7043" s="372">
        <v>0.26169999999999999</v>
      </c>
    </row>
    <row r="7044" spans="1:4" ht="30" x14ac:dyDescent="0.25">
      <c r="A7044" s="369" t="s">
        <v>2873</v>
      </c>
      <c r="B7044" s="370" t="s">
        <v>7168</v>
      </c>
      <c r="C7044" s="371" t="s">
        <v>52</v>
      </c>
      <c r="D7044" s="372"/>
    </row>
    <row r="7045" spans="1:4" x14ac:dyDescent="0.25">
      <c r="A7045" s="369" t="s">
        <v>8921</v>
      </c>
      <c r="B7045" s="370" t="s">
        <v>8922</v>
      </c>
      <c r="C7045" s="371" t="s">
        <v>770</v>
      </c>
      <c r="D7045" s="372">
        <v>0.15</v>
      </c>
    </row>
    <row r="7046" spans="1:4" ht="30" x14ac:dyDescent="0.25">
      <c r="A7046" s="369" t="s">
        <v>14111</v>
      </c>
      <c r="B7046" s="370" t="s">
        <v>14112</v>
      </c>
      <c r="C7046" s="371" t="s">
        <v>14110</v>
      </c>
      <c r="D7046" s="372">
        <v>0.19239999999999999</v>
      </c>
    </row>
    <row r="7047" spans="1:4" x14ac:dyDescent="0.25">
      <c r="A7047" s="365" t="s">
        <v>7169</v>
      </c>
      <c r="B7047" s="366" t="s">
        <v>15095</v>
      </c>
      <c r="C7047" s="367"/>
      <c r="D7047" s="368"/>
    </row>
    <row r="7048" spans="1:4" x14ac:dyDescent="0.25">
      <c r="A7048" s="369" t="s">
        <v>2875</v>
      </c>
      <c r="B7048" s="370" t="s">
        <v>2876</v>
      </c>
      <c r="C7048" s="371" t="s">
        <v>21</v>
      </c>
      <c r="D7048" s="372"/>
    </row>
    <row r="7049" spans="1:4" x14ac:dyDescent="0.25">
      <c r="A7049" s="369" t="s">
        <v>8919</v>
      </c>
      <c r="B7049" s="370" t="s">
        <v>8920</v>
      </c>
      <c r="C7049" s="371" t="s">
        <v>770</v>
      </c>
      <c r="D7049" s="372">
        <v>0.23</v>
      </c>
    </row>
    <row r="7050" spans="1:4" x14ac:dyDescent="0.25">
      <c r="A7050" s="369" t="s">
        <v>8921</v>
      </c>
      <c r="B7050" s="370" t="s">
        <v>8922</v>
      </c>
      <c r="C7050" s="371" t="s">
        <v>770</v>
      </c>
      <c r="D7050" s="372">
        <v>0.23</v>
      </c>
    </row>
    <row r="7051" spans="1:4" x14ac:dyDescent="0.25">
      <c r="A7051" s="369" t="s">
        <v>9636</v>
      </c>
      <c r="B7051" s="370" t="s">
        <v>9637</v>
      </c>
      <c r="C7051" s="371" t="s">
        <v>52</v>
      </c>
      <c r="D7051" s="372">
        <v>1.2</v>
      </c>
    </row>
    <row r="7052" spans="1:4" x14ac:dyDescent="0.25">
      <c r="A7052" s="369" t="s">
        <v>9656</v>
      </c>
      <c r="B7052" s="370" t="s">
        <v>9657</v>
      </c>
      <c r="C7052" s="371" t="s">
        <v>52</v>
      </c>
      <c r="D7052" s="372">
        <v>1.2</v>
      </c>
    </row>
    <row r="7053" spans="1:4" ht="30" x14ac:dyDescent="0.25">
      <c r="A7053" s="369" t="s">
        <v>2877</v>
      </c>
      <c r="B7053" s="370" t="s">
        <v>7170</v>
      </c>
      <c r="C7053" s="371" t="s">
        <v>52</v>
      </c>
      <c r="D7053" s="372"/>
    </row>
    <row r="7054" spans="1:4" x14ac:dyDescent="0.25">
      <c r="A7054" s="369" t="s">
        <v>8919</v>
      </c>
      <c r="B7054" s="370" t="s">
        <v>8920</v>
      </c>
      <c r="C7054" s="371" t="s">
        <v>770</v>
      </c>
      <c r="D7054" s="372">
        <v>0.23</v>
      </c>
    </row>
    <row r="7055" spans="1:4" x14ac:dyDescent="0.25">
      <c r="A7055" s="369" t="s">
        <v>8921</v>
      </c>
      <c r="B7055" s="370" t="s">
        <v>8922</v>
      </c>
      <c r="C7055" s="371" t="s">
        <v>770</v>
      </c>
      <c r="D7055" s="372">
        <v>0.23</v>
      </c>
    </row>
    <row r="7056" spans="1:4" ht="45" x14ac:dyDescent="0.25">
      <c r="A7056" s="369" t="s">
        <v>10768</v>
      </c>
      <c r="B7056" s="370" t="s">
        <v>10769</v>
      </c>
      <c r="C7056" s="371" t="s">
        <v>52</v>
      </c>
      <c r="D7056" s="372">
        <v>1</v>
      </c>
    </row>
    <row r="7057" spans="1:4" ht="30" x14ac:dyDescent="0.25">
      <c r="A7057" s="369" t="s">
        <v>2878</v>
      </c>
      <c r="B7057" s="370" t="s">
        <v>7171</v>
      </c>
      <c r="C7057" s="371" t="s">
        <v>52</v>
      </c>
      <c r="D7057" s="372"/>
    </row>
    <row r="7058" spans="1:4" x14ac:dyDescent="0.25">
      <c r="A7058" s="369" t="s">
        <v>8919</v>
      </c>
      <c r="B7058" s="370" t="s">
        <v>8920</v>
      </c>
      <c r="C7058" s="371" t="s">
        <v>770</v>
      </c>
      <c r="D7058" s="372">
        <v>0.23</v>
      </c>
    </row>
    <row r="7059" spans="1:4" x14ac:dyDescent="0.25">
      <c r="A7059" s="369" t="s">
        <v>8921</v>
      </c>
      <c r="B7059" s="370" t="s">
        <v>8922</v>
      </c>
      <c r="C7059" s="371" t="s">
        <v>770</v>
      </c>
      <c r="D7059" s="372">
        <v>0.23</v>
      </c>
    </row>
    <row r="7060" spans="1:4" ht="45" x14ac:dyDescent="0.25">
      <c r="A7060" s="369" t="s">
        <v>10770</v>
      </c>
      <c r="B7060" s="370" t="s">
        <v>10771</v>
      </c>
      <c r="C7060" s="371" t="s">
        <v>52</v>
      </c>
      <c r="D7060" s="372">
        <v>1</v>
      </c>
    </row>
    <row r="7061" spans="1:4" ht="30" x14ac:dyDescent="0.25">
      <c r="A7061" s="369" t="s">
        <v>2879</v>
      </c>
      <c r="B7061" s="370" t="s">
        <v>7172</v>
      </c>
      <c r="C7061" s="371" t="s">
        <v>52</v>
      </c>
      <c r="D7061" s="372"/>
    </row>
    <row r="7062" spans="1:4" x14ac:dyDescent="0.25">
      <c r="A7062" s="369" t="s">
        <v>8919</v>
      </c>
      <c r="B7062" s="370" t="s">
        <v>8920</v>
      </c>
      <c r="C7062" s="371" t="s">
        <v>770</v>
      </c>
      <c r="D7062" s="372">
        <v>0.23</v>
      </c>
    </row>
    <row r="7063" spans="1:4" x14ac:dyDescent="0.25">
      <c r="A7063" s="369" t="s">
        <v>8921</v>
      </c>
      <c r="B7063" s="370" t="s">
        <v>8922</v>
      </c>
      <c r="C7063" s="371" t="s">
        <v>770</v>
      </c>
      <c r="D7063" s="372">
        <v>0.23</v>
      </c>
    </row>
    <row r="7064" spans="1:4" ht="45" x14ac:dyDescent="0.25">
      <c r="A7064" s="369" t="s">
        <v>10772</v>
      </c>
      <c r="B7064" s="370" t="s">
        <v>10773</v>
      </c>
      <c r="C7064" s="371" t="s">
        <v>52</v>
      </c>
      <c r="D7064" s="372">
        <v>1</v>
      </c>
    </row>
    <row r="7065" spans="1:4" ht="30" x14ac:dyDescent="0.25">
      <c r="A7065" s="369" t="s">
        <v>2880</v>
      </c>
      <c r="B7065" s="370" t="s">
        <v>7173</v>
      </c>
      <c r="C7065" s="371" t="s">
        <v>52</v>
      </c>
      <c r="D7065" s="372"/>
    </row>
    <row r="7066" spans="1:4" x14ac:dyDescent="0.25">
      <c r="A7066" s="369" t="s">
        <v>8919</v>
      </c>
      <c r="B7066" s="370" t="s">
        <v>8920</v>
      </c>
      <c r="C7066" s="371" t="s">
        <v>770</v>
      </c>
      <c r="D7066" s="372">
        <v>0.23</v>
      </c>
    </row>
    <row r="7067" spans="1:4" x14ac:dyDescent="0.25">
      <c r="A7067" s="369" t="s">
        <v>8921</v>
      </c>
      <c r="B7067" s="370" t="s">
        <v>8922</v>
      </c>
      <c r="C7067" s="371" t="s">
        <v>770</v>
      </c>
      <c r="D7067" s="372">
        <v>0.23</v>
      </c>
    </row>
    <row r="7068" spans="1:4" ht="45" x14ac:dyDescent="0.25">
      <c r="A7068" s="369" t="s">
        <v>10774</v>
      </c>
      <c r="B7068" s="370" t="s">
        <v>10775</v>
      </c>
      <c r="C7068" s="371" t="s">
        <v>52</v>
      </c>
      <c r="D7068" s="372">
        <v>1</v>
      </c>
    </row>
    <row r="7069" spans="1:4" ht="30" x14ac:dyDescent="0.25">
      <c r="A7069" s="369" t="s">
        <v>2881</v>
      </c>
      <c r="B7069" s="370" t="s">
        <v>7174</v>
      </c>
      <c r="C7069" s="371" t="s">
        <v>52</v>
      </c>
      <c r="D7069" s="372"/>
    </row>
    <row r="7070" spans="1:4" x14ac:dyDescent="0.25">
      <c r="A7070" s="369" t="s">
        <v>8919</v>
      </c>
      <c r="B7070" s="370" t="s">
        <v>8920</v>
      </c>
      <c r="C7070" s="371" t="s">
        <v>770</v>
      </c>
      <c r="D7070" s="372">
        <v>0.23</v>
      </c>
    </row>
    <row r="7071" spans="1:4" x14ac:dyDescent="0.25">
      <c r="A7071" s="369" t="s">
        <v>8921</v>
      </c>
      <c r="B7071" s="370" t="s">
        <v>8922</v>
      </c>
      <c r="C7071" s="371" t="s">
        <v>770</v>
      </c>
      <c r="D7071" s="372">
        <v>0.23</v>
      </c>
    </row>
    <row r="7072" spans="1:4" ht="45" x14ac:dyDescent="0.25">
      <c r="A7072" s="369" t="s">
        <v>10776</v>
      </c>
      <c r="B7072" s="370" t="s">
        <v>10777</v>
      </c>
      <c r="C7072" s="371" t="s">
        <v>52</v>
      </c>
      <c r="D7072" s="372">
        <v>1</v>
      </c>
    </row>
    <row r="7073" spans="1:4" ht="30" x14ac:dyDescent="0.25">
      <c r="A7073" s="369" t="s">
        <v>2882</v>
      </c>
      <c r="B7073" s="370" t="s">
        <v>7175</v>
      </c>
      <c r="C7073" s="371" t="s">
        <v>52</v>
      </c>
      <c r="D7073" s="372"/>
    </row>
    <row r="7074" spans="1:4" x14ac:dyDescent="0.25">
      <c r="A7074" s="369" t="s">
        <v>8919</v>
      </c>
      <c r="B7074" s="370" t="s">
        <v>8920</v>
      </c>
      <c r="C7074" s="371" t="s">
        <v>770</v>
      </c>
      <c r="D7074" s="372">
        <v>0.23</v>
      </c>
    </row>
    <row r="7075" spans="1:4" x14ac:dyDescent="0.25">
      <c r="A7075" s="369" t="s">
        <v>8921</v>
      </c>
      <c r="B7075" s="370" t="s">
        <v>8922</v>
      </c>
      <c r="C7075" s="371" t="s">
        <v>770</v>
      </c>
      <c r="D7075" s="372">
        <v>0.23</v>
      </c>
    </row>
    <row r="7076" spans="1:4" ht="45" x14ac:dyDescent="0.25">
      <c r="A7076" s="369" t="s">
        <v>10778</v>
      </c>
      <c r="B7076" s="370" t="s">
        <v>10779</v>
      </c>
      <c r="C7076" s="371" t="s">
        <v>52</v>
      </c>
      <c r="D7076" s="372">
        <v>1</v>
      </c>
    </row>
    <row r="7077" spans="1:4" ht="30" x14ac:dyDescent="0.25">
      <c r="A7077" s="369" t="s">
        <v>2883</v>
      </c>
      <c r="B7077" s="370" t="s">
        <v>7176</v>
      </c>
      <c r="C7077" s="371" t="s">
        <v>52</v>
      </c>
      <c r="D7077" s="372"/>
    </row>
    <row r="7078" spans="1:4" x14ac:dyDescent="0.25">
      <c r="A7078" s="369" t="s">
        <v>8919</v>
      </c>
      <c r="B7078" s="370" t="s">
        <v>8920</v>
      </c>
      <c r="C7078" s="371" t="s">
        <v>770</v>
      </c>
      <c r="D7078" s="372">
        <v>0.23</v>
      </c>
    </row>
    <row r="7079" spans="1:4" x14ac:dyDescent="0.25">
      <c r="A7079" s="369" t="s">
        <v>8921</v>
      </c>
      <c r="B7079" s="370" t="s">
        <v>8922</v>
      </c>
      <c r="C7079" s="371" t="s">
        <v>770</v>
      </c>
      <c r="D7079" s="372">
        <v>0.23</v>
      </c>
    </row>
    <row r="7080" spans="1:4" ht="45" x14ac:dyDescent="0.25">
      <c r="A7080" s="369" t="s">
        <v>9750</v>
      </c>
      <c r="B7080" s="370" t="s">
        <v>9751</v>
      </c>
      <c r="C7080" s="371" t="s">
        <v>52</v>
      </c>
      <c r="D7080" s="372">
        <v>1.02</v>
      </c>
    </row>
    <row r="7081" spans="1:4" ht="30" x14ac:dyDescent="0.25">
      <c r="A7081" s="369" t="s">
        <v>9892</v>
      </c>
      <c r="B7081" s="370" t="s">
        <v>9893</v>
      </c>
      <c r="C7081" s="371" t="s">
        <v>310</v>
      </c>
      <c r="D7081" s="372">
        <v>0.02</v>
      </c>
    </row>
    <row r="7082" spans="1:4" ht="30" x14ac:dyDescent="0.25">
      <c r="A7082" s="369" t="s">
        <v>2884</v>
      </c>
      <c r="B7082" s="370" t="s">
        <v>7177</v>
      </c>
      <c r="C7082" s="371" t="s">
        <v>52</v>
      </c>
      <c r="D7082" s="372"/>
    </row>
    <row r="7083" spans="1:4" x14ac:dyDescent="0.25">
      <c r="A7083" s="369" t="s">
        <v>8919</v>
      </c>
      <c r="B7083" s="370" t="s">
        <v>8920</v>
      </c>
      <c r="C7083" s="371" t="s">
        <v>770</v>
      </c>
      <c r="D7083" s="372">
        <v>0.23</v>
      </c>
    </row>
    <row r="7084" spans="1:4" x14ac:dyDescent="0.25">
      <c r="A7084" s="369" t="s">
        <v>8921</v>
      </c>
      <c r="B7084" s="370" t="s">
        <v>8922</v>
      </c>
      <c r="C7084" s="371" t="s">
        <v>770</v>
      </c>
      <c r="D7084" s="372">
        <v>0.23</v>
      </c>
    </row>
    <row r="7085" spans="1:4" ht="45" x14ac:dyDescent="0.25">
      <c r="A7085" s="369" t="s">
        <v>9802</v>
      </c>
      <c r="B7085" s="370" t="s">
        <v>9803</v>
      </c>
      <c r="C7085" s="371" t="s">
        <v>52</v>
      </c>
      <c r="D7085" s="372">
        <v>1</v>
      </c>
    </row>
    <row r="7086" spans="1:4" ht="30" x14ac:dyDescent="0.25">
      <c r="A7086" s="369" t="s">
        <v>9892</v>
      </c>
      <c r="B7086" s="370" t="s">
        <v>9893</v>
      </c>
      <c r="C7086" s="371" t="s">
        <v>310</v>
      </c>
      <c r="D7086" s="372">
        <v>0.02</v>
      </c>
    </row>
    <row r="7087" spans="1:4" ht="30" x14ac:dyDescent="0.25">
      <c r="A7087" s="369" t="s">
        <v>2885</v>
      </c>
      <c r="B7087" s="370" t="s">
        <v>7178</v>
      </c>
      <c r="C7087" s="371" t="s">
        <v>52</v>
      </c>
      <c r="D7087" s="372"/>
    </row>
    <row r="7088" spans="1:4" x14ac:dyDescent="0.25">
      <c r="A7088" s="369" t="s">
        <v>8919</v>
      </c>
      <c r="B7088" s="370" t="s">
        <v>8920</v>
      </c>
      <c r="C7088" s="371" t="s">
        <v>770</v>
      </c>
      <c r="D7088" s="372">
        <v>0.23</v>
      </c>
    </row>
    <row r="7089" spans="1:4" x14ac:dyDescent="0.25">
      <c r="A7089" s="369" t="s">
        <v>8921</v>
      </c>
      <c r="B7089" s="370" t="s">
        <v>8922</v>
      </c>
      <c r="C7089" s="371" t="s">
        <v>770</v>
      </c>
      <c r="D7089" s="372">
        <v>0.23</v>
      </c>
    </row>
    <row r="7090" spans="1:4" ht="45" x14ac:dyDescent="0.25">
      <c r="A7090" s="369" t="s">
        <v>9752</v>
      </c>
      <c r="B7090" s="370" t="s">
        <v>9753</v>
      </c>
      <c r="C7090" s="371" t="s">
        <v>52</v>
      </c>
      <c r="D7090" s="372">
        <v>1</v>
      </c>
    </row>
    <row r="7091" spans="1:4" ht="30" x14ac:dyDescent="0.25">
      <c r="A7091" s="369" t="s">
        <v>9892</v>
      </c>
      <c r="B7091" s="370" t="s">
        <v>9893</v>
      </c>
      <c r="C7091" s="371" t="s">
        <v>310</v>
      </c>
      <c r="D7091" s="372">
        <v>0.02</v>
      </c>
    </row>
    <row r="7092" spans="1:4" ht="30" x14ac:dyDescent="0.25">
      <c r="A7092" s="369" t="s">
        <v>2886</v>
      </c>
      <c r="B7092" s="370" t="s">
        <v>7179</v>
      </c>
      <c r="C7092" s="371" t="s">
        <v>52</v>
      </c>
      <c r="D7092" s="372"/>
    </row>
    <row r="7093" spans="1:4" x14ac:dyDescent="0.25">
      <c r="A7093" s="369" t="s">
        <v>8919</v>
      </c>
      <c r="B7093" s="370" t="s">
        <v>8920</v>
      </c>
      <c r="C7093" s="371" t="s">
        <v>770</v>
      </c>
      <c r="D7093" s="372">
        <v>0.23</v>
      </c>
    </row>
    <row r="7094" spans="1:4" x14ac:dyDescent="0.25">
      <c r="A7094" s="369" t="s">
        <v>8921</v>
      </c>
      <c r="B7094" s="370" t="s">
        <v>8922</v>
      </c>
      <c r="C7094" s="371" t="s">
        <v>770</v>
      </c>
      <c r="D7094" s="372">
        <v>0.23</v>
      </c>
    </row>
    <row r="7095" spans="1:4" ht="45" x14ac:dyDescent="0.25">
      <c r="A7095" s="369" t="s">
        <v>9804</v>
      </c>
      <c r="B7095" s="370" t="s">
        <v>9805</v>
      </c>
      <c r="C7095" s="371" t="s">
        <v>52</v>
      </c>
      <c r="D7095" s="372">
        <v>1</v>
      </c>
    </row>
    <row r="7096" spans="1:4" ht="30" x14ac:dyDescent="0.25">
      <c r="A7096" s="369" t="s">
        <v>9892</v>
      </c>
      <c r="B7096" s="370" t="s">
        <v>9893</v>
      </c>
      <c r="C7096" s="371" t="s">
        <v>310</v>
      </c>
      <c r="D7096" s="372">
        <v>0.02</v>
      </c>
    </row>
    <row r="7097" spans="1:4" ht="30" x14ac:dyDescent="0.25">
      <c r="A7097" s="369" t="s">
        <v>2887</v>
      </c>
      <c r="B7097" s="370" t="s">
        <v>7180</v>
      </c>
      <c r="C7097" s="371" t="s">
        <v>52</v>
      </c>
      <c r="D7097" s="372"/>
    </row>
    <row r="7098" spans="1:4" x14ac:dyDescent="0.25">
      <c r="A7098" s="369" t="s">
        <v>8919</v>
      </c>
      <c r="B7098" s="370" t="s">
        <v>8920</v>
      </c>
      <c r="C7098" s="371" t="s">
        <v>770</v>
      </c>
      <c r="D7098" s="372">
        <v>0.23</v>
      </c>
    </row>
    <row r="7099" spans="1:4" x14ac:dyDescent="0.25">
      <c r="A7099" s="369" t="s">
        <v>8921</v>
      </c>
      <c r="B7099" s="370" t="s">
        <v>8922</v>
      </c>
      <c r="C7099" s="371" t="s">
        <v>770</v>
      </c>
      <c r="D7099" s="372">
        <v>0.23</v>
      </c>
    </row>
    <row r="7100" spans="1:4" ht="45" x14ac:dyDescent="0.25">
      <c r="A7100" s="369" t="s">
        <v>9806</v>
      </c>
      <c r="B7100" s="370" t="s">
        <v>9807</v>
      </c>
      <c r="C7100" s="371" t="s">
        <v>52</v>
      </c>
      <c r="D7100" s="372">
        <v>1.02</v>
      </c>
    </row>
    <row r="7101" spans="1:4" ht="30" x14ac:dyDescent="0.25">
      <c r="A7101" s="369" t="s">
        <v>9892</v>
      </c>
      <c r="B7101" s="370" t="s">
        <v>9893</v>
      </c>
      <c r="C7101" s="371" t="s">
        <v>310</v>
      </c>
      <c r="D7101" s="372">
        <v>0.02</v>
      </c>
    </row>
    <row r="7102" spans="1:4" ht="30" x14ac:dyDescent="0.25">
      <c r="A7102" s="369" t="s">
        <v>2888</v>
      </c>
      <c r="B7102" s="370" t="s">
        <v>7181</v>
      </c>
      <c r="C7102" s="371" t="s">
        <v>52</v>
      </c>
      <c r="D7102" s="372"/>
    </row>
    <row r="7103" spans="1:4" x14ac:dyDescent="0.25">
      <c r="A7103" s="369" t="s">
        <v>8919</v>
      </c>
      <c r="B7103" s="370" t="s">
        <v>8920</v>
      </c>
      <c r="C7103" s="371" t="s">
        <v>770</v>
      </c>
      <c r="D7103" s="372">
        <v>0.23</v>
      </c>
    </row>
    <row r="7104" spans="1:4" x14ac:dyDescent="0.25">
      <c r="A7104" s="369" t="s">
        <v>8921</v>
      </c>
      <c r="B7104" s="370" t="s">
        <v>8922</v>
      </c>
      <c r="C7104" s="371" t="s">
        <v>770</v>
      </c>
      <c r="D7104" s="372">
        <v>0.23</v>
      </c>
    </row>
    <row r="7105" spans="1:4" ht="45" x14ac:dyDescent="0.25">
      <c r="A7105" s="369" t="s">
        <v>9808</v>
      </c>
      <c r="B7105" s="370" t="s">
        <v>9809</v>
      </c>
      <c r="C7105" s="371" t="s">
        <v>52</v>
      </c>
      <c r="D7105" s="372">
        <v>1.02</v>
      </c>
    </row>
    <row r="7106" spans="1:4" ht="30" x14ac:dyDescent="0.25">
      <c r="A7106" s="369" t="s">
        <v>9892</v>
      </c>
      <c r="B7106" s="370" t="s">
        <v>9893</v>
      </c>
      <c r="C7106" s="371" t="s">
        <v>310</v>
      </c>
      <c r="D7106" s="372">
        <v>0.02</v>
      </c>
    </row>
    <row r="7107" spans="1:4" ht="30" x14ac:dyDescent="0.25">
      <c r="A7107" s="369" t="s">
        <v>2889</v>
      </c>
      <c r="B7107" s="370" t="s">
        <v>7182</v>
      </c>
      <c r="C7107" s="371" t="s">
        <v>52</v>
      </c>
      <c r="D7107" s="372"/>
    </row>
    <row r="7108" spans="1:4" x14ac:dyDescent="0.25">
      <c r="A7108" s="369" t="s">
        <v>8919</v>
      </c>
      <c r="B7108" s="370" t="s">
        <v>8920</v>
      </c>
      <c r="C7108" s="371" t="s">
        <v>770</v>
      </c>
      <c r="D7108" s="372">
        <v>0.23</v>
      </c>
    </row>
    <row r="7109" spans="1:4" x14ac:dyDescent="0.25">
      <c r="A7109" s="369" t="s">
        <v>8921</v>
      </c>
      <c r="B7109" s="370" t="s">
        <v>8922</v>
      </c>
      <c r="C7109" s="371" t="s">
        <v>770</v>
      </c>
      <c r="D7109" s="372">
        <v>0.23</v>
      </c>
    </row>
    <row r="7110" spans="1:4" ht="45" x14ac:dyDescent="0.25">
      <c r="A7110" s="369" t="s">
        <v>9810</v>
      </c>
      <c r="B7110" s="370" t="s">
        <v>9811</v>
      </c>
      <c r="C7110" s="371" t="s">
        <v>52</v>
      </c>
      <c r="D7110" s="372">
        <v>1.02</v>
      </c>
    </row>
    <row r="7111" spans="1:4" ht="30" x14ac:dyDescent="0.25">
      <c r="A7111" s="369" t="s">
        <v>9892</v>
      </c>
      <c r="B7111" s="370" t="s">
        <v>9893</v>
      </c>
      <c r="C7111" s="371" t="s">
        <v>310</v>
      </c>
      <c r="D7111" s="372">
        <v>0.02</v>
      </c>
    </row>
    <row r="7112" spans="1:4" ht="30" x14ac:dyDescent="0.25">
      <c r="A7112" s="369" t="s">
        <v>2890</v>
      </c>
      <c r="B7112" s="370" t="s">
        <v>7183</v>
      </c>
      <c r="C7112" s="371" t="s">
        <v>52</v>
      </c>
      <c r="D7112" s="372"/>
    </row>
    <row r="7113" spans="1:4" x14ac:dyDescent="0.25">
      <c r="A7113" s="369" t="s">
        <v>8919</v>
      </c>
      <c r="B7113" s="370" t="s">
        <v>8920</v>
      </c>
      <c r="C7113" s="371" t="s">
        <v>770</v>
      </c>
      <c r="D7113" s="372">
        <v>0.23</v>
      </c>
    </row>
    <row r="7114" spans="1:4" x14ac:dyDescent="0.25">
      <c r="A7114" s="369" t="s">
        <v>8921</v>
      </c>
      <c r="B7114" s="370" t="s">
        <v>8922</v>
      </c>
      <c r="C7114" s="371" t="s">
        <v>770</v>
      </c>
      <c r="D7114" s="372">
        <v>0.23</v>
      </c>
    </row>
    <row r="7115" spans="1:4" ht="45" x14ac:dyDescent="0.25">
      <c r="A7115" s="369" t="s">
        <v>9812</v>
      </c>
      <c r="B7115" s="370" t="s">
        <v>9813</v>
      </c>
      <c r="C7115" s="371" t="s">
        <v>52</v>
      </c>
      <c r="D7115" s="372">
        <v>1.02</v>
      </c>
    </row>
    <row r="7116" spans="1:4" ht="30" x14ac:dyDescent="0.25">
      <c r="A7116" s="369" t="s">
        <v>9892</v>
      </c>
      <c r="B7116" s="370" t="s">
        <v>9893</v>
      </c>
      <c r="C7116" s="371" t="s">
        <v>310</v>
      </c>
      <c r="D7116" s="372">
        <v>0.02</v>
      </c>
    </row>
    <row r="7117" spans="1:4" ht="30" x14ac:dyDescent="0.25">
      <c r="A7117" s="369" t="s">
        <v>2891</v>
      </c>
      <c r="B7117" s="370" t="s">
        <v>7184</v>
      </c>
      <c r="C7117" s="371" t="s">
        <v>52</v>
      </c>
      <c r="D7117" s="372"/>
    </row>
    <row r="7118" spans="1:4" x14ac:dyDescent="0.25">
      <c r="A7118" s="369" t="s">
        <v>8919</v>
      </c>
      <c r="B7118" s="370" t="s">
        <v>8920</v>
      </c>
      <c r="C7118" s="371" t="s">
        <v>770</v>
      </c>
      <c r="D7118" s="372">
        <v>0.23</v>
      </c>
    </row>
    <row r="7119" spans="1:4" x14ac:dyDescent="0.25">
      <c r="A7119" s="369" t="s">
        <v>8921</v>
      </c>
      <c r="B7119" s="370" t="s">
        <v>8922</v>
      </c>
      <c r="C7119" s="371" t="s">
        <v>770</v>
      </c>
      <c r="D7119" s="372">
        <v>0.23</v>
      </c>
    </row>
    <row r="7120" spans="1:4" ht="45" x14ac:dyDescent="0.25">
      <c r="A7120" s="369" t="s">
        <v>9814</v>
      </c>
      <c r="B7120" s="370" t="s">
        <v>9815</v>
      </c>
      <c r="C7120" s="371" t="s">
        <v>52</v>
      </c>
      <c r="D7120" s="372">
        <v>1.02</v>
      </c>
    </row>
    <row r="7121" spans="1:4" ht="30" x14ac:dyDescent="0.25">
      <c r="A7121" s="369" t="s">
        <v>9892</v>
      </c>
      <c r="B7121" s="370" t="s">
        <v>9893</v>
      </c>
      <c r="C7121" s="371" t="s">
        <v>310</v>
      </c>
      <c r="D7121" s="372">
        <v>0.02</v>
      </c>
    </row>
    <row r="7122" spans="1:4" ht="30" x14ac:dyDescent="0.25">
      <c r="A7122" s="369" t="s">
        <v>2892</v>
      </c>
      <c r="B7122" s="370" t="s">
        <v>7185</v>
      </c>
      <c r="C7122" s="371" t="s">
        <v>52</v>
      </c>
      <c r="D7122" s="372"/>
    </row>
    <row r="7123" spans="1:4" x14ac:dyDescent="0.25">
      <c r="A7123" s="369" t="s">
        <v>8919</v>
      </c>
      <c r="B7123" s="370" t="s">
        <v>8920</v>
      </c>
      <c r="C7123" s="371" t="s">
        <v>770</v>
      </c>
      <c r="D7123" s="372">
        <v>0.23</v>
      </c>
    </row>
    <row r="7124" spans="1:4" x14ac:dyDescent="0.25">
      <c r="A7124" s="369" t="s">
        <v>8921</v>
      </c>
      <c r="B7124" s="370" t="s">
        <v>8922</v>
      </c>
      <c r="C7124" s="371" t="s">
        <v>770</v>
      </c>
      <c r="D7124" s="372">
        <v>0.23</v>
      </c>
    </row>
    <row r="7125" spans="1:4" ht="45" x14ac:dyDescent="0.25">
      <c r="A7125" s="369" t="s">
        <v>9816</v>
      </c>
      <c r="B7125" s="370" t="s">
        <v>9817</v>
      </c>
      <c r="C7125" s="371" t="s">
        <v>52</v>
      </c>
      <c r="D7125" s="372">
        <v>1.02</v>
      </c>
    </row>
    <row r="7126" spans="1:4" ht="30" x14ac:dyDescent="0.25">
      <c r="A7126" s="369" t="s">
        <v>9892</v>
      </c>
      <c r="B7126" s="370" t="s">
        <v>9893</v>
      </c>
      <c r="C7126" s="371" t="s">
        <v>310</v>
      </c>
      <c r="D7126" s="372">
        <v>0.02</v>
      </c>
    </row>
    <row r="7127" spans="1:4" ht="30" x14ac:dyDescent="0.25">
      <c r="A7127" s="369" t="s">
        <v>2893</v>
      </c>
      <c r="B7127" s="370" t="s">
        <v>7186</v>
      </c>
      <c r="C7127" s="371" t="s">
        <v>52</v>
      </c>
      <c r="D7127" s="372"/>
    </row>
    <row r="7128" spans="1:4" x14ac:dyDescent="0.25">
      <c r="A7128" s="369" t="s">
        <v>8919</v>
      </c>
      <c r="B7128" s="370" t="s">
        <v>8920</v>
      </c>
      <c r="C7128" s="371" t="s">
        <v>770</v>
      </c>
      <c r="D7128" s="372">
        <v>0.23</v>
      </c>
    </row>
    <row r="7129" spans="1:4" x14ac:dyDescent="0.25">
      <c r="A7129" s="369" t="s">
        <v>8921</v>
      </c>
      <c r="B7129" s="370" t="s">
        <v>8922</v>
      </c>
      <c r="C7129" s="371" t="s">
        <v>770</v>
      </c>
      <c r="D7129" s="372">
        <v>0.23</v>
      </c>
    </row>
    <row r="7130" spans="1:4" ht="45" x14ac:dyDescent="0.25">
      <c r="A7130" s="369" t="s">
        <v>9818</v>
      </c>
      <c r="B7130" s="370" t="s">
        <v>9819</v>
      </c>
      <c r="C7130" s="371" t="s">
        <v>52</v>
      </c>
      <c r="D7130" s="372">
        <v>1.02</v>
      </c>
    </row>
    <row r="7131" spans="1:4" ht="30" x14ac:dyDescent="0.25">
      <c r="A7131" s="369" t="s">
        <v>9892</v>
      </c>
      <c r="B7131" s="370" t="s">
        <v>9893</v>
      </c>
      <c r="C7131" s="371" t="s">
        <v>310</v>
      </c>
      <c r="D7131" s="372">
        <v>0.02</v>
      </c>
    </row>
    <row r="7132" spans="1:4" ht="30" x14ac:dyDescent="0.25">
      <c r="A7132" s="369" t="s">
        <v>2894</v>
      </c>
      <c r="B7132" s="370" t="s">
        <v>7187</v>
      </c>
      <c r="C7132" s="371" t="s">
        <v>52</v>
      </c>
      <c r="D7132" s="372"/>
    </row>
    <row r="7133" spans="1:4" x14ac:dyDescent="0.25">
      <c r="A7133" s="369" t="s">
        <v>8919</v>
      </c>
      <c r="B7133" s="370" t="s">
        <v>8920</v>
      </c>
      <c r="C7133" s="371" t="s">
        <v>770</v>
      </c>
      <c r="D7133" s="372">
        <v>0.23</v>
      </c>
    </row>
    <row r="7134" spans="1:4" x14ac:dyDescent="0.25">
      <c r="A7134" s="369" t="s">
        <v>8921</v>
      </c>
      <c r="B7134" s="370" t="s">
        <v>8922</v>
      </c>
      <c r="C7134" s="371" t="s">
        <v>770</v>
      </c>
      <c r="D7134" s="372">
        <v>0.23</v>
      </c>
    </row>
    <row r="7135" spans="1:4" ht="45" x14ac:dyDescent="0.25">
      <c r="A7135" s="369" t="s">
        <v>9820</v>
      </c>
      <c r="B7135" s="370" t="s">
        <v>9821</v>
      </c>
      <c r="C7135" s="371" t="s">
        <v>52</v>
      </c>
      <c r="D7135" s="372">
        <v>1.02</v>
      </c>
    </row>
    <row r="7136" spans="1:4" ht="30" x14ac:dyDescent="0.25">
      <c r="A7136" s="369" t="s">
        <v>9892</v>
      </c>
      <c r="B7136" s="370" t="s">
        <v>9893</v>
      </c>
      <c r="C7136" s="371" t="s">
        <v>310</v>
      </c>
      <c r="D7136" s="372">
        <v>0.02</v>
      </c>
    </row>
    <row r="7137" spans="1:4" ht="30" x14ac:dyDescent="0.25">
      <c r="A7137" s="369" t="s">
        <v>2895</v>
      </c>
      <c r="B7137" s="370" t="s">
        <v>7188</v>
      </c>
      <c r="C7137" s="371" t="s">
        <v>52</v>
      </c>
      <c r="D7137" s="372"/>
    </row>
    <row r="7138" spans="1:4" x14ac:dyDescent="0.25">
      <c r="A7138" s="369" t="s">
        <v>8919</v>
      </c>
      <c r="B7138" s="370" t="s">
        <v>8920</v>
      </c>
      <c r="C7138" s="371" t="s">
        <v>770</v>
      </c>
      <c r="D7138" s="372">
        <v>0.23</v>
      </c>
    </row>
    <row r="7139" spans="1:4" x14ac:dyDescent="0.25">
      <c r="A7139" s="369" t="s">
        <v>8921</v>
      </c>
      <c r="B7139" s="370" t="s">
        <v>8922</v>
      </c>
      <c r="C7139" s="371" t="s">
        <v>770</v>
      </c>
      <c r="D7139" s="372">
        <v>0.23</v>
      </c>
    </row>
    <row r="7140" spans="1:4" ht="45" x14ac:dyDescent="0.25">
      <c r="A7140" s="369" t="s">
        <v>9822</v>
      </c>
      <c r="B7140" s="370" t="s">
        <v>9823</v>
      </c>
      <c r="C7140" s="371" t="s">
        <v>52</v>
      </c>
      <c r="D7140" s="372">
        <v>1.02</v>
      </c>
    </row>
    <row r="7141" spans="1:4" ht="30" x14ac:dyDescent="0.25">
      <c r="A7141" s="369" t="s">
        <v>9892</v>
      </c>
      <c r="B7141" s="370" t="s">
        <v>9893</v>
      </c>
      <c r="C7141" s="371" t="s">
        <v>310</v>
      </c>
      <c r="D7141" s="372">
        <v>0.02</v>
      </c>
    </row>
    <row r="7142" spans="1:4" ht="30" x14ac:dyDescent="0.25">
      <c r="A7142" s="369" t="s">
        <v>2896</v>
      </c>
      <c r="B7142" s="370" t="s">
        <v>7189</v>
      </c>
      <c r="C7142" s="371" t="s">
        <v>52</v>
      </c>
      <c r="D7142" s="372"/>
    </row>
    <row r="7143" spans="1:4" x14ac:dyDescent="0.25">
      <c r="A7143" s="369" t="s">
        <v>8919</v>
      </c>
      <c r="B7143" s="370" t="s">
        <v>8920</v>
      </c>
      <c r="C7143" s="371" t="s">
        <v>770</v>
      </c>
      <c r="D7143" s="372">
        <v>0.23</v>
      </c>
    </row>
    <row r="7144" spans="1:4" x14ac:dyDescent="0.25">
      <c r="A7144" s="369" t="s">
        <v>8921</v>
      </c>
      <c r="B7144" s="370" t="s">
        <v>8922</v>
      </c>
      <c r="C7144" s="371" t="s">
        <v>770</v>
      </c>
      <c r="D7144" s="372">
        <v>0.23</v>
      </c>
    </row>
    <row r="7145" spans="1:4" ht="45" x14ac:dyDescent="0.25">
      <c r="A7145" s="369" t="s">
        <v>9824</v>
      </c>
      <c r="B7145" s="370" t="s">
        <v>9825</v>
      </c>
      <c r="C7145" s="371" t="s">
        <v>52</v>
      </c>
      <c r="D7145" s="372">
        <v>1.02</v>
      </c>
    </row>
    <row r="7146" spans="1:4" ht="30" x14ac:dyDescent="0.25">
      <c r="A7146" s="369" t="s">
        <v>9892</v>
      </c>
      <c r="B7146" s="370" t="s">
        <v>9893</v>
      </c>
      <c r="C7146" s="371" t="s">
        <v>310</v>
      </c>
      <c r="D7146" s="372">
        <v>0.02</v>
      </c>
    </row>
    <row r="7147" spans="1:4" ht="30" x14ac:dyDescent="0.25">
      <c r="A7147" s="369" t="s">
        <v>2897</v>
      </c>
      <c r="B7147" s="370" t="s">
        <v>7190</v>
      </c>
      <c r="C7147" s="371" t="s">
        <v>52</v>
      </c>
      <c r="D7147" s="372"/>
    </row>
    <row r="7148" spans="1:4" x14ac:dyDescent="0.25">
      <c r="A7148" s="369" t="s">
        <v>8919</v>
      </c>
      <c r="B7148" s="370" t="s">
        <v>8920</v>
      </c>
      <c r="C7148" s="371" t="s">
        <v>770</v>
      </c>
      <c r="D7148" s="372">
        <v>0.23</v>
      </c>
    </row>
    <row r="7149" spans="1:4" x14ac:dyDescent="0.25">
      <c r="A7149" s="369" t="s">
        <v>8921</v>
      </c>
      <c r="B7149" s="370" t="s">
        <v>8922</v>
      </c>
      <c r="C7149" s="371" t="s">
        <v>770</v>
      </c>
      <c r="D7149" s="372">
        <v>0.23</v>
      </c>
    </row>
    <row r="7150" spans="1:4" ht="45" x14ac:dyDescent="0.25">
      <c r="A7150" s="369" t="s">
        <v>9826</v>
      </c>
      <c r="B7150" s="370" t="s">
        <v>9827</v>
      </c>
      <c r="C7150" s="371" t="s">
        <v>52</v>
      </c>
      <c r="D7150" s="372">
        <v>1.02</v>
      </c>
    </row>
    <row r="7151" spans="1:4" ht="30" x14ac:dyDescent="0.25">
      <c r="A7151" s="369" t="s">
        <v>9892</v>
      </c>
      <c r="B7151" s="370" t="s">
        <v>9893</v>
      </c>
      <c r="C7151" s="371" t="s">
        <v>310</v>
      </c>
      <c r="D7151" s="372">
        <v>0.02</v>
      </c>
    </row>
    <row r="7152" spans="1:4" ht="30" x14ac:dyDescent="0.25">
      <c r="A7152" s="369" t="s">
        <v>2898</v>
      </c>
      <c r="B7152" s="370" t="s">
        <v>7191</v>
      </c>
      <c r="C7152" s="371" t="s">
        <v>21</v>
      </c>
      <c r="D7152" s="372"/>
    </row>
    <row r="7153" spans="1:4" x14ac:dyDescent="0.25">
      <c r="A7153" s="369" t="s">
        <v>8919</v>
      </c>
      <c r="B7153" s="370" t="s">
        <v>8920</v>
      </c>
      <c r="C7153" s="371" t="s">
        <v>770</v>
      </c>
      <c r="D7153" s="372">
        <v>0.3</v>
      </c>
    </row>
    <row r="7154" spans="1:4" x14ac:dyDescent="0.25">
      <c r="A7154" s="369" t="s">
        <v>8921</v>
      </c>
      <c r="B7154" s="370" t="s">
        <v>8922</v>
      </c>
      <c r="C7154" s="371" t="s">
        <v>770</v>
      </c>
      <c r="D7154" s="372">
        <v>0.6</v>
      </c>
    </row>
    <row r="7155" spans="1:4" ht="30" x14ac:dyDescent="0.25">
      <c r="A7155" s="369" t="s">
        <v>9754</v>
      </c>
      <c r="B7155" s="370" t="s">
        <v>9755</v>
      </c>
      <c r="C7155" s="371" t="s">
        <v>21</v>
      </c>
      <c r="D7155" s="372">
        <v>1.02</v>
      </c>
    </row>
    <row r="7156" spans="1:4" ht="30" x14ac:dyDescent="0.25">
      <c r="A7156" s="369" t="s">
        <v>9892</v>
      </c>
      <c r="B7156" s="370" t="s">
        <v>9893</v>
      </c>
      <c r="C7156" s="371" t="s">
        <v>310</v>
      </c>
      <c r="D7156" s="372">
        <v>0.04</v>
      </c>
    </row>
    <row r="7157" spans="1:4" ht="30" x14ac:dyDescent="0.25">
      <c r="A7157" s="369" t="s">
        <v>2899</v>
      </c>
      <c r="B7157" s="370" t="s">
        <v>7192</v>
      </c>
      <c r="C7157" s="371" t="s">
        <v>52</v>
      </c>
      <c r="D7157" s="372"/>
    </row>
    <row r="7158" spans="1:4" x14ac:dyDescent="0.25">
      <c r="A7158" s="369" t="s">
        <v>8919</v>
      </c>
      <c r="B7158" s="370" t="s">
        <v>8920</v>
      </c>
      <c r="C7158" s="371" t="s">
        <v>770</v>
      </c>
      <c r="D7158" s="372">
        <v>0.23</v>
      </c>
    </row>
    <row r="7159" spans="1:4" x14ac:dyDescent="0.25">
      <c r="A7159" s="369" t="s">
        <v>8921</v>
      </c>
      <c r="B7159" s="370" t="s">
        <v>8922</v>
      </c>
      <c r="C7159" s="371" t="s">
        <v>770</v>
      </c>
      <c r="D7159" s="372">
        <v>0.23</v>
      </c>
    </row>
    <row r="7160" spans="1:4" ht="45" x14ac:dyDescent="0.25">
      <c r="A7160" s="369" t="s">
        <v>9756</v>
      </c>
      <c r="B7160" s="370" t="s">
        <v>9757</v>
      </c>
      <c r="C7160" s="371" t="s">
        <v>52</v>
      </c>
      <c r="D7160" s="372">
        <v>1</v>
      </c>
    </row>
    <row r="7161" spans="1:4" ht="30" x14ac:dyDescent="0.25">
      <c r="A7161" s="369" t="s">
        <v>9892</v>
      </c>
      <c r="B7161" s="370" t="s">
        <v>9893</v>
      </c>
      <c r="C7161" s="371" t="s">
        <v>310</v>
      </c>
      <c r="D7161" s="372">
        <v>0.02</v>
      </c>
    </row>
    <row r="7162" spans="1:4" ht="30" x14ac:dyDescent="0.25">
      <c r="A7162" s="369" t="s">
        <v>2900</v>
      </c>
      <c r="B7162" s="370" t="s">
        <v>7193</v>
      </c>
      <c r="C7162" s="371" t="s">
        <v>52</v>
      </c>
      <c r="D7162" s="372"/>
    </row>
    <row r="7163" spans="1:4" x14ac:dyDescent="0.25">
      <c r="A7163" s="369" t="s">
        <v>8919</v>
      </c>
      <c r="B7163" s="370" t="s">
        <v>8920</v>
      </c>
      <c r="C7163" s="371" t="s">
        <v>770</v>
      </c>
      <c r="D7163" s="372">
        <v>0.23</v>
      </c>
    </row>
    <row r="7164" spans="1:4" x14ac:dyDescent="0.25">
      <c r="A7164" s="369" t="s">
        <v>8921</v>
      </c>
      <c r="B7164" s="370" t="s">
        <v>8922</v>
      </c>
      <c r="C7164" s="371" t="s">
        <v>770</v>
      </c>
      <c r="D7164" s="372">
        <v>0.23</v>
      </c>
    </row>
    <row r="7165" spans="1:4" ht="45" x14ac:dyDescent="0.25">
      <c r="A7165" s="369" t="s">
        <v>9758</v>
      </c>
      <c r="B7165" s="370" t="s">
        <v>9759</v>
      </c>
      <c r="C7165" s="371" t="s">
        <v>52</v>
      </c>
      <c r="D7165" s="372">
        <v>1</v>
      </c>
    </row>
    <row r="7166" spans="1:4" ht="30" x14ac:dyDescent="0.25">
      <c r="A7166" s="369" t="s">
        <v>9892</v>
      </c>
      <c r="B7166" s="370" t="s">
        <v>9893</v>
      </c>
      <c r="C7166" s="371" t="s">
        <v>310</v>
      </c>
      <c r="D7166" s="372">
        <v>0.02</v>
      </c>
    </row>
    <row r="7167" spans="1:4" x14ac:dyDescent="0.25">
      <c r="A7167" s="365" t="s">
        <v>7194</v>
      </c>
      <c r="B7167" s="366" t="s">
        <v>15096</v>
      </c>
      <c r="C7167" s="367"/>
      <c r="D7167" s="368"/>
    </row>
    <row r="7168" spans="1:4" ht="30" x14ac:dyDescent="0.25">
      <c r="A7168" s="369" t="s">
        <v>2902</v>
      </c>
      <c r="B7168" s="370" t="s">
        <v>7195</v>
      </c>
      <c r="C7168" s="371" t="s">
        <v>21</v>
      </c>
      <c r="D7168" s="372"/>
    </row>
    <row r="7169" spans="1:4" x14ac:dyDescent="0.25">
      <c r="A7169" s="369" t="s">
        <v>8935</v>
      </c>
      <c r="B7169" s="370" t="s">
        <v>8936</v>
      </c>
      <c r="C7169" s="371" t="s">
        <v>770</v>
      </c>
      <c r="D7169" s="372">
        <v>0.3</v>
      </c>
    </row>
    <row r="7170" spans="1:4" x14ac:dyDescent="0.25">
      <c r="A7170" s="369" t="s">
        <v>8949</v>
      </c>
      <c r="B7170" s="370" t="s">
        <v>8950</v>
      </c>
      <c r="C7170" s="371" t="s">
        <v>770</v>
      </c>
      <c r="D7170" s="372">
        <v>0.6</v>
      </c>
    </row>
    <row r="7171" spans="1:4" ht="60" x14ac:dyDescent="0.25">
      <c r="A7171" s="369" t="s">
        <v>9744</v>
      </c>
      <c r="B7171" s="370" t="s">
        <v>9745</v>
      </c>
      <c r="C7171" s="371" t="s">
        <v>21</v>
      </c>
      <c r="D7171" s="372">
        <v>1.1499999999999999</v>
      </c>
    </row>
    <row r="7172" spans="1:4" ht="45" x14ac:dyDescent="0.25">
      <c r="A7172" s="369" t="s">
        <v>9766</v>
      </c>
      <c r="B7172" s="370" t="s">
        <v>9767</v>
      </c>
      <c r="C7172" s="371" t="s">
        <v>310</v>
      </c>
      <c r="D7172" s="372">
        <v>0.4</v>
      </c>
    </row>
    <row r="7173" spans="1:4" ht="30" x14ac:dyDescent="0.25">
      <c r="A7173" s="369" t="s">
        <v>2903</v>
      </c>
      <c r="B7173" s="370" t="s">
        <v>7196</v>
      </c>
      <c r="C7173" s="371" t="s">
        <v>21</v>
      </c>
      <c r="D7173" s="372"/>
    </row>
    <row r="7174" spans="1:4" x14ac:dyDescent="0.25">
      <c r="A7174" s="369" t="s">
        <v>8935</v>
      </c>
      <c r="B7174" s="370" t="s">
        <v>8936</v>
      </c>
      <c r="C7174" s="371" t="s">
        <v>770</v>
      </c>
      <c r="D7174" s="372">
        <v>0.3</v>
      </c>
    </row>
    <row r="7175" spans="1:4" x14ac:dyDescent="0.25">
      <c r="A7175" s="369" t="s">
        <v>8949</v>
      </c>
      <c r="B7175" s="370" t="s">
        <v>8950</v>
      </c>
      <c r="C7175" s="371" t="s">
        <v>770</v>
      </c>
      <c r="D7175" s="372">
        <v>0.6</v>
      </c>
    </row>
    <row r="7176" spans="1:4" ht="60" x14ac:dyDescent="0.25">
      <c r="A7176" s="369" t="s">
        <v>9746</v>
      </c>
      <c r="B7176" s="370" t="s">
        <v>9747</v>
      </c>
      <c r="C7176" s="371" t="s">
        <v>21</v>
      </c>
      <c r="D7176" s="372">
        <v>1.1499999999999999</v>
      </c>
    </row>
    <row r="7177" spans="1:4" ht="45" x14ac:dyDescent="0.25">
      <c r="A7177" s="369" t="s">
        <v>9766</v>
      </c>
      <c r="B7177" s="370" t="s">
        <v>9767</v>
      </c>
      <c r="C7177" s="371" t="s">
        <v>310</v>
      </c>
      <c r="D7177" s="372">
        <v>0.4</v>
      </c>
    </row>
    <row r="7178" spans="1:4" ht="30" x14ac:dyDescent="0.25">
      <c r="A7178" s="369" t="s">
        <v>2904</v>
      </c>
      <c r="B7178" s="370" t="s">
        <v>7197</v>
      </c>
      <c r="C7178" s="371" t="s">
        <v>21</v>
      </c>
      <c r="D7178" s="372"/>
    </row>
    <row r="7179" spans="1:4" x14ac:dyDescent="0.25">
      <c r="A7179" s="369" t="s">
        <v>8935</v>
      </c>
      <c r="B7179" s="370" t="s">
        <v>8936</v>
      </c>
      <c r="C7179" s="371" t="s">
        <v>770</v>
      </c>
      <c r="D7179" s="372">
        <v>0.3</v>
      </c>
    </row>
    <row r="7180" spans="1:4" x14ac:dyDescent="0.25">
      <c r="A7180" s="369" t="s">
        <v>8949</v>
      </c>
      <c r="B7180" s="370" t="s">
        <v>8950</v>
      </c>
      <c r="C7180" s="371" t="s">
        <v>770</v>
      </c>
      <c r="D7180" s="372">
        <v>0.85</v>
      </c>
    </row>
    <row r="7181" spans="1:4" ht="45" x14ac:dyDescent="0.25">
      <c r="A7181" s="369" t="s">
        <v>9740</v>
      </c>
      <c r="B7181" s="370" t="s">
        <v>9741</v>
      </c>
      <c r="C7181" s="371" t="s">
        <v>32</v>
      </c>
      <c r="D7181" s="372">
        <v>3.5</v>
      </c>
    </row>
    <row r="7182" spans="1:4" ht="45" x14ac:dyDescent="0.25">
      <c r="A7182" s="369" t="s">
        <v>9748</v>
      </c>
      <c r="B7182" s="370" t="s">
        <v>9749</v>
      </c>
      <c r="C7182" s="371" t="s">
        <v>21</v>
      </c>
      <c r="D7182" s="372">
        <v>1.1499999999999999</v>
      </c>
    </row>
    <row r="7183" spans="1:4" ht="45" x14ac:dyDescent="0.25">
      <c r="A7183" s="369" t="s">
        <v>9766</v>
      </c>
      <c r="B7183" s="370" t="s">
        <v>9767</v>
      </c>
      <c r="C7183" s="371" t="s">
        <v>310</v>
      </c>
      <c r="D7183" s="372">
        <v>0.4</v>
      </c>
    </row>
    <row r="7184" spans="1:4" ht="45" x14ac:dyDescent="0.25">
      <c r="A7184" s="369" t="s">
        <v>2905</v>
      </c>
      <c r="B7184" s="370" t="s">
        <v>2906</v>
      </c>
      <c r="C7184" s="371" t="s">
        <v>21</v>
      </c>
      <c r="D7184" s="372"/>
    </row>
    <row r="7185" spans="1:4" x14ac:dyDescent="0.25">
      <c r="A7185" s="369" t="s">
        <v>8935</v>
      </c>
      <c r="B7185" s="370" t="s">
        <v>8936</v>
      </c>
      <c r="C7185" s="371" t="s">
        <v>770</v>
      </c>
      <c r="D7185" s="372">
        <v>0.3</v>
      </c>
    </row>
    <row r="7186" spans="1:4" x14ac:dyDescent="0.25">
      <c r="A7186" s="369" t="s">
        <v>8949</v>
      </c>
      <c r="B7186" s="370" t="s">
        <v>8950</v>
      </c>
      <c r="C7186" s="371" t="s">
        <v>770</v>
      </c>
      <c r="D7186" s="372">
        <v>0.85</v>
      </c>
    </row>
    <row r="7187" spans="1:4" ht="45" x14ac:dyDescent="0.25">
      <c r="A7187" s="369" t="s">
        <v>9734</v>
      </c>
      <c r="B7187" s="370" t="s">
        <v>9735</v>
      </c>
      <c r="C7187" s="371" t="s">
        <v>21</v>
      </c>
      <c r="D7187" s="372">
        <v>1.1499999999999999</v>
      </c>
    </row>
    <row r="7188" spans="1:4" ht="45" x14ac:dyDescent="0.25">
      <c r="A7188" s="369" t="s">
        <v>9740</v>
      </c>
      <c r="B7188" s="370" t="s">
        <v>9741</v>
      </c>
      <c r="C7188" s="371" t="s">
        <v>32</v>
      </c>
      <c r="D7188" s="372">
        <v>3.5</v>
      </c>
    </row>
    <row r="7189" spans="1:4" ht="45" x14ac:dyDescent="0.25">
      <c r="A7189" s="369" t="s">
        <v>9766</v>
      </c>
      <c r="B7189" s="370" t="s">
        <v>9767</v>
      </c>
      <c r="C7189" s="371" t="s">
        <v>310</v>
      </c>
      <c r="D7189" s="372">
        <v>0.4</v>
      </c>
    </row>
    <row r="7190" spans="1:4" ht="30" x14ac:dyDescent="0.25">
      <c r="A7190" s="369" t="s">
        <v>2907</v>
      </c>
      <c r="B7190" s="370" t="s">
        <v>2908</v>
      </c>
      <c r="C7190" s="371" t="s">
        <v>21</v>
      </c>
      <c r="D7190" s="372"/>
    </row>
    <row r="7191" spans="1:4" ht="30" x14ac:dyDescent="0.25">
      <c r="A7191" s="369" t="s">
        <v>14948</v>
      </c>
      <c r="B7191" s="370" t="s">
        <v>14949</v>
      </c>
      <c r="C7191" s="371" t="s">
        <v>21</v>
      </c>
      <c r="D7191" s="372">
        <v>1</v>
      </c>
    </row>
    <row r="7192" spans="1:4" x14ac:dyDescent="0.25">
      <c r="A7192" s="365" t="s">
        <v>7198</v>
      </c>
      <c r="B7192" s="366" t="s">
        <v>15097</v>
      </c>
      <c r="C7192" s="367"/>
      <c r="D7192" s="368"/>
    </row>
    <row r="7193" spans="1:4" ht="30" x14ac:dyDescent="0.25">
      <c r="A7193" s="369" t="s">
        <v>56</v>
      </c>
      <c r="B7193" s="370" t="s">
        <v>7199</v>
      </c>
      <c r="C7193" s="371" t="s">
        <v>21</v>
      </c>
      <c r="D7193" s="372"/>
    </row>
    <row r="7194" spans="1:4" x14ac:dyDescent="0.25">
      <c r="A7194" s="369" t="s">
        <v>8949</v>
      </c>
      <c r="B7194" s="370" t="s">
        <v>8950</v>
      </c>
      <c r="C7194" s="371" t="s">
        <v>770</v>
      </c>
      <c r="D7194" s="372">
        <v>0.4</v>
      </c>
    </row>
    <row r="7195" spans="1:4" ht="45" x14ac:dyDescent="0.25">
      <c r="A7195" s="369" t="s">
        <v>9766</v>
      </c>
      <c r="B7195" s="370" t="s">
        <v>9767</v>
      </c>
      <c r="C7195" s="371" t="s">
        <v>310</v>
      </c>
      <c r="D7195" s="372">
        <v>0.5</v>
      </c>
    </row>
    <row r="7196" spans="1:4" ht="30" x14ac:dyDescent="0.25">
      <c r="A7196" s="369" t="s">
        <v>2910</v>
      </c>
      <c r="B7196" s="370" t="s">
        <v>7200</v>
      </c>
      <c r="C7196" s="371" t="s">
        <v>21</v>
      </c>
      <c r="D7196" s="372"/>
    </row>
    <row r="7197" spans="1:4" x14ac:dyDescent="0.25">
      <c r="A7197" s="369" t="s">
        <v>8949</v>
      </c>
      <c r="B7197" s="370" t="s">
        <v>8950</v>
      </c>
      <c r="C7197" s="371" t="s">
        <v>770</v>
      </c>
      <c r="D7197" s="372">
        <v>0.4</v>
      </c>
    </row>
    <row r="7198" spans="1:4" ht="45" x14ac:dyDescent="0.25">
      <c r="A7198" s="369" t="s">
        <v>9766</v>
      </c>
      <c r="B7198" s="370" t="s">
        <v>9767</v>
      </c>
      <c r="C7198" s="371" t="s">
        <v>310</v>
      </c>
      <c r="D7198" s="372">
        <v>0.35</v>
      </c>
    </row>
    <row r="7199" spans="1:4" ht="30" x14ac:dyDescent="0.25">
      <c r="A7199" s="369" t="s">
        <v>2911</v>
      </c>
      <c r="B7199" s="370" t="s">
        <v>7201</v>
      </c>
      <c r="C7199" s="371" t="s">
        <v>21</v>
      </c>
      <c r="D7199" s="372"/>
    </row>
    <row r="7200" spans="1:4" x14ac:dyDescent="0.25">
      <c r="A7200" s="369" t="s">
        <v>8949</v>
      </c>
      <c r="B7200" s="370" t="s">
        <v>8950</v>
      </c>
      <c r="C7200" s="371" t="s">
        <v>770</v>
      </c>
      <c r="D7200" s="372">
        <v>0.4</v>
      </c>
    </row>
    <row r="7201" spans="1:4" ht="45" x14ac:dyDescent="0.25">
      <c r="A7201" s="369" t="s">
        <v>9742</v>
      </c>
      <c r="B7201" s="370" t="s">
        <v>9743</v>
      </c>
      <c r="C7201" s="371" t="s">
        <v>32</v>
      </c>
      <c r="D7201" s="372">
        <v>2.5</v>
      </c>
    </row>
    <row r="7202" spans="1:4" ht="30" x14ac:dyDescent="0.25">
      <c r="A7202" s="369" t="s">
        <v>2912</v>
      </c>
      <c r="B7202" s="370" t="s">
        <v>7202</v>
      </c>
      <c r="C7202" s="371" t="s">
        <v>21</v>
      </c>
      <c r="D7202" s="372"/>
    </row>
    <row r="7203" spans="1:4" x14ac:dyDescent="0.25">
      <c r="A7203" s="369" t="s">
        <v>8935</v>
      </c>
      <c r="B7203" s="370" t="s">
        <v>8936</v>
      </c>
      <c r="C7203" s="371" t="s">
        <v>770</v>
      </c>
      <c r="D7203" s="372">
        <v>0.5</v>
      </c>
    </row>
    <row r="7204" spans="1:4" x14ac:dyDescent="0.25">
      <c r="A7204" s="369" t="s">
        <v>8949</v>
      </c>
      <c r="B7204" s="370" t="s">
        <v>8950</v>
      </c>
      <c r="C7204" s="371" t="s">
        <v>770</v>
      </c>
      <c r="D7204" s="372">
        <v>0.5</v>
      </c>
    </row>
    <row r="7205" spans="1:4" ht="45" x14ac:dyDescent="0.25">
      <c r="A7205" s="369" t="s">
        <v>9742</v>
      </c>
      <c r="B7205" s="370" t="s">
        <v>9743</v>
      </c>
      <c r="C7205" s="371" t="s">
        <v>32</v>
      </c>
      <c r="D7205" s="372">
        <v>3.5</v>
      </c>
    </row>
    <row r="7206" spans="1:4" ht="30" x14ac:dyDescent="0.25">
      <c r="A7206" s="369" t="s">
        <v>14671</v>
      </c>
      <c r="B7206" s="370" t="s">
        <v>14672</v>
      </c>
      <c r="C7206" s="371" t="s">
        <v>21</v>
      </c>
      <c r="D7206" s="372">
        <v>1.1000000000000001</v>
      </c>
    </row>
    <row r="7207" spans="1:4" ht="30" x14ac:dyDescent="0.25">
      <c r="A7207" s="369" t="s">
        <v>2913</v>
      </c>
      <c r="B7207" s="370" t="s">
        <v>7203</v>
      </c>
      <c r="C7207" s="371" t="s">
        <v>21</v>
      </c>
      <c r="D7207" s="372"/>
    </row>
    <row r="7208" spans="1:4" x14ac:dyDescent="0.25">
      <c r="A7208" s="369" t="s">
        <v>8949</v>
      </c>
      <c r="B7208" s="370" t="s">
        <v>8950</v>
      </c>
      <c r="C7208" s="371" t="s">
        <v>770</v>
      </c>
      <c r="D7208" s="372">
        <v>0.4</v>
      </c>
    </row>
    <row r="7209" spans="1:4" ht="45" x14ac:dyDescent="0.25">
      <c r="A7209" s="369" t="s">
        <v>9740</v>
      </c>
      <c r="B7209" s="370" t="s">
        <v>9741</v>
      </c>
      <c r="C7209" s="371" t="s">
        <v>32</v>
      </c>
      <c r="D7209" s="372">
        <v>2.5</v>
      </c>
    </row>
    <row r="7210" spans="1:4" ht="30" x14ac:dyDescent="0.25">
      <c r="A7210" s="369" t="s">
        <v>2914</v>
      </c>
      <c r="B7210" s="370" t="s">
        <v>7204</v>
      </c>
      <c r="C7210" s="371" t="s">
        <v>21</v>
      </c>
      <c r="D7210" s="372"/>
    </row>
    <row r="7211" spans="1:4" x14ac:dyDescent="0.25">
      <c r="A7211" s="369" t="s">
        <v>8935</v>
      </c>
      <c r="B7211" s="370" t="s">
        <v>8936</v>
      </c>
      <c r="C7211" s="371" t="s">
        <v>770</v>
      </c>
      <c r="D7211" s="372">
        <v>0.5</v>
      </c>
    </row>
    <row r="7212" spans="1:4" x14ac:dyDescent="0.25">
      <c r="A7212" s="369" t="s">
        <v>8949</v>
      </c>
      <c r="B7212" s="370" t="s">
        <v>8950</v>
      </c>
      <c r="C7212" s="371" t="s">
        <v>770</v>
      </c>
      <c r="D7212" s="372">
        <v>0.5</v>
      </c>
    </row>
    <row r="7213" spans="1:4" ht="45" x14ac:dyDescent="0.25">
      <c r="A7213" s="369" t="s">
        <v>9740</v>
      </c>
      <c r="B7213" s="370" t="s">
        <v>9741</v>
      </c>
      <c r="C7213" s="371" t="s">
        <v>32</v>
      </c>
      <c r="D7213" s="372">
        <v>3.5</v>
      </c>
    </row>
    <row r="7214" spans="1:4" ht="30" x14ac:dyDescent="0.25">
      <c r="A7214" s="369" t="s">
        <v>14671</v>
      </c>
      <c r="B7214" s="370" t="s">
        <v>14672</v>
      </c>
      <c r="C7214" s="371" t="s">
        <v>21</v>
      </c>
      <c r="D7214" s="372">
        <v>1.1000000000000001</v>
      </c>
    </row>
    <row r="7215" spans="1:4" ht="30" x14ac:dyDescent="0.25">
      <c r="A7215" s="369" t="s">
        <v>2915</v>
      </c>
      <c r="B7215" s="370" t="s">
        <v>7205</v>
      </c>
      <c r="C7215" s="371" t="s">
        <v>21</v>
      </c>
      <c r="D7215" s="372"/>
    </row>
    <row r="7216" spans="1:4" x14ac:dyDescent="0.25">
      <c r="A7216" s="369" t="s">
        <v>8935</v>
      </c>
      <c r="B7216" s="370" t="s">
        <v>8936</v>
      </c>
      <c r="C7216" s="371" t="s">
        <v>770</v>
      </c>
      <c r="D7216" s="372">
        <v>0.5</v>
      </c>
    </row>
    <row r="7217" spans="1:4" x14ac:dyDescent="0.25">
      <c r="A7217" s="369" t="s">
        <v>8949</v>
      </c>
      <c r="B7217" s="370" t="s">
        <v>8950</v>
      </c>
      <c r="C7217" s="371" t="s">
        <v>770</v>
      </c>
      <c r="D7217" s="372">
        <v>0.7</v>
      </c>
    </row>
    <row r="7218" spans="1:4" ht="30" x14ac:dyDescent="0.25">
      <c r="A7218" s="369" t="s">
        <v>9011</v>
      </c>
      <c r="B7218" s="370" t="s">
        <v>9012</v>
      </c>
      <c r="C7218" s="371" t="s">
        <v>32</v>
      </c>
      <c r="D7218" s="372">
        <v>2</v>
      </c>
    </row>
    <row r="7219" spans="1:4" ht="45" x14ac:dyDescent="0.25">
      <c r="A7219" s="369" t="s">
        <v>9013</v>
      </c>
      <c r="B7219" s="370" t="s">
        <v>9014</v>
      </c>
      <c r="C7219" s="371" t="s">
        <v>32</v>
      </c>
      <c r="D7219" s="372">
        <v>3</v>
      </c>
    </row>
    <row r="7220" spans="1:4" ht="30" x14ac:dyDescent="0.25">
      <c r="A7220" s="369" t="s">
        <v>14671</v>
      </c>
      <c r="B7220" s="370" t="s">
        <v>14672</v>
      </c>
      <c r="C7220" s="371" t="s">
        <v>21</v>
      </c>
      <c r="D7220" s="372">
        <v>1.1000000000000001</v>
      </c>
    </row>
    <row r="7221" spans="1:4" x14ac:dyDescent="0.25">
      <c r="A7221" s="365" t="s">
        <v>7206</v>
      </c>
      <c r="B7221" s="366" t="s">
        <v>15098</v>
      </c>
      <c r="C7221" s="367"/>
      <c r="D7221" s="368"/>
    </row>
    <row r="7222" spans="1:4" ht="30" x14ac:dyDescent="0.25">
      <c r="A7222" s="369" t="s">
        <v>2917</v>
      </c>
      <c r="B7222" s="370" t="s">
        <v>2918</v>
      </c>
      <c r="C7222" s="371" t="s">
        <v>25</v>
      </c>
      <c r="D7222" s="372"/>
    </row>
    <row r="7223" spans="1:4" x14ac:dyDescent="0.25">
      <c r="A7223" s="369" t="s">
        <v>8935</v>
      </c>
      <c r="B7223" s="370" t="s">
        <v>8936</v>
      </c>
      <c r="C7223" s="371" t="s">
        <v>770</v>
      </c>
      <c r="D7223" s="372">
        <v>6</v>
      </c>
    </row>
    <row r="7224" spans="1:4" x14ac:dyDescent="0.25">
      <c r="A7224" s="369" t="s">
        <v>8949</v>
      </c>
      <c r="B7224" s="370" t="s">
        <v>8950</v>
      </c>
      <c r="C7224" s="371" t="s">
        <v>770</v>
      </c>
      <c r="D7224" s="372">
        <v>10</v>
      </c>
    </row>
    <row r="7225" spans="1:4" x14ac:dyDescent="0.25">
      <c r="A7225" s="369" t="s">
        <v>8993</v>
      </c>
      <c r="B7225" s="370" t="s">
        <v>8994</v>
      </c>
      <c r="C7225" s="371" t="s">
        <v>32</v>
      </c>
      <c r="D7225" s="372">
        <v>375</v>
      </c>
    </row>
    <row r="7226" spans="1:4" x14ac:dyDescent="0.25">
      <c r="A7226" s="369" t="s">
        <v>9049</v>
      </c>
      <c r="B7226" s="370" t="s">
        <v>9050</v>
      </c>
      <c r="C7226" s="371" t="s">
        <v>25</v>
      </c>
      <c r="D7226" s="372">
        <v>0.8</v>
      </c>
    </row>
    <row r="7227" spans="1:4" ht="30" x14ac:dyDescent="0.25">
      <c r="A7227" s="369" t="s">
        <v>9118</v>
      </c>
      <c r="B7227" s="370" t="s">
        <v>9119</v>
      </c>
      <c r="C7227" s="371" t="s">
        <v>32</v>
      </c>
      <c r="D7227" s="372">
        <v>15</v>
      </c>
    </row>
    <row r="7228" spans="1:4" ht="45" x14ac:dyDescent="0.25">
      <c r="A7228" s="369" t="s">
        <v>14687</v>
      </c>
      <c r="B7228" s="370" t="s">
        <v>14688</v>
      </c>
      <c r="C7228" s="371" t="s">
        <v>770</v>
      </c>
      <c r="D7228" s="372">
        <v>0.5</v>
      </c>
    </row>
    <row r="7229" spans="1:4" ht="30" x14ac:dyDescent="0.25">
      <c r="A7229" s="369" t="s">
        <v>2919</v>
      </c>
      <c r="B7229" s="370" t="s">
        <v>7207</v>
      </c>
      <c r="C7229" s="371" t="s">
        <v>25</v>
      </c>
      <c r="D7229" s="372"/>
    </row>
    <row r="7230" spans="1:4" ht="45" x14ac:dyDescent="0.25">
      <c r="A7230" s="369" t="s">
        <v>9114</v>
      </c>
      <c r="B7230" s="370" t="s">
        <v>9115</v>
      </c>
      <c r="C7230" s="371" t="s">
        <v>25</v>
      </c>
      <c r="D7230" s="372">
        <v>1</v>
      </c>
    </row>
    <row r="7231" spans="1:4" ht="30" x14ac:dyDescent="0.25">
      <c r="A7231" s="369" t="s">
        <v>2920</v>
      </c>
      <c r="B7231" s="370" t="s">
        <v>7208</v>
      </c>
      <c r="C7231" s="371" t="s">
        <v>21</v>
      </c>
      <c r="D7231" s="372"/>
    </row>
    <row r="7232" spans="1:4" x14ac:dyDescent="0.25">
      <c r="A7232" s="369" t="s">
        <v>8935</v>
      </c>
      <c r="B7232" s="370" t="s">
        <v>8936</v>
      </c>
      <c r="C7232" s="371" t="s">
        <v>770</v>
      </c>
      <c r="D7232" s="372">
        <v>0.1</v>
      </c>
    </row>
    <row r="7233" spans="1:4" x14ac:dyDescent="0.25">
      <c r="A7233" s="369" t="s">
        <v>8949</v>
      </c>
      <c r="B7233" s="370" t="s">
        <v>8950</v>
      </c>
      <c r="C7233" s="371" t="s">
        <v>770</v>
      </c>
      <c r="D7233" s="372">
        <v>0.3</v>
      </c>
    </row>
    <row r="7234" spans="1:4" ht="30" x14ac:dyDescent="0.25">
      <c r="A7234" s="369" t="s">
        <v>9011</v>
      </c>
      <c r="B7234" s="370" t="s">
        <v>9012</v>
      </c>
      <c r="C7234" s="371" t="s">
        <v>32</v>
      </c>
      <c r="D7234" s="372">
        <v>2</v>
      </c>
    </row>
    <row r="7235" spans="1:4" ht="30" x14ac:dyDescent="0.25">
      <c r="A7235" s="369" t="s">
        <v>2921</v>
      </c>
      <c r="B7235" s="370" t="s">
        <v>7209</v>
      </c>
      <c r="C7235" s="371" t="s">
        <v>21</v>
      </c>
      <c r="D7235" s="372"/>
    </row>
    <row r="7236" spans="1:4" x14ac:dyDescent="0.25">
      <c r="A7236" s="369" t="s">
        <v>8935</v>
      </c>
      <c r="B7236" s="370" t="s">
        <v>8936</v>
      </c>
      <c r="C7236" s="371" t="s">
        <v>770</v>
      </c>
      <c r="D7236" s="372">
        <v>0.2</v>
      </c>
    </row>
    <row r="7237" spans="1:4" x14ac:dyDescent="0.25">
      <c r="A7237" s="369" t="s">
        <v>8949</v>
      </c>
      <c r="B7237" s="370" t="s">
        <v>8950</v>
      </c>
      <c r="C7237" s="371" t="s">
        <v>770</v>
      </c>
      <c r="D7237" s="372">
        <v>0.6</v>
      </c>
    </row>
    <row r="7238" spans="1:4" ht="30" x14ac:dyDescent="0.25">
      <c r="A7238" s="369" t="s">
        <v>9011</v>
      </c>
      <c r="B7238" s="370" t="s">
        <v>9012</v>
      </c>
      <c r="C7238" s="371" t="s">
        <v>32</v>
      </c>
      <c r="D7238" s="372">
        <v>4</v>
      </c>
    </row>
    <row r="7239" spans="1:4" ht="30" x14ac:dyDescent="0.25">
      <c r="A7239" s="369" t="s">
        <v>14671</v>
      </c>
      <c r="B7239" s="370" t="s">
        <v>14672</v>
      </c>
      <c r="C7239" s="371" t="s">
        <v>21</v>
      </c>
      <c r="D7239" s="372">
        <v>1.1000000000000001</v>
      </c>
    </row>
    <row r="7240" spans="1:4" ht="30" x14ac:dyDescent="0.25">
      <c r="A7240" s="369" t="s">
        <v>2922</v>
      </c>
      <c r="B7240" s="370" t="s">
        <v>7210</v>
      </c>
      <c r="C7240" s="371" t="s">
        <v>21</v>
      </c>
      <c r="D7240" s="372"/>
    </row>
    <row r="7241" spans="1:4" x14ac:dyDescent="0.25">
      <c r="A7241" s="369" t="s">
        <v>8935</v>
      </c>
      <c r="B7241" s="370" t="s">
        <v>8936</v>
      </c>
      <c r="C7241" s="371" t="s">
        <v>770</v>
      </c>
      <c r="D7241" s="372">
        <v>0.1</v>
      </c>
    </row>
    <row r="7242" spans="1:4" x14ac:dyDescent="0.25">
      <c r="A7242" s="369" t="s">
        <v>8949</v>
      </c>
      <c r="B7242" s="370" t="s">
        <v>8950</v>
      </c>
      <c r="C7242" s="371" t="s">
        <v>770</v>
      </c>
      <c r="D7242" s="372">
        <v>0.3</v>
      </c>
    </row>
    <row r="7243" spans="1:4" ht="45" x14ac:dyDescent="0.25">
      <c r="A7243" s="369" t="s">
        <v>10556</v>
      </c>
      <c r="B7243" s="370" t="s">
        <v>10557</v>
      </c>
      <c r="C7243" s="371" t="s">
        <v>32</v>
      </c>
      <c r="D7243" s="372">
        <v>1</v>
      </c>
    </row>
    <row r="7244" spans="1:4" x14ac:dyDescent="0.25">
      <c r="A7244" s="365" t="s">
        <v>7211</v>
      </c>
      <c r="B7244" s="366" t="s">
        <v>15099</v>
      </c>
      <c r="C7244" s="367"/>
      <c r="D7244" s="368"/>
    </row>
    <row r="7245" spans="1:4" x14ac:dyDescent="0.25">
      <c r="A7245" s="369" t="s">
        <v>2923</v>
      </c>
      <c r="B7245" s="370" t="s">
        <v>2924</v>
      </c>
      <c r="C7245" s="371" t="s">
        <v>25</v>
      </c>
      <c r="D7245" s="372"/>
    </row>
    <row r="7246" spans="1:4" x14ac:dyDescent="0.25">
      <c r="A7246" s="369" t="s">
        <v>8949</v>
      </c>
      <c r="B7246" s="370" t="s">
        <v>8950</v>
      </c>
      <c r="C7246" s="371" t="s">
        <v>770</v>
      </c>
      <c r="D7246" s="372">
        <v>4</v>
      </c>
    </row>
    <row r="7247" spans="1:4" x14ac:dyDescent="0.25">
      <c r="A7247" s="369" t="s">
        <v>2925</v>
      </c>
      <c r="B7247" s="370" t="s">
        <v>2926</v>
      </c>
      <c r="C7247" s="371" t="s">
        <v>21</v>
      </c>
      <c r="D7247" s="372"/>
    </row>
    <row r="7248" spans="1:4" x14ac:dyDescent="0.25">
      <c r="A7248" s="369" t="s">
        <v>8949</v>
      </c>
      <c r="B7248" s="370" t="s">
        <v>8950</v>
      </c>
      <c r="C7248" s="371" t="s">
        <v>770</v>
      </c>
      <c r="D7248" s="372">
        <v>0.2</v>
      </c>
    </row>
    <row r="7249" spans="1:4" x14ac:dyDescent="0.25">
      <c r="A7249" s="369" t="s">
        <v>9736</v>
      </c>
      <c r="B7249" s="370" t="s">
        <v>9737</v>
      </c>
      <c r="C7249" s="371" t="s">
        <v>21</v>
      </c>
      <c r="D7249" s="372">
        <v>1</v>
      </c>
    </row>
    <row r="7250" spans="1:4" ht="30" x14ac:dyDescent="0.25">
      <c r="A7250" s="369" t="s">
        <v>2927</v>
      </c>
      <c r="B7250" s="370" t="s">
        <v>2928</v>
      </c>
      <c r="C7250" s="371" t="s">
        <v>21</v>
      </c>
      <c r="D7250" s="372"/>
    </row>
    <row r="7251" spans="1:4" x14ac:dyDescent="0.25">
      <c r="A7251" s="369" t="s">
        <v>8949</v>
      </c>
      <c r="B7251" s="370" t="s">
        <v>8950</v>
      </c>
      <c r="C7251" s="371" t="s">
        <v>770</v>
      </c>
      <c r="D7251" s="372">
        <v>0.2</v>
      </c>
    </row>
    <row r="7252" spans="1:4" ht="45" x14ac:dyDescent="0.25">
      <c r="A7252" s="369" t="s">
        <v>14673</v>
      </c>
      <c r="B7252" s="370" t="s">
        <v>14674</v>
      </c>
      <c r="C7252" s="371" t="s">
        <v>21</v>
      </c>
      <c r="D7252" s="372">
        <v>1.1000000000000001</v>
      </c>
    </row>
    <row r="7253" spans="1:4" ht="30" x14ac:dyDescent="0.25">
      <c r="A7253" s="369" t="s">
        <v>2929</v>
      </c>
      <c r="B7253" s="370" t="s">
        <v>7213</v>
      </c>
      <c r="C7253" s="371" t="s">
        <v>21</v>
      </c>
      <c r="D7253" s="372"/>
    </row>
    <row r="7254" spans="1:4" x14ac:dyDescent="0.25">
      <c r="A7254" s="369" t="s">
        <v>8949</v>
      </c>
      <c r="B7254" s="370" t="s">
        <v>8950</v>
      </c>
      <c r="C7254" s="371" t="s">
        <v>770</v>
      </c>
      <c r="D7254" s="372">
        <v>0.2</v>
      </c>
    </row>
    <row r="7255" spans="1:4" x14ac:dyDescent="0.25">
      <c r="A7255" s="369" t="s">
        <v>9664</v>
      </c>
      <c r="B7255" s="370" t="s">
        <v>9665</v>
      </c>
      <c r="C7255" s="371" t="s">
        <v>21</v>
      </c>
      <c r="D7255" s="372">
        <v>1.1000000000000001</v>
      </c>
    </row>
    <row r="7256" spans="1:4" x14ac:dyDescent="0.25">
      <c r="A7256" s="365" t="s">
        <v>7214</v>
      </c>
      <c r="B7256" s="366" t="s">
        <v>2930</v>
      </c>
      <c r="C7256" s="367"/>
      <c r="D7256" s="368"/>
    </row>
    <row r="7257" spans="1:4" x14ac:dyDescent="0.25">
      <c r="A7257" s="365" t="s">
        <v>7215</v>
      </c>
      <c r="B7257" s="366" t="s">
        <v>2931</v>
      </c>
      <c r="C7257" s="367"/>
      <c r="D7257" s="368"/>
    </row>
    <row r="7258" spans="1:4" x14ac:dyDescent="0.25">
      <c r="A7258" s="369" t="s">
        <v>2932</v>
      </c>
      <c r="B7258" s="370" t="s">
        <v>2933</v>
      </c>
      <c r="C7258" s="371" t="s">
        <v>21</v>
      </c>
      <c r="D7258" s="372"/>
    </row>
    <row r="7259" spans="1:4" x14ac:dyDescent="0.25">
      <c r="A7259" s="369" t="s">
        <v>8935</v>
      </c>
      <c r="B7259" s="370" t="s">
        <v>8936</v>
      </c>
      <c r="C7259" s="371" t="s">
        <v>770</v>
      </c>
      <c r="D7259" s="372">
        <v>1</v>
      </c>
    </row>
    <row r="7260" spans="1:4" x14ac:dyDescent="0.25">
      <c r="A7260" s="369" t="s">
        <v>8949</v>
      </c>
      <c r="B7260" s="370" t="s">
        <v>8950</v>
      </c>
      <c r="C7260" s="371" t="s">
        <v>770</v>
      </c>
      <c r="D7260" s="372">
        <v>0.5</v>
      </c>
    </row>
    <row r="7261" spans="1:4" x14ac:dyDescent="0.25">
      <c r="A7261" s="369" t="s">
        <v>8993</v>
      </c>
      <c r="B7261" s="370" t="s">
        <v>8994</v>
      </c>
      <c r="C7261" s="371" t="s">
        <v>32</v>
      </c>
      <c r="D7261" s="372">
        <v>0.15</v>
      </c>
    </row>
    <row r="7262" spans="1:4" x14ac:dyDescent="0.25">
      <c r="A7262" s="369" t="s">
        <v>8995</v>
      </c>
      <c r="B7262" s="370" t="s">
        <v>8996</v>
      </c>
      <c r="C7262" s="371" t="s">
        <v>32</v>
      </c>
      <c r="D7262" s="372">
        <v>0.15</v>
      </c>
    </row>
    <row r="7263" spans="1:4" x14ac:dyDescent="0.25">
      <c r="A7263" s="369" t="s">
        <v>9093</v>
      </c>
      <c r="B7263" s="370" t="s">
        <v>9094</v>
      </c>
      <c r="C7263" s="371" t="s">
        <v>569</v>
      </c>
      <c r="D7263" s="372">
        <v>0.04</v>
      </c>
    </row>
    <row r="7264" spans="1:4" ht="30" x14ac:dyDescent="0.25">
      <c r="A7264" s="369" t="s">
        <v>9123</v>
      </c>
      <c r="B7264" s="370" t="s">
        <v>9124</v>
      </c>
      <c r="C7264" s="371" t="s">
        <v>32</v>
      </c>
      <c r="D7264" s="372">
        <v>0.3</v>
      </c>
    </row>
    <row r="7265" spans="1:4" x14ac:dyDescent="0.25">
      <c r="A7265" s="369" t="s">
        <v>14870</v>
      </c>
      <c r="B7265" s="370" t="s">
        <v>14871</v>
      </c>
      <c r="C7265" s="371" t="s">
        <v>569</v>
      </c>
      <c r="D7265" s="372">
        <v>0.17</v>
      </c>
    </row>
    <row r="7266" spans="1:4" x14ac:dyDescent="0.25">
      <c r="A7266" s="369" t="s">
        <v>14902</v>
      </c>
      <c r="B7266" s="370" t="s">
        <v>14903</v>
      </c>
      <c r="C7266" s="371" t="s">
        <v>770</v>
      </c>
      <c r="D7266" s="372">
        <v>0.6</v>
      </c>
    </row>
    <row r="7267" spans="1:4" x14ac:dyDescent="0.25">
      <c r="A7267" s="369" t="s">
        <v>2934</v>
      </c>
      <c r="B7267" s="370" t="s">
        <v>2935</v>
      </c>
      <c r="C7267" s="371" t="s">
        <v>21</v>
      </c>
      <c r="D7267" s="372"/>
    </row>
    <row r="7268" spans="1:4" x14ac:dyDescent="0.25">
      <c r="A7268" s="369" t="s">
        <v>8935</v>
      </c>
      <c r="B7268" s="370" t="s">
        <v>8936</v>
      </c>
      <c r="C7268" s="371" t="s">
        <v>770</v>
      </c>
      <c r="D7268" s="372">
        <v>1</v>
      </c>
    </row>
    <row r="7269" spans="1:4" x14ac:dyDescent="0.25">
      <c r="A7269" s="369" t="s">
        <v>8949</v>
      </c>
      <c r="B7269" s="370" t="s">
        <v>8950</v>
      </c>
      <c r="C7269" s="371" t="s">
        <v>770</v>
      </c>
      <c r="D7269" s="372">
        <v>0.5</v>
      </c>
    </row>
    <row r="7270" spans="1:4" x14ac:dyDescent="0.25">
      <c r="A7270" s="369" t="s">
        <v>8993</v>
      </c>
      <c r="B7270" s="370" t="s">
        <v>8994</v>
      </c>
      <c r="C7270" s="371" t="s">
        <v>32</v>
      </c>
      <c r="D7270" s="372">
        <v>0.15</v>
      </c>
    </row>
    <row r="7271" spans="1:4" x14ac:dyDescent="0.25">
      <c r="A7271" s="369" t="s">
        <v>8995</v>
      </c>
      <c r="B7271" s="370" t="s">
        <v>8996</v>
      </c>
      <c r="C7271" s="371" t="s">
        <v>32</v>
      </c>
      <c r="D7271" s="372">
        <v>0.15</v>
      </c>
    </row>
    <row r="7272" spans="1:4" x14ac:dyDescent="0.25">
      <c r="A7272" s="369" t="s">
        <v>9093</v>
      </c>
      <c r="B7272" s="370" t="s">
        <v>9094</v>
      </c>
      <c r="C7272" s="371" t="s">
        <v>569</v>
      </c>
      <c r="D7272" s="372">
        <v>0.04</v>
      </c>
    </row>
    <row r="7273" spans="1:4" ht="30" x14ac:dyDescent="0.25">
      <c r="A7273" s="369" t="s">
        <v>9123</v>
      </c>
      <c r="B7273" s="370" t="s">
        <v>9124</v>
      </c>
      <c r="C7273" s="371" t="s">
        <v>32</v>
      </c>
      <c r="D7273" s="372">
        <v>0.1</v>
      </c>
    </row>
    <row r="7274" spans="1:4" x14ac:dyDescent="0.25">
      <c r="A7274" s="369" t="s">
        <v>14870</v>
      </c>
      <c r="B7274" s="370" t="s">
        <v>14871</v>
      </c>
      <c r="C7274" s="371" t="s">
        <v>569</v>
      </c>
      <c r="D7274" s="372">
        <v>0.17</v>
      </c>
    </row>
    <row r="7275" spans="1:4" x14ac:dyDescent="0.25">
      <c r="A7275" s="369" t="s">
        <v>14902</v>
      </c>
      <c r="B7275" s="370" t="s">
        <v>14903</v>
      </c>
      <c r="C7275" s="371" t="s">
        <v>770</v>
      </c>
      <c r="D7275" s="372">
        <v>0.5</v>
      </c>
    </row>
    <row r="7276" spans="1:4" x14ac:dyDescent="0.25">
      <c r="A7276" s="369" t="s">
        <v>2936</v>
      </c>
      <c r="B7276" s="370" t="s">
        <v>2937</v>
      </c>
      <c r="C7276" s="371" t="s">
        <v>21</v>
      </c>
      <c r="D7276" s="372"/>
    </row>
    <row r="7277" spans="1:4" x14ac:dyDescent="0.25">
      <c r="A7277" s="369" t="s">
        <v>8937</v>
      </c>
      <c r="B7277" s="370" t="s">
        <v>8938</v>
      </c>
      <c r="C7277" s="371" t="s">
        <v>770</v>
      </c>
      <c r="D7277" s="372">
        <v>0.3</v>
      </c>
    </row>
    <row r="7278" spans="1:4" ht="30" x14ac:dyDescent="0.25">
      <c r="A7278" s="369" t="s">
        <v>10534</v>
      </c>
      <c r="B7278" s="370" t="s">
        <v>10535</v>
      </c>
      <c r="C7278" s="371" t="s">
        <v>310</v>
      </c>
      <c r="D7278" s="372">
        <v>0.2</v>
      </c>
    </row>
    <row r="7279" spans="1:4" x14ac:dyDescent="0.25">
      <c r="A7279" s="369" t="s">
        <v>2938</v>
      </c>
      <c r="B7279" s="370" t="s">
        <v>2939</v>
      </c>
      <c r="C7279" s="371" t="s">
        <v>52</v>
      </c>
      <c r="D7279" s="372"/>
    </row>
    <row r="7280" spans="1:4" x14ac:dyDescent="0.25">
      <c r="A7280" s="369" t="s">
        <v>8937</v>
      </c>
      <c r="B7280" s="370" t="s">
        <v>8938</v>
      </c>
      <c r="C7280" s="371" t="s">
        <v>770</v>
      </c>
      <c r="D7280" s="372">
        <v>0.5</v>
      </c>
    </row>
    <row r="7281" spans="1:4" x14ac:dyDescent="0.25">
      <c r="A7281" s="369" t="s">
        <v>8939</v>
      </c>
      <c r="B7281" s="370" t="s">
        <v>8940</v>
      </c>
      <c r="C7281" s="371" t="s">
        <v>770</v>
      </c>
      <c r="D7281" s="372">
        <v>0.5</v>
      </c>
    </row>
    <row r="7282" spans="1:4" ht="30" x14ac:dyDescent="0.25">
      <c r="A7282" s="369" t="s">
        <v>9882</v>
      </c>
      <c r="B7282" s="370" t="s">
        <v>9883</v>
      </c>
      <c r="C7282" s="371" t="s">
        <v>52</v>
      </c>
      <c r="D7282" s="372">
        <v>1.03</v>
      </c>
    </row>
    <row r="7283" spans="1:4" ht="30" x14ac:dyDescent="0.25">
      <c r="A7283" s="369" t="s">
        <v>10524</v>
      </c>
      <c r="B7283" s="370" t="s">
        <v>10525</v>
      </c>
      <c r="C7283" s="371" t="s">
        <v>569</v>
      </c>
      <c r="D7283" s="372">
        <v>0.3</v>
      </c>
    </row>
    <row r="7284" spans="1:4" ht="30" x14ac:dyDescent="0.25">
      <c r="A7284" s="369" t="s">
        <v>10528</v>
      </c>
      <c r="B7284" s="370" t="s">
        <v>10529</v>
      </c>
      <c r="C7284" s="371" t="s">
        <v>310</v>
      </c>
      <c r="D7284" s="372">
        <v>0.12</v>
      </c>
    </row>
    <row r="7285" spans="1:4" ht="30" x14ac:dyDescent="0.25">
      <c r="A7285" s="369" t="s">
        <v>10586</v>
      </c>
      <c r="B7285" s="370" t="s">
        <v>10587</v>
      </c>
      <c r="C7285" s="371" t="s">
        <v>310</v>
      </c>
      <c r="D7285" s="372">
        <v>0.03</v>
      </c>
    </row>
    <row r="7286" spans="1:4" x14ac:dyDescent="0.25">
      <c r="A7286" s="369" t="s">
        <v>10610</v>
      </c>
      <c r="B7286" s="370" t="s">
        <v>10611</v>
      </c>
      <c r="C7286" s="371" t="s">
        <v>310</v>
      </c>
      <c r="D7286" s="372">
        <v>0.18</v>
      </c>
    </row>
    <row r="7287" spans="1:4" x14ac:dyDescent="0.25">
      <c r="A7287" s="369" t="s">
        <v>10614</v>
      </c>
      <c r="B7287" s="370" t="s">
        <v>10615</v>
      </c>
      <c r="C7287" s="371" t="s">
        <v>310</v>
      </c>
      <c r="D7287" s="372">
        <v>0.06</v>
      </c>
    </row>
    <row r="7288" spans="1:4" x14ac:dyDescent="0.25">
      <c r="A7288" s="369" t="s">
        <v>2940</v>
      </c>
      <c r="B7288" s="370" t="s">
        <v>2941</v>
      </c>
      <c r="C7288" s="371" t="s">
        <v>21</v>
      </c>
      <c r="D7288" s="372"/>
    </row>
    <row r="7289" spans="1:4" x14ac:dyDescent="0.25">
      <c r="A7289" s="369" t="s">
        <v>8937</v>
      </c>
      <c r="B7289" s="370" t="s">
        <v>8938</v>
      </c>
      <c r="C7289" s="371" t="s">
        <v>770</v>
      </c>
      <c r="D7289" s="372">
        <v>0.24</v>
      </c>
    </row>
    <row r="7290" spans="1:4" x14ac:dyDescent="0.25">
      <c r="A7290" s="369" t="s">
        <v>8939</v>
      </c>
      <c r="B7290" s="370" t="s">
        <v>8940</v>
      </c>
      <c r="C7290" s="371" t="s">
        <v>770</v>
      </c>
      <c r="D7290" s="372">
        <v>0.12</v>
      </c>
    </row>
    <row r="7291" spans="1:4" x14ac:dyDescent="0.25">
      <c r="A7291" s="369" t="s">
        <v>10520</v>
      </c>
      <c r="B7291" s="370" t="s">
        <v>10521</v>
      </c>
      <c r="C7291" s="371" t="s">
        <v>569</v>
      </c>
      <c r="D7291" s="372">
        <v>0.5</v>
      </c>
    </row>
    <row r="7292" spans="1:4" ht="30" x14ac:dyDescent="0.25">
      <c r="A7292" s="369" t="s">
        <v>10596</v>
      </c>
      <c r="B7292" s="370" t="s">
        <v>10597</v>
      </c>
      <c r="C7292" s="371" t="s">
        <v>310</v>
      </c>
      <c r="D7292" s="372">
        <v>0.15</v>
      </c>
    </row>
    <row r="7293" spans="1:4" x14ac:dyDescent="0.25">
      <c r="A7293" s="365" t="s">
        <v>7216</v>
      </c>
      <c r="B7293" s="366" t="s">
        <v>2942</v>
      </c>
      <c r="C7293" s="367"/>
      <c r="D7293" s="368"/>
    </row>
    <row r="7294" spans="1:4" x14ac:dyDescent="0.25">
      <c r="A7294" s="369" t="s">
        <v>162</v>
      </c>
      <c r="B7294" s="370" t="s">
        <v>163</v>
      </c>
      <c r="C7294" s="371" t="s">
        <v>21</v>
      </c>
      <c r="D7294" s="372"/>
    </row>
    <row r="7295" spans="1:4" x14ac:dyDescent="0.25">
      <c r="A7295" s="369" t="s">
        <v>8937</v>
      </c>
      <c r="B7295" s="370" t="s">
        <v>8938</v>
      </c>
      <c r="C7295" s="371" t="s">
        <v>770</v>
      </c>
      <c r="D7295" s="372">
        <v>0.2</v>
      </c>
    </row>
    <row r="7296" spans="1:4" x14ac:dyDescent="0.25">
      <c r="A7296" s="369" t="s">
        <v>8939</v>
      </c>
      <c r="B7296" s="370" t="s">
        <v>8940</v>
      </c>
      <c r="C7296" s="371" t="s">
        <v>770</v>
      </c>
      <c r="D7296" s="372">
        <v>0.3</v>
      </c>
    </row>
    <row r="7297" spans="1:4" ht="30" x14ac:dyDescent="0.25">
      <c r="A7297" s="369" t="s">
        <v>10524</v>
      </c>
      <c r="B7297" s="370" t="s">
        <v>10525</v>
      </c>
      <c r="C7297" s="371" t="s">
        <v>569</v>
      </c>
      <c r="D7297" s="372">
        <v>0.3</v>
      </c>
    </row>
    <row r="7298" spans="1:4" ht="30" x14ac:dyDescent="0.25">
      <c r="A7298" s="369" t="s">
        <v>10594</v>
      </c>
      <c r="B7298" s="370" t="s">
        <v>10595</v>
      </c>
      <c r="C7298" s="371" t="s">
        <v>310</v>
      </c>
      <c r="D7298" s="372">
        <v>0.45</v>
      </c>
    </row>
    <row r="7299" spans="1:4" x14ac:dyDescent="0.25">
      <c r="A7299" s="369" t="s">
        <v>2943</v>
      </c>
      <c r="B7299" s="370" t="s">
        <v>2944</v>
      </c>
      <c r="C7299" s="371" t="s">
        <v>21</v>
      </c>
      <c r="D7299" s="372"/>
    </row>
    <row r="7300" spans="1:4" x14ac:dyDescent="0.25">
      <c r="A7300" s="369" t="s">
        <v>8937</v>
      </c>
      <c r="B7300" s="370" t="s">
        <v>8938</v>
      </c>
      <c r="C7300" s="371" t="s">
        <v>770</v>
      </c>
      <c r="D7300" s="372">
        <v>0.2</v>
      </c>
    </row>
    <row r="7301" spans="1:4" x14ac:dyDescent="0.25">
      <c r="A7301" s="369" t="s">
        <v>8939</v>
      </c>
      <c r="B7301" s="370" t="s">
        <v>8940</v>
      </c>
      <c r="C7301" s="371" t="s">
        <v>770</v>
      </c>
      <c r="D7301" s="372">
        <v>0.3</v>
      </c>
    </row>
    <row r="7302" spans="1:4" ht="30" x14ac:dyDescent="0.25">
      <c r="A7302" s="369" t="s">
        <v>10524</v>
      </c>
      <c r="B7302" s="370" t="s">
        <v>10525</v>
      </c>
      <c r="C7302" s="371" t="s">
        <v>569</v>
      </c>
      <c r="D7302" s="372">
        <v>0.3</v>
      </c>
    </row>
    <row r="7303" spans="1:4" ht="45" x14ac:dyDescent="0.25">
      <c r="A7303" s="369" t="s">
        <v>10558</v>
      </c>
      <c r="B7303" s="370" t="s">
        <v>10559</v>
      </c>
      <c r="C7303" s="371" t="s">
        <v>310</v>
      </c>
      <c r="D7303" s="372">
        <v>0.45</v>
      </c>
    </row>
    <row r="7304" spans="1:4" x14ac:dyDescent="0.25">
      <c r="A7304" s="365" t="s">
        <v>7217</v>
      </c>
      <c r="B7304" s="366" t="s">
        <v>15100</v>
      </c>
      <c r="C7304" s="367"/>
      <c r="D7304" s="368"/>
    </row>
    <row r="7305" spans="1:4" x14ac:dyDescent="0.25">
      <c r="A7305" s="369" t="s">
        <v>2946</v>
      </c>
      <c r="B7305" s="370" t="s">
        <v>2947</v>
      </c>
      <c r="C7305" s="371" t="s">
        <v>21</v>
      </c>
      <c r="D7305" s="372"/>
    </row>
    <row r="7306" spans="1:4" x14ac:dyDescent="0.25">
      <c r="A7306" s="369" t="s">
        <v>8937</v>
      </c>
      <c r="B7306" s="370" t="s">
        <v>8938</v>
      </c>
      <c r="C7306" s="371" t="s">
        <v>770</v>
      </c>
      <c r="D7306" s="372">
        <v>0.55000000000000004</v>
      </c>
    </row>
    <row r="7307" spans="1:4" x14ac:dyDescent="0.25">
      <c r="A7307" s="369" t="s">
        <v>8939</v>
      </c>
      <c r="B7307" s="370" t="s">
        <v>8940</v>
      </c>
      <c r="C7307" s="371" t="s">
        <v>770</v>
      </c>
      <c r="D7307" s="372">
        <v>0.5</v>
      </c>
    </row>
    <row r="7308" spans="1:4" ht="30" x14ac:dyDescent="0.25">
      <c r="A7308" s="369" t="s">
        <v>10524</v>
      </c>
      <c r="B7308" s="370" t="s">
        <v>10525</v>
      </c>
      <c r="C7308" s="371" t="s">
        <v>569</v>
      </c>
      <c r="D7308" s="372">
        <v>0.3</v>
      </c>
    </row>
    <row r="7309" spans="1:4" ht="30" x14ac:dyDescent="0.25">
      <c r="A7309" s="369" t="s">
        <v>10560</v>
      </c>
      <c r="B7309" s="370" t="s">
        <v>10561</v>
      </c>
      <c r="C7309" s="371" t="s">
        <v>310</v>
      </c>
      <c r="D7309" s="372">
        <v>0.25</v>
      </c>
    </row>
    <row r="7310" spans="1:4" x14ac:dyDescent="0.25">
      <c r="A7310" s="369" t="s">
        <v>2948</v>
      </c>
      <c r="B7310" s="370" t="s">
        <v>2949</v>
      </c>
      <c r="C7310" s="371" t="s">
        <v>21</v>
      </c>
      <c r="D7310" s="372"/>
    </row>
    <row r="7311" spans="1:4" x14ac:dyDescent="0.25">
      <c r="A7311" s="369" t="s">
        <v>8937</v>
      </c>
      <c r="B7311" s="370" t="s">
        <v>8938</v>
      </c>
      <c r="C7311" s="371" t="s">
        <v>770</v>
      </c>
      <c r="D7311" s="372">
        <v>0.45</v>
      </c>
    </row>
    <row r="7312" spans="1:4" x14ac:dyDescent="0.25">
      <c r="A7312" s="369" t="s">
        <v>8939</v>
      </c>
      <c r="B7312" s="370" t="s">
        <v>8940</v>
      </c>
      <c r="C7312" s="371" t="s">
        <v>770</v>
      </c>
      <c r="D7312" s="372">
        <v>0.45</v>
      </c>
    </row>
    <row r="7313" spans="1:4" ht="45" x14ac:dyDescent="0.25">
      <c r="A7313" s="369" t="s">
        <v>10616</v>
      </c>
      <c r="B7313" s="370" t="s">
        <v>10617</v>
      </c>
      <c r="C7313" s="371" t="s">
        <v>310</v>
      </c>
      <c r="D7313" s="372">
        <v>0.2</v>
      </c>
    </row>
    <row r="7314" spans="1:4" x14ac:dyDescent="0.25">
      <c r="A7314" s="369" t="s">
        <v>2950</v>
      </c>
      <c r="B7314" s="370" t="s">
        <v>2951</v>
      </c>
      <c r="C7314" s="371" t="s">
        <v>21</v>
      </c>
      <c r="D7314" s="372"/>
    </row>
    <row r="7315" spans="1:4" x14ac:dyDescent="0.25">
      <c r="A7315" s="369" t="s">
        <v>8937</v>
      </c>
      <c r="B7315" s="370" t="s">
        <v>8938</v>
      </c>
      <c r="C7315" s="371" t="s">
        <v>770</v>
      </c>
      <c r="D7315" s="372">
        <v>0.25</v>
      </c>
    </row>
    <row r="7316" spans="1:4" x14ac:dyDescent="0.25">
      <c r="A7316" s="369" t="s">
        <v>8939</v>
      </c>
      <c r="B7316" s="370" t="s">
        <v>8940</v>
      </c>
      <c r="C7316" s="371" t="s">
        <v>770</v>
      </c>
      <c r="D7316" s="372">
        <v>0.25</v>
      </c>
    </row>
    <row r="7317" spans="1:4" ht="30" x14ac:dyDescent="0.25">
      <c r="A7317" s="369" t="s">
        <v>10536</v>
      </c>
      <c r="B7317" s="370" t="s">
        <v>10537</v>
      </c>
      <c r="C7317" s="371" t="s">
        <v>310</v>
      </c>
      <c r="D7317" s="372">
        <v>0.24</v>
      </c>
    </row>
    <row r="7318" spans="1:4" x14ac:dyDescent="0.25">
      <c r="A7318" s="369" t="s">
        <v>2952</v>
      </c>
      <c r="B7318" s="370" t="s">
        <v>2953</v>
      </c>
      <c r="C7318" s="371" t="s">
        <v>21</v>
      </c>
      <c r="D7318" s="372"/>
    </row>
    <row r="7319" spans="1:4" x14ac:dyDescent="0.25">
      <c r="A7319" s="369" t="s">
        <v>8937</v>
      </c>
      <c r="B7319" s="370" t="s">
        <v>8938</v>
      </c>
      <c r="C7319" s="371" t="s">
        <v>770</v>
      </c>
      <c r="D7319" s="372">
        <v>0.45</v>
      </c>
    </row>
    <row r="7320" spans="1:4" x14ac:dyDescent="0.25">
      <c r="A7320" s="369" t="s">
        <v>8939</v>
      </c>
      <c r="B7320" s="370" t="s">
        <v>8940</v>
      </c>
      <c r="C7320" s="371" t="s">
        <v>770</v>
      </c>
      <c r="D7320" s="372">
        <v>0.4</v>
      </c>
    </row>
    <row r="7321" spans="1:4" ht="30" x14ac:dyDescent="0.25">
      <c r="A7321" s="369" t="s">
        <v>10606</v>
      </c>
      <c r="B7321" s="370" t="s">
        <v>10607</v>
      </c>
      <c r="C7321" s="371" t="s">
        <v>310</v>
      </c>
      <c r="D7321" s="372">
        <v>0.125</v>
      </c>
    </row>
    <row r="7322" spans="1:4" ht="30" x14ac:dyDescent="0.25">
      <c r="A7322" s="369" t="s">
        <v>10608</v>
      </c>
      <c r="B7322" s="370" t="s">
        <v>10609</v>
      </c>
      <c r="C7322" s="371" t="s">
        <v>310</v>
      </c>
      <c r="D7322" s="372">
        <v>0.22500000000000001</v>
      </c>
    </row>
    <row r="7323" spans="1:4" x14ac:dyDescent="0.25">
      <c r="A7323" s="369" t="s">
        <v>10612</v>
      </c>
      <c r="B7323" s="370" t="s">
        <v>10613</v>
      </c>
      <c r="C7323" s="371" t="s">
        <v>310</v>
      </c>
      <c r="D7323" s="372">
        <v>7.4999999999999997E-2</v>
      </c>
    </row>
    <row r="7324" spans="1:4" ht="30" x14ac:dyDescent="0.25">
      <c r="A7324" s="369" t="s">
        <v>58</v>
      </c>
      <c r="B7324" s="370" t="s">
        <v>7218</v>
      </c>
      <c r="C7324" s="371" t="s">
        <v>21</v>
      </c>
      <c r="D7324" s="372"/>
    </row>
    <row r="7325" spans="1:4" x14ac:dyDescent="0.25">
      <c r="A7325" s="369" t="s">
        <v>8937</v>
      </c>
      <c r="B7325" s="370" t="s">
        <v>8938</v>
      </c>
      <c r="C7325" s="371" t="s">
        <v>770</v>
      </c>
      <c r="D7325" s="372">
        <v>0.4</v>
      </c>
    </row>
    <row r="7326" spans="1:4" x14ac:dyDescent="0.25">
      <c r="A7326" s="369" t="s">
        <v>8939</v>
      </c>
      <c r="B7326" s="370" t="s">
        <v>8940</v>
      </c>
      <c r="C7326" s="371" t="s">
        <v>770</v>
      </c>
      <c r="D7326" s="372">
        <v>0.2</v>
      </c>
    </row>
    <row r="7327" spans="1:4" ht="30" x14ac:dyDescent="0.25">
      <c r="A7327" s="369" t="s">
        <v>10524</v>
      </c>
      <c r="B7327" s="370" t="s">
        <v>10525</v>
      </c>
      <c r="C7327" s="371" t="s">
        <v>569</v>
      </c>
      <c r="D7327" s="372">
        <v>0.3</v>
      </c>
    </row>
    <row r="7328" spans="1:4" ht="45" x14ac:dyDescent="0.25">
      <c r="A7328" s="369" t="s">
        <v>10532</v>
      </c>
      <c r="B7328" s="370" t="s">
        <v>10533</v>
      </c>
      <c r="C7328" s="371" t="s">
        <v>310</v>
      </c>
      <c r="D7328" s="372">
        <v>0.6</v>
      </c>
    </row>
    <row r="7329" spans="1:4" ht="30" x14ac:dyDescent="0.25">
      <c r="A7329" s="369" t="s">
        <v>2954</v>
      </c>
      <c r="B7329" s="370" t="s">
        <v>7219</v>
      </c>
      <c r="C7329" s="371" t="s">
        <v>21</v>
      </c>
      <c r="D7329" s="372"/>
    </row>
    <row r="7330" spans="1:4" x14ac:dyDescent="0.25">
      <c r="A7330" s="369" t="s">
        <v>8937</v>
      </c>
      <c r="B7330" s="370" t="s">
        <v>8938</v>
      </c>
      <c r="C7330" s="371" t="s">
        <v>770</v>
      </c>
      <c r="D7330" s="372">
        <v>0.4</v>
      </c>
    </row>
    <row r="7331" spans="1:4" x14ac:dyDescent="0.25">
      <c r="A7331" s="369" t="s">
        <v>8939</v>
      </c>
      <c r="B7331" s="370" t="s">
        <v>8940</v>
      </c>
      <c r="C7331" s="371" t="s">
        <v>770</v>
      </c>
      <c r="D7331" s="372">
        <v>0.2</v>
      </c>
    </row>
    <row r="7332" spans="1:4" ht="30" x14ac:dyDescent="0.25">
      <c r="A7332" s="369" t="s">
        <v>10524</v>
      </c>
      <c r="B7332" s="370" t="s">
        <v>10525</v>
      </c>
      <c r="C7332" s="371" t="s">
        <v>569</v>
      </c>
      <c r="D7332" s="372">
        <v>0.3</v>
      </c>
    </row>
    <row r="7333" spans="1:4" ht="45" x14ac:dyDescent="0.25">
      <c r="A7333" s="369" t="s">
        <v>10530</v>
      </c>
      <c r="B7333" s="370" t="s">
        <v>10531</v>
      </c>
      <c r="C7333" s="371" t="s">
        <v>310</v>
      </c>
      <c r="D7333" s="372">
        <v>0.6</v>
      </c>
    </row>
    <row r="7334" spans="1:4" ht="30" x14ac:dyDescent="0.25">
      <c r="A7334" s="369" t="s">
        <v>10586</v>
      </c>
      <c r="B7334" s="370" t="s">
        <v>10587</v>
      </c>
      <c r="C7334" s="371" t="s">
        <v>310</v>
      </c>
      <c r="D7334" s="372">
        <v>0.06</v>
      </c>
    </row>
    <row r="7335" spans="1:4" x14ac:dyDescent="0.25">
      <c r="A7335" s="369" t="s">
        <v>2955</v>
      </c>
      <c r="B7335" s="370" t="s">
        <v>2956</v>
      </c>
      <c r="C7335" s="371" t="s">
        <v>21</v>
      </c>
      <c r="D7335" s="372"/>
    </row>
    <row r="7336" spans="1:4" x14ac:dyDescent="0.25">
      <c r="A7336" s="369" t="s">
        <v>8937</v>
      </c>
      <c r="B7336" s="370" t="s">
        <v>8938</v>
      </c>
      <c r="C7336" s="371" t="s">
        <v>770</v>
      </c>
      <c r="D7336" s="372">
        <v>0.45</v>
      </c>
    </row>
    <row r="7337" spans="1:4" x14ac:dyDescent="0.25">
      <c r="A7337" s="369" t="s">
        <v>8939</v>
      </c>
      <c r="B7337" s="370" t="s">
        <v>8940</v>
      </c>
      <c r="C7337" s="371" t="s">
        <v>770</v>
      </c>
      <c r="D7337" s="372">
        <v>0.4</v>
      </c>
    </row>
    <row r="7338" spans="1:4" ht="30" x14ac:dyDescent="0.25">
      <c r="A7338" s="369" t="s">
        <v>10574</v>
      </c>
      <c r="B7338" s="370" t="s">
        <v>10575</v>
      </c>
      <c r="C7338" s="371" t="s">
        <v>310</v>
      </c>
      <c r="D7338" s="372">
        <v>0.22500000000000001</v>
      </c>
    </row>
    <row r="7339" spans="1:4" ht="30" x14ac:dyDescent="0.25">
      <c r="A7339" s="369" t="s">
        <v>10606</v>
      </c>
      <c r="B7339" s="370" t="s">
        <v>10607</v>
      </c>
      <c r="C7339" s="371" t="s">
        <v>310</v>
      </c>
      <c r="D7339" s="372">
        <v>0.125</v>
      </c>
    </row>
    <row r="7340" spans="1:4" x14ac:dyDescent="0.25">
      <c r="A7340" s="369" t="s">
        <v>10612</v>
      </c>
      <c r="B7340" s="370" t="s">
        <v>10613</v>
      </c>
      <c r="C7340" s="371" t="s">
        <v>310</v>
      </c>
      <c r="D7340" s="372">
        <v>7.4999999999999997E-2</v>
      </c>
    </row>
    <row r="7341" spans="1:4" x14ac:dyDescent="0.25">
      <c r="A7341" s="365" t="s">
        <v>7220</v>
      </c>
      <c r="B7341" s="366" t="s">
        <v>15101</v>
      </c>
      <c r="C7341" s="367"/>
      <c r="D7341" s="368"/>
    </row>
    <row r="7342" spans="1:4" x14ac:dyDescent="0.25">
      <c r="A7342" s="369" t="s">
        <v>2958</v>
      </c>
      <c r="B7342" s="370" t="s">
        <v>2959</v>
      </c>
      <c r="C7342" s="371" t="s">
        <v>21</v>
      </c>
      <c r="D7342" s="372"/>
    </row>
    <row r="7343" spans="1:4" x14ac:dyDescent="0.25">
      <c r="A7343" s="369" t="s">
        <v>8937</v>
      </c>
      <c r="B7343" s="370" t="s">
        <v>8938</v>
      </c>
      <c r="C7343" s="371" t="s">
        <v>770</v>
      </c>
      <c r="D7343" s="372">
        <v>0.4</v>
      </c>
    </row>
    <row r="7344" spans="1:4" x14ac:dyDescent="0.25">
      <c r="A7344" s="369" t="s">
        <v>8939</v>
      </c>
      <c r="B7344" s="370" t="s">
        <v>8940</v>
      </c>
      <c r="C7344" s="371" t="s">
        <v>770</v>
      </c>
      <c r="D7344" s="372">
        <v>0.2</v>
      </c>
    </row>
    <row r="7345" spans="1:4" ht="30" x14ac:dyDescent="0.25">
      <c r="A7345" s="369" t="s">
        <v>10524</v>
      </c>
      <c r="B7345" s="370" t="s">
        <v>10525</v>
      </c>
      <c r="C7345" s="371" t="s">
        <v>569</v>
      </c>
      <c r="D7345" s="372">
        <v>0.3</v>
      </c>
    </row>
    <row r="7346" spans="1:4" ht="30" x14ac:dyDescent="0.25">
      <c r="A7346" s="369" t="s">
        <v>10568</v>
      </c>
      <c r="B7346" s="370" t="s">
        <v>10569</v>
      </c>
      <c r="C7346" s="371" t="s">
        <v>310</v>
      </c>
      <c r="D7346" s="372">
        <v>0.15</v>
      </c>
    </row>
    <row r="7347" spans="1:4" x14ac:dyDescent="0.25">
      <c r="A7347" s="369" t="s">
        <v>2960</v>
      </c>
      <c r="B7347" s="370" t="s">
        <v>2961</v>
      </c>
      <c r="C7347" s="371" t="s">
        <v>52</v>
      </c>
      <c r="D7347" s="372"/>
    </row>
    <row r="7348" spans="1:4" x14ac:dyDescent="0.25">
      <c r="A7348" s="369" t="s">
        <v>8937</v>
      </c>
      <c r="B7348" s="370" t="s">
        <v>8938</v>
      </c>
      <c r="C7348" s="371" t="s">
        <v>770</v>
      </c>
      <c r="D7348" s="372">
        <v>0.1</v>
      </c>
    </row>
    <row r="7349" spans="1:4" ht="30" x14ac:dyDescent="0.25">
      <c r="A7349" s="369" t="s">
        <v>10524</v>
      </c>
      <c r="B7349" s="370" t="s">
        <v>10525</v>
      </c>
      <c r="C7349" s="371" t="s">
        <v>569</v>
      </c>
      <c r="D7349" s="372">
        <v>0.05</v>
      </c>
    </row>
    <row r="7350" spans="1:4" ht="60" x14ac:dyDescent="0.25">
      <c r="A7350" s="369" t="s">
        <v>10546</v>
      </c>
      <c r="B7350" s="370" t="s">
        <v>10547</v>
      </c>
      <c r="C7350" s="371" t="s">
        <v>310</v>
      </c>
      <c r="D7350" s="372">
        <v>0.08</v>
      </c>
    </row>
    <row r="7351" spans="1:4" x14ac:dyDescent="0.25">
      <c r="A7351" s="369" t="s">
        <v>2962</v>
      </c>
      <c r="B7351" s="370" t="s">
        <v>2963</v>
      </c>
      <c r="C7351" s="371" t="s">
        <v>21</v>
      </c>
      <c r="D7351" s="372"/>
    </row>
    <row r="7352" spans="1:4" x14ac:dyDescent="0.25">
      <c r="A7352" s="369" t="s">
        <v>8937</v>
      </c>
      <c r="B7352" s="370" t="s">
        <v>8938</v>
      </c>
      <c r="C7352" s="371" t="s">
        <v>770</v>
      </c>
      <c r="D7352" s="372">
        <v>0.4</v>
      </c>
    </row>
    <row r="7353" spans="1:4" x14ac:dyDescent="0.25">
      <c r="A7353" s="369" t="s">
        <v>8939</v>
      </c>
      <c r="B7353" s="370" t="s">
        <v>8940</v>
      </c>
      <c r="C7353" s="371" t="s">
        <v>770</v>
      </c>
      <c r="D7353" s="372">
        <v>0.3</v>
      </c>
    </row>
    <row r="7354" spans="1:4" ht="30" x14ac:dyDescent="0.25">
      <c r="A7354" s="369" t="s">
        <v>10524</v>
      </c>
      <c r="B7354" s="370" t="s">
        <v>10525</v>
      </c>
      <c r="C7354" s="371" t="s">
        <v>569</v>
      </c>
      <c r="D7354" s="372">
        <v>0.3</v>
      </c>
    </row>
    <row r="7355" spans="1:4" ht="45" x14ac:dyDescent="0.25">
      <c r="A7355" s="369" t="s">
        <v>10604</v>
      </c>
      <c r="B7355" s="370" t="s">
        <v>10605</v>
      </c>
      <c r="C7355" s="371" t="s">
        <v>310</v>
      </c>
      <c r="D7355" s="372">
        <v>0.3</v>
      </c>
    </row>
    <row r="7356" spans="1:4" x14ac:dyDescent="0.25">
      <c r="A7356" s="369" t="s">
        <v>2964</v>
      </c>
      <c r="B7356" s="370" t="s">
        <v>2965</v>
      </c>
      <c r="C7356" s="371" t="s">
        <v>52</v>
      </c>
      <c r="D7356" s="372"/>
    </row>
    <row r="7357" spans="1:4" x14ac:dyDescent="0.25">
      <c r="A7357" s="369" t="s">
        <v>8937</v>
      </c>
      <c r="B7357" s="370" t="s">
        <v>8938</v>
      </c>
      <c r="C7357" s="371" t="s">
        <v>770</v>
      </c>
      <c r="D7357" s="372">
        <v>0.08</v>
      </c>
    </row>
    <row r="7358" spans="1:4" ht="30" x14ac:dyDescent="0.25">
      <c r="A7358" s="369" t="s">
        <v>10524</v>
      </c>
      <c r="B7358" s="370" t="s">
        <v>10525</v>
      </c>
      <c r="C7358" s="371" t="s">
        <v>569</v>
      </c>
      <c r="D7358" s="372">
        <v>0.05</v>
      </c>
    </row>
    <row r="7359" spans="1:4" ht="45" x14ac:dyDescent="0.25">
      <c r="A7359" s="369" t="s">
        <v>10604</v>
      </c>
      <c r="B7359" s="370" t="s">
        <v>10605</v>
      </c>
      <c r="C7359" s="371" t="s">
        <v>310</v>
      </c>
      <c r="D7359" s="372">
        <v>0.08</v>
      </c>
    </row>
    <row r="7360" spans="1:4" x14ac:dyDescent="0.25">
      <c r="A7360" s="365" t="s">
        <v>7221</v>
      </c>
      <c r="B7360" s="366" t="s">
        <v>2966</v>
      </c>
      <c r="C7360" s="367"/>
      <c r="D7360" s="368"/>
    </row>
    <row r="7361" spans="1:4" x14ac:dyDescent="0.25">
      <c r="A7361" s="369" t="s">
        <v>2967</v>
      </c>
      <c r="B7361" s="370" t="s">
        <v>2968</v>
      </c>
      <c r="C7361" s="371" t="s">
        <v>21</v>
      </c>
      <c r="D7361" s="372"/>
    </row>
    <row r="7362" spans="1:4" x14ac:dyDescent="0.25">
      <c r="A7362" s="369" t="s">
        <v>8937</v>
      </c>
      <c r="B7362" s="370" t="s">
        <v>8938</v>
      </c>
      <c r="C7362" s="371" t="s">
        <v>770</v>
      </c>
      <c r="D7362" s="372">
        <v>0.45</v>
      </c>
    </row>
    <row r="7363" spans="1:4" x14ac:dyDescent="0.25">
      <c r="A7363" s="369" t="s">
        <v>8939</v>
      </c>
      <c r="B7363" s="370" t="s">
        <v>8940</v>
      </c>
      <c r="C7363" s="371" t="s">
        <v>770</v>
      </c>
      <c r="D7363" s="372">
        <v>0.4</v>
      </c>
    </row>
    <row r="7364" spans="1:4" ht="30" x14ac:dyDescent="0.25">
      <c r="A7364" s="369" t="s">
        <v>10524</v>
      </c>
      <c r="B7364" s="370" t="s">
        <v>10525</v>
      </c>
      <c r="C7364" s="371" t="s">
        <v>569</v>
      </c>
      <c r="D7364" s="372">
        <v>0.3</v>
      </c>
    </row>
    <row r="7365" spans="1:4" ht="45" x14ac:dyDescent="0.25">
      <c r="A7365" s="369" t="s">
        <v>10562</v>
      </c>
      <c r="B7365" s="370" t="s">
        <v>10563</v>
      </c>
      <c r="C7365" s="371" t="s">
        <v>310</v>
      </c>
      <c r="D7365" s="372">
        <v>0.25</v>
      </c>
    </row>
    <row r="7366" spans="1:4" x14ac:dyDescent="0.25">
      <c r="A7366" s="365" t="s">
        <v>7222</v>
      </c>
      <c r="B7366" s="366" t="s">
        <v>15102</v>
      </c>
      <c r="C7366" s="367"/>
      <c r="D7366" s="368"/>
    </row>
    <row r="7367" spans="1:4" x14ac:dyDescent="0.25">
      <c r="A7367" s="369" t="s">
        <v>60</v>
      </c>
      <c r="B7367" s="370" t="s">
        <v>61</v>
      </c>
      <c r="C7367" s="371" t="s">
        <v>21</v>
      </c>
      <c r="D7367" s="372"/>
    </row>
    <row r="7368" spans="1:4" x14ac:dyDescent="0.25">
      <c r="A7368" s="369" t="s">
        <v>8937</v>
      </c>
      <c r="B7368" s="370" t="s">
        <v>8938</v>
      </c>
      <c r="C7368" s="371" t="s">
        <v>770</v>
      </c>
      <c r="D7368" s="372">
        <v>0.8</v>
      </c>
    </row>
    <row r="7369" spans="1:4" x14ac:dyDescent="0.25">
      <c r="A7369" s="369" t="s">
        <v>8939</v>
      </c>
      <c r="B7369" s="370" t="s">
        <v>8940</v>
      </c>
      <c r="C7369" s="371" t="s">
        <v>770</v>
      </c>
      <c r="D7369" s="372">
        <v>0.8</v>
      </c>
    </row>
    <row r="7370" spans="1:4" ht="30" x14ac:dyDescent="0.25">
      <c r="A7370" s="369" t="s">
        <v>10522</v>
      </c>
      <c r="B7370" s="370" t="s">
        <v>10523</v>
      </c>
      <c r="C7370" s="371" t="s">
        <v>569</v>
      </c>
      <c r="D7370" s="372">
        <v>0.3</v>
      </c>
    </row>
    <row r="7371" spans="1:4" ht="60" x14ac:dyDescent="0.25">
      <c r="A7371" s="369" t="s">
        <v>10546</v>
      </c>
      <c r="B7371" s="370" t="s">
        <v>10547</v>
      </c>
      <c r="C7371" s="371" t="s">
        <v>310</v>
      </c>
      <c r="D7371" s="372">
        <v>0.16</v>
      </c>
    </row>
    <row r="7372" spans="1:4" ht="60" x14ac:dyDescent="0.25">
      <c r="A7372" s="369" t="s">
        <v>10584</v>
      </c>
      <c r="B7372" s="370" t="s">
        <v>10585</v>
      </c>
      <c r="C7372" s="371" t="s">
        <v>310</v>
      </c>
      <c r="D7372" s="372">
        <v>0.12</v>
      </c>
    </row>
    <row r="7373" spans="1:4" x14ac:dyDescent="0.25">
      <c r="A7373" s="369" t="s">
        <v>2970</v>
      </c>
      <c r="B7373" s="370" t="s">
        <v>2971</v>
      </c>
      <c r="C7373" s="371" t="s">
        <v>32</v>
      </c>
      <c r="D7373" s="372"/>
    </row>
    <row r="7374" spans="1:4" x14ac:dyDescent="0.25">
      <c r="A7374" s="369" t="s">
        <v>9500</v>
      </c>
      <c r="B7374" s="370" t="s">
        <v>9501</v>
      </c>
      <c r="C7374" s="371" t="s">
        <v>32</v>
      </c>
      <c r="D7374" s="372">
        <v>1</v>
      </c>
    </row>
    <row r="7375" spans="1:4" x14ac:dyDescent="0.25">
      <c r="A7375" s="369" t="s">
        <v>118</v>
      </c>
      <c r="B7375" s="370" t="s">
        <v>119</v>
      </c>
      <c r="C7375" s="371" t="s">
        <v>32</v>
      </c>
      <c r="D7375" s="372"/>
    </row>
    <row r="7376" spans="1:4" ht="30" x14ac:dyDescent="0.25">
      <c r="A7376" s="369" t="s">
        <v>9498</v>
      </c>
      <c r="B7376" s="370" t="s">
        <v>9499</v>
      </c>
      <c r="C7376" s="371" t="s">
        <v>32</v>
      </c>
      <c r="D7376" s="372">
        <v>1</v>
      </c>
    </row>
    <row r="7377" spans="1:4" ht="45" x14ac:dyDescent="0.25">
      <c r="A7377" s="369" t="s">
        <v>2972</v>
      </c>
      <c r="B7377" s="370" t="s">
        <v>7223</v>
      </c>
      <c r="C7377" s="371" t="s">
        <v>21</v>
      </c>
      <c r="D7377" s="372"/>
    </row>
    <row r="7378" spans="1:4" x14ac:dyDescent="0.25">
      <c r="A7378" s="369" t="s">
        <v>8937</v>
      </c>
      <c r="B7378" s="370" t="s">
        <v>8938</v>
      </c>
      <c r="C7378" s="371" t="s">
        <v>770</v>
      </c>
      <c r="D7378" s="372">
        <v>2.4500000000000002</v>
      </c>
    </row>
    <row r="7379" spans="1:4" x14ac:dyDescent="0.25">
      <c r="A7379" s="369" t="s">
        <v>8939</v>
      </c>
      <c r="B7379" s="370" t="s">
        <v>8940</v>
      </c>
      <c r="C7379" s="371" t="s">
        <v>770</v>
      </c>
      <c r="D7379" s="372">
        <v>4.9000000000000004</v>
      </c>
    </row>
    <row r="7380" spans="1:4" x14ac:dyDescent="0.25">
      <c r="A7380" s="369" t="s">
        <v>8977</v>
      </c>
      <c r="B7380" s="370" t="s">
        <v>8978</v>
      </c>
      <c r="C7380" s="371" t="s">
        <v>770</v>
      </c>
      <c r="D7380" s="372">
        <v>0.22</v>
      </c>
    </row>
    <row r="7381" spans="1:4" ht="30" x14ac:dyDescent="0.25">
      <c r="A7381" s="369" t="s">
        <v>9502</v>
      </c>
      <c r="B7381" s="370" t="s">
        <v>9503</v>
      </c>
      <c r="C7381" s="371" t="s">
        <v>310</v>
      </c>
      <c r="D7381" s="372">
        <v>0.15</v>
      </c>
    </row>
    <row r="7382" spans="1:4" ht="45" x14ac:dyDescent="0.25">
      <c r="A7382" s="369" t="s">
        <v>9504</v>
      </c>
      <c r="B7382" s="370" t="s">
        <v>9505</v>
      </c>
      <c r="C7382" s="371" t="s">
        <v>310</v>
      </c>
      <c r="D7382" s="372">
        <v>0.15</v>
      </c>
    </row>
    <row r="7383" spans="1:4" ht="45" x14ac:dyDescent="0.25">
      <c r="A7383" s="369" t="s">
        <v>10582</v>
      </c>
      <c r="B7383" s="370" t="s">
        <v>10583</v>
      </c>
      <c r="C7383" s="371" t="s">
        <v>310</v>
      </c>
      <c r="D7383" s="372">
        <v>1.1599999999999999</v>
      </c>
    </row>
    <row r="7384" spans="1:4" ht="45" x14ac:dyDescent="0.25">
      <c r="A7384" s="369" t="s">
        <v>2973</v>
      </c>
      <c r="B7384" s="370" t="s">
        <v>7224</v>
      </c>
      <c r="C7384" s="371" t="s">
        <v>21</v>
      </c>
      <c r="D7384" s="372"/>
    </row>
    <row r="7385" spans="1:4" x14ac:dyDescent="0.25">
      <c r="A7385" s="369" t="s">
        <v>8937</v>
      </c>
      <c r="B7385" s="370" t="s">
        <v>8938</v>
      </c>
      <c r="C7385" s="371" t="s">
        <v>770</v>
      </c>
      <c r="D7385" s="372">
        <v>2.9</v>
      </c>
    </row>
    <row r="7386" spans="1:4" x14ac:dyDescent="0.25">
      <c r="A7386" s="369" t="s">
        <v>8939</v>
      </c>
      <c r="B7386" s="370" t="s">
        <v>8940</v>
      </c>
      <c r="C7386" s="371" t="s">
        <v>770</v>
      </c>
      <c r="D7386" s="372">
        <v>5.8</v>
      </c>
    </row>
    <row r="7387" spans="1:4" x14ac:dyDescent="0.25">
      <c r="A7387" s="369" t="s">
        <v>8977</v>
      </c>
      <c r="B7387" s="370" t="s">
        <v>8978</v>
      </c>
      <c r="C7387" s="371" t="s">
        <v>770</v>
      </c>
      <c r="D7387" s="372">
        <v>0.22</v>
      </c>
    </row>
    <row r="7388" spans="1:4" ht="30" x14ac:dyDescent="0.25">
      <c r="A7388" s="369" t="s">
        <v>9502</v>
      </c>
      <c r="B7388" s="370" t="s">
        <v>9503</v>
      </c>
      <c r="C7388" s="371" t="s">
        <v>310</v>
      </c>
      <c r="D7388" s="372">
        <v>0.15</v>
      </c>
    </row>
    <row r="7389" spans="1:4" ht="45" x14ac:dyDescent="0.25">
      <c r="A7389" s="369" t="s">
        <v>9504</v>
      </c>
      <c r="B7389" s="370" t="s">
        <v>9505</v>
      </c>
      <c r="C7389" s="371" t="s">
        <v>310</v>
      </c>
      <c r="D7389" s="372">
        <v>0.15</v>
      </c>
    </row>
    <row r="7390" spans="1:4" ht="45" x14ac:dyDescent="0.25">
      <c r="A7390" s="369" t="s">
        <v>10582</v>
      </c>
      <c r="B7390" s="370" t="s">
        <v>10583</v>
      </c>
      <c r="C7390" s="371" t="s">
        <v>310</v>
      </c>
      <c r="D7390" s="372">
        <v>6.25</v>
      </c>
    </row>
    <row r="7391" spans="1:4" x14ac:dyDescent="0.25">
      <c r="A7391" s="365" t="s">
        <v>7225</v>
      </c>
      <c r="B7391" s="366" t="s">
        <v>15103</v>
      </c>
      <c r="C7391" s="367"/>
      <c r="D7391" s="368"/>
    </row>
    <row r="7392" spans="1:4" x14ac:dyDescent="0.25">
      <c r="A7392" s="369" t="s">
        <v>2975</v>
      </c>
      <c r="B7392" s="370" t="s">
        <v>2976</v>
      </c>
      <c r="C7392" s="371" t="s">
        <v>52</v>
      </c>
      <c r="D7392" s="372"/>
    </row>
    <row r="7393" spans="1:4" x14ac:dyDescent="0.25">
      <c r="A7393" s="369" t="s">
        <v>8937</v>
      </c>
      <c r="B7393" s="370" t="s">
        <v>8938</v>
      </c>
      <c r="C7393" s="371" t="s">
        <v>770</v>
      </c>
      <c r="D7393" s="372">
        <v>3.4000000000000002E-2</v>
      </c>
    </row>
    <row r="7394" spans="1:4" x14ac:dyDescent="0.25">
      <c r="A7394" s="369" t="s">
        <v>8939</v>
      </c>
      <c r="B7394" s="370" t="s">
        <v>8940</v>
      </c>
      <c r="C7394" s="371" t="s">
        <v>770</v>
      </c>
      <c r="D7394" s="372">
        <v>0.03</v>
      </c>
    </row>
    <row r="7395" spans="1:4" ht="45" x14ac:dyDescent="0.25">
      <c r="A7395" s="369" t="s">
        <v>10554</v>
      </c>
      <c r="B7395" s="370" t="s">
        <v>10555</v>
      </c>
      <c r="C7395" s="371" t="s">
        <v>310</v>
      </c>
      <c r="D7395" s="372">
        <v>2.5000000000000001E-2</v>
      </c>
    </row>
    <row r="7396" spans="1:4" x14ac:dyDescent="0.25">
      <c r="A7396" s="369" t="s">
        <v>2977</v>
      </c>
      <c r="B7396" s="370" t="s">
        <v>2978</v>
      </c>
      <c r="C7396" s="371" t="s">
        <v>52</v>
      </c>
      <c r="D7396" s="372"/>
    </row>
    <row r="7397" spans="1:4" x14ac:dyDescent="0.25">
      <c r="A7397" s="369" t="s">
        <v>8937</v>
      </c>
      <c r="B7397" s="370" t="s">
        <v>8938</v>
      </c>
      <c r="C7397" s="371" t="s">
        <v>770</v>
      </c>
      <c r="D7397" s="372">
        <v>6.7500000000000004E-2</v>
      </c>
    </row>
    <row r="7398" spans="1:4" x14ac:dyDescent="0.25">
      <c r="A7398" s="369" t="s">
        <v>8939</v>
      </c>
      <c r="B7398" s="370" t="s">
        <v>8940</v>
      </c>
      <c r="C7398" s="371" t="s">
        <v>770</v>
      </c>
      <c r="D7398" s="372">
        <v>0.06</v>
      </c>
    </row>
    <row r="7399" spans="1:4" ht="30" x14ac:dyDescent="0.25">
      <c r="A7399" s="369" t="s">
        <v>10524</v>
      </c>
      <c r="B7399" s="370" t="s">
        <v>10525</v>
      </c>
      <c r="C7399" s="371" t="s">
        <v>569</v>
      </c>
      <c r="D7399" s="372">
        <v>2.5000000000000001E-2</v>
      </c>
    </row>
    <row r="7400" spans="1:4" ht="45" x14ac:dyDescent="0.25">
      <c r="A7400" s="369" t="s">
        <v>10562</v>
      </c>
      <c r="B7400" s="370" t="s">
        <v>10563</v>
      </c>
      <c r="C7400" s="371" t="s">
        <v>310</v>
      </c>
      <c r="D7400" s="372">
        <v>2.5000000000000001E-2</v>
      </c>
    </row>
    <row r="7401" spans="1:4" x14ac:dyDescent="0.25">
      <c r="A7401" s="369" t="s">
        <v>14854</v>
      </c>
      <c r="B7401" s="370" t="s">
        <v>14855</v>
      </c>
      <c r="C7401" s="371" t="s">
        <v>569</v>
      </c>
      <c r="D7401" s="372">
        <v>0.08</v>
      </c>
    </row>
    <row r="7402" spans="1:4" ht="30" x14ac:dyDescent="0.25">
      <c r="A7402" s="365" t="s">
        <v>7226</v>
      </c>
      <c r="B7402" s="366" t="s">
        <v>15104</v>
      </c>
      <c r="C7402" s="367"/>
      <c r="D7402" s="368"/>
    </row>
    <row r="7403" spans="1:4" x14ac:dyDescent="0.25">
      <c r="A7403" s="369" t="s">
        <v>2980</v>
      </c>
      <c r="B7403" s="370" t="s">
        <v>2981</v>
      </c>
      <c r="C7403" s="371" t="s">
        <v>21</v>
      </c>
      <c r="D7403" s="372"/>
    </row>
    <row r="7404" spans="1:4" x14ac:dyDescent="0.25">
      <c r="A7404" s="369" t="s">
        <v>8937</v>
      </c>
      <c r="B7404" s="370" t="s">
        <v>8938</v>
      </c>
      <c r="C7404" s="371" t="s">
        <v>770</v>
      </c>
      <c r="D7404" s="372">
        <v>0.45</v>
      </c>
    </row>
    <row r="7405" spans="1:4" x14ac:dyDescent="0.25">
      <c r="A7405" s="369" t="s">
        <v>8939</v>
      </c>
      <c r="B7405" s="370" t="s">
        <v>8940</v>
      </c>
      <c r="C7405" s="371" t="s">
        <v>770</v>
      </c>
      <c r="D7405" s="372">
        <v>0.4</v>
      </c>
    </row>
    <row r="7406" spans="1:4" ht="30" x14ac:dyDescent="0.25">
      <c r="A7406" s="369" t="s">
        <v>10524</v>
      </c>
      <c r="B7406" s="370" t="s">
        <v>10525</v>
      </c>
      <c r="C7406" s="371" t="s">
        <v>569</v>
      </c>
      <c r="D7406" s="372">
        <v>0.3</v>
      </c>
    </row>
    <row r="7407" spans="1:4" x14ac:dyDescent="0.25">
      <c r="A7407" s="369" t="s">
        <v>10564</v>
      </c>
      <c r="B7407" s="370" t="s">
        <v>10565</v>
      </c>
      <c r="C7407" s="371" t="s">
        <v>310</v>
      </c>
      <c r="D7407" s="372">
        <v>0.24</v>
      </c>
    </row>
    <row r="7408" spans="1:4" ht="30" x14ac:dyDescent="0.25">
      <c r="A7408" s="369" t="s">
        <v>10590</v>
      </c>
      <c r="B7408" s="370" t="s">
        <v>10591</v>
      </c>
      <c r="C7408" s="371" t="s">
        <v>310</v>
      </c>
      <c r="D7408" s="372">
        <v>0.15</v>
      </c>
    </row>
    <row r="7409" spans="1:4" x14ac:dyDescent="0.25">
      <c r="A7409" s="369" t="s">
        <v>2982</v>
      </c>
      <c r="B7409" s="370" t="s">
        <v>2983</v>
      </c>
      <c r="C7409" s="371" t="s">
        <v>21</v>
      </c>
      <c r="D7409" s="372"/>
    </row>
    <row r="7410" spans="1:4" x14ac:dyDescent="0.25">
      <c r="A7410" s="369" t="s">
        <v>8937</v>
      </c>
      <c r="B7410" s="370" t="s">
        <v>8938</v>
      </c>
      <c r="C7410" s="371" t="s">
        <v>770</v>
      </c>
      <c r="D7410" s="372">
        <v>0.45</v>
      </c>
    </row>
    <row r="7411" spans="1:4" x14ac:dyDescent="0.25">
      <c r="A7411" s="369" t="s">
        <v>8939</v>
      </c>
      <c r="B7411" s="370" t="s">
        <v>8940</v>
      </c>
      <c r="C7411" s="371" t="s">
        <v>770</v>
      </c>
      <c r="D7411" s="372">
        <v>0.4</v>
      </c>
    </row>
    <row r="7412" spans="1:4" ht="30" x14ac:dyDescent="0.25">
      <c r="A7412" s="369" t="s">
        <v>10524</v>
      </c>
      <c r="B7412" s="370" t="s">
        <v>10525</v>
      </c>
      <c r="C7412" s="371" t="s">
        <v>569</v>
      </c>
      <c r="D7412" s="372">
        <v>0.3</v>
      </c>
    </row>
    <row r="7413" spans="1:4" ht="30" x14ac:dyDescent="0.25">
      <c r="A7413" s="369" t="s">
        <v>10560</v>
      </c>
      <c r="B7413" s="370" t="s">
        <v>10561</v>
      </c>
      <c r="C7413" s="371" t="s">
        <v>310</v>
      </c>
      <c r="D7413" s="372">
        <v>0.25</v>
      </c>
    </row>
    <row r="7414" spans="1:4" x14ac:dyDescent="0.25">
      <c r="A7414" s="369" t="s">
        <v>10564</v>
      </c>
      <c r="B7414" s="370" t="s">
        <v>10565</v>
      </c>
      <c r="C7414" s="371" t="s">
        <v>310</v>
      </c>
      <c r="D7414" s="372">
        <v>0.24</v>
      </c>
    </row>
    <row r="7415" spans="1:4" x14ac:dyDescent="0.25">
      <c r="A7415" s="369" t="s">
        <v>465</v>
      </c>
      <c r="B7415" s="370" t="s">
        <v>466</v>
      </c>
      <c r="C7415" s="371" t="s">
        <v>21</v>
      </c>
      <c r="D7415" s="372"/>
    </row>
    <row r="7416" spans="1:4" x14ac:dyDescent="0.25">
      <c r="A7416" s="369" t="s">
        <v>8937</v>
      </c>
      <c r="B7416" s="370" t="s">
        <v>8938</v>
      </c>
      <c r="C7416" s="371" t="s">
        <v>770</v>
      </c>
      <c r="D7416" s="372">
        <v>0.45</v>
      </c>
    </row>
    <row r="7417" spans="1:4" x14ac:dyDescent="0.25">
      <c r="A7417" s="369" t="s">
        <v>8939</v>
      </c>
      <c r="B7417" s="370" t="s">
        <v>8940</v>
      </c>
      <c r="C7417" s="371" t="s">
        <v>770</v>
      </c>
      <c r="D7417" s="372">
        <v>0.4</v>
      </c>
    </row>
    <row r="7418" spans="1:4" ht="30" x14ac:dyDescent="0.25">
      <c r="A7418" s="369" t="s">
        <v>10524</v>
      </c>
      <c r="B7418" s="370" t="s">
        <v>10525</v>
      </c>
      <c r="C7418" s="371" t="s">
        <v>569</v>
      </c>
      <c r="D7418" s="372">
        <v>0.3</v>
      </c>
    </row>
    <row r="7419" spans="1:4" x14ac:dyDescent="0.25">
      <c r="A7419" s="369" t="s">
        <v>10564</v>
      </c>
      <c r="B7419" s="370" t="s">
        <v>10565</v>
      </c>
      <c r="C7419" s="371" t="s">
        <v>310</v>
      </c>
      <c r="D7419" s="372">
        <v>0.24</v>
      </c>
    </row>
    <row r="7420" spans="1:4" ht="30" x14ac:dyDescent="0.25">
      <c r="A7420" s="369" t="s">
        <v>10592</v>
      </c>
      <c r="B7420" s="370" t="s">
        <v>10593</v>
      </c>
      <c r="C7420" s="371" t="s">
        <v>310</v>
      </c>
      <c r="D7420" s="372">
        <v>0.2</v>
      </c>
    </row>
    <row r="7421" spans="1:4" x14ac:dyDescent="0.25">
      <c r="A7421" s="369" t="s">
        <v>2984</v>
      </c>
      <c r="B7421" s="370" t="s">
        <v>2985</v>
      </c>
      <c r="C7421" s="371" t="s">
        <v>21</v>
      </c>
      <c r="D7421" s="372"/>
    </row>
    <row r="7422" spans="1:4" x14ac:dyDescent="0.25">
      <c r="A7422" s="369" t="s">
        <v>8937</v>
      </c>
      <c r="B7422" s="370" t="s">
        <v>8938</v>
      </c>
      <c r="C7422" s="371" t="s">
        <v>770</v>
      </c>
      <c r="D7422" s="372">
        <v>0.45</v>
      </c>
    </row>
    <row r="7423" spans="1:4" x14ac:dyDescent="0.25">
      <c r="A7423" s="369" t="s">
        <v>8939</v>
      </c>
      <c r="B7423" s="370" t="s">
        <v>8940</v>
      </c>
      <c r="C7423" s="371" t="s">
        <v>770</v>
      </c>
      <c r="D7423" s="372">
        <v>0.4</v>
      </c>
    </row>
    <row r="7424" spans="1:4" x14ac:dyDescent="0.25">
      <c r="A7424" s="369" t="s">
        <v>10526</v>
      </c>
      <c r="B7424" s="370" t="s">
        <v>10527</v>
      </c>
      <c r="C7424" s="371" t="s">
        <v>569</v>
      </c>
      <c r="D7424" s="372">
        <v>0.3</v>
      </c>
    </row>
    <row r="7425" spans="1:4" ht="60" x14ac:dyDescent="0.25">
      <c r="A7425" s="369" t="s">
        <v>10546</v>
      </c>
      <c r="B7425" s="370" t="s">
        <v>10547</v>
      </c>
      <c r="C7425" s="371" t="s">
        <v>310</v>
      </c>
      <c r="D7425" s="372">
        <v>0.25</v>
      </c>
    </row>
    <row r="7426" spans="1:4" ht="60" x14ac:dyDescent="0.25">
      <c r="A7426" s="369" t="s">
        <v>10584</v>
      </c>
      <c r="B7426" s="370" t="s">
        <v>10585</v>
      </c>
      <c r="C7426" s="371" t="s">
        <v>310</v>
      </c>
      <c r="D7426" s="372">
        <v>0.1</v>
      </c>
    </row>
    <row r="7427" spans="1:4" x14ac:dyDescent="0.25">
      <c r="A7427" s="369" t="s">
        <v>120</v>
      </c>
      <c r="B7427" s="370" t="s">
        <v>121</v>
      </c>
      <c r="C7427" s="371" t="s">
        <v>21</v>
      </c>
      <c r="D7427" s="372"/>
    </row>
    <row r="7428" spans="1:4" x14ac:dyDescent="0.25">
      <c r="A7428" s="369" t="s">
        <v>8937</v>
      </c>
      <c r="B7428" s="370" t="s">
        <v>8938</v>
      </c>
      <c r="C7428" s="371" t="s">
        <v>770</v>
      </c>
      <c r="D7428" s="372">
        <v>0.45</v>
      </c>
    </row>
    <row r="7429" spans="1:4" x14ac:dyDescent="0.25">
      <c r="A7429" s="369" t="s">
        <v>8939</v>
      </c>
      <c r="B7429" s="370" t="s">
        <v>8940</v>
      </c>
      <c r="C7429" s="371" t="s">
        <v>770</v>
      </c>
      <c r="D7429" s="372">
        <v>0.4</v>
      </c>
    </row>
    <row r="7430" spans="1:4" ht="30" x14ac:dyDescent="0.25">
      <c r="A7430" s="369" t="s">
        <v>10524</v>
      </c>
      <c r="B7430" s="370" t="s">
        <v>10525</v>
      </c>
      <c r="C7430" s="371" t="s">
        <v>569</v>
      </c>
      <c r="D7430" s="372">
        <v>0.3</v>
      </c>
    </row>
    <row r="7431" spans="1:4" x14ac:dyDescent="0.25">
      <c r="A7431" s="369" t="s">
        <v>10564</v>
      </c>
      <c r="B7431" s="370" t="s">
        <v>10565</v>
      </c>
      <c r="C7431" s="371" t="s">
        <v>310</v>
      </c>
      <c r="D7431" s="372">
        <v>0.24</v>
      </c>
    </row>
    <row r="7432" spans="1:4" ht="45" x14ac:dyDescent="0.25">
      <c r="A7432" s="369" t="s">
        <v>10570</v>
      </c>
      <c r="B7432" s="370" t="s">
        <v>10571</v>
      </c>
      <c r="C7432" s="371" t="s">
        <v>310</v>
      </c>
      <c r="D7432" s="372">
        <v>0.25</v>
      </c>
    </row>
    <row r="7433" spans="1:4" x14ac:dyDescent="0.25">
      <c r="A7433" s="369" t="s">
        <v>2986</v>
      </c>
      <c r="B7433" s="370" t="s">
        <v>2987</v>
      </c>
      <c r="C7433" s="371" t="s">
        <v>21</v>
      </c>
      <c r="D7433" s="372"/>
    </row>
    <row r="7434" spans="1:4" x14ac:dyDescent="0.25">
      <c r="A7434" s="369" t="s">
        <v>8937</v>
      </c>
      <c r="B7434" s="370" t="s">
        <v>8938</v>
      </c>
      <c r="C7434" s="371" t="s">
        <v>770</v>
      </c>
      <c r="D7434" s="372">
        <v>0.9</v>
      </c>
    </row>
    <row r="7435" spans="1:4" x14ac:dyDescent="0.25">
      <c r="A7435" s="369" t="s">
        <v>8939</v>
      </c>
      <c r="B7435" s="370" t="s">
        <v>8940</v>
      </c>
      <c r="C7435" s="371" t="s">
        <v>770</v>
      </c>
      <c r="D7435" s="372">
        <v>0.9</v>
      </c>
    </row>
    <row r="7436" spans="1:4" ht="30" x14ac:dyDescent="0.25">
      <c r="A7436" s="369" t="s">
        <v>10524</v>
      </c>
      <c r="B7436" s="370" t="s">
        <v>10525</v>
      </c>
      <c r="C7436" s="371" t="s">
        <v>569</v>
      </c>
      <c r="D7436" s="372">
        <v>0.3</v>
      </c>
    </row>
    <row r="7437" spans="1:4" x14ac:dyDescent="0.25">
      <c r="A7437" s="369" t="s">
        <v>10544</v>
      </c>
      <c r="B7437" s="370" t="s">
        <v>10545</v>
      </c>
      <c r="C7437" s="371" t="s">
        <v>310</v>
      </c>
      <c r="D7437" s="372">
        <v>0.24</v>
      </c>
    </row>
    <row r="7438" spans="1:4" x14ac:dyDescent="0.25">
      <c r="A7438" s="369" t="s">
        <v>10572</v>
      </c>
      <c r="B7438" s="370" t="s">
        <v>10573</v>
      </c>
      <c r="C7438" s="371" t="s">
        <v>310</v>
      </c>
      <c r="D7438" s="372">
        <v>0.5</v>
      </c>
    </row>
    <row r="7439" spans="1:4" x14ac:dyDescent="0.25">
      <c r="A7439" s="369" t="s">
        <v>2988</v>
      </c>
      <c r="B7439" s="370" t="s">
        <v>2989</v>
      </c>
      <c r="C7439" s="371" t="s">
        <v>21</v>
      </c>
      <c r="D7439" s="372"/>
    </row>
    <row r="7440" spans="1:4" x14ac:dyDescent="0.25">
      <c r="A7440" s="369" t="s">
        <v>8937</v>
      </c>
      <c r="B7440" s="370" t="s">
        <v>8938</v>
      </c>
      <c r="C7440" s="371" t="s">
        <v>770</v>
      </c>
      <c r="D7440" s="372">
        <v>0.45</v>
      </c>
    </row>
    <row r="7441" spans="1:4" x14ac:dyDescent="0.25">
      <c r="A7441" s="369" t="s">
        <v>8939</v>
      </c>
      <c r="B7441" s="370" t="s">
        <v>8940</v>
      </c>
      <c r="C7441" s="371" t="s">
        <v>770</v>
      </c>
      <c r="D7441" s="372">
        <v>0.4</v>
      </c>
    </row>
    <row r="7442" spans="1:4" ht="30" x14ac:dyDescent="0.25">
      <c r="A7442" s="369" t="s">
        <v>10524</v>
      </c>
      <c r="B7442" s="370" t="s">
        <v>10525</v>
      </c>
      <c r="C7442" s="371" t="s">
        <v>569</v>
      </c>
      <c r="D7442" s="372">
        <v>0.3</v>
      </c>
    </row>
    <row r="7443" spans="1:4" ht="45" x14ac:dyDescent="0.25">
      <c r="A7443" s="369" t="s">
        <v>10554</v>
      </c>
      <c r="B7443" s="370" t="s">
        <v>10555</v>
      </c>
      <c r="C7443" s="371" t="s">
        <v>310</v>
      </c>
      <c r="D7443" s="372">
        <v>0.25</v>
      </c>
    </row>
    <row r="7444" spans="1:4" ht="30" x14ac:dyDescent="0.25">
      <c r="A7444" s="369" t="s">
        <v>10586</v>
      </c>
      <c r="B7444" s="370" t="s">
        <v>10587</v>
      </c>
      <c r="C7444" s="371" t="s">
        <v>310</v>
      </c>
      <c r="D7444" s="372">
        <v>0.04</v>
      </c>
    </row>
    <row r="7445" spans="1:4" x14ac:dyDescent="0.25">
      <c r="A7445" s="369" t="s">
        <v>10614</v>
      </c>
      <c r="B7445" s="370" t="s">
        <v>10615</v>
      </c>
      <c r="C7445" s="371" t="s">
        <v>310</v>
      </c>
      <c r="D7445" s="372">
        <v>0.08</v>
      </c>
    </row>
    <row r="7446" spans="1:4" x14ac:dyDescent="0.25">
      <c r="A7446" s="369" t="s">
        <v>182</v>
      </c>
      <c r="B7446" s="370" t="s">
        <v>183</v>
      </c>
      <c r="C7446" s="371" t="s">
        <v>21</v>
      </c>
      <c r="D7446" s="372"/>
    </row>
    <row r="7447" spans="1:4" x14ac:dyDescent="0.25">
      <c r="A7447" s="369" t="s">
        <v>8937</v>
      </c>
      <c r="B7447" s="370" t="s">
        <v>8938</v>
      </c>
      <c r="C7447" s="371" t="s">
        <v>770</v>
      </c>
      <c r="D7447" s="372">
        <v>0.6</v>
      </c>
    </row>
    <row r="7448" spans="1:4" x14ac:dyDescent="0.25">
      <c r="A7448" s="369" t="s">
        <v>8939</v>
      </c>
      <c r="B7448" s="370" t="s">
        <v>8940</v>
      </c>
      <c r="C7448" s="371" t="s">
        <v>770</v>
      </c>
      <c r="D7448" s="372">
        <v>0.6</v>
      </c>
    </row>
    <row r="7449" spans="1:4" ht="30" x14ac:dyDescent="0.25">
      <c r="A7449" s="369" t="s">
        <v>10524</v>
      </c>
      <c r="B7449" s="370" t="s">
        <v>10525</v>
      </c>
      <c r="C7449" s="371" t="s">
        <v>569</v>
      </c>
      <c r="D7449" s="372">
        <v>0.3</v>
      </c>
    </row>
    <row r="7450" spans="1:4" ht="45" x14ac:dyDescent="0.25">
      <c r="A7450" s="369" t="s">
        <v>10552</v>
      </c>
      <c r="B7450" s="370" t="s">
        <v>10553</v>
      </c>
      <c r="C7450" s="371" t="s">
        <v>310</v>
      </c>
      <c r="D7450" s="372">
        <v>0.72</v>
      </c>
    </row>
    <row r="7451" spans="1:4" x14ac:dyDescent="0.25">
      <c r="A7451" s="369" t="s">
        <v>10564</v>
      </c>
      <c r="B7451" s="370" t="s">
        <v>10565</v>
      </c>
      <c r="C7451" s="371" t="s">
        <v>310</v>
      </c>
      <c r="D7451" s="372">
        <v>0.24</v>
      </c>
    </row>
    <row r="7452" spans="1:4" ht="45" x14ac:dyDescent="0.25">
      <c r="A7452" s="369" t="s">
        <v>2990</v>
      </c>
      <c r="B7452" s="370" t="s">
        <v>7227</v>
      </c>
      <c r="C7452" s="371" t="s">
        <v>21</v>
      </c>
      <c r="D7452" s="372"/>
    </row>
    <row r="7453" spans="1:4" ht="45" x14ac:dyDescent="0.25">
      <c r="A7453" s="369" t="s">
        <v>10578</v>
      </c>
      <c r="B7453" s="370" t="s">
        <v>10579</v>
      </c>
      <c r="C7453" s="371" t="s">
        <v>21</v>
      </c>
      <c r="D7453" s="372">
        <v>1</v>
      </c>
    </row>
    <row r="7454" spans="1:4" ht="45" x14ac:dyDescent="0.25">
      <c r="A7454" s="369" t="s">
        <v>2991</v>
      </c>
      <c r="B7454" s="370" t="s">
        <v>7228</v>
      </c>
      <c r="C7454" s="371" t="s">
        <v>21</v>
      </c>
      <c r="D7454" s="372"/>
    </row>
    <row r="7455" spans="1:4" ht="45" x14ac:dyDescent="0.25">
      <c r="A7455" s="369" t="s">
        <v>10580</v>
      </c>
      <c r="B7455" s="370" t="s">
        <v>10581</v>
      </c>
      <c r="C7455" s="371" t="s">
        <v>21</v>
      </c>
      <c r="D7455" s="372">
        <v>1</v>
      </c>
    </row>
    <row r="7456" spans="1:4" x14ac:dyDescent="0.25">
      <c r="A7456" s="365" t="s">
        <v>7229</v>
      </c>
      <c r="B7456" s="366" t="s">
        <v>15105</v>
      </c>
      <c r="C7456" s="367"/>
      <c r="D7456" s="368"/>
    </row>
    <row r="7457" spans="1:4" x14ac:dyDescent="0.25">
      <c r="A7457" s="369" t="s">
        <v>2993</v>
      </c>
      <c r="B7457" s="370" t="s">
        <v>2994</v>
      </c>
      <c r="C7457" s="371" t="s">
        <v>21</v>
      </c>
      <c r="D7457" s="372"/>
    </row>
    <row r="7458" spans="1:4" x14ac:dyDescent="0.25">
      <c r="A7458" s="369" t="s">
        <v>8937</v>
      </c>
      <c r="B7458" s="370" t="s">
        <v>8938</v>
      </c>
      <c r="C7458" s="371" t="s">
        <v>770</v>
      </c>
      <c r="D7458" s="372">
        <v>0.6</v>
      </c>
    </row>
    <row r="7459" spans="1:4" x14ac:dyDescent="0.25">
      <c r="A7459" s="369" t="s">
        <v>8939</v>
      </c>
      <c r="B7459" s="370" t="s">
        <v>8940</v>
      </c>
      <c r="C7459" s="371" t="s">
        <v>770</v>
      </c>
      <c r="D7459" s="372">
        <v>0.6</v>
      </c>
    </row>
    <row r="7460" spans="1:4" x14ac:dyDescent="0.25">
      <c r="A7460" s="369" t="s">
        <v>10526</v>
      </c>
      <c r="B7460" s="370" t="s">
        <v>10527</v>
      </c>
      <c r="C7460" s="371" t="s">
        <v>569</v>
      </c>
      <c r="D7460" s="372">
        <v>0.3</v>
      </c>
    </row>
    <row r="7461" spans="1:4" ht="60" x14ac:dyDescent="0.25">
      <c r="A7461" s="369" t="s">
        <v>10546</v>
      </c>
      <c r="B7461" s="370" t="s">
        <v>10547</v>
      </c>
      <c r="C7461" s="371" t="s">
        <v>310</v>
      </c>
      <c r="D7461" s="372">
        <v>0.25</v>
      </c>
    </row>
    <row r="7462" spans="1:4" ht="60" x14ac:dyDescent="0.25">
      <c r="A7462" s="369" t="s">
        <v>10584</v>
      </c>
      <c r="B7462" s="370" t="s">
        <v>10585</v>
      </c>
      <c r="C7462" s="371" t="s">
        <v>310</v>
      </c>
      <c r="D7462" s="372">
        <v>0.2</v>
      </c>
    </row>
    <row r="7463" spans="1:4" x14ac:dyDescent="0.25">
      <c r="A7463" s="365" t="s">
        <v>7230</v>
      </c>
      <c r="B7463" s="366" t="s">
        <v>15106</v>
      </c>
      <c r="C7463" s="367"/>
      <c r="D7463" s="368"/>
    </row>
    <row r="7464" spans="1:4" x14ac:dyDescent="0.25">
      <c r="A7464" s="369" t="s">
        <v>2996</v>
      </c>
      <c r="B7464" s="370" t="s">
        <v>2997</v>
      </c>
      <c r="C7464" s="371" t="s">
        <v>21</v>
      </c>
      <c r="D7464" s="372"/>
    </row>
    <row r="7465" spans="1:4" x14ac:dyDescent="0.25">
      <c r="A7465" s="369" t="s">
        <v>8937</v>
      </c>
      <c r="B7465" s="370" t="s">
        <v>8938</v>
      </c>
      <c r="C7465" s="371" t="s">
        <v>770</v>
      </c>
      <c r="D7465" s="372">
        <v>0.6</v>
      </c>
    </row>
    <row r="7466" spans="1:4" x14ac:dyDescent="0.25">
      <c r="A7466" s="369" t="s">
        <v>8939</v>
      </c>
      <c r="B7466" s="370" t="s">
        <v>8940</v>
      </c>
      <c r="C7466" s="371" t="s">
        <v>770</v>
      </c>
      <c r="D7466" s="372">
        <v>0.6</v>
      </c>
    </row>
    <row r="7467" spans="1:4" x14ac:dyDescent="0.25">
      <c r="A7467" s="369" t="s">
        <v>10526</v>
      </c>
      <c r="B7467" s="370" t="s">
        <v>10527</v>
      </c>
      <c r="C7467" s="371" t="s">
        <v>569</v>
      </c>
      <c r="D7467" s="372">
        <v>0.5</v>
      </c>
    </row>
    <row r="7468" spans="1:4" ht="60" x14ac:dyDescent="0.25">
      <c r="A7468" s="369" t="s">
        <v>10546</v>
      </c>
      <c r="B7468" s="370" t="s">
        <v>10547</v>
      </c>
      <c r="C7468" s="371" t="s">
        <v>310</v>
      </c>
      <c r="D7468" s="372">
        <v>0.25</v>
      </c>
    </row>
    <row r="7469" spans="1:4" ht="60" x14ac:dyDescent="0.25">
      <c r="A7469" s="369" t="s">
        <v>10584</v>
      </c>
      <c r="B7469" s="370" t="s">
        <v>10585</v>
      </c>
      <c r="C7469" s="371" t="s">
        <v>310</v>
      </c>
      <c r="D7469" s="372">
        <v>0.2</v>
      </c>
    </row>
    <row r="7470" spans="1:4" x14ac:dyDescent="0.25">
      <c r="A7470" s="365" t="s">
        <v>7231</v>
      </c>
      <c r="B7470" s="366" t="s">
        <v>2998</v>
      </c>
      <c r="C7470" s="367"/>
      <c r="D7470" s="368"/>
    </row>
    <row r="7471" spans="1:4" x14ac:dyDescent="0.25">
      <c r="A7471" s="365" t="s">
        <v>7232</v>
      </c>
      <c r="B7471" s="366" t="s">
        <v>15107</v>
      </c>
      <c r="C7471" s="367"/>
      <c r="D7471" s="368"/>
    </row>
    <row r="7472" spans="1:4" x14ac:dyDescent="0.25">
      <c r="A7472" s="369" t="s">
        <v>3000</v>
      </c>
      <c r="B7472" s="370" t="s">
        <v>3001</v>
      </c>
      <c r="C7472" s="371" t="s">
        <v>25</v>
      </c>
      <c r="D7472" s="372"/>
    </row>
    <row r="7473" spans="1:4" x14ac:dyDescent="0.25">
      <c r="A7473" s="369" t="s">
        <v>8949</v>
      </c>
      <c r="B7473" s="370" t="s">
        <v>8950</v>
      </c>
      <c r="C7473" s="371" t="s">
        <v>770</v>
      </c>
      <c r="D7473" s="372">
        <v>2.5</v>
      </c>
    </row>
    <row r="7474" spans="1:4" x14ac:dyDescent="0.25">
      <c r="A7474" s="369" t="s">
        <v>10870</v>
      </c>
      <c r="B7474" s="370" t="s">
        <v>3001</v>
      </c>
      <c r="C7474" s="371" t="s">
        <v>25</v>
      </c>
      <c r="D7474" s="372">
        <v>1</v>
      </c>
    </row>
    <row r="7475" spans="1:4" ht="30" x14ac:dyDescent="0.25">
      <c r="A7475" s="369" t="s">
        <v>3002</v>
      </c>
      <c r="B7475" s="370" t="s">
        <v>3003</v>
      </c>
      <c r="C7475" s="371" t="s">
        <v>21</v>
      </c>
      <c r="D7475" s="372"/>
    </row>
    <row r="7476" spans="1:4" x14ac:dyDescent="0.25">
      <c r="A7476" s="369" t="s">
        <v>8949</v>
      </c>
      <c r="B7476" s="370" t="s">
        <v>8950</v>
      </c>
      <c r="C7476" s="371" t="s">
        <v>770</v>
      </c>
      <c r="D7476" s="372">
        <v>0.1</v>
      </c>
    </row>
    <row r="7477" spans="1:4" x14ac:dyDescent="0.25">
      <c r="A7477" s="365" t="s">
        <v>7233</v>
      </c>
      <c r="B7477" s="366" t="s">
        <v>15108</v>
      </c>
      <c r="C7477" s="367"/>
      <c r="D7477" s="368"/>
    </row>
    <row r="7478" spans="1:4" x14ac:dyDescent="0.25">
      <c r="A7478" s="369" t="s">
        <v>3005</v>
      </c>
      <c r="B7478" s="370" t="s">
        <v>3006</v>
      </c>
      <c r="C7478" s="371" t="s">
        <v>21</v>
      </c>
      <c r="D7478" s="372"/>
    </row>
    <row r="7479" spans="1:4" x14ac:dyDescent="0.25">
      <c r="A7479" s="369" t="s">
        <v>8903</v>
      </c>
      <c r="B7479" s="370" t="s">
        <v>8904</v>
      </c>
      <c r="C7479" s="371" t="s">
        <v>770</v>
      </c>
      <c r="D7479" s="372">
        <v>0.12</v>
      </c>
    </row>
    <row r="7480" spans="1:4" x14ac:dyDescent="0.25">
      <c r="A7480" s="369" t="s">
        <v>8931</v>
      </c>
      <c r="B7480" s="370" t="s">
        <v>8932</v>
      </c>
      <c r="C7480" s="371" t="s">
        <v>770</v>
      </c>
      <c r="D7480" s="372">
        <v>0.04</v>
      </c>
    </row>
    <row r="7481" spans="1:4" x14ac:dyDescent="0.25">
      <c r="A7481" s="369" t="s">
        <v>9364</v>
      </c>
      <c r="B7481" s="370" t="s">
        <v>9365</v>
      </c>
      <c r="C7481" s="371" t="s">
        <v>52</v>
      </c>
      <c r="D7481" s="372">
        <v>0.1875</v>
      </c>
    </row>
    <row r="7482" spans="1:4" x14ac:dyDescent="0.25">
      <c r="A7482" s="369" t="s">
        <v>10864</v>
      </c>
      <c r="B7482" s="370" t="s">
        <v>10865</v>
      </c>
      <c r="C7482" s="371" t="s">
        <v>21</v>
      </c>
      <c r="D7482" s="372">
        <v>1</v>
      </c>
    </row>
    <row r="7483" spans="1:4" x14ac:dyDescent="0.25">
      <c r="A7483" s="369" t="s">
        <v>10870</v>
      </c>
      <c r="B7483" s="370" t="s">
        <v>3001</v>
      </c>
      <c r="C7483" s="371" t="s">
        <v>25</v>
      </c>
      <c r="D7483" s="372">
        <v>0.01</v>
      </c>
    </row>
    <row r="7484" spans="1:4" x14ac:dyDescent="0.25">
      <c r="A7484" s="369" t="s">
        <v>556</v>
      </c>
      <c r="B7484" s="370" t="s">
        <v>555</v>
      </c>
      <c r="C7484" s="371" t="s">
        <v>21</v>
      </c>
      <c r="D7484" s="372"/>
    </row>
    <row r="7485" spans="1:4" x14ac:dyDescent="0.25">
      <c r="A7485" s="369" t="s">
        <v>8903</v>
      </c>
      <c r="B7485" s="370" t="s">
        <v>8904</v>
      </c>
      <c r="C7485" s="371" t="s">
        <v>770</v>
      </c>
      <c r="D7485" s="372">
        <v>0.18</v>
      </c>
    </row>
    <row r="7486" spans="1:4" x14ac:dyDescent="0.25">
      <c r="A7486" s="369" t="s">
        <v>8931</v>
      </c>
      <c r="B7486" s="370" t="s">
        <v>8932</v>
      </c>
      <c r="C7486" s="371" t="s">
        <v>770</v>
      </c>
      <c r="D7486" s="372">
        <v>0.06</v>
      </c>
    </row>
    <row r="7487" spans="1:4" x14ac:dyDescent="0.25">
      <c r="A7487" s="369" t="s">
        <v>10864</v>
      </c>
      <c r="B7487" s="370" t="s">
        <v>10865</v>
      </c>
      <c r="C7487" s="371" t="s">
        <v>21</v>
      </c>
      <c r="D7487" s="372">
        <v>1</v>
      </c>
    </row>
    <row r="7488" spans="1:4" x14ac:dyDescent="0.25">
      <c r="A7488" s="369" t="s">
        <v>10870</v>
      </c>
      <c r="B7488" s="370" t="s">
        <v>3001</v>
      </c>
      <c r="C7488" s="371" t="s">
        <v>25</v>
      </c>
      <c r="D7488" s="372">
        <v>0.01</v>
      </c>
    </row>
    <row r="7489" spans="1:4" x14ac:dyDescent="0.25">
      <c r="A7489" s="369" t="s">
        <v>3007</v>
      </c>
      <c r="B7489" s="370" t="s">
        <v>7234</v>
      </c>
      <c r="C7489" s="371" t="s">
        <v>21</v>
      </c>
      <c r="D7489" s="372"/>
    </row>
    <row r="7490" spans="1:4" x14ac:dyDescent="0.25">
      <c r="A7490" s="369" t="s">
        <v>8903</v>
      </c>
      <c r="B7490" s="370" t="s">
        <v>8904</v>
      </c>
      <c r="C7490" s="371" t="s">
        <v>770</v>
      </c>
      <c r="D7490" s="372">
        <v>0.2</v>
      </c>
    </row>
    <row r="7491" spans="1:4" x14ac:dyDescent="0.25">
      <c r="A7491" s="369" t="s">
        <v>8931</v>
      </c>
      <c r="B7491" s="370" t="s">
        <v>8932</v>
      </c>
      <c r="C7491" s="371" t="s">
        <v>770</v>
      </c>
      <c r="D7491" s="372">
        <v>0.1</v>
      </c>
    </row>
    <row r="7492" spans="1:4" x14ac:dyDescent="0.25">
      <c r="A7492" s="369" t="s">
        <v>10868</v>
      </c>
      <c r="B7492" s="370" t="s">
        <v>10869</v>
      </c>
      <c r="C7492" s="371" t="s">
        <v>25</v>
      </c>
      <c r="D7492" s="372">
        <v>0.05</v>
      </c>
    </row>
    <row r="7493" spans="1:4" x14ac:dyDescent="0.25">
      <c r="A7493" s="369" t="s">
        <v>10887</v>
      </c>
      <c r="B7493" s="370" t="s">
        <v>10888</v>
      </c>
      <c r="C7493" s="371" t="s">
        <v>569</v>
      </c>
      <c r="D7493" s="372">
        <v>18</v>
      </c>
    </row>
    <row r="7494" spans="1:4" x14ac:dyDescent="0.25">
      <c r="A7494" s="369" t="s">
        <v>3008</v>
      </c>
      <c r="B7494" s="370" t="s">
        <v>3009</v>
      </c>
      <c r="C7494" s="371" t="s">
        <v>21</v>
      </c>
      <c r="D7494" s="372"/>
    </row>
    <row r="7495" spans="1:4" x14ac:dyDescent="0.25">
      <c r="A7495" s="369" t="s">
        <v>8903</v>
      </c>
      <c r="B7495" s="370" t="s">
        <v>8904</v>
      </c>
      <c r="C7495" s="371" t="s">
        <v>770</v>
      </c>
      <c r="D7495" s="372">
        <v>0.18</v>
      </c>
    </row>
    <row r="7496" spans="1:4" x14ac:dyDescent="0.25">
      <c r="A7496" s="369" t="s">
        <v>8931</v>
      </c>
      <c r="B7496" s="370" t="s">
        <v>8932</v>
      </c>
      <c r="C7496" s="371" t="s">
        <v>770</v>
      </c>
      <c r="D7496" s="372">
        <v>0.06</v>
      </c>
    </row>
    <row r="7497" spans="1:4" x14ac:dyDescent="0.25">
      <c r="A7497" s="369" t="s">
        <v>10870</v>
      </c>
      <c r="B7497" s="370" t="s">
        <v>3001</v>
      </c>
      <c r="C7497" s="371" t="s">
        <v>25</v>
      </c>
      <c r="D7497" s="372">
        <v>0.01</v>
      </c>
    </row>
    <row r="7498" spans="1:4" x14ac:dyDescent="0.25">
      <c r="A7498" s="369" t="s">
        <v>10877</v>
      </c>
      <c r="B7498" s="370" t="s">
        <v>10878</v>
      </c>
      <c r="C7498" s="371" t="s">
        <v>21</v>
      </c>
      <c r="D7498" s="372">
        <v>1</v>
      </c>
    </row>
    <row r="7499" spans="1:4" x14ac:dyDescent="0.25">
      <c r="A7499" s="369" t="s">
        <v>3010</v>
      </c>
      <c r="B7499" s="370" t="s">
        <v>7235</v>
      </c>
      <c r="C7499" s="371" t="s">
        <v>21</v>
      </c>
      <c r="D7499" s="372"/>
    </row>
    <row r="7500" spans="1:4" x14ac:dyDescent="0.25">
      <c r="A7500" s="369" t="s">
        <v>8903</v>
      </c>
      <c r="B7500" s="370" t="s">
        <v>8904</v>
      </c>
      <c r="C7500" s="371" t="s">
        <v>770</v>
      </c>
      <c r="D7500" s="372">
        <v>0.2</v>
      </c>
    </row>
    <row r="7501" spans="1:4" x14ac:dyDescent="0.25">
      <c r="A7501" s="369" t="s">
        <v>8931</v>
      </c>
      <c r="B7501" s="370" t="s">
        <v>8932</v>
      </c>
      <c r="C7501" s="371" t="s">
        <v>770</v>
      </c>
      <c r="D7501" s="372">
        <v>0.1</v>
      </c>
    </row>
    <row r="7502" spans="1:4" x14ac:dyDescent="0.25">
      <c r="A7502" s="369" t="s">
        <v>10866</v>
      </c>
      <c r="B7502" s="370" t="s">
        <v>10867</v>
      </c>
      <c r="C7502" s="371" t="s">
        <v>569</v>
      </c>
      <c r="D7502" s="372">
        <v>18</v>
      </c>
    </row>
    <row r="7503" spans="1:4" x14ac:dyDescent="0.25">
      <c r="A7503" s="369" t="s">
        <v>10868</v>
      </c>
      <c r="B7503" s="370" t="s">
        <v>10869</v>
      </c>
      <c r="C7503" s="371" t="s">
        <v>25</v>
      </c>
      <c r="D7503" s="372">
        <v>0.05</v>
      </c>
    </row>
    <row r="7504" spans="1:4" x14ac:dyDescent="0.25">
      <c r="A7504" s="369" t="s">
        <v>3011</v>
      </c>
      <c r="B7504" s="370" t="s">
        <v>3012</v>
      </c>
      <c r="C7504" s="371" t="s">
        <v>21</v>
      </c>
      <c r="D7504" s="372"/>
    </row>
    <row r="7505" spans="1:4" x14ac:dyDescent="0.25">
      <c r="A7505" s="369" t="s">
        <v>8903</v>
      </c>
      <c r="B7505" s="370" t="s">
        <v>8904</v>
      </c>
      <c r="C7505" s="371" t="s">
        <v>770</v>
      </c>
      <c r="D7505" s="372">
        <v>0.18</v>
      </c>
    </row>
    <row r="7506" spans="1:4" x14ac:dyDescent="0.25">
      <c r="A7506" s="369" t="s">
        <v>8931</v>
      </c>
      <c r="B7506" s="370" t="s">
        <v>8932</v>
      </c>
      <c r="C7506" s="371" t="s">
        <v>770</v>
      </c>
      <c r="D7506" s="372">
        <v>0.06</v>
      </c>
    </row>
    <row r="7507" spans="1:4" x14ac:dyDescent="0.25">
      <c r="A7507" s="369" t="s">
        <v>10870</v>
      </c>
      <c r="B7507" s="370" t="s">
        <v>3001</v>
      </c>
      <c r="C7507" s="371" t="s">
        <v>25</v>
      </c>
      <c r="D7507" s="372">
        <v>0.01</v>
      </c>
    </row>
    <row r="7508" spans="1:4" x14ac:dyDescent="0.25">
      <c r="A7508" s="369" t="s">
        <v>10871</v>
      </c>
      <c r="B7508" s="370" t="s">
        <v>10872</v>
      </c>
      <c r="C7508" s="371" t="s">
        <v>21</v>
      </c>
      <c r="D7508" s="372">
        <v>1</v>
      </c>
    </row>
    <row r="7509" spans="1:4" x14ac:dyDescent="0.25">
      <c r="A7509" s="369" t="s">
        <v>3013</v>
      </c>
      <c r="B7509" s="370" t="s">
        <v>7236</v>
      </c>
      <c r="C7509" s="371" t="s">
        <v>21</v>
      </c>
      <c r="D7509" s="372"/>
    </row>
    <row r="7510" spans="1:4" x14ac:dyDescent="0.25">
      <c r="A7510" s="369" t="s">
        <v>8903</v>
      </c>
      <c r="B7510" s="370" t="s">
        <v>8904</v>
      </c>
      <c r="C7510" s="371" t="s">
        <v>770</v>
      </c>
      <c r="D7510" s="372">
        <v>0.2</v>
      </c>
    </row>
    <row r="7511" spans="1:4" x14ac:dyDescent="0.25">
      <c r="A7511" s="369" t="s">
        <v>8931</v>
      </c>
      <c r="B7511" s="370" t="s">
        <v>8932</v>
      </c>
      <c r="C7511" s="371" t="s">
        <v>770</v>
      </c>
      <c r="D7511" s="372">
        <v>0.1</v>
      </c>
    </row>
    <row r="7512" spans="1:4" x14ac:dyDescent="0.25">
      <c r="A7512" s="369" t="s">
        <v>10868</v>
      </c>
      <c r="B7512" s="370" t="s">
        <v>10869</v>
      </c>
      <c r="C7512" s="371" t="s">
        <v>25</v>
      </c>
      <c r="D7512" s="372">
        <v>0.05</v>
      </c>
    </row>
    <row r="7513" spans="1:4" x14ac:dyDescent="0.25">
      <c r="A7513" s="369" t="s">
        <v>10892</v>
      </c>
      <c r="B7513" s="370" t="s">
        <v>10893</v>
      </c>
      <c r="C7513" s="371" t="s">
        <v>569</v>
      </c>
      <c r="D7513" s="372">
        <v>20</v>
      </c>
    </row>
    <row r="7514" spans="1:4" x14ac:dyDescent="0.25">
      <c r="A7514" s="369" t="s">
        <v>3014</v>
      </c>
      <c r="B7514" s="370" t="s">
        <v>3015</v>
      </c>
      <c r="C7514" s="371" t="s">
        <v>21</v>
      </c>
      <c r="D7514" s="372"/>
    </row>
    <row r="7515" spans="1:4" x14ac:dyDescent="0.25">
      <c r="A7515" s="369" t="s">
        <v>14680</v>
      </c>
      <c r="B7515" s="370" t="s">
        <v>3015</v>
      </c>
      <c r="C7515" s="371" t="s">
        <v>21</v>
      </c>
      <c r="D7515" s="372">
        <v>1</v>
      </c>
    </row>
    <row r="7516" spans="1:4" x14ac:dyDescent="0.25">
      <c r="A7516" s="365" t="s">
        <v>7237</v>
      </c>
      <c r="B7516" s="366" t="s">
        <v>15109</v>
      </c>
      <c r="C7516" s="367"/>
      <c r="D7516" s="368"/>
    </row>
    <row r="7517" spans="1:4" x14ac:dyDescent="0.25">
      <c r="A7517" s="369" t="s">
        <v>3017</v>
      </c>
      <c r="B7517" s="370" t="s">
        <v>7238</v>
      </c>
      <c r="C7517" s="371" t="s">
        <v>569</v>
      </c>
      <c r="D7517" s="372"/>
    </row>
    <row r="7518" spans="1:4" x14ac:dyDescent="0.25">
      <c r="A7518" s="369" t="s">
        <v>8903</v>
      </c>
      <c r="B7518" s="370" t="s">
        <v>8904</v>
      </c>
      <c r="C7518" s="371" t="s">
        <v>770</v>
      </c>
      <c r="D7518" s="372">
        <v>0.1</v>
      </c>
    </row>
    <row r="7519" spans="1:4" x14ac:dyDescent="0.25">
      <c r="A7519" s="369" t="s">
        <v>8931</v>
      </c>
      <c r="B7519" s="370" t="s">
        <v>8932</v>
      </c>
      <c r="C7519" s="371" t="s">
        <v>770</v>
      </c>
      <c r="D7519" s="372">
        <v>7.0000000000000007E-2</v>
      </c>
    </row>
    <row r="7520" spans="1:4" x14ac:dyDescent="0.25">
      <c r="A7520" s="369" t="s">
        <v>10868</v>
      </c>
      <c r="B7520" s="370" t="s">
        <v>10869</v>
      </c>
      <c r="C7520" s="371" t="s">
        <v>25</v>
      </c>
      <c r="D7520" s="372">
        <v>0.08</v>
      </c>
    </row>
    <row r="7521" spans="1:4" x14ac:dyDescent="0.25">
      <c r="A7521" s="369" t="s">
        <v>10890</v>
      </c>
      <c r="B7521" s="370" t="s">
        <v>10891</v>
      </c>
      <c r="C7521" s="371" t="s">
        <v>569</v>
      </c>
      <c r="D7521" s="372">
        <v>1</v>
      </c>
    </row>
    <row r="7522" spans="1:4" x14ac:dyDescent="0.25">
      <c r="A7522" s="369" t="s">
        <v>3018</v>
      </c>
      <c r="B7522" s="370" t="s">
        <v>7239</v>
      </c>
      <c r="C7522" s="371" t="s">
        <v>569</v>
      </c>
      <c r="D7522" s="372"/>
    </row>
    <row r="7523" spans="1:4" x14ac:dyDescent="0.25">
      <c r="A7523" s="369" t="s">
        <v>8903</v>
      </c>
      <c r="B7523" s="370" t="s">
        <v>8904</v>
      </c>
      <c r="C7523" s="371" t="s">
        <v>770</v>
      </c>
      <c r="D7523" s="372">
        <v>0.1</v>
      </c>
    </row>
    <row r="7524" spans="1:4" x14ac:dyDescent="0.25">
      <c r="A7524" s="369" t="s">
        <v>8931</v>
      </c>
      <c r="B7524" s="370" t="s">
        <v>8932</v>
      </c>
      <c r="C7524" s="371" t="s">
        <v>770</v>
      </c>
      <c r="D7524" s="372">
        <v>7.0000000000000007E-2</v>
      </c>
    </row>
    <row r="7525" spans="1:4" x14ac:dyDescent="0.25">
      <c r="A7525" s="369" t="s">
        <v>10868</v>
      </c>
      <c r="B7525" s="370" t="s">
        <v>10869</v>
      </c>
      <c r="C7525" s="371" t="s">
        <v>25</v>
      </c>
      <c r="D7525" s="372">
        <v>0.08</v>
      </c>
    </row>
    <row r="7526" spans="1:4" x14ac:dyDescent="0.25">
      <c r="A7526" s="369" t="s">
        <v>10889</v>
      </c>
      <c r="B7526" s="370" t="s">
        <v>7239</v>
      </c>
      <c r="C7526" s="371" t="s">
        <v>569</v>
      </c>
      <c r="D7526" s="372">
        <v>1</v>
      </c>
    </row>
    <row r="7527" spans="1:4" x14ac:dyDescent="0.25">
      <c r="A7527" s="369" t="s">
        <v>3019</v>
      </c>
      <c r="B7527" s="370" t="s">
        <v>7240</v>
      </c>
      <c r="C7527" s="371" t="s">
        <v>569</v>
      </c>
      <c r="D7527" s="372"/>
    </row>
    <row r="7528" spans="1:4" x14ac:dyDescent="0.25">
      <c r="A7528" s="369" t="s">
        <v>8903</v>
      </c>
      <c r="B7528" s="370" t="s">
        <v>8904</v>
      </c>
      <c r="C7528" s="371" t="s">
        <v>770</v>
      </c>
      <c r="D7528" s="372">
        <v>0.1</v>
      </c>
    </row>
    <row r="7529" spans="1:4" x14ac:dyDescent="0.25">
      <c r="A7529" s="369" t="s">
        <v>8931</v>
      </c>
      <c r="B7529" s="370" t="s">
        <v>8932</v>
      </c>
      <c r="C7529" s="371" t="s">
        <v>770</v>
      </c>
      <c r="D7529" s="372">
        <v>7.0000000000000007E-2</v>
      </c>
    </row>
    <row r="7530" spans="1:4" x14ac:dyDescent="0.25">
      <c r="A7530" s="369" t="s">
        <v>10868</v>
      </c>
      <c r="B7530" s="370" t="s">
        <v>10869</v>
      </c>
      <c r="C7530" s="371" t="s">
        <v>25</v>
      </c>
      <c r="D7530" s="372">
        <v>0.08</v>
      </c>
    </row>
    <row r="7531" spans="1:4" x14ac:dyDescent="0.25">
      <c r="A7531" s="369" t="s">
        <v>10873</v>
      </c>
      <c r="B7531" s="370" t="s">
        <v>10874</v>
      </c>
      <c r="C7531" s="371" t="s">
        <v>569</v>
      </c>
      <c r="D7531" s="372">
        <v>1</v>
      </c>
    </row>
    <row r="7532" spans="1:4" x14ac:dyDescent="0.25">
      <c r="A7532" s="369" t="s">
        <v>3020</v>
      </c>
      <c r="B7532" s="370" t="s">
        <v>7241</v>
      </c>
      <c r="C7532" s="371" t="s">
        <v>569</v>
      </c>
      <c r="D7532" s="372"/>
    </row>
    <row r="7533" spans="1:4" x14ac:dyDescent="0.25">
      <c r="A7533" s="369" t="s">
        <v>8903</v>
      </c>
      <c r="B7533" s="370" t="s">
        <v>8904</v>
      </c>
      <c r="C7533" s="371" t="s">
        <v>770</v>
      </c>
      <c r="D7533" s="372">
        <v>0.1</v>
      </c>
    </row>
    <row r="7534" spans="1:4" x14ac:dyDescent="0.25">
      <c r="A7534" s="369" t="s">
        <v>8931</v>
      </c>
      <c r="B7534" s="370" t="s">
        <v>8932</v>
      </c>
      <c r="C7534" s="371" t="s">
        <v>770</v>
      </c>
      <c r="D7534" s="372">
        <v>7.0000000000000007E-2</v>
      </c>
    </row>
    <row r="7535" spans="1:4" x14ac:dyDescent="0.25">
      <c r="A7535" s="369" t="s">
        <v>10868</v>
      </c>
      <c r="B7535" s="370" t="s">
        <v>10869</v>
      </c>
      <c r="C7535" s="371" t="s">
        <v>25</v>
      </c>
      <c r="D7535" s="372">
        <v>0.08</v>
      </c>
    </row>
    <row r="7536" spans="1:4" x14ac:dyDescent="0.25">
      <c r="A7536" s="369" t="s">
        <v>10881</v>
      </c>
      <c r="B7536" s="370" t="s">
        <v>10882</v>
      </c>
      <c r="C7536" s="371" t="s">
        <v>569</v>
      </c>
      <c r="D7536" s="372">
        <v>1</v>
      </c>
    </row>
    <row r="7537" spans="1:4" x14ac:dyDescent="0.25">
      <c r="A7537" s="365" t="s">
        <v>7242</v>
      </c>
      <c r="B7537" s="366" t="s">
        <v>15110</v>
      </c>
      <c r="C7537" s="367"/>
      <c r="D7537" s="368"/>
    </row>
    <row r="7538" spans="1:4" x14ac:dyDescent="0.25">
      <c r="A7538" s="369" t="s">
        <v>3022</v>
      </c>
      <c r="B7538" s="370" t="s">
        <v>7243</v>
      </c>
      <c r="C7538" s="371" t="s">
        <v>569</v>
      </c>
      <c r="D7538" s="372"/>
    </row>
    <row r="7539" spans="1:4" x14ac:dyDescent="0.25">
      <c r="A7539" s="369" t="s">
        <v>8903</v>
      </c>
      <c r="B7539" s="370" t="s">
        <v>8904</v>
      </c>
      <c r="C7539" s="371" t="s">
        <v>770</v>
      </c>
      <c r="D7539" s="372">
        <v>1</v>
      </c>
    </row>
    <row r="7540" spans="1:4" x14ac:dyDescent="0.25">
      <c r="A7540" s="369" t="s">
        <v>8931</v>
      </c>
      <c r="B7540" s="370" t="s">
        <v>8932</v>
      </c>
      <c r="C7540" s="371" t="s">
        <v>770</v>
      </c>
      <c r="D7540" s="372">
        <v>0.5</v>
      </c>
    </row>
    <row r="7541" spans="1:4" x14ac:dyDescent="0.25">
      <c r="A7541" s="369" t="s">
        <v>10870</v>
      </c>
      <c r="B7541" s="370" t="s">
        <v>3001</v>
      </c>
      <c r="C7541" s="371" t="s">
        <v>25</v>
      </c>
      <c r="D7541" s="372">
        <v>0.1</v>
      </c>
    </row>
    <row r="7542" spans="1:4" x14ac:dyDescent="0.25">
      <c r="A7542" s="369" t="s">
        <v>10885</v>
      </c>
      <c r="B7542" s="370" t="s">
        <v>10886</v>
      </c>
      <c r="C7542" s="371" t="s">
        <v>569</v>
      </c>
      <c r="D7542" s="372">
        <v>1</v>
      </c>
    </row>
    <row r="7543" spans="1:4" x14ac:dyDescent="0.25">
      <c r="A7543" s="369" t="s">
        <v>3023</v>
      </c>
      <c r="B7543" s="370" t="s">
        <v>7244</v>
      </c>
      <c r="C7543" s="371" t="s">
        <v>569</v>
      </c>
      <c r="D7543" s="372"/>
    </row>
    <row r="7544" spans="1:4" x14ac:dyDescent="0.25">
      <c r="A7544" s="369" t="s">
        <v>8903</v>
      </c>
      <c r="B7544" s="370" t="s">
        <v>8904</v>
      </c>
      <c r="C7544" s="371" t="s">
        <v>770</v>
      </c>
      <c r="D7544" s="372">
        <v>1</v>
      </c>
    </row>
    <row r="7545" spans="1:4" x14ac:dyDescent="0.25">
      <c r="A7545" s="369" t="s">
        <v>8931</v>
      </c>
      <c r="B7545" s="370" t="s">
        <v>8932</v>
      </c>
      <c r="C7545" s="371" t="s">
        <v>770</v>
      </c>
      <c r="D7545" s="372">
        <v>0.5</v>
      </c>
    </row>
    <row r="7546" spans="1:4" x14ac:dyDescent="0.25">
      <c r="A7546" s="369" t="s">
        <v>10870</v>
      </c>
      <c r="B7546" s="370" t="s">
        <v>3001</v>
      </c>
      <c r="C7546" s="371" t="s">
        <v>25</v>
      </c>
      <c r="D7546" s="372">
        <v>0.1</v>
      </c>
    </row>
    <row r="7547" spans="1:4" x14ac:dyDescent="0.25">
      <c r="A7547" s="369" t="s">
        <v>10875</v>
      </c>
      <c r="B7547" s="370" t="s">
        <v>10876</v>
      </c>
      <c r="C7547" s="371" t="s">
        <v>569</v>
      </c>
      <c r="D7547" s="372">
        <v>1</v>
      </c>
    </row>
    <row r="7548" spans="1:4" x14ac:dyDescent="0.25">
      <c r="A7548" s="369" t="s">
        <v>3024</v>
      </c>
      <c r="B7548" s="370" t="s">
        <v>7245</v>
      </c>
      <c r="C7548" s="371" t="s">
        <v>569</v>
      </c>
      <c r="D7548" s="372"/>
    </row>
    <row r="7549" spans="1:4" x14ac:dyDescent="0.25">
      <c r="A7549" s="369" t="s">
        <v>8903</v>
      </c>
      <c r="B7549" s="370" t="s">
        <v>8904</v>
      </c>
      <c r="C7549" s="371" t="s">
        <v>770</v>
      </c>
      <c r="D7549" s="372">
        <v>1</v>
      </c>
    </row>
    <row r="7550" spans="1:4" x14ac:dyDescent="0.25">
      <c r="A7550" s="369" t="s">
        <v>8931</v>
      </c>
      <c r="B7550" s="370" t="s">
        <v>8932</v>
      </c>
      <c r="C7550" s="371" t="s">
        <v>770</v>
      </c>
      <c r="D7550" s="372">
        <v>0.5</v>
      </c>
    </row>
    <row r="7551" spans="1:4" x14ac:dyDescent="0.25">
      <c r="A7551" s="369" t="s">
        <v>10870</v>
      </c>
      <c r="B7551" s="370" t="s">
        <v>3001</v>
      </c>
      <c r="C7551" s="371" t="s">
        <v>25</v>
      </c>
      <c r="D7551" s="372">
        <v>0.1</v>
      </c>
    </row>
    <row r="7552" spans="1:4" x14ac:dyDescent="0.25">
      <c r="A7552" s="369" t="s">
        <v>10879</v>
      </c>
      <c r="B7552" s="370" t="s">
        <v>10880</v>
      </c>
      <c r="C7552" s="371" t="s">
        <v>569</v>
      </c>
      <c r="D7552" s="372">
        <v>1</v>
      </c>
    </row>
    <row r="7553" spans="1:4" x14ac:dyDescent="0.25">
      <c r="A7553" s="369" t="s">
        <v>3025</v>
      </c>
      <c r="B7553" s="370" t="s">
        <v>7246</v>
      </c>
      <c r="C7553" s="371" t="s">
        <v>569</v>
      </c>
      <c r="D7553" s="372"/>
    </row>
    <row r="7554" spans="1:4" x14ac:dyDescent="0.25">
      <c r="A7554" s="369" t="s">
        <v>8903</v>
      </c>
      <c r="B7554" s="370" t="s">
        <v>8904</v>
      </c>
      <c r="C7554" s="371" t="s">
        <v>770</v>
      </c>
      <c r="D7554" s="372">
        <v>0.09</v>
      </c>
    </row>
    <row r="7555" spans="1:4" x14ac:dyDescent="0.25">
      <c r="A7555" s="369" t="s">
        <v>8931</v>
      </c>
      <c r="B7555" s="370" t="s">
        <v>8932</v>
      </c>
      <c r="C7555" s="371" t="s">
        <v>770</v>
      </c>
      <c r="D7555" s="372">
        <v>7.4999999999999997E-2</v>
      </c>
    </row>
    <row r="7556" spans="1:4" x14ac:dyDescent="0.25">
      <c r="A7556" s="369" t="s">
        <v>9364</v>
      </c>
      <c r="B7556" s="370" t="s">
        <v>9365</v>
      </c>
      <c r="C7556" s="371" t="s">
        <v>52</v>
      </c>
      <c r="D7556" s="372">
        <v>7.5</v>
      </c>
    </row>
    <row r="7557" spans="1:4" x14ac:dyDescent="0.25">
      <c r="A7557" s="369" t="s">
        <v>10898</v>
      </c>
      <c r="B7557" s="370" t="s">
        <v>10899</v>
      </c>
      <c r="C7557" s="371" t="s">
        <v>569</v>
      </c>
      <c r="D7557" s="372">
        <v>1</v>
      </c>
    </row>
    <row r="7558" spans="1:4" x14ac:dyDescent="0.25">
      <c r="A7558" s="369" t="s">
        <v>3026</v>
      </c>
      <c r="B7558" s="370" t="s">
        <v>7247</v>
      </c>
      <c r="C7558" s="371" t="s">
        <v>569</v>
      </c>
      <c r="D7558" s="372"/>
    </row>
    <row r="7559" spans="1:4" x14ac:dyDescent="0.25">
      <c r="A7559" s="369" t="s">
        <v>8903</v>
      </c>
      <c r="B7559" s="370" t="s">
        <v>8904</v>
      </c>
      <c r="C7559" s="371" t="s">
        <v>770</v>
      </c>
      <c r="D7559" s="372">
        <v>0.09</v>
      </c>
    </row>
    <row r="7560" spans="1:4" x14ac:dyDescent="0.25">
      <c r="A7560" s="369" t="s">
        <v>8931</v>
      </c>
      <c r="B7560" s="370" t="s">
        <v>8932</v>
      </c>
      <c r="C7560" s="371" t="s">
        <v>770</v>
      </c>
      <c r="D7560" s="372">
        <v>7.4999999999999997E-2</v>
      </c>
    </row>
    <row r="7561" spans="1:4" x14ac:dyDescent="0.25">
      <c r="A7561" s="369" t="s">
        <v>9364</v>
      </c>
      <c r="B7561" s="370" t="s">
        <v>9365</v>
      </c>
      <c r="C7561" s="371" t="s">
        <v>52</v>
      </c>
      <c r="D7561" s="372">
        <v>7.5</v>
      </c>
    </row>
    <row r="7562" spans="1:4" x14ac:dyDescent="0.25">
      <c r="A7562" s="369" t="s">
        <v>10894</v>
      </c>
      <c r="B7562" s="370" t="s">
        <v>10895</v>
      </c>
      <c r="C7562" s="371" t="s">
        <v>569</v>
      </c>
      <c r="D7562" s="372">
        <v>1</v>
      </c>
    </row>
    <row r="7563" spans="1:4" x14ac:dyDescent="0.25">
      <c r="A7563" s="369" t="s">
        <v>3027</v>
      </c>
      <c r="B7563" s="370" t="s">
        <v>7248</v>
      </c>
      <c r="C7563" s="371" t="s">
        <v>569</v>
      </c>
      <c r="D7563" s="372"/>
    </row>
    <row r="7564" spans="1:4" x14ac:dyDescent="0.25">
      <c r="A7564" s="369" t="s">
        <v>8903</v>
      </c>
      <c r="B7564" s="370" t="s">
        <v>8904</v>
      </c>
      <c r="C7564" s="371" t="s">
        <v>770</v>
      </c>
      <c r="D7564" s="372">
        <v>1</v>
      </c>
    </row>
    <row r="7565" spans="1:4" x14ac:dyDescent="0.25">
      <c r="A7565" s="369" t="s">
        <v>8931</v>
      </c>
      <c r="B7565" s="370" t="s">
        <v>8932</v>
      </c>
      <c r="C7565" s="371" t="s">
        <v>770</v>
      </c>
      <c r="D7565" s="372">
        <v>0.5</v>
      </c>
    </row>
    <row r="7566" spans="1:4" x14ac:dyDescent="0.25">
      <c r="A7566" s="369" t="s">
        <v>10870</v>
      </c>
      <c r="B7566" s="370" t="s">
        <v>3001</v>
      </c>
      <c r="C7566" s="371" t="s">
        <v>25</v>
      </c>
      <c r="D7566" s="372">
        <v>0.1</v>
      </c>
    </row>
    <row r="7567" spans="1:4" x14ac:dyDescent="0.25">
      <c r="A7567" s="369" t="s">
        <v>10883</v>
      </c>
      <c r="B7567" s="370" t="s">
        <v>10884</v>
      </c>
      <c r="C7567" s="371" t="s">
        <v>569</v>
      </c>
      <c r="D7567" s="372">
        <v>1</v>
      </c>
    </row>
    <row r="7568" spans="1:4" ht="30" x14ac:dyDescent="0.25">
      <c r="A7568" s="369" t="s">
        <v>14729</v>
      </c>
      <c r="B7568" s="370" t="s">
        <v>14730</v>
      </c>
      <c r="C7568" s="371" t="s">
        <v>770</v>
      </c>
      <c r="D7568" s="372">
        <v>0.25</v>
      </c>
    </row>
    <row r="7569" spans="1:4" x14ac:dyDescent="0.25">
      <c r="A7569" s="369" t="s">
        <v>3028</v>
      </c>
      <c r="B7569" s="370" t="s">
        <v>7249</v>
      </c>
      <c r="C7569" s="371" t="s">
        <v>569</v>
      </c>
      <c r="D7569" s="372"/>
    </row>
    <row r="7570" spans="1:4" x14ac:dyDescent="0.25">
      <c r="A7570" s="369" t="s">
        <v>8903</v>
      </c>
      <c r="B7570" s="370" t="s">
        <v>8904</v>
      </c>
      <c r="C7570" s="371" t="s">
        <v>770</v>
      </c>
      <c r="D7570" s="372">
        <v>1</v>
      </c>
    </row>
    <row r="7571" spans="1:4" x14ac:dyDescent="0.25">
      <c r="A7571" s="369" t="s">
        <v>8931</v>
      </c>
      <c r="B7571" s="370" t="s">
        <v>8932</v>
      </c>
      <c r="C7571" s="371" t="s">
        <v>770</v>
      </c>
      <c r="D7571" s="372">
        <v>0.5</v>
      </c>
    </row>
    <row r="7572" spans="1:4" x14ac:dyDescent="0.25">
      <c r="A7572" s="369" t="s">
        <v>9364</v>
      </c>
      <c r="B7572" s="370" t="s">
        <v>9365</v>
      </c>
      <c r="C7572" s="371" t="s">
        <v>52</v>
      </c>
      <c r="D7572" s="372">
        <v>10.5</v>
      </c>
    </row>
    <row r="7573" spans="1:4" ht="30" x14ac:dyDescent="0.25">
      <c r="A7573" s="369" t="s">
        <v>10896</v>
      </c>
      <c r="B7573" s="370" t="s">
        <v>10897</v>
      </c>
      <c r="C7573" s="371" t="s">
        <v>569</v>
      </c>
      <c r="D7573" s="372">
        <v>1</v>
      </c>
    </row>
    <row r="7574" spans="1:4" ht="30" x14ac:dyDescent="0.25">
      <c r="A7574" s="369" t="s">
        <v>3029</v>
      </c>
      <c r="B7574" s="370" t="s">
        <v>7250</v>
      </c>
      <c r="C7574" s="371" t="s">
        <v>569</v>
      </c>
      <c r="D7574" s="372"/>
    </row>
    <row r="7575" spans="1:4" x14ac:dyDescent="0.25">
      <c r="A7575" s="369" t="s">
        <v>8903</v>
      </c>
      <c r="B7575" s="370" t="s">
        <v>8904</v>
      </c>
      <c r="C7575" s="371" t="s">
        <v>770</v>
      </c>
      <c r="D7575" s="372">
        <v>1</v>
      </c>
    </row>
    <row r="7576" spans="1:4" x14ac:dyDescent="0.25">
      <c r="A7576" s="369" t="s">
        <v>8931</v>
      </c>
      <c r="B7576" s="370" t="s">
        <v>8932</v>
      </c>
      <c r="C7576" s="371" t="s">
        <v>770</v>
      </c>
      <c r="D7576" s="372">
        <v>0.5</v>
      </c>
    </row>
    <row r="7577" spans="1:4" x14ac:dyDescent="0.25">
      <c r="A7577" s="369" t="s">
        <v>10870</v>
      </c>
      <c r="B7577" s="370" t="s">
        <v>3001</v>
      </c>
      <c r="C7577" s="371" t="s">
        <v>25</v>
      </c>
      <c r="D7577" s="372">
        <v>0.1</v>
      </c>
    </row>
    <row r="7578" spans="1:4" ht="30" x14ac:dyDescent="0.25">
      <c r="A7578" s="369" t="s">
        <v>14974</v>
      </c>
      <c r="B7578" s="370" t="s">
        <v>14975</v>
      </c>
      <c r="C7578" s="371" t="s">
        <v>569</v>
      </c>
      <c r="D7578" s="372">
        <v>1</v>
      </c>
    </row>
    <row r="7579" spans="1:4" x14ac:dyDescent="0.25">
      <c r="A7579" s="365" t="s">
        <v>7251</v>
      </c>
      <c r="B7579" s="366" t="s">
        <v>3030</v>
      </c>
      <c r="C7579" s="367"/>
      <c r="D7579" s="368"/>
    </row>
    <row r="7580" spans="1:4" x14ac:dyDescent="0.25">
      <c r="A7580" s="369" t="s">
        <v>3031</v>
      </c>
      <c r="B7580" s="370" t="s">
        <v>3032</v>
      </c>
      <c r="C7580" s="371" t="s">
        <v>52</v>
      </c>
      <c r="D7580" s="372"/>
    </row>
    <row r="7581" spans="1:4" x14ac:dyDescent="0.25">
      <c r="A7581" s="369" t="s">
        <v>8935</v>
      </c>
      <c r="B7581" s="370" t="s">
        <v>8936</v>
      </c>
      <c r="C7581" s="371" t="s">
        <v>770</v>
      </c>
      <c r="D7581" s="372">
        <v>0.5</v>
      </c>
    </row>
    <row r="7582" spans="1:4" x14ac:dyDescent="0.25">
      <c r="A7582" s="369" t="s">
        <v>8949</v>
      </c>
      <c r="B7582" s="370" t="s">
        <v>8950</v>
      </c>
      <c r="C7582" s="371" t="s">
        <v>770</v>
      </c>
      <c r="D7582" s="372">
        <v>1</v>
      </c>
    </row>
    <row r="7583" spans="1:4" x14ac:dyDescent="0.25">
      <c r="A7583" s="369" t="s">
        <v>9316</v>
      </c>
      <c r="B7583" s="370" t="s">
        <v>9317</v>
      </c>
      <c r="C7583" s="371" t="s">
        <v>569</v>
      </c>
      <c r="D7583" s="372">
        <v>0.41660000000000003</v>
      </c>
    </row>
    <row r="7584" spans="1:4" x14ac:dyDescent="0.25">
      <c r="A7584" s="369" t="s">
        <v>9512</v>
      </c>
      <c r="B7584" s="370" t="s">
        <v>9513</v>
      </c>
      <c r="C7584" s="371" t="s">
        <v>52</v>
      </c>
      <c r="D7584" s="372">
        <v>7</v>
      </c>
    </row>
    <row r="7585" spans="1:4" x14ac:dyDescent="0.25">
      <c r="A7585" s="369" t="s">
        <v>9516</v>
      </c>
      <c r="B7585" s="370" t="s">
        <v>9517</v>
      </c>
      <c r="C7585" s="371" t="s">
        <v>32</v>
      </c>
      <c r="D7585" s="372">
        <v>6.0999999999999999E-2</v>
      </c>
    </row>
    <row r="7586" spans="1:4" ht="30" x14ac:dyDescent="0.25">
      <c r="A7586" s="369" t="s">
        <v>3033</v>
      </c>
      <c r="B7586" s="370" t="s">
        <v>3034</v>
      </c>
      <c r="C7586" s="371" t="s">
        <v>52</v>
      </c>
      <c r="D7586" s="372"/>
    </row>
    <row r="7587" spans="1:4" x14ac:dyDescent="0.25">
      <c r="A7587" s="369" t="s">
        <v>8935</v>
      </c>
      <c r="B7587" s="370" t="s">
        <v>8936</v>
      </c>
      <c r="C7587" s="371" t="s">
        <v>770</v>
      </c>
      <c r="D7587" s="372">
        <v>0.5</v>
      </c>
    </row>
    <row r="7588" spans="1:4" x14ac:dyDescent="0.25">
      <c r="A7588" s="369" t="s">
        <v>8949</v>
      </c>
      <c r="B7588" s="370" t="s">
        <v>8950</v>
      </c>
      <c r="C7588" s="371" t="s">
        <v>770</v>
      </c>
      <c r="D7588" s="372">
        <v>1</v>
      </c>
    </row>
    <row r="7589" spans="1:4" x14ac:dyDescent="0.25">
      <c r="A7589" s="369" t="s">
        <v>9314</v>
      </c>
      <c r="B7589" s="370" t="s">
        <v>9315</v>
      </c>
      <c r="C7589" s="371" t="s">
        <v>569</v>
      </c>
      <c r="D7589" s="372">
        <v>0.41670000000000001</v>
      </c>
    </row>
    <row r="7590" spans="1:4" x14ac:dyDescent="0.25">
      <c r="A7590" s="369" t="s">
        <v>9512</v>
      </c>
      <c r="B7590" s="370" t="s">
        <v>9513</v>
      </c>
      <c r="C7590" s="371" t="s">
        <v>52</v>
      </c>
      <c r="D7590" s="372">
        <v>8</v>
      </c>
    </row>
    <row r="7591" spans="1:4" x14ac:dyDescent="0.25">
      <c r="A7591" s="369" t="s">
        <v>9516</v>
      </c>
      <c r="B7591" s="370" t="s">
        <v>9517</v>
      </c>
      <c r="C7591" s="371" t="s">
        <v>32</v>
      </c>
      <c r="D7591" s="372">
        <v>6.9099999999999995E-2</v>
      </c>
    </row>
    <row r="7592" spans="1:4" ht="30" x14ac:dyDescent="0.25">
      <c r="A7592" s="369" t="s">
        <v>3035</v>
      </c>
      <c r="B7592" s="370" t="s">
        <v>7252</v>
      </c>
      <c r="C7592" s="371" t="s">
        <v>52</v>
      </c>
      <c r="D7592" s="372"/>
    </row>
    <row r="7593" spans="1:4" x14ac:dyDescent="0.25">
      <c r="A7593" s="369" t="s">
        <v>8935</v>
      </c>
      <c r="B7593" s="370" t="s">
        <v>8936</v>
      </c>
      <c r="C7593" s="371" t="s">
        <v>770</v>
      </c>
      <c r="D7593" s="372">
        <v>0.5</v>
      </c>
    </row>
    <row r="7594" spans="1:4" x14ac:dyDescent="0.25">
      <c r="A7594" s="369" t="s">
        <v>8949</v>
      </c>
      <c r="B7594" s="370" t="s">
        <v>8950</v>
      </c>
      <c r="C7594" s="371" t="s">
        <v>770</v>
      </c>
      <c r="D7594" s="372">
        <v>1</v>
      </c>
    </row>
    <row r="7595" spans="1:4" x14ac:dyDescent="0.25">
      <c r="A7595" s="369" t="s">
        <v>9318</v>
      </c>
      <c r="B7595" s="370" t="s">
        <v>9319</v>
      </c>
      <c r="C7595" s="371" t="s">
        <v>569</v>
      </c>
      <c r="D7595" s="372">
        <v>0.41670000000000001</v>
      </c>
    </row>
    <row r="7596" spans="1:4" x14ac:dyDescent="0.25">
      <c r="A7596" s="369" t="s">
        <v>9512</v>
      </c>
      <c r="B7596" s="370" t="s">
        <v>9513</v>
      </c>
      <c r="C7596" s="371" t="s">
        <v>52</v>
      </c>
      <c r="D7596" s="372">
        <v>12.5</v>
      </c>
    </row>
    <row r="7597" spans="1:4" x14ac:dyDescent="0.25">
      <c r="A7597" s="369" t="s">
        <v>9516</v>
      </c>
      <c r="B7597" s="370" t="s">
        <v>9517</v>
      </c>
      <c r="C7597" s="371" t="s">
        <v>32</v>
      </c>
      <c r="D7597" s="372">
        <v>0.11</v>
      </c>
    </row>
    <row r="7598" spans="1:4" ht="30" x14ac:dyDescent="0.25">
      <c r="A7598" s="369" t="s">
        <v>3036</v>
      </c>
      <c r="B7598" s="370" t="s">
        <v>7253</v>
      </c>
      <c r="C7598" s="371" t="s">
        <v>52</v>
      </c>
      <c r="D7598" s="372"/>
    </row>
    <row r="7599" spans="1:4" x14ac:dyDescent="0.25">
      <c r="A7599" s="369" t="s">
        <v>8935</v>
      </c>
      <c r="B7599" s="370" t="s">
        <v>8936</v>
      </c>
      <c r="C7599" s="371" t="s">
        <v>770</v>
      </c>
      <c r="D7599" s="372">
        <v>0.5</v>
      </c>
    </row>
    <row r="7600" spans="1:4" x14ac:dyDescent="0.25">
      <c r="A7600" s="369" t="s">
        <v>8945</v>
      </c>
      <c r="B7600" s="370" t="s">
        <v>8946</v>
      </c>
      <c r="C7600" s="371" t="s">
        <v>770</v>
      </c>
      <c r="D7600" s="372">
        <v>0.27</v>
      </c>
    </row>
    <row r="7601" spans="1:4" x14ac:dyDescent="0.25">
      <c r="A7601" s="369" t="s">
        <v>8947</v>
      </c>
      <c r="B7601" s="370" t="s">
        <v>8948</v>
      </c>
      <c r="C7601" s="371" t="s">
        <v>770</v>
      </c>
      <c r="D7601" s="372">
        <v>0.54</v>
      </c>
    </row>
    <row r="7602" spans="1:4" x14ac:dyDescent="0.25">
      <c r="A7602" s="369" t="s">
        <v>8949</v>
      </c>
      <c r="B7602" s="370" t="s">
        <v>8950</v>
      </c>
      <c r="C7602" s="371" t="s">
        <v>770</v>
      </c>
      <c r="D7602" s="372">
        <v>1</v>
      </c>
    </row>
    <row r="7603" spans="1:4" x14ac:dyDescent="0.25">
      <c r="A7603" s="369" t="s">
        <v>9314</v>
      </c>
      <c r="B7603" s="370" t="s">
        <v>9315</v>
      </c>
      <c r="C7603" s="371" t="s">
        <v>569</v>
      </c>
      <c r="D7603" s="372">
        <v>0.41670000000000001</v>
      </c>
    </row>
    <row r="7604" spans="1:4" x14ac:dyDescent="0.25">
      <c r="A7604" s="369" t="s">
        <v>9512</v>
      </c>
      <c r="B7604" s="370" t="s">
        <v>9513</v>
      </c>
      <c r="C7604" s="371" t="s">
        <v>52</v>
      </c>
      <c r="D7604" s="372">
        <v>3</v>
      </c>
    </row>
    <row r="7605" spans="1:4" x14ac:dyDescent="0.25">
      <c r="A7605" s="369" t="s">
        <v>9516</v>
      </c>
      <c r="B7605" s="370" t="s">
        <v>9517</v>
      </c>
      <c r="C7605" s="371" t="s">
        <v>32</v>
      </c>
      <c r="D7605" s="372">
        <v>0.2218</v>
      </c>
    </row>
    <row r="7606" spans="1:4" x14ac:dyDescent="0.25">
      <c r="A7606" s="369" t="s">
        <v>9670</v>
      </c>
      <c r="B7606" s="370" t="s">
        <v>9671</v>
      </c>
      <c r="C7606" s="371" t="s">
        <v>21</v>
      </c>
      <c r="D7606" s="372">
        <v>1.89</v>
      </c>
    </row>
    <row r="7607" spans="1:4" ht="30" x14ac:dyDescent="0.25">
      <c r="A7607" s="369" t="s">
        <v>3037</v>
      </c>
      <c r="B7607" s="370" t="s">
        <v>7254</v>
      </c>
      <c r="C7607" s="371" t="s">
        <v>21</v>
      </c>
      <c r="D7607" s="372"/>
    </row>
    <row r="7608" spans="1:4" ht="45" x14ac:dyDescent="0.25">
      <c r="A7608" s="369" t="s">
        <v>10185</v>
      </c>
      <c r="B7608" s="370" t="s">
        <v>10186</v>
      </c>
      <c r="C7608" s="371" t="s">
        <v>21</v>
      </c>
      <c r="D7608" s="372">
        <v>1</v>
      </c>
    </row>
    <row r="7609" spans="1:4" ht="30" x14ac:dyDescent="0.25">
      <c r="A7609" s="369" t="s">
        <v>3038</v>
      </c>
      <c r="B7609" s="370" t="s">
        <v>7255</v>
      </c>
      <c r="C7609" s="371" t="s">
        <v>21</v>
      </c>
      <c r="D7609" s="372"/>
    </row>
    <row r="7610" spans="1:4" ht="45" x14ac:dyDescent="0.25">
      <c r="A7610" s="369" t="s">
        <v>10189</v>
      </c>
      <c r="B7610" s="370" t="s">
        <v>10190</v>
      </c>
      <c r="C7610" s="371" t="s">
        <v>21</v>
      </c>
      <c r="D7610" s="372">
        <v>1</v>
      </c>
    </row>
    <row r="7611" spans="1:4" ht="30" x14ac:dyDescent="0.25">
      <c r="A7611" s="369" t="s">
        <v>3039</v>
      </c>
      <c r="B7611" s="370" t="s">
        <v>7256</v>
      </c>
      <c r="C7611" s="371" t="s">
        <v>21</v>
      </c>
      <c r="D7611" s="372"/>
    </row>
    <row r="7612" spans="1:4" ht="45" x14ac:dyDescent="0.25">
      <c r="A7612" s="369" t="s">
        <v>10133</v>
      </c>
      <c r="B7612" s="370" t="s">
        <v>10134</v>
      </c>
      <c r="C7612" s="371" t="s">
        <v>21</v>
      </c>
      <c r="D7612" s="372">
        <v>1</v>
      </c>
    </row>
    <row r="7613" spans="1:4" x14ac:dyDescent="0.25">
      <c r="A7613" s="369" t="s">
        <v>3040</v>
      </c>
      <c r="B7613" s="370" t="s">
        <v>3041</v>
      </c>
      <c r="C7613" s="371" t="s">
        <v>52</v>
      </c>
      <c r="D7613" s="372"/>
    </row>
    <row r="7614" spans="1:4" ht="45" x14ac:dyDescent="0.25">
      <c r="A7614" s="369" t="s">
        <v>9694</v>
      </c>
      <c r="B7614" s="370" t="s">
        <v>9695</v>
      </c>
      <c r="C7614" s="371" t="s">
        <v>52</v>
      </c>
      <c r="D7614" s="372">
        <v>1</v>
      </c>
    </row>
    <row r="7615" spans="1:4" ht="45" x14ac:dyDescent="0.25">
      <c r="A7615" s="369" t="s">
        <v>3042</v>
      </c>
      <c r="B7615" s="370" t="s">
        <v>3043</v>
      </c>
      <c r="C7615" s="371" t="s">
        <v>21</v>
      </c>
      <c r="D7615" s="372"/>
    </row>
    <row r="7616" spans="1:4" ht="45" x14ac:dyDescent="0.25">
      <c r="A7616" s="369" t="s">
        <v>10137</v>
      </c>
      <c r="B7616" s="370" t="s">
        <v>10138</v>
      </c>
      <c r="C7616" s="371" t="s">
        <v>21</v>
      </c>
      <c r="D7616" s="372">
        <v>1</v>
      </c>
    </row>
    <row r="7617" spans="1:4" ht="30" x14ac:dyDescent="0.25">
      <c r="A7617" s="369" t="s">
        <v>3044</v>
      </c>
      <c r="B7617" s="370" t="s">
        <v>7257</v>
      </c>
      <c r="C7617" s="371" t="s">
        <v>21</v>
      </c>
      <c r="D7617" s="372"/>
    </row>
    <row r="7618" spans="1:4" x14ac:dyDescent="0.25">
      <c r="A7618" s="369" t="s">
        <v>8935</v>
      </c>
      <c r="B7618" s="370" t="s">
        <v>8936</v>
      </c>
      <c r="C7618" s="371" t="s">
        <v>770</v>
      </c>
      <c r="D7618" s="372">
        <v>0.93</v>
      </c>
    </row>
    <row r="7619" spans="1:4" x14ac:dyDescent="0.25">
      <c r="A7619" s="369" t="s">
        <v>8945</v>
      </c>
      <c r="B7619" s="370" t="s">
        <v>8946</v>
      </c>
      <c r="C7619" s="371" t="s">
        <v>770</v>
      </c>
      <c r="D7619" s="372">
        <v>0.34899999999999998</v>
      </c>
    </row>
    <row r="7620" spans="1:4" x14ac:dyDescent="0.25">
      <c r="A7620" s="369" t="s">
        <v>8947</v>
      </c>
      <c r="B7620" s="370" t="s">
        <v>8948</v>
      </c>
      <c r="C7620" s="371" t="s">
        <v>770</v>
      </c>
      <c r="D7620" s="372">
        <v>0.69899999999999995</v>
      </c>
    </row>
    <row r="7621" spans="1:4" x14ac:dyDescent="0.25">
      <c r="A7621" s="369" t="s">
        <v>8949</v>
      </c>
      <c r="B7621" s="370" t="s">
        <v>8950</v>
      </c>
      <c r="C7621" s="371" t="s">
        <v>770</v>
      </c>
      <c r="D7621" s="372">
        <v>0.93</v>
      </c>
    </row>
    <row r="7622" spans="1:4" x14ac:dyDescent="0.25">
      <c r="A7622" s="369" t="s">
        <v>9196</v>
      </c>
      <c r="B7622" s="370" t="s">
        <v>9197</v>
      </c>
      <c r="C7622" s="371" t="s">
        <v>25</v>
      </c>
      <c r="D7622" s="372">
        <v>3.5000000000000001E-3</v>
      </c>
    </row>
    <row r="7623" spans="1:4" ht="30" x14ac:dyDescent="0.25">
      <c r="A7623" s="369" t="s">
        <v>10175</v>
      </c>
      <c r="B7623" s="370" t="s">
        <v>10176</v>
      </c>
      <c r="C7623" s="371" t="s">
        <v>569</v>
      </c>
      <c r="D7623" s="372">
        <v>0.3528</v>
      </c>
    </row>
    <row r="7624" spans="1:4" ht="30" x14ac:dyDescent="0.25">
      <c r="A7624" s="369" t="s">
        <v>10177</v>
      </c>
      <c r="B7624" s="370" t="s">
        <v>10178</v>
      </c>
      <c r="C7624" s="371" t="s">
        <v>569</v>
      </c>
      <c r="D7624" s="372">
        <v>0.56840000000000002</v>
      </c>
    </row>
    <row r="7625" spans="1:4" ht="30" x14ac:dyDescent="0.25">
      <c r="A7625" s="369" t="s">
        <v>11057</v>
      </c>
      <c r="B7625" s="370" t="s">
        <v>11058</v>
      </c>
      <c r="C7625" s="371" t="s">
        <v>52</v>
      </c>
      <c r="D7625" s="372">
        <v>0.2387</v>
      </c>
    </row>
    <row r="7626" spans="1:4" ht="30" x14ac:dyDescent="0.25">
      <c r="A7626" s="369" t="s">
        <v>3045</v>
      </c>
      <c r="B7626" s="370" t="s">
        <v>3046</v>
      </c>
      <c r="C7626" s="371" t="s">
        <v>21</v>
      </c>
      <c r="D7626" s="372"/>
    </row>
    <row r="7627" spans="1:4" ht="30" x14ac:dyDescent="0.25">
      <c r="A7627" s="369" t="s">
        <v>10131</v>
      </c>
      <c r="B7627" s="370" t="s">
        <v>10132</v>
      </c>
      <c r="C7627" s="371" t="s">
        <v>21</v>
      </c>
      <c r="D7627" s="372">
        <v>1</v>
      </c>
    </row>
    <row r="7628" spans="1:4" ht="30" x14ac:dyDescent="0.25">
      <c r="A7628" s="369" t="s">
        <v>3047</v>
      </c>
      <c r="B7628" s="370" t="s">
        <v>7258</v>
      </c>
      <c r="C7628" s="371" t="s">
        <v>21</v>
      </c>
      <c r="D7628" s="372"/>
    </row>
    <row r="7629" spans="1:4" x14ac:dyDescent="0.25">
      <c r="A7629" s="369" t="s">
        <v>8935</v>
      </c>
      <c r="B7629" s="370" t="s">
        <v>8936</v>
      </c>
      <c r="C7629" s="371" t="s">
        <v>770</v>
      </c>
      <c r="D7629" s="372">
        <v>1.0069999999999999</v>
      </c>
    </row>
    <row r="7630" spans="1:4" x14ac:dyDescent="0.25">
      <c r="A7630" s="369" t="s">
        <v>8945</v>
      </c>
      <c r="B7630" s="370" t="s">
        <v>8946</v>
      </c>
      <c r="C7630" s="371" t="s">
        <v>770</v>
      </c>
      <c r="D7630" s="372">
        <v>0.47599999999999998</v>
      </c>
    </row>
    <row r="7631" spans="1:4" x14ac:dyDescent="0.25">
      <c r="A7631" s="369" t="s">
        <v>8947</v>
      </c>
      <c r="B7631" s="370" t="s">
        <v>8948</v>
      </c>
      <c r="C7631" s="371" t="s">
        <v>770</v>
      </c>
      <c r="D7631" s="372">
        <v>1.429</v>
      </c>
    </row>
    <row r="7632" spans="1:4" x14ac:dyDescent="0.25">
      <c r="A7632" s="369" t="s">
        <v>8949</v>
      </c>
      <c r="B7632" s="370" t="s">
        <v>8950</v>
      </c>
      <c r="C7632" s="371" t="s">
        <v>770</v>
      </c>
      <c r="D7632" s="372">
        <v>1.54</v>
      </c>
    </row>
    <row r="7633" spans="1:4" x14ac:dyDescent="0.25">
      <c r="A7633" s="369" t="s">
        <v>9196</v>
      </c>
      <c r="B7633" s="370" t="s">
        <v>9197</v>
      </c>
      <c r="C7633" s="371" t="s">
        <v>25</v>
      </c>
      <c r="D7633" s="372">
        <v>2.18E-2</v>
      </c>
    </row>
    <row r="7634" spans="1:4" ht="45" x14ac:dyDescent="0.25">
      <c r="A7634" s="369" t="s">
        <v>10171</v>
      </c>
      <c r="B7634" s="370" t="s">
        <v>10172</v>
      </c>
      <c r="C7634" s="371" t="s">
        <v>569</v>
      </c>
      <c r="D7634" s="372">
        <v>0.23810000000000001</v>
      </c>
    </row>
    <row r="7635" spans="1:4" ht="45" x14ac:dyDescent="0.25">
      <c r="A7635" s="369" t="s">
        <v>10173</v>
      </c>
      <c r="B7635" s="370" t="s">
        <v>10174</v>
      </c>
      <c r="C7635" s="371" t="s">
        <v>569</v>
      </c>
      <c r="D7635" s="372">
        <v>0.14879999999999999</v>
      </c>
    </row>
    <row r="7636" spans="1:4" ht="30" x14ac:dyDescent="0.25">
      <c r="A7636" s="369" t="s">
        <v>3048</v>
      </c>
      <c r="B7636" s="370" t="s">
        <v>7259</v>
      </c>
      <c r="C7636" s="371" t="s">
        <v>21</v>
      </c>
      <c r="D7636" s="372"/>
    </row>
    <row r="7637" spans="1:4" x14ac:dyDescent="0.25">
      <c r="A7637" s="369" t="s">
        <v>8935</v>
      </c>
      <c r="B7637" s="370" t="s">
        <v>8936</v>
      </c>
      <c r="C7637" s="371" t="s">
        <v>770</v>
      </c>
      <c r="D7637" s="372">
        <v>1.0069999999999999</v>
      </c>
    </row>
    <row r="7638" spans="1:4" x14ac:dyDescent="0.25">
      <c r="A7638" s="369" t="s">
        <v>8945</v>
      </c>
      <c r="B7638" s="370" t="s">
        <v>8946</v>
      </c>
      <c r="C7638" s="371" t="s">
        <v>770</v>
      </c>
      <c r="D7638" s="372">
        <v>0.47599999999999998</v>
      </c>
    </row>
    <row r="7639" spans="1:4" x14ac:dyDescent="0.25">
      <c r="A7639" s="369" t="s">
        <v>8947</v>
      </c>
      <c r="B7639" s="370" t="s">
        <v>8948</v>
      </c>
      <c r="C7639" s="371" t="s">
        <v>770</v>
      </c>
      <c r="D7639" s="372">
        <v>1.429</v>
      </c>
    </row>
    <row r="7640" spans="1:4" x14ac:dyDescent="0.25">
      <c r="A7640" s="369" t="s">
        <v>8949</v>
      </c>
      <c r="B7640" s="370" t="s">
        <v>8950</v>
      </c>
      <c r="C7640" s="371" t="s">
        <v>770</v>
      </c>
      <c r="D7640" s="372">
        <v>1.54</v>
      </c>
    </row>
    <row r="7641" spans="1:4" x14ac:dyDescent="0.25">
      <c r="A7641" s="369" t="s">
        <v>9196</v>
      </c>
      <c r="B7641" s="370" t="s">
        <v>9197</v>
      </c>
      <c r="C7641" s="371" t="s">
        <v>25</v>
      </c>
      <c r="D7641" s="372">
        <v>2.18E-2</v>
      </c>
    </row>
    <row r="7642" spans="1:4" ht="45" x14ac:dyDescent="0.25">
      <c r="A7642" s="369" t="s">
        <v>10179</v>
      </c>
      <c r="B7642" s="370" t="s">
        <v>10180</v>
      </c>
      <c r="C7642" s="371" t="s">
        <v>569</v>
      </c>
      <c r="D7642" s="372">
        <v>0.29759999999999998</v>
      </c>
    </row>
    <row r="7643" spans="1:4" x14ac:dyDescent="0.25">
      <c r="A7643" s="369" t="s">
        <v>63</v>
      </c>
      <c r="B7643" s="370" t="s">
        <v>64</v>
      </c>
      <c r="C7643" s="371" t="s">
        <v>21</v>
      </c>
      <c r="D7643" s="372"/>
    </row>
    <row r="7644" spans="1:4" x14ac:dyDescent="0.25">
      <c r="A7644" s="369" t="s">
        <v>8903</v>
      </c>
      <c r="B7644" s="370" t="s">
        <v>8904</v>
      </c>
      <c r="C7644" s="371" t="s">
        <v>770</v>
      </c>
      <c r="D7644" s="372">
        <v>3.0000000000000001E-3</v>
      </c>
    </row>
    <row r="7645" spans="1:4" x14ac:dyDescent="0.25">
      <c r="A7645" s="369" t="s">
        <v>8909</v>
      </c>
      <c r="B7645" s="370" t="s">
        <v>8910</v>
      </c>
      <c r="C7645" s="371" t="s">
        <v>770</v>
      </c>
      <c r="D7645" s="372">
        <v>0.124</v>
      </c>
    </row>
    <row r="7646" spans="1:4" x14ac:dyDescent="0.25">
      <c r="A7646" s="369" t="s">
        <v>8911</v>
      </c>
      <c r="B7646" s="370" t="s">
        <v>8912</v>
      </c>
      <c r="C7646" s="371" t="s">
        <v>770</v>
      </c>
      <c r="D7646" s="372">
        <v>0.124</v>
      </c>
    </row>
    <row r="7647" spans="1:4" x14ac:dyDescent="0.25">
      <c r="A7647" s="369" t="s">
        <v>8935</v>
      </c>
      <c r="B7647" s="370" t="s">
        <v>8936</v>
      </c>
      <c r="C7647" s="371" t="s">
        <v>770</v>
      </c>
      <c r="D7647" s="372">
        <v>2.5999999999999999E-2</v>
      </c>
    </row>
    <row r="7648" spans="1:4" x14ac:dyDescent="0.25">
      <c r="A7648" s="369" t="s">
        <v>8945</v>
      </c>
      <c r="B7648" s="370" t="s">
        <v>8946</v>
      </c>
      <c r="C7648" s="371" t="s">
        <v>770</v>
      </c>
      <c r="D7648" s="372">
        <v>0.5</v>
      </c>
    </row>
    <row r="7649" spans="1:4" x14ac:dyDescent="0.25">
      <c r="A7649" s="369" t="s">
        <v>8947</v>
      </c>
      <c r="B7649" s="370" t="s">
        <v>8948</v>
      </c>
      <c r="C7649" s="371" t="s">
        <v>770</v>
      </c>
      <c r="D7649" s="372">
        <v>0.5</v>
      </c>
    </row>
    <row r="7650" spans="1:4" x14ac:dyDescent="0.25">
      <c r="A7650" s="369" t="s">
        <v>8949</v>
      </c>
      <c r="B7650" s="370" t="s">
        <v>8950</v>
      </c>
      <c r="C7650" s="371" t="s">
        <v>770</v>
      </c>
      <c r="D7650" s="372">
        <v>0.33700000000000002</v>
      </c>
    </row>
    <row r="7651" spans="1:4" x14ac:dyDescent="0.25">
      <c r="A7651" s="369" t="s">
        <v>8993</v>
      </c>
      <c r="B7651" s="370" t="s">
        <v>8994</v>
      </c>
      <c r="C7651" s="371" t="s">
        <v>32</v>
      </c>
      <c r="D7651" s="372">
        <v>5.3579999999999997</v>
      </c>
    </row>
    <row r="7652" spans="1:4" x14ac:dyDescent="0.25">
      <c r="A7652" s="369" t="s">
        <v>9043</v>
      </c>
      <c r="B7652" s="370" t="s">
        <v>9044</v>
      </c>
      <c r="C7652" s="371" t="s">
        <v>32</v>
      </c>
      <c r="D7652" s="372">
        <v>9.6000000000000002E-2</v>
      </c>
    </row>
    <row r="7653" spans="1:4" x14ac:dyDescent="0.25">
      <c r="A7653" s="369" t="s">
        <v>9049</v>
      </c>
      <c r="B7653" s="370" t="s">
        <v>9050</v>
      </c>
      <c r="C7653" s="371" t="s">
        <v>25</v>
      </c>
      <c r="D7653" s="372">
        <v>1.4999999999999999E-2</v>
      </c>
    </row>
    <row r="7654" spans="1:4" x14ac:dyDescent="0.25">
      <c r="A7654" s="369" t="s">
        <v>9061</v>
      </c>
      <c r="B7654" s="370" t="s">
        <v>9062</v>
      </c>
      <c r="C7654" s="371" t="s">
        <v>25</v>
      </c>
      <c r="D7654" s="372">
        <v>1.2999999999999999E-2</v>
      </c>
    </row>
    <row r="7655" spans="1:4" x14ac:dyDescent="0.25">
      <c r="A7655" s="369" t="s">
        <v>9067</v>
      </c>
      <c r="B7655" s="370" t="s">
        <v>9068</v>
      </c>
      <c r="C7655" s="371" t="s">
        <v>25</v>
      </c>
      <c r="D7655" s="372">
        <v>1E-3</v>
      </c>
    </row>
    <row r="7656" spans="1:4" x14ac:dyDescent="0.25">
      <c r="A7656" s="369" t="s">
        <v>9366</v>
      </c>
      <c r="B7656" s="370" t="s">
        <v>9367</v>
      </c>
      <c r="C7656" s="371" t="s">
        <v>52</v>
      </c>
      <c r="D7656" s="372">
        <v>4.8000000000000001E-2</v>
      </c>
    </row>
    <row r="7657" spans="1:4" x14ac:dyDescent="0.25">
      <c r="A7657" s="369" t="s">
        <v>9370</v>
      </c>
      <c r="B7657" s="370" t="s">
        <v>9371</v>
      </c>
      <c r="C7657" s="371" t="s">
        <v>21</v>
      </c>
      <c r="D7657" s="372">
        <v>2.9000000000000001E-2</v>
      </c>
    </row>
    <row r="7658" spans="1:4" x14ac:dyDescent="0.25">
      <c r="A7658" s="369" t="s">
        <v>9506</v>
      </c>
      <c r="B7658" s="370" t="s">
        <v>9507</v>
      </c>
      <c r="C7658" s="371" t="s">
        <v>32</v>
      </c>
      <c r="D7658" s="372">
        <v>1.4E-2</v>
      </c>
    </row>
    <row r="7659" spans="1:4" x14ac:dyDescent="0.25">
      <c r="A7659" s="369" t="s">
        <v>9888</v>
      </c>
      <c r="B7659" s="370" t="s">
        <v>9889</v>
      </c>
      <c r="C7659" s="371" t="s">
        <v>310</v>
      </c>
      <c r="D7659" s="372">
        <v>3.7999999999999999E-2</v>
      </c>
    </row>
    <row r="7660" spans="1:4" ht="45" x14ac:dyDescent="0.25">
      <c r="A7660" s="369" t="s">
        <v>14687</v>
      </c>
      <c r="B7660" s="370" t="s">
        <v>14688</v>
      </c>
      <c r="C7660" s="371" t="s">
        <v>770</v>
      </c>
      <c r="D7660" s="372">
        <v>1.0999999999999999E-2</v>
      </c>
    </row>
    <row r="7661" spans="1:4" x14ac:dyDescent="0.25">
      <c r="A7661" s="369" t="s">
        <v>14956</v>
      </c>
      <c r="B7661" s="370" t="s">
        <v>14957</v>
      </c>
      <c r="C7661" s="371" t="s">
        <v>32</v>
      </c>
      <c r="D7661" s="372">
        <v>36.113</v>
      </c>
    </row>
    <row r="7662" spans="1:4" x14ac:dyDescent="0.25">
      <c r="A7662" s="369" t="s">
        <v>66</v>
      </c>
      <c r="B7662" s="370" t="s">
        <v>67</v>
      </c>
      <c r="C7662" s="371" t="s">
        <v>21</v>
      </c>
      <c r="D7662" s="372"/>
    </row>
    <row r="7663" spans="1:4" x14ac:dyDescent="0.25">
      <c r="A7663" s="369" t="s">
        <v>8903</v>
      </c>
      <c r="B7663" s="370" t="s">
        <v>8904</v>
      </c>
      <c r="C7663" s="371" t="s">
        <v>770</v>
      </c>
      <c r="D7663" s="372">
        <v>7.0000000000000001E-3</v>
      </c>
    </row>
    <row r="7664" spans="1:4" x14ac:dyDescent="0.25">
      <c r="A7664" s="369" t="s">
        <v>8909</v>
      </c>
      <c r="B7664" s="370" t="s">
        <v>8910</v>
      </c>
      <c r="C7664" s="371" t="s">
        <v>770</v>
      </c>
      <c r="D7664" s="372">
        <v>0.158</v>
      </c>
    </row>
    <row r="7665" spans="1:4" x14ac:dyDescent="0.25">
      <c r="A7665" s="369" t="s">
        <v>8911</v>
      </c>
      <c r="B7665" s="370" t="s">
        <v>8912</v>
      </c>
      <c r="C7665" s="371" t="s">
        <v>770</v>
      </c>
      <c r="D7665" s="372">
        <v>0.158</v>
      </c>
    </row>
    <row r="7666" spans="1:4" x14ac:dyDescent="0.25">
      <c r="A7666" s="369" t="s">
        <v>8923</v>
      </c>
      <c r="B7666" s="370" t="s">
        <v>8924</v>
      </c>
      <c r="C7666" s="371" t="s">
        <v>770</v>
      </c>
      <c r="D7666" s="372">
        <v>0.4</v>
      </c>
    </row>
    <row r="7667" spans="1:4" x14ac:dyDescent="0.25">
      <c r="A7667" s="369" t="s">
        <v>8925</v>
      </c>
      <c r="B7667" s="370" t="s">
        <v>8926</v>
      </c>
      <c r="C7667" s="371" t="s">
        <v>770</v>
      </c>
      <c r="D7667" s="372">
        <v>0.4</v>
      </c>
    </row>
    <row r="7668" spans="1:4" x14ac:dyDescent="0.25">
      <c r="A7668" s="369" t="s">
        <v>8935</v>
      </c>
      <c r="B7668" s="370" t="s">
        <v>8936</v>
      </c>
      <c r="C7668" s="371" t="s">
        <v>770</v>
      </c>
      <c r="D7668" s="372">
        <v>2.4E-2</v>
      </c>
    </row>
    <row r="7669" spans="1:4" x14ac:dyDescent="0.25">
      <c r="A7669" s="369" t="s">
        <v>8949</v>
      </c>
      <c r="B7669" s="370" t="s">
        <v>8950</v>
      </c>
      <c r="C7669" s="371" t="s">
        <v>770</v>
      </c>
      <c r="D7669" s="372">
        <v>0.41499999999999998</v>
      </c>
    </row>
    <row r="7670" spans="1:4" x14ac:dyDescent="0.25">
      <c r="A7670" s="369" t="s">
        <v>8993</v>
      </c>
      <c r="B7670" s="370" t="s">
        <v>8994</v>
      </c>
      <c r="C7670" s="371" t="s">
        <v>32</v>
      </c>
      <c r="D7670" s="372">
        <v>5.0170000000000003</v>
      </c>
    </row>
    <row r="7671" spans="1:4" x14ac:dyDescent="0.25">
      <c r="A7671" s="369" t="s">
        <v>9043</v>
      </c>
      <c r="B7671" s="370" t="s">
        <v>9044</v>
      </c>
      <c r="C7671" s="371" t="s">
        <v>32</v>
      </c>
      <c r="D7671" s="372">
        <v>9.6000000000000002E-2</v>
      </c>
    </row>
    <row r="7672" spans="1:4" x14ac:dyDescent="0.25">
      <c r="A7672" s="369" t="s">
        <v>9049</v>
      </c>
      <c r="B7672" s="370" t="s">
        <v>9050</v>
      </c>
      <c r="C7672" s="371" t="s">
        <v>25</v>
      </c>
      <c r="D7672" s="372">
        <v>0.35599999999999998</v>
      </c>
    </row>
    <row r="7673" spans="1:4" x14ac:dyDescent="0.25">
      <c r="A7673" s="369" t="s">
        <v>9061</v>
      </c>
      <c r="B7673" s="370" t="s">
        <v>9062</v>
      </c>
      <c r="C7673" s="371" t="s">
        <v>25</v>
      </c>
      <c r="D7673" s="372">
        <v>1.2E-2</v>
      </c>
    </row>
    <row r="7674" spans="1:4" x14ac:dyDescent="0.25">
      <c r="A7674" s="369" t="s">
        <v>9067</v>
      </c>
      <c r="B7674" s="370" t="s">
        <v>9068</v>
      </c>
      <c r="C7674" s="371" t="s">
        <v>25</v>
      </c>
      <c r="D7674" s="372">
        <v>1E-3</v>
      </c>
    </row>
    <row r="7675" spans="1:4" x14ac:dyDescent="0.25">
      <c r="A7675" s="369" t="s">
        <v>9366</v>
      </c>
      <c r="B7675" s="370" t="s">
        <v>9367</v>
      </c>
      <c r="C7675" s="371" t="s">
        <v>52</v>
      </c>
      <c r="D7675" s="372">
        <v>6.0999999999999999E-2</v>
      </c>
    </row>
    <row r="7676" spans="1:4" x14ac:dyDescent="0.25">
      <c r="A7676" s="369" t="s">
        <v>9370</v>
      </c>
      <c r="B7676" s="370" t="s">
        <v>9371</v>
      </c>
      <c r="C7676" s="371" t="s">
        <v>21</v>
      </c>
      <c r="D7676" s="372">
        <v>3.5999999999999997E-2</v>
      </c>
    </row>
    <row r="7677" spans="1:4" x14ac:dyDescent="0.25">
      <c r="A7677" s="369" t="s">
        <v>9506</v>
      </c>
      <c r="B7677" s="370" t="s">
        <v>9507</v>
      </c>
      <c r="C7677" s="371" t="s">
        <v>32</v>
      </c>
      <c r="D7677" s="372">
        <v>1.7999999999999999E-2</v>
      </c>
    </row>
    <row r="7678" spans="1:4" x14ac:dyDescent="0.25">
      <c r="A7678" s="369" t="s">
        <v>9888</v>
      </c>
      <c r="B7678" s="370" t="s">
        <v>9889</v>
      </c>
      <c r="C7678" s="371" t="s">
        <v>310</v>
      </c>
      <c r="D7678" s="372">
        <v>4.9000000000000002E-2</v>
      </c>
    </row>
    <row r="7679" spans="1:4" ht="45" x14ac:dyDescent="0.25">
      <c r="A7679" s="369" t="s">
        <v>14687</v>
      </c>
      <c r="B7679" s="370" t="s">
        <v>14688</v>
      </c>
      <c r="C7679" s="371" t="s">
        <v>770</v>
      </c>
      <c r="D7679" s="372">
        <v>1.0200000000000001E-2</v>
      </c>
    </row>
    <row r="7680" spans="1:4" x14ac:dyDescent="0.25">
      <c r="A7680" s="369" t="s">
        <v>14956</v>
      </c>
      <c r="B7680" s="370" t="s">
        <v>14957</v>
      </c>
      <c r="C7680" s="371" t="s">
        <v>32</v>
      </c>
      <c r="D7680" s="372">
        <v>47.49</v>
      </c>
    </row>
    <row r="7681" spans="1:4" x14ac:dyDescent="0.25">
      <c r="A7681" s="369" t="s">
        <v>3049</v>
      </c>
      <c r="B7681" s="370" t="s">
        <v>3050</v>
      </c>
      <c r="C7681" s="371" t="s">
        <v>21</v>
      </c>
      <c r="D7681" s="372"/>
    </row>
    <row r="7682" spans="1:4" x14ac:dyDescent="0.25">
      <c r="A7682" s="369" t="s">
        <v>8935</v>
      </c>
      <c r="B7682" s="370" t="s">
        <v>8936</v>
      </c>
      <c r="C7682" s="371" t="s">
        <v>770</v>
      </c>
      <c r="D7682" s="372">
        <v>0.86770000000000003</v>
      </c>
    </row>
    <row r="7683" spans="1:4" x14ac:dyDescent="0.25">
      <c r="A7683" s="369" t="s">
        <v>8937</v>
      </c>
      <c r="B7683" s="370" t="s">
        <v>8938</v>
      </c>
      <c r="C7683" s="371" t="s">
        <v>770</v>
      </c>
      <c r="D7683" s="372">
        <v>0.53769999999999996</v>
      </c>
    </row>
    <row r="7684" spans="1:4" x14ac:dyDescent="0.25">
      <c r="A7684" s="369" t="s">
        <v>8939</v>
      </c>
      <c r="B7684" s="370" t="s">
        <v>8940</v>
      </c>
      <c r="C7684" s="371" t="s">
        <v>770</v>
      </c>
      <c r="D7684" s="372">
        <v>0.53769999999999996</v>
      </c>
    </row>
    <row r="7685" spans="1:4" x14ac:dyDescent="0.25">
      <c r="A7685" s="369" t="s">
        <v>8945</v>
      </c>
      <c r="B7685" s="370" t="s">
        <v>8946</v>
      </c>
      <c r="C7685" s="371" t="s">
        <v>770</v>
      </c>
      <c r="D7685" s="372">
        <v>0.28989999999999999</v>
      </c>
    </row>
    <row r="7686" spans="1:4" x14ac:dyDescent="0.25">
      <c r="A7686" s="369" t="s">
        <v>8947</v>
      </c>
      <c r="B7686" s="370" t="s">
        <v>8948</v>
      </c>
      <c r="C7686" s="371" t="s">
        <v>770</v>
      </c>
      <c r="D7686" s="372">
        <v>0.28989999999999999</v>
      </c>
    </row>
    <row r="7687" spans="1:4" x14ac:dyDescent="0.25">
      <c r="A7687" s="369" t="s">
        <v>8949</v>
      </c>
      <c r="B7687" s="370" t="s">
        <v>8950</v>
      </c>
      <c r="C7687" s="371" t="s">
        <v>770</v>
      </c>
      <c r="D7687" s="372">
        <v>0.86770000000000003</v>
      </c>
    </row>
    <row r="7688" spans="1:4" ht="30" x14ac:dyDescent="0.25">
      <c r="A7688" s="369" t="s">
        <v>10418</v>
      </c>
      <c r="B7688" s="370" t="s">
        <v>10419</v>
      </c>
      <c r="C7688" s="371" t="s">
        <v>569</v>
      </c>
      <c r="D7688" s="372">
        <v>0.126</v>
      </c>
    </row>
    <row r="7689" spans="1:4" ht="30" x14ac:dyDescent="0.25">
      <c r="A7689" s="369" t="s">
        <v>10542</v>
      </c>
      <c r="B7689" s="370" t="s">
        <v>10543</v>
      </c>
      <c r="C7689" s="371" t="s">
        <v>310</v>
      </c>
      <c r="D7689" s="372">
        <v>0.14979999999999999</v>
      </c>
    </row>
    <row r="7690" spans="1:4" x14ac:dyDescent="0.25">
      <c r="A7690" s="369" t="s">
        <v>10614</v>
      </c>
      <c r="B7690" s="370" t="s">
        <v>10615</v>
      </c>
      <c r="C7690" s="371" t="s">
        <v>310</v>
      </c>
      <c r="D7690" s="372">
        <v>9.01E-2</v>
      </c>
    </row>
    <row r="7691" spans="1:4" x14ac:dyDescent="0.25">
      <c r="A7691" s="369" t="s">
        <v>14816</v>
      </c>
      <c r="B7691" s="370" t="s">
        <v>14817</v>
      </c>
      <c r="C7691" s="371" t="s">
        <v>310</v>
      </c>
      <c r="D7691" s="372">
        <v>6.0000000000000001E-3</v>
      </c>
    </row>
    <row r="7692" spans="1:4" x14ac:dyDescent="0.25">
      <c r="A7692" s="369" t="s">
        <v>14826</v>
      </c>
      <c r="B7692" s="370" t="s">
        <v>14827</v>
      </c>
      <c r="C7692" s="371" t="s">
        <v>32</v>
      </c>
      <c r="D7692" s="372">
        <v>18.100000000000001</v>
      </c>
    </row>
    <row r="7693" spans="1:4" x14ac:dyDescent="0.25">
      <c r="A7693" s="369" t="s">
        <v>14840</v>
      </c>
      <c r="B7693" s="370" t="s">
        <v>14841</v>
      </c>
      <c r="C7693" s="371" t="s">
        <v>21</v>
      </c>
      <c r="D7693" s="372">
        <v>1.2</v>
      </c>
    </row>
    <row r="7694" spans="1:4" x14ac:dyDescent="0.25">
      <c r="A7694" s="369" t="s">
        <v>14844</v>
      </c>
      <c r="B7694" s="370" t="s">
        <v>14845</v>
      </c>
      <c r="C7694" s="371" t="s">
        <v>569</v>
      </c>
      <c r="D7694" s="372">
        <v>0.50409999999999999</v>
      </c>
    </row>
    <row r="7695" spans="1:4" x14ac:dyDescent="0.25">
      <c r="A7695" s="369" t="s">
        <v>3051</v>
      </c>
      <c r="B7695" s="370" t="s">
        <v>3052</v>
      </c>
      <c r="C7695" s="371" t="s">
        <v>21</v>
      </c>
      <c r="D7695" s="372"/>
    </row>
    <row r="7696" spans="1:4" x14ac:dyDescent="0.25">
      <c r="A7696" s="369" t="s">
        <v>8935</v>
      </c>
      <c r="B7696" s="370" t="s">
        <v>8936</v>
      </c>
      <c r="C7696" s="371" t="s">
        <v>770</v>
      </c>
      <c r="D7696" s="372">
        <v>0.12379999999999999</v>
      </c>
    </row>
    <row r="7697" spans="1:4" x14ac:dyDescent="0.25">
      <c r="A7697" s="369" t="s">
        <v>8937</v>
      </c>
      <c r="B7697" s="370" t="s">
        <v>8938</v>
      </c>
      <c r="C7697" s="371" t="s">
        <v>770</v>
      </c>
      <c r="D7697" s="372">
        <v>0.1381</v>
      </c>
    </row>
    <row r="7698" spans="1:4" x14ac:dyDescent="0.25">
      <c r="A7698" s="369" t="s">
        <v>8939</v>
      </c>
      <c r="B7698" s="370" t="s">
        <v>8940</v>
      </c>
      <c r="C7698" s="371" t="s">
        <v>770</v>
      </c>
      <c r="D7698" s="372">
        <v>0.1381</v>
      </c>
    </row>
    <row r="7699" spans="1:4" x14ac:dyDescent="0.25">
      <c r="A7699" s="369" t="s">
        <v>8945</v>
      </c>
      <c r="B7699" s="370" t="s">
        <v>8946</v>
      </c>
      <c r="C7699" s="371" t="s">
        <v>770</v>
      </c>
      <c r="D7699" s="372">
        <v>1.5</v>
      </c>
    </row>
    <row r="7700" spans="1:4" x14ac:dyDescent="0.25">
      <c r="A7700" s="369" t="s">
        <v>8947</v>
      </c>
      <c r="B7700" s="370" t="s">
        <v>8948</v>
      </c>
      <c r="C7700" s="371" t="s">
        <v>770</v>
      </c>
      <c r="D7700" s="372">
        <v>1.5</v>
      </c>
    </row>
    <row r="7701" spans="1:4" x14ac:dyDescent="0.25">
      <c r="A7701" s="369" t="s">
        <v>8949</v>
      </c>
      <c r="B7701" s="370" t="s">
        <v>8950</v>
      </c>
      <c r="C7701" s="371" t="s">
        <v>770</v>
      </c>
      <c r="D7701" s="372">
        <v>0.5</v>
      </c>
    </row>
    <row r="7702" spans="1:4" x14ac:dyDescent="0.25">
      <c r="A7702" s="369" t="s">
        <v>8993</v>
      </c>
      <c r="B7702" s="370" t="s">
        <v>8994</v>
      </c>
      <c r="C7702" s="371" t="s">
        <v>32</v>
      </c>
      <c r="D7702" s="372">
        <v>1.36</v>
      </c>
    </row>
    <row r="7703" spans="1:4" x14ac:dyDescent="0.25">
      <c r="A7703" s="369" t="s">
        <v>9049</v>
      </c>
      <c r="B7703" s="370" t="s">
        <v>9050</v>
      </c>
      <c r="C7703" s="371" t="s">
        <v>25</v>
      </c>
      <c r="D7703" s="372">
        <v>4.0000000000000001E-3</v>
      </c>
    </row>
    <row r="7704" spans="1:4" x14ac:dyDescent="0.25">
      <c r="A7704" s="369" t="s">
        <v>9067</v>
      </c>
      <c r="B7704" s="370" t="s">
        <v>9068</v>
      </c>
      <c r="C7704" s="371" t="s">
        <v>25</v>
      </c>
      <c r="D7704" s="372">
        <v>1.2999999999999999E-3</v>
      </c>
    </row>
    <row r="7705" spans="1:4" x14ac:dyDescent="0.25">
      <c r="A7705" s="369" t="s">
        <v>10520</v>
      </c>
      <c r="B7705" s="370" t="s">
        <v>10521</v>
      </c>
      <c r="C7705" s="371" t="s">
        <v>569</v>
      </c>
      <c r="D7705" s="372">
        <v>7.7200000000000005E-2</v>
      </c>
    </row>
    <row r="7706" spans="1:4" ht="30" x14ac:dyDescent="0.25">
      <c r="A7706" s="369" t="s">
        <v>10542</v>
      </c>
      <c r="B7706" s="370" t="s">
        <v>10543</v>
      </c>
      <c r="C7706" s="371" t="s">
        <v>310</v>
      </c>
      <c r="D7706" s="372">
        <v>3.9100000000000003E-2</v>
      </c>
    </row>
    <row r="7707" spans="1:4" x14ac:dyDescent="0.25">
      <c r="A7707" s="369" t="s">
        <v>10614</v>
      </c>
      <c r="B7707" s="370" t="s">
        <v>10615</v>
      </c>
      <c r="C7707" s="371" t="s">
        <v>310</v>
      </c>
      <c r="D7707" s="372">
        <v>2.3300000000000001E-2</v>
      </c>
    </row>
    <row r="7708" spans="1:4" x14ac:dyDescent="0.25">
      <c r="A7708" s="369" t="s">
        <v>14810</v>
      </c>
      <c r="B7708" s="370" t="s">
        <v>14811</v>
      </c>
      <c r="C7708" s="371" t="s">
        <v>52</v>
      </c>
      <c r="D7708" s="372">
        <v>1.18</v>
      </c>
    </row>
    <row r="7709" spans="1:4" x14ac:dyDescent="0.25">
      <c r="A7709" s="369" t="s">
        <v>14816</v>
      </c>
      <c r="B7709" s="370" t="s">
        <v>14817</v>
      </c>
      <c r="C7709" s="371" t="s">
        <v>310</v>
      </c>
      <c r="D7709" s="372">
        <v>5.0000000000000001E-3</v>
      </c>
    </row>
    <row r="7710" spans="1:4" x14ac:dyDescent="0.25">
      <c r="A7710" s="369" t="s">
        <v>14826</v>
      </c>
      <c r="B7710" s="370" t="s">
        <v>14827</v>
      </c>
      <c r="C7710" s="371" t="s">
        <v>32</v>
      </c>
      <c r="D7710" s="372">
        <v>0.11890000000000001</v>
      </c>
    </row>
    <row r="7711" spans="1:4" x14ac:dyDescent="0.25">
      <c r="A7711" s="369" t="s">
        <v>14840</v>
      </c>
      <c r="B7711" s="370" t="s">
        <v>14841</v>
      </c>
      <c r="C7711" s="371" t="s">
        <v>21</v>
      </c>
      <c r="D7711" s="372">
        <v>1.1000000000000001</v>
      </c>
    </row>
    <row r="7712" spans="1:4" x14ac:dyDescent="0.25">
      <c r="A7712" s="369" t="s">
        <v>14900</v>
      </c>
      <c r="B7712" s="370" t="s">
        <v>14901</v>
      </c>
      <c r="C7712" s="371" t="s">
        <v>780</v>
      </c>
      <c r="D7712" s="372">
        <v>1.6</v>
      </c>
    </row>
    <row r="7713" spans="1:4" x14ac:dyDescent="0.25">
      <c r="A7713" s="369" t="s">
        <v>3053</v>
      </c>
      <c r="B7713" s="370" t="s">
        <v>7260</v>
      </c>
      <c r="C7713" s="371" t="s">
        <v>52</v>
      </c>
      <c r="D7713" s="372"/>
    </row>
    <row r="7714" spans="1:4" x14ac:dyDescent="0.25">
      <c r="A7714" s="369" t="s">
        <v>8935</v>
      </c>
      <c r="B7714" s="370" t="s">
        <v>8936</v>
      </c>
      <c r="C7714" s="371" t="s">
        <v>770</v>
      </c>
      <c r="D7714" s="372">
        <v>0.73</v>
      </c>
    </row>
    <row r="7715" spans="1:4" x14ac:dyDescent="0.25">
      <c r="A7715" s="369" t="s">
        <v>8949</v>
      </c>
      <c r="B7715" s="370" t="s">
        <v>8950</v>
      </c>
      <c r="C7715" s="371" t="s">
        <v>770</v>
      </c>
      <c r="D7715" s="372">
        <v>1.71</v>
      </c>
    </row>
    <row r="7716" spans="1:4" x14ac:dyDescent="0.25">
      <c r="A7716" s="369" t="s">
        <v>8993</v>
      </c>
      <c r="B7716" s="370" t="s">
        <v>8994</v>
      </c>
      <c r="C7716" s="371" t="s">
        <v>32</v>
      </c>
      <c r="D7716" s="372">
        <v>13.87</v>
      </c>
    </row>
    <row r="7717" spans="1:4" x14ac:dyDescent="0.25">
      <c r="A7717" s="369" t="s">
        <v>9049</v>
      </c>
      <c r="B7717" s="370" t="s">
        <v>9050</v>
      </c>
      <c r="C7717" s="371" t="s">
        <v>25</v>
      </c>
      <c r="D7717" s="372">
        <v>2.1000000000000001E-2</v>
      </c>
    </row>
    <row r="7718" spans="1:4" x14ac:dyDescent="0.25">
      <c r="A7718" s="369" t="s">
        <v>9055</v>
      </c>
      <c r="B7718" s="370" t="s">
        <v>9056</v>
      </c>
      <c r="C7718" s="371" t="s">
        <v>25</v>
      </c>
      <c r="D7718" s="372">
        <v>3.3000000000000002E-2</v>
      </c>
    </row>
    <row r="7719" spans="1:4" x14ac:dyDescent="0.25">
      <c r="A7719" s="369" t="s">
        <v>9316</v>
      </c>
      <c r="B7719" s="370" t="s">
        <v>9317</v>
      </c>
      <c r="C7719" s="371" t="s">
        <v>569</v>
      </c>
      <c r="D7719" s="372">
        <v>0.56000000000000005</v>
      </c>
    </row>
    <row r="7720" spans="1:4" x14ac:dyDescent="0.25">
      <c r="A7720" s="369" t="s">
        <v>14818</v>
      </c>
      <c r="B7720" s="370" t="s">
        <v>14819</v>
      </c>
      <c r="C7720" s="371" t="s">
        <v>52</v>
      </c>
      <c r="D7720" s="372">
        <v>1.67</v>
      </c>
    </row>
    <row r="7721" spans="1:4" x14ac:dyDescent="0.25">
      <c r="A7721" s="365" t="s">
        <v>7261</v>
      </c>
      <c r="B7721" s="366" t="s">
        <v>15111</v>
      </c>
      <c r="C7721" s="367"/>
      <c r="D7721" s="368"/>
    </row>
    <row r="7722" spans="1:4" ht="30" x14ac:dyDescent="0.25">
      <c r="A7722" s="369" t="s">
        <v>3055</v>
      </c>
      <c r="B7722" s="370" t="s">
        <v>7262</v>
      </c>
      <c r="C7722" s="371" t="s">
        <v>569</v>
      </c>
      <c r="D7722" s="372"/>
    </row>
    <row r="7723" spans="1:4" x14ac:dyDescent="0.25">
      <c r="A7723" s="369" t="s">
        <v>8903</v>
      </c>
      <c r="B7723" s="370" t="s">
        <v>8904</v>
      </c>
      <c r="C7723" s="371" t="s">
        <v>770</v>
      </c>
      <c r="D7723" s="372">
        <v>4</v>
      </c>
    </row>
    <row r="7724" spans="1:4" x14ac:dyDescent="0.25">
      <c r="A7724" s="369" t="s">
        <v>8943</v>
      </c>
      <c r="B7724" s="370" t="s">
        <v>8944</v>
      </c>
      <c r="C7724" s="371" t="s">
        <v>770</v>
      </c>
      <c r="D7724" s="372">
        <v>2</v>
      </c>
    </row>
    <row r="7725" spans="1:4" ht="30" x14ac:dyDescent="0.25">
      <c r="A7725" s="369" t="s">
        <v>14910</v>
      </c>
      <c r="B7725" s="370" t="s">
        <v>14911</v>
      </c>
      <c r="C7725" s="371" t="s">
        <v>770</v>
      </c>
      <c r="D7725" s="372">
        <v>2</v>
      </c>
    </row>
    <row r="7726" spans="1:4" x14ac:dyDescent="0.25">
      <c r="A7726" s="369" t="s">
        <v>14912</v>
      </c>
      <c r="B7726" s="370" t="s">
        <v>14913</v>
      </c>
      <c r="C7726" s="371" t="s">
        <v>770</v>
      </c>
      <c r="D7726" s="372">
        <v>0.5</v>
      </c>
    </row>
    <row r="7727" spans="1:4" ht="30" x14ac:dyDescent="0.25">
      <c r="A7727" s="369" t="s">
        <v>3056</v>
      </c>
      <c r="B7727" s="370" t="s">
        <v>7263</v>
      </c>
      <c r="C7727" s="371" t="s">
        <v>569</v>
      </c>
      <c r="D7727" s="372"/>
    </row>
    <row r="7728" spans="1:4" x14ac:dyDescent="0.25">
      <c r="A7728" s="369" t="s">
        <v>8903</v>
      </c>
      <c r="B7728" s="370" t="s">
        <v>8904</v>
      </c>
      <c r="C7728" s="371" t="s">
        <v>770</v>
      </c>
      <c r="D7728" s="372">
        <v>2</v>
      </c>
    </row>
    <row r="7729" spans="1:4" x14ac:dyDescent="0.25">
      <c r="A7729" s="369" t="s">
        <v>8943</v>
      </c>
      <c r="B7729" s="370" t="s">
        <v>8944</v>
      </c>
      <c r="C7729" s="371" t="s">
        <v>770</v>
      </c>
      <c r="D7729" s="372">
        <v>4</v>
      </c>
    </row>
    <row r="7730" spans="1:4" ht="60" x14ac:dyDescent="0.25">
      <c r="A7730" s="369" t="s">
        <v>14781</v>
      </c>
      <c r="B7730" s="370" t="s">
        <v>14782</v>
      </c>
      <c r="C7730" s="371" t="s">
        <v>770</v>
      </c>
      <c r="D7730" s="372">
        <v>1</v>
      </c>
    </row>
    <row r="7731" spans="1:4" ht="30" x14ac:dyDescent="0.25">
      <c r="A7731" s="369" t="s">
        <v>14910</v>
      </c>
      <c r="B7731" s="370" t="s">
        <v>14911</v>
      </c>
      <c r="C7731" s="371" t="s">
        <v>770</v>
      </c>
      <c r="D7731" s="372">
        <v>4</v>
      </c>
    </row>
    <row r="7732" spans="1:4" x14ac:dyDescent="0.25">
      <c r="A7732" s="369" t="s">
        <v>14912</v>
      </c>
      <c r="B7732" s="370" t="s">
        <v>14913</v>
      </c>
      <c r="C7732" s="371" t="s">
        <v>770</v>
      </c>
      <c r="D7732" s="372">
        <v>2</v>
      </c>
    </row>
    <row r="7733" spans="1:4" ht="30" x14ac:dyDescent="0.25">
      <c r="A7733" s="369" t="s">
        <v>3057</v>
      </c>
      <c r="B7733" s="370" t="s">
        <v>7264</v>
      </c>
      <c r="C7733" s="371" t="s">
        <v>569</v>
      </c>
      <c r="D7733" s="372"/>
    </row>
    <row r="7734" spans="1:4" x14ac:dyDescent="0.25">
      <c r="A7734" s="369" t="s">
        <v>8903</v>
      </c>
      <c r="B7734" s="370" t="s">
        <v>8904</v>
      </c>
      <c r="C7734" s="371" t="s">
        <v>770</v>
      </c>
      <c r="D7734" s="372">
        <v>6</v>
      </c>
    </row>
    <row r="7735" spans="1:4" x14ac:dyDescent="0.25">
      <c r="A7735" s="369" t="s">
        <v>8943</v>
      </c>
      <c r="B7735" s="370" t="s">
        <v>8944</v>
      </c>
      <c r="C7735" s="371" t="s">
        <v>770</v>
      </c>
      <c r="D7735" s="372">
        <v>6</v>
      </c>
    </row>
    <row r="7736" spans="1:4" ht="60" x14ac:dyDescent="0.25">
      <c r="A7736" s="369" t="s">
        <v>14781</v>
      </c>
      <c r="B7736" s="370" t="s">
        <v>14782</v>
      </c>
      <c r="C7736" s="371" t="s">
        <v>770</v>
      </c>
      <c r="D7736" s="372">
        <v>2</v>
      </c>
    </row>
    <row r="7737" spans="1:4" ht="30" x14ac:dyDescent="0.25">
      <c r="A7737" s="369" t="s">
        <v>14910</v>
      </c>
      <c r="B7737" s="370" t="s">
        <v>14911</v>
      </c>
      <c r="C7737" s="371" t="s">
        <v>770</v>
      </c>
      <c r="D7737" s="372">
        <v>6</v>
      </c>
    </row>
    <row r="7738" spans="1:4" x14ac:dyDescent="0.25">
      <c r="A7738" s="369" t="s">
        <v>14914</v>
      </c>
      <c r="B7738" s="370" t="s">
        <v>14915</v>
      </c>
      <c r="C7738" s="371" t="s">
        <v>770</v>
      </c>
      <c r="D7738" s="372">
        <v>6</v>
      </c>
    </row>
    <row r="7739" spans="1:4" ht="30" x14ac:dyDescent="0.25">
      <c r="A7739" s="369" t="s">
        <v>3058</v>
      </c>
      <c r="B7739" s="370" t="s">
        <v>7265</v>
      </c>
      <c r="C7739" s="371" t="s">
        <v>569</v>
      </c>
      <c r="D7739" s="372"/>
    </row>
    <row r="7740" spans="1:4" x14ac:dyDescent="0.25">
      <c r="A7740" s="369" t="s">
        <v>8903</v>
      </c>
      <c r="B7740" s="370" t="s">
        <v>8904</v>
      </c>
      <c r="C7740" s="371" t="s">
        <v>770</v>
      </c>
      <c r="D7740" s="372">
        <v>32</v>
      </c>
    </row>
    <row r="7741" spans="1:4" x14ac:dyDescent="0.25">
      <c r="A7741" s="369" t="s">
        <v>8943</v>
      </c>
      <c r="B7741" s="370" t="s">
        <v>8944</v>
      </c>
      <c r="C7741" s="371" t="s">
        <v>770</v>
      </c>
      <c r="D7741" s="372">
        <v>8</v>
      </c>
    </row>
    <row r="7742" spans="1:4" ht="60" x14ac:dyDescent="0.25">
      <c r="A7742" s="369" t="s">
        <v>14781</v>
      </c>
      <c r="B7742" s="370" t="s">
        <v>14782</v>
      </c>
      <c r="C7742" s="371" t="s">
        <v>770</v>
      </c>
      <c r="D7742" s="372">
        <v>3</v>
      </c>
    </row>
    <row r="7743" spans="1:4" ht="30" x14ac:dyDescent="0.25">
      <c r="A7743" s="369" t="s">
        <v>14910</v>
      </c>
      <c r="B7743" s="370" t="s">
        <v>14911</v>
      </c>
      <c r="C7743" s="371" t="s">
        <v>770</v>
      </c>
      <c r="D7743" s="372">
        <v>8</v>
      </c>
    </row>
    <row r="7744" spans="1:4" ht="30" x14ac:dyDescent="0.25">
      <c r="A7744" s="369" t="s">
        <v>14916</v>
      </c>
      <c r="B7744" s="370" t="s">
        <v>14917</v>
      </c>
      <c r="C7744" s="371" t="s">
        <v>770</v>
      </c>
      <c r="D7744" s="372">
        <v>8</v>
      </c>
    </row>
    <row r="7745" spans="1:4" ht="30" x14ac:dyDescent="0.25">
      <c r="A7745" s="369" t="s">
        <v>3059</v>
      </c>
      <c r="B7745" s="370" t="s">
        <v>7266</v>
      </c>
      <c r="C7745" s="371" t="s">
        <v>569</v>
      </c>
      <c r="D7745" s="372"/>
    </row>
    <row r="7746" spans="1:4" x14ac:dyDescent="0.25">
      <c r="A7746" s="369" t="s">
        <v>8903</v>
      </c>
      <c r="B7746" s="370" t="s">
        <v>8904</v>
      </c>
      <c r="C7746" s="371" t="s">
        <v>770</v>
      </c>
      <c r="D7746" s="372">
        <v>64</v>
      </c>
    </row>
    <row r="7747" spans="1:4" x14ac:dyDescent="0.25">
      <c r="A7747" s="369" t="s">
        <v>8943</v>
      </c>
      <c r="B7747" s="370" t="s">
        <v>8944</v>
      </c>
      <c r="C7747" s="371" t="s">
        <v>770</v>
      </c>
      <c r="D7747" s="372">
        <v>16</v>
      </c>
    </row>
    <row r="7748" spans="1:4" ht="60" x14ac:dyDescent="0.25">
      <c r="A7748" s="369" t="s">
        <v>14781</v>
      </c>
      <c r="B7748" s="370" t="s">
        <v>14782</v>
      </c>
      <c r="C7748" s="371" t="s">
        <v>770</v>
      </c>
      <c r="D7748" s="372">
        <v>4</v>
      </c>
    </row>
    <row r="7749" spans="1:4" ht="30" x14ac:dyDescent="0.25">
      <c r="A7749" s="369" t="s">
        <v>14910</v>
      </c>
      <c r="B7749" s="370" t="s">
        <v>14911</v>
      </c>
      <c r="C7749" s="371" t="s">
        <v>770</v>
      </c>
      <c r="D7749" s="372">
        <v>16</v>
      </c>
    </row>
    <row r="7750" spans="1:4" ht="30" x14ac:dyDescent="0.25">
      <c r="A7750" s="369" t="s">
        <v>14918</v>
      </c>
      <c r="B7750" s="370" t="s">
        <v>14919</v>
      </c>
      <c r="C7750" s="371" t="s">
        <v>770</v>
      </c>
      <c r="D7750" s="372">
        <v>16</v>
      </c>
    </row>
    <row r="7751" spans="1:4" ht="30" x14ac:dyDescent="0.25">
      <c r="A7751" s="369" t="s">
        <v>3060</v>
      </c>
      <c r="B7751" s="370" t="s">
        <v>7267</v>
      </c>
      <c r="C7751" s="371" t="s">
        <v>569</v>
      </c>
      <c r="D7751" s="372"/>
    </row>
    <row r="7752" spans="1:4" x14ac:dyDescent="0.25">
      <c r="A7752" s="369" t="s">
        <v>8903</v>
      </c>
      <c r="B7752" s="370" t="s">
        <v>8904</v>
      </c>
      <c r="C7752" s="371" t="s">
        <v>770</v>
      </c>
      <c r="D7752" s="372">
        <v>64</v>
      </c>
    </row>
    <row r="7753" spans="1:4" x14ac:dyDescent="0.25">
      <c r="A7753" s="369" t="s">
        <v>8943</v>
      </c>
      <c r="B7753" s="370" t="s">
        <v>8944</v>
      </c>
      <c r="C7753" s="371" t="s">
        <v>770</v>
      </c>
      <c r="D7753" s="372">
        <v>24</v>
      </c>
    </row>
    <row r="7754" spans="1:4" ht="60" x14ac:dyDescent="0.25">
      <c r="A7754" s="369" t="s">
        <v>14781</v>
      </c>
      <c r="B7754" s="370" t="s">
        <v>14782</v>
      </c>
      <c r="C7754" s="371" t="s">
        <v>770</v>
      </c>
      <c r="D7754" s="372">
        <v>5</v>
      </c>
    </row>
    <row r="7755" spans="1:4" ht="30" x14ac:dyDescent="0.25">
      <c r="A7755" s="369" t="s">
        <v>14910</v>
      </c>
      <c r="B7755" s="370" t="s">
        <v>14911</v>
      </c>
      <c r="C7755" s="371" t="s">
        <v>770</v>
      </c>
      <c r="D7755" s="372">
        <v>24</v>
      </c>
    </row>
    <row r="7756" spans="1:4" ht="30" x14ac:dyDescent="0.25">
      <c r="A7756" s="369" t="s">
        <v>14918</v>
      </c>
      <c r="B7756" s="370" t="s">
        <v>14919</v>
      </c>
      <c r="C7756" s="371" t="s">
        <v>770</v>
      </c>
      <c r="D7756" s="372">
        <v>24</v>
      </c>
    </row>
    <row r="7757" spans="1:4" x14ac:dyDescent="0.25">
      <c r="A7757" s="365" t="s">
        <v>7268</v>
      </c>
      <c r="B7757" s="366" t="s">
        <v>15112</v>
      </c>
      <c r="C7757" s="367"/>
      <c r="D7757" s="368"/>
    </row>
    <row r="7758" spans="1:4" ht="30" x14ac:dyDescent="0.25">
      <c r="A7758" s="369" t="s">
        <v>3061</v>
      </c>
      <c r="B7758" s="370" t="s">
        <v>3062</v>
      </c>
      <c r="C7758" s="371" t="s">
        <v>21</v>
      </c>
      <c r="D7758" s="372"/>
    </row>
    <row r="7759" spans="1:4" x14ac:dyDescent="0.25">
      <c r="A7759" s="369" t="s">
        <v>8945</v>
      </c>
      <c r="B7759" s="370" t="s">
        <v>8946</v>
      </c>
      <c r="C7759" s="371" t="s">
        <v>770</v>
      </c>
      <c r="D7759" s="372">
        <v>0.15</v>
      </c>
    </row>
    <row r="7760" spans="1:4" x14ac:dyDescent="0.25">
      <c r="A7760" s="369" t="s">
        <v>8947</v>
      </c>
      <c r="B7760" s="370" t="s">
        <v>8948</v>
      </c>
      <c r="C7760" s="371" t="s">
        <v>770</v>
      </c>
      <c r="D7760" s="372">
        <v>0.15</v>
      </c>
    </row>
    <row r="7761" spans="1:4" x14ac:dyDescent="0.25">
      <c r="A7761" s="369" t="s">
        <v>9508</v>
      </c>
      <c r="B7761" s="370" t="s">
        <v>9509</v>
      </c>
      <c r="C7761" s="371" t="s">
        <v>32</v>
      </c>
      <c r="D7761" s="372">
        <v>0.104</v>
      </c>
    </row>
    <row r="7762" spans="1:4" x14ac:dyDescent="0.25">
      <c r="A7762" s="369" t="s">
        <v>9674</v>
      </c>
      <c r="B7762" s="370" t="s">
        <v>9675</v>
      </c>
      <c r="C7762" s="371" t="s">
        <v>21</v>
      </c>
      <c r="D7762" s="372">
        <v>1.05</v>
      </c>
    </row>
    <row r="7763" spans="1:4" ht="30" x14ac:dyDescent="0.25">
      <c r="A7763" s="369" t="s">
        <v>3063</v>
      </c>
      <c r="B7763" s="370" t="s">
        <v>7270</v>
      </c>
      <c r="C7763" s="371" t="s">
        <v>21</v>
      </c>
      <c r="D7763" s="372"/>
    </row>
    <row r="7764" spans="1:4" x14ac:dyDescent="0.25">
      <c r="A7764" s="369" t="s">
        <v>8945</v>
      </c>
      <c r="B7764" s="370" t="s">
        <v>8946</v>
      </c>
      <c r="C7764" s="371" t="s">
        <v>770</v>
      </c>
      <c r="D7764" s="372">
        <v>0.15</v>
      </c>
    </row>
    <row r="7765" spans="1:4" x14ac:dyDescent="0.25">
      <c r="A7765" s="369" t="s">
        <v>8947</v>
      </c>
      <c r="B7765" s="370" t="s">
        <v>8948</v>
      </c>
      <c r="C7765" s="371" t="s">
        <v>770</v>
      </c>
      <c r="D7765" s="372">
        <v>0.3</v>
      </c>
    </row>
    <row r="7766" spans="1:4" x14ac:dyDescent="0.25">
      <c r="A7766" s="369" t="s">
        <v>9516</v>
      </c>
      <c r="B7766" s="370" t="s">
        <v>9517</v>
      </c>
      <c r="C7766" s="371" t="s">
        <v>32</v>
      </c>
      <c r="D7766" s="372">
        <v>0.104</v>
      </c>
    </row>
    <row r="7767" spans="1:4" x14ac:dyDescent="0.25">
      <c r="A7767" s="369" t="s">
        <v>9670</v>
      </c>
      <c r="B7767" s="370" t="s">
        <v>9671</v>
      </c>
      <c r="C7767" s="371" t="s">
        <v>21</v>
      </c>
      <c r="D7767" s="372">
        <v>1.05</v>
      </c>
    </row>
    <row r="7768" spans="1:4" ht="30" x14ac:dyDescent="0.25">
      <c r="A7768" s="369" t="s">
        <v>3064</v>
      </c>
      <c r="B7768" s="370" t="s">
        <v>3065</v>
      </c>
      <c r="C7768" s="371" t="s">
        <v>52</v>
      </c>
      <c r="D7768" s="372"/>
    </row>
    <row r="7769" spans="1:4" x14ac:dyDescent="0.25">
      <c r="A7769" s="369" t="s">
        <v>9696</v>
      </c>
      <c r="B7769" s="370" t="s">
        <v>9697</v>
      </c>
      <c r="C7769" s="371" t="s">
        <v>52</v>
      </c>
      <c r="D7769" s="372">
        <v>1.1000000000000001</v>
      </c>
    </row>
    <row r="7770" spans="1:4" x14ac:dyDescent="0.25">
      <c r="A7770" s="369" t="s">
        <v>3066</v>
      </c>
      <c r="B7770" s="370" t="s">
        <v>3067</v>
      </c>
      <c r="C7770" s="371" t="s">
        <v>21</v>
      </c>
      <c r="D7770" s="372"/>
    </row>
    <row r="7771" spans="1:4" x14ac:dyDescent="0.25">
      <c r="A7771" s="369" t="s">
        <v>8937</v>
      </c>
      <c r="B7771" s="370" t="s">
        <v>8938</v>
      </c>
      <c r="C7771" s="371" t="s">
        <v>770</v>
      </c>
      <c r="D7771" s="372">
        <v>3.8E-3</v>
      </c>
    </row>
    <row r="7772" spans="1:4" x14ac:dyDescent="0.25">
      <c r="A7772" s="369" t="s">
        <v>8939</v>
      </c>
      <c r="B7772" s="370" t="s">
        <v>8940</v>
      </c>
      <c r="C7772" s="371" t="s">
        <v>770</v>
      </c>
      <c r="D7772" s="372">
        <v>3.0999999999999999E-3</v>
      </c>
    </row>
    <row r="7773" spans="1:4" x14ac:dyDescent="0.25">
      <c r="A7773" s="369" t="s">
        <v>8945</v>
      </c>
      <c r="B7773" s="370" t="s">
        <v>8946</v>
      </c>
      <c r="C7773" s="371" t="s">
        <v>770</v>
      </c>
      <c r="D7773" s="372">
        <v>0.22500000000000001</v>
      </c>
    </row>
    <row r="7774" spans="1:4" x14ac:dyDescent="0.25">
      <c r="A7774" s="369" t="s">
        <v>8947</v>
      </c>
      <c r="B7774" s="370" t="s">
        <v>8948</v>
      </c>
      <c r="C7774" s="371" t="s">
        <v>770</v>
      </c>
      <c r="D7774" s="372">
        <v>0.45</v>
      </c>
    </row>
    <row r="7775" spans="1:4" x14ac:dyDescent="0.25">
      <c r="A7775" s="369" t="s">
        <v>9516</v>
      </c>
      <c r="B7775" s="370" t="s">
        <v>9517</v>
      </c>
      <c r="C7775" s="371" t="s">
        <v>32</v>
      </c>
      <c r="D7775" s="372">
        <v>0.104</v>
      </c>
    </row>
    <row r="7776" spans="1:4" x14ac:dyDescent="0.25">
      <c r="A7776" s="369" t="s">
        <v>10520</v>
      </c>
      <c r="B7776" s="370" t="s">
        <v>10521</v>
      </c>
      <c r="C7776" s="371" t="s">
        <v>569</v>
      </c>
      <c r="D7776" s="372">
        <v>3.0000000000000001E-3</v>
      </c>
    </row>
    <row r="7777" spans="1:4" ht="60" x14ac:dyDescent="0.25">
      <c r="A7777" s="369" t="s">
        <v>10546</v>
      </c>
      <c r="B7777" s="370" t="s">
        <v>10547</v>
      </c>
      <c r="C7777" s="371" t="s">
        <v>310</v>
      </c>
      <c r="D7777" s="372">
        <v>1.2999999999999999E-3</v>
      </c>
    </row>
    <row r="7778" spans="1:4" ht="30" x14ac:dyDescent="0.25">
      <c r="A7778" s="369" t="s">
        <v>10588</v>
      </c>
      <c r="B7778" s="370" t="s">
        <v>10589</v>
      </c>
      <c r="C7778" s="371" t="s">
        <v>310</v>
      </c>
      <c r="D7778" s="372">
        <v>5.9999999999999995E-4</v>
      </c>
    </row>
    <row r="7779" spans="1:4" x14ac:dyDescent="0.25">
      <c r="A7779" s="369" t="s">
        <v>3068</v>
      </c>
      <c r="B7779" s="370" t="s">
        <v>3069</v>
      </c>
      <c r="C7779" s="371" t="s">
        <v>21</v>
      </c>
      <c r="D7779" s="372"/>
    </row>
    <row r="7780" spans="1:4" x14ac:dyDescent="0.25">
      <c r="A7780" s="369" t="s">
        <v>8937</v>
      </c>
      <c r="B7780" s="370" t="s">
        <v>8938</v>
      </c>
      <c r="C7780" s="371" t="s">
        <v>770</v>
      </c>
      <c r="D7780" s="372">
        <v>7.4999999999999997E-3</v>
      </c>
    </row>
    <row r="7781" spans="1:4" x14ac:dyDescent="0.25">
      <c r="A7781" s="369" t="s">
        <v>8939</v>
      </c>
      <c r="B7781" s="370" t="s">
        <v>8940</v>
      </c>
      <c r="C7781" s="371" t="s">
        <v>770</v>
      </c>
      <c r="D7781" s="372">
        <v>6.0000000000000001E-3</v>
      </c>
    </row>
    <row r="7782" spans="1:4" x14ac:dyDescent="0.25">
      <c r="A7782" s="369" t="s">
        <v>8945</v>
      </c>
      <c r="B7782" s="370" t="s">
        <v>8946</v>
      </c>
      <c r="C7782" s="371" t="s">
        <v>770</v>
      </c>
      <c r="D7782" s="372">
        <v>0.3</v>
      </c>
    </row>
    <row r="7783" spans="1:4" x14ac:dyDescent="0.25">
      <c r="A7783" s="369" t="s">
        <v>8947</v>
      </c>
      <c r="B7783" s="370" t="s">
        <v>8948</v>
      </c>
      <c r="C7783" s="371" t="s">
        <v>770</v>
      </c>
      <c r="D7783" s="372">
        <v>0.6</v>
      </c>
    </row>
    <row r="7784" spans="1:4" x14ac:dyDescent="0.25">
      <c r="A7784" s="369" t="s">
        <v>9516</v>
      </c>
      <c r="B7784" s="370" t="s">
        <v>9517</v>
      </c>
      <c r="C7784" s="371" t="s">
        <v>32</v>
      </c>
      <c r="D7784" s="372">
        <v>0.104</v>
      </c>
    </row>
    <row r="7785" spans="1:4" x14ac:dyDescent="0.25">
      <c r="A7785" s="369" t="s">
        <v>10520</v>
      </c>
      <c r="B7785" s="370" t="s">
        <v>10521</v>
      </c>
      <c r="C7785" s="371" t="s">
        <v>569</v>
      </c>
      <c r="D7785" s="372">
        <v>6.0000000000000001E-3</v>
      </c>
    </row>
    <row r="7786" spans="1:4" ht="60" x14ac:dyDescent="0.25">
      <c r="A7786" s="369" t="s">
        <v>10546</v>
      </c>
      <c r="B7786" s="370" t="s">
        <v>10547</v>
      </c>
      <c r="C7786" s="371" t="s">
        <v>310</v>
      </c>
      <c r="D7786" s="372">
        <v>2.5000000000000001E-3</v>
      </c>
    </row>
    <row r="7787" spans="1:4" ht="30" x14ac:dyDescent="0.25">
      <c r="A7787" s="369" t="s">
        <v>10588</v>
      </c>
      <c r="B7787" s="370" t="s">
        <v>10589</v>
      </c>
      <c r="C7787" s="371" t="s">
        <v>310</v>
      </c>
      <c r="D7787" s="372">
        <v>1.1999999999999999E-3</v>
      </c>
    </row>
    <row r="7788" spans="1:4" ht="30" x14ac:dyDescent="0.25">
      <c r="A7788" s="369" t="s">
        <v>3070</v>
      </c>
      <c r="B7788" s="370" t="s">
        <v>7271</v>
      </c>
      <c r="C7788" s="371" t="s">
        <v>569</v>
      </c>
      <c r="D7788" s="372"/>
    </row>
    <row r="7789" spans="1:4" x14ac:dyDescent="0.25">
      <c r="A7789" s="369" t="s">
        <v>8935</v>
      </c>
      <c r="B7789" s="370" t="s">
        <v>8936</v>
      </c>
      <c r="C7789" s="371" t="s">
        <v>770</v>
      </c>
      <c r="D7789" s="372">
        <v>0.5</v>
      </c>
    </row>
    <row r="7790" spans="1:4" x14ac:dyDescent="0.25">
      <c r="A7790" s="369" t="s">
        <v>8945</v>
      </c>
      <c r="B7790" s="370" t="s">
        <v>8946</v>
      </c>
      <c r="C7790" s="371" t="s">
        <v>770</v>
      </c>
      <c r="D7790" s="372">
        <v>3</v>
      </c>
    </row>
    <row r="7791" spans="1:4" x14ac:dyDescent="0.25">
      <c r="A7791" s="369" t="s">
        <v>8947</v>
      </c>
      <c r="B7791" s="370" t="s">
        <v>8948</v>
      </c>
      <c r="C7791" s="371" t="s">
        <v>770</v>
      </c>
      <c r="D7791" s="372">
        <v>3</v>
      </c>
    </row>
    <row r="7792" spans="1:4" x14ac:dyDescent="0.25">
      <c r="A7792" s="369" t="s">
        <v>8949</v>
      </c>
      <c r="B7792" s="370" t="s">
        <v>8950</v>
      </c>
      <c r="C7792" s="371" t="s">
        <v>770</v>
      </c>
      <c r="D7792" s="372">
        <v>0.5</v>
      </c>
    </row>
    <row r="7793" spans="1:4" x14ac:dyDescent="0.25">
      <c r="A7793" s="369" t="s">
        <v>9586</v>
      </c>
      <c r="B7793" s="370" t="s">
        <v>9587</v>
      </c>
      <c r="C7793" s="371" t="s">
        <v>32</v>
      </c>
      <c r="D7793" s="372">
        <v>1</v>
      </c>
    </row>
    <row r="7794" spans="1:4" x14ac:dyDescent="0.25">
      <c r="A7794" s="369" t="s">
        <v>11589</v>
      </c>
      <c r="B7794" s="370" t="s">
        <v>11590</v>
      </c>
      <c r="C7794" s="371" t="s">
        <v>52</v>
      </c>
      <c r="D7794" s="372">
        <v>3.5</v>
      </c>
    </row>
    <row r="7795" spans="1:4" x14ac:dyDescent="0.25">
      <c r="A7795" s="369" t="s">
        <v>3071</v>
      </c>
      <c r="B7795" s="370" t="s">
        <v>3072</v>
      </c>
      <c r="C7795" s="371" t="s">
        <v>21</v>
      </c>
      <c r="D7795" s="372"/>
    </row>
    <row r="7796" spans="1:4" x14ac:dyDescent="0.25">
      <c r="A7796" s="369" t="s">
        <v>8903</v>
      </c>
      <c r="B7796" s="370" t="s">
        <v>8904</v>
      </c>
      <c r="C7796" s="371" t="s">
        <v>770</v>
      </c>
      <c r="D7796" s="372">
        <v>0.5</v>
      </c>
    </row>
    <row r="7797" spans="1:4" x14ac:dyDescent="0.25">
      <c r="A7797" s="369" t="s">
        <v>8935</v>
      </c>
      <c r="B7797" s="370" t="s">
        <v>8936</v>
      </c>
      <c r="C7797" s="371" t="s">
        <v>770</v>
      </c>
      <c r="D7797" s="372">
        <v>0.5</v>
      </c>
    </row>
    <row r="7798" spans="1:4" x14ac:dyDescent="0.25">
      <c r="A7798" s="369" t="s">
        <v>10113</v>
      </c>
      <c r="B7798" s="370" t="s">
        <v>10114</v>
      </c>
      <c r="C7798" s="371" t="s">
        <v>21</v>
      </c>
      <c r="D7798" s="372">
        <v>1</v>
      </c>
    </row>
    <row r="7799" spans="1:4" x14ac:dyDescent="0.25">
      <c r="A7799" s="365" t="s">
        <v>7272</v>
      </c>
      <c r="B7799" s="366" t="s">
        <v>3073</v>
      </c>
      <c r="C7799" s="367"/>
      <c r="D7799" s="368"/>
    </row>
    <row r="7800" spans="1:4" x14ac:dyDescent="0.25">
      <c r="A7800" s="365" t="s">
        <v>7273</v>
      </c>
      <c r="B7800" s="366" t="s">
        <v>3074</v>
      </c>
      <c r="C7800" s="367"/>
      <c r="D7800" s="368"/>
    </row>
    <row r="7801" spans="1:4" x14ac:dyDescent="0.25">
      <c r="A7801" s="369" t="s">
        <v>3075</v>
      </c>
      <c r="B7801" s="370" t="s">
        <v>3076</v>
      </c>
      <c r="C7801" s="371" t="s">
        <v>21</v>
      </c>
      <c r="D7801" s="372"/>
    </row>
    <row r="7802" spans="1:4" x14ac:dyDescent="0.25">
      <c r="A7802" s="369" t="s">
        <v>8935</v>
      </c>
      <c r="B7802" s="370" t="s">
        <v>8936</v>
      </c>
      <c r="C7802" s="371" t="s">
        <v>770</v>
      </c>
      <c r="D7802" s="372">
        <v>0.15</v>
      </c>
    </row>
    <row r="7803" spans="1:4" x14ac:dyDescent="0.25">
      <c r="A7803" s="369" t="s">
        <v>8949</v>
      </c>
      <c r="B7803" s="370" t="s">
        <v>8950</v>
      </c>
      <c r="C7803" s="371" t="s">
        <v>770</v>
      </c>
      <c r="D7803" s="372">
        <v>0.15</v>
      </c>
    </row>
    <row r="7804" spans="1:4" x14ac:dyDescent="0.25">
      <c r="A7804" s="369" t="s">
        <v>9516</v>
      </c>
      <c r="B7804" s="370" t="s">
        <v>9517</v>
      </c>
      <c r="C7804" s="371" t="s">
        <v>32</v>
      </c>
      <c r="D7804" s="372">
        <v>5.4899999999999997E-2</v>
      </c>
    </row>
    <row r="7805" spans="1:4" x14ac:dyDescent="0.25">
      <c r="A7805" s="369" t="s">
        <v>9672</v>
      </c>
      <c r="B7805" s="370" t="s">
        <v>9673</v>
      </c>
      <c r="C7805" s="371" t="s">
        <v>21</v>
      </c>
      <c r="D7805" s="372">
        <v>1.05</v>
      </c>
    </row>
    <row r="7806" spans="1:4" x14ac:dyDescent="0.25">
      <c r="A7806" s="369" t="s">
        <v>3077</v>
      </c>
      <c r="B7806" s="370" t="s">
        <v>3078</v>
      </c>
      <c r="C7806" s="371" t="s">
        <v>780</v>
      </c>
      <c r="D7806" s="372"/>
    </row>
    <row r="7807" spans="1:4" x14ac:dyDescent="0.25">
      <c r="A7807" s="369" t="s">
        <v>8935</v>
      </c>
      <c r="B7807" s="370" t="s">
        <v>8936</v>
      </c>
      <c r="C7807" s="371" t="s">
        <v>770</v>
      </c>
      <c r="D7807" s="372">
        <v>3.6</v>
      </c>
    </row>
    <row r="7808" spans="1:4" x14ac:dyDescent="0.25">
      <c r="A7808" s="369" t="s">
        <v>8949</v>
      </c>
      <c r="B7808" s="370" t="s">
        <v>8950</v>
      </c>
      <c r="C7808" s="371" t="s">
        <v>770</v>
      </c>
      <c r="D7808" s="372">
        <v>3.6</v>
      </c>
    </row>
    <row r="7809" spans="1:4" x14ac:dyDescent="0.25">
      <c r="A7809" s="369" t="s">
        <v>8993</v>
      </c>
      <c r="B7809" s="370" t="s">
        <v>8994</v>
      </c>
      <c r="C7809" s="371" t="s">
        <v>32</v>
      </c>
      <c r="D7809" s="372">
        <v>23.5</v>
      </c>
    </row>
    <row r="7810" spans="1:4" x14ac:dyDescent="0.25">
      <c r="A7810" s="369" t="s">
        <v>9049</v>
      </c>
      <c r="B7810" s="370" t="s">
        <v>9050</v>
      </c>
      <c r="C7810" s="371" t="s">
        <v>25</v>
      </c>
      <c r="D7810" s="372">
        <v>7.6999999999999999E-2</v>
      </c>
    </row>
    <row r="7811" spans="1:4" x14ac:dyDescent="0.25">
      <c r="A7811" s="369" t="s">
        <v>9055</v>
      </c>
      <c r="B7811" s="370" t="s">
        <v>9056</v>
      </c>
      <c r="C7811" s="371" t="s">
        <v>25</v>
      </c>
      <c r="D7811" s="372">
        <v>8.6999999999999994E-2</v>
      </c>
    </row>
    <row r="7812" spans="1:4" x14ac:dyDescent="0.25">
      <c r="A7812" s="369" t="s">
        <v>10951</v>
      </c>
      <c r="B7812" s="370" t="s">
        <v>10952</v>
      </c>
      <c r="C7812" s="371" t="s">
        <v>569</v>
      </c>
      <c r="D7812" s="372">
        <v>1</v>
      </c>
    </row>
    <row r="7813" spans="1:4" x14ac:dyDescent="0.25">
      <c r="A7813" s="369" t="s">
        <v>10953</v>
      </c>
      <c r="B7813" s="370" t="s">
        <v>10954</v>
      </c>
      <c r="C7813" s="371" t="s">
        <v>569</v>
      </c>
      <c r="D7813" s="372">
        <v>1</v>
      </c>
    </row>
    <row r="7814" spans="1:4" x14ac:dyDescent="0.25">
      <c r="A7814" s="369" t="s">
        <v>11013</v>
      </c>
      <c r="B7814" s="370" t="s">
        <v>11014</v>
      </c>
      <c r="C7814" s="371" t="s">
        <v>52</v>
      </c>
      <c r="D7814" s="372">
        <v>0.8</v>
      </c>
    </row>
    <row r="7815" spans="1:4" x14ac:dyDescent="0.25">
      <c r="A7815" s="369" t="s">
        <v>11027</v>
      </c>
      <c r="B7815" s="370" t="s">
        <v>11028</v>
      </c>
      <c r="C7815" s="371" t="s">
        <v>52</v>
      </c>
      <c r="D7815" s="372">
        <v>0.8</v>
      </c>
    </row>
    <row r="7816" spans="1:4" x14ac:dyDescent="0.25">
      <c r="A7816" s="369" t="s">
        <v>3079</v>
      </c>
      <c r="B7816" s="370" t="s">
        <v>3080</v>
      </c>
      <c r="C7816" s="371" t="s">
        <v>569</v>
      </c>
      <c r="D7816" s="372"/>
    </row>
    <row r="7817" spans="1:4" x14ac:dyDescent="0.25">
      <c r="A7817" s="369" t="s">
        <v>8909</v>
      </c>
      <c r="B7817" s="370" t="s">
        <v>8910</v>
      </c>
      <c r="C7817" s="371" t="s">
        <v>770</v>
      </c>
      <c r="D7817" s="372">
        <v>21.99</v>
      </c>
    </row>
    <row r="7818" spans="1:4" x14ac:dyDescent="0.25">
      <c r="A7818" s="369" t="s">
        <v>8911</v>
      </c>
      <c r="B7818" s="370" t="s">
        <v>8912</v>
      </c>
      <c r="C7818" s="371" t="s">
        <v>770</v>
      </c>
      <c r="D7818" s="372">
        <v>21.99</v>
      </c>
    </row>
    <row r="7819" spans="1:4" x14ac:dyDescent="0.25">
      <c r="A7819" s="369" t="s">
        <v>8923</v>
      </c>
      <c r="B7819" s="370" t="s">
        <v>8924</v>
      </c>
      <c r="C7819" s="371" t="s">
        <v>770</v>
      </c>
      <c r="D7819" s="372">
        <v>7.03</v>
      </c>
    </row>
    <row r="7820" spans="1:4" x14ac:dyDescent="0.25">
      <c r="A7820" s="369" t="s">
        <v>8925</v>
      </c>
      <c r="B7820" s="370" t="s">
        <v>8926</v>
      </c>
      <c r="C7820" s="371" t="s">
        <v>770</v>
      </c>
      <c r="D7820" s="372">
        <v>7.03</v>
      </c>
    </row>
    <row r="7821" spans="1:4" x14ac:dyDescent="0.25">
      <c r="A7821" s="369" t="s">
        <v>8935</v>
      </c>
      <c r="B7821" s="370" t="s">
        <v>8936</v>
      </c>
      <c r="C7821" s="371" t="s">
        <v>770</v>
      </c>
      <c r="D7821" s="372">
        <v>9.1999999999999993</v>
      </c>
    </row>
    <row r="7822" spans="1:4" x14ac:dyDescent="0.25">
      <c r="A7822" s="369" t="s">
        <v>8937</v>
      </c>
      <c r="B7822" s="370" t="s">
        <v>8938</v>
      </c>
      <c r="C7822" s="371" t="s">
        <v>770</v>
      </c>
      <c r="D7822" s="372">
        <v>1.44</v>
      </c>
    </row>
    <row r="7823" spans="1:4" x14ac:dyDescent="0.25">
      <c r="A7823" s="369" t="s">
        <v>8939</v>
      </c>
      <c r="B7823" s="370" t="s">
        <v>8940</v>
      </c>
      <c r="C7823" s="371" t="s">
        <v>770</v>
      </c>
      <c r="D7823" s="372">
        <v>0.96</v>
      </c>
    </row>
    <row r="7824" spans="1:4" x14ac:dyDescent="0.25">
      <c r="A7824" s="369" t="s">
        <v>8949</v>
      </c>
      <c r="B7824" s="370" t="s">
        <v>8950</v>
      </c>
      <c r="C7824" s="371" t="s">
        <v>770</v>
      </c>
      <c r="D7824" s="372">
        <v>21.93</v>
      </c>
    </row>
    <row r="7825" spans="1:4" x14ac:dyDescent="0.25">
      <c r="A7825" s="369" t="s">
        <v>8993</v>
      </c>
      <c r="B7825" s="370" t="s">
        <v>8994</v>
      </c>
      <c r="C7825" s="371" t="s">
        <v>32</v>
      </c>
      <c r="D7825" s="372">
        <v>240.1</v>
      </c>
    </row>
    <row r="7826" spans="1:4" x14ac:dyDescent="0.25">
      <c r="A7826" s="369" t="s">
        <v>9049</v>
      </c>
      <c r="B7826" s="370" t="s">
        <v>9050</v>
      </c>
      <c r="C7826" s="371" t="s">
        <v>25</v>
      </c>
      <c r="D7826" s="372">
        <v>0.40300000000000002</v>
      </c>
    </row>
    <row r="7827" spans="1:4" x14ac:dyDescent="0.25">
      <c r="A7827" s="369" t="s">
        <v>9061</v>
      </c>
      <c r="B7827" s="370" t="s">
        <v>9062</v>
      </c>
      <c r="C7827" s="371" t="s">
        <v>25</v>
      </c>
      <c r="D7827" s="372">
        <v>0.55900000000000005</v>
      </c>
    </row>
    <row r="7828" spans="1:4" x14ac:dyDescent="0.25">
      <c r="A7828" s="369" t="s">
        <v>9075</v>
      </c>
      <c r="B7828" s="370" t="s">
        <v>9076</v>
      </c>
      <c r="C7828" s="371" t="s">
        <v>32</v>
      </c>
      <c r="D7828" s="372">
        <v>80.790000000000006</v>
      </c>
    </row>
    <row r="7829" spans="1:4" x14ac:dyDescent="0.25">
      <c r="A7829" s="369" t="s">
        <v>9362</v>
      </c>
      <c r="B7829" s="370" t="s">
        <v>9363</v>
      </c>
      <c r="C7829" s="371" t="s">
        <v>52</v>
      </c>
      <c r="D7829" s="372">
        <v>29.7</v>
      </c>
    </row>
    <row r="7830" spans="1:4" x14ac:dyDescent="0.25">
      <c r="A7830" s="369" t="s">
        <v>9366</v>
      </c>
      <c r="B7830" s="370" t="s">
        <v>9367</v>
      </c>
      <c r="C7830" s="371" t="s">
        <v>52</v>
      </c>
      <c r="D7830" s="372">
        <v>3.98</v>
      </c>
    </row>
    <row r="7831" spans="1:4" x14ac:dyDescent="0.25">
      <c r="A7831" s="369" t="s">
        <v>9370</v>
      </c>
      <c r="B7831" s="370" t="s">
        <v>9371</v>
      </c>
      <c r="C7831" s="371" t="s">
        <v>21</v>
      </c>
      <c r="D7831" s="372">
        <v>2.0299999999999998</v>
      </c>
    </row>
    <row r="7832" spans="1:4" x14ac:dyDescent="0.25">
      <c r="A7832" s="369" t="s">
        <v>9394</v>
      </c>
      <c r="B7832" s="370" t="s">
        <v>9395</v>
      </c>
      <c r="C7832" s="371" t="s">
        <v>21</v>
      </c>
      <c r="D7832" s="372">
        <v>3.27</v>
      </c>
    </row>
    <row r="7833" spans="1:4" x14ac:dyDescent="0.25">
      <c r="A7833" s="369" t="s">
        <v>9506</v>
      </c>
      <c r="B7833" s="370" t="s">
        <v>9507</v>
      </c>
      <c r="C7833" s="371" t="s">
        <v>32</v>
      </c>
      <c r="D7833" s="372">
        <v>2.38</v>
      </c>
    </row>
    <row r="7834" spans="1:4" x14ac:dyDescent="0.25">
      <c r="A7834" s="369" t="s">
        <v>9508</v>
      </c>
      <c r="B7834" s="370" t="s">
        <v>9509</v>
      </c>
      <c r="C7834" s="371" t="s">
        <v>32</v>
      </c>
      <c r="D7834" s="372">
        <v>1.41</v>
      </c>
    </row>
    <row r="7835" spans="1:4" ht="30" x14ac:dyDescent="0.25">
      <c r="A7835" s="369" t="s">
        <v>10560</v>
      </c>
      <c r="B7835" s="370" t="s">
        <v>10561</v>
      </c>
      <c r="C7835" s="371" t="s">
        <v>310</v>
      </c>
      <c r="D7835" s="372">
        <v>0.57999999999999996</v>
      </c>
    </row>
    <row r="7836" spans="1:4" x14ac:dyDescent="0.25">
      <c r="A7836" s="369" t="s">
        <v>10947</v>
      </c>
      <c r="B7836" s="370" t="s">
        <v>10948</v>
      </c>
      <c r="C7836" s="371" t="s">
        <v>569</v>
      </c>
      <c r="D7836" s="372">
        <v>1</v>
      </c>
    </row>
    <row r="7837" spans="1:4" x14ac:dyDescent="0.25">
      <c r="A7837" s="369" t="s">
        <v>10949</v>
      </c>
      <c r="B7837" s="370" t="s">
        <v>10950</v>
      </c>
      <c r="C7837" s="371" t="s">
        <v>569</v>
      </c>
      <c r="D7837" s="372">
        <v>1</v>
      </c>
    </row>
    <row r="7838" spans="1:4" x14ac:dyDescent="0.25">
      <c r="A7838" s="369" t="s">
        <v>3081</v>
      </c>
      <c r="B7838" s="370" t="s">
        <v>3082</v>
      </c>
      <c r="C7838" s="371" t="s">
        <v>780</v>
      </c>
      <c r="D7838" s="372"/>
    </row>
    <row r="7839" spans="1:4" x14ac:dyDescent="0.25">
      <c r="A7839" s="369" t="s">
        <v>8935</v>
      </c>
      <c r="B7839" s="370" t="s">
        <v>8936</v>
      </c>
      <c r="C7839" s="371" t="s">
        <v>770</v>
      </c>
      <c r="D7839" s="372">
        <v>3.6</v>
      </c>
    </row>
    <row r="7840" spans="1:4" x14ac:dyDescent="0.25">
      <c r="A7840" s="369" t="s">
        <v>8949</v>
      </c>
      <c r="B7840" s="370" t="s">
        <v>8950</v>
      </c>
      <c r="C7840" s="371" t="s">
        <v>770</v>
      </c>
      <c r="D7840" s="372">
        <v>3.6</v>
      </c>
    </row>
    <row r="7841" spans="1:4" x14ac:dyDescent="0.25">
      <c r="A7841" s="369" t="s">
        <v>8993</v>
      </c>
      <c r="B7841" s="370" t="s">
        <v>8994</v>
      </c>
      <c r="C7841" s="371" t="s">
        <v>32</v>
      </c>
      <c r="D7841" s="372">
        <v>23.5</v>
      </c>
    </row>
    <row r="7842" spans="1:4" x14ac:dyDescent="0.25">
      <c r="A7842" s="369" t="s">
        <v>9049</v>
      </c>
      <c r="B7842" s="370" t="s">
        <v>9050</v>
      </c>
      <c r="C7842" s="371" t="s">
        <v>25</v>
      </c>
      <c r="D7842" s="372">
        <v>7.6999999999999999E-2</v>
      </c>
    </row>
    <row r="7843" spans="1:4" x14ac:dyDescent="0.25">
      <c r="A7843" s="369" t="s">
        <v>9055</v>
      </c>
      <c r="B7843" s="370" t="s">
        <v>9056</v>
      </c>
      <c r="C7843" s="371" t="s">
        <v>25</v>
      </c>
      <c r="D7843" s="372">
        <v>8.6999999999999994E-2</v>
      </c>
    </row>
    <row r="7844" spans="1:4" x14ac:dyDescent="0.25">
      <c r="A7844" s="369" t="s">
        <v>11013</v>
      </c>
      <c r="B7844" s="370" t="s">
        <v>11014</v>
      </c>
      <c r="C7844" s="371" t="s">
        <v>52</v>
      </c>
      <c r="D7844" s="372">
        <v>0.8</v>
      </c>
    </row>
    <row r="7845" spans="1:4" x14ac:dyDescent="0.25">
      <c r="A7845" s="369" t="s">
        <v>11027</v>
      </c>
      <c r="B7845" s="370" t="s">
        <v>11028</v>
      </c>
      <c r="C7845" s="371" t="s">
        <v>52</v>
      </c>
      <c r="D7845" s="372">
        <v>0.8</v>
      </c>
    </row>
    <row r="7846" spans="1:4" x14ac:dyDescent="0.25">
      <c r="A7846" s="369" t="s">
        <v>14862</v>
      </c>
      <c r="B7846" s="370" t="s">
        <v>14863</v>
      </c>
      <c r="C7846" s="371" t="s">
        <v>569</v>
      </c>
      <c r="D7846" s="372">
        <v>2</v>
      </c>
    </row>
    <row r="7847" spans="1:4" ht="30" x14ac:dyDescent="0.25">
      <c r="A7847" s="369" t="s">
        <v>14864</v>
      </c>
      <c r="B7847" s="370" t="s">
        <v>14865</v>
      </c>
      <c r="C7847" s="371" t="s">
        <v>569</v>
      </c>
      <c r="D7847" s="372">
        <v>1</v>
      </c>
    </row>
    <row r="7848" spans="1:4" ht="30" x14ac:dyDescent="0.25">
      <c r="A7848" s="369" t="s">
        <v>14866</v>
      </c>
      <c r="B7848" s="370" t="s">
        <v>14867</v>
      </c>
      <c r="C7848" s="371" t="s">
        <v>3227</v>
      </c>
      <c r="D7848" s="372">
        <v>1</v>
      </c>
    </row>
    <row r="7849" spans="1:4" ht="30" x14ac:dyDescent="0.25">
      <c r="A7849" s="369" t="s">
        <v>3083</v>
      </c>
      <c r="B7849" s="370" t="s">
        <v>7274</v>
      </c>
      <c r="C7849" s="371" t="s">
        <v>21</v>
      </c>
      <c r="D7849" s="372"/>
    </row>
    <row r="7850" spans="1:4" x14ac:dyDescent="0.25">
      <c r="A7850" s="369" t="s">
        <v>8935</v>
      </c>
      <c r="B7850" s="370" t="s">
        <v>8936</v>
      </c>
      <c r="C7850" s="371" t="s">
        <v>770</v>
      </c>
      <c r="D7850" s="372">
        <v>0.2</v>
      </c>
    </row>
    <row r="7851" spans="1:4" x14ac:dyDescent="0.25">
      <c r="A7851" s="369" t="s">
        <v>8937</v>
      </c>
      <c r="B7851" s="370" t="s">
        <v>8938</v>
      </c>
      <c r="C7851" s="371" t="s">
        <v>770</v>
      </c>
      <c r="D7851" s="372">
        <v>0.48749999999999999</v>
      </c>
    </row>
    <row r="7852" spans="1:4" x14ac:dyDescent="0.25">
      <c r="A7852" s="369" t="s">
        <v>8939</v>
      </c>
      <c r="B7852" s="370" t="s">
        <v>8940</v>
      </c>
      <c r="C7852" s="371" t="s">
        <v>770</v>
      </c>
      <c r="D7852" s="372">
        <v>0.4375</v>
      </c>
    </row>
    <row r="7853" spans="1:4" x14ac:dyDescent="0.25">
      <c r="A7853" s="369" t="s">
        <v>8943</v>
      </c>
      <c r="B7853" s="370" t="s">
        <v>8944</v>
      </c>
      <c r="C7853" s="371" t="s">
        <v>770</v>
      </c>
      <c r="D7853" s="372">
        <v>2.6599999999999999E-2</v>
      </c>
    </row>
    <row r="7854" spans="1:4" x14ac:dyDescent="0.25">
      <c r="A7854" s="369" t="s">
        <v>8949</v>
      </c>
      <c r="B7854" s="370" t="s">
        <v>8950</v>
      </c>
      <c r="C7854" s="371" t="s">
        <v>770</v>
      </c>
      <c r="D7854" s="372">
        <v>0.2</v>
      </c>
    </row>
    <row r="7855" spans="1:4" x14ac:dyDescent="0.25">
      <c r="A7855" s="369" t="s">
        <v>9059</v>
      </c>
      <c r="B7855" s="370" t="s">
        <v>9060</v>
      </c>
      <c r="C7855" s="371" t="s">
        <v>25</v>
      </c>
      <c r="D7855" s="372">
        <v>0.08</v>
      </c>
    </row>
    <row r="7856" spans="1:4" x14ac:dyDescent="0.25">
      <c r="A7856" s="369" t="s">
        <v>9095</v>
      </c>
      <c r="B7856" s="370" t="s">
        <v>9096</v>
      </c>
      <c r="C7856" s="371" t="s">
        <v>21</v>
      </c>
      <c r="D7856" s="372">
        <v>1.1000000000000001</v>
      </c>
    </row>
    <row r="7857" spans="1:4" x14ac:dyDescent="0.25">
      <c r="A7857" s="369" t="s">
        <v>9196</v>
      </c>
      <c r="B7857" s="370" t="s">
        <v>9197</v>
      </c>
      <c r="C7857" s="371" t="s">
        <v>25</v>
      </c>
      <c r="D7857" s="372">
        <v>0.08</v>
      </c>
    </row>
    <row r="7858" spans="1:4" ht="45" x14ac:dyDescent="0.25">
      <c r="A7858" s="369" t="s">
        <v>9766</v>
      </c>
      <c r="B7858" s="370" t="s">
        <v>9767</v>
      </c>
      <c r="C7858" s="371" t="s">
        <v>310</v>
      </c>
      <c r="D7858" s="372">
        <v>5.9499999999999997E-2</v>
      </c>
    </row>
    <row r="7859" spans="1:4" ht="45" x14ac:dyDescent="0.25">
      <c r="A7859" s="369" t="s">
        <v>9890</v>
      </c>
      <c r="B7859" s="370" t="s">
        <v>9891</v>
      </c>
      <c r="C7859" s="371" t="s">
        <v>9122</v>
      </c>
      <c r="D7859" s="372">
        <v>1.1816</v>
      </c>
    </row>
    <row r="7860" spans="1:4" ht="45" x14ac:dyDescent="0.25">
      <c r="A7860" s="369" t="s">
        <v>10562</v>
      </c>
      <c r="B7860" s="370" t="s">
        <v>10563</v>
      </c>
      <c r="C7860" s="371" t="s">
        <v>310</v>
      </c>
      <c r="D7860" s="372">
        <v>0.2656</v>
      </c>
    </row>
    <row r="7861" spans="1:4" x14ac:dyDescent="0.25">
      <c r="A7861" s="369" t="s">
        <v>14785</v>
      </c>
      <c r="B7861" s="370" t="s">
        <v>14786</v>
      </c>
      <c r="C7861" s="371" t="s">
        <v>21</v>
      </c>
      <c r="D7861" s="372">
        <v>1</v>
      </c>
    </row>
    <row r="7862" spans="1:4" ht="30" x14ac:dyDescent="0.25">
      <c r="A7862" s="369" t="s">
        <v>14798</v>
      </c>
      <c r="B7862" s="370" t="s">
        <v>14799</v>
      </c>
      <c r="C7862" s="371" t="s">
        <v>569</v>
      </c>
      <c r="D7862" s="372">
        <v>0.67</v>
      </c>
    </row>
    <row r="7863" spans="1:4" x14ac:dyDescent="0.25">
      <c r="A7863" s="369" t="s">
        <v>14800</v>
      </c>
      <c r="B7863" s="370" t="s">
        <v>14801</v>
      </c>
      <c r="C7863" s="371" t="s">
        <v>52</v>
      </c>
      <c r="D7863" s="372">
        <v>0.9</v>
      </c>
    </row>
    <row r="7864" spans="1:4" x14ac:dyDescent="0.25">
      <c r="A7864" s="369" t="s">
        <v>14806</v>
      </c>
      <c r="B7864" s="370" t="s">
        <v>14807</v>
      </c>
      <c r="C7864" s="371" t="s">
        <v>32</v>
      </c>
      <c r="D7864" s="372">
        <v>0.24</v>
      </c>
    </row>
    <row r="7865" spans="1:4" x14ac:dyDescent="0.25">
      <c r="A7865" s="369" t="s">
        <v>14820</v>
      </c>
      <c r="B7865" s="370" t="s">
        <v>14821</v>
      </c>
      <c r="C7865" s="371" t="s">
        <v>32</v>
      </c>
      <c r="D7865" s="372">
        <v>0.25</v>
      </c>
    </row>
    <row r="7866" spans="1:4" x14ac:dyDescent="0.25">
      <c r="A7866" s="369" t="s">
        <v>14854</v>
      </c>
      <c r="B7866" s="370" t="s">
        <v>14855</v>
      </c>
      <c r="C7866" s="371" t="s">
        <v>569</v>
      </c>
      <c r="D7866" s="372">
        <v>3.6700000000000003E-2</v>
      </c>
    </row>
    <row r="7867" spans="1:4" x14ac:dyDescent="0.25">
      <c r="A7867" s="369" t="s">
        <v>14886</v>
      </c>
      <c r="B7867" s="370" t="s">
        <v>14887</v>
      </c>
      <c r="C7867" s="371" t="s">
        <v>52</v>
      </c>
      <c r="D7867" s="372">
        <v>0.2</v>
      </c>
    </row>
    <row r="7868" spans="1:4" x14ac:dyDescent="0.25">
      <c r="A7868" s="369" t="s">
        <v>14904</v>
      </c>
      <c r="B7868" s="370" t="s">
        <v>14905</v>
      </c>
      <c r="C7868" s="371" t="s">
        <v>770</v>
      </c>
      <c r="D7868" s="372">
        <v>2.1299999999999999E-2</v>
      </c>
    </row>
    <row r="7869" spans="1:4" x14ac:dyDescent="0.25">
      <c r="A7869" s="369" t="s">
        <v>14908</v>
      </c>
      <c r="B7869" s="370" t="s">
        <v>14909</v>
      </c>
      <c r="C7869" s="371" t="s">
        <v>770</v>
      </c>
      <c r="D7869" s="372">
        <v>5.3E-3</v>
      </c>
    </row>
    <row r="7870" spans="1:4" x14ac:dyDescent="0.25">
      <c r="A7870" s="365" t="s">
        <v>7275</v>
      </c>
      <c r="B7870" s="366" t="s">
        <v>3084</v>
      </c>
      <c r="C7870" s="367"/>
      <c r="D7870" s="368"/>
    </row>
    <row r="7871" spans="1:4" ht="30" x14ac:dyDescent="0.25">
      <c r="A7871" s="369" t="s">
        <v>3085</v>
      </c>
      <c r="B7871" s="370" t="s">
        <v>3086</v>
      </c>
      <c r="C7871" s="371" t="s">
        <v>569</v>
      </c>
      <c r="D7871" s="372"/>
    </row>
    <row r="7872" spans="1:4" x14ac:dyDescent="0.25">
      <c r="A7872" s="369" t="s">
        <v>8935</v>
      </c>
      <c r="B7872" s="370" t="s">
        <v>8936</v>
      </c>
      <c r="C7872" s="371" t="s">
        <v>770</v>
      </c>
      <c r="D7872" s="372">
        <v>1</v>
      </c>
    </row>
    <row r="7873" spans="1:4" x14ac:dyDescent="0.25">
      <c r="A7873" s="369" t="s">
        <v>8969</v>
      </c>
      <c r="B7873" s="370" t="s">
        <v>8970</v>
      </c>
      <c r="C7873" s="371" t="s">
        <v>770</v>
      </c>
      <c r="D7873" s="372">
        <v>1</v>
      </c>
    </row>
    <row r="7874" spans="1:4" ht="45" x14ac:dyDescent="0.25">
      <c r="A7874" s="369" t="s">
        <v>13733</v>
      </c>
      <c r="B7874" s="370" t="s">
        <v>13734</v>
      </c>
      <c r="C7874" s="371" t="s">
        <v>569</v>
      </c>
      <c r="D7874" s="372">
        <v>1</v>
      </c>
    </row>
    <row r="7875" spans="1:4" x14ac:dyDescent="0.25">
      <c r="A7875" s="365" t="s">
        <v>7276</v>
      </c>
      <c r="B7875" s="366" t="s">
        <v>3087</v>
      </c>
      <c r="C7875" s="367"/>
      <c r="D7875" s="368"/>
    </row>
    <row r="7876" spans="1:4" x14ac:dyDescent="0.25">
      <c r="A7876" s="369" t="s">
        <v>3088</v>
      </c>
      <c r="B7876" s="370" t="s">
        <v>3089</v>
      </c>
      <c r="C7876" s="371" t="s">
        <v>52</v>
      </c>
      <c r="D7876" s="372"/>
    </row>
    <row r="7877" spans="1:4" x14ac:dyDescent="0.25">
      <c r="A7877" s="369" t="s">
        <v>8909</v>
      </c>
      <c r="B7877" s="370" t="s">
        <v>8910</v>
      </c>
      <c r="C7877" s="371" t="s">
        <v>770</v>
      </c>
      <c r="D7877" s="372">
        <v>1.08</v>
      </c>
    </row>
    <row r="7878" spans="1:4" x14ac:dyDescent="0.25">
      <c r="A7878" s="369" t="s">
        <v>8911</v>
      </c>
      <c r="B7878" s="370" t="s">
        <v>8912</v>
      </c>
      <c r="C7878" s="371" t="s">
        <v>770</v>
      </c>
      <c r="D7878" s="372">
        <v>1.08</v>
      </c>
    </row>
    <row r="7879" spans="1:4" x14ac:dyDescent="0.25">
      <c r="A7879" s="369" t="s">
        <v>8923</v>
      </c>
      <c r="B7879" s="370" t="s">
        <v>8924</v>
      </c>
      <c r="C7879" s="371" t="s">
        <v>770</v>
      </c>
      <c r="D7879" s="372">
        <v>0.45</v>
      </c>
    </row>
    <row r="7880" spans="1:4" x14ac:dyDescent="0.25">
      <c r="A7880" s="369" t="s">
        <v>8925</v>
      </c>
      <c r="B7880" s="370" t="s">
        <v>8926</v>
      </c>
      <c r="C7880" s="371" t="s">
        <v>770</v>
      </c>
      <c r="D7880" s="372">
        <v>0.45</v>
      </c>
    </row>
    <row r="7881" spans="1:4" x14ac:dyDescent="0.25">
      <c r="A7881" s="369" t="s">
        <v>8935</v>
      </c>
      <c r="B7881" s="370" t="s">
        <v>8936</v>
      </c>
      <c r="C7881" s="371" t="s">
        <v>770</v>
      </c>
      <c r="D7881" s="372">
        <v>0.65</v>
      </c>
    </row>
    <row r="7882" spans="1:4" x14ac:dyDescent="0.25">
      <c r="A7882" s="369" t="s">
        <v>8949</v>
      </c>
      <c r="B7882" s="370" t="s">
        <v>8950</v>
      </c>
      <c r="C7882" s="371" t="s">
        <v>770</v>
      </c>
      <c r="D7882" s="372">
        <v>0.63</v>
      </c>
    </row>
    <row r="7883" spans="1:4" x14ac:dyDescent="0.25">
      <c r="A7883" s="369" t="s">
        <v>8993</v>
      </c>
      <c r="B7883" s="370" t="s">
        <v>8994</v>
      </c>
      <c r="C7883" s="371" t="s">
        <v>32</v>
      </c>
      <c r="D7883" s="372">
        <v>13.16</v>
      </c>
    </row>
    <row r="7884" spans="1:4" x14ac:dyDescent="0.25">
      <c r="A7884" s="369" t="s">
        <v>9043</v>
      </c>
      <c r="B7884" s="370" t="s">
        <v>9044</v>
      </c>
      <c r="C7884" s="371" t="s">
        <v>32</v>
      </c>
      <c r="D7884" s="372">
        <v>7.0000000000000007E-2</v>
      </c>
    </row>
    <row r="7885" spans="1:4" x14ac:dyDescent="0.25">
      <c r="A7885" s="369" t="s">
        <v>9049</v>
      </c>
      <c r="B7885" s="370" t="s">
        <v>9050</v>
      </c>
      <c r="C7885" s="371" t="s">
        <v>25</v>
      </c>
      <c r="D7885" s="372">
        <v>2.8000000000000001E-2</v>
      </c>
    </row>
    <row r="7886" spans="1:4" x14ac:dyDescent="0.25">
      <c r="A7886" s="369" t="s">
        <v>9061</v>
      </c>
      <c r="B7886" s="370" t="s">
        <v>9062</v>
      </c>
      <c r="C7886" s="371" t="s">
        <v>25</v>
      </c>
      <c r="D7886" s="372">
        <v>2.5000000000000001E-2</v>
      </c>
    </row>
    <row r="7887" spans="1:4" x14ac:dyDescent="0.25">
      <c r="A7887" s="369" t="s">
        <v>9077</v>
      </c>
      <c r="B7887" s="370" t="s">
        <v>9078</v>
      </c>
      <c r="C7887" s="371" t="s">
        <v>32</v>
      </c>
      <c r="D7887" s="372">
        <v>5.12</v>
      </c>
    </row>
    <row r="7888" spans="1:4" x14ac:dyDescent="0.25">
      <c r="A7888" s="369" t="s">
        <v>9370</v>
      </c>
      <c r="B7888" s="370" t="s">
        <v>9371</v>
      </c>
      <c r="C7888" s="371" t="s">
        <v>21</v>
      </c>
      <c r="D7888" s="372">
        <v>0.06</v>
      </c>
    </row>
    <row r="7889" spans="1:4" x14ac:dyDescent="0.25">
      <c r="A7889" s="369" t="s">
        <v>9394</v>
      </c>
      <c r="B7889" s="370" t="s">
        <v>9395</v>
      </c>
      <c r="C7889" s="371" t="s">
        <v>21</v>
      </c>
      <c r="D7889" s="372">
        <v>0.2</v>
      </c>
    </row>
    <row r="7890" spans="1:4" x14ac:dyDescent="0.25">
      <c r="A7890" s="369" t="s">
        <v>9952</v>
      </c>
      <c r="B7890" s="370" t="s">
        <v>9953</v>
      </c>
      <c r="C7890" s="371" t="s">
        <v>569</v>
      </c>
      <c r="D7890" s="372">
        <v>10</v>
      </c>
    </row>
    <row r="7891" spans="1:4" x14ac:dyDescent="0.25">
      <c r="A7891" s="369" t="s">
        <v>11025</v>
      </c>
      <c r="B7891" s="370" t="s">
        <v>11026</v>
      </c>
      <c r="C7891" s="371" t="s">
        <v>52</v>
      </c>
      <c r="D7891" s="372">
        <v>1.1200000000000001</v>
      </c>
    </row>
    <row r="7892" spans="1:4" x14ac:dyDescent="0.25">
      <c r="A7892" s="369" t="s">
        <v>3090</v>
      </c>
      <c r="B7892" s="370" t="s">
        <v>7277</v>
      </c>
      <c r="C7892" s="371" t="s">
        <v>569</v>
      </c>
      <c r="D7892" s="372"/>
    </row>
    <row r="7893" spans="1:4" x14ac:dyDescent="0.25">
      <c r="A7893" s="369" t="s">
        <v>8949</v>
      </c>
      <c r="B7893" s="370" t="s">
        <v>8950</v>
      </c>
      <c r="C7893" s="371" t="s">
        <v>770</v>
      </c>
      <c r="D7893" s="372">
        <v>1.0714999999999999</v>
      </c>
    </row>
    <row r="7894" spans="1:4" x14ac:dyDescent="0.25">
      <c r="A7894" s="369" t="s">
        <v>8993</v>
      </c>
      <c r="B7894" s="370" t="s">
        <v>8994</v>
      </c>
      <c r="C7894" s="371" t="s">
        <v>32</v>
      </c>
      <c r="D7894" s="372">
        <v>19.68</v>
      </c>
    </row>
    <row r="7895" spans="1:4" x14ac:dyDescent="0.25">
      <c r="A7895" s="369" t="s">
        <v>9049</v>
      </c>
      <c r="B7895" s="370" t="s">
        <v>9050</v>
      </c>
      <c r="C7895" s="371" t="s">
        <v>25</v>
      </c>
      <c r="D7895" s="372">
        <v>5.4800000000000001E-2</v>
      </c>
    </row>
    <row r="7896" spans="1:4" x14ac:dyDescent="0.25">
      <c r="A7896" s="369" t="s">
        <v>9061</v>
      </c>
      <c r="B7896" s="370" t="s">
        <v>9062</v>
      </c>
      <c r="C7896" s="371" t="s">
        <v>25</v>
      </c>
      <c r="D7896" s="372">
        <v>5.1400000000000001E-2</v>
      </c>
    </row>
    <row r="7897" spans="1:4" ht="30" x14ac:dyDescent="0.25">
      <c r="A7897" s="369" t="s">
        <v>9308</v>
      </c>
      <c r="B7897" s="370" t="s">
        <v>9309</v>
      </c>
      <c r="C7897" s="371" t="s">
        <v>569</v>
      </c>
      <c r="D7897" s="372">
        <v>1</v>
      </c>
    </row>
    <row r="7898" spans="1:4" ht="45" x14ac:dyDescent="0.25">
      <c r="A7898" s="369" t="s">
        <v>14687</v>
      </c>
      <c r="B7898" s="370" t="s">
        <v>14688</v>
      </c>
      <c r="C7898" s="371" t="s">
        <v>770</v>
      </c>
      <c r="D7898" s="372">
        <v>4.3900000000000002E-2</v>
      </c>
    </row>
    <row r="7899" spans="1:4" x14ac:dyDescent="0.25">
      <c r="A7899" s="369" t="s">
        <v>3091</v>
      </c>
      <c r="B7899" s="370" t="s">
        <v>3092</v>
      </c>
      <c r="C7899" s="371" t="s">
        <v>21</v>
      </c>
      <c r="D7899" s="372"/>
    </row>
    <row r="7900" spans="1:4" x14ac:dyDescent="0.25">
      <c r="A7900" s="369" t="s">
        <v>8909</v>
      </c>
      <c r="B7900" s="370" t="s">
        <v>8910</v>
      </c>
      <c r="C7900" s="371" t="s">
        <v>770</v>
      </c>
      <c r="D7900" s="372">
        <v>1</v>
      </c>
    </row>
    <row r="7901" spans="1:4" x14ac:dyDescent="0.25">
      <c r="A7901" s="369" t="s">
        <v>8911</v>
      </c>
      <c r="B7901" s="370" t="s">
        <v>8912</v>
      </c>
      <c r="C7901" s="371" t="s">
        <v>770</v>
      </c>
      <c r="D7901" s="372">
        <v>1</v>
      </c>
    </row>
    <row r="7902" spans="1:4" x14ac:dyDescent="0.25">
      <c r="A7902" s="369" t="s">
        <v>8937</v>
      </c>
      <c r="B7902" s="370" t="s">
        <v>8938</v>
      </c>
      <c r="C7902" s="371" t="s">
        <v>770</v>
      </c>
      <c r="D7902" s="372">
        <v>0.4</v>
      </c>
    </row>
    <row r="7903" spans="1:4" x14ac:dyDescent="0.25">
      <c r="A7903" s="369" t="s">
        <v>8939</v>
      </c>
      <c r="B7903" s="370" t="s">
        <v>8940</v>
      </c>
      <c r="C7903" s="371" t="s">
        <v>770</v>
      </c>
      <c r="D7903" s="372">
        <v>0.2</v>
      </c>
    </row>
    <row r="7904" spans="1:4" ht="30" x14ac:dyDescent="0.25">
      <c r="A7904" s="369" t="s">
        <v>10524</v>
      </c>
      <c r="B7904" s="370" t="s">
        <v>10525</v>
      </c>
      <c r="C7904" s="371" t="s">
        <v>569</v>
      </c>
      <c r="D7904" s="372">
        <v>0.3</v>
      </c>
    </row>
    <row r="7905" spans="1:4" ht="30" x14ac:dyDescent="0.25">
      <c r="A7905" s="369" t="s">
        <v>10568</v>
      </c>
      <c r="B7905" s="370" t="s">
        <v>10569</v>
      </c>
      <c r="C7905" s="371" t="s">
        <v>310</v>
      </c>
      <c r="D7905" s="372">
        <v>0.15</v>
      </c>
    </row>
    <row r="7906" spans="1:4" x14ac:dyDescent="0.25">
      <c r="A7906" s="369" t="s">
        <v>14789</v>
      </c>
      <c r="B7906" s="370" t="s">
        <v>14790</v>
      </c>
      <c r="C7906" s="371" t="s">
        <v>25</v>
      </c>
      <c r="D7906" s="372">
        <v>0.04</v>
      </c>
    </row>
    <row r="7907" spans="1:4" ht="30" x14ac:dyDescent="0.25">
      <c r="A7907" s="369" t="s">
        <v>14952</v>
      </c>
      <c r="B7907" s="370" t="s">
        <v>14953</v>
      </c>
      <c r="C7907" s="371" t="s">
        <v>569</v>
      </c>
      <c r="D7907" s="372">
        <v>6</v>
      </c>
    </row>
    <row r="7908" spans="1:4" ht="30" x14ac:dyDescent="0.25">
      <c r="A7908" s="369" t="s">
        <v>3093</v>
      </c>
      <c r="B7908" s="370" t="s">
        <v>7278</v>
      </c>
      <c r="C7908" s="371" t="s">
        <v>569</v>
      </c>
      <c r="D7908" s="372"/>
    </row>
    <row r="7909" spans="1:4" x14ac:dyDescent="0.25">
      <c r="A7909" s="369" t="s">
        <v>8935</v>
      </c>
      <c r="B7909" s="370" t="s">
        <v>8936</v>
      </c>
      <c r="C7909" s="371" t="s">
        <v>770</v>
      </c>
      <c r="D7909" s="372">
        <v>0.252</v>
      </c>
    </row>
    <row r="7910" spans="1:4" x14ac:dyDescent="0.25">
      <c r="A7910" s="369" t="s">
        <v>8949</v>
      </c>
      <c r="B7910" s="370" t="s">
        <v>8950</v>
      </c>
      <c r="C7910" s="371" t="s">
        <v>770</v>
      </c>
      <c r="D7910" s="372">
        <v>1.2</v>
      </c>
    </row>
    <row r="7911" spans="1:4" x14ac:dyDescent="0.25">
      <c r="A7911" s="369" t="s">
        <v>8993</v>
      </c>
      <c r="B7911" s="370" t="s">
        <v>8994</v>
      </c>
      <c r="C7911" s="371" t="s">
        <v>32</v>
      </c>
      <c r="D7911" s="372">
        <v>6.5</v>
      </c>
    </row>
    <row r="7912" spans="1:4" x14ac:dyDescent="0.25">
      <c r="A7912" s="369" t="s">
        <v>9043</v>
      </c>
      <c r="B7912" s="370" t="s">
        <v>9044</v>
      </c>
      <c r="C7912" s="371" t="s">
        <v>32</v>
      </c>
      <c r="D7912" s="372">
        <v>0.46</v>
      </c>
    </row>
    <row r="7913" spans="1:4" x14ac:dyDescent="0.25">
      <c r="A7913" s="369" t="s">
        <v>9049</v>
      </c>
      <c r="B7913" s="370" t="s">
        <v>9050</v>
      </c>
      <c r="C7913" s="371" t="s">
        <v>25</v>
      </c>
      <c r="D7913" s="372">
        <v>1.7000000000000001E-2</v>
      </c>
    </row>
    <row r="7914" spans="1:4" x14ac:dyDescent="0.25">
      <c r="A7914" s="369" t="s">
        <v>9067</v>
      </c>
      <c r="B7914" s="370" t="s">
        <v>9068</v>
      </c>
      <c r="C7914" s="371" t="s">
        <v>25</v>
      </c>
      <c r="D7914" s="372">
        <v>6.4000000000000003E-3</v>
      </c>
    </row>
    <row r="7915" spans="1:4" ht="30" x14ac:dyDescent="0.25">
      <c r="A7915" s="369" t="s">
        <v>9310</v>
      </c>
      <c r="B7915" s="370" t="s">
        <v>9311</v>
      </c>
      <c r="C7915" s="371" t="s">
        <v>569</v>
      </c>
      <c r="D7915" s="372">
        <v>1</v>
      </c>
    </row>
    <row r="7916" spans="1:4" ht="45" x14ac:dyDescent="0.25">
      <c r="A7916" s="369" t="s">
        <v>14687</v>
      </c>
      <c r="B7916" s="370" t="s">
        <v>14688</v>
      </c>
      <c r="C7916" s="371" t="s">
        <v>770</v>
      </c>
      <c r="D7916" s="372">
        <v>0.01</v>
      </c>
    </row>
    <row r="7917" spans="1:4" x14ac:dyDescent="0.25">
      <c r="A7917" s="369" t="s">
        <v>3094</v>
      </c>
      <c r="B7917" s="370" t="s">
        <v>7279</v>
      </c>
      <c r="C7917" s="371" t="s">
        <v>569</v>
      </c>
      <c r="D7917" s="372"/>
    </row>
    <row r="7918" spans="1:4" x14ac:dyDescent="0.25">
      <c r="A7918" s="369" t="s">
        <v>8935</v>
      </c>
      <c r="B7918" s="370" t="s">
        <v>8936</v>
      </c>
      <c r="C7918" s="371" t="s">
        <v>770</v>
      </c>
      <c r="D7918" s="372">
        <v>0.378</v>
      </c>
    </row>
    <row r="7919" spans="1:4" x14ac:dyDescent="0.25">
      <c r="A7919" s="369" t="s">
        <v>8949</v>
      </c>
      <c r="B7919" s="370" t="s">
        <v>8950</v>
      </c>
      <c r="C7919" s="371" t="s">
        <v>770</v>
      </c>
      <c r="D7919" s="372">
        <v>1.8</v>
      </c>
    </row>
    <row r="7920" spans="1:4" x14ac:dyDescent="0.25">
      <c r="A7920" s="369" t="s">
        <v>8993</v>
      </c>
      <c r="B7920" s="370" t="s">
        <v>8994</v>
      </c>
      <c r="C7920" s="371" t="s">
        <v>32</v>
      </c>
      <c r="D7920" s="372">
        <v>39.36</v>
      </c>
    </row>
    <row r="7921" spans="1:4" x14ac:dyDescent="0.25">
      <c r="A7921" s="369" t="s">
        <v>9043</v>
      </c>
      <c r="B7921" s="370" t="s">
        <v>9044</v>
      </c>
      <c r="C7921" s="371" t="s">
        <v>32</v>
      </c>
      <c r="D7921" s="372">
        <v>0.69</v>
      </c>
    </row>
    <row r="7922" spans="1:4" x14ac:dyDescent="0.25">
      <c r="A7922" s="369" t="s">
        <v>9049</v>
      </c>
      <c r="B7922" s="370" t="s">
        <v>9050</v>
      </c>
      <c r="C7922" s="371" t="s">
        <v>25</v>
      </c>
      <c r="D7922" s="372">
        <v>0.255</v>
      </c>
    </row>
    <row r="7923" spans="1:4" x14ac:dyDescent="0.25">
      <c r="A7923" s="369" t="s">
        <v>9067</v>
      </c>
      <c r="B7923" s="370" t="s">
        <v>9068</v>
      </c>
      <c r="C7923" s="371" t="s">
        <v>25</v>
      </c>
      <c r="D7923" s="372">
        <v>9.5999999999999992E-3</v>
      </c>
    </row>
    <row r="7924" spans="1:4" ht="45" x14ac:dyDescent="0.25">
      <c r="A7924" s="369" t="s">
        <v>9312</v>
      </c>
      <c r="B7924" s="370" t="s">
        <v>9313</v>
      </c>
      <c r="C7924" s="371" t="s">
        <v>569</v>
      </c>
      <c r="D7924" s="372">
        <v>1</v>
      </c>
    </row>
    <row r="7925" spans="1:4" ht="45" x14ac:dyDescent="0.25">
      <c r="A7925" s="369" t="s">
        <v>14687</v>
      </c>
      <c r="B7925" s="370" t="s">
        <v>14688</v>
      </c>
      <c r="C7925" s="371" t="s">
        <v>770</v>
      </c>
      <c r="D7925" s="372">
        <v>1.4999999999999999E-2</v>
      </c>
    </row>
    <row r="7926" spans="1:4" x14ac:dyDescent="0.25">
      <c r="A7926" s="365" t="s">
        <v>7280</v>
      </c>
      <c r="B7926" s="366" t="s">
        <v>3095</v>
      </c>
      <c r="C7926" s="367"/>
      <c r="D7926" s="368"/>
    </row>
    <row r="7927" spans="1:4" x14ac:dyDescent="0.25">
      <c r="A7927" s="369" t="s">
        <v>3096</v>
      </c>
      <c r="B7927" s="370" t="s">
        <v>3097</v>
      </c>
      <c r="C7927" s="371" t="s">
        <v>780</v>
      </c>
      <c r="D7927" s="372"/>
    </row>
    <row r="7928" spans="1:4" x14ac:dyDescent="0.25">
      <c r="A7928" s="369" t="s">
        <v>8903</v>
      </c>
      <c r="B7928" s="370" t="s">
        <v>8904</v>
      </c>
      <c r="C7928" s="371" t="s">
        <v>770</v>
      </c>
      <c r="D7928" s="372">
        <v>4.8</v>
      </c>
    </row>
    <row r="7929" spans="1:4" x14ac:dyDescent="0.25">
      <c r="A7929" s="369" t="s">
        <v>8935</v>
      </c>
      <c r="B7929" s="370" t="s">
        <v>8936</v>
      </c>
      <c r="C7929" s="371" t="s">
        <v>770</v>
      </c>
      <c r="D7929" s="372">
        <v>4.8</v>
      </c>
    </row>
    <row r="7930" spans="1:4" x14ac:dyDescent="0.25">
      <c r="A7930" s="369" t="s">
        <v>8993</v>
      </c>
      <c r="B7930" s="370" t="s">
        <v>8994</v>
      </c>
      <c r="C7930" s="371" t="s">
        <v>32</v>
      </c>
      <c r="D7930" s="372">
        <v>96.12</v>
      </c>
    </row>
    <row r="7931" spans="1:4" x14ac:dyDescent="0.25">
      <c r="A7931" s="369" t="s">
        <v>9049</v>
      </c>
      <c r="B7931" s="370" t="s">
        <v>9050</v>
      </c>
      <c r="C7931" s="371" t="s">
        <v>25</v>
      </c>
      <c r="D7931" s="372">
        <v>0.19600000000000001</v>
      </c>
    </row>
    <row r="7932" spans="1:4" x14ac:dyDescent="0.25">
      <c r="A7932" s="369" t="s">
        <v>9061</v>
      </c>
      <c r="B7932" s="370" t="s">
        <v>9062</v>
      </c>
      <c r="C7932" s="371" t="s">
        <v>25</v>
      </c>
      <c r="D7932" s="372">
        <v>0.29599999999999999</v>
      </c>
    </row>
    <row r="7933" spans="1:4" ht="30" x14ac:dyDescent="0.25">
      <c r="A7933" s="369" t="s">
        <v>10900</v>
      </c>
      <c r="B7933" s="370" t="s">
        <v>10901</v>
      </c>
      <c r="C7933" s="371" t="s">
        <v>780</v>
      </c>
      <c r="D7933" s="372">
        <v>1</v>
      </c>
    </row>
    <row r="7934" spans="1:4" x14ac:dyDescent="0.25">
      <c r="A7934" s="369" t="s">
        <v>3098</v>
      </c>
      <c r="B7934" s="370" t="s">
        <v>3099</v>
      </c>
      <c r="C7934" s="371" t="s">
        <v>780</v>
      </c>
      <c r="D7934" s="372"/>
    </row>
    <row r="7935" spans="1:4" x14ac:dyDescent="0.25">
      <c r="A7935" s="369" t="s">
        <v>8903</v>
      </c>
      <c r="B7935" s="370" t="s">
        <v>8904</v>
      </c>
      <c r="C7935" s="371" t="s">
        <v>770</v>
      </c>
      <c r="D7935" s="372">
        <v>4.8</v>
      </c>
    </row>
    <row r="7936" spans="1:4" x14ac:dyDescent="0.25">
      <c r="A7936" s="369" t="s">
        <v>8935</v>
      </c>
      <c r="B7936" s="370" t="s">
        <v>8936</v>
      </c>
      <c r="C7936" s="371" t="s">
        <v>770</v>
      </c>
      <c r="D7936" s="372">
        <v>4.8</v>
      </c>
    </row>
    <row r="7937" spans="1:4" x14ac:dyDescent="0.25">
      <c r="A7937" s="369" t="s">
        <v>8993</v>
      </c>
      <c r="B7937" s="370" t="s">
        <v>8994</v>
      </c>
      <c r="C7937" s="371" t="s">
        <v>32</v>
      </c>
      <c r="D7937" s="372">
        <v>96.12</v>
      </c>
    </row>
    <row r="7938" spans="1:4" x14ac:dyDescent="0.25">
      <c r="A7938" s="369" t="s">
        <v>9049</v>
      </c>
      <c r="B7938" s="370" t="s">
        <v>9050</v>
      </c>
      <c r="C7938" s="371" t="s">
        <v>25</v>
      </c>
      <c r="D7938" s="372">
        <v>0.19600000000000001</v>
      </c>
    </row>
    <row r="7939" spans="1:4" x14ac:dyDescent="0.25">
      <c r="A7939" s="369" t="s">
        <v>9061</v>
      </c>
      <c r="B7939" s="370" t="s">
        <v>9062</v>
      </c>
      <c r="C7939" s="371" t="s">
        <v>25</v>
      </c>
      <c r="D7939" s="372">
        <v>0.29599999999999999</v>
      </c>
    </row>
    <row r="7940" spans="1:4" ht="30" x14ac:dyDescent="0.25">
      <c r="A7940" s="369" t="s">
        <v>10902</v>
      </c>
      <c r="B7940" s="370" t="s">
        <v>10903</v>
      </c>
      <c r="C7940" s="371" t="s">
        <v>780</v>
      </c>
      <c r="D7940" s="372">
        <v>1</v>
      </c>
    </row>
    <row r="7941" spans="1:4" x14ac:dyDescent="0.25">
      <c r="A7941" s="369" t="s">
        <v>3100</v>
      </c>
      <c r="B7941" s="370" t="s">
        <v>3101</v>
      </c>
      <c r="C7941" s="371" t="s">
        <v>780</v>
      </c>
      <c r="D7941" s="372"/>
    </row>
    <row r="7942" spans="1:4" x14ac:dyDescent="0.25">
      <c r="A7942" s="369" t="s">
        <v>8903</v>
      </c>
      <c r="B7942" s="370" t="s">
        <v>8904</v>
      </c>
      <c r="C7942" s="371" t="s">
        <v>770</v>
      </c>
      <c r="D7942" s="372">
        <v>4.8</v>
      </c>
    </row>
    <row r="7943" spans="1:4" x14ac:dyDescent="0.25">
      <c r="A7943" s="369" t="s">
        <v>8935</v>
      </c>
      <c r="B7943" s="370" t="s">
        <v>8936</v>
      </c>
      <c r="C7943" s="371" t="s">
        <v>770</v>
      </c>
      <c r="D7943" s="372">
        <v>4.8</v>
      </c>
    </row>
    <row r="7944" spans="1:4" x14ac:dyDescent="0.25">
      <c r="A7944" s="369" t="s">
        <v>8993</v>
      </c>
      <c r="B7944" s="370" t="s">
        <v>8994</v>
      </c>
      <c r="C7944" s="371" t="s">
        <v>32</v>
      </c>
      <c r="D7944" s="372">
        <v>84.105000000000004</v>
      </c>
    </row>
    <row r="7945" spans="1:4" x14ac:dyDescent="0.25">
      <c r="A7945" s="369" t="s">
        <v>9049</v>
      </c>
      <c r="B7945" s="370" t="s">
        <v>9050</v>
      </c>
      <c r="C7945" s="371" t="s">
        <v>25</v>
      </c>
      <c r="D7945" s="372">
        <v>0.17150000000000001</v>
      </c>
    </row>
    <row r="7946" spans="1:4" x14ac:dyDescent="0.25">
      <c r="A7946" s="369" t="s">
        <v>9061</v>
      </c>
      <c r="B7946" s="370" t="s">
        <v>9062</v>
      </c>
      <c r="C7946" s="371" t="s">
        <v>25</v>
      </c>
      <c r="D7946" s="372">
        <v>0.25900000000000001</v>
      </c>
    </row>
    <row r="7947" spans="1:4" ht="30" x14ac:dyDescent="0.25">
      <c r="A7947" s="369" t="s">
        <v>10904</v>
      </c>
      <c r="B7947" s="370" t="s">
        <v>10905</v>
      </c>
      <c r="C7947" s="371" t="s">
        <v>780</v>
      </c>
      <c r="D7947" s="372">
        <v>1</v>
      </c>
    </row>
    <row r="7948" spans="1:4" x14ac:dyDescent="0.25">
      <c r="A7948" s="369" t="s">
        <v>3102</v>
      </c>
      <c r="B7948" s="370" t="s">
        <v>7281</v>
      </c>
      <c r="C7948" s="371" t="s">
        <v>780</v>
      </c>
      <c r="D7948" s="372"/>
    </row>
    <row r="7949" spans="1:4" x14ac:dyDescent="0.25">
      <c r="A7949" s="369" t="s">
        <v>8903</v>
      </c>
      <c r="B7949" s="370" t="s">
        <v>8904</v>
      </c>
      <c r="C7949" s="371" t="s">
        <v>770</v>
      </c>
      <c r="D7949" s="372">
        <v>4.8</v>
      </c>
    </row>
    <row r="7950" spans="1:4" x14ac:dyDescent="0.25">
      <c r="A7950" s="369" t="s">
        <v>8935</v>
      </c>
      <c r="B7950" s="370" t="s">
        <v>8936</v>
      </c>
      <c r="C7950" s="371" t="s">
        <v>770</v>
      </c>
      <c r="D7950" s="372">
        <v>4.8</v>
      </c>
    </row>
    <row r="7951" spans="1:4" x14ac:dyDescent="0.25">
      <c r="A7951" s="369" t="s">
        <v>8993</v>
      </c>
      <c r="B7951" s="370" t="s">
        <v>8994</v>
      </c>
      <c r="C7951" s="371" t="s">
        <v>32</v>
      </c>
      <c r="D7951" s="372">
        <v>40</v>
      </c>
    </row>
    <row r="7952" spans="1:4" x14ac:dyDescent="0.25">
      <c r="A7952" s="369" t="s">
        <v>9049</v>
      </c>
      <c r="B7952" s="370" t="s">
        <v>9050</v>
      </c>
      <c r="C7952" s="371" t="s">
        <v>25</v>
      </c>
      <c r="D7952" s="372">
        <v>0.1113</v>
      </c>
    </row>
    <row r="7953" spans="1:4" x14ac:dyDescent="0.25">
      <c r="A7953" s="369" t="s">
        <v>9061</v>
      </c>
      <c r="B7953" s="370" t="s">
        <v>9062</v>
      </c>
      <c r="C7953" s="371" t="s">
        <v>25</v>
      </c>
      <c r="D7953" s="372">
        <v>0.1045</v>
      </c>
    </row>
    <row r="7954" spans="1:4" ht="30" x14ac:dyDescent="0.25">
      <c r="A7954" s="369" t="s">
        <v>10906</v>
      </c>
      <c r="B7954" s="370" t="s">
        <v>10907</v>
      </c>
      <c r="C7954" s="371" t="s">
        <v>780</v>
      </c>
      <c r="D7954" s="372">
        <v>1</v>
      </c>
    </row>
    <row r="7955" spans="1:4" x14ac:dyDescent="0.25">
      <c r="A7955" s="365" t="s">
        <v>7282</v>
      </c>
      <c r="B7955" s="366" t="s">
        <v>3103</v>
      </c>
      <c r="C7955" s="367"/>
      <c r="D7955" s="368"/>
    </row>
    <row r="7956" spans="1:4" x14ac:dyDescent="0.25">
      <c r="A7956" s="369" t="s">
        <v>3104</v>
      </c>
      <c r="B7956" s="370" t="s">
        <v>3105</v>
      </c>
      <c r="C7956" s="371" t="s">
        <v>780</v>
      </c>
      <c r="D7956" s="372"/>
    </row>
    <row r="7957" spans="1:4" x14ac:dyDescent="0.25">
      <c r="A7957" s="369" t="s">
        <v>8909</v>
      </c>
      <c r="B7957" s="370" t="s">
        <v>8910</v>
      </c>
      <c r="C7957" s="371" t="s">
        <v>770</v>
      </c>
      <c r="D7957" s="372">
        <v>1.19</v>
      </c>
    </row>
    <row r="7958" spans="1:4" x14ac:dyDescent="0.25">
      <c r="A7958" s="369" t="s">
        <v>8911</v>
      </c>
      <c r="B7958" s="370" t="s">
        <v>8912</v>
      </c>
      <c r="C7958" s="371" t="s">
        <v>770</v>
      </c>
      <c r="D7958" s="372">
        <v>1.19</v>
      </c>
    </row>
    <row r="7959" spans="1:4" x14ac:dyDescent="0.25">
      <c r="A7959" s="369" t="s">
        <v>8935</v>
      </c>
      <c r="B7959" s="370" t="s">
        <v>8936</v>
      </c>
      <c r="C7959" s="371" t="s">
        <v>770</v>
      </c>
      <c r="D7959" s="372">
        <v>2.89</v>
      </c>
    </row>
    <row r="7960" spans="1:4" x14ac:dyDescent="0.25">
      <c r="A7960" s="369" t="s">
        <v>8949</v>
      </c>
      <c r="B7960" s="370" t="s">
        <v>8950</v>
      </c>
      <c r="C7960" s="371" t="s">
        <v>770</v>
      </c>
      <c r="D7960" s="372">
        <v>10.76</v>
      </c>
    </row>
    <row r="7961" spans="1:4" x14ac:dyDescent="0.25">
      <c r="A7961" s="369" t="s">
        <v>8993</v>
      </c>
      <c r="B7961" s="370" t="s">
        <v>8994</v>
      </c>
      <c r="C7961" s="371" t="s">
        <v>32</v>
      </c>
      <c r="D7961" s="372">
        <v>236.1</v>
      </c>
    </row>
    <row r="7962" spans="1:4" x14ac:dyDescent="0.25">
      <c r="A7962" s="369" t="s">
        <v>9049</v>
      </c>
      <c r="B7962" s="370" t="s">
        <v>9050</v>
      </c>
      <c r="C7962" s="371" t="s">
        <v>25</v>
      </c>
      <c r="D7962" s="372">
        <v>0.43</v>
      </c>
    </row>
    <row r="7963" spans="1:4" x14ac:dyDescent="0.25">
      <c r="A7963" s="369" t="s">
        <v>9061</v>
      </c>
      <c r="B7963" s="370" t="s">
        <v>9062</v>
      </c>
      <c r="C7963" s="371" t="s">
        <v>25</v>
      </c>
      <c r="D7963" s="372">
        <v>0.61</v>
      </c>
    </row>
    <row r="7964" spans="1:4" x14ac:dyDescent="0.25">
      <c r="A7964" s="369" t="s">
        <v>9364</v>
      </c>
      <c r="B7964" s="370" t="s">
        <v>9365</v>
      </c>
      <c r="C7964" s="371" t="s">
        <v>52</v>
      </c>
      <c r="D7964" s="372">
        <v>1.05</v>
      </c>
    </row>
    <row r="7965" spans="1:4" x14ac:dyDescent="0.25">
      <c r="A7965" s="369" t="s">
        <v>9370</v>
      </c>
      <c r="B7965" s="370" t="s">
        <v>9371</v>
      </c>
      <c r="C7965" s="371" t="s">
        <v>21</v>
      </c>
      <c r="D7965" s="372">
        <v>0.54</v>
      </c>
    </row>
    <row r="7966" spans="1:4" x14ac:dyDescent="0.25">
      <c r="A7966" s="369" t="s">
        <v>9506</v>
      </c>
      <c r="B7966" s="370" t="s">
        <v>9507</v>
      </c>
      <c r="C7966" s="371" t="s">
        <v>32</v>
      </c>
      <c r="D7966" s="372">
        <v>0.17</v>
      </c>
    </row>
    <row r="7967" spans="1:4" x14ac:dyDescent="0.25">
      <c r="A7967" s="369" t="s">
        <v>9888</v>
      </c>
      <c r="B7967" s="370" t="s">
        <v>9889</v>
      </c>
      <c r="C7967" s="371" t="s">
        <v>310</v>
      </c>
      <c r="D7967" s="372">
        <v>4.2999999999999997E-2</v>
      </c>
    </row>
    <row r="7968" spans="1:4" ht="45" x14ac:dyDescent="0.25">
      <c r="A7968" s="369" t="s">
        <v>14687</v>
      </c>
      <c r="B7968" s="370" t="s">
        <v>14688</v>
      </c>
      <c r="C7968" s="371" t="s">
        <v>770</v>
      </c>
      <c r="D7968" s="372">
        <v>0.3</v>
      </c>
    </row>
    <row r="7969" spans="1:4" ht="30" x14ac:dyDescent="0.25">
      <c r="A7969" s="369" t="s">
        <v>14972</v>
      </c>
      <c r="B7969" s="370" t="s">
        <v>14973</v>
      </c>
      <c r="C7969" s="371" t="s">
        <v>569</v>
      </c>
      <c r="D7969" s="372">
        <v>3</v>
      </c>
    </row>
    <row r="7970" spans="1:4" x14ac:dyDescent="0.25">
      <c r="A7970" s="369" t="s">
        <v>3106</v>
      </c>
      <c r="B7970" s="370" t="s">
        <v>3107</v>
      </c>
      <c r="C7970" s="371" t="s">
        <v>780</v>
      </c>
      <c r="D7970" s="372"/>
    </row>
    <row r="7971" spans="1:4" x14ac:dyDescent="0.25">
      <c r="A7971" s="369" t="s">
        <v>8909</v>
      </c>
      <c r="B7971" s="370" t="s">
        <v>8910</v>
      </c>
      <c r="C7971" s="371" t="s">
        <v>770</v>
      </c>
      <c r="D7971" s="372">
        <v>1.19</v>
      </c>
    </row>
    <row r="7972" spans="1:4" x14ac:dyDescent="0.25">
      <c r="A7972" s="369" t="s">
        <v>8911</v>
      </c>
      <c r="B7972" s="370" t="s">
        <v>8912</v>
      </c>
      <c r="C7972" s="371" t="s">
        <v>770</v>
      </c>
      <c r="D7972" s="372">
        <v>1.19</v>
      </c>
    </row>
    <row r="7973" spans="1:4" x14ac:dyDescent="0.25">
      <c r="A7973" s="369" t="s">
        <v>8935</v>
      </c>
      <c r="B7973" s="370" t="s">
        <v>8936</v>
      </c>
      <c r="C7973" s="371" t="s">
        <v>770</v>
      </c>
      <c r="D7973" s="372">
        <v>2.89</v>
      </c>
    </row>
    <row r="7974" spans="1:4" x14ac:dyDescent="0.25">
      <c r="A7974" s="369" t="s">
        <v>8949</v>
      </c>
      <c r="B7974" s="370" t="s">
        <v>8950</v>
      </c>
      <c r="C7974" s="371" t="s">
        <v>770</v>
      </c>
      <c r="D7974" s="372">
        <v>10.76</v>
      </c>
    </row>
    <row r="7975" spans="1:4" x14ac:dyDescent="0.25">
      <c r="A7975" s="369" t="s">
        <v>8993</v>
      </c>
      <c r="B7975" s="370" t="s">
        <v>8994</v>
      </c>
      <c r="C7975" s="371" t="s">
        <v>32</v>
      </c>
      <c r="D7975" s="372">
        <v>236.1</v>
      </c>
    </row>
    <row r="7976" spans="1:4" x14ac:dyDescent="0.25">
      <c r="A7976" s="369" t="s">
        <v>9049</v>
      </c>
      <c r="B7976" s="370" t="s">
        <v>9050</v>
      </c>
      <c r="C7976" s="371" t="s">
        <v>25</v>
      </c>
      <c r="D7976" s="372">
        <v>0.43</v>
      </c>
    </row>
    <row r="7977" spans="1:4" x14ac:dyDescent="0.25">
      <c r="A7977" s="369" t="s">
        <v>9061</v>
      </c>
      <c r="B7977" s="370" t="s">
        <v>9062</v>
      </c>
      <c r="C7977" s="371" t="s">
        <v>25</v>
      </c>
      <c r="D7977" s="372">
        <v>0.61</v>
      </c>
    </row>
    <row r="7978" spans="1:4" x14ac:dyDescent="0.25">
      <c r="A7978" s="369" t="s">
        <v>9364</v>
      </c>
      <c r="B7978" s="370" t="s">
        <v>9365</v>
      </c>
      <c r="C7978" s="371" t="s">
        <v>52</v>
      </c>
      <c r="D7978" s="372">
        <v>1.08</v>
      </c>
    </row>
    <row r="7979" spans="1:4" x14ac:dyDescent="0.25">
      <c r="A7979" s="369" t="s">
        <v>9370</v>
      </c>
      <c r="B7979" s="370" t="s">
        <v>9371</v>
      </c>
      <c r="C7979" s="371" t="s">
        <v>21</v>
      </c>
      <c r="D7979" s="372">
        <v>0.54</v>
      </c>
    </row>
    <row r="7980" spans="1:4" x14ac:dyDescent="0.25">
      <c r="A7980" s="369" t="s">
        <v>9506</v>
      </c>
      <c r="B7980" s="370" t="s">
        <v>9507</v>
      </c>
      <c r="C7980" s="371" t="s">
        <v>32</v>
      </c>
      <c r="D7980" s="372">
        <v>0.17</v>
      </c>
    </row>
    <row r="7981" spans="1:4" x14ac:dyDescent="0.25">
      <c r="A7981" s="369" t="s">
        <v>9888</v>
      </c>
      <c r="B7981" s="370" t="s">
        <v>9889</v>
      </c>
      <c r="C7981" s="371" t="s">
        <v>310</v>
      </c>
      <c r="D7981" s="372">
        <v>4.2999999999999997E-2</v>
      </c>
    </row>
    <row r="7982" spans="1:4" ht="45" x14ac:dyDescent="0.25">
      <c r="A7982" s="369" t="s">
        <v>14687</v>
      </c>
      <c r="B7982" s="370" t="s">
        <v>14688</v>
      </c>
      <c r="C7982" s="371" t="s">
        <v>770</v>
      </c>
      <c r="D7982" s="372">
        <v>0.3</v>
      </c>
    </row>
    <row r="7983" spans="1:4" ht="30" x14ac:dyDescent="0.25">
      <c r="A7983" s="369" t="s">
        <v>14970</v>
      </c>
      <c r="B7983" s="370" t="s">
        <v>14971</v>
      </c>
      <c r="C7983" s="371" t="s">
        <v>780</v>
      </c>
      <c r="D7983" s="372">
        <v>3</v>
      </c>
    </row>
    <row r="7984" spans="1:4" x14ac:dyDescent="0.25">
      <c r="A7984" s="369" t="s">
        <v>3108</v>
      </c>
      <c r="B7984" s="370" t="s">
        <v>3109</v>
      </c>
      <c r="C7984" s="371" t="s">
        <v>569</v>
      </c>
      <c r="D7984" s="372"/>
    </row>
    <row r="7985" spans="1:4" x14ac:dyDescent="0.25">
      <c r="A7985" s="369" t="s">
        <v>8935</v>
      </c>
      <c r="B7985" s="370" t="s">
        <v>8936</v>
      </c>
      <c r="C7985" s="371" t="s">
        <v>770</v>
      </c>
      <c r="D7985" s="372">
        <v>0.59</v>
      </c>
    </row>
    <row r="7986" spans="1:4" x14ac:dyDescent="0.25">
      <c r="A7986" s="369" t="s">
        <v>8949</v>
      </c>
      <c r="B7986" s="370" t="s">
        <v>8950</v>
      </c>
      <c r="C7986" s="371" t="s">
        <v>770</v>
      </c>
      <c r="D7986" s="372">
        <v>1.78</v>
      </c>
    </row>
    <row r="7987" spans="1:4" x14ac:dyDescent="0.25">
      <c r="A7987" s="369" t="s">
        <v>8993</v>
      </c>
      <c r="B7987" s="370" t="s">
        <v>8994</v>
      </c>
      <c r="C7987" s="371" t="s">
        <v>32</v>
      </c>
      <c r="D7987" s="372">
        <v>15.31</v>
      </c>
    </row>
    <row r="7988" spans="1:4" x14ac:dyDescent="0.25">
      <c r="A7988" s="369" t="s">
        <v>9049</v>
      </c>
      <c r="B7988" s="370" t="s">
        <v>9050</v>
      </c>
      <c r="C7988" s="371" t="s">
        <v>25</v>
      </c>
      <c r="D7988" s="372">
        <v>0.28000000000000003</v>
      </c>
    </row>
    <row r="7989" spans="1:4" x14ac:dyDescent="0.25">
      <c r="A7989" s="369" t="s">
        <v>9061</v>
      </c>
      <c r="B7989" s="370" t="s">
        <v>9062</v>
      </c>
      <c r="C7989" s="371" t="s">
        <v>25</v>
      </c>
      <c r="D7989" s="372">
        <v>0.4</v>
      </c>
    </row>
    <row r="7990" spans="1:4" ht="30" x14ac:dyDescent="0.25">
      <c r="A7990" s="369" t="s">
        <v>14970</v>
      </c>
      <c r="B7990" s="370" t="s">
        <v>14971</v>
      </c>
      <c r="C7990" s="371" t="s">
        <v>780</v>
      </c>
      <c r="D7990" s="372">
        <v>1</v>
      </c>
    </row>
    <row r="7991" spans="1:4" x14ac:dyDescent="0.25">
      <c r="A7991" s="369" t="s">
        <v>3110</v>
      </c>
      <c r="B7991" s="370" t="s">
        <v>3111</v>
      </c>
      <c r="C7991" s="371" t="s">
        <v>569</v>
      </c>
      <c r="D7991" s="372"/>
    </row>
    <row r="7992" spans="1:4" x14ac:dyDescent="0.25">
      <c r="A7992" s="369" t="s">
        <v>8935</v>
      </c>
      <c r="B7992" s="370" t="s">
        <v>8936</v>
      </c>
      <c r="C7992" s="371" t="s">
        <v>770</v>
      </c>
      <c r="D7992" s="372">
        <v>0.59</v>
      </c>
    </row>
    <row r="7993" spans="1:4" x14ac:dyDescent="0.25">
      <c r="A7993" s="369" t="s">
        <v>8949</v>
      </c>
      <c r="B7993" s="370" t="s">
        <v>8950</v>
      </c>
      <c r="C7993" s="371" t="s">
        <v>770</v>
      </c>
      <c r="D7993" s="372">
        <v>1.78</v>
      </c>
    </row>
    <row r="7994" spans="1:4" x14ac:dyDescent="0.25">
      <c r="A7994" s="369" t="s">
        <v>8993</v>
      </c>
      <c r="B7994" s="370" t="s">
        <v>8994</v>
      </c>
      <c r="C7994" s="371" t="s">
        <v>32</v>
      </c>
      <c r="D7994" s="372">
        <v>15.31</v>
      </c>
    </row>
    <row r="7995" spans="1:4" x14ac:dyDescent="0.25">
      <c r="A7995" s="369" t="s">
        <v>9049</v>
      </c>
      <c r="B7995" s="370" t="s">
        <v>9050</v>
      </c>
      <c r="C7995" s="371" t="s">
        <v>25</v>
      </c>
      <c r="D7995" s="372">
        <v>0.28000000000000003</v>
      </c>
    </row>
    <row r="7996" spans="1:4" x14ac:dyDescent="0.25">
      <c r="A7996" s="369" t="s">
        <v>9061</v>
      </c>
      <c r="B7996" s="370" t="s">
        <v>9062</v>
      </c>
      <c r="C7996" s="371" t="s">
        <v>25</v>
      </c>
      <c r="D7996" s="372">
        <v>0.4</v>
      </c>
    </row>
    <row r="7997" spans="1:4" ht="30" x14ac:dyDescent="0.25">
      <c r="A7997" s="369" t="s">
        <v>14972</v>
      </c>
      <c r="B7997" s="370" t="s">
        <v>14973</v>
      </c>
      <c r="C7997" s="371" t="s">
        <v>569</v>
      </c>
      <c r="D7997" s="372">
        <v>1</v>
      </c>
    </row>
    <row r="7998" spans="1:4" x14ac:dyDescent="0.25">
      <c r="A7998" s="365" t="s">
        <v>7283</v>
      </c>
      <c r="B7998" s="366" t="s">
        <v>15113</v>
      </c>
      <c r="C7998" s="367"/>
      <c r="D7998" s="368"/>
    </row>
    <row r="7999" spans="1:4" x14ac:dyDescent="0.25">
      <c r="A7999" s="369" t="s">
        <v>3112</v>
      </c>
      <c r="B7999" s="370" t="s">
        <v>3113</v>
      </c>
      <c r="C7999" s="371" t="s">
        <v>21</v>
      </c>
      <c r="D7999" s="372"/>
    </row>
    <row r="8000" spans="1:4" ht="30" x14ac:dyDescent="0.25">
      <c r="A8000" s="369" t="s">
        <v>14675</v>
      </c>
      <c r="B8000" s="370" t="s">
        <v>14676</v>
      </c>
      <c r="C8000" s="371" t="s">
        <v>21</v>
      </c>
      <c r="D8000" s="372">
        <v>1</v>
      </c>
    </row>
    <row r="8001" spans="1:4" ht="30" x14ac:dyDescent="0.25">
      <c r="A8001" s="369" t="s">
        <v>3114</v>
      </c>
      <c r="B8001" s="370" t="s">
        <v>7285</v>
      </c>
      <c r="C8001" s="371" t="s">
        <v>569</v>
      </c>
      <c r="D8001" s="372"/>
    </row>
    <row r="8002" spans="1:4" x14ac:dyDescent="0.25">
      <c r="A8002" s="369" t="s">
        <v>8935</v>
      </c>
      <c r="B8002" s="370" t="s">
        <v>8936</v>
      </c>
      <c r="C8002" s="371" t="s">
        <v>770</v>
      </c>
      <c r="D8002" s="372">
        <v>0.75</v>
      </c>
    </row>
    <row r="8003" spans="1:4" x14ac:dyDescent="0.25">
      <c r="A8003" s="369" t="s">
        <v>8949</v>
      </c>
      <c r="B8003" s="370" t="s">
        <v>8950</v>
      </c>
      <c r="C8003" s="371" t="s">
        <v>770</v>
      </c>
      <c r="D8003" s="372">
        <v>0.75</v>
      </c>
    </row>
    <row r="8004" spans="1:4" ht="60" x14ac:dyDescent="0.25">
      <c r="A8004" s="369" t="s">
        <v>12115</v>
      </c>
      <c r="B8004" s="370" t="s">
        <v>12116</v>
      </c>
      <c r="C8004" s="371" t="s">
        <v>569</v>
      </c>
      <c r="D8004" s="372">
        <v>1</v>
      </c>
    </row>
    <row r="8005" spans="1:4" x14ac:dyDescent="0.25">
      <c r="A8005" s="365" t="s">
        <v>7286</v>
      </c>
      <c r="B8005" s="366" t="s">
        <v>15114</v>
      </c>
      <c r="C8005" s="367"/>
      <c r="D8005" s="368"/>
    </row>
    <row r="8006" spans="1:4" x14ac:dyDescent="0.25">
      <c r="A8006" s="365" t="s">
        <v>7287</v>
      </c>
      <c r="B8006" s="366" t="s">
        <v>7288</v>
      </c>
      <c r="C8006" s="367"/>
      <c r="D8006" s="368"/>
    </row>
    <row r="8007" spans="1:4" x14ac:dyDescent="0.25">
      <c r="A8007" s="369" t="s">
        <v>3116</v>
      </c>
      <c r="B8007" s="370" t="s">
        <v>3117</v>
      </c>
      <c r="C8007" s="371" t="s">
        <v>780</v>
      </c>
      <c r="D8007" s="372"/>
    </row>
    <row r="8008" spans="1:4" x14ac:dyDescent="0.25">
      <c r="A8008" s="369" t="s">
        <v>8913</v>
      </c>
      <c r="B8008" s="370" t="s">
        <v>8914</v>
      </c>
      <c r="C8008" s="371" t="s">
        <v>770</v>
      </c>
      <c r="D8008" s="372">
        <v>4</v>
      </c>
    </row>
    <row r="8009" spans="1:4" x14ac:dyDescent="0.25">
      <c r="A8009" s="369" t="s">
        <v>8915</v>
      </c>
      <c r="B8009" s="370" t="s">
        <v>8916</v>
      </c>
      <c r="C8009" s="371" t="s">
        <v>770</v>
      </c>
      <c r="D8009" s="372">
        <v>4</v>
      </c>
    </row>
    <row r="8010" spans="1:4" x14ac:dyDescent="0.25">
      <c r="A8010" s="369" t="s">
        <v>8917</v>
      </c>
      <c r="B8010" s="370" t="s">
        <v>8918</v>
      </c>
      <c r="C8010" s="371" t="s">
        <v>770</v>
      </c>
      <c r="D8010" s="372">
        <v>1</v>
      </c>
    </row>
    <row r="8011" spans="1:4" ht="60" x14ac:dyDescent="0.25">
      <c r="A8011" s="369" t="s">
        <v>13793</v>
      </c>
      <c r="B8011" s="370" t="s">
        <v>13794</v>
      </c>
      <c r="C8011" s="371" t="s">
        <v>780</v>
      </c>
      <c r="D8011" s="372">
        <v>1</v>
      </c>
    </row>
    <row r="8012" spans="1:4" ht="30" x14ac:dyDescent="0.25">
      <c r="A8012" s="369" t="s">
        <v>14729</v>
      </c>
      <c r="B8012" s="370" t="s">
        <v>14730</v>
      </c>
      <c r="C8012" s="371" t="s">
        <v>770</v>
      </c>
      <c r="D8012" s="372">
        <v>16</v>
      </c>
    </row>
    <row r="8013" spans="1:4" x14ac:dyDescent="0.25">
      <c r="A8013" s="369" t="s">
        <v>3118</v>
      </c>
      <c r="B8013" s="370" t="s">
        <v>3119</v>
      </c>
      <c r="C8013" s="371" t="s">
        <v>780</v>
      </c>
      <c r="D8013" s="372"/>
    </row>
    <row r="8014" spans="1:4" x14ac:dyDescent="0.25">
      <c r="A8014" s="369" t="s">
        <v>8913</v>
      </c>
      <c r="B8014" s="370" t="s">
        <v>8914</v>
      </c>
      <c r="C8014" s="371" t="s">
        <v>770</v>
      </c>
      <c r="D8014" s="372">
        <v>4</v>
      </c>
    </row>
    <row r="8015" spans="1:4" x14ac:dyDescent="0.25">
      <c r="A8015" s="369" t="s">
        <v>8915</v>
      </c>
      <c r="B8015" s="370" t="s">
        <v>8916</v>
      </c>
      <c r="C8015" s="371" t="s">
        <v>770</v>
      </c>
      <c r="D8015" s="372">
        <v>4</v>
      </c>
    </row>
    <row r="8016" spans="1:4" x14ac:dyDescent="0.25">
      <c r="A8016" s="369" t="s">
        <v>8917</v>
      </c>
      <c r="B8016" s="370" t="s">
        <v>8918</v>
      </c>
      <c r="C8016" s="371" t="s">
        <v>770</v>
      </c>
      <c r="D8016" s="372">
        <v>1</v>
      </c>
    </row>
    <row r="8017" spans="1:4" ht="60" x14ac:dyDescent="0.25">
      <c r="A8017" s="369" t="s">
        <v>13819</v>
      </c>
      <c r="B8017" s="370" t="s">
        <v>13820</v>
      </c>
      <c r="C8017" s="371" t="s">
        <v>780</v>
      </c>
      <c r="D8017" s="372">
        <v>1</v>
      </c>
    </row>
    <row r="8018" spans="1:4" ht="30" x14ac:dyDescent="0.25">
      <c r="A8018" s="369" t="s">
        <v>14729</v>
      </c>
      <c r="B8018" s="370" t="s">
        <v>14730</v>
      </c>
      <c r="C8018" s="371" t="s">
        <v>770</v>
      </c>
      <c r="D8018" s="372">
        <v>16</v>
      </c>
    </row>
    <row r="8019" spans="1:4" x14ac:dyDescent="0.25">
      <c r="A8019" s="369" t="s">
        <v>3120</v>
      </c>
      <c r="B8019" s="370" t="s">
        <v>3121</v>
      </c>
      <c r="C8019" s="371" t="s">
        <v>780</v>
      </c>
      <c r="D8019" s="372"/>
    </row>
    <row r="8020" spans="1:4" x14ac:dyDescent="0.25">
      <c r="A8020" s="369" t="s">
        <v>8913</v>
      </c>
      <c r="B8020" s="370" t="s">
        <v>8914</v>
      </c>
      <c r="C8020" s="371" t="s">
        <v>770</v>
      </c>
      <c r="D8020" s="372">
        <v>8</v>
      </c>
    </row>
    <row r="8021" spans="1:4" x14ac:dyDescent="0.25">
      <c r="A8021" s="369" t="s">
        <v>8915</v>
      </c>
      <c r="B8021" s="370" t="s">
        <v>8916</v>
      </c>
      <c r="C8021" s="371" t="s">
        <v>770</v>
      </c>
      <c r="D8021" s="372">
        <v>8</v>
      </c>
    </row>
    <row r="8022" spans="1:4" x14ac:dyDescent="0.25">
      <c r="A8022" s="369" t="s">
        <v>8917</v>
      </c>
      <c r="B8022" s="370" t="s">
        <v>8918</v>
      </c>
      <c r="C8022" s="371" t="s">
        <v>770</v>
      </c>
      <c r="D8022" s="372">
        <v>2</v>
      </c>
    </row>
    <row r="8023" spans="1:4" ht="30" x14ac:dyDescent="0.25">
      <c r="A8023" s="369" t="s">
        <v>14729</v>
      </c>
      <c r="B8023" s="370" t="s">
        <v>14730</v>
      </c>
      <c r="C8023" s="371" t="s">
        <v>770</v>
      </c>
      <c r="D8023" s="372">
        <v>16</v>
      </c>
    </row>
    <row r="8024" spans="1:4" ht="30" x14ac:dyDescent="0.25">
      <c r="A8024" s="369" t="s">
        <v>14986</v>
      </c>
      <c r="B8024" s="370" t="s">
        <v>14987</v>
      </c>
      <c r="C8024" s="371" t="s">
        <v>780</v>
      </c>
      <c r="D8024" s="372">
        <v>1</v>
      </c>
    </row>
    <row r="8025" spans="1:4" x14ac:dyDescent="0.25">
      <c r="A8025" s="365" t="s">
        <v>7289</v>
      </c>
      <c r="B8025" s="366" t="s">
        <v>15115</v>
      </c>
      <c r="C8025" s="367"/>
      <c r="D8025" s="368"/>
    </row>
    <row r="8026" spans="1:4" ht="30" x14ac:dyDescent="0.25">
      <c r="A8026" s="369" t="s">
        <v>3123</v>
      </c>
      <c r="B8026" s="370" t="s">
        <v>3124</v>
      </c>
      <c r="C8026" s="371" t="s">
        <v>569</v>
      </c>
      <c r="D8026" s="372"/>
    </row>
    <row r="8027" spans="1:4" x14ac:dyDescent="0.25">
      <c r="A8027" s="369" t="s">
        <v>8913</v>
      </c>
      <c r="B8027" s="370" t="s">
        <v>8914</v>
      </c>
      <c r="C8027" s="371" t="s">
        <v>770</v>
      </c>
      <c r="D8027" s="372">
        <v>2</v>
      </c>
    </row>
    <row r="8028" spans="1:4" x14ac:dyDescent="0.25">
      <c r="A8028" s="369" t="s">
        <v>8915</v>
      </c>
      <c r="B8028" s="370" t="s">
        <v>8916</v>
      </c>
      <c r="C8028" s="371" t="s">
        <v>770</v>
      </c>
      <c r="D8028" s="372">
        <v>4</v>
      </c>
    </row>
    <row r="8029" spans="1:4" x14ac:dyDescent="0.25">
      <c r="A8029" s="369" t="s">
        <v>8917</v>
      </c>
      <c r="B8029" s="370" t="s">
        <v>8918</v>
      </c>
      <c r="C8029" s="371" t="s">
        <v>770</v>
      </c>
      <c r="D8029" s="372">
        <v>0.5</v>
      </c>
    </row>
    <row r="8030" spans="1:4" ht="30" x14ac:dyDescent="0.25">
      <c r="A8030" s="369" t="s">
        <v>13757</v>
      </c>
      <c r="B8030" s="370" t="s">
        <v>13758</v>
      </c>
      <c r="C8030" s="371" t="s">
        <v>569</v>
      </c>
      <c r="D8030" s="372">
        <v>1</v>
      </c>
    </row>
    <row r="8031" spans="1:4" ht="30" x14ac:dyDescent="0.25">
      <c r="A8031" s="369" t="s">
        <v>221</v>
      </c>
      <c r="B8031" s="370" t="s">
        <v>222</v>
      </c>
      <c r="C8031" s="371" t="s">
        <v>569</v>
      </c>
      <c r="D8031" s="372"/>
    </row>
    <row r="8032" spans="1:4" x14ac:dyDescent="0.25">
      <c r="A8032" s="369" t="s">
        <v>8913</v>
      </c>
      <c r="B8032" s="370" t="s">
        <v>8914</v>
      </c>
      <c r="C8032" s="371" t="s">
        <v>770</v>
      </c>
      <c r="D8032" s="372">
        <v>2</v>
      </c>
    </row>
    <row r="8033" spans="1:4" x14ac:dyDescent="0.25">
      <c r="A8033" s="369" t="s">
        <v>8915</v>
      </c>
      <c r="B8033" s="370" t="s">
        <v>8916</v>
      </c>
      <c r="C8033" s="371" t="s">
        <v>770</v>
      </c>
      <c r="D8033" s="372">
        <v>4</v>
      </c>
    </row>
    <row r="8034" spans="1:4" x14ac:dyDescent="0.25">
      <c r="A8034" s="369" t="s">
        <v>8917</v>
      </c>
      <c r="B8034" s="370" t="s">
        <v>8918</v>
      </c>
      <c r="C8034" s="371" t="s">
        <v>770</v>
      </c>
      <c r="D8034" s="372">
        <v>0.5</v>
      </c>
    </row>
    <row r="8035" spans="1:4" ht="30" x14ac:dyDescent="0.25">
      <c r="A8035" s="369" t="s">
        <v>13771</v>
      </c>
      <c r="B8035" s="370" t="s">
        <v>13772</v>
      </c>
      <c r="C8035" s="371" t="s">
        <v>569</v>
      </c>
      <c r="D8035" s="372">
        <v>1</v>
      </c>
    </row>
    <row r="8036" spans="1:4" ht="30" x14ac:dyDescent="0.25">
      <c r="A8036" s="369" t="s">
        <v>3125</v>
      </c>
      <c r="B8036" s="370" t="s">
        <v>7290</v>
      </c>
      <c r="C8036" s="371" t="s">
        <v>569</v>
      </c>
      <c r="D8036" s="372"/>
    </row>
    <row r="8037" spans="1:4" x14ac:dyDescent="0.25">
      <c r="A8037" s="369" t="s">
        <v>8913</v>
      </c>
      <c r="B8037" s="370" t="s">
        <v>8914</v>
      </c>
      <c r="C8037" s="371" t="s">
        <v>770</v>
      </c>
      <c r="D8037" s="372">
        <v>4</v>
      </c>
    </row>
    <row r="8038" spans="1:4" x14ac:dyDescent="0.25">
      <c r="A8038" s="369" t="s">
        <v>8915</v>
      </c>
      <c r="B8038" s="370" t="s">
        <v>8916</v>
      </c>
      <c r="C8038" s="371" t="s">
        <v>770</v>
      </c>
      <c r="D8038" s="372">
        <v>4</v>
      </c>
    </row>
    <row r="8039" spans="1:4" ht="30" x14ac:dyDescent="0.25">
      <c r="A8039" s="369" t="s">
        <v>13763</v>
      </c>
      <c r="B8039" s="370" t="s">
        <v>13764</v>
      </c>
      <c r="C8039" s="371" t="s">
        <v>569</v>
      </c>
      <c r="D8039" s="372">
        <v>1</v>
      </c>
    </row>
    <row r="8040" spans="1:4" ht="30" x14ac:dyDescent="0.25">
      <c r="A8040" s="369" t="s">
        <v>3126</v>
      </c>
      <c r="B8040" s="370" t="s">
        <v>7291</v>
      </c>
      <c r="C8040" s="371" t="s">
        <v>569</v>
      </c>
      <c r="D8040" s="372"/>
    </row>
    <row r="8041" spans="1:4" x14ac:dyDescent="0.25">
      <c r="A8041" s="369" t="s">
        <v>8913</v>
      </c>
      <c r="B8041" s="370" t="s">
        <v>8914</v>
      </c>
      <c r="C8041" s="371" t="s">
        <v>770</v>
      </c>
      <c r="D8041" s="372">
        <v>4</v>
      </c>
    </row>
    <row r="8042" spans="1:4" x14ac:dyDescent="0.25">
      <c r="A8042" s="369" t="s">
        <v>8915</v>
      </c>
      <c r="B8042" s="370" t="s">
        <v>8916</v>
      </c>
      <c r="C8042" s="371" t="s">
        <v>770</v>
      </c>
      <c r="D8042" s="372">
        <v>4</v>
      </c>
    </row>
    <row r="8043" spans="1:4" ht="30" x14ac:dyDescent="0.25">
      <c r="A8043" s="369" t="s">
        <v>13759</v>
      </c>
      <c r="B8043" s="370" t="s">
        <v>13760</v>
      </c>
      <c r="C8043" s="371" t="s">
        <v>569</v>
      </c>
      <c r="D8043" s="372">
        <v>1</v>
      </c>
    </row>
    <row r="8044" spans="1:4" ht="30" x14ac:dyDescent="0.25">
      <c r="A8044" s="369" t="s">
        <v>3127</v>
      </c>
      <c r="B8044" s="370" t="s">
        <v>7292</v>
      </c>
      <c r="C8044" s="371" t="s">
        <v>569</v>
      </c>
      <c r="D8044" s="372"/>
    </row>
    <row r="8045" spans="1:4" x14ac:dyDescent="0.25">
      <c r="A8045" s="369" t="s">
        <v>8913</v>
      </c>
      <c r="B8045" s="370" t="s">
        <v>8914</v>
      </c>
      <c r="C8045" s="371" t="s">
        <v>770</v>
      </c>
      <c r="D8045" s="372">
        <v>4</v>
      </c>
    </row>
    <row r="8046" spans="1:4" x14ac:dyDescent="0.25">
      <c r="A8046" s="369" t="s">
        <v>8915</v>
      </c>
      <c r="B8046" s="370" t="s">
        <v>8916</v>
      </c>
      <c r="C8046" s="371" t="s">
        <v>770</v>
      </c>
      <c r="D8046" s="372">
        <v>4</v>
      </c>
    </row>
    <row r="8047" spans="1:4" ht="30" x14ac:dyDescent="0.25">
      <c r="A8047" s="369" t="s">
        <v>13753</v>
      </c>
      <c r="B8047" s="370" t="s">
        <v>13754</v>
      </c>
      <c r="C8047" s="371" t="s">
        <v>569</v>
      </c>
      <c r="D8047" s="372">
        <v>1</v>
      </c>
    </row>
    <row r="8048" spans="1:4" ht="30" x14ac:dyDescent="0.25">
      <c r="A8048" s="369" t="s">
        <v>3128</v>
      </c>
      <c r="B8048" s="370" t="s">
        <v>7293</v>
      </c>
      <c r="C8048" s="371" t="s">
        <v>569</v>
      </c>
      <c r="D8048" s="372"/>
    </row>
    <row r="8049" spans="1:4" x14ac:dyDescent="0.25">
      <c r="A8049" s="369" t="s">
        <v>8913</v>
      </c>
      <c r="B8049" s="370" t="s">
        <v>8914</v>
      </c>
      <c r="C8049" s="371" t="s">
        <v>770</v>
      </c>
      <c r="D8049" s="372">
        <v>3</v>
      </c>
    </row>
    <row r="8050" spans="1:4" x14ac:dyDescent="0.25">
      <c r="A8050" s="369" t="s">
        <v>8915</v>
      </c>
      <c r="B8050" s="370" t="s">
        <v>8916</v>
      </c>
      <c r="C8050" s="371" t="s">
        <v>770</v>
      </c>
      <c r="D8050" s="372">
        <v>3</v>
      </c>
    </row>
    <row r="8051" spans="1:4" ht="30" x14ac:dyDescent="0.25">
      <c r="A8051" s="369" t="s">
        <v>13755</v>
      </c>
      <c r="B8051" s="370" t="s">
        <v>13756</v>
      </c>
      <c r="C8051" s="371" t="s">
        <v>569</v>
      </c>
      <c r="D8051" s="372">
        <v>1</v>
      </c>
    </row>
    <row r="8052" spans="1:4" ht="30" x14ac:dyDescent="0.25">
      <c r="A8052" s="369" t="s">
        <v>3129</v>
      </c>
      <c r="B8052" s="370" t="s">
        <v>7294</v>
      </c>
      <c r="C8052" s="371" t="s">
        <v>569</v>
      </c>
      <c r="D8052" s="372"/>
    </row>
    <row r="8053" spans="1:4" x14ac:dyDescent="0.25">
      <c r="A8053" s="369" t="s">
        <v>8913</v>
      </c>
      <c r="B8053" s="370" t="s">
        <v>8914</v>
      </c>
      <c r="C8053" s="371" t="s">
        <v>770</v>
      </c>
      <c r="D8053" s="372">
        <v>2.5</v>
      </c>
    </row>
    <row r="8054" spans="1:4" x14ac:dyDescent="0.25">
      <c r="A8054" s="369" t="s">
        <v>8915</v>
      </c>
      <c r="B8054" s="370" t="s">
        <v>8916</v>
      </c>
      <c r="C8054" s="371" t="s">
        <v>770</v>
      </c>
      <c r="D8054" s="372">
        <v>5</v>
      </c>
    </row>
    <row r="8055" spans="1:4" x14ac:dyDescent="0.25">
      <c r="A8055" s="369" t="s">
        <v>8917</v>
      </c>
      <c r="B8055" s="370" t="s">
        <v>8918</v>
      </c>
      <c r="C8055" s="371" t="s">
        <v>770</v>
      </c>
      <c r="D8055" s="372">
        <v>0.5</v>
      </c>
    </row>
    <row r="8056" spans="1:4" ht="30" x14ac:dyDescent="0.25">
      <c r="A8056" s="369" t="s">
        <v>13765</v>
      </c>
      <c r="B8056" s="370" t="s">
        <v>13766</v>
      </c>
      <c r="C8056" s="371" t="s">
        <v>569</v>
      </c>
      <c r="D8056" s="372">
        <v>1</v>
      </c>
    </row>
    <row r="8057" spans="1:4" ht="30" x14ac:dyDescent="0.25">
      <c r="A8057" s="369" t="s">
        <v>3130</v>
      </c>
      <c r="B8057" s="370" t="s">
        <v>7295</v>
      </c>
      <c r="C8057" s="371" t="s">
        <v>569</v>
      </c>
      <c r="D8057" s="372"/>
    </row>
    <row r="8058" spans="1:4" x14ac:dyDescent="0.25">
      <c r="A8058" s="369" t="s">
        <v>8913</v>
      </c>
      <c r="B8058" s="370" t="s">
        <v>8914</v>
      </c>
      <c r="C8058" s="371" t="s">
        <v>770</v>
      </c>
      <c r="D8058" s="372">
        <v>4</v>
      </c>
    </row>
    <row r="8059" spans="1:4" x14ac:dyDescent="0.25">
      <c r="A8059" s="369" t="s">
        <v>8915</v>
      </c>
      <c r="B8059" s="370" t="s">
        <v>8916</v>
      </c>
      <c r="C8059" s="371" t="s">
        <v>770</v>
      </c>
      <c r="D8059" s="372">
        <v>4</v>
      </c>
    </row>
    <row r="8060" spans="1:4" ht="30" x14ac:dyDescent="0.25">
      <c r="A8060" s="369" t="s">
        <v>13761</v>
      </c>
      <c r="B8060" s="370" t="s">
        <v>13762</v>
      </c>
      <c r="C8060" s="371" t="s">
        <v>569</v>
      </c>
      <c r="D8060" s="372">
        <v>1</v>
      </c>
    </row>
    <row r="8061" spans="1:4" ht="30" x14ac:dyDescent="0.25">
      <c r="A8061" s="369" t="s">
        <v>3131</v>
      </c>
      <c r="B8061" s="370" t="s">
        <v>7296</v>
      </c>
      <c r="C8061" s="371" t="s">
        <v>569</v>
      </c>
      <c r="D8061" s="372"/>
    </row>
    <row r="8062" spans="1:4" x14ac:dyDescent="0.25">
      <c r="A8062" s="369" t="s">
        <v>8913</v>
      </c>
      <c r="B8062" s="370" t="s">
        <v>8914</v>
      </c>
      <c r="C8062" s="371" t="s">
        <v>770</v>
      </c>
      <c r="D8062" s="372">
        <v>2</v>
      </c>
    </row>
    <row r="8063" spans="1:4" x14ac:dyDescent="0.25">
      <c r="A8063" s="369" t="s">
        <v>8915</v>
      </c>
      <c r="B8063" s="370" t="s">
        <v>8916</v>
      </c>
      <c r="C8063" s="371" t="s">
        <v>770</v>
      </c>
      <c r="D8063" s="372">
        <v>2</v>
      </c>
    </row>
    <row r="8064" spans="1:4" ht="30" x14ac:dyDescent="0.25">
      <c r="A8064" s="369" t="s">
        <v>13767</v>
      </c>
      <c r="B8064" s="370" t="s">
        <v>13768</v>
      </c>
      <c r="C8064" s="371" t="s">
        <v>569</v>
      </c>
      <c r="D8064" s="372">
        <v>1</v>
      </c>
    </row>
    <row r="8065" spans="1:4" ht="30" x14ac:dyDescent="0.25">
      <c r="A8065" s="369" t="s">
        <v>3132</v>
      </c>
      <c r="B8065" s="370" t="s">
        <v>7297</v>
      </c>
      <c r="C8065" s="371" t="s">
        <v>569</v>
      </c>
      <c r="D8065" s="372"/>
    </row>
    <row r="8066" spans="1:4" x14ac:dyDescent="0.25">
      <c r="A8066" s="369" t="s">
        <v>8913</v>
      </c>
      <c r="B8066" s="370" t="s">
        <v>8914</v>
      </c>
      <c r="C8066" s="371" t="s">
        <v>770</v>
      </c>
      <c r="D8066" s="372">
        <v>2</v>
      </c>
    </row>
    <row r="8067" spans="1:4" x14ac:dyDescent="0.25">
      <c r="A8067" s="369" t="s">
        <v>8915</v>
      </c>
      <c r="B8067" s="370" t="s">
        <v>8916</v>
      </c>
      <c r="C8067" s="371" t="s">
        <v>770</v>
      </c>
      <c r="D8067" s="372">
        <v>4</v>
      </c>
    </row>
    <row r="8068" spans="1:4" x14ac:dyDescent="0.25">
      <c r="A8068" s="369" t="s">
        <v>8917</v>
      </c>
      <c r="B8068" s="370" t="s">
        <v>8918</v>
      </c>
      <c r="C8068" s="371" t="s">
        <v>770</v>
      </c>
      <c r="D8068" s="372">
        <v>0.5</v>
      </c>
    </row>
    <row r="8069" spans="1:4" ht="30" x14ac:dyDescent="0.25">
      <c r="A8069" s="369" t="s">
        <v>13769</v>
      </c>
      <c r="B8069" s="370" t="s">
        <v>13770</v>
      </c>
      <c r="C8069" s="371" t="s">
        <v>569</v>
      </c>
      <c r="D8069" s="372">
        <v>1</v>
      </c>
    </row>
    <row r="8070" spans="1:4" x14ac:dyDescent="0.25">
      <c r="A8070" s="369" t="s">
        <v>3133</v>
      </c>
      <c r="B8070" s="370" t="s">
        <v>3134</v>
      </c>
      <c r="C8070" s="371" t="s">
        <v>569</v>
      </c>
      <c r="D8070" s="372"/>
    </row>
    <row r="8071" spans="1:4" x14ac:dyDescent="0.25">
      <c r="A8071" s="369" t="s">
        <v>8913</v>
      </c>
      <c r="B8071" s="370" t="s">
        <v>8914</v>
      </c>
      <c r="C8071" s="371" t="s">
        <v>770</v>
      </c>
      <c r="D8071" s="372">
        <v>4</v>
      </c>
    </row>
    <row r="8072" spans="1:4" x14ac:dyDescent="0.25">
      <c r="A8072" s="369" t="s">
        <v>8915</v>
      </c>
      <c r="B8072" s="370" t="s">
        <v>8916</v>
      </c>
      <c r="C8072" s="371" t="s">
        <v>770</v>
      </c>
      <c r="D8072" s="372">
        <v>4</v>
      </c>
    </row>
    <row r="8073" spans="1:4" ht="30" x14ac:dyDescent="0.25">
      <c r="A8073" s="369" t="s">
        <v>13751</v>
      </c>
      <c r="B8073" s="370" t="s">
        <v>13752</v>
      </c>
      <c r="C8073" s="371" t="s">
        <v>569</v>
      </c>
      <c r="D8073" s="372">
        <v>1</v>
      </c>
    </row>
    <row r="8074" spans="1:4" x14ac:dyDescent="0.25">
      <c r="A8074" s="365" t="s">
        <v>7298</v>
      </c>
      <c r="B8074" s="366" t="s">
        <v>3135</v>
      </c>
      <c r="C8074" s="367"/>
      <c r="D8074" s="368"/>
    </row>
    <row r="8075" spans="1:4" x14ac:dyDescent="0.25">
      <c r="A8075" s="369" t="s">
        <v>3136</v>
      </c>
      <c r="B8075" s="370" t="s">
        <v>3137</v>
      </c>
      <c r="C8075" s="371" t="s">
        <v>569</v>
      </c>
      <c r="D8075" s="372"/>
    </row>
    <row r="8076" spans="1:4" x14ac:dyDescent="0.25">
      <c r="A8076" s="369" t="s">
        <v>8913</v>
      </c>
      <c r="B8076" s="370" t="s">
        <v>8914</v>
      </c>
      <c r="C8076" s="371" t="s">
        <v>770</v>
      </c>
      <c r="D8076" s="372">
        <v>0.3</v>
      </c>
    </row>
    <row r="8077" spans="1:4" x14ac:dyDescent="0.25">
      <c r="A8077" s="369" t="s">
        <v>8915</v>
      </c>
      <c r="B8077" s="370" t="s">
        <v>8916</v>
      </c>
      <c r="C8077" s="371" t="s">
        <v>770</v>
      </c>
      <c r="D8077" s="372">
        <v>0.3</v>
      </c>
    </row>
    <row r="8078" spans="1:4" x14ac:dyDescent="0.25">
      <c r="A8078" s="369" t="s">
        <v>12836</v>
      </c>
      <c r="B8078" s="370" t="s">
        <v>3137</v>
      </c>
      <c r="C8078" s="371" t="s">
        <v>569</v>
      </c>
      <c r="D8078" s="372">
        <v>1</v>
      </c>
    </row>
    <row r="8079" spans="1:4" x14ac:dyDescent="0.25">
      <c r="A8079" s="369" t="s">
        <v>3138</v>
      </c>
      <c r="B8079" s="370" t="s">
        <v>3139</v>
      </c>
      <c r="C8079" s="371" t="s">
        <v>569</v>
      </c>
      <c r="D8079" s="372"/>
    </row>
    <row r="8080" spans="1:4" x14ac:dyDescent="0.25">
      <c r="A8080" s="369" t="s">
        <v>8913</v>
      </c>
      <c r="B8080" s="370" t="s">
        <v>8914</v>
      </c>
      <c r="C8080" s="371" t="s">
        <v>770</v>
      </c>
      <c r="D8080" s="372">
        <v>0.3</v>
      </c>
    </row>
    <row r="8081" spans="1:4" x14ac:dyDescent="0.25">
      <c r="A8081" s="369" t="s">
        <v>8915</v>
      </c>
      <c r="B8081" s="370" t="s">
        <v>8916</v>
      </c>
      <c r="C8081" s="371" t="s">
        <v>770</v>
      </c>
      <c r="D8081" s="372">
        <v>0.3</v>
      </c>
    </row>
    <row r="8082" spans="1:4" x14ac:dyDescent="0.25">
      <c r="A8082" s="369" t="s">
        <v>12835</v>
      </c>
      <c r="B8082" s="370" t="s">
        <v>3139</v>
      </c>
      <c r="C8082" s="371" t="s">
        <v>569</v>
      </c>
      <c r="D8082" s="372">
        <v>1</v>
      </c>
    </row>
    <row r="8083" spans="1:4" x14ac:dyDescent="0.25">
      <c r="A8083" s="369" t="s">
        <v>3140</v>
      </c>
      <c r="B8083" s="370" t="s">
        <v>3141</v>
      </c>
      <c r="C8083" s="371" t="s">
        <v>569</v>
      </c>
      <c r="D8083" s="372"/>
    </row>
    <row r="8084" spans="1:4" x14ac:dyDescent="0.25">
      <c r="A8084" s="369" t="s">
        <v>8913</v>
      </c>
      <c r="B8084" s="370" t="s">
        <v>8914</v>
      </c>
      <c r="C8084" s="371" t="s">
        <v>770</v>
      </c>
      <c r="D8084" s="372">
        <v>0.3</v>
      </c>
    </row>
    <row r="8085" spans="1:4" x14ac:dyDescent="0.25">
      <c r="A8085" s="369" t="s">
        <v>8915</v>
      </c>
      <c r="B8085" s="370" t="s">
        <v>8916</v>
      </c>
      <c r="C8085" s="371" t="s">
        <v>770</v>
      </c>
      <c r="D8085" s="372">
        <v>0.3</v>
      </c>
    </row>
    <row r="8086" spans="1:4" x14ac:dyDescent="0.25">
      <c r="A8086" s="369" t="s">
        <v>12834</v>
      </c>
      <c r="B8086" s="370" t="s">
        <v>3141</v>
      </c>
      <c r="C8086" s="371" t="s">
        <v>569</v>
      </c>
      <c r="D8086" s="372">
        <v>1</v>
      </c>
    </row>
    <row r="8087" spans="1:4" x14ac:dyDescent="0.25">
      <c r="A8087" s="369" t="s">
        <v>3142</v>
      </c>
      <c r="B8087" s="370" t="s">
        <v>3143</v>
      </c>
      <c r="C8087" s="371" t="s">
        <v>569</v>
      </c>
      <c r="D8087" s="372"/>
    </row>
    <row r="8088" spans="1:4" x14ac:dyDescent="0.25">
      <c r="A8088" s="369" t="s">
        <v>8913</v>
      </c>
      <c r="B8088" s="370" t="s">
        <v>8914</v>
      </c>
      <c r="C8088" s="371" t="s">
        <v>770</v>
      </c>
      <c r="D8088" s="372">
        <v>0.3</v>
      </c>
    </row>
    <row r="8089" spans="1:4" x14ac:dyDescent="0.25">
      <c r="A8089" s="369" t="s">
        <v>8915</v>
      </c>
      <c r="B8089" s="370" t="s">
        <v>8916</v>
      </c>
      <c r="C8089" s="371" t="s">
        <v>770</v>
      </c>
      <c r="D8089" s="372">
        <v>0.3</v>
      </c>
    </row>
    <row r="8090" spans="1:4" x14ac:dyDescent="0.25">
      <c r="A8090" s="369" t="s">
        <v>12833</v>
      </c>
      <c r="B8090" s="370" t="s">
        <v>3143</v>
      </c>
      <c r="C8090" s="371" t="s">
        <v>569</v>
      </c>
      <c r="D8090" s="372">
        <v>1</v>
      </c>
    </row>
    <row r="8091" spans="1:4" x14ac:dyDescent="0.25">
      <c r="A8091" s="365" t="s">
        <v>7299</v>
      </c>
      <c r="B8091" s="366" t="s">
        <v>3144</v>
      </c>
      <c r="C8091" s="367"/>
      <c r="D8091" s="368"/>
    </row>
    <row r="8092" spans="1:4" x14ac:dyDescent="0.25">
      <c r="A8092" s="369" t="s">
        <v>3145</v>
      </c>
      <c r="B8092" s="370" t="s">
        <v>3146</v>
      </c>
      <c r="C8092" s="371" t="s">
        <v>569</v>
      </c>
      <c r="D8092" s="372"/>
    </row>
    <row r="8093" spans="1:4" x14ac:dyDescent="0.25">
      <c r="A8093" s="369" t="s">
        <v>8913</v>
      </c>
      <c r="B8093" s="370" t="s">
        <v>8914</v>
      </c>
      <c r="C8093" s="371" t="s">
        <v>770</v>
      </c>
      <c r="D8093" s="372">
        <v>0.2</v>
      </c>
    </row>
    <row r="8094" spans="1:4" x14ac:dyDescent="0.25">
      <c r="A8094" s="369" t="s">
        <v>8915</v>
      </c>
      <c r="B8094" s="370" t="s">
        <v>8916</v>
      </c>
      <c r="C8094" s="371" t="s">
        <v>770</v>
      </c>
      <c r="D8094" s="372">
        <v>0.2</v>
      </c>
    </row>
    <row r="8095" spans="1:4" x14ac:dyDescent="0.25">
      <c r="A8095" s="369" t="s">
        <v>13903</v>
      </c>
      <c r="B8095" s="370" t="s">
        <v>13904</v>
      </c>
      <c r="C8095" s="371" t="s">
        <v>569</v>
      </c>
      <c r="D8095" s="372">
        <v>1</v>
      </c>
    </row>
    <row r="8096" spans="1:4" x14ac:dyDescent="0.25">
      <c r="A8096" s="369" t="s">
        <v>13909</v>
      </c>
      <c r="B8096" s="370" t="s">
        <v>13910</v>
      </c>
      <c r="C8096" s="371" t="s">
        <v>569</v>
      </c>
      <c r="D8096" s="372">
        <v>1</v>
      </c>
    </row>
    <row r="8097" spans="1:4" x14ac:dyDescent="0.25">
      <c r="A8097" s="369" t="s">
        <v>3147</v>
      </c>
      <c r="B8097" s="370" t="s">
        <v>7300</v>
      </c>
      <c r="C8097" s="371" t="s">
        <v>569</v>
      </c>
      <c r="D8097" s="372"/>
    </row>
    <row r="8098" spans="1:4" x14ac:dyDescent="0.25">
      <c r="A8098" s="369" t="s">
        <v>8913</v>
      </c>
      <c r="B8098" s="370" t="s">
        <v>8914</v>
      </c>
      <c r="C8098" s="371" t="s">
        <v>770</v>
      </c>
      <c r="D8098" s="372">
        <v>0.2</v>
      </c>
    </row>
    <row r="8099" spans="1:4" x14ac:dyDescent="0.25">
      <c r="A8099" s="369" t="s">
        <v>8915</v>
      </c>
      <c r="B8099" s="370" t="s">
        <v>8916</v>
      </c>
      <c r="C8099" s="371" t="s">
        <v>770</v>
      </c>
      <c r="D8099" s="372">
        <v>0.2</v>
      </c>
    </row>
    <row r="8100" spans="1:4" x14ac:dyDescent="0.25">
      <c r="A8100" s="369" t="s">
        <v>13907</v>
      </c>
      <c r="B8100" s="370" t="s">
        <v>13908</v>
      </c>
      <c r="C8100" s="371" t="s">
        <v>569</v>
      </c>
      <c r="D8100" s="372">
        <v>1</v>
      </c>
    </row>
    <row r="8101" spans="1:4" x14ac:dyDescent="0.25">
      <c r="A8101" s="369" t="s">
        <v>3148</v>
      </c>
      <c r="B8101" s="370" t="s">
        <v>3149</v>
      </c>
      <c r="C8101" s="371" t="s">
        <v>569</v>
      </c>
      <c r="D8101" s="372"/>
    </row>
    <row r="8102" spans="1:4" x14ac:dyDescent="0.25">
      <c r="A8102" s="369" t="s">
        <v>8913</v>
      </c>
      <c r="B8102" s="370" t="s">
        <v>8914</v>
      </c>
      <c r="C8102" s="371" t="s">
        <v>770</v>
      </c>
      <c r="D8102" s="372">
        <v>0.75</v>
      </c>
    </row>
    <row r="8103" spans="1:4" x14ac:dyDescent="0.25">
      <c r="A8103" s="369" t="s">
        <v>8915</v>
      </c>
      <c r="B8103" s="370" t="s">
        <v>8916</v>
      </c>
      <c r="C8103" s="371" t="s">
        <v>770</v>
      </c>
      <c r="D8103" s="372">
        <v>0.75</v>
      </c>
    </row>
    <row r="8104" spans="1:4" x14ac:dyDescent="0.25">
      <c r="A8104" s="369" t="s">
        <v>12831</v>
      </c>
      <c r="B8104" s="370" t="s">
        <v>12832</v>
      </c>
      <c r="C8104" s="371" t="s">
        <v>569</v>
      </c>
      <c r="D8104" s="372">
        <v>1</v>
      </c>
    </row>
    <row r="8105" spans="1:4" x14ac:dyDescent="0.25">
      <c r="A8105" s="369" t="s">
        <v>14015</v>
      </c>
      <c r="B8105" s="370" t="s">
        <v>14016</v>
      </c>
      <c r="C8105" s="371" t="s">
        <v>569</v>
      </c>
      <c r="D8105" s="372">
        <v>1</v>
      </c>
    </row>
    <row r="8106" spans="1:4" x14ac:dyDescent="0.25">
      <c r="A8106" s="369" t="s">
        <v>3150</v>
      </c>
      <c r="B8106" s="370" t="s">
        <v>3151</v>
      </c>
      <c r="C8106" s="371" t="s">
        <v>569</v>
      </c>
      <c r="D8106" s="372"/>
    </row>
    <row r="8107" spans="1:4" x14ac:dyDescent="0.25">
      <c r="A8107" s="369" t="s">
        <v>8913</v>
      </c>
      <c r="B8107" s="370" t="s">
        <v>8914</v>
      </c>
      <c r="C8107" s="371" t="s">
        <v>770</v>
      </c>
      <c r="D8107" s="372">
        <v>0.2</v>
      </c>
    </row>
    <row r="8108" spans="1:4" x14ac:dyDescent="0.25">
      <c r="A8108" s="369" t="s">
        <v>8915</v>
      </c>
      <c r="B8108" s="370" t="s">
        <v>8916</v>
      </c>
      <c r="C8108" s="371" t="s">
        <v>770</v>
      </c>
      <c r="D8108" s="372">
        <v>0.2</v>
      </c>
    </row>
    <row r="8109" spans="1:4" ht="30" x14ac:dyDescent="0.25">
      <c r="A8109" s="369" t="s">
        <v>14036</v>
      </c>
      <c r="B8109" s="370" t="s">
        <v>14037</v>
      </c>
      <c r="C8109" s="371" t="s">
        <v>569</v>
      </c>
      <c r="D8109" s="372">
        <v>1</v>
      </c>
    </row>
    <row r="8110" spans="1:4" x14ac:dyDescent="0.25">
      <c r="A8110" s="369" t="s">
        <v>3152</v>
      </c>
      <c r="B8110" s="370" t="s">
        <v>3153</v>
      </c>
      <c r="C8110" s="371" t="s">
        <v>569</v>
      </c>
      <c r="D8110" s="372"/>
    </row>
    <row r="8111" spans="1:4" x14ac:dyDescent="0.25">
      <c r="A8111" s="369" t="s">
        <v>8913</v>
      </c>
      <c r="B8111" s="370" t="s">
        <v>8914</v>
      </c>
      <c r="C8111" s="371" t="s">
        <v>770</v>
      </c>
      <c r="D8111" s="372">
        <v>0.2</v>
      </c>
    </row>
    <row r="8112" spans="1:4" x14ac:dyDescent="0.25">
      <c r="A8112" s="369" t="s">
        <v>8915</v>
      </c>
      <c r="B8112" s="370" t="s">
        <v>8916</v>
      </c>
      <c r="C8112" s="371" t="s">
        <v>770</v>
      </c>
      <c r="D8112" s="372">
        <v>0.2</v>
      </c>
    </row>
    <row r="8113" spans="1:4" ht="30" x14ac:dyDescent="0.25">
      <c r="A8113" s="369" t="s">
        <v>13955</v>
      </c>
      <c r="B8113" s="370" t="s">
        <v>13956</v>
      </c>
      <c r="C8113" s="371" t="s">
        <v>569</v>
      </c>
      <c r="D8113" s="372">
        <v>1</v>
      </c>
    </row>
    <row r="8114" spans="1:4" x14ac:dyDescent="0.25">
      <c r="A8114" s="365" t="s">
        <v>7301</v>
      </c>
      <c r="B8114" s="366" t="s">
        <v>3154</v>
      </c>
      <c r="C8114" s="367"/>
      <c r="D8114" s="368"/>
    </row>
    <row r="8115" spans="1:4" ht="30" x14ac:dyDescent="0.25">
      <c r="A8115" s="369" t="s">
        <v>3155</v>
      </c>
      <c r="B8115" s="370" t="s">
        <v>3156</v>
      </c>
      <c r="C8115" s="371" t="s">
        <v>780</v>
      </c>
      <c r="D8115" s="372"/>
    </row>
    <row r="8116" spans="1:4" x14ac:dyDescent="0.25">
      <c r="A8116" s="369" t="s">
        <v>8913</v>
      </c>
      <c r="B8116" s="370" t="s">
        <v>8914</v>
      </c>
      <c r="C8116" s="371" t="s">
        <v>770</v>
      </c>
      <c r="D8116" s="372">
        <v>0.5</v>
      </c>
    </row>
    <row r="8117" spans="1:4" x14ac:dyDescent="0.25">
      <c r="A8117" s="369" t="s">
        <v>8915</v>
      </c>
      <c r="B8117" s="370" t="s">
        <v>8916</v>
      </c>
      <c r="C8117" s="371" t="s">
        <v>770</v>
      </c>
      <c r="D8117" s="372">
        <v>0.5</v>
      </c>
    </row>
    <row r="8118" spans="1:4" ht="30" x14ac:dyDescent="0.25">
      <c r="A8118" s="369" t="s">
        <v>13891</v>
      </c>
      <c r="B8118" s="370" t="s">
        <v>13892</v>
      </c>
      <c r="C8118" s="371" t="s">
        <v>569</v>
      </c>
      <c r="D8118" s="372">
        <v>1</v>
      </c>
    </row>
    <row r="8119" spans="1:4" ht="30" x14ac:dyDescent="0.25">
      <c r="A8119" s="369" t="s">
        <v>14412</v>
      </c>
      <c r="B8119" s="370" t="s">
        <v>14413</v>
      </c>
      <c r="C8119" s="371" t="s">
        <v>569</v>
      </c>
      <c r="D8119" s="372">
        <v>1</v>
      </c>
    </row>
    <row r="8120" spans="1:4" ht="30" x14ac:dyDescent="0.25">
      <c r="A8120" s="369" t="s">
        <v>3157</v>
      </c>
      <c r="B8120" s="370" t="s">
        <v>3158</v>
      </c>
      <c r="C8120" s="371" t="s">
        <v>780</v>
      </c>
      <c r="D8120" s="372"/>
    </row>
    <row r="8121" spans="1:4" x14ac:dyDescent="0.25">
      <c r="A8121" s="369" t="s">
        <v>8913</v>
      </c>
      <c r="B8121" s="370" t="s">
        <v>8914</v>
      </c>
      <c r="C8121" s="371" t="s">
        <v>770</v>
      </c>
      <c r="D8121" s="372">
        <v>0.5</v>
      </c>
    </row>
    <row r="8122" spans="1:4" x14ac:dyDescent="0.25">
      <c r="A8122" s="369" t="s">
        <v>8915</v>
      </c>
      <c r="B8122" s="370" t="s">
        <v>8916</v>
      </c>
      <c r="C8122" s="371" t="s">
        <v>770</v>
      </c>
      <c r="D8122" s="372">
        <v>0.5</v>
      </c>
    </row>
    <row r="8123" spans="1:4" ht="30" x14ac:dyDescent="0.25">
      <c r="A8123" s="369" t="s">
        <v>13891</v>
      </c>
      <c r="B8123" s="370" t="s">
        <v>13892</v>
      </c>
      <c r="C8123" s="371" t="s">
        <v>569</v>
      </c>
      <c r="D8123" s="372">
        <v>1</v>
      </c>
    </row>
    <row r="8124" spans="1:4" ht="30" x14ac:dyDescent="0.25">
      <c r="A8124" s="369" t="s">
        <v>14414</v>
      </c>
      <c r="B8124" s="370" t="s">
        <v>14415</v>
      </c>
      <c r="C8124" s="371" t="s">
        <v>569</v>
      </c>
      <c r="D8124" s="372">
        <v>1</v>
      </c>
    </row>
    <row r="8125" spans="1:4" x14ac:dyDescent="0.25">
      <c r="A8125" s="365" t="s">
        <v>7302</v>
      </c>
      <c r="B8125" s="366" t="s">
        <v>15116</v>
      </c>
      <c r="C8125" s="367"/>
      <c r="D8125" s="368"/>
    </row>
    <row r="8126" spans="1:4" ht="30" x14ac:dyDescent="0.25">
      <c r="A8126" s="369" t="s">
        <v>3159</v>
      </c>
      <c r="B8126" s="370" t="s">
        <v>7304</v>
      </c>
      <c r="C8126" s="371" t="s">
        <v>569</v>
      </c>
      <c r="D8126" s="372"/>
    </row>
    <row r="8127" spans="1:4" x14ac:dyDescent="0.25">
      <c r="A8127" s="369" t="s">
        <v>8913</v>
      </c>
      <c r="B8127" s="370" t="s">
        <v>8914</v>
      </c>
      <c r="C8127" s="371" t="s">
        <v>770</v>
      </c>
      <c r="D8127" s="372">
        <v>0.33339999999999997</v>
      </c>
    </row>
    <row r="8128" spans="1:4" x14ac:dyDescent="0.25">
      <c r="A8128" s="369" t="s">
        <v>8915</v>
      </c>
      <c r="B8128" s="370" t="s">
        <v>8916</v>
      </c>
      <c r="C8128" s="371" t="s">
        <v>770</v>
      </c>
      <c r="D8128" s="372">
        <v>0.66669999999999996</v>
      </c>
    </row>
    <row r="8129" spans="1:4" ht="30" x14ac:dyDescent="0.25">
      <c r="A8129" s="369" t="s">
        <v>14056</v>
      </c>
      <c r="B8129" s="370" t="s">
        <v>14057</v>
      </c>
      <c r="C8129" s="371" t="s">
        <v>569</v>
      </c>
      <c r="D8129" s="372">
        <v>1</v>
      </c>
    </row>
    <row r="8130" spans="1:4" ht="30" x14ac:dyDescent="0.25">
      <c r="A8130" s="369" t="s">
        <v>3160</v>
      </c>
      <c r="B8130" s="370" t="s">
        <v>7305</v>
      </c>
      <c r="C8130" s="371" t="s">
        <v>569</v>
      </c>
      <c r="D8130" s="372"/>
    </row>
    <row r="8131" spans="1:4" x14ac:dyDescent="0.25">
      <c r="A8131" s="369" t="s">
        <v>8913</v>
      </c>
      <c r="B8131" s="370" t="s">
        <v>8914</v>
      </c>
      <c r="C8131" s="371" t="s">
        <v>770</v>
      </c>
      <c r="D8131" s="372">
        <v>0.33339999999999997</v>
      </c>
    </row>
    <row r="8132" spans="1:4" x14ac:dyDescent="0.25">
      <c r="A8132" s="369" t="s">
        <v>8915</v>
      </c>
      <c r="B8132" s="370" t="s">
        <v>8916</v>
      </c>
      <c r="C8132" s="371" t="s">
        <v>770</v>
      </c>
      <c r="D8132" s="372">
        <v>0.66669999999999996</v>
      </c>
    </row>
    <row r="8133" spans="1:4" ht="30" x14ac:dyDescent="0.25">
      <c r="A8133" s="369" t="s">
        <v>14054</v>
      </c>
      <c r="B8133" s="370" t="s">
        <v>14055</v>
      </c>
      <c r="C8133" s="371" t="s">
        <v>569</v>
      </c>
      <c r="D8133" s="372">
        <v>1</v>
      </c>
    </row>
    <row r="8134" spans="1:4" ht="30" x14ac:dyDescent="0.25">
      <c r="A8134" s="369" t="s">
        <v>3161</v>
      </c>
      <c r="B8134" s="370" t="s">
        <v>7306</v>
      </c>
      <c r="C8134" s="371" t="s">
        <v>569</v>
      </c>
      <c r="D8134" s="372"/>
    </row>
    <row r="8135" spans="1:4" x14ac:dyDescent="0.25">
      <c r="A8135" s="369" t="s">
        <v>8913</v>
      </c>
      <c r="B8135" s="370" t="s">
        <v>8914</v>
      </c>
      <c r="C8135" s="371" t="s">
        <v>770</v>
      </c>
      <c r="D8135" s="372">
        <v>0.33339999999999997</v>
      </c>
    </row>
    <row r="8136" spans="1:4" x14ac:dyDescent="0.25">
      <c r="A8136" s="369" t="s">
        <v>8915</v>
      </c>
      <c r="B8136" s="370" t="s">
        <v>8916</v>
      </c>
      <c r="C8136" s="371" t="s">
        <v>770</v>
      </c>
      <c r="D8136" s="372">
        <v>0.66669999999999996</v>
      </c>
    </row>
    <row r="8137" spans="1:4" ht="30" x14ac:dyDescent="0.25">
      <c r="A8137" s="369" t="s">
        <v>14058</v>
      </c>
      <c r="B8137" s="370" t="s">
        <v>14059</v>
      </c>
      <c r="C8137" s="371" t="s">
        <v>569</v>
      </c>
      <c r="D8137" s="372">
        <v>1</v>
      </c>
    </row>
    <row r="8138" spans="1:4" ht="30" x14ac:dyDescent="0.25">
      <c r="A8138" s="369" t="s">
        <v>3162</v>
      </c>
      <c r="B8138" s="370" t="s">
        <v>7307</v>
      </c>
      <c r="C8138" s="371" t="s">
        <v>569</v>
      </c>
      <c r="D8138" s="372"/>
    </row>
    <row r="8139" spans="1:4" x14ac:dyDescent="0.25">
      <c r="A8139" s="369" t="s">
        <v>8913</v>
      </c>
      <c r="B8139" s="370" t="s">
        <v>8914</v>
      </c>
      <c r="C8139" s="371" t="s">
        <v>770</v>
      </c>
      <c r="D8139" s="372">
        <v>0.33339999999999997</v>
      </c>
    </row>
    <row r="8140" spans="1:4" x14ac:dyDescent="0.25">
      <c r="A8140" s="369" t="s">
        <v>8915</v>
      </c>
      <c r="B8140" s="370" t="s">
        <v>8916</v>
      </c>
      <c r="C8140" s="371" t="s">
        <v>770</v>
      </c>
      <c r="D8140" s="372">
        <v>0.66669999999999996</v>
      </c>
    </row>
    <row r="8141" spans="1:4" ht="30" x14ac:dyDescent="0.25">
      <c r="A8141" s="369" t="s">
        <v>14060</v>
      </c>
      <c r="B8141" s="370" t="s">
        <v>14061</v>
      </c>
      <c r="C8141" s="371" t="s">
        <v>569</v>
      </c>
      <c r="D8141" s="372">
        <v>1</v>
      </c>
    </row>
    <row r="8142" spans="1:4" x14ac:dyDescent="0.25">
      <c r="A8142" s="365" t="s">
        <v>7308</v>
      </c>
      <c r="B8142" s="366" t="s">
        <v>3163</v>
      </c>
      <c r="C8142" s="367"/>
      <c r="D8142" s="368"/>
    </row>
    <row r="8143" spans="1:4" ht="30" x14ac:dyDescent="0.25">
      <c r="A8143" s="369" t="s">
        <v>3164</v>
      </c>
      <c r="B8143" s="370" t="s">
        <v>7309</v>
      </c>
      <c r="C8143" s="371" t="s">
        <v>569</v>
      </c>
      <c r="D8143" s="372"/>
    </row>
    <row r="8144" spans="1:4" x14ac:dyDescent="0.25">
      <c r="A8144" s="369" t="s">
        <v>8913</v>
      </c>
      <c r="B8144" s="370" t="s">
        <v>8914</v>
      </c>
      <c r="C8144" s="371" t="s">
        <v>770</v>
      </c>
      <c r="D8144" s="372">
        <v>20</v>
      </c>
    </row>
    <row r="8145" spans="1:4" x14ac:dyDescent="0.25">
      <c r="A8145" s="369" t="s">
        <v>8915</v>
      </c>
      <c r="B8145" s="370" t="s">
        <v>8916</v>
      </c>
      <c r="C8145" s="371" t="s">
        <v>770</v>
      </c>
      <c r="D8145" s="372">
        <v>40</v>
      </c>
    </row>
    <row r="8146" spans="1:4" x14ac:dyDescent="0.25">
      <c r="A8146" s="369" t="s">
        <v>8917</v>
      </c>
      <c r="B8146" s="370" t="s">
        <v>8918</v>
      </c>
      <c r="C8146" s="371" t="s">
        <v>770</v>
      </c>
      <c r="D8146" s="372">
        <v>8</v>
      </c>
    </row>
    <row r="8147" spans="1:4" ht="30" x14ac:dyDescent="0.25">
      <c r="A8147" s="369" t="s">
        <v>13069</v>
      </c>
      <c r="B8147" s="370" t="s">
        <v>13070</v>
      </c>
      <c r="C8147" s="371" t="s">
        <v>569</v>
      </c>
      <c r="D8147" s="372">
        <v>1</v>
      </c>
    </row>
    <row r="8148" spans="1:4" ht="30" x14ac:dyDescent="0.25">
      <c r="A8148" s="369" t="s">
        <v>3165</v>
      </c>
      <c r="B8148" s="370" t="s">
        <v>7310</v>
      </c>
      <c r="C8148" s="371" t="s">
        <v>569</v>
      </c>
      <c r="D8148" s="372"/>
    </row>
    <row r="8149" spans="1:4" x14ac:dyDescent="0.25">
      <c r="A8149" s="369" t="s">
        <v>8913</v>
      </c>
      <c r="B8149" s="370" t="s">
        <v>8914</v>
      </c>
      <c r="C8149" s="371" t="s">
        <v>770</v>
      </c>
      <c r="D8149" s="372">
        <v>20</v>
      </c>
    </row>
    <row r="8150" spans="1:4" x14ac:dyDescent="0.25">
      <c r="A8150" s="369" t="s">
        <v>8915</v>
      </c>
      <c r="B8150" s="370" t="s">
        <v>8916</v>
      </c>
      <c r="C8150" s="371" t="s">
        <v>770</v>
      </c>
      <c r="D8150" s="372">
        <v>40</v>
      </c>
    </row>
    <row r="8151" spans="1:4" x14ac:dyDescent="0.25">
      <c r="A8151" s="369" t="s">
        <v>8917</v>
      </c>
      <c r="B8151" s="370" t="s">
        <v>8918</v>
      </c>
      <c r="C8151" s="371" t="s">
        <v>770</v>
      </c>
      <c r="D8151" s="372">
        <v>8</v>
      </c>
    </row>
    <row r="8152" spans="1:4" ht="30" x14ac:dyDescent="0.25">
      <c r="A8152" s="369" t="s">
        <v>13071</v>
      </c>
      <c r="B8152" s="370" t="s">
        <v>13072</v>
      </c>
      <c r="C8152" s="371" t="s">
        <v>569</v>
      </c>
      <c r="D8152" s="372">
        <v>1</v>
      </c>
    </row>
    <row r="8153" spans="1:4" ht="30" x14ac:dyDescent="0.25">
      <c r="A8153" s="369" t="s">
        <v>3166</v>
      </c>
      <c r="B8153" s="370" t="s">
        <v>7311</v>
      </c>
      <c r="C8153" s="371" t="s">
        <v>569</v>
      </c>
      <c r="D8153" s="372"/>
    </row>
    <row r="8154" spans="1:4" x14ac:dyDescent="0.25">
      <c r="A8154" s="369" t="s">
        <v>8913</v>
      </c>
      <c r="B8154" s="370" t="s">
        <v>8914</v>
      </c>
      <c r="C8154" s="371" t="s">
        <v>770</v>
      </c>
      <c r="D8154" s="372">
        <v>20</v>
      </c>
    </row>
    <row r="8155" spans="1:4" x14ac:dyDescent="0.25">
      <c r="A8155" s="369" t="s">
        <v>8915</v>
      </c>
      <c r="B8155" s="370" t="s">
        <v>8916</v>
      </c>
      <c r="C8155" s="371" t="s">
        <v>770</v>
      </c>
      <c r="D8155" s="372">
        <v>40</v>
      </c>
    </row>
    <row r="8156" spans="1:4" x14ac:dyDescent="0.25">
      <c r="A8156" s="369" t="s">
        <v>8917</v>
      </c>
      <c r="B8156" s="370" t="s">
        <v>8918</v>
      </c>
      <c r="C8156" s="371" t="s">
        <v>770</v>
      </c>
      <c r="D8156" s="372">
        <v>8</v>
      </c>
    </row>
    <row r="8157" spans="1:4" ht="30" x14ac:dyDescent="0.25">
      <c r="A8157" s="369" t="s">
        <v>13073</v>
      </c>
      <c r="B8157" s="370" t="s">
        <v>13074</v>
      </c>
      <c r="C8157" s="371" t="s">
        <v>569</v>
      </c>
      <c r="D8157" s="372">
        <v>1</v>
      </c>
    </row>
    <row r="8158" spans="1:4" ht="30" x14ac:dyDescent="0.25">
      <c r="A8158" s="369" t="s">
        <v>3167</v>
      </c>
      <c r="B8158" s="370" t="s">
        <v>7312</v>
      </c>
      <c r="C8158" s="371" t="s">
        <v>569</v>
      </c>
      <c r="D8158" s="372"/>
    </row>
    <row r="8159" spans="1:4" x14ac:dyDescent="0.25">
      <c r="A8159" s="369" t="s">
        <v>8913</v>
      </c>
      <c r="B8159" s="370" t="s">
        <v>8914</v>
      </c>
      <c r="C8159" s="371" t="s">
        <v>770</v>
      </c>
      <c r="D8159" s="372">
        <v>20</v>
      </c>
    </row>
    <row r="8160" spans="1:4" x14ac:dyDescent="0.25">
      <c r="A8160" s="369" t="s">
        <v>8915</v>
      </c>
      <c r="B8160" s="370" t="s">
        <v>8916</v>
      </c>
      <c r="C8160" s="371" t="s">
        <v>770</v>
      </c>
      <c r="D8160" s="372">
        <v>40</v>
      </c>
    </row>
    <row r="8161" spans="1:4" x14ac:dyDescent="0.25">
      <c r="A8161" s="369" t="s">
        <v>8917</v>
      </c>
      <c r="B8161" s="370" t="s">
        <v>8918</v>
      </c>
      <c r="C8161" s="371" t="s">
        <v>770</v>
      </c>
      <c r="D8161" s="372">
        <v>8</v>
      </c>
    </row>
    <row r="8162" spans="1:4" ht="30" x14ac:dyDescent="0.25">
      <c r="A8162" s="369" t="s">
        <v>13075</v>
      </c>
      <c r="B8162" s="370" t="s">
        <v>13076</v>
      </c>
      <c r="C8162" s="371" t="s">
        <v>569</v>
      </c>
      <c r="D8162" s="372">
        <v>1</v>
      </c>
    </row>
    <row r="8163" spans="1:4" ht="30" x14ac:dyDescent="0.25">
      <c r="A8163" s="369" t="s">
        <v>3168</v>
      </c>
      <c r="B8163" s="370" t="s">
        <v>7313</v>
      </c>
      <c r="C8163" s="371" t="s">
        <v>569</v>
      </c>
      <c r="D8163" s="372"/>
    </row>
    <row r="8164" spans="1:4" x14ac:dyDescent="0.25">
      <c r="A8164" s="369" t="s">
        <v>8913</v>
      </c>
      <c r="B8164" s="370" t="s">
        <v>8914</v>
      </c>
      <c r="C8164" s="371" t="s">
        <v>770</v>
      </c>
      <c r="D8164" s="372">
        <v>10</v>
      </c>
    </row>
    <row r="8165" spans="1:4" x14ac:dyDescent="0.25">
      <c r="A8165" s="369" t="s">
        <v>8915</v>
      </c>
      <c r="B8165" s="370" t="s">
        <v>8916</v>
      </c>
      <c r="C8165" s="371" t="s">
        <v>770</v>
      </c>
      <c r="D8165" s="372">
        <v>20</v>
      </c>
    </row>
    <row r="8166" spans="1:4" x14ac:dyDescent="0.25">
      <c r="A8166" s="369" t="s">
        <v>8917</v>
      </c>
      <c r="B8166" s="370" t="s">
        <v>8918</v>
      </c>
      <c r="C8166" s="371" t="s">
        <v>770</v>
      </c>
      <c r="D8166" s="372">
        <v>5</v>
      </c>
    </row>
    <row r="8167" spans="1:4" ht="30" x14ac:dyDescent="0.25">
      <c r="A8167" s="369" t="s">
        <v>13159</v>
      </c>
      <c r="B8167" s="370" t="s">
        <v>13160</v>
      </c>
      <c r="C8167" s="371" t="s">
        <v>569</v>
      </c>
      <c r="D8167" s="372">
        <v>1</v>
      </c>
    </row>
    <row r="8168" spans="1:4" ht="30" x14ac:dyDescent="0.25">
      <c r="A8168" s="369" t="s">
        <v>3169</v>
      </c>
      <c r="B8168" s="370" t="s">
        <v>7314</v>
      </c>
      <c r="C8168" s="371" t="s">
        <v>569</v>
      </c>
      <c r="D8168" s="372"/>
    </row>
    <row r="8169" spans="1:4" x14ac:dyDescent="0.25">
      <c r="A8169" s="369" t="s">
        <v>8913</v>
      </c>
      <c r="B8169" s="370" t="s">
        <v>8914</v>
      </c>
      <c r="C8169" s="371" t="s">
        <v>770</v>
      </c>
      <c r="D8169" s="372">
        <v>20</v>
      </c>
    </row>
    <row r="8170" spans="1:4" x14ac:dyDescent="0.25">
      <c r="A8170" s="369" t="s">
        <v>8915</v>
      </c>
      <c r="B8170" s="370" t="s">
        <v>8916</v>
      </c>
      <c r="C8170" s="371" t="s">
        <v>770</v>
      </c>
      <c r="D8170" s="372">
        <v>40</v>
      </c>
    </row>
    <row r="8171" spans="1:4" x14ac:dyDescent="0.25">
      <c r="A8171" s="369" t="s">
        <v>8917</v>
      </c>
      <c r="B8171" s="370" t="s">
        <v>8918</v>
      </c>
      <c r="C8171" s="371" t="s">
        <v>770</v>
      </c>
      <c r="D8171" s="372">
        <v>8</v>
      </c>
    </row>
    <row r="8172" spans="1:4" ht="45" x14ac:dyDescent="0.25">
      <c r="A8172" s="369" t="s">
        <v>13077</v>
      </c>
      <c r="B8172" s="370" t="s">
        <v>13078</v>
      </c>
      <c r="C8172" s="371" t="s">
        <v>569</v>
      </c>
      <c r="D8172" s="372">
        <v>1</v>
      </c>
    </row>
    <row r="8173" spans="1:4" ht="30" x14ac:dyDescent="0.25">
      <c r="A8173" s="369" t="s">
        <v>3170</v>
      </c>
      <c r="B8173" s="370" t="s">
        <v>7315</v>
      </c>
      <c r="C8173" s="371" t="s">
        <v>569</v>
      </c>
      <c r="D8173" s="372"/>
    </row>
    <row r="8174" spans="1:4" x14ac:dyDescent="0.25">
      <c r="A8174" s="369" t="s">
        <v>8913</v>
      </c>
      <c r="B8174" s="370" t="s">
        <v>8914</v>
      </c>
      <c r="C8174" s="371" t="s">
        <v>770</v>
      </c>
      <c r="D8174" s="372">
        <v>22</v>
      </c>
    </row>
    <row r="8175" spans="1:4" x14ac:dyDescent="0.25">
      <c r="A8175" s="369" t="s">
        <v>8915</v>
      </c>
      <c r="B8175" s="370" t="s">
        <v>8916</v>
      </c>
      <c r="C8175" s="371" t="s">
        <v>770</v>
      </c>
      <c r="D8175" s="372">
        <v>44</v>
      </c>
    </row>
    <row r="8176" spans="1:4" x14ac:dyDescent="0.25">
      <c r="A8176" s="369" t="s">
        <v>8917</v>
      </c>
      <c r="B8176" s="370" t="s">
        <v>8918</v>
      </c>
      <c r="C8176" s="371" t="s">
        <v>770</v>
      </c>
      <c r="D8176" s="372">
        <v>9</v>
      </c>
    </row>
    <row r="8177" spans="1:4" ht="45" x14ac:dyDescent="0.25">
      <c r="A8177" s="369" t="s">
        <v>13079</v>
      </c>
      <c r="B8177" s="370" t="s">
        <v>13080</v>
      </c>
      <c r="C8177" s="371" t="s">
        <v>569</v>
      </c>
      <c r="D8177" s="372">
        <v>1</v>
      </c>
    </row>
    <row r="8178" spans="1:4" ht="30" x14ac:dyDescent="0.25">
      <c r="A8178" s="369" t="s">
        <v>3171</v>
      </c>
      <c r="B8178" s="370" t="s">
        <v>7316</v>
      </c>
      <c r="C8178" s="371" t="s">
        <v>569</v>
      </c>
      <c r="D8178" s="372"/>
    </row>
    <row r="8179" spans="1:4" ht="45" x14ac:dyDescent="0.25">
      <c r="A8179" s="369" t="s">
        <v>8663</v>
      </c>
      <c r="B8179" s="370" t="s">
        <v>8664</v>
      </c>
      <c r="C8179" s="371" t="s">
        <v>569</v>
      </c>
      <c r="D8179" s="372">
        <v>1</v>
      </c>
    </row>
    <row r="8180" spans="1:4" x14ac:dyDescent="0.25">
      <c r="A8180" s="369" t="s">
        <v>8913</v>
      </c>
      <c r="B8180" s="370" t="s">
        <v>8914</v>
      </c>
      <c r="C8180" s="371" t="s">
        <v>770</v>
      </c>
      <c r="D8180" s="372">
        <v>20</v>
      </c>
    </row>
    <row r="8181" spans="1:4" x14ac:dyDescent="0.25">
      <c r="A8181" s="369" t="s">
        <v>8915</v>
      </c>
      <c r="B8181" s="370" t="s">
        <v>8916</v>
      </c>
      <c r="C8181" s="371" t="s">
        <v>770</v>
      </c>
      <c r="D8181" s="372">
        <v>40</v>
      </c>
    </row>
    <row r="8182" spans="1:4" x14ac:dyDescent="0.25">
      <c r="A8182" s="369" t="s">
        <v>8917</v>
      </c>
      <c r="B8182" s="370" t="s">
        <v>8918</v>
      </c>
      <c r="C8182" s="371" t="s">
        <v>770</v>
      </c>
      <c r="D8182" s="372">
        <v>8</v>
      </c>
    </row>
    <row r="8183" spans="1:4" ht="30" x14ac:dyDescent="0.25">
      <c r="A8183" s="369" t="s">
        <v>3172</v>
      </c>
      <c r="B8183" s="370" t="s">
        <v>7317</v>
      </c>
      <c r="C8183" s="371" t="s">
        <v>569</v>
      </c>
      <c r="D8183" s="372"/>
    </row>
    <row r="8184" spans="1:4" x14ac:dyDescent="0.25">
      <c r="A8184" s="369" t="s">
        <v>8913</v>
      </c>
      <c r="B8184" s="370" t="s">
        <v>8914</v>
      </c>
      <c r="C8184" s="371" t="s">
        <v>770</v>
      </c>
      <c r="D8184" s="372">
        <v>40</v>
      </c>
    </row>
    <row r="8185" spans="1:4" x14ac:dyDescent="0.25">
      <c r="A8185" s="369" t="s">
        <v>8915</v>
      </c>
      <c r="B8185" s="370" t="s">
        <v>8916</v>
      </c>
      <c r="C8185" s="371" t="s">
        <v>770</v>
      </c>
      <c r="D8185" s="372">
        <v>20</v>
      </c>
    </row>
    <row r="8186" spans="1:4" x14ac:dyDescent="0.25">
      <c r="A8186" s="369" t="s">
        <v>8917</v>
      </c>
      <c r="B8186" s="370" t="s">
        <v>8918</v>
      </c>
      <c r="C8186" s="371" t="s">
        <v>770</v>
      </c>
      <c r="D8186" s="372">
        <v>8</v>
      </c>
    </row>
    <row r="8187" spans="1:4" ht="45" x14ac:dyDescent="0.25">
      <c r="A8187" s="369" t="s">
        <v>13081</v>
      </c>
      <c r="B8187" s="370" t="s">
        <v>13082</v>
      </c>
      <c r="C8187" s="371" t="s">
        <v>780</v>
      </c>
      <c r="D8187" s="372">
        <v>1</v>
      </c>
    </row>
    <row r="8188" spans="1:4" ht="30" x14ac:dyDescent="0.25">
      <c r="A8188" s="369" t="s">
        <v>3173</v>
      </c>
      <c r="B8188" s="370" t="s">
        <v>7318</v>
      </c>
      <c r="C8188" s="371" t="s">
        <v>569</v>
      </c>
      <c r="D8188" s="372"/>
    </row>
    <row r="8189" spans="1:4" x14ac:dyDescent="0.25">
      <c r="A8189" s="369" t="s">
        <v>8913</v>
      </c>
      <c r="B8189" s="370" t="s">
        <v>8914</v>
      </c>
      <c r="C8189" s="371" t="s">
        <v>770</v>
      </c>
      <c r="D8189" s="372">
        <v>22</v>
      </c>
    </row>
    <row r="8190" spans="1:4" x14ac:dyDescent="0.25">
      <c r="A8190" s="369" t="s">
        <v>8915</v>
      </c>
      <c r="B8190" s="370" t="s">
        <v>8916</v>
      </c>
      <c r="C8190" s="371" t="s">
        <v>770</v>
      </c>
      <c r="D8190" s="372">
        <v>44</v>
      </c>
    </row>
    <row r="8191" spans="1:4" x14ac:dyDescent="0.25">
      <c r="A8191" s="369" t="s">
        <v>8917</v>
      </c>
      <c r="B8191" s="370" t="s">
        <v>8918</v>
      </c>
      <c r="C8191" s="371" t="s">
        <v>770</v>
      </c>
      <c r="D8191" s="372">
        <v>9</v>
      </c>
    </row>
    <row r="8192" spans="1:4" ht="45" x14ac:dyDescent="0.25">
      <c r="A8192" s="369" t="s">
        <v>13083</v>
      </c>
      <c r="B8192" s="370" t="s">
        <v>13084</v>
      </c>
      <c r="C8192" s="371" t="s">
        <v>780</v>
      </c>
      <c r="D8192" s="372">
        <v>1</v>
      </c>
    </row>
    <row r="8193" spans="1:4" x14ac:dyDescent="0.25">
      <c r="A8193" s="365" t="s">
        <v>7319</v>
      </c>
      <c r="B8193" s="366" t="s">
        <v>3174</v>
      </c>
      <c r="C8193" s="367"/>
      <c r="D8193" s="368"/>
    </row>
    <row r="8194" spans="1:4" ht="30" x14ac:dyDescent="0.25">
      <c r="A8194" s="369" t="s">
        <v>3175</v>
      </c>
      <c r="B8194" s="370" t="s">
        <v>3176</v>
      </c>
      <c r="C8194" s="371" t="s">
        <v>569</v>
      </c>
      <c r="D8194" s="372"/>
    </row>
    <row r="8195" spans="1:4" x14ac:dyDescent="0.25">
      <c r="A8195" s="369" t="s">
        <v>8913</v>
      </c>
      <c r="B8195" s="370" t="s">
        <v>8914</v>
      </c>
      <c r="C8195" s="371" t="s">
        <v>770</v>
      </c>
      <c r="D8195" s="372">
        <v>10</v>
      </c>
    </row>
    <row r="8196" spans="1:4" x14ac:dyDescent="0.25">
      <c r="A8196" s="369" t="s">
        <v>8915</v>
      </c>
      <c r="B8196" s="370" t="s">
        <v>8916</v>
      </c>
      <c r="C8196" s="371" t="s">
        <v>770</v>
      </c>
      <c r="D8196" s="372">
        <v>20</v>
      </c>
    </row>
    <row r="8197" spans="1:4" x14ac:dyDescent="0.25">
      <c r="A8197" s="369" t="s">
        <v>8917</v>
      </c>
      <c r="B8197" s="370" t="s">
        <v>8918</v>
      </c>
      <c r="C8197" s="371" t="s">
        <v>770</v>
      </c>
      <c r="D8197" s="372">
        <v>5</v>
      </c>
    </row>
    <row r="8198" spans="1:4" ht="30" x14ac:dyDescent="0.25">
      <c r="A8198" s="369" t="s">
        <v>13163</v>
      </c>
      <c r="B8198" s="370" t="s">
        <v>13164</v>
      </c>
      <c r="C8198" s="371" t="s">
        <v>569</v>
      </c>
      <c r="D8198" s="372">
        <v>1</v>
      </c>
    </row>
    <row r="8199" spans="1:4" ht="30" x14ac:dyDescent="0.25">
      <c r="A8199" s="369" t="s">
        <v>14729</v>
      </c>
      <c r="B8199" s="370" t="s">
        <v>14730</v>
      </c>
      <c r="C8199" s="371" t="s">
        <v>770</v>
      </c>
      <c r="D8199" s="372">
        <v>0.5</v>
      </c>
    </row>
    <row r="8200" spans="1:4" ht="30" x14ac:dyDescent="0.25">
      <c r="A8200" s="369" t="s">
        <v>3177</v>
      </c>
      <c r="B8200" s="370" t="s">
        <v>3178</v>
      </c>
      <c r="C8200" s="371" t="s">
        <v>569</v>
      </c>
      <c r="D8200" s="372"/>
    </row>
    <row r="8201" spans="1:4" x14ac:dyDescent="0.25">
      <c r="A8201" s="369" t="s">
        <v>8913</v>
      </c>
      <c r="B8201" s="370" t="s">
        <v>8914</v>
      </c>
      <c r="C8201" s="371" t="s">
        <v>770</v>
      </c>
      <c r="D8201" s="372">
        <v>10</v>
      </c>
    </row>
    <row r="8202" spans="1:4" x14ac:dyDescent="0.25">
      <c r="A8202" s="369" t="s">
        <v>8915</v>
      </c>
      <c r="B8202" s="370" t="s">
        <v>8916</v>
      </c>
      <c r="C8202" s="371" t="s">
        <v>770</v>
      </c>
      <c r="D8202" s="372">
        <v>20</v>
      </c>
    </row>
    <row r="8203" spans="1:4" x14ac:dyDescent="0.25">
      <c r="A8203" s="369" t="s">
        <v>8917</v>
      </c>
      <c r="B8203" s="370" t="s">
        <v>8918</v>
      </c>
      <c r="C8203" s="371" t="s">
        <v>770</v>
      </c>
      <c r="D8203" s="372">
        <v>5</v>
      </c>
    </row>
    <row r="8204" spans="1:4" x14ac:dyDescent="0.25">
      <c r="A8204" s="369" t="s">
        <v>13174</v>
      </c>
      <c r="B8204" s="370" t="s">
        <v>13175</v>
      </c>
      <c r="C8204" s="371" t="s">
        <v>569</v>
      </c>
      <c r="D8204" s="372">
        <v>1</v>
      </c>
    </row>
    <row r="8205" spans="1:4" ht="30" x14ac:dyDescent="0.25">
      <c r="A8205" s="369" t="s">
        <v>14729</v>
      </c>
      <c r="B8205" s="370" t="s">
        <v>14730</v>
      </c>
      <c r="C8205" s="371" t="s">
        <v>770</v>
      </c>
      <c r="D8205" s="372">
        <v>0.5</v>
      </c>
    </row>
    <row r="8206" spans="1:4" ht="30" x14ac:dyDescent="0.25">
      <c r="A8206" s="369" t="s">
        <v>3179</v>
      </c>
      <c r="B8206" s="370" t="s">
        <v>3180</v>
      </c>
      <c r="C8206" s="371" t="s">
        <v>569</v>
      </c>
      <c r="D8206" s="372"/>
    </row>
    <row r="8207" spans="1:4" x14ac:dyDescent="0.25">
      <c r="A8207" s="369" t="s">
        <v>8913</v>
      </c>
      <c r="B8207" s="370" t="s">
        <v>8914</v>
      </c>
      <c r="C8207" s="371" t="s">
        <v>770</v>
      </c>
      <c r="D8207" s="372">
        <v>16</v>
      </c>
    </row>
    <row r="8208" spans="1:4" x14ac:dyDescent="0.25">
      <c r="A8208" s="369" t="s">
        <v>8915</v>
      </c>
      <c r="B8208" s="370" t="s">
        <v>8916</v>
      </c>
      <c r="C8208" s="371" t="s">
        <v>770</v>
      </c>
      <c r="D8208" s="372">
        <v>32</v>
      </c>
    </row>
    <row r="8209" spans="1:4" x14ac:dyDescent="0.25">
      <c r="A8209" s="369" t="s">
        <v>8917</v>
      </c>
      <c r="B8209" s="370" t="s">
        <v>8918</v>
      </c>
      <c r="C8209" s="371" t="s">
        <v>770</v>
      </c>
      <c r="D8209" s="372">
        <v>8</v>
      </c>
    </row>
    <row r="8210" spans="1:4" ht="30" x14ac:dyDescent="0.25">
      <c r="A8210" s="369" t="s">
        <v>13169</v>
      </c>
      <c r="B8210" s="370" t="s">
        <v>3180</v>
      </c>
      <c r="C8210" s="371" t="s">
        <v>569</v>
      </c>
      <c r="D8210" s="372">
        <v>1</v>
      </c>
    </row>
    <row r="8211" spans="1:4" ht="30" x14ac:dyDescent="0.25">
      <c r="A8211" s="369" t="s">
        <v>14729</v>
      </c>
      <c r="B8211" s="370" t="s">
        <v>14730</v>
      </c>
      <c r="C8211" s="371" t="s">
        <v>770</v>
      </c>
      <c r="D8211" s="372">
        <v>1</v>
      </c>
    </row>
    <row r="8212" spans="1:4" ht="30" x14ac:dyDescent="0.25">
      <c r="A8212" s="369" t="s">
        <v>3181</v>
      </c>
      <c r="B8212" s="370" t="s">
        <v>7320</v>
      </c>
      <c r="C8212" s="371" t="s">
        <v>569</v>
      </c>
      <c r="D8212" s="372"/>
    </row>
    <row r="8213" spans="1:4" x14ac:dyDescent="0.25">
      <c r="A8213" s="369" t="s">
        <v>8913</v>
      </c>
      <c r="B8213" s="370" t="s">
        <v>8914</v>
      </c>
      <c r="C8213" s="371" t="s">
        <v>770</v>
      </c>
      <c r="D8213" s="372">
        <v>16</v>
      </c>
    </row>
    <row r="8214" spans="1:4" x14ac:dyDescent="0.25">
      <c r="A8214" s="369" t="s">
        <v>8915</v>
      </c>
      <c r="B8214" s="370" t="s">
        <v>8916</v>
      </c>
      <c r="C8214" s="371" t="s">
        <v>770</v>
      </c>
      <c r="D8214" s="372">
        <v>32</v>
      </c>
    </row>
    <row r="8215" spans="1:4" x14ac:dyDescent="0.25">
      <c r="A8215" s="369" t="s">
        <v>8917</v>
      </c>
      <c r="B8215" s="370" t="s">
        <v>8918</v>
      </c>
      <c r="C8215" s="371" t="s">
        <v>770</v>
      </c>
      <c r="D8215" s="372">
        <v>8</v>
      </c>
    </row>
    <row r="8216" spans="1:4" ht="30" x14ac:dyDescent="0.25">
      <c r="A8216" s="369" t="s">
        <v>13225</v>
      </c>
      <c r="B8216" s="370" t="s">
        <v>13226</v>
      </c>
      <c r="C8216" s="371" t="s">
        <v>569</v>
      </c>
      <c r="D8216" s="372">
        <v>1</v>
      </c>
    </row>
    <row r="8217" spans="1:4" ht="30" x14ac:dyDescent="0.25">
      <c r="A8217" s="369" t="s">
        <v>14729</v>
      </c>
      <c r="B8217" s="370" t="s">
        <v>14730</v>
      </c>
      <c r="C8217" s="371" t="s">
        <v>770</v>
      </c>
      <c r="D8217" s="372">
        <v>1</v>
      </c>
    </row>
    <row r="8218" spans="1:4" ht="30" x14ac:dyDescent="0.25">
      <c r="A8218" s="369" t="s">
        <v>3182</v>
      </c>
      <c r="B8218" s="370" t="s">
        <v>7321</v>
      </c>
      <c r="C8218" s="371" t="s">
        <v>569</v>
      </c>
      <c r="D8218" s="372"/>
    </row>
    <row r="8219" spans="1:4" x14ac:dyDescent="0.25">
      <c r="A8219" s="369" t="s">
        <v>8913</v>
      </c>
      <c r="B8219" s="370" t="s">
        <v>8914</v>
      </c>
      <c r="C8219" s="371" t="s">
        <v>770</v>
      </c>
      <c r="D8219" s="372">
        <v>4</v>
      </c>
    </row>
    <row r="8220" spans="1:4" x14ac:dyDescent="0.25">
      <c r="A8220" s="369" t="s">
        <v>8915</v>
      </c>
      <c r="B8220" s="370" t="s">
        <v>8916</v>
      </c>
      <c r="C8220" s="371" t="s">
        <v>770</v>
      </c>
      <c r="D8220" s="372">
        <v>8</v>
      </c>
    </row>
    <row r="8221" spans="1:4" x14ac:dyDescent="0.25">
      <c r="A8221" s="369" t="s">
        <v>8917</v>
      </c>
      <c r="B8221" s="370" t="s">
        <v>8918</v>
      </c>
      <c r="C8221" s="371" t="s">
        <v>770</v>
      </c>
      <c r="D8221" s="372">
        <v>2</v>
      </c>
    </row>
    <row r="8222" spans="1:4" ht="60" x14ac:dyDescent="0.25">
      <c r="A8222" s="369" t="s">
        <v>13227</v>
      </c>
      <c r="B8222" s="370" t="s">
        <v>13228</v>
      </c>
      <c r="C8222" s="371" t="s">
        <v>569</v>
      </c>
      <c r="D8222" s="372">
        <v>1</v>
      </c>
    </row>
    <row r="8223" spans="1:4" ht="30" x14ac:dyDescent="0.25">
      <c r="A8223" s="369" t="s">
        <v>14729</v>
      </c>
      <c r="B8223" s="370" t="s">
        <v>14730</v>
      </c>
      <c r="C8223" s="371" t="s">
        <v>770</v>
      </c>
      <c r="D8223" s="372">
        <v>0.5</v>
      </c>
    </row>
    <row r="8224" spans="1:4" ht="30" x14ac:dyDescent="0.25">
      <c r="A8224" s="369" t="s">
        <v>3183</v>
      </c>
      <c r="B8224" s="370" t="s">
        <v>7322</v>
      </c>
      <c r="C8224" s="371" t="s">
        <v>569</v>
      </c>
      <c r="D8224" s="372"/>
    </row>
    <row r="8225" spans="1:4" x14ac:dyDescent="0.25">
      <c r="A8225" s="369" t="s">
        <v>8913</v>
      </c>
      <c r="B8225" s="370" t="s">
        <v>8914</v>
      </c>
      <c r="C8225" s="371" t="s">
        <v>770</v>
      </c>
      <c r="D8225" s="372">
        <v>4</v>
      </c>
    </row>
    <row r="8226" spans="1:4" x14ac:dyDescent="0.25">
      <c r="A8226" s="369" t="s">
        <v>8915</v>
      </c>
      <c r="B8226" s="370" t="s">
        <v>8916</v>
      </c>
      <c r="C8226" s="371" t="s">
        <v>770</v>
      </c>
      <c r="D8226" s="372">
        <v>8</v>
      </c>
    </row>
    <row r="8227" spans="1:4" x14ac:dyDescent="0.25">
      <c r="A8227" s="369" t="s">
        <v>8917</v>
      </c>
      <c r="B8227" s="370" t="s">
        <v>8918</v>
      </c>
      <c r="C8227" s="371" t="s">
        <v>770</v>
      </c>
      <c r="D8227" s="372">
        <v>2</v>
      </c>
    </row>
    <row r="8228" spans="1:4" ht="75" x14ac:dyDescent="0.25">
      <c r="A8228" s="369" t="s">
        <v>13229</v>
      </c>
      <c r="B8228" s="370" t="s">
        <v>13230</v>
      </c>
      <c r="C8228" s="371" t="s">
        <v>569</v>
      </c>
      <c r="D8228" s="372">
        <v>1</v>
      </c>
    </row>
    <row r="8229" spans="1:4" ht="30" x14ac:dyDescent="0.25">
      <c r="A8229" s="369" t="s">
        <v>14729</v>
      </c>
      <c r="B8229" s="370" t="s">
        <v>14730</v>
      </c>
      <c r="C8229" s="371" t="s">
        <v>770</v>
      </c>
      <c r="D8229" s="372">
        <v>0.5</v>
      </c>
    </row>
    <row r="8230" spans="1:4" ht="30" x14ac:dyDescent="0.25">
      <c r="A8230" s="369" t="s">
        <v>3184</v>
      </c>
      <c r="B8230" s="370" t="s">
        <v>3185</v>
      </c>
      <c r="C8230" s="371" t="s">
        <v>569</v>
      </c>
      <c r="D8230" s="372"/>
    </row>
    <row r="8231" spans="1:4" x14ac:dyDescent="0.25">
      <c r="A8231" s="369" t="s">
        <v>8913</v>
      </c>
      <c r="B8231" s="370" t="s">
        <v>8914</v>
      </c>
      <c r="C8231" s="371" t="s">
        <v>770</v>
      </c>
      <c r="D8231" s="372">
        <v>10</v>
      </c>
    </row>
    <row r="8232" spans="1:4" x14ac:dyDescent="0.25">
      <c r="A8232" s="369" t="s">
        <v>8915</v>
      </c>
      <c r="B8232" s="370" t="s">
        <v>8916</v>
      </c>
      <c r="C8232" s="371" t="s">
        <v>770</v>
      </c>
      <c r="D8232" s="372">
        <v>20</v>
      </c>
    </row>
    <row r="8233" spans="1:4" x14ac:dyDescent="0.25">
      <c r="A8233" s="369" t="s">
        <v>8917</v>
      </c>
      <c r="B8233" s="370" t="s">
        <v>8918</v>
      </c>
      <c r="C8233" s="371" t="s">
        <v>770</v>
      </c>
      <c r="D8233" s="372">
        <v>5</v>
      </c>
    </row>
    <row r="8234" spans="1:4" x14ac:dyDescent="0.25">
      <c r="A8234" s="369" t="s">
        <v>13180</v>
      </c>
      <c r="B8234" s="370" t="s">
        <v>13181</v>
      </c>
      <c r="C8234" s="371" t="s">
        <v>569</v>
      </c>
      <c r="D8234" s="372">
        <v>1</v>
      </c>
    </row>
    <row r="8235" spans="1:4" ht="30" x14ac:dyDescent="0.25">
      <c r="A8235" s="369" t="s">
        <v>14729</v>
      </c>
      <c r="B8235" s="370" t="s">
        <v>14730</v>
      </c>
      <c r="C8235" s="371" t="s">
        <v>770</v>
      </c>
      <c r="D8235" s="372">
        <v>0.5</v>
      </c>
    </row>
    <row r="8236" spans="1:4" ht="30" x14ac:dyDescent="0.25">
      <c r="A8236" s="369" t="s">
        <v>3186</v>
      </c>
      <c r="B8236" s="370" t="s">
        <v>3187</v>
      </c>
      <c r="C8236" s="371" t="s">
        <v>569</v>
      </c>
      <c r="D8236" s="372"/>
    </row>
    <row r="8237" spans="1:4" x14ac:dyDescent="0.25">
      <c r="A8237" s="369" t="s">
        <v>8913</v>
      </c>
      <c r="B8237" s="370" t="s">
        <v>8914</v>
      </c>
      <c r="C8237" s="371" t="s">
        <v>770</v>
      </c>
      <c r="D8237" s="372">
        <v>10</v>
      </c>
    </row>
    <row r="8238" spans="1:4" x14ac:dyDescent="0.25">
      <c r="A8238" s="369" t="s">
        <v>8915</v>
      </c>
      <c r="B8238" s="370" t="s">
        <v>8916</v>
      </c>
      <c r="C8238" s="371" t="s">
        <v>770</v>
      </c>
      <c r="D8238" s="372">
        <v>20</v>
      </c>
    </row>
    <row r="8239" spans="1:4" x14ac:dyDescent="0.25">
      <c r="A8239" s="369" t="s">
        <v>8917</v>
      </c>
      <c r="B8239" s="370" t="s">
        <v>8918</v>
      </c>
      <c r="C8239" s="371" t="s">
        <v>770</v>
      </c>
      <c r="D8239" s="372">
        <v>5</v>
      </c>
    </row>
    <row r="8240" spans="1:4" ht="30" x14ac:dyDescent="0.25">
      <c r="A8240" s="369" t="s">
        <v>13184</v>
      </c>
      <c r="B8240" s="370" t="s">
        <v>13185</v>
      </c>
      <c r="C8240" s="371" t="s">
        <v>569</v>
      </c>
      <c r="D8240" s="372">
        <v>1</v>
      </c>
    </row>
    <row r="8241" spans="1:4" ht="30" x14ac:dyDescent="0.25">
      <c r="A8241" s="369" t="s">
        <v>14729</v>
      </c>
      <c r="B8241" s="370" t="s">
        <v>14730</v>
      </c>
      <c r="C8241" s="371" t="s">
        <v>770</v>
      </c>
      <c r="D8241" s="372">
        <v>0.5</v>
      </c>
    </row>
    <row r="8242" spans="1:4" ht="30" x14ac:dyDescent="0.25">
      <c r="A8242" s="369" t="s">
        <v>3188</v>
      </c>
      <c r="B8242" s="370" t="s">
        <v>3189</v>
      </c>
      <c r="C8242" s="371" t="s">
        <v>569</v>
      </c>
      <c r="D8242" s="372"/>
    </row>
    <row r="8243" spans="1:4" x14ac:dyDescent="0.25">
      <c r="A8243" s="369" t="s">
        <v>8913</v>
      </c>
      <c r="B8243" s="370" t="s">
        <v>8914</v>
      </c>
      <c r="C8243" s="371" t="s">
        <v>770</v>
      </c>
      <c r="D8243" s="372">
        <v>10</v>
      </c>
    </row>
    <row r="8244" spans="1:4" x14ac:dyDescent="0.25">
      <c r="A8244" s="369" t="s">
        <v>8915</v>
      </c>
      <c r="B8244" s="370" t="s">
        <v>8916</v>
      </c>
      <c r="C8244" s="371" t="s">
        <v>770</v>
      </c>
      <c r="D8244" s="372">
        <v>20</v>
      </c>
    </row>
    <row r="8245" spans="1:4" x14ac:dyDescent="0.25">
      <c r="A8245" s="369" t="s">
        <v>8917</v>
      </c>
      <c r="B8245" s="370" t="s">
        <v>8918</v>
      </c>
      <c r="C8245" s="371" t="s">
        <v>770</v>
      </c>
      <c r="D8245" s="372">
        <v>5</v>
      </c>
    </row>
    <row r="8246" spans="1:4" ht="30" x14ac:dyDescent="0.25">
      <c r="A8246" s="369" t="s">
        <v>13186</v>
      </c>
      <c r="B8246" s="370" t="s">
        <v>13187</v>
      </c>
      <c r="C8246" s="371" t="s">
        <v>569</v>
      </c>
      <c r="D8246" s="372">
        <v>1</v>
      </c>
    </row>
    <row r="8247" spans="1:4" ht="30" x14ac:dyDescent="0.25">
      <c r="A8247" s="369" t="s">
        <v>14729</v>
      </c>
      <c r="B8247" s="370" t="s">
        <v>14730</v>
      </c>
      <c r="C8247" s="371" t="s">
        <v>770</v>
      </c>
      <c r="D8247" s="372">
        <v>0.5</v>
      </c>
    </row>
    <row r="8248" spans="1:4" ht="30" x14ac:dyDescent="0.25">
      <c r="A8248" s="369" t="s">
        <v>3190</v>
      </c>
      <c r="B8248" s="370" t="s">
        <v>7323</v>
      </c>
      <c r="C8248" s="371" t="s">
        <v>569</v>
      </c>
      <c r="D8248" s="372"/>
    </row>
    <row r="8249" spans="1:4" x14ac:dyDescent="0.25">
      <c r="A8249" s="369" t="s">
        <v>8913</v>
      </c>
      <c r="B8249" s="370" t="s">
        <v>8914</v>
      </c>
      <c r="C8249" s="371" t="s">
        <v>770</v>
      </c>
      <c r="D8249" s="372">
        <v>16</v>
      </c>
    </row>
    <row r="8250" spans="1:4" x14ac:dyDescent="0.25">
      <c r="A8250" s="369" t="s">
        <v>8915</v>
      </c>
      <c r="B8250" s="370" t="s">
        <v>8916</v>
      </c>
      <c r="C8250" s="371" t="s">
        <v>770</v>
      </c>
      <c r="D8250" s="372">
        <v>32</v>
      </c>
    </row>
    <row r="8251" spans="1:4" x14ac:dyDescent="0.25">
      <c r="A8251" s="369" t="s">
        <v>8917</v>
      </c>
      <c r="B8251" s="370" t="s">
        <v>8918</v>
      </c>
      <c r="C8251" s="371" t="s">
        <v>770</v>
      </c>
      <c r="D8251" s="372">
        <v>8</v>
      </c>
    </row>
    <row r="8252" spans="1:4" ht="30" x14ac:dyDescent="0.25">
      <c r="A8252" s="369" t="s">
        <v>13190</v>
      </c>
      <c r="B8252" s="370" t="s">
        <v>13191</v>
      </c>
      <c r="C8252" s="371" t="s">
        <v>569</v>
      </c>
      <c r="D8252" s="372">
        <v>1</v>
      </c>
    </row>
    <row r="8253" spans="1:4" ht="30" x14ac:dyDescent="0.25">
      <c r="A8253" s="369" t="s">
        <v>14729</v>
      </c>
      <c r="B8253" s="370" t="s">
        <v>14730</v>
      </c>
      <c r="C8253" s="371" t="s">
        <v>770</v>
      </c>
      <c r="D8253" s="372">
        <v>1</v>
      </c>
    </row>
    <row r="8254" spans="1:4" ht="30" x14ac:dyDescent="0.25">
      <c r="A8254" s="369" t="s">
        <v>3191</v>
      </c>
      <c r="B8254" s="370" t="s">
        <v>7324</v>
      </c>
      <c r="C8254" s="371" t="s">
        <v>569</v>
      </c>
      <c r="D8254" s="372"/>
    </row>
    <row r="8255" spans="1:4" x14ac:dyDescent="0.25">
      <c r="A8255" s="369" t="s">
        <v>8913</v>
      </c>
      <c r="B8255" s="370" t="s">
        <v>8914</v>
      </c>
      <c r="C8255" s="371" t="s">
        <v>770</v>
      </c>
      <c r="D8255" s="372">
        <v>4</v>
      </c>
    </row>
    <row r="8256" spans="1:4" x14ac:dyDescent="0.25">
      <c r="A8256" s="369" t="s">
        <v>8915</v>
      </c>
      <c r="B8256" s="370" t="s">
        <v>8916</v>
      </c>
      <c r="C8256" s="371" t="s">
        <v>770</v>
      </c>
      <c r="D8256" s="372">
        <v>8</v>
      </c>
    </row>
    <row r="8257" spans="1:4" x14ac:dyDescent="0.25">
      <c r="A8257" s="369" t="s">
        <v>8917</v>
      </c>
      <c r="B8257" s="370" t="s">
        <v>8918</v>
      </c>
      <c r="C8257" s="371" t="s">
        <v>770</v>
      </c>
      <c r="D8257" s="372">
        <v>2</v>
      </c>
    </row>
    <row r="8258" spans="1:4" ht="30" x14ac:dyDescent="0.25">
      <c r="A8258" s="369" t="s">
        <v>13192</v>
      </c>
      <c r="B8258" s="370" t="s">
        <v>13193</v>
      </c>
      <c r="C8258" s="371" t="s">
        <v>569</v>
      </c>
      <c r="D8258" s="372">
        <v>1</v>
      </c>
    </row>
    <row r="8259" spans="1:4" ht="30" x14ac:dyDescent="0.25">
      <c r="A8259" s="369" t="s">
        <v>14729</v>
      </c>
      <c r="B8259" s="370" t="s">
        <v>14730</v>
      </c>
      <c r="C8259" s="371" t="s">
        <v>770</v>
      </c>
      <c r="D8259" s="372">
        <v>0.5</v>
      </c>
    </row>
    <row r="8260" spans="1:4" ht="30" x14ac:dyDescent="0.25">
      <c r="A8260" s="369" t="s">
        <v>3192</v>
      </c>
      <c r="B8260" s="370" t="s">
        <v>3193</v>
      </c>
      <c r="C8260" s="371" t="s">
        <v>569</v>
      </c>
      <c r="D8260" s="372"/>
    </row>
    <row r="8261" spans="1:4" x14ac:dyDescent="0.25">
      <c r="A8261" s="369" t="s">
        <v>8913</v>
      </c>
      <c r="B8261" s="370" t="s">
        <v>8914</v>
      </c>
      <c r="C8261" s="371" t="s">
        <v>770</v>
      </c>
      <c r="D8261" s="372">
        <v>16</v>
      </c>
    </row>
    <row r="8262" spans="1:4" x14ac:dyDescent="0.25">
      <c r="A8262" s="369" t="s">
        <v>8915</v>
      </c>
      <c r="B8262" s="370" t="s">
        <v>8916</v>
      </c>
      <c r="C8262" s="371" t="s">
        <v>770</v>
      </c>
      <c r="D8262" s="372">
        <v>32</v>
      </c>
    </row>
    <row r="8263" spans="1:4" x14ac:dyDescent="0.25">
      <c r="A8263" s="369" t="s">
        <v>8917</v>
      </c>
      <c r="B8263" s="370" t="s">
        <v>8918</v>
      </c>
      <c r="C8263" s="371" t="s">
        <v>770</v>
      </c>
      <c r="D8263" s="372">
        <v>8</v>
      </c>
    </row>
    <row r="8264" spans="1:4" ht="30" x14ac:dyDescent="0.25">
      <c r="A8264" s="369" t="s">
        <v>13206</v>
      </c>
      <c r="B8264" s="370" t="s">
        <v>3193</v>
      </c>
      <c r="C8264" s="371" t="s">
        <v>569</v>
      </c>
      <c r="D8264" s="372">
        <v>1</v>
      </c>
    </row>
    <row r="8265" spans="1:4" ht="30" x14ac:dyDescent="0.25">
      <c r="A8265" s="369" t="s">
        <v>14729</v>
      </c>
      <c r="B8265" s="370" t="s">
        <v>14730</v>
      </c>
      <c r="C8265" s="371" t="s">
        <v>770</v>
      </c>
      <c r="D8265" s="372">
        <v>1</v>
      </c>
    </row>
    <row r="8266" spans="1:4" ht="30" x14ac:dyDescent="0.25">
      <c r="A8266" s="369" t="s">
        <v>3194</v>
      </c>
      <c r="B8266" s="370" t="s">
        <v>3195</v>
      </c>
      <c r="C8266" s="371" t="s">
        <v>569</v>
      </c>
      <c r="D8266" s="372"/>
    </row>
    <row r="8267" spans="1:4" x14ac:dyDescent="0.25">
      <c r="A8267" s="369" t="s">
        <v>8913</v>
      </c>
      <c r="B8267" s="370" t="s">
        <v>8914</v>
      </c>
      <c r="C8267" s="371" t="s">
        <v>770</v>
      </c>
      <c r="D8267" s="372">
        <v>16</v>
      </c>
    </row>
    <row r="8268" spans="1:4" x14ac:dyDescent="0.25">
      <c r="A8268" s="369" t="s">
        <v>8915</v>
      </c>
      <c r="B8268" s="370" t="s">
        <v>8916</v>
      </c>
      <c r="C8268" s="371" t="s">
        <v>770</v>
      </c>
      <c r="D8268" s="372">
        <v>32</v>
      </c>
    </row>
    <row r="8269" spans="1:4" x14ac:dyDescent="0.25">
      <c r="A8269" s="369" t="s">
        <v>8917</v>
      </c>
      <c r="B8269" s="370" t="s">
        <v>8918</v>
      </c>
      <c r="C8269" s="371" t="s">
        <v>770</v>
      </c>
      <c r="D8269" s="372">
        <v>8</v>
      </c>
    </row>
    <row r="8270" spans="1:4" ht="30" x14ac:dyDescent="0.25">
      <c r="A8270" s="369" t="s">
        <v>13194</v>
      </c>
      <c r="B8270" s="370" t="s">
        <v>13195</v>
      </c>
      <c r="C8270" s="371" t="s">
        <v>569</v>
      </c>
      <c r="D8270" s="372">
        <v>1</v>
      </c>
    </row>
    <row r="8271" spans="1:4" ht="30" x14ac:dyDescent="0.25">
      <c r="A8271" s="369" t="s">
        <v>14729</v>
      </c>
      <c r="B8271" s="370" t="s">
        <v>14730</v>
      </c>
      <c r="C8271" s="371" t="s">
        <v>770</v>
      </c>
      <c r="D8271" s="372">
        <v>1</v>
      </c>
    </row>
    <row r="8272" spans="1:4" ht="30" x14ac:dyDescent="0.25">
      <c r="A8272" s="369" t="s">
        <v>3196</v>
      </c>
      <c r="B8272" s="370" t="s">
        <v>3197</v>
      </c>
      <c r="C8272" s="371" t="s">
        <v>569</v>
      </c>
      <c r="D8272" s="372"/>
    </row>
    <row r="8273" spans="1:4" x14ac:dyDescent="0.25">
      <c r="A8273" s="369" t="s">
        <v>8913</v>
      </c>
      <c r="B8273" s="370" t="s">
        <v>8914</v>
      </c>
      <c r="C8273" s="371" t="s">
        <v>770</v>
      </c>
      <c r="D8273" s="372">
        <v>16</v>
      </c>
    </row>
    <row r="8274" spans="1:4" x14ac:dyDescent="0.25">
      <c r="A8274" s="369" t="s">
        <v>8915</v>
      </c>
      <c r="B8274" s="370" t="s">
        <v>8916</v>
      </c>
      <c r="C8274" s="371" t="s">
        <v>770</v>
      </c>
      <c r="D8274" s="372">
        <v>32</v>
      </c>
    </row>
    <row r="8275" spans="1:4" x14ac:dyDescent="0.25">
      <c r="A8275" s="369" t="s">
        <v>8917</v>
      </c>
      <c r="B8275" s="370" t="s">
        <v>8918</v>
      </c>
      <c r="C8275" s="371" t="s">
        <v>770</v>
      </c>
      <c r="D8275" s="372">
        <v>8</v>
      </c>
    </row>
    <row r="8276" spans="1:4" ht="30" x14ac:dyDescent="0.25">
      <c r="A8276" s="369" t="s">
        <v>13196</v>
      </c>
      <c r="B8276" s="370" t="s">
        <v>13197</v>
      </c>
      <c r="C8276" s="371" t="s">
        <v>569</v>
      </c>
      <c r="D8276" s="372">
        <v>1</v>
      </c>
    </row>
    <row r="8277" spans="1:4" ht="30" x14ac:dyDescent="0.25">
      <c r="A8277" s="369" t="s">
        <v>14729</v>
      </c>
      <c r="B8277" s="370" t="s">
        <v>14730</v>
      </c>
      <c r="C8277" s="371" t="s">
        <v>770</v>
      </c>
      <c r="D8277" s="372">
        <v>1</v>
      </c>
    </row>
    <row r="8278" spans="1:4" ht="30" x14ac:dyDescent="0.25">
      <c r="A8278" s="369" t="s">
        <v>3198</v>
      </c>
      <c r="B8278" s="370" t="s">
        <v>3199</v>
      </c>
      <c r="C8278" s="371" t="s">
        <v>569</v>
      </c>
      <c r="D8278" s="372"/>
    </row>
    <row r="8279" spans="1:4" x14ac:dyDescent="0.25">
      <c r="A8279" s="369" t="s">
        <v>8913</v>
      </c>
      <c r="B8279" s="370" t="s">
        <v>8914</v>
      </c>
      <c r="C8279" s="371" t="s">
        <v>770</v>
      </c>
      <c r="D8279" s="372">
        <v>10</v>
      </c>
    </row>
    <row r="8280" spans="1:4" x14ac:dyDescent="0.25">
      <c r="A8280" s="369" t="s">
        <v>8915</v>
      </c>
      <c r="B8280" s="370" t="s">
        <v>8916</v>
      </c>
      <c r="C8280" s="371" t="s">
        <v>770</v>
      </c>
      <c r="D8280" s="372">
        <v>20</v>
      </c>
    </row>
    <row r="8281" spans="1:4" x14ac:dyDescent="0.25">
      <c r="A8281" s="369" t="s">
        <v>8917</v>
      </c>
      <c r="B8281" s="370" t="s">
        <v>8918</v>
      </c>
      <c r="C8281" s="371" t="s">
        <v>770</v>
      </c>
      <c r="D8281" s="372">
        <v>5</v>
      </c>
    </row>
    <row r="8282" spans="1:4" ht="30" x14ac:dyDescent="0.25">
      <c r="A8282" s="369" t="s">
        <v>13198</v>
      </c>
      <c r="B8282" s="370" t="s">
        <v>3199</v>
      </c>
      <c r="C8282" s="371" t="s">
        <v>569</v>
      </c>
      <c r="D8282" s="372">
        <v>1</v>
      </c>
    </row>
    <row r="8283" spans="1:4" ht="30" x14ac:dyDescent="0.25">
      <c r="A8283" s="369" t="s">
        <v>14729</v>
      </c>
      <c r="B8283" s="370" t="s">
        <v>14730</v>
      </c>
      <c r="C8283" s="371" t="s">
        <v>770</v>
      </c>
      <c r="D8283" s="372">
        <v>0.5</v>
      </c>
    </row>
    <row r="8284" spans="1:4" ht="30" x14ac:dyDescent="0.25">
      <c r="A8284" s="369" t="s">
        <v>3200</v>
      </c>
      <c r="B8284" s="370" t="s">
        <v>3201</v>
      </c>
      <c r="C8284" s="371" t="s">
        <v>569</v>
      </c>
      <c r="D8284" s="372"/>
    </row>
    <row r="8285" spans="1:4" x14ac:dyDescent="0.25">
      <c r="A8285" s="369" t="s">
        <v>8913</v>
      </c>
      <c r="B8285" s="370" t="s">
        <v>8914</v>
      </c>
      <c r="C8285" s="371" t="s">
        <v>770</v>
      </c>
      <c r="D8285" s="372">
        <v>10</v>
      </c>
    </row>
    <row r="8286" spans="1:4" x14ac:dyDescent="0.25">
      <c r="A8286" s="369" t="s">
        <v>8915</v>
      </c>
      <c r="B8286" s="370" t="s">
        <v>8916</v>
      </c>
      <c r="C8286" s="371" t="s">
        <v>770</v>
      </c>
      <c r="D8286" s="372">
        <v>20</v>
      </c>
    </row>
    <row r="8287" spans="1:4" x14ac:dyDescent="0.25">
      <c r="A8287" s="369" t="s">
        <v>8917</v>
      </c>
      <c r="B8287" s="370" t="s">
        <v>8918</v>
      </c>
      <c r="C8287" s="371" t="s">
        <v>770</v>
      </c>
      <c r="D8287" s="372">
        <v>5</v>
      </c>
    </row>
    <row r="8288" spans="1:4" ht="30" x14ac:dyDescent="0.25">
      <c r="A8288" s="369" t="s">
        <v>13199</v>
      </c>
      <c r="B8288" s="370" t="s">
        <v>3201</v>
      </c>
      <c r="C8288" s="371" t="s">
        <v>569</v>
      </c>
      <c r="D8288" s="372">
        <v>1</v>
      </c>
    </row>
    <row r="8289" spans="1:4" ht="30" x14ac:dyDescent="0.25">
      <c r="A8289" s="369" t="s">
        <v>14729</v>
      </c>
      <c r="B8289" s="370" t="s">
        <v>14730</v>
      </c>
      <c r="C8289" s="371" t="s">
        <v>770</v>
      </c>
      <c r="D8289" s="372">
        <v>0.5</v>
      </c>
    </row>
    <row r="8290" spans="1:4" ht="30" x14ac:dyDescent="0.25">
      <c r="A8290" s="369" t="s">
        <v>3202</v>
      </c>
      <c r="B8290" s="370" t="s">
        <v>7325</v>
      </c>
      <c r="C8290" s="371" t="s">
        <v>569</v>
      </c>
      <c r="D8290" s="372"/>
    </row>
    <row r="8291" spans="1:4" x14ac:dyDescent="0.25">
      <c r="A8291" s="369" t="s">
        <v>8913</v>
      </c>
      <c r="B8291" s="370" t="s">
        <v>8914</v>
      </c>
      <c r="C8291" s="371" t="s">
        <v>770</v>
      </c>
      <c r="D8291" s="372">
        <v>16</v>
      </c>
    </row>
    <row r="8292" spans="1:4" x14ac:dyDescent="0.25">
      <c r="A8292" s="369" t="s">
        <v>8915</v>
      </c>
      <c r="B8292" s="370" t="s">
        <v>8916</v>
      </c>
      <c r="C8292" s="371" t="s">
        <v>770</v>
      </c>
      <c r="D8292" s="372">
        <v>32</v>
      </c>
    </row>
    <row r="8293" spans="1:4" x14ac:dyDescent="0.25">
      <c r="A8293" s="369" t="s">
        <v>8917</v>
      </c>
      <c r="B8293" s="370" t="s">
        <v>8918</v>
      </c>
      <c r="C8293" s="371" t="s">
        <v>770</v>
      </c>
      <c r="D8293" s="372">
        <v>8</v>
      </c>
    </row>
    <row r="8294" spans="1:4" ht="45" x14ac:dyDescent="0.25">
      <c r="A8294" s="369" t="s">
        <v>13200</v>
      </c>
      <c r="B8294" s="370" t="s">
        <v>13201</v>
      </c>
      <c r="C8294" s="371" t="s">
        <v>569</v>
      </c>
      <c r="D8294" s="372">
        <v>1</v>
      </c>
    </row>
    <row r="8295" spans="1:4" ht="30" x14ac:dyDescent="0.25">
      <c r="A8295" s="369" t="s">
        <v>14729</v>
      </c>
      <c r="B8295" s="370" t="s">
        <v>14730</v>
      </c>
      <c r="C8295" s="371" t="s">
        <v>770</v>
      </c>
      <c r="D8295" s="372">
        <v>1</v>
      </c>
    </row>
    <row r="8296" spans="1:4" ht="30" x14ac:dyDescent="0.25">
      <c r="A8296" s="369" t="s">
        <v>3203</v>
      </c>
      <c r="B8296" s="370" t="s">
        <v>7326</v>
      </c>
      <c r="C8296" s="371" t="s">
        <v>569</v>
      </c>
      <c r="D8296" s="372"/>
    </row>
    <row r="8297" spans="1:4" x14ac:dyDescent="0.25">
      <c r="A8297" s="369" t="s">
        <v>8913</v>
      </c>
      <c r="B8297" s="370" t="s">
        <v>8914</v>
      </c>
      <c r="C8297" s="371" t="s">
        <v>770</v>
      </c>
      <c r="D8297" s="372">
        <v>10</v>
      </c>
    </row>
    <row r="8298" spans="1:4" x14ac:dyDescent="0.25">
      <c r="A8298" s="369" t="s">
        <v>8915</v>
      </c>
      <c r="B8298" s="370" t="s">
        <v>8916</v>
      </c>
      <c r="C8298" s="371" t="s">
        <v>770</v>
      </c>
      <c r="D8298" s="372">
        <v>20</v>
      </c>
    </row>
    <row r="8299" spans="1:4" x14ac:dyDescent="0.25">
      <c r="A8299" s="369" t="s">
        <v>8917</v>
      </c>
      <c r="B8299" s="370" t="s">
        <v>8918</v>
      </c>
      <c r="C8299" s="371" t="s">
        <v>770</v>
      </c>
      <c r="D8299" s="372">
        <v>5</v>
      </c>
    </row>
    <row r="8300" spans="1:4" ht="30" x14ac:dyDescent="0.25">
      <c r="A8300" s="369" t="s">
        <v>13202</v>
      </c>
      <c r="B8300" s="370" t="s">
        <v>13203</v>
      </c>
      <c r="C8300" s="371" t="s">
        <v>569</v>
      </c>
      <c r="D8300" s="372">
        <v>1</v>
      </c>
    </row>
    <row r="8301" spans="1:4" ht="30" x14ac:dyDescent="0.25">
      <c r="A8301" s="369" t="s">
        <v>14729</v>
      </c>
      <c r="B8301" s="370" t="s">
        <v>14730</v>
      </c>
      <c r="C8301" s="371" t="s">
        <v>770</v>
      </c>
      <c r="D8301" s="372">
        <v>1</v>
      </c>
    </row>
    <row r="8302" spans="1:4" ht="30" x14ac:dyDescent="0.25">
      <c r="A8302" s="369" t="s">
        <v>3204</v>
      </c>
      <c r="B8302" s="370" t="s">
        <v>7327</v>
      </c>
      <c r="C8302" s="371" t="s">
        <v>569</v>
      </c>
      <c r="D8302" s="372"/>
    </row>
    <row r="8303" spans="1:4" x14ac:dyDescent="0.25">
      <c r="A8303" s="369" t="s">
        <v>8913</v>
      </c>
      <c r="B8303" s="370" t="s">
        <v>8914</v>
      </c>
      <c r="C8303" s="371" t="s">
        <v>770</v>
      </c>
      <c r="D8303" s="372">
        <v>10</v>
      </c>
    </row>
    <row r="8304" spans="1:4" x14ac:dyDescent="0.25">
      <c r="A8304" s="369" t="s">
        <v>8915</v>
      </c>
      <c r="B8304" s="370" t="s">
        <v>8916</v>
      </c>
      <c r="C8304" s="371" t="s">
        <v>770</v>
      </c>
      <c r="D8304" s="372">
        <v>20</v>
      </c>
    </row>
    <row r="8305" spans="1:4" x14ac:dyDescent="0.25">
      <c r="A8305" s="369" t="s">
        <v>8917</v>
      </c>
      <c r="B8305" s="370" t="s">
        <v>8918</v>
      </c>
      <c r="C8305" s="371" t="s">
        <v>770</v>
      </c>
      <c r="D8305" s="372">
        <v>5</v>
      </c>
    </row>
    <row r="8306" spans="1:4" ht="45" x14ac:dyDescent="0.25">
      <c r="A8306" s="369" t="s">
        <v>13204</v>
      </c>
      <c r="B8306" s="370" t="s">
        <v>13205</v>
      </c>
      <c r="C8306" s="371" t="s">
        <v>569</v>
      </c>
      <c r="D8306" s="372">
        <v>1</v>
      </c>
    </row>
    <row r="8307" spans="1:4" ht="30" x14ac:dyDescent="0.25">
      <c r="A8307" s="369" t="s">
        <v>14729</v>
      </c>
      <c r="B8307" s="370" t="s">
        <v>14730</v>
      </c>
      <c r="C8307" s="371" t="s">
        <v>770</v>
      </c>
      <c r="D8307" s="372">
        <v>1</v>
      </c>
    </row>
    <row r="8308" spans="1:4" x14ac:dyDescent="0.25">
      <c r="A8308" s="365" t="s">
        <v>7328</v>
      </c>
      <c r="B8308" s="366" t="s">
        <v>15117</v>
      </c>
      <c r="C8308" s="367"/>
      <c r="D8308" s="368"/>
    </row>
    <row r="8309" spans="1:4" x14ac:dyDescent="0.25">
      <c r="A8309" s="369" t="s">
        <v>3205</v>
      </c>
      <c r="B8309" s="370" t="s">
        <v>3206</v>
      </c>
      <c r="C8309" s="371" t="s">
        <v>52</v>
      </c>
      <c r="D8309" s="372"/>
    </row>
    <row r="8310" spans="1:4" x14ac:dyDescent="0.25">
      <c r="A8310" s="369" t="s">
        <v>8913</v>
      </c>
      <c r="B8310" s="370" t="s">
        <v>8914</v>
      </c>
      <c r="C8310" s="371" t="s">
        <v>770</v>
      </c>
      <c r="D8310" s="372">
        <v>0.4</v>
      </c>
    </row>
    <row r="8311" spans="1:4" x14ac:dyDescent="0.25">
      <c r="A8311" s="369" t="s">
        <v>8915</v>
      </c>
      <c r="B8311" s="370" t="s">
        <v>8916</v>
      </c>
      <c r="C8311" s="371" t="s">
        <v>770</v>
      </c>
      <c r="D8311" s="372">
        <v>0.4</v>
      </c>
    </row>
    <row r="8312" spans="1:4" x14ac:dyDescent="0.25">
      <c r="A8312" s="369" t="s">
        <v>12979</v>
      </c>
      <c r="B8312" s="370" t="s">
        <v>12980</v>
      </c>
      <c r="C8312" s="371" t="s">
        <v>52</v>
      </c>
      <c r="D8312" s="372">
        <v>1</v>
      </c>
    </row>
    <row r="8313" spans="1:4" x14ac:dyDescent="0.25">
      <c r="A8313" s="369" t="s">
        <v>3207</v>
      </c>
      <c r="B8313" s="370" t="s">
        <v>3208</v>
      </c>
      <c r="C8313" s="371" t="s">
        <v>569</v>
      </c>
      <c r="D8313" s="372"/>
    </row>
    <row r="8314" spans="1:4" x14ac:dyDescent="0.25">
      <c r="A8314" s="369" t="s">
        <v>8913</v>
      </c>
      <c r="B8314" s="370" t="s">
        <v>8914</v>
      </c>
      <c r="C8314" s="371" t="s">
        <v>770</v>
      </c>
      <c r="D8314" s="372">
        <v>0.2</v>
      </c>
    </row>
    <row r="8315" spans="1:4" x14ac:dyDescent="0.25">
      <c r="A8315" s="369" t="s">
        <v>8915</v>
      </c>
      <c r="B8315" s="370" t="s">
        <v>8916</v>
      </c>
      <c r="C8315" s="371" t="s">
        <v>770</v>
      </c>
      <c r="D8315" s="372">
        <v>0.2</v>
      </c>
    </row>
    <row r="8316" spans="1:4" x14ac:dyDescent="0.25">
      <c r="A8316" s="369" t="s">
        <v>14033</v>
      </c>
      <c r="B8316" s="370" t="s">
        <v>3208</v>
      </c>
      <c r="C8316" s="371" t="s">
        <v>569</v>
      </c>
      <c r="D8316" s="372">
        <v>1</v>
      </c>
    </row>
    <row r="8317" spans="1:4" x14ac:dyDescent="0.25">
      <c r="A8317" s="369" t="s">
        <v>3209</v>
      </c>
      <c r="B8317" s="370" t="s">
        <v>3210</v>
      </c>
      <c r="C8317" s="371" t="s">
        <v>569</v>
      </c>
      <c r="D8317" s="372"/>
    </row>
    <row r="8318" spans="1:4" x14ac:dyDescent="0.25">
      <c r="A8318" s="369" t="s">
        <v>8917</v>
      </c>
      <c r="B8318" s="370" t="s">
        <v>8918</v>
      </c>
      <c r="C8318" s="371" t="s">
        <v>770</v>
      </c>
      <c r="D8318" s="372">
        <v>1</v>
      </c>
    </row>
    <row r="8319" spans="1:4" x14ac:dyDescent="0.25">
      <c r="A8319" s="369" t="s">
        <v>13207</v>
      </c>
      <c r="B8319" s="370" t="s">
        <v>13208</v>
      </c>
      <c r="C8319" s="371" t="s">
        <v>569</v>
      </c>
      <c r="D8319" s="372">
        <v>1</v>
      </c>
    </row>
    <row r="8320" spans="1:4" x14ac:dyDescent="0.25">
      <c r="A8320" s="369" t="s">
        <v>3211</v>
      </c>
      <c r="B8320" s="370" t="s">
        <v>3212</v>
      </c>
      <c r="C8320" s="371" t="s">
        <v>569</v>
      </c>
      <c r="D8320" s="372"/>
    </row>
    <row r="8321" spans="1:4" x14ac:dyDescent="0.25">
      <c r="A8321" s="369" t="s">
        <v>8913</v>
      </c>
      <c r="B8321" s="370" t="s">
        <v>8914</v>
      </c>
      <c r="C8321" s="371" t="s">
        <v>770</v>
      </c>
      <c r="D8321" s="372">
        <v>0.2</v>
      </c>
    </row>
    <row r="8322" spans="1:4" x14ac:dyDescent="0.25">
      <c r="A8322" s="369" t="s">
        <v>8915</v>
      </c>
      <c r="B8322" s="370" t="s">
        <v>8916</v>
      </c>
      <c r="C8322" s="371" t="s">
        <v>770</v>
      </c>
      <c r="D8322" s="372">
        <v>0.2</v>
      </c>
    </row>
    <row r="8323" spans="1:4" x14ac:dyDescent="0.25">
      <c r="A8323" s="369" t="s">
        <v>12749</v>
      </c>
      <c r="B8323" s="370" t="s">
        <v>12750</v>
      </c>
      <c r="C8323" s="371" t="s">
        <v>569</v>
      </c>
      <c r="D8323" s="372">
        <v>1</v>
      </c>
    </row>
    <row r="8324" spans="1:4" x14ac:dyDescent="0.25">
      <c r="A8324" s="369" t="s">
        <v>3213</v>
      </c>
      <c r="B8324" s="370" t="s">
        <v>3214</v>
      </c>
      <c r="C8324" s="371" t="s">
        <v>569</v>
      </c>
      <c r="D8324" s="372"/>
    </row>
    <row r="8325" spans="1:4" x14ac:dyDescent="0.25">
      <c r="A8325" s="369" t="s">
        <v>8913</v>
      </c>
      <c r="B8325" s="370" t="s">
        <v>8914</v>
      </c>
      <c r="C8325" s="371" t="s">
        <v>770</v>
      </c>
      <c r="D8325" s="372">
        <v>0.15</v>
      </c>
    </row>
    <row r="8326" spans="1:4" x14ac:dyDescent="0.25">
      <c r="A8326" s="369" t="s">
        <v>8915</v>
      </c>
      <c r="B8326" s="370" t="s">
        <v>8916</v>
      </c>
      <c r="C8326" s="371" t="s">
        <v>770</v>
      </c>
      <c r="D8326" s="372">
        <v>0.15</v>
      </c>
    </row>
    <row r="8327" spans="1:4" x14ac:dyDescent="0.25">
      <c r="A8327" s="369" t="s">
        <v>12615</v>
      </c>
      <c r="B8327" s="370" t="s">
        <v>12616</v>
      </c>
      <c r="C8327" s="371" t="s">
        <v>569</v>
      </c>
      <c r="D8327" s="372">
        <v>1</v>
      </c>
    </row>
    <row r="8328" spans="1:4" x14ac:dyDescent="0.25">
      <c r="A8328" s="369" t="s">
        <v>3215</v>
      </c>
      <c r="B8328" s="370" t="s">
        <v>3216</v>
      </c>
      <c r="C8328" s="371" t="s">
        <v>569</v>
      </c>
      <c r="D8328" s="372"/>
    </row>
    <row r="8329" spans="1:4" x14ac:dyDescent="0.25">
      <c r="A8329" s="369" t="s">
        <v>8913</v>
      </c>
      <c r="B8329" s="370" t="s">
        <v>8914</v>
      </c>
      <c r="C8329" s="371" t="s">
        <v>770</v>
      </c>
      <c r="D8329" s="372">
        <v>0.2</v>
      </c>
    </row>
    <row r="8330" spans="1:4" x14ac:dyDescent="0.25">
      <c r="A8330" s="369" t="s">
        <v>8915</v>
      </c>
      <c r="B8330" s="370" t="s">
        <v>8916</v>
      </c>
      <c r="C8330" s="371" t="s">
        <v>770</v>
      </c>
      <c r="D8330" s="372">
        <v>0.2</v>
      </c>
    </row>
    <row r="8331" spans="1:4" x14ac:dyDescent="0.25">
      <c r="A8331" s="369" t="s">
        <v>14034</v>
      </c>
      <c r="B8331" s="370" t="s">
        <v>14035</v>
      </c>
      <c r="C8331" s="371" t="s">
        <v>569</v>
      </c>
      <c r="D8331" s="372">
        <v>1</v>
      </c>
    </row>
    <row r="8332" spans="1:4" ht="30" x14ac:dyDescent="0.25">
      <c r="A8332" s="369" t="s">
        <v>3217</v>
      </c>
      <c r="B8332" s="370" t="s">
        <v>3218</v>
      </c>
      <c r="C8332" s="371" t="s">
        <v>569</v>
      </c>
      <c r="D8332" s="372"/>
    </row>
    <row r="8333" spans="1:4" x14ac:dyDescent="0.25">
      <c r="A8333" s="369" t="s">
        <v>8915</v>
      </c>
      <c r="B8333" s="370" t="s">
        <v>8916</v>
      </c>
      <c r="C8333" s="371" t="s">
        <v>770</v>
      </c>
      <c r="D8333" s="372">
        <v>0.05</v>
      </c>
    </row>
    <row r="8334" spans="1:4" ht="30" x14ac:dyDescent="0.25">
      <c r="A8334" s="369" t="s">
        <v>14234</v>
      </c>
      <c r="B8334" s="370" t="s">
        <v>14235</v>
      </c>
      <c r="C8334" s="371" t="s">
        <v>569</v>
      </c>
      <c r="D8334" s="372">
        <v>1</v>
      </c>
    </row>
    <row r="8335" spans="1:4" x14ac:dyDescent="0.25">
      <c r="A8335" s="369" t="s">
        <v>3219</v>
      </c>
      <c r="B8335" s="370" t="s">
        <v>3220</v>
      </c>
      <c r="C8335" s="371" t="s">
        <v>569</v>
      </c>
      <c r="D8335" s="372"/>
    </row>
    <row r="8336" spans="1:4" x14ac:dyDescent="0.25">
      <c r="A8336" s="369" t="s">
        <v>8913</v>
      </c>
      <c r="B8336" s="370" t="s">
        <v>8914</v>
      </c>
      <c r="C8336" s="371" t="s">
        <v>770</v>
      </c>
      <c r="D8336" s="372">
        <v>0.5</v>
      </c>
    </row>
    <row r="8337" spans="1:4" x14ac:dyDescent="0.25">
      <c r="A8337" s="369" t="s">
        <v>8915</v>
      </c>
      <c r="B8337" s="370" t="s">
        <v>8916</v>
      </c>
      <c r="C8337" s="371" t="s">
        <v>770</v>
      </c>
      <c r="D8337" s="372">
        <v>0.5</v>
      </c>
    </row>
    <row r="8338" spans="1:4" x14ac:dyDescent="0.25">
      <c r="A8338" s="369" t="s">
        <v>12830</v>
      </c>
      <c r="B8338" s="370" t="s">
        <v>3220</v>
      </c>
      <c r="C8338" s="371" t="s">
        <v>569</v>
      </c>
      <c r="D8338" s="372">
        <v>1</v>
      </c>
    </row>
    <row r="8339" spans="1:4" x14ac:dyDescent="0.25">
      <c r="A8339" s="369" t="s">
        <v>3221</v>
      </c>
      <c r="B8339" s="370" t="s">
        <v>3222</v>
      </c>
      <c r="C8339" s="371" t="s">
        <v>569</v>
      </c>
      <c r="D8339" s="372"/>
    </row>
    <row r="8340" spans="1:4" x14ac:dyDescent="0.25">
      <c r="A8340" s="369" t="s">
        <v>8913</v>
      </c>
      <c r="B8340" s="370" t="s">
        <v>8914</v>
      </c>
      <c r="C8340" s="371" t="s">
        <v>770</v>
      </c>
      <c r="D8340" s="372">
        <v>0.5</v>
      </c>
    </row>
    <row r="8341" spans="1:4" x14ac:dyDescent="0.25">
      <c r="A8341" s="369" t="s">
        <v>8915</v>
      </c>
      <c r="B8341" s="370" t="s">
        <v>8916</v>
      </c>
      <c r="C8341" s="371" t="s">
        <v>770</v>
      </c>
      <c r="D8341" s="372">
        <v>0.5</v>
      </c>
    </row>
    <row r="8342" spans="1:4" x14ac:dyDescent="0.25">
      <c r="A8342" s="369" t="s">
        <v>9584</v>
      </c>
      <c r="B8342" s="370" t="s">
        <v>9585</v>
      </c>
      <c r="C8342" s="371" t="s">
        <v>32</v>
      </c>
      <c r="D8342" s="372">
        <v>26.143999999999998</v>
      </c>
    </row>
    <row r="8343" spans="1:4" x14ac:dyDescent="0.25">
      <c r="A8343" s="369" t="s">
        <v>3223</v>
      </c>
      <c r="B8343" s="370" t="s">
        <v>3224</v>
      </c>
      <c r="C8343" s="371" t="s">
        <v>569</v>
      </c>
      <c r="D8343" s="372"/>
    </row>
    <row r="8344" spans="1:4" x14ac:dyDescent="0.25">
      <c r="A8344" s="369" t="s">
        <v>8913</v>
      </c>
      <c r="B8344" s="370" t="s">
        <v>8914</v>
      </c>
      <c r="C8344" s="371" t="s">
        <v>770</v>
      </c>
      <c r="D8344" s="372">
        <v>2</v>
      </c>
    </row>
    <row r="8345" spans="1:4" x14ac:dyDescent="0.25">
      <c r="A8345" s="369" t="s">
        <v>8915</v>
      </c>
      <c r="B8345" s="370" t="s">
        <v>8916</v>
      </c>
      <c r="C8345" s="371" t="s">
        <v>770</v>
      </c>
      <c r="D8345" s="372">
        <v>4</v>
      </c>
    </row>
    <row r="8346" spans="1:4" x14ac:dyDescent="0.25">
      <c r="A8346" s="369" t="s">
        <v>9550</v>
      </c>
      <c r="B8346" s="370" t="s">
        <v>9551</v>
      </c>
      <c r="C8346" s="371" t="s">
        <v>569</v>
      </c>
      <c r="D8346" s="372">
        <v>3</v>
      </c>
    </row>
    <row r="8347" spans="1:4" x14ac:dyDescent="0.25">
      <c r="A8347" s="369" t="s">
        <v>9554</v>
      </c>
      <c r="B8347" s="370" t="s">
        <v>9555</v>
      </c>
      <c r="C8347" s="371" t="s">
        <v>569</v>
      </c>
      <c r="D8347" s="372">
        <v>2</v>
      </c>
    </row>
    <row r="8348" spans="1:4" x14ac:dyDescent="0.25">
      <c r="A8348" s="369" t="s">
        <v>9556</v>
      </c>
      <c r="B8348" s="370" t="s">
        <v>9557</v>
      </c>
      <c r="C8348" s="371" t="s">
        <v>569</v>
      </c>
      <c r="D8348" s="372">
        <v>1</v>
      </c>
    </row>
    <row r="8349" spans="1:4" x14ac:dyDescent="0.25">
      <c r="A8349" s="369" t="s">
        <v>14467</v>
      </c>
      <c r="B8349" s="370" t="s">
        <v>14468</v>
      </c>
      <c r="C8349" s="371" t="s">
        <v>569</v>
      </c>
      <c r="D8349" s="372">
        <v>1</v>
      </c>
    </row>
    <row r="8350" spans="1:4" x14ac:dyDescent="0.25">
      <c r="A8350" s="369" t="s">
        <v>3225</v>
      </c>
      <c r="B8350" s="370" t="s">
        <v>3226</v>
      </c>
      <c r="C8350" s="371" t="s">
        <v>3227</v>
      </c>
      <c r="D8350" s="372"/>
    </row>
    <row r="8351" spans="1:4" x14ac:dyDescent="0.25">
      <c r="A8351" s="369" t="s">
        <v>8915</v>
      </c>
      <c r="B8351" s="370" t="s">
        <v>8916</v>
      </c>
      <c r="C8351" s="371" t="s">
        <v>770</v>
      </c>
      <c r="D8351" s="372">
        <v>0.05</v>
      </c>
    </row>
    <row r="8352" spans="1:4" x14ac:dyDescent="0.25">
      <c r="A8352" s="369" t="s">
        <v>9104</v>
      </c>
      <c r="B8352" s="370" t="s">
        <v>9105</v>
      </c>
      <c r="C8352" s="371" t="s">
        <v>3227</v>
      </c>
      <c r="D8352" s="372">
        <v>1</v>
      </c>
    </row>
    <row r="8353" spans="1:4" x14ac:dyDescent="0.25">
      <c r="A8353" s="369" t="s">
        <v>3228</v>
      </c>
      <c r="B8353" s="370" t="s">
        <v>3229</v>
      </c>
      <c r="C8353" s="371" t="s">
        <v>569</v>
      </c>
      <c r="D8353" s="372"/>
    </row>
    <row r="8354" spans="1:4" x14ac:dyDescent="0.25">
      <c r="A8354" s="369" t="s">
        <v>8913</v>
      </c>
      <c r="B8354" s="370" t="s">
        <v>8914</v>
      </c>
      <c r="C8354" s="371" t="s">
        <v>770</v>
      </c>
      <c r="D8354" s="372">
        <v>1</v>
      </c>
    </row>
    <row r="8355" spans="1:4" x14ac:dyDescent="0.25">
      <c r="A8355" s="369" t="s">
        <v>8915</v>
      </c>
      <c r="B8355" s="370" t="s">
        <v>8916</v>
      </c>
      <c r="C8355" s="371" t="s">
        <v>770</v>
      </c>
      <c r="D8355" s="372">
        <v>1</v>
      </c>
    </row>
    <row r="8356" spans="1:4" x14ac:dyDescent="0.25">
      <c r="A8356" s="369" t="s">
        <v>9546</v>
      </c>
      <c r="B8356" s="370" t="s">
        <v>9547</v>
      </c>
      <c r="C8356" s="371" t="s">
        <v>569</v>
      </c>
      <c r="D8356" s="372">
        <v>1</v>
      </c>
    </row>
    <row r="8357" spans="1:4" x14ac:dyDescent="0.25">
      <c r="A8357" s="369" t="s">
        <v>9550</v>
      </c>
      <c r="B8357" s="370" t="s">
        <v>9551</v>
      </c>
      <c r="C8357" s="371" t="s">
        <v>569</v>
      </c>
      <c r="D8357" s="372">
        <v>1</v>
      </c>
    </row>
    <row r="8358" spans="1:4" x14ac:dyDescent="0.25">
      <c r="A8358" s="369" t="s">
        <v>12625</v>
      </c>
      <c r="B8358" s="370" t="s">
        <v>12626</v>
      </c>
      <c r="C8358" s="371" t="s">
        <v>569</v>
      </c>
      <c r="D8358" s="372">
        <v>1</v>
      </c>
    </row>
    <row r="8359" spans="1:4" x14ac:dyDescent="0.25">
      <c r="A8359" s="369" t="s">
        <v>3230</v>
      </c>
      <c r="B8359" s="370" t="s">
        <v>3231</v>
      </c>
      <c r="C8359" s="371" t="s">
        <v>3227</v>
      </c>
      <c r="D8359" s="372"/>
    </row>
    <row r="8360" spans="1:4" x14ac:dyDescent="0.25">
      <c r="A8360" s="369" t="s">
        <v>8915</v>
      </c>
      <c r="B8360" s="370" t="s">
        <v>8916</v>
      </c>
      <c r="C8360" s="371" t="s">
        <v>770</v>
      </c>
      <c r="D8360" s="372">
        <v>0.05</v>
      </c>
    </row>
    <row r="8361" spans="1:4" x14ac:dyDescent="0.25">
      <c r="A8361" s="369" t="s">
        <v>9099</v>
      </c>
      <c r="B8361" s="370" t="s">
        <v>9100</v>
      </c>
      <c r="C8361" s="371" t="s">
        <v>3227</v>
      </c>
      <c r="D8361" s="372">
        <v>1</v>
      </c>
    </row>
    <row r="8362" spans="1:4" x14ac:dyDescent="0.25">
      <c r="A8362" s="369" t="s">
        <v>3232</v>
      </c>
      <c r="B8362" s="370" t="s">
        <v>3233</v>
      </c>
      <c r="C8362" s="371" t="s">
        <v>569</v>
      </c>
      <c r="D8362" s="372"/>
    </row>
    <row r="8363" spans="1:4" x14ac:dyDescent="0.25">
      <c r="A8363" s="369" t="s">
        <v>8913</v>
      </c>
      <c r="B8363" s="370" t="s">
        <v>8914</v>
      </c>
      <c r="C8363" s="371" t="s">
        <v>770</v>
      </c>
      <c r="D8363" s="372">
        <v>4</v>
      </c>
    </row>
    <row r="8364" spans="1:4" x14ac:dyDescent="0.25">
      <c r="A8364" s="369" t="s">
        <v>8915</v>
      </c>
      <c r="B8364" s="370" t="s">
        <v>8916</v>
      </c>
      <c r="C8364" s="371" t="s">
        <v>770</v>
      </c>
      <c r="D8364" s="372">
        <v>8</v>
      </c>
    </row>
    <row r="8365" spans="1:4" x14ac:dyDescent="0.25">
      <c r="A8365" s="369" t="s">
        <v>3234</v>
      </c>
      <c r="B8365" s="370" t="s">
        <v>3235</v>
      </c>
      <c r="C8365" s="371" t="s">
        <v>310</v>
      </c>
      <c r="D8365" s="372"/>
    </row>
    <row r="8366" spans="1:4" x14ac:dyDescent="0.25">
      <c r="A8366" s="369" t="s">
        <v>8679</v>
      </c>
      <c r="B8366" s="370" t="s">
        <v>8680</v>
      </c>
      <c r="C8366" s="371" t="s">
        <v>310</v>
      </c>
      <c r="D8366" s="372">
        <v>1</v>
      </c>
    </row>
    <row r="8367" spans="1:4" x14ac:dyDescent="0.25">
      <c r="A8367" s="369" t="s">
        <v>8915</v>
      </c>
      <c r="B8367" s="370" t="s">
        <v>8916</v>
      </c>
      <c r="C8367" s="371" t="s">
        <v>770</v>
      </c>
      <c r="D8367" s="372">
        <v>0.04</v>
      </c>
    </row>
    <row r="8368" spans="1:4" x14ac:dyDescent="0.25">
      <c r="A8368" s="369" t="s">
        <v>3236</v>
      </c>
      <c r="B8368" s="370" t="s">
        <v>3237</v>
      </c>
      <c r="C8368" s="371" t="s">
        <v>310</v>
      </c>
      <c r="D8368" s="372"/>
    </row>
    <row r="8369" spans="1:4" x14ac:dyDescent="0.25">
      <c r="A8369" s="369" t="s">
        <v>8679</v>
      </c>
      <c r="B8369" s="370" t="s">
        <v>8680</v>
      </c>
      <c r="C8369" s="371" t="s">
        <v>310</v>
      </c>
      <c r="D8369" s="372">
        <v>1</v>
      </c>
    </row>
    <row r="8370" spans="1:4" x14ac:dyDescent="0.25">
      <c r="A8370" s="369" t="s">
        <v>8915</v>
      </c>
      <c r="B8370" s="370" t="s">
        <v>8916</v>
      </c>
      <c r="C8370" s="371" t="s">
        <v>770</v>
      </c>
      <c r="D8370" s="372">
        <v>0.06</v>
      </c>
    </row>
    <row r="8371" spans="1:4" ht="30" x14ac:dyDescent="0.25">
      <c r="A8371" s="369" t="s">
        <v>3238</v>
      </c>
      <c r="B8371" s="370" t="s">
        <v>7330</v>
      </c>
      <c r="C8371" s="371" t="s">
        <v>21</v>
      </c>
      <c r="D8371" s="372"/>
    </row>
    <row r="8372" spans="1:4" x14ac:dyDescent="0.25">
      <c r="A8372" s="369" t="s">
        <v>8915</v>
      </c>
      <c r="B8372" s="370" t="s">
        <v>8916</v>
      </c>
      <c r="C8372" s="371" t="s">
        <v>770</v>
      </c>
      <c r="D8372" s="372">
        <v>0.5</v>
      </c>
    </row>
    <row r="8373" spans="1:4" ht="30" x14ac:dyDescent="0.25">
      <c r="A8373" s="369" t="s">
        <v>14765</v>
      </c>
      <c r="B8373" s="370" t="s">
        <v>14766</v>
      </c>
      <c r="C8373" s="371" t="s">
        <v>21</v>
      </c>
      <c r="D8373" s="372">
        <v>1</v>
      </c>
    </row>
    <row r="8374" spans="1:4" ht="30" x14ac:dyDescent="0.25">
      <c r="A8374" s="369" t="s">
        <v>3239</v>
      </c>
      <c r="B8374" s="370" t="s">
        <v>7331</v>
      </c>
      <c r="C8374" s="371" t="s">
        <v>21</v>
      </c>
      <c r="D8374" s="372"/>
    </row>
    <row r="8375" spans="1:4" x14ac:dyDescent="0.25">
      <c r="A8375" s="369" t="s">
        <v>8915</v>
      </c>
      <c r="B8375" s="370" t="s">
        <v>8916</v>
      </c>
      <c r="C8375" s="371" t="s">
        <v>770</v>
      </c>
      <c r="D8375" s="372">
        <v>0.5</v>
      </c>
    </row>
    <row r="8376" spans="1:4" ht="30" x14ac:dyDescent="0.25">
      <c r="A8376" s="369" t="s">
        <v>14743</v>
      </c>
      <c r="B8376" s="370" t="s">
        <v>14744</v>
      </c>
      <c r="C8376" s="371" t="s">
        <v>21</v>
      </c>
      <c r="D8376" s="372">
        <v>1</v>
      </c>
    </row>
    <row r="8377" spans="1:4" x14ac:dyDescent="0.25">
      <c r="A8377" s="369" t="s">
        <v>3240</v>
      </c>
      <c r="B8377" s="370" t="s">
        <v>3241</v>
      </c>
      <c r="C8377" s="371" t="s">
        <v>3227</v>
      </c>
      <c r="D8377" s="372"/>
    </row>
    <row r="8378" spans="1:4" x14ac:dyDescent="0.25">
      <c r="A8378" s="369" t="s">
        <v>8915</v>
      </c>
      <c r="B8378" s="370" t="s">
        <v>8916</v>
      </c>
      <c r="C8378" s="371" t="s">
        <v>770</v>
      </c>
      <c r="D8378" s="372">
        <v>0.05</v>
      </c>
    </row>
    <row r="8379" spans="1:4" x14ac:dyDescent="0.25">
      <c r="A8379" s="369" t="s">
        <v>9101</v>
      </c>
      <c r="B8379" s="370" t="s">
        <v>3241</v>
      </c>
      <c r="C8379" s="371" t="s">
        <v>3227</v>
      </c>
      <c r="D8379" s="372">
        <v>1</v>
      </c>
    </row>
    <row r="8380" spans="1:4" x14ac:dyDescent="0.25">
      <c r="A8380" s="369" t="s">
        <v>3242</v>
      </c>
      <c r="B8380" s="370" t="s">
        <v>3243</v>
      </c>
      <c r="C8380" s="371" t="s">
        <v>569</v>
      </c>
      <c r="D8380" s="372"/>
    </row>
    <row r="8381" spans="1:4" x14ac:dyDescent="0.25">
      <c r="A8381" s="369" t="s">
        <v>8913</v>
      </c>
      <c r="B8381" s="370" t="s">
        <v>8914</v>
      </c>
      <c r="C8381" s="371" t="s">
        <v>770</v>
      </c>
      <c r="D8381" s="372">
        <v>1</v>
      </c>
    </row>
    <row r="8382" spans="1:4" x14ac:dyDescent="0.25">
      <c r="A8382" s="369" t="s">
        <v>8915</v>
      </c>
      <c r="B8382" s="370" t="s">
        <v>8916</v>
      </c>
      <c r="C8382" s="371" t="s">
        <v>770</v>
      </c>
      <c r="D8382" s="372">
        <v>2</v>
      </c>
    </row>
    <row r="8383" spans="1:4" x14ac:dyDescent="0.25">
      <c r="A8383" s="369" t="s">
        <v>14469</v>
      </c>
      <c r="B8383" s="370" t="s">
        <v>3243</v>
      </c>
      <c r="C8383" s="371" t="s">
        <v>569</v>
      </c>
      <c r="D8383" s="372">
        <v>1</v>
      </c>
    </row>
    <row r="8384" spans="1:4" x14ac:dyDescent="0.25">
      <c r="A8384" s="369" t="s">
        <v>3244</v>
      </c>
      <c r="B8384" s="370" t="s">
        <v>3245</v>
      </c>
      <c r="C8384" s="371" t="s">
        <v>569</v>
      </c>
      <c r="D8384" s="372"/>
    </row>
    <row r="8385" spans="1:4" x14ac:dyDescent="0.25">
      <c r="A8385" s="369" t="s">
        <v>8915</v>
      </c>
      <c r="B8385" s="370" t="s">
        <v>8916</v>
      </c>
      <c r="C8385" s="371" t="s">
        <v>770</v>
      </c>
      <c r="D8385" s="372">
        <v>0.05</v>
      </c>
    </row>
    <row r="8386" spans="1:4" x14ac:dyDescent="0.25">
      <c r="A8386" s="369" t="s">
        <v>9102</v>
      </c>
      <c r="B8386" s="370" t="s">
        <v>9103</v>
      </c>
      <c r="C8386" s="371" t="s">
        <v>569</v>
      </c>
      <c r="D8386" s="372">
        <v>1</v>
      </c>
    </row>
    <row r="8387" spans="1:4" x14ac:dyDescent="0.25">
      <c r="A8387" s="369" t="s">
        <v>3246</v>
      </c>
      <c r="B8387" s="370" t="s">
        <v>3247</v>
      </c>
      <c r="C8387" s="371" t="s">
        <v>569</v>
      </c>
      <c r="D8387" s="372"/>
    </row>
    <row r="8388" spans="1:4" x14ac:dyDescent="0.25">
      <c r="A8388" s="369" t="s">
        <v>8913</v>
      </c>
      <c r="B8388" s="370" t="s">
        <v>8914</v>
      </c>
      <c r="C8388" s="371" t="s">
        <v>770</v>
      </c>
      <c r="D8388" s="372">
        <v>2</v>
      </c>
    </row>
    <row r="8389" spans="1:4" x14ac:dyDescent="0.25">
      <c r="A8389" s="369" t="s">
        <v>8915</v>
      </c>
      <c r="B8389" s="370" t="s">
        <v>8916</v>
      </c>
      <c r="C8389" s="371" t="s">
        <v>770</v>
      </c>
      <c r="D8389" s="372">
        <v>4</v>
      </c>
    </row>
    <row r="8390" spans="1:4" x14ac:dyDescent="0.25">
      <c r="A8390" s="369" t="s">
        <v>13773</v>
      </c>
      <c r="B8390" s="370" t="s">
        <v>13774</v>
      </c>
      <c r="C8390" s="371" t="s">
        <v>569</v>
      </c>
      <c r="D8390" s="372">
        <v>1</v>
      </c>
    </row>
    <row r="8391" spans="1:4" x14ac:dyDescent="0.25">
      <c r="A8391" s="369" t="s">
        <v>3248</v>
      </c>
      <c r="B8391" s="370" t="s">
        <v>3249</v>
      </c>
      <c r="C8391" s="371" t="s">
        <v>569</v>
      </c>
      <c r="D8391" s="372"/>
    </row>
    <row r="8392" spans="1:4" x14ac:dyDescent="0.25">
      <c r="A8392" s="369" t="s">
        <v>8915</v>
      </c>
      <c r="B8392" s="370" t="s">
        <v>8916</v>
      </c>
      <c r="C8392" s="371" t="s">
        <v>770</v>
      </c>
      <c r="D8392" s="372">
        <v>0.05</v>
      </c>
    </row>
    <row r="8393" spans="1:4" ht="45" x14ac:dyDescent="0.25">
      <c r="A8393" s="369" t="s">
        <v>13213</v>
      </c>
      <c r="B8393" s="370" t="s">
        <v>13214</v>
      </c>
      <c r="C8393" s="371" t="s">
        <v>569</v>
      </c>
      <c r="D8393" s="372">
        <v>1</v>
      </c>
    </row>
    <row r="8394" spans="1:4" x14ac:dyDescent="0.25">
      <c r="A8394" s="369" t="s">
        <v>3250</v>
      </c>
      <c r="B8394" s="370" t="s">
        <v>7332</v>
      </c>
      <c r="C8394" s="371" t="s">
        <v>569</v>
      </c>
      <c r="D8394" s="372"/>
    </row>
    <row r="8395" spans="1:4" x14ac:dyDescent="0.25">
      <c r="A8395" s="369" t="s">
        <v>8913</v>
      </c>
      <c r="B8395" s="370" t="s">
        <v>8914</v>
      </c>
      <c r="C8395" s="371" t="s">
        <v>770</v>
      </c>
      <c r="D8395" s="372">
        <v>2</v>
      </c>
    </row>
    <row r="8396" spans="1:4" x14ac:dyDescent="0.25">
      <c r="A8396" s="369" t="s">
        <v>8915</v>
      </c>
      <c r="B8396" s="370" t="s">
        <v>8916</v>
      </c>
      <c r="C8396" s="371" t="s">
        <v>770</v>
      </c>
      <c r="D8396" s="372">
        <v>4</v>
      </c>
    </row>
    <row r="8397" spans="1:4" ht="30" x14ac:dyDescent="0.25">
      <c r="A8397" s="369" t="s">
        <v>14007</v>
      </c>
      <c r="B8397" s="370" t="s">
        <v>14008</v>
      </c>
      <c r="C8397" s="371" t="s">
        <v>569</v>
      </c>
      <c r="D8397" s="372">
        <v>1</v>
      </c>
    </row>
    <row r="8398" spans="1:4" x14ac:dyDescent="0.25">
      <c r="A8398" s="369" t="s">
        <v>3251</v>
      </c>
      <c r="B8398" s="370" t="s">
        <v>3252</v>
      </c>
      <c r="C8398" s="371" t="s">
        <v>569</v>
      </c>
      <c r="D8398" s="372"/>
    </row>
    <row r="8399" spans="1:4" x14ac:dyDescent="0.25">
      <c r="A8399" s="369" t="s">
        <v>8913</v>
      </c>
      <c r="B8399" s="370" t="s">
        <v>8914</v>
      </c>
      <c r="C8399" s="371" t="s">
        <v>770</v>
      </c>
      <c r="D8399" s="372">
        <v>1</v>
      </c>
    </row>
    <row r="8400" spans="1:4" x14ac:dyDescent="0.25">
      <c r="A8400" s="369" t="s">
        <v>8915</v>
      </c>
      <c r="B8400" s="370" t="s">
        <v>8916</v>
      </c>
      <c r="C8400" s="371" t="s">
        <v>770</v>
      </c>
      <c r="D8400" s="372">
        <v>1</v>
      </c>
    </row>
    <row r="8401" spans="1:4" ht="30" x14ac:dyDescent="0.25">
      <c r="A8401" s="369" t="s">
        <v>13646</v>
      </c>
      <c r="B8401" s="370" t="s">
        <v>13647</v>
      </c>
      <c r="C8401" s="371" t="s">
        <v>569</v>
      </c>
      <c r="D8401" s="372">
        <v>1</v>
      </c>
    </row>
    <row r="8402" spans="1:4" x14ac:dyDescent="0.25">
      <c r="A8402" s="369" t="s">
        <v>3253</v>
      </c>
      <c r="B8402" s="370" t="s">
        <v>3254</v>
      </c>
      <c r="C8402" s="371" t="s">
        <v>569</v>
      </c>
      <c r="D8402" s="372"/>
    </row>
    <row r="8403" spans="1:4" x14ac:dyDescent="0.25">
      <c r="A8403" s="369" t="s">
        <v>8913</v>
      </c>
      <c r="B8403" s="370" t="s">
        <v>8914</v>
      </c>
      <c r="C8403" s="371" t="s">
        <v>770</v>
      </c>
      <c r="D8403" s="372">
        <v>1</v>
      </c>
    </row>
    <row r="8404" spans="1:4" x14ac:dyDescent="0.25">
      <c r="A8404" s="369" t="s">
        <v>8915</v>
      </c>
      <c r="B8404" s="370" t="s">
        <v>8916</v>
      </c>
      <c r="C8404" s="371" t="s">
        <v>770</v>
      </c>
      <c r="D8404" s="372">
        <v>1</v>
      </c>
    </row>
    <row r="8405" spans="1:4" ht="30" x14ac:dyDescent="0.25">
      <c r="A8405" s="369" t="s">
        <v>13648</v>
      </c>
      <c r="B8405" s="370" t="s">
        <v>13649</v>
      </c>
      <c r="C8405" s="371" t="s">
        <v>569</v>
      </c>
      <c r="D8405" s="372">
        <v>1</v>
      </c>
    </row>
    <row r="8406" spans="1:4" x14ac:dyDescent="0.25">
      <c r="A8406" s="369" t="s">
        <v>3255</v>
      </c>
      <c r="B8406" s="370" t="s">
        <v>3256</v>
      </c>
      <c r="C8406" s="371" t="s">
        <v>569</v>
      </c>
      <c r="D8406" s="372"/>
    </row>
    <row r="8407" spans="1:4" x14ac:dyDescent="0.25">
      <c r="A8407" s="369" t="s">
        <v>8913</v>
      </c>
      <c r="B8407" s="370" t="s">
        <v>8914</v>
      </c>
      <c r="C8407" s="371" t="s">
        <v>770</v>
      </c>
      <c r="D8407" s="372">
        <v>1</v>
      </c>
    </row>
    <row r="8408" spans="1:4" x14ac:dyDescent="0.25">
      <c r="A8408" s="369" t="s">
        <v>8915</v>
      </c>
      <c r="B8408" s="370" t="s">
        <v>8916</v>
      </c>
      <c r="C8408" s="371" t="s">
        <v>770</v>
      </c>
      <c r="D8408" s="372">
        <v>1</v>
      </c>
    </row>
    <row r="8409" spans="1:4" ht="30" x14ac:dyDescent="0.25">
      <c r="A8409" s="369" t="s">
        <v>13644</v>
      </c>
      <c r="B8409" s="370" t="s">
        <v>13645</v>
      </c>
      <c r="C8409" s="371" t="s">
        <v>569</v>
      </c>
      <c r="D8409" s="372">
        <v>1</v>
      </c>
    </row>
    <row r="8410" spans="1:4" x14ac:dyDescent="0.25">
      <c r="A8410" s="365" t="s">
        <v>7333</v>
      </c>
      <c r="B8410" s="366" t="s">
        <v>15118</v>
      </c>
      <c r="C8410" s="367"/>
      <c r="D8410" s="368"/>
    </row>
    <row r="8411" spans="1:4" x14ac:dyDescent="0.25">
      <c r="A8411" s="365" t="s">
        <v>7334</v>
      </c>
      <c r="B8411" s="366" t="s">
        <v>15119</v>
      </c>
      <c r="C8411" s="367"/>
      <c r="D8411" s="368"/>
    </row>
    <row r="8412" spans="1:4" x14ac:dyDescent="0.25">
      <c r="A8412" s="369" t="s">
        <v>3259</v>
      </c>
      <c r="B8412" s="370" t="s">
        <v>3260</v>
      </c>
      <c r="C8412" s="371" t="s">
        <v>569</v>
      </c>
      <c r="D8412" s="372"/>
    </row>
    <row r="8413" spans="1:4" x14ac:dyDescent="0.25">
      <c r="A8413" s="369" t="s">
        <v>8913</v>
      </c>
      <c r="B8413" s="370" t="s">
        <v>8914</v>
      </c>
      <c r="C8413" s="371" t="s">
        <v>770</v>
      </c>
      <c r="D8413" s="372">
        <v>1</v>
      </c>
    </row>
    <row r="8414" spans="1:4" x14ac:dyDescent="0.25">
      <c r="A8414" s="369" t="s">
        <v>8915</v>
      </c>
      <c r="B8414" s="370" t="s">
        <v>8916</v>
      </c>
      <c r="C8414" s="371" t="s">
        <v>770</v>
      </c>
      <c r="D8414" s="372">
        <v>1</v>
      </c>
    </row>
    <row r="8415" spans="1:4" x14ac:dyDescent="0.25">
      <c r="A8415" s="369" t="s">
        <v>8935</v>
      </c>
      <c r="B8415" s="370" t="s">
        <v>8936</v>
      </c>
      <c r="C8415" s="371" t="s">
        <v>770</v>
      </c>
      <c r="D8415" s="372">
        <v>0.8</v>
      </c>
    </row>
    <row r="8416" spans="1:4" x14ac:dyDescent="0.25">
      <c r="A8416" s="369" t="s">
        <v>8949</v>
      </c>
      <c r="B8416" s="370" t="s">
        <v>8950</v>
      </c>
      <c r="C8416" s="371" t="s">
        <v>770</v>
      </c>
      <c r="D8416" s="372">
        <v>0.8</v>
      </c>
    </row>
    <row r="8417" spans="1:4" ht="30" x14ac:dyDescent="0.25">
      <c r="A8417" s="369" t="s">
        <v>13775</v>
      </c>
      <c r="B8417" s="370" t="s">
        <v>13776</v>
      </c>
      <c r="C8417" s="371" t="s">
        <v>569</v>
      </c>
      <c r="D8417" s="372">
        <v>1</v>
      </c>
    </row>
    <row r="8418" spans="1:4" x14ac:dyDescent="0.25">
      <c r="A8418" s="369" t="s">
        <v>3261</v>
      </c>
      <c r="B8418" s="370" t="s">
        <v>3262</v>
      </c>
      <c r="C8418" s="371" t="s">
        <v>569</v>
      </c>
      <c r="D8418" s="372"/>
    </row>
    <row r="8419" spans="1:4" x14ac:dyDescent="0.25">
      <c r="A8419" s="369" t="s">
        <v>8913</v>
      </c>
      <c r="B8419" s="370" t="s">
        <v>8914</v>
      </c>
      <c r="C8419" s="371" t="s">
        <v>770</v>
      </c>
      <c r="D8419" s="372">
        <v>1.5</v>
      </c>
    </row>
    <row r="8420" spans="1:4" x14ac:dyDescent="0.25">
      <c r="A8420" s="369" t="s">
        <v>8915</v>
      </c>
      <c r="B8420" s="370" t="s">
        <v>8916</v>
      </c>
      <c r="C8420" s="371" t="s">
        <v>770</v>
      </c>
      <c r="D8420" s="372">
        <v>1.5</v>
      </c>
    </row>
    <row r="8421" spans="1:4" x14ac:dyDescent="0.25">
      <c r="A8421" s="369" t="s">
        <v>8935</v>
      </c>
      <c r="B8421" s="370" t="s">
        <v>8936</v>
      </c>
      <c r="C8421" s="371" t="s">
        <v>770</v>
      </c>
      <c r="D8421" s="372">
        <v>1</v>
      </c>
    </row>
    <row r="8422" spans="1:4" x14ac:dyDescent="0.25">
      <c r="A8422" s="369" t="s">
        <v>8949</v>
      </c>
      <c r="B8422" s="370" t="s">
        <v>8950</v>
      </c>
      <c r="C8422" s="371" t="s">
        <v>770</v>
      </c>
      <c r="D8422" s="372">
        <v>1</v>
      </c>
    </row>
    <row r="8423" spans="1:4" ht="30" x14ac:dyDescent="0.25">
      <c r="A8423" s="369" t="s">
        <v>13777</v>
      </c>
      <c r="B8423" s="370" t="s">
        <v>13778</v>
      </c>
      <c r="C8423" s="371" t="s">
        <v>569</v>
      </c>
      <c r="D8423" s="372">
        <v>1</v>
      </c>
    </row>
    <row r="8424" spans="1:4" x14ac:dyDescent="0.25">
      <c r="A8424" s="369" t="s">
        <v>3263</v>
      </c>
      <c r="B8424" s="370" t="s">
        <v>3264</v>
      </c>
      <c r="C8424" s="371" t="s">
        <v>569</v>
      </c>
      <c r="D8424" s="372"/>
    </row>
    <row r="8425" spans="1:4" x14ac:dyDescent="0.25">
      <c r="A8425" s="369" t="s">
        <v>8913</v>
      </c>
      <c r="B8425" s="370" t="s">
        <v>8914</v>
      </c>
      <c r="C8425" s="371" t="s">
        <v>770</v>
      </c>
      <c r="D8425" s="372">
        <v>2</v>
      </c>
    </row>
    <row r="8426" spans="1:4" x14ac:dyDescent="0.25">
      <c r="A8426" s="369" t="s">
        <v>8915</v>
      </c>
      <c r="B8426" s="370" t="s">
        <v>8916</v>
      </c>
      <c r="C8426" s="371" t="s">
        <v>770</v>
      </c>
      <c r="D8426" s="372">
        <v>2</v>
      </c>
    </row>
    <row r="8427" spans="1:4" x14ac:dyDescent="0.25">
      <c r="A8427" s="369" t="s">
        <v>8935</v>
      </c>
      <c r="B8427" s="370" t="s">
        <v>8936</v>
      </c>
      <c r="C8427" s="371" t="s">
        <v>770</v>
      </c>
      <c r="D8427" s="372">
        <v>1.2</v>
      </c>
    </row>
    <row r="8428" spans="1:4" x14ac:dyDescent="0.25">
      <c r="A8428" s="369" t="s">
        <v>8949</v>
      </c>
      <c r="B8428" s="370" t="s">
        <v>8950</v>
      </c>
      <c r="C8428" s="371" t="s">
        <v>770</v>
      </c>
      <c r="D8428" s="372">
        <v>1.2</v>
      </c>
    </row>
    <row r="8429" spans="1:4" ht="30" x14ac:dyDescent="0.25">
      <c r="A8429" s="369" t="s">
        <v>13779</v>
      </c>
      <c r="B8429" s="370" t="s">
        <v>13780</v>
      </c>
      <c r="C8429" s="371" t="s">
        <v>569</v>
      </c>
      <c r="D8429" s="372">
        <v>1</v>
      </c>
    </row>
    <row r="8430" spans="1:4" x14ac:dyDescent="0.25">
      <c r="A8430" s="369" t="s">
        <v>3265</v>
      </c>
      <c r="B8430" s="370" t="s">
        <v>3266</v>
      </c>
      <c r="C8430" s="371" t="s">
        <v>569</v>
      </c>
      <c r="D8430" s="372"/>
    </row>
    <row r="8431" spans="1:4" x14ac:dyDescent="0.25">
      <c r="A8431" s="369" t="s">
        <v>8913</v>
      </c>
      <c r="B8431" s="370" t="s">
        <v>8914</v>
      </c>
      <c r="C8431" s="371" t="s">
        <v>770</v>
      </c>
      <c r="D8431" s="372">
        <v>2.6</v>
      </c>
    </row>
    <row r="8432" spans="1:4" x14ac:dyDescent="0.25">
      <c r="A8432" s="369" t="s">
        <v>8915</v>
      </c>
      <c r="B8432" s="370" t="s">
        <v>8916</v>
      </c>
      <c r="C8432" s="371" t="s">
        <v>770</v>
      </c>
      <c r="D8432" s="372">
        <v>2.5</v>
      </c>
    </row>
    <row r="8433" spans="1:4" x14ac:dyDescent="0.25">
      <c r="A8433" s="369" t="s">
        <v>8935</v>
      </c>
      <c r="B8433" s="370" t="s">
        <v>8936</v>
      </c>
      <c r="C8433" s="371" t="s">
        <v>770</v>
      </c>
      <c r="D8433" s="372">
        <v>1.4</v>
      </c>
    </row>
    <row r="8434" spans="1:4" x14ac:dyDescent="0.25">
      <c r="A8434" s="369" t="s">
        <v>8949</v>
      </c>
      <c r="B8434" s="370" t="s">
        <v>8950</v>
      </c>
      <c r="C8434" s="371" t="s">
        <v>770</v>
      </c>
      <c r="D8434" s="372">
        <v>1.4</v>
      </c>
    </row>
    <row r="8435" spans="1:4" ht="30" x14ac:dyDescent="0.25">
      <c r="A8435" s="369" t="s">
        <v>13781</v>
      </c>
      <c r="B8435" s="370" t="s">
        <v>13782</v>
      </c>
      <c r="C8435" s="371" t="s">
        <v>569</v>
      </c>
      <c r="D8435" s="372">
        <v>1</v>
      </c>
    </row>
    <row r="8436" spans="1:4" x14ac:dyDescent="0.25">
      <c r="A8436" s="369" t="s">
        <v>3267</v>
      </c>
      <c r="B8436" s="370" t="s">
        <v>3268</v>
      </c>
      <c r="C8436" s="371" t="s">
        <v>569</v>
      </c>
      <c r="D8436" s="372"/>
    </row>
    <row r="8437" spans="1:4" x14ac:dyDescent="0.25">
      <c r="A8437" s="369" t="s">
        <v>8913</v>
      </c>
      <c r="B8437" s="370" t="s">
        <v>8914</v>
      </c>
      <c r="C8437" s="371" t="s">
        <v>770</v>
      </c>
      <c r="D8437" s="372">
        <v>3.5</v>
      </c>
    </row>
    <row r="8438" spans="1:4" x14ac:dyDescent="0.25">
      <c r="A8438" s="369" t="s">
        <v>8915</v>
      </c>
      <c r="B8438" s="370" t="s">
        <v>8916</v>
      </c>
      <c r="C8438" s="371" t="s">
        <v>770</v>
      </c>
      <c r="D8438" s="372">
        <v>3.5</v>
      </c>
    </row>
    <row r="8439" spans="1:4" x14ac:dyDescent="0.25">
      <c r="A8439" s="369" t="s">
        <v>8935</v>
      </c>
      <c r="B8439" s="370" t="s">
        <v>8936</v>
      </c>
      <c r="C8439" s="371" t="s">
        <v>770</v>
      </c>
      <c r="D8439" s="372">
        <v>1.8</v>
      </c>
    </row>
    <row r="8440" spans="1:4" x14ac:dyDescent="0.25">
      <c r="A8440" s="369" t="s">
        <v>8949</v>
      </c>
      <c r="B8440" s="370" t="s">
        <v>8950</v>
      </c>
      <c r="C8440" s="371" t="s">
        <v>770</v>
      </c>
      <c r="D8440" s="372">
        <v>1.8</v>
      </c>
    </row>
    <row r="8441" spans="1:4" ht="30" x14ac:dyDescent="0.25">
      <c r="A8441" s="369" t="s">
        <v>13783</v>
      </c>
      <c r="B8441" s="370" t="s">
        <v>13784</v>
      </c>
      <c r="C8441" s="371" t="s">
        <v>569</v>
      </c>
      <c r="D8441" s="372">
        <v>1</v>
      </c>
    </row>
    <row r="8442" spans="1:4" ht="30" x14ac:dyDescent="0.25">
      <c r="A8442" s="365" t="s">
        <v>7335</v>
      </c>
      <c r="B8442" s="366" t="s">
        <v>15120</v>
      </c>
      <c r="C8442" s="367"/>
      <c r="D8442" s="368"/>
    </row>
    <row r="8443" spans="1:4" x14ac:dyDescent="0.25">
      <c r="A8443" s="369" t="s">
        <v>3270</v>
      </c>
      <c r="B8443" s="370" t="s">
        <v>3271</v>
      </c>
      <c r="C8443" s="371" t="s">
        <v>569</v>
      </c>
      <c r="D8443" s="372"/>
    </row>
    <row r="8444" spans="1:4" x14ac:dyDescent="0.25">
      <c r="A8444" s="369" t="s">
        <v>8913</v>
      </c>
      <c r="B8444" s="370" t="s">
        <v>8914</v>
      </c>
      <c r="C8444" s="371" t="s">
        <v>770</v>
      </c>
      <c r="D8444" s="372">
        <v>1.5</v>
      </c>
    </row>
    <row r="8445" spans="1:4" x14ac:dyDescent="0.25">
      <c r="A8445" s="369" t="s">
        <v>8915</v>
      </c>
      <c r="B8445" s="370" t="s">
        <v>8916</v>
      </c>
      <c r="C8445" s="371" t="s">
        <v>770</v>
      </c>
      <c r="D8445" s="372">
        <v>1.5</v>
      </c>
    </row>
    <row r="8446" spans="1:4" ht="30" x14ac:dyDescent="0.25">
      <c r="A8446" s="369" t="s">
        <v>13785</v>
      </c>
      <c r="B8446" s="370" t="s">
        <v>13786</v>
      </c>
      <c r="C8446" s="371" t="s">
        <v>569</v>
      </c>
      <c r="D8446" s="372">
        <v>1</v>
      </c>
    </row>
    <row r="8447" spans="1:4" x14ac:dyDescent="0.25">
      <c r="A8447" s="369" t="s">
        <v>3272</v>
      </c>
      <c r="B8447" s="370" t="s">
        <v>3273</v>
      </c>
      <c r="C8447" s="371" t="s">
        <v>569</v>
      </c>
      <c r="D8447" s="372"/>
    </row>
    <row r="8448" spans="1:4" x14ac:dyDescent="0.25">
      <c r="A8448" s="369" t="s">
        <v>8913</v>
      </c>
      <c r="B8448" s="370" t="s">
        <v>8914</v>
      </c>
      <c r="C8448" s="371" t="s">
        <v>770</v>
      </c>
      <c r="D8448" s="372">
        <v>2</v>
      </c>
    </row>
    <row r="8449" spans="1:4" x14ac:dyDescent="0.25">
      <c r="A8449" s="369" t="s">
        <v>8915</v>
      </c>
      <c r="B8449" s="370" t="s">
        <v>8916</v>
      </c>
      <c r="C8449" s="371" t="s">
        <v>770</v>
      </c>
      <c r="D8449" s="372">
        <v>2</v>
      </c>
    </row>
    <row r="8450" spans="1:4" ht="30" x14ac:dyDescent="0.25">
      <c r="A8450" s="369" t="s">
        <v>13787</v>
      </c>
      <c r="B8450" s="370" t="s">
        <v>13788</v>
      </c>
      <c r="C8450" s="371" t="s">
        <v>569</v>
      </c>
      <c r="D8450" s="372">
        <v>1</v>
      </c>
    </row>
    <row r="8451" spans="1:4" x14ac:dyDescent="0.25">
      <c r="A8451" s="369" t="s">
        <v>3274</v>
      </c>
      <c r="B8451" s="370" t="s">
        <v>3275</v>
      </c>
      <c r="C8451" s="371" t="s">
        <v>569</v>
      </c>
      <c r="D8451" s="372"/>
    </row>
    <row r="8452" spans="1:4" x14ac:dyDescent="0.25">
      <c r="A8452" s="369" t="s">
        <v>8913</v>
      </c>
      <c r="B8452" s="370" t="s">
        <v>8914</v>
      </c>
      <c r="C8452" s="371" t="s">
        <v>770</v>
      </c>
      <c r="D8452" s="372">
        <v>2.5</v>
      </c>
    </row>
    <row r="8453" spans="1:4" x14ac:dyDescent="0.25">
      <c r="A8453" s="369" t="s">
        <v>8915</v>
      </c>
      <c r="B8453" s="370" t="s">
        <v>8916</v>
      </c>
      <c r="C8453" s="371" t="s">
        <v>770</v>
      </c>
      <c r="D8453" s="372">
        <v>2.5</v>
      </c>
    </row>
    <row r="8454" spans="1:4" ht="30" x14ac:dyDescent="0.25">
      <c r="A8454" s="369" t="s">
        <v>13789</v>
      </c>
      <c r="B8454" s="370" t="s">
        <v>13790</v>
      </c>
      <c r="C8454" s="371" t="s">
        <v>569</v>
      </c>
      <c r="D8454" s="372">
        <v>1</v>
      </c>
    </row>
    <row r="8455" spans="1:4" x14ac:dyDescent="0.25">
      <c r="A8455" s="369" t="s">
        <v>3276</v>
      </c>
      <c r="B8455" s="370" t="s">
        <v>3277</v>
      </c>
      <c r="C8455" s="371" t="s">
        <v>569</v>
      </c>
      <c r="D8455" s="372"/>
    </row>
    <row r="8456" spans="1:4" x14ac:dyDescent="0.25">
      <c r="A8456" s="369" t="s">
        <v>8913</v>
      </c>
      <c r="B8456" s="370" t="s">
        <v>8914</v>
      </c>
      <c r="C8456" s="371" t="s">
        <v>770</v>
      </c>
      <c r="D8456" s="372">
        <v>3</v>
      </c>
    </row>
    <row r="8457" spans="1:4" x14ac:dyDescent="0.25">
      <c r="A8457" s="369" t="s">
        <v>8915</v>
      </c>
      <c r="B8457" s="370" t="s">
        <v>8916</v>
      </c>
      <c r="C8457" s="371" t="s">
        <v>770</v>
      </c>
      <c r="D8457" s="372">
        <v>3</v>
      </c>
    </row>
    <row r="8458" spans="1:4" ht="30" x14ac:dyDescent="0.25">
      <c r="A8458" s="369" t="s">
        <v>13791</v>
      </c>
      <c r="B8458" s="370" t="s">
        <v>13792</v>
      </c>
      <c r="C8458" s="371" t="s">
        <v>569</v>
      </c>
      <c r="D8458" s="372">
        <v>1</v>
      </c>
    </row>
    <row r="8459" spans="1:4" x14ac:dyDescent="0.25">
      <c r="A8459" s="365" t="s">
        <v>7336</v>
      </c>
      <c r="B8459" s="366" t="s">
        <v>15121</v>
      </c>
      <c r="C8459" s="367"/>
      <c r="D8459" s="368"/>
    </row>
    <row r="8460" spans="1:4" ht="30" x14ac:dyDescent="0.25">
      <c r="A8460" s="369" t="s">
        <v>3279</v>
      </c>
      <c r="B8460" s="370" t="s">
        <v>7337</v>
      </c>
      <c r="C8460" s="371" t="s">
        <v>569</v>
      </c>
      <c r="D8460" s="372"/>
    </row>
    <row r="8461" spans="1:4" x14ac:dyDescent="0.25">
      <c r="A8461" s="369" t="s">
        <v>8913</v>
      </c>
      <c r="B8461" s="370" t="s">
        <v>8914</v>
      </c>
      <c r="C8461" s="371" t="s">
        <v>770</v>
      </c>
      <c r="D8461" s="372">
        <v>2</v>
      </c>
    </row>
    <row r="8462" spans="1:4" x14ac:dyDescent="0.25">
      <c r="A8462" s="369" t="s">
        <v>8915</v>
      </c>
      <c r="B8462" s="370" t="s">
        <v>8916</v>
      </c>
      <c r="C8462" s="371" t="s">
        <v>770</v>
      </c>
      <c r="D8462" s="372">
        <v>2</v>
      </c>
    </row>
    <row r="8463" spans="1:4" x14ac:dyDescent="0.25">
      <c r="A8463" s="369" t="s">
        <v>8935</v>
      </c>
      <c r="B8463" s="370" t="s">
        <v>8936</v>
      </c>
      <c r="C8463" s="371" t="s">
        <v>770</v>
      </c>
      <c r="D8463" s="372">
        <v>2</v>
      </c>
    </row>
    <row r="8464" spans="1:4" ht="45" x14ac:dyDescent="0.25">
      <c r="A8464" s="369" t="s">
        <v>13795</v>
      </c>
      <c r="B8464" s="370" t="s">
        <v>13796</v>
      </c>
      <c r="C8464" s="371" t="s">
        <v>569</v>
      </c>
      <c r="D8464" s="372">
        <v>1</v>
      </c>
    </row>
    <row r="8465" spans="1:4" ht="30" x14ac:dyDescent="0.25">
      <c r="A8465" s="369" t="s">
        <v>223</v>
      </c>
      <c r="B8465" s="370" t="s">
        <v>7338</v>
      </c>
      <c r="C8465" s="371" t="s">
        <v>569</v>
      </c>
      <c r="D8465" s="372"/>
    </row>
    <row r="8466" spans="1:4" x14ac:dyDescent="0.25">
      <c r="A8466" s="369" t="s">
        <v>8913</v>
      </c>
      <c r="B8466" s="370" t="s">
        <v>8914</v>
      </c>
      <c r="C8466" s="371" t="s">
        <v>770</v>
      </c>
      <c r="D8466" s="372">
        <v>2</v>
      </c>
    </row>
    <row r="8467" spans="1:4" x14ac:dyDescent="0.25">
      <c r="A8467" s="369" t="s">
        <v>8915</v>
      </c>
      <c r="B8467" s="370" t="s">
        <v>8916</v>
      </c>
      <c r="C8467" s="371" t="s">
        <v>770</v>
      </c>
      <c r="D8467" s="372">
        <v>2</v>
      </c>
    </row>
    <row r="8468" spans="1:4" x14ac:dyDescent="0.25">
      <c r="A8468" s="369" t="s">
        <v>8935</v>
      </c>
      <c r="B8468" s="370" t="s">
        <v>8936</v>
      </c>
      <c r="C8468" s="371" t="s">
        <v>770</v>
      </c>
      <c r="D8468" s="372">
        <v>2</v>
      </c>
    </row>
    <row r="8469" spans="1:4" ht="45" x14ac:dyDescent="0.25">
      <c r="A8469" s="369" t="s">
        <v>13797</v>
      </c>
      <c r="B8469" s="370" t="s">
        <v>13798</v>
      </c>
      <c r="C8469" s="371" t="s">
        <v>569</v>
      </c>
      <c r="D8469" s="372">
        <v>1</v>
      </c>
    </row>
    <row r="8470" spans="1:4" ht="30" x14ac:dyDescent="0.25">
      <c r="A8470" s="369" t="s">
        <v>3280</v>
      </c>
      <c r="B8470" s="370" t="s">
        <v>7339</v>
      </c>
      <c r="C8470" s="371" t="s">
        <v>569</v>
      </c>
      <c r="D8470" s="372"/>
    </row>
    <row r="8471" spans="1:4" x14ac:dyDescent="0.25">
      <c r="A8471" s="369" t="s">
        <v>8913</v>
      </c>
      <c r="B8471" s="370" t="s">
        <v>8914</v>
      </c>
      <c r="C8471" s="371" t="s">
        <v>770</v>
      </c>
      <c r="D8471" s="372">
        <v>2.5</v>
      </c>
    </row>
    <row r="8472" spans="1:4" x14ac:dyDescent="0.25">
      <c r="A8472" s="369" t="s">
        <v>8915</v>
      </c>
      <c r="B8472" s="370" t="s">
        <v>8916</v>
      </c>
      <c r="C8472" s="371" t="s">
        <v>770</v>
      </c>
      <c r="D8472" s="372">
        <v>2.5</v>
      </c>
    </row>
    <row r="8473" spans="1:4" x14ac:dyDescent="0.25">
      <c r="A8473" s="369" t="s">
        <v>8935</v>
      </c>
      <c r="B8473" s="370" t="s">
        <v>8936</v>
      </c>
      <c r="C8473" s="371" t="s">
        <v>770</v>
      </c>
      <c r="D8473" s="372">
        <v>2.5</v>
      </c>
    </row>
    <row r="8474" spans="1:4" ht="45" x14ac:dyDescent="0.25">
      <c r="A8474" s="369" t="s">
        <v>13799</v>
      </c>
      <c r="B8474" s="370" t="s">
        <v>13800</v>
      </c>
      <c r="C8474" s="371" t="s">
        <v>569</v>
      </c>
      <c r="D8474" s="372">
        <v>1</v>
      </c>
    </row>
    <row r="8475" spans="1:4" ht="30" x14ac:dyDescent="0.25">
      <c r="A8475" s="369" t="s">
        <v>3281</v>
      </c>
      <c r="B8475" s="370" t="s">
        <v>7340</v>
      </c>
      <c r="C8475" s="371" t="s">
        <v>569</v>
      </c>
      <c r="D8475" s="372"/>
    </row>
    <row r="8476" spans="1:4" x14ac:dyDescent="0.25">
      <c r="A8476" s="369" t="s">
        <v>8913</v>
      </c>
      <c r="B8476" s="370" t="s">
        <v>8914</v>
      </c>
      <c r="C8476" s="371" t="s">
        <v>770</v>
      </c>
      <c r="D8476" s="372">
        <v>2.5</v>
      </c>
    </row>
    <row r="8477" spans="1:4" x14ac:dyDescent="0.25">
      <c r="A8477" s="369" t="s">
        <v>8915</v>
      </c>
      <c r="B8477" s="370" t="s">
        <v>8916</v>
      </c>
      <c r="C8477" s="371" t="s">
        <v>770</v>
      </c>
      <c r="D8477" s="372">
        <v>2.5</v>
      </c>
    </row>
    <row r="8478" spans="1:4" x14ac:dyDescent="0.25">
      <c r="A8478" s="369" t="s">
        <v>8935</v>
      </c>
      <c r="B8478" s="370" t="s">
        <v>8936</v>
      </c>
      <c r="C8478" s="371" t="s">
        <v>770</v>
      </c>
      <c r="D8478" s="372">
        <v>2.5</v>
      </c>
    </row>
    <row r="8479" spans="1:4" ht="45" x14ac:dyDescent="0.25">
      <c r="A8479" s="369" t="s">
        <v>13801</v>
      </c>
      <c r="B8479" s="370" t="s">
        <v>13802</v>
      </c>
      <c r="C8479" s="371" t="s">
        <v>569</v>
      </c>
      <c r="D8479" s="372">
        <v>1</v>
      </c>
    </row>
    <row r="8480" spans="1:4" ht="30" x14ac:dyDescent="0.25">
      <c r="A8480" s="369" t="s">
        <v>3282</v>
      </c>
      <c r="B8480" s="370" t="s">
        <v>7341</v>
      </c>
      <c r="C8480" s="371" t="s">
        <v>569</v>
      </c>
      <c r="D8480" s="372"/>
    </row>
    <row r="8481" spans="1:4" x14ac:dyDescent="0.25">
      <c r="A8481" s="369" t="s">
        <v>8913</v>
      </c>
      <c r="B8481" s="370" t="s">
        <v>8914</v>
      </c>
      <c r="C8481" s="371" t="s">
        <v>770</v>
      </c>
      <c r="D8481" s="372">
        <v>3</v>
      </c>
    </row>
    <row r="8482" spans="1:4" x14ac:dyDescent="0.25">
      <c r="A8482" s="369" t="s">
        <v>8915</v>
      </c>
      <c r="B8482" s="370" t="s">
        <v>8916</v>
      </c>
      <c r="C8482" s="371" t="s">
        <v>770</v>
      </c>
      <c r="D8482" s="372">
        <v>3</v>
      </c>
    </row>
    <row r="8483" spans="1:4" x14ac:dyDescent="0.25">
      <c r="A8483" s="369" t="s">
        <v>8935</v>
      </c>
      <c r="B8483" s="370" t="s">
        <v>8936</v>
      </c>
      <c r="C8483" s="371" t="s">
        <v>770</v>
      </c>
      <c r="D8483" s="372">
        <v>3</v>
      </c>
    </row>
    <row r="8484" spans="1:4" ht="45" x14ac:dyDescent="0.25">
      <c r="A8484" s="369" t="s">
        <v>13803</v>
      </c>
      <c r="B8484" s="370" t="s">
        <v>13804</v>
      </c>
      <c r="C8484" s="371" t="s">
        <v>569</v>
      </c>
      <c r="D8484" s="372">
        <v>1</v>
      </c>
    </row>
    <row r="8485" spans="1:4" ht="30" x14ac:dyDescent="0.25">
      <c r="A8485" s="369" t="s">
        <v>3283</v>
      </c>
      <c r="B8485" s="370" t="s">
        <v>7342</v>
      </c>
      <c r="C8485" s="371" t="s">
        <v>569</v>
      </c>
      <c r="D8485" s="372"/>
    </row>
    <row r="8486" spans="1:4" x14ac:dyDescent="0.25">
      <c r="A8486" s="369" t="s">
        <v>8913</v>
      </c>
      <c r="B8486" s="370" t="s">
        <v>8914</v>
      </c>
      <c r="C8486" s="371" t="s">
        <v>770</v>
      </c>
      <c r="D8486" s="372">
        <v>3</v>
      </c>
    </row>
    <row r="8487" spans="1:4" x14ac:dyDescent="0.25">
      <c r="A8487" s="369" t="s">
        <v>8915</v>
      </c>
      <c r="B8487" s="370" t="s">
        <v>8916</v>
      </c>
      <c r="C8487" s="371" t="s">
        <v>770</v>
      </c>
      <c r="D8487" s="372">
        <v>3</v>
      </c>
    </row>
    <row r="8488" spans="1:4" x14ac:dyDescent="0.25">
      <c r="A8488" s="369" t="s">
        <v>8935</v>
      </c>
      <c r="B8488" s="370" t="s">
        <v>8936</v>
      </c>
      <c r="C8488" s="371" t="s">
        <v>770</v>
      </c>
      <c r="D8488" s="372">
        <v>3</v>
      </c>
    </row>
    <row r="8489" spans="1:4" ht="45" x14ac:dyDescent="0.25">
      <c r="A8489" s="369" t="s">
        <v>13805</v>
      </c>
      <c r="B8489" s="370" t="s">
        <v>13806</v>
      </c>
      <c r="C8489" s="371" t="s">
        <v>569</v>
      </c>
      <c r="D8489" s="372">
        <v>1</v>
      </c>
    </row>
    <row r="8490" spans="1:4" x14ac:dyDescent="0.25">
      <c r="A8490" s="365" t="s">
        <v>7343</v>
      </c>
      <c r="B8490" s="366" t="s">
        <v>15122</v>
      </c>
      <c r="C8490" s="367"/>
      <c r="D8490" s="368"/>
    </row>
    <row r="8491" spans="1:4" ht="30" x14ac:dyDescent="0.25">
      <c r="A8491" s="369" t="s">
        <v>3285</v>
      </c>
      <c r="B8491" s="370" t="s">
        <v>7344</v>
      </c>
      <c r="C8491" s="371" t="s">
        <v>569</v>
      </c>
      <c r="D8491" s="372"/>
    </row>
    <row r="8492" spans="1:4" x14ac:dyDescent="0.25">
      <c r="A8492" s="369" t="s">
        <v>8913</v>
      </c>
      <c r="B8492" s="370" t="s">
        <v>8914</v>
      </c>
      <c r="C8492" s="371" t="s">
        <v>770</v>
      </c>
      <c r="D8492" s="372">
        <v>1.5</v>
      </c>
    </row>
    <row r="8493" spans="1:4" x14ac:dyDescent="0.25">
      <c r="A8493" s="369" t="s">
        <v>8915</v>
      </c>
      <c r="B8493" s="370" t="s">
        <v>8916</v>
      </c>
      <c r="C8493" s="371" t="s">
        <v>770</v>
      </c>
      <c r="D8493" s="372">
        <v>1.5</v>
      </c>
    </row>
    <row r="8494" spans="1:4" x14ac:dyDescent="0.25">
      <c r="A8494" s="369" t="s">
        <v>8935</v>
      </c>
      <c r="B8494" s="370" t="s">
        <v>8936</v>
      </c>
      <c r="C8494" s="371" t="s">
        <v>770</v>
      </c>
      <c r="D8494" s="372">
        <v>1.5</v>
      </c>
    </row>
    <row r="8495" spans="1:4" ht="45" x14ac:dyDescent="0.25">
      <c r="A8495" s="369" t="s">
        <v>13807</v>
      </c>
      <c r="B8495" s="370" t="s">
        <v>13808</v>
      </c>
      <c r="C8495" s="371" t="s">
        <v>569</v>
      </c>
      <c r="D8495" s="372">
        <v>1</v>
      </c>
    </row>
    <row r="8496" spans="1:4" ht="30" x14ac:dyDescent="0.25">
      <c r="A8496" s="369" t="s">
        <v>3286</v>
      </c>
      <c r="B8496" s="370" t="s">
        <v>7345</v>
      </c>
      <c r="C8496" s="371" t="s">
        <v>569</v>
      </c>
      <c r="D8496" s="372"/>
    </row>
    <row r="8497" spans="1:4" x14ac:dyDescent="0.25">
      <c r="A8497" s="369" t="s">
        <v>8913</v>
      </c>
      <c r="B8497" s="370" t="s">
        <v>8914</v>
      </c>
      <c r="C8497" s="371" t="s">
        <v>770</v>
      </c>
      <c r="D8497" s="372">
        <v>1.5</v>
      </c>
    </row>
    <row r="8498" spans="1:4" x14ac:dyDescent="0.25">
      <c r="A8498" s="369" t="s">
        <v>8915</v>
      </c>
      <c r="B8498" s="370" t="s">
        <v>8916</v>
      </c>
      <c r="C8498" s="371" t="s">
        <v>770</v>
      </c>
      <c r="D8498" s="372">
        <v>1.5</v>
      </c>
    </row>
    <row r="8499" spans="1:4" x14ac:dyDescent="0.25">
      <c r="A8499" s="369" t="s">
        <v>8935</v>
      </c>
      <c r="B8499" s="370" t="s">
        <v>8936</v>
      </c>
      <c r="C8499" s="371" t="s">
        <v>770</v>
      </c>
      <c r="D8499" s="372">
        <v>1.5</v>
      </c>
    </row>
    <row r="8500" spans="1:4" ht="45" x14ac:dyDescent="0.25">
      <c r="A8500" s="369" t="s">
        <v>13809</v>
      </c>
      <c r="B8500" s="370" t="s">
        <v>13810</v>
      </c>
      <c r="C8500" s="371" t="s">
        <v>569</v>
      </c>
      <c r="D8500" s="372">
        <v>1</v>
      </c>
    </row>
    <row r="8501" spans="1:4" ht="30" x14ac:dyDescent="0.25">
      <c r="A8501" s="369" t="s">
        <v>3287</v>
      </c>
      <c r="B8501" s="370" t="s">
        <v>7346</v>
      </c>
      <c r="C8501" s="371" t="s">
        <v>569</v>
      </c>
      <c r="D8501" s="372"/>
    </row>
    <row r="8502" spans="1:4" x14ac:dyDescent="0.25">
      <c r="A8502" s="369" t="s">
        <v>8913</v>
      </c>
      <c r="B8502" s="370" t="s">
        <v>8914</v>
      </c>
      <c r="C8502" s="371" t="s">
        <v>770</v>
      </c>
      <c r="D8502" s="372">
        <v>2</v>
      </c>
    </row>
    <row r="8503" spans="1:4" x14ac:dyDescent="0.25">
      <c r="A8503" s="369" t="s">
        <v>8915</v>
      </c>
      <c r="B8503" s="370" t="s">
        <v>8916</v>
      </c>
      <c r="C8503" s="371" t="s">
        <v>770</v>
      </c>
      <c r="D8503" s="372">
        <v>2</v>
      </c>
    </row>
    <row r="8504" spans="1:4" x14ac:dyDescent="0.25">
      <c r="A8504" s="369" t="s">
        <v>8935</v>
      </c>
      <c r="B8504" s="370" t="s">
        <v>8936</v>
      </c>
      <c r="C8504" s="371" t="s">
        <v>770</v>
      </c>
      <c r="D8504" s="372">
        <v>2</v>
      </c>
    </row>
    <row r="8505" spans="1:4" ht="45" x14ac:dyDescent="0.25">
      <c r="A8505" s="369" t="s">
        <v>13811</v>
      </c>
      <c r="B8505" s="370" t="s">
        <v>13812</v>
      </c>
      <c r="C8505" s="371" t="s">
        <v>569</v>
      </c>
      <c r="D8505" s="372">
        <v>1</v>
      </c>
    </row>
    <row r="8506" spans="1:4" ht="30" x14ac:dyDescent="0.25">
      <c r="A8506" s="369" t="s">
        <v>353</v>
      </c>
      <c r="B8506" s="370" t="s">
        <v>7347</v>
      </c>
      <c r="C8506" s="371" t="s">
        <v>569</v>
      </c>
      <c r="D8506" s="372"/>
    </row>
    <row r="8507" spans="1:4" x14ac:dyDescent="0.25">
      <c r="A8507" s="369" t="s">
        <v>8913</v>
      </c>
      <c r="B8507" s="370" t="s">
        <v>8914</v>
      </c>
      <c r="C8507" s="371" t="s">
        <v>770</v>
      </c>
      <c r="D8507" s="372">
        <v>2</v>
      </c>
    </row>
    <row r="8508" spans="1:4" x14ac:dyDescent="0.25">
      <c r="A8508" s="369" t="s">
        <v>8915</v>
      </c>
      <c r="B8508" s="370" t="s">
        <v>8916</v>
      </c>
      <c r="C8508" s="371" t="s">
        <v>770</v>
      </c>
      <c r="D8508" s="372">
        <v>2</v>
      </c>
    </row>
    <row r="8509" spans="1:4" x14ac:dyDescent="0.25">
      <c r="A8509" s="369" t="s">
        <v>8935</v>
      </c>
      <c r="B8509" s="370" t="s">
        <v>8936</v>
      </c>
      <c r="C8509" s="371" t="s">
        <v>770</v>
      </c>
      <c r="D8509" s="372">
        <v>2</v>
      </c>
    </row>
    <row r="8510" spans="1:4" ht="45" x14ac:dyDescent="0.25">
      <c r="A8510" s="369" t="s">
        <v>13813</v>
      </c>
      <c r="B8510" s="370" t="s">
        <v>13814</v>
      </c>
      <c r="C8510" s="371" t="s">
        <v>569</v>
      </c>
      <c r="D8510" s="372">
        <v>1</v>
      </c>
    </row>
    <row r="8511" spans="1:4" ht="30" x14ac:dyDescent="0.25">
      <c r="A8511" s="369" t="s">
        <v>3288</v>
      </c>
      <c r="B8511" s="370" t="s">
        <v>7348</v>
      </c>
      <c r="C8511" s="371" t="s">
        <v>569</v>
      </c>
      <c r="D8511" s="372"/>
    </row>
    <row r="8512" spans="1:4" x14ac:dyDescent="0.25">
      <c r="A8512" s="369" t="s">
        <v>8913</v>
      </c>
      <c r="B8512" s="370" t="s">
        <v>8914</v>
      </c>
      <c r="C8512" s="371" t="s">
        <v>770</v>
      </c>
      <c r="D8512" s="372">
        <v>2.5</v>
      </c>
    </row>
    <row r="8513" spans="1:4" x14ac:dyDescent="0.25">
      <c r="A8513" s="369" t="s">
        <v>8915</v>
      </c>
      <c r="B8513" s="370" t="s">
        <v>8916</v>
      </c>
      <c r="C8513" s="371" t="s">
        <v>770</v>
      </c>
      <c r="D8513" s="372">
        <v>2.5</v>
      </c>
    </row>
    <row r="8514" spans="1:4" x14ac:dyDescent="0.25">
      <c r="A8514" s="369" t="s">
        <v>8935</v>
      </c>
      <c r="B8514" s="370" t="s">
        <v>8936</v>
      </c>
      <c r="C8514" s="371" t="s">
        <v>770</v>
      </c>
      <c r="D8514" s="372">
        <v>2.5</v>
      </c>
    </row>
    <row r="8515" spans="1:4" ht="45" x14ac:dyDescent="0.25">
      <c r="A8515" s="369" t="s">
        <v>13815</v>
      </c>
      <c r="B8515" s="370" t="s">
        <v>13816</v>
      </c>
      <c r="C8515" s="371" t="s">
        <v>569</v>
      </c>
      <c r="D8515" s="372">
        <v>1</v>
      </c>
    </row>
    <row r="8516" spans="1:4" ht="30" x14ac:dyDescent="0.25">
      <c r="A8516" s="369" t="s">
        <v>3289</v>
      </c>
      <c r="B8516" s="370" t="s">
        <v>7349</v>
      </c>
      <c r="C8516" s="371" t="s">
        <v>569</v>
      </c>
      <c r="D8516" s="372"/>
    </row>
    <row r="8517" spans="1:4" x14ac:dyDescent="0.25">
      <c r="A8517" s="369" t="s">
        <v>8913</v>
      </c>
      <c r="B8517" s="370" t="s">
        <v>8914</v>
      </c>
      <c r="C8517" s="371" t="s">
        <v>770</v>
      </c>
      <c r="D8517" s="372">
        <v>2.5</v>
      </c>
    </row>
    <row r="8518" spans="1:4" x14ac:dyDescent="0.25">
      <c r="A8518" s="369" t="s">
        <v>8915</v>
      </c>
      <c r="B8518" s="370" t="s">
        <v>8916</v>
      </c>
      <c r="C8518" s="371" t="s">
        <v>770</v>
      </c>
      <c r="D8518" s="372">
        <v>2.5</v>
      </c>
    </row>
    <row r="8519" spans="1:4" x14ac:dyDescent="0.25">
      <c r="A8519" s="369" t="s">
        <v>8935</v>
      </c>
      <c r="B8519" s="370" t="s">
        <v>8936</v>
      </c>
      <c r="C8519" s="371" t="s">
        <v>770</v>
      </c>
      <c r="D8519" s="372">
        <v>2.5</v>
      </c>
    </row>
    <row r="8520" spans="1:4" ht="45" x14ac:dyDescent="0.25">
      <c r="A8520" s="369" t="s">
        <v>13817</v>
      </c>
      <c r="B8520" s="370" t="s">
        <v>13818</v>
      </c>
      <c r="C8520" s="371" t="s">
        <v>569</v>
      </c>
      <c r="D8520" s="372">
        <v>1</v>
      </c>
    </row>
    <row r="8521" spans="1:4" x14ac:dyDescent="0.25">
      <c r="A8521" s="365" t="s">
        <v>7350</v>
      </c>
      <c r="B8521" s="366" t="s">
        <v>3290</v>
      </c>
      <c r="C8521" s="367"/>
      <c r="D8521" s="368"/>
    </row>
    <row r="8522" spans="1:4" ht="30" x14ac:dyDescent="0.25">
      <c r="A8522" s="369" t="s">
        <v>3291</v>
      </c>
      <c r="B8522" s="370" t="s">
        <v>7351</v>
      </c>
      <c r="C8522" s="371" t="s">
        <v>21</v>
      </c>
      <c r="D8522" s="372"/>
    </row>
    <row r="8523" spans="1:4" x14ac:dyDescent="0.25">
      <c r="A8523" s="369" t="s">
        <v>8913</v>
      </c>
      <c r="B8523" s="370" t="s">
        <v>8914</v>
      </c>
      <c r="C8523" s="371" t="s">
        <v>770</v>
      </c>
      <c r="D8523" s="372">
        <v>2</v>
      </c>
    </row>
    <row r="8524" spans="1:4" x14ac:dyDescent="0.25">
      <c r="A8524" s="369" t="s">
        <v>8915</v>
      </c>
      <c r="B8524" s="370" t="s">
        <v>8916</v>
      </c>
      <c r="C8524" s="371" t="s">
        <v>770</v>
      </c>
      <c r="D8524" s="372">
        <v>2</v>
      </c>
    </row>
    <row r="8525" spans="1:4" x14ac:dyDescent="0.25">
      <c r="A8525" s="369" t="s">
        <v>8917</v>
      </c>
      <c r="B8525" s="370" t="s">
        <v>8918</v>
      </c>
      <c r="C8525" s="371" t="s">
        <v>770</v>
      </c>
      <c r="D8525" s="372">
        <v>0.5</v>
      </c>
    </row>
    <row r="8526" spans="1:4" ht="45" x14ac:dyDescent="0.25">
      <c r="A8526" s="369" t="s">
        <v>13821</v>
      </c>
      <c r="B8526" s="370" t="s">
        <v>13822</v>
      </c>
      <c r="C8526" s="371" t="s">
        <v>21</v>
      </c>
      <c r="D8526" s="372">
        <v>1</v>
      </c>
    </row>
    <row r="8527" spans="1:4" x14ac:dyDescent="0.25">
      <c r="A8527" s="365" t="s">
        <v>7352</v>
      </c>
      <c r="B8527" s="366" t="s">
        <v>3292</v>
      </c>
      <c r="C8527" s="367"/>
      <c r="D8527" s="368"/>
    </row>
    <row r="8528" spans="1:4" x14ac:dyDescent="0.25">
      <c r="A8528" s="369" t="s">
        <v>3293</v>
      </c>
      <c r="B8528" s="370" t="s">
        <v>3294</v>
      </c>
      <c r="C8528" s="371" t="s">
        <v>32</v>
      </c>
      <c r="D8528" s="372"/>
    </row>
    <row r="8529" spans="1:4" x14ac:dyDescent="0.25">
      <c r="A8529" s="369" t="s">
        <v>8913</v>
      </c>
      <c r="B8529" s="370" t="s">
        <v>8914</v>
      </c>
      <c r="C8529" s="371" t="s">
        <v>770</v>
      </c>
      <c r="D8529" s="372">
        <v>0.3</v>
      </c>
    </row>
    <row r="8530" spans="1:4" x14ac:dyDescent="0.25">
      <c r="A8530" s="369" t="s">
        <v>14102</v>
      </c>
      <c r="B8530" s="370" t="s">
        <v>14103</v>
      </c>
      <c r="C8530" s="371" t="s">
        <v>32</v>
      </c>
      <c r="D8530" s="372">
        <v>1</v>
      </c>
    </row>
    <row r="8531" spans="1:4" x14ac:dyDescent="0.25">
      <c r="A8531" s="365" t="s">
        <v>7353</v>
      </c>
      <c r="B8531" s="366" t="s">
        <v>3295</v>
      </c>
      <c r="C8531" s="367"/>
      <c r="D8531" s="368"/>
    </row>
    <row r="8532" spans="1:4" x14ac:dyDescent="0.25">
      <c r="A8532" s="369" t="s">
        <v>3296</v>
      </c>
      <c r="B8532" s="370" t="s">
        <v>3297</v>
      </c>
      <c r="C8532" s="371" t="s">
        <v>569</v>
      </c>
      <c r="D8532" s="372"/>
    </row>
    <row r="8533" spans="1:4" x14ac:dyDescent="0.25">
      <c r="A8533" s="369" t="s">
        <v>8913</v>
      </c>
      <c r="B8533" s="370" t="s">
        <v>8914</v>
      </c>
      <c r="C8533" s="371" t="s">
        <v>770</v>
      </c>
      <c r="D8533" s="372">
        <v>0.3</v>
      </c>
    </row>
    <row r="8534" spans="1:4" x14ac:dyDescent="0.25">
      <c r="A8534" s="369" t="s">
        <v>8915</v>
      </c>
      <c r="B8534" s="370" t="s">
        <v>8916</v>
      </c>
      <c r="C8534" s="371" t="s">
        <v>770</v>
      </c>
      <c r="D8534" s="372">
        <v>0.3</v>
      </c>
    </row>
    <row r="8535" spans="1:4" x14ac:dyDescent="0.25">
      <c r="A8535" s="369" t="s">
        <v>14292</v>
      </c>
      <c r="B8535" s="370" t="s">
        <v>14293</v>
      </c>
      <c r="C8535" s="371" t="s">
        <v>569</v>
      </c>
      <c r="D8535" s="372">
        <v>1</v>
      </c>
    </row>
    <row r="8536" spans="1:4" x14ac:dyDescent="0.25">
      <c r="A8536" s="369" t="s">
        <v>3298</v>
      </c>
      <c r="B8536" s="370" t="s">
        <v>3299</v>
      </c>
      <c r="C8536" s="371" t="s">
        <v>569</v>
      </c>
      <c r="D8536" s="372"/>
    </row>
    <row r="8537" spans="1:4" x14ac:dyDescent="0.25">
      <c r="A8537" s="369" t="s">
        <v>8913</v>
      </c>
      <c r="B8537" s="370" t="s">
        <v>8914</v>
      </c>
      <c r="C8537" s="371" t="s">
        <v>770</v>
      </c>
      <c r="D8537" s="372">
        <v>0.5</v>
      </c>
    </row>
    <row r="8538" spans="1:4" x14ac:dyDescent="0.25">
      <c r="A8538" s="369" t="s">
        <v>8915</v>
      </c>
      <c r="B8538" s="370" t="s">
        <v>8916</v>
      </c>
      <c r="C8538" s="371" t="s">
        <v>770</v>
      </c>
      <c r="D8538" s="372">
        <v>0.5</v>
      </c>
    </row>
    <row r="8539" spans="1:4" x14ac:dyDescent="0.25">
      <c r="A8539" s="369" t="s">
        <v>14294</v>
      </c>
      <c r="B8539" s="370" t="s">
        <v>14295</v>
      </c>
      <c r="C8539" s="371" t="s">
        <v>569</v>
      </c>
      <c r="D8539" s="372">
        <v>1</v>
      </c>
    </row>
    <row r="8540" spans="1:4" x14ac:dyDescent="0.25">
      <c r="A8540" s="369" t="s">
        <v>3300</v>
      </c>
      <c r="B8540" s="370" t="s">
        <v>3301</v>
      </c>
      <c r="C8540" s="371" t="s">
        <v>569</v>
      </c>
      <c r="D8540" s="372"/>
    </row>
    <row r="8541" spans="1:4" x14ac:dyDescent="0.25">
      <c r="A8541" s="369" t="s">
        <v>8913</v>
      </c>
      <c r="B8541" s="370" t="s">
        <v>8914</v>
      </c>
      <c r="C8541" s="371" t="s">
        <v>770</v>
      </c>
      <c r="D8541" s="372">
        <v>1</v>
      </c>
    </row>
    <row r="8542" spans="1:4" x14ac:dyDescent="0.25">
      <c r="A8542" s="369" t="s">
        <v>8915</v>
      </c>
      <c r="B8542" s="370" t="s">
        <v>8916</v>
      </c>
      <c r="C8542" s="371" t="s">
        <v>770</v>
      </c>
      <c r="D8542" s="372">
        <v>1</v>
      </c>
    </row>
    <row r="8543" spans="1:4" x14ac:dyDescent="0.25">
      <c r="A8543" s="369" t="s">
        <v>14218</v>
      </c>
      <c r="B8543" s="370" t="s">
        <v>14219</v>
      </c>
      <c r="C8543" s="371" t="s">
        <v>569</v>
      </c>
      <c r="D8543" s="372">
        <v>1</v>
      </c>
    </row>
    <row r="8544" spans="1:4" x14ac:dyDescent="0.25">
      <c r="A8544" s="369" t="s">
        <v>14296</v>
      </c>
      <c r="B8544" s="370" t="s">
        <v>14297</v>
      </c>
      <c r="C8544" s="371" t="s">
        <v>569</v>
      </c>
      <c r="D8544" s="372">
        <v>1</v>
      </c>
    </row>
    <row r="8545" spans="1:4" x14ac:dyDescent="0.25">
      <c r="A8545" s="369" t="s">
        <v>3302</v>
      </c>
      <c r="B8545" s="370" t="s">
        <v>3303</v>
      </c>
      <c r="C8545" s="371" t="s">
        <v>569</v>
      </c>
      <c r="D8545" s="372"/>
    </row>
    <row r="8546" spans="1:4" x14ac:dyDescent="0.25">
      <c r="A8546" s="369" t="s">
        <v>8913</v>
      </c>
      <c r="B8546" s="370" t="s">
        <v>8914</v>
      </c>
      <c r="C8546" s="371" t="s">
        <v>770</v>
      </c>
      <c r="D8546" s="372">
        <v>1</v>
      </c>
    </row>
    <row r="8547" spans="1:4" x14ac:dyDescent="0.25">
      <c r="A8547" s="369" t="s">
        <v>8915</v>
      </c>
      <c r="B8547" s="370" t="s">
        <v>8916</v>
      </c>
      <c r="C8547" s="371" t="s">
        <v>770</v>
      </c>
      <c r="D8547" s="372">
        <v>1</v>
      </c>
    </row>
    <row r="8548" spans="1:4" x14ac:dyDescent="0.25">
      <c r="A8548" s="369" t="s">
        <v>14220</v>
      </c>
      <c r="B8548" s="370" t="s">
        <v>14221</v>
      </c>
      <c r="C8548" s="371" t="s">
        <v>569</v>
      </c>
      <c r="D8548" s="372">
        <v>1</v>
      </c>
    </row>
    <row r="8549" spans="1:4" x14ac:dyDescent="0.25">
      <c r="A8549" s="369" t="s">
        <v>14298</v>
      </c>
      <c r="B8549" s="370" t="s">
        <v>14299</v>
      </c>
      <c r="C8549" s="371" t="s">
        <v>569</v>
      </c>
      <c r="D8549" s="372">
        <v>1</v>
      </c>
    </row>
    <row r="8550" spans="1:4" x14ac:dyDescent="0.25">
      <c r="A8550" s="369" t="s">
        <v>3304</v>
      </c>
      <c r="B8550" s="370" t="s">
        <v>3305</v>
      </c>
      <c r="C8550" s="371" t="s">
        <v>569</v>
      </c>
      <c r="D8550" s="372"/>
    </row>
    <row r="8551" spans="1:4" x14ac:dyDescent="0.25">
      <c r="A8551" s="369" t="s">
        <v>8913</v>
      </c>
      <c r="B8551" s="370" t="s">
        <v>8914</v>
      </c>
      <c r="C8551" s="371" t="s">
        <v>770</v>
      </c>
      <c r="D8551" s="372">
        <v>1</v>
      </c>
    </row>
    <row r="8552" spans="1:4" x14ac:dyDescent="0.25">
      <c r="A8552" s="369" t="s">
        <v>8915</v>
      </c>
      <c r="B8552" s="370" t="s">
        <v>8916</v>
      </c>
      <c r="C8552" s="371" t="s">
        <v>770</v>
      </c>
      <c r="D8552" s="372">
        <v>1</v>
      </c>
    </row>
    <row r="8553" spans="1:4" x14ac:dyDescent="0.25">
      <c r="A8553" s="369" t="s">
        <v>14222</v>
      </c>
      <c r="B8553" s="370" t="s">
        <v>14223</v>
      </c>
      <c r="C8553" s="371" t="s">
        <v>569</v>
      </c>
      <c r="D8553" s="372">
        <v>1</v>
      </c>
    </row>
    <row r="8554" spans="1:4" x14ac:dyDescent="0.25">
      <c r="A8554" s="369" t="s">
        <v>14300</v>
      </c>
      <c r="B8554" s="370" t="s">
        <v>14301</v>
      </c>
      <c r="C8554" s="371" t="s">
        <v>569</v>
      </c>
      <c r="D8554" s="372">
        <v>1</v>
      </c>
    </row>
    <row r="8555" spans="1:4" x14ac:dyDescent="0.25">
      <c r="A8555" s="369" t="s">
        <v>3306</v>
      </c>
      <c r="B8555" s="370" t="s">
        <v>3307</v>
      </c>
      <c r="C8555" s="371" t="s">
        <v>569</v>
      </c>
      <c r="D8555" s="372"/>
    </row>
    <row r="8556" spans="1:4" x14ac:dyDescent="0.25">
      <c r="A8556" s="369" t="s">
        <v>8913</v>
      </c>
      <c r="B8556" s="370" t="s">
        <v>8914</v>
      </c>
      <c r="C8556" s="371" t="s">
        <v>770</v>
      </c>
      <c r="D8556" s="372">
        <v>1.2</v>
      </c>
    </row>
    <row r="8557" spans="1:4" x14ac:dyDescent="0.25">
      <c r="A8557" s="369" t="s">
        <v>8915</v>
      </c>
      <c r="B8557" s="370" t="s">
        <v>8916</v>
      </c>
      <c r="C8557" s="371" t="s">
        <v>770</v>
      </c>
      <c r="D8557" s="372">
        <v>1.2</v>
      </c>
    </row>
    <row r="8558" spans="1:4" x14ac:dyDescent="0.25">
      <c r="A8558" s="369" t="s">
        <v>14226</v>
      </c>
      <c r="B8558" s="370" t="s">
        <v>14227</v>
      </c>
      <c r="C8558" s="371" t="s">
        <v>569</v>
      </c>
      <c r="D8558" s="372">
        <v>1</v>
      </c>
    </row>
    <row r="8559" spans="1:4" x14ac:dyDescent="0.25">
      <c r="A8559" s="369" t="s">
        <v>3308</v>
      </c>
      <c r="B8559" s="370" t="s">
        <v>3309</v>
      </c>
      <c r="C8559" s="371" t="s">
        <v>569</v>
      </c>
      <c r="D8559" s="372"/>
    </row>
    <row r="8560" spans="1:4" x14ac:dyDescent="0.25">
      <c r="A8560" s="369" t="s">
        <v>8913</v>
      </c>
      <c r="B8560" s="370" t="s">
        <v>8914</v>
      </c>
      <c r="C8560" s="371" t="s">
        <v>770</v>
      </c>
      <c r="D8560" s="372">
        <v>1.2</v>
      </c>
    </row>
    <row r="8561" spans="1:4" x14ac:dyDescent="0.25">
      <c r="A8561" s="369" t="s">
        <v>8915</v>
      </c>
      <c r="B8561" s="370" t="s">
        <v>8916</v>
      </c>
      <c r="C8561" s="371" t="s">
        <v>770</v>
      </c>
      <c r="D8561" s="372">
        <v>1.2</v>
      </c>
    </row>
    <row r="8562" spans="1:4" x14ac:dyDescent="0.25">
      <c r="A8562" s="369" t="s">
        <v>14228</v>
      </c>
      <c r="B8562" s="370" t="s">
        <v>14229</v>
      </c>
      <c r="C8562" s="371" t="s">
        <v>569</v>
      </c>
      <c r="D8562" s="372">
        <v>1</v>
      </c>
    </row>
    <row r="8563" spans="1:4" x14ac:dyDescent="0.25">
      <c r="A8563" s="365" t="s">
        <v>7354</v>
      </c>
      <c r="B8563" s="366" t="s">
        <v>15123</v>
      </c>
      <c r="C8563" s="367"/>
      <c r="D8563" s="368"/>
    </row>
    <row r="8564" spans="1:4" x14ac:dyDescent="0.25">
      <c r="A8564" s="369" t="s">
        <v>3311</v>
      </c>
      <c r="B8564" s="370" t="s">
        <v>3312</v>
      </c>
      <c r="C8564" s="371" t="s">
        <v>569</v>
      </c>
      <c r="D8564" s="372"/>
    </row>
    <row r="8565" spans="1:4" x14ac:dyDescent="0.25">
      <c r="A8565" s="369" t="s">
        <v>8913</v>
      </c>
      <c r="B8565" s="370" t="s">
        <v>8914</v>
      </c>
      <c r="C8565" s="371" t="s">
        <v>770</v>
      </c>
      <c r="D8565" s="372">
        <v>0.2</v>
      </c>
    </row>
    <row r="8566" spans="1:4" x14ac:dyDescent="0.25">
      <c r="A8566" s="369" t="s">
        <v>8915</v>
      </c>
      <c r="B8566" s="370" t="s">
        <v>8916</v>
      </c>
      <c r="C8566" s="371" t="s">
        <v>770</v>
      </c>
      <c r="D8566" s="372">
        <v>0.2</v>
      </c>
    </row>
    <row r="8567" spans="1:4" x14ac:dyDescent="0.25">
      <c r="A8567" s="369" t="s">
        <v>14218</v>
      </c>
      <c r="B8567" s="370" t="s">
        <v>14219</v>
      </c>
      <c r="C8567" s="371" t="s">
        <v>569</v>
      </c>
      <c r="D8567" s="372">
        <v>1</v>
      </c>
    </row>
    <row r="8568" spans="1:4" x14ac:dyDescent="0.25">
      <c r="A8568" s="369" t="s">
        <v>3313</v>
      </c>
      <c r="B8568" s="370" t="s">
        <v>3314</v>
      </c>
      <c r="C8568" s="371" t="s">
        <v>569</v>
      </c>
      <c r="D8568" s="372"/>
    </row>
    <row r="8569" spans="1:4" x14ac:dyDescent="0.25">
      <c r="A8569" s="369" t="s">
        <v>8913</v>
      </c>
      <c r="B8569" s="370" t="s">
        <v>8914</v>
      </c>
      <c r="C8569" s="371" t="s">
        <v>770</v>
      </c>
      <c r="D8569" s="372">
        <v>0.2</v>
      </c>
    </row>
    <row r="8570" spans="1:4" x14ac:dyDescent="0.25">
      <c r="A8570" s="369" t="s">
        <v>8915</v>
      </c>
      <c r="B8570" s="370" t="s">
        <v>8916</v>
      </c>
      <c r="C8570" s="371" t="s">
        <v>770</v>
      </c>
      <c r="D8570" s="372">
        <v>0.2</v>
      </c>
    </row>
    <row r="8571" spans="1:4" x14ac:dyDescent="0.25">
      <c r="A8571" s="369" t="s">
        <v>14220</v>
      </c>
      <c r="B8571" s="370" t="s">
        <v>14221</v>
      </c>
      <c r="C8571" s="371" t="s">
        <v>569</v>
      </c>
      <c r="D8571" s="372">
        <v>1</v>
      </c>
    </row>
    <row r="8572" spans="1:4" x14ac:dyDescent="0.25">
      <c r="A8572" s="369" t="s">
        <v>3315</v>
      </c>
      <c r="B8572" s="370" t="s">
        <v>3316</v>
      </c>
      <c r="C8572" s="371" t="s">
        <v>569</v>
      </c>
      <c r="D8572" s="372"/>
    </row>
    <row r="8573" spans="1:4" x14ac:dyDescent="0.25">
      <c r="A8573" s="369" t="s">
        <v>8913</v>
      </c>
      <c r="B8573" s="370" t="s">
        <v>8914</v>
      </c>
      <c r="C8573" s="371" t="s">
        <v>770</v>
      </c>
      <c r="D8573" s="372">
        <v>0.2</v>
      </c>
    </row>
    <row r="8574" spans="1:4" x14ac:dyDescent="0.25">
      <c r="A8574" s="369" t="s">
        <v>8915</v>
      </c>
      <c r="B8574" s="370" t="s">
        <v>8916</v>
      </c>
      <c r="C8574" s="371" t="s">
        <v>770</v>
      </c>
      <c r="D8574" s="372">
        <v>0.2</v>
      </c>
    </row>
    <row r="8575" spans="1:4" x14ac:dyDescent="0.25">
      <c r="A8575" s="369" t="s">
        <v>14222</v>
      </c>
      <c r="B8575" s="370" t="s">
        <v>14223</v>
      </c>
      <c r="C8575" s="371" t="s">
        <v>569</v>
      </c>
      <c r="D8575" s="372">
        <v>1</v>
      </c>
    </row>
    <row r="8576" spans="1:4" x14ac:dyDescent="0.25">
      <c r="A8576" s="369" t="s">
        <v>3317</v>
      </c>
      <c r="B8576" s="370" t="s">
        <v>3318</v>
      </c>
      <c r="C8576" s="371" t="s">
        <v>569</v>
      </c>
      <c r="D8576" s="372"/>
    </row>
    <row r="8577" spans="1:4" x14ac:dyDescent="0.25">
      <c r="A8577" s="369" t="s">
        <v>8913</v>
      </c>
      <c r="B8577" s="370" t="s">
        <v>8914</v>
      </c>
      <c r="C8577" s="371" t="s">
        <v>770</v>
      </c>
      <c r="D8577" s="372">
        <v>0.2</v>
      </c>
    </row>
    <row r="8578" spans="1:4" x14ac:dyDescent="0.25">
      <c r="A8578" s="369" t="s">
        <v>8915</v>
      </c>
      <c r="B8578" s="370" t="s">
        <v>8916</v>
      </c>
      <c r="C8578" s="371" t="s">
        <v>770</v>
      </c>
      <c r="D8578" s="372">
        <v>0.2</v>
      </c>
    </row>
    <row r="8579" spans="1:4" x14ac:dyDescent="0.25">
      <c r="A8579" s="369" t="s">
        <v>14224</v>
      </c>
      <c r="B8579" s="370" t="s">
        <v>14225</v>
      </c>
      <c r="C8579" s="371" t="s">
        <v>569</v>
      </c>
      <c r="D8579" s="372">
        <v>1</v>
      </c>
    </row>
    <row r="8580" spans="1:4" x14ac:dyDescent="0.25">
      <c r="A8580" s="369" t="s">
        <v>3319</v>
      </c>
      <c r="B8580" s="370" t="s">
        <v>3320</v>
      </c>
      <c r="C8580" s="371" t="s">
        <v>569</v>
      </c>
      <c r="D8580" s="372"/>
    </row>
    <row r="8581" spans="1:4" x14ac:dyDescent="0.25">
      <c r="A8581" s="369" t="s">
        <v>8913</v>
      </c>
      <c r="B8581" s="370" t="s">
        <v>8914</v>
      </c>
      <c r="C8581" s="371" t="s">
        <v>770</v>
      </c>
      <c r="D8581" s="372">
        <v>0.2</v>
      </c>
    </row>
    <row r="8582" spans="1:4" x14ac:dyDescent="0.25">
      <c r="A8582" s="369" t="s">
        <v>8915</v>
      </c>
      <c r="B8582" s="370" t="s">
        <v>8916</v>
      </c>
      <c r="C8582" s="371" t="s">
        <v>770</v>
      </c>
      <c r="D8582" s="372">
        <v>0.2</v>
      </c>
    </row>
    <row r="8583" spans="1:4" x14ac:dyDescent="0.25">
      <c r="A8583" s="369" t="s">
        <v>14230</v>
      </c>
      <c r="B8583" s="370" t="s">
        <v>14231</v>
      </c>
      <c r="C8583" s="371" t="s">
        <v>569</v>
      </c>
      <c r="D8583" s="372">
        <v>1</v>
      </c>
    </row>
    <row r="8584" spans="1:4" x14ac:dyDescent="0.25">
      <c r="A8584" s="369" t="s">
        <v>3321</v>
      </c>
      <c r="B8584" s="370" t="s">
        <v>3322</v>
      </c>
      <c r="C8584" s="371" t="s">
        <v>569</v>
      </c>
      <c r="D8584" s="372"/>
    </row>
    <row r="8585" spans="1:4" x14ac:dyDescent="0.25">
      <c r="A8585" s="369" t="s">
        <v>8913</v>
      </c>
      <c r="B8585" s="370" t="s">
        <v>8914</v>
      </c>
      <c r="C8585" s="371" t="s">
        <v>770</v>
      </c>
      <c r="D8585" s="372">
        <v>0.2</v>
      </c>
    </row>
    <row r="8586" spans="1:4" x14ac:dyDescent="0.25">
      <c r="A8586" s="369" t="s">
        <v>8915</v>
      </c>
      <c r="B8586" s="370" t="s">
        <v>8916</v>
      </c>
      <c r="C8586" s="371" t="s">
        <v>770</v>
      </c>
      <c r="D8586" s="372">
        <v>0.2</v>
      </c>
    </row>
    <row r="8587" spans="1:4" x14ac:dyDescent="0.25">
      <c r="A8587" s="369" t="s">
        <v>14232</v>
      </c>
      <c r="B8587" s="370" t="s">
        <v>14233</v>
      </c>
      <c r="C8587" s="371" t="s">
        <v>569</v>
      </c>
      <c r="D8587" s="372">
        <v>1</v>
      </c>
    </row>
    <row r="8588" spans="1:4" x14ac:dyDescent="0.25">
      <c r="A8588" s="369" t="s">
        <v>3323</v>
      </c>
      <c r="B8588" s="370" t="s">
        <v>3324</v>
      </c>
      <c r="C8588" s="371" t="s">
        <v>569</v>
      </c>
      <c r="D8588" s="372"/>
    </row>
    <row r="8589" spans="1:4" x14ac:dyDescent="0.25">
      <c r="A8589" s="369" t="s">
        <v>8913</v>
      </c>
      <c r="B8589" s="370" t="s">
        <v>8914</v>
      </c>
      <c r="C8589" s="371" t="s">
        <v>770</v>
      </c>
      <c r="D8589" s="372">
        <v>0.2</v>
      </c>
    </row>
    <row r="8590" spans="1:4" x14ac:dyDescent="0.25">
      <c r="A8590" s="369" t="s">
        <v>8915</v>
      </c>
      <c r="B8590" s="370" t="s">
        <v>8916</v>
      </c>
      <c r="C8590" s="371" t="s">
        <v>770</v>
      </c>
      <c r="D8590" s="372">
        <v>0.2</v>
      </c>
    </row>
    <row r="8591" spans="1:4" ht="45" x14ac:dyDescent="0.25">
      <c r="A8591" s="369" t="s">
        <v>14306</v>
      </c>
      <c r="B8591" s="370" t="s">
        <v>14307</v>
      </c>
      <c r="C8591" s="371" t="s">
        <v>569</v>
      </c>
      <c r="D8591" s="372">
        <v>1</v>
      </c>
    </row>
    <row r="8592" spans="1:4" x14ac:dyDescent="0.25">
      <c r="A8592" s="369" t="s">
        <v>3325</v>
      </c>
      <c r="B8592" s="370" t="s">
        <v>3326</v>
      </c>
      <c r="C8592" s="371" t="s">
        <v>569</v>
      </c>
      <c r="D8592" s="372"/>
    </row>
    <row r="8593" spans="1:4" x14ac:dyDescent="0.25">
      <c r="A8593" s="369" t="s">
        <v>8913</v>
      </c>
      <c r="B8593" s="370" t="s">
        <v>8914</v>
      </c>
      <c r="C8593" s="371" t="s">
        <v>770</v>
      </c>
      <c r="D8593" s="372">
        <v>0.2</v>
      </c>
    </row>
    <row r="8594" spans="1:4" x14ac:dyDescent="0.25">
      <c r="A8594" s="369" t="s">
        <v>8915</v>
      </c>
      <c r="B8594" s="370" t="s">
        <v>8916</v>
      </c>
      <c r="C8594" s="371" t="s">
        <v>770</v>
      </c>
      <c r="D8594" s="372">
        <v>0.2</v>
      </c>
    </row>
    <row r="8595" spans="1:4" x14ac:dyDescent="0.25">
      <c r="A8595" s="369" t="s">
        <v>14304</v>
      </c>
      <c r="B8595" s="370" t="s">
        <v>14305</v>
      </c>
      <c r="C8595" s="371" t="s">
        <v>569</v>
      </c>
      <c r="D8595" s="372">
        <v>1</v>
      </c>
    </row>
    <row r="8596" spans="1:4" x14ac:dyDescent="0.25">
      <c r="A8596" s="369" t="s">
        <v>3327</v>
      </c>
      <c r="B8596" s="370" t="s">
        <v>3328</v>
      </c>
      <c r="C8596" s="371" t="s">
        <v>569</v>
      </c>
      <c r="D8596" s="372"/>
    </row>
    <row r="8597" spans="1:4" x14ac:dyDescent="0.25">
      <c r="A8597" s="369" t="s">
        <v>8913</v>
      </c>
      <c r="B8597" s="370" t="s">
        <v>8914</v>
      </c>
      <c r="C8597" s="371" t="s">
        <v>770</v>
      </c>
      <c r="D8597" s="372">
        <v>0.05</v>
      </c>
    </row>
    <row r="8598" spans="1:4" x14ac:dyDescent="0.25">
      <c r="A8598" s="369" t="s">
        <v>8915</v>
      </c>
      <c r="B8598" s="370" t="s">
        <v>8916</v>
      </c>
      <c r="C8598" s="371" t="s">
        <v>770</v>
      </c>
      <c r="D8598" s="372">
        <v>0.05</v>
      </c>
    </row>
    <row r="8599" spans="1:4" ht="30" x14ac:dyDescent="0.25">
      <c r="A8599" s="369" t="s">
        <v>14322</v>
      </c>
      <c r="B8599" s="370" t="s">
        <v>14323</v>
      </c>
      <c r="C8599" s="371" t="s">
        <v>569</v>
      </c>
      <c r="D8599" s="372">
        <v>1</v>
      </c>
    </row>
    <row r="8600" spans="1:4" x14ac:dyDescent="0.25">
      <c r="A8600" s="365" t="s">
        <v>7355</v>
      </c>
      <c r="B8600" s="366" t="s">
        <v>3329</v>
      </c>
      <c r="C8600" s="367"/>
      <c r="D8600" s="368"/>
    </row>
    <row r="8601" spans="1:4" ht="30" x14ac:dyDescent="0.25">
      <c r="A8601" s="369" t="s">
        <v>3330</v>
      </c>
      <c r="B8601" s="370" t="s">
        <v>7356</v>
      </c>
      <c r="C8601" s="371" t="s">
        <v>569</v>
      </c>
      <c r="D8601" s="372"/>
    </row>
    <row r="8602" spans="1:4" x14ac:dyDescent="0.25">
      <c r="A8602" s="369" t="s">
        <v>8913</v>
      </c>
      <c r="B8602" s="370" t="s">
        <v>8914</v>
      </c>
      <c r="C8602" s="371" t="s">
        <v>770</v>
      </c>
      <c r="D8602" s="372">
        <v>4</v>
      </c>
    </row>
    <row r="8603" spans="1:4" x14ac:dyDescent="0.25">
      <c r="A8603" s="369" t="s">
        <v>8915</v>
      </c>
      <c r="B8603" s="370" t="s">
        <v>8916</v>
      </c>
      <c r="C8603" s="371" t="s">
        <v>770</v>
      </c>
      <c r="D8603" s="372">
        <v>8</v>
      </c>
    </row>
    <row r="8604" spans="1:4" x14ac:dyDescent="0.25">
      <c r="A8604" s="369" t="s">
        <v>8917</v>
      </c>
      <c r="B8604" s="370" t="s">
        <v>8918</v>
      </c>
      <c r="C8604" s="371" t="s">
        <v>770</v>
      </c>
      <c r="D8604" s="372">
        <v>0.5</v>
      </c>
    </row>
    <row r="8605" spans="1:4" ht="45" x14ac:dyDescent="0.25">
      <c r="A8605" s="369" t="s">
        <v>14126</v>
      </c>
      <c r="B8605" s="370" t="s">
        <v>14127</v>
      </c>
      <c r="C8605" s="371" t="s">
        <v>569</v>
      </c>
      <c r="D8605" s="372">
        <v>1</v>
      </c>
    </row>
    <row r="8606" spans="1:4" ht="30" x14ac:dyDescent="0.25">
      <c r="A8606" s="369" t="s">
        <v>3331</v>
      </c>
      <c r="B8606" s="370" t="s">
        <v>3332</v>
      </c>
      <c r="C8606" s="371" t="s">
        <v>569</v>
      </c>
      <c r="D8606" s="372"/>
    </row>
    <row r="8607" spans="1:4" x14ac:dyDescent="0.25">
      <c r="A8607" s="369" t="s">
        <v>8913</v>
      </c>
      <c r="B8607" s="370" t="s">
        <v>8914</v>
      </c>
      <c r="C8607" s="371" t="s">
        <v>770</v>
      </c>
      <c r="D8607" s="372">
        <v>4</v>
      </c>
    </row>
    <row r="8608" spans="1:4" x14ac:dyDescent="0.25">
      <c r="A8608" s="369" t="s">
        <v>8915</v>
      </c>
      <c r="B8608" s="370" t="s">
        <v>8916</v>
      </c>
      <c r="C8608" s="371" t="s">
        <v>770</v>
      </c>
      <c r="D8608" s="372">
        <v>8</v>
      </c>
    </row>
    <row r="8609" spans="1:4" ht="30" x14ac:dyDescent="0.25">
      <c r="A8609" s="369" t="s">
        <v>14124</v>
      </c>
      <c r="B8609" s="370" t="s">
        <v>14125</v>
      </c>
      <c r="C8609" s="371" t="s">
        <v>569</v>
      </c>
      <c r="D8609" s="372">
        <v>1</v>
      </c>
    </row>
    <row r="8610" spans="1:4" ht="30" x14ac:dyDescent="0.25">
      <c r="A8610" s="369" t="s">
        <v>3333</v>
      </c>
      <c r="B8610" s="370" t="s">
        <v>7357</v>
      </c>
      <c r="C8610" s="371" t="s">
        <v>780</v>
      </c>
      <c r="D8610" s="372"/>
    </row>
    <row r="8611" spans="1:4" x14ac:dyDescent="0.25">
      <c r="A8611" s="369" t="s">
        <v>8913</v>
      </c>
      <c r="B8611" s="370" t="s">
        <v>8914</v>
      </c>
      <c r="C8611" s="371" t="s">
        <v>770</v>
      </c>
      <c r="D8611" s="372">
        <v>5.3</v>
      </c>
    </row>
    <row r="8612" spans="1:4" x14ac:dyDescent="0.25">
      <c r="A8612" s="369" t="s">
        <v>8915</v>
      </c>
      <c r="B8612" s="370" t="s">
        <v>8916</v>
      </c>
      <c r="C8612" s="371" t="s">
        <v>770</v>
      </c>
      <c r="D8612" s="372">
        <v>10.1</v>
      </c>
    </row>
    <row r="8613" spans="1:4" x14ac:dyDescent="0.25">
      <c r="A8613" s="369" t="s">
        <v>8917</v>
      </c>
      <c r="B8613" s="370" t="s">
        <v>8918</v>
      </c>
      <c r="C8613" s="371" t="s">
        <v>770</v>
      </c>
      <c r="D8613" s="372">
        <v>0.8</v>
      </c>
    </row>
    <row r="8614" spans="1:4" ht="45" x14ac:dyDescent="0.25">
      <c r="A8614" s="369" t="s">
        <v>14132</v>
      </c>
      <c r="B8614" s="370" t="s">
        <v>14133</v>
      </c>
      <c r="C8614" s="371" t="s">
        <v>780</v>
      </c>
      <c r="D8614" s="372">
        <v>1</v>
      </c>
    </row>
    <row r="8615" spans="1:4" ht="30" x14ac:dyDescent="0.25">
      <c r="A8615" s="369" t="s">
        <v>3334</v>
      </c>
      <c r="B8615" s="370" t="s">
        <v>3335</v>
      </c>
      <c r="C8615" s="371" t="s">
        <v>569</v>
      </c>
      <c r="D8615" s="372"/>
    </row>
    <row r="8616" spans="1:4" x14ac:dyDescent="0.25">
      <c r="A8616" s="369" t="s">
        <v>8913</v>
      </c>
      <c r="B8616" s="370" t="s">
        <v>8914</v>
      </c>
      <c r="C8616" s="371" t="s">
        <v>770</v>
      </c>
      <c r="D8616" s="372">
        <v>1</v>
      </c>
    </row>
    <row r="8617" spans="1:4" x14ac:dyDescent="0.25">
      <c r="A8617" s="369" t="s">
        <v>8915</v>
      </c>
      <c r="B8617" s="370" t="s">
        <v>8916</v>
      </c>
      <c r="C8617" s="371" t="s">
        <v>770</v>
      </c>
      <c r="D8617" s="372">
        <v>1</v>
      </c>
    </row>
    <row r="8618" spans="1:4" ht="30" x14ac:dyDescent="0.25">
      <c r="A8618" s="369" t="s">
        <v>14142</v>
      </c>
      <c r="B8618" s="370" t="s">
        <v>14143</v>
      </c>
      <c r="C8618" s="371" t="s">
        <v>569</v>
      </c>
      <c r="D8618" s="372">
        <v>1</v>
      </c>
    </row>
    <row r="8619" spans="1:4" ht="30" x14ac:dyDescent="0.25">
      <c r="A8619" s="369" t="s">
        <v>3336</v>
      </c>
      <c r="B8619" s="370" t="s">
        <v>3337</v>
      </c>
      <c r="C8619" s="371" t="s">
        <v>569</v>
      </c>
      <c r="D8619" s="372"/>
    </row>
    <row r="8620" spans="1:4" x14ac:dyDescent="0.25">
      <c r="A8620" s="369" t="s">
        <v>8913</v>
      </c>
      <c r="B8620" s="370" t="s">
        <v>8914</v>
      </c>
      <c r="C8620" s="371" t="s">
        <v>770</v>
      </c>
      <c r="D8620" s="372">
        <v>1</v>
      </c>
    </row>
    <row r="8621" spans="1:4" x14ac:dyDescent="0.25">
      <c r="A8621" s="369" t="s">
        <v>8915</v>
      </c>
      <c r="B8621" s="370" t="s">
        <v>8916</v>
      </c>
      <c r="C8621" s="371" t="s">
        <v>770</v>
      </c>
      <c r="D8621" s="372">
        <v>1</v>
      </c>
    </row>
    <row r="8622" spans="1:4" ht="30" x14ac:dyDescent="0.25">
      <c r="A8622" s="369" t="s">
        <v>14144</v>
      </c>
      <c r="B8622" s="370" t="s">
        <v>14145</v>
      </c>
      <c r="C8622" s="371" t="s">
        <v>569</v>
      </c>
      <c r="D8622" s="372">
        <v>1</v>
      </c>
    </row>
    <row r="8623" spans="1:4" ht="30" x14ac:dyDescent="0.25">
      <c r="A8623" s="369" t="s">
        <v>3338</v>
      </c>
      <c r="B8623" s="370" t="s">
        <v>3339</v>
      </c>
      <c r="C8623" s="371" t="s">
        <v>569</v>
      </c>
      <c r="D8623" s="372"/>
    </row>
    <row r="8624" spans="1:4" x14ac:dyDescent="0.25">
      <c r="A8624" s="369" t="s">
        <v>8913</v>
      </c>
      <c r="B8624" s="370" t="s">
        <v>8914</v>
      </c>
      <c r="C8624" s="371" t="s">
        <v>770</v>
      </c>
      <c r="D8624" s="372">
        <v>0.3</v>
      </c>
    </row>
    <row r="8625" spans="1:4" x14ac:dyDescent="0.25">
      <c r="A8625" s="369" t="s">
        <v>8915</v>
      </c>
      <c r="B8625" s="370" t="s">
        <v>8916</v>
      </c>
      <c r="C8625" s="371" t="s">
        <v>770</v>
      </c>
      <c r="D8625" s="372">
        <v>0.3</v>
      </c>
    </row>
    <row r="8626" spans="1:4" ht="60" x14ac:dyDescent="0.25">
      <c r="A8626" s="369" t="s">
        <v>14170</v>
      </c>
      <c r="B8626" s="370" t="s">
        <v>14171</v>
      </c>
      <c r="C8626" s="371" t="s">
        <v>569</v>
      </c>
      <c r="D8626" s="372">
        <v>1</v>
      </c>
    </row>
    <row r="8627" spans="1:4" ht="30" x14ac:dyDescent="0.25">
      <c r="A8627" s="369" t="s">
        <v>3340</v>
      </c>
      <c r="B8627" s="370" t="s">
        <v>3341</v>
      </c>
      <c r="C8627" s="371" t="s">
        <v>569</v>
      </c>
      <c r="D8627" s="372"/>
    </row>
    <row r="8628" spans="1:4" x14ac:dyDescent="0.25">
      <c r="A8628" s="369" t="s">
        <v>8913</v>
      </c>
      <c r="B8628" s="370" t="s">
        <v>8914</v>
      </c>
      <c r="C8628" s="371" t="s">
        <v>770</v>
      </c>
      <c r="D8628" s="372">
        <v>0.3</v>
      </c>
    </row>
    <row r="8629" spans="1:4" x14ac:dyDescent="0.25">
      <c r="A8629" s="369" t="s">
        <v>8915</v>
      </c>
      <c r="B8629" s="370" t="s">
        <v>8916</v>
      </c>
      <c r="C8629" s="371" t="s">
        <v>770</v>
      </c>
      <c r="D8629" s="372">
        <v>0.3</v>
      </c>
    </row>
    <row r="8630" spans="1:4" ht="60" x14ac:dyDescent="0.25">
      <c r="A8630" s="369" t="s">
        <v>14172</v>
      </c>
      <c r="B8630" s="370" t="s">
        <v>14173</v>
      </c>
      <c r="C8630" s="371" t="s">
        <v>569</v>
      </c>
      <c r="D8630" s="372">
        <v>1</v>
      </c>
    </row>
    <row r="8631" spans="1:4" ht="30" x14ac:dyDescent="0.25">
      <c r="A8631" s="369" t="s">
        <v>3342</v>
      </c>
      <c r="B8631" s="370" t="s">
        <v>3343</v>
      </c>
      <c r="C8631" s="371" t="s">
        <v>569</v>
      </c>
      <c r="D8631" s="372"/>
    </row>
    <row r="8632" spans="1:4" x14ac:dyDescent="0.25">
      <c r="A8632" s="369" t="s">
        <v>8913</v>
      </c>
      <c r="B8632" s="370" t="s">
        <v>8914</v>
      </c>
      <c r="C8632" s="371" t="s">
        <v>770</v>
      </c>
      <c r="D8632" s="372">
        <v>0.6</v>
      </c>
    </row>
    <row r="8633" spans="1:4" x14ac:dyDescent="0.25">
      <c r="A8633" s="369" t="s">
        <v>8915</v>
      </c>
      <c r="B8633" s="370" t="s">
        <v>8916</v>
      </c>
      <c r="C8633" s="371" t="s">
        <v>770</v>
      </c>
      <c r="D8633" s="372">
        <v>0.6</v>
      </c>
    </row>
    <row r="8634" spans="1:4" ht="60" x14ac:dyDescent="0.25">
      <c r="A8634" s="369" t="s">
        <v>14174</v>
      </c>
      <c r="B8634" s="370" t="s">
        <v>14175</v>
      </c>
      <c r="C8634" s="371" t="s">
        <v>569</v>
      </c>
      <c r="D8634" s="372">
        <v>1</v>
      </c>
    </row>
    <row r="8635" spans="1:4" ht="30" x14ac:dyDescent="0.25">
      <c r="A8635" s="369" t="s">
        <v>3344</v>
      </c>
      <c r="B8635" s="370" t="s">
        <v>3345</v>
      </c>
      <c r="C8635" s="371" t="s">
        <v>569</v>
      </c>
      <c r="D8635" s="372"/>
    </row>
    <row r="8636" spans="1:4" x14ac:dyDescent="0.25">
      <c r="A8636" s="369" t="s">
        <v>8913</v>
      </c>
      <c r="B8636" s="370" t="s">
        <v>8914</v>
      </c>
      <c r="C8636" s="371" t="s">
        <v>770</v>
      </c>
      <c r="D8636" s="372">
        <v>0.6</v>
      </c>
    </row>
    <row r="8637" spans="1:4" x14ac:dyDescent="0.25">
      <c r="A8637" s="369" t="s">
        <v>8915</v>
      </c>
      <c r="B8637" s="370" t="s">
        <v>8916</v>
      </c>
      <c r="C8637" s="371" t="s">
        <v>770</v>
      </c>
      <c r="D8637" s="372">
        <v>0.6</v>
      </c>
    </row>
    <row r="8638" spans="1:4" ht="60" x14ac:dyDescent="0.25">
      <c r="A8638" s="369" t="s">
        <v>14176</v>
      </c>
      <c r="B8638" s="370" t="s">
        <v>14177</v>
      </c>
      <c r="C8638" s="371" t="s">
        <v>569</v>
      </c>
      <c r="D8638" s="372">
        <v>1</v>
      </c>
    </row>
    <row r="8639" spans="1:4" ht="30" x14ac:dyDescent="0.25">
      <c r="A8639" s="369" t="s">
        <v>3346</v>
      </c>
      <c r="B8639" s="370" t="s">
        <v>3347</v>
      </c>
      <c r="C8639" s="371" t="s">
        <v>569</v>
      </c>
      <c r="D8639" s="372"/>
    </row>
    <row r="8640" spans="1:4" x14ac:dyDescent="0.25">
      <c r="A8640" s="369" t="s">
        <v>8913</v>
      </c>
      <c r="B8640" s="370" t="s">
        <v>8914</v>
      </c>
      <c r="C8640" s="371" t="s">
        <v>770</v>
      </c>
      <c r="D8640" s="372">
        <v>0.9</v>
      </c>
    </row>
    <row r="8641" spans="1:4" x14ac:dyDescent="0.25">
      <c r="A8641" s="369" t="s">
        <v>8915</v>
      </c>
      <c r="B8641" s="370" t="s">
        <v>8916</v>
      </c>
      <c r="C8641" s="371" t="s">
        <v>770</v>
      </c>
      <c r="D8641" s="372">
        <v>0.9</v>
      </c>
    </row>
    <row r="8642" spans="1:4" ht="60" x14ac:dyDescent="0.25">
      <c r="A8642" s="369" t="s">
        <v>14178</v>
      </c>
      <c r="B8642" s="370" t="s">
        <v>14179</v>
      </c>
      <c r="C8642" s="371" t="s">
        <v>569</v>
      </c>
      <c r="D8642" s="372">
        <v>1</v>
      </c>
    </row>
    <row r="8643" spans="1:4" ht="30" x14ac:dyDescent="0.25">
      <c r="A8643" s="369" t="s">
        <v>3348</v>
      </c>
      <c r="B8643" s="370" t="s">
        <v>3349</v>
      </c>
      <c r="C8643" s="371" t="s">
        <v>569</v>
      </c>
      <c r="D8643" s="372"/>
    </row>
    <row r="8644" spans="1:4" x14ac:dyDescent="0.25">
      <c r="A8644" s="369" t="s">
        <v>8913</v>
      </c>
      <c r="B8644" s="370" t="s">
        <v>8914</v>
      </c>
      <c r="C8644" s="371" t="s">
        <v>770</v>
      </c>
      <c r="D8644" s="372">
        <v>0.9</v>
      </c>
    </row>
    <row r="8645" spans="1:4" x14ac:dyDescent="0.25">
      <c r="A8645" s="369" t="s">
        <v>8915</v>
      </c>
      <c r="B8645" s="370" t="s">
        <v>8916</v>
      </c>
      <c r="C8645" s="371" t="s">
        <v>770</v>
      </c>
      <c r="D8645" s="372">
        <v>0.9</v>
      </c>
    </row>
    <row r="8646" spans="1:4" ht="60" x14ac:dyDescent="0.25">
      <c r="A8646" s="369" t="s">
        <v>14180</v>
      </c>
      <c r="B8646" s="370" t="s">
        <v>14181</v>
      </c>
      <c r="C8646" s="371" t="s">
        <v>569</v>
      </c>
      <c r="D8646" s="372">
        <v>1</v>
      </c>
    </row>
    <row r="8647" spans="1:4" ht="30" x14ac:dyDescent="0.25">
      <c r="A8647" s="369" t="s">
        <v>3350</v>
      </c>
      <c r="B8647" s="370" t="s">
        <v>7358</v>
      </c>
      <c r="C8647" s="371" t="s">
        <v>569</v>
      </c>
      <c r="D8647" s="372"/>
    </row>
    <row r="8648" spans="1:4" x14ac:dyDescent="0.25">
      <c r="A8648" s="369" t="s">
        <v>8913</v>
      </c>
      <c r="B8648" s="370" t="s">
        <v>8914</v>
      </c>
      <c r="C8648" s="371" t="s">
        <v>770</v>
      </c>
      <c r="D8648" s="372">
        <v>1</v>
      </c>
    </row>
    <row r="8649" spans="1:4" x14ac:dyDescent="0.25">
      <c r="A8649" s="369" t="s">
        <v>8915</v>
      </c>
      <c r="B8649" s="370" t="s">
        <v>8916</v>
      </c>
      <c r="C8649" s="371" t="s">
        <v>770</v>
      </c>
      <c r="D8649" s="372">
        <v>1</v>
      </c>
    </row>
    <row r="8650" spans="1:4" ht="45" x14ac:dyDescent="0.25">
      <c r="A8650" s="369" t="s">
        <v>14182</v>
      </c>
      <c r="B8650" s="370" t="s">
        <v>14183</v>
      </c>
      <c r="C8650" s="371" t="s">
        <v>569</v>
      </c>
      <c r="D8650" s="372">
        <v>1</v>
      </c>
    </row>
    <row r="8651" spans="1:4" ht="30" x14ac:dyDescent="0.25">
      <c r="A8651" s="369" t="s">
        <v>3351</v>
      </c>
      <c r="B8651" s="370" t="s">
        <v>7359</v>
      </c>
      <c r="C8651" s="371" t="s">
        <v>569</v>
      </c>
      <c r="D8651" s="372"/>
    </row>
    <row r="8652" spans="1:4" x14ac:dyDescent="0.25">
      <c r="A8652" s="369" t="s">
        <v>8913</v>
      </c>
      <c r="B8652" s="370" t="s">
        <v>8914</v>
      </c>
      <c r="C8652" s="371" t="s">
        <v>770</v>
      </c>
      <c r="D8652" s="372">
        <v>1</v>
      </c>
    </row>
    <row r="8653" spans="1:4" x14ac:dyDescent="0.25">
      <c r="A8653" s="369" t="s">
        <v>8915</v>
      </c>
      <c r="B8653" s="370" t="s">
        <v>8916</v>
      </c>
      <c r="C8653" s="371" t="s">
        <v>770</v>
      </c>
      <c r="D8653" s="372">
        <v>1</v>
      </c>
    </row>
    <row r="8654" spans="1:4" ht="45" x14ac:dyDescent="0.25">
      <c r="A8654" s="369" t="s">
        <v>14184</v>
      </c>
      <c r="B8654" s="370" t="s">
        <v>14185</v>
      </c>
      <c r="C8654" s="371" t="s">
        <v>569</v>
      </c>
      <c r="D8654" s="372">
        <v>1</v>
      </c>
    </row>
    <row r="8655" spans="1:4" ht="30" x14ac:dyDescent="0.25">
      <c r="A8655" s="369" t="s">
        <v>3352</v>
      </c>
      <c r="B8655" s="370" t="s">
        <v>7360</v>
      </c>
      <c r="C8655" s="371" t="s">
        <v>569</v>
      </c>
      <c r="D8655" s="372"/>
    </row>
    <row r="8656" spans="1:4" x14ac:dyDescent="0.25">
      <c r="A8656" s="369" t="s">
        <v>8913</v>
      </c>
      <c r="B8656" s="370" t="s">
        <v>8914</v>
      </c>
      <c r="C8656" s="371" t="s">
        <v>770</v>
      </c>
      <c r="D8656" s="372">
        <v>2</v>
      </c>
    </row>
    <row r="8657" spans="1:4" x14ac:dyDescent="0.25">
      <c r="A8657" s="369" t="s">
        <v>8915</v>
      </c>
      <c r="B8657" s="370" t="s">
        <v>8916</v>
      </c>
      <c r="C8657" s="371" t="s">
        <v>770</v>
      </c>
      <c r="D8657" s="372">
        <v>2</v>
      </c>
    </row>
    <row r="8658" spans="1:4" ht="60" x14ac:dyDescent="0.25">
      <c r="A8658" s="369" t="s">
        <v>14186</v>
      </c>
      <c r="B8658" s="370" t="s">
        <v>14187</v>
      </c>
      <c r="C8658" s="371" t="s">
        <v>569</v>
      </c>
      <c r="D8658" s="372">
        <v>1</v>
      </c>
    </row>
    <row r="8659" spans="1:4" ht="30" x14ac:dyDescent="0.25">
      <c r="A8659" s="369" t="s">
        <v>3353</v>
      </c>
      <c r="B8659" s="370" t="s">
        <v>7361</v>
      </c>
      <c r="C8659" s="371" t="s">
        <v>569</v>
      </c>
      <c r="D8659" s="372"/>
    </row>
    <row r="8660" spans="1:4" x14ac:dyDescent="0.25">
      <c r="A8660" s="369" t="s">
        <v>8913</v>
      </c>
      <c r="B8660" s="370" t="s">
        <v>8914</v>
      </c>
      <c r="C8660" s="371" t="s">
        <v>770</v>
      </c>
      <c r="D8660" s="372">
        <v>2</v>
      </c>
    </row>
    <row r="8661" spans="1:4" x14ac:dyDescent="0.25">
      <c r="A8661" s="369" t="s">
        <v>8915</v>
      </c>
      <c r="B8661" s="370" t="s">
        <v>8916</v>
      </c>
      <c r="C8661" s="371" t="s">
        <v>770</v>
      </c>
      <c r="D8661" s="372">
        <v>2</v>
      </c>
    </row>
    <row r="8662" spans="1:4" ht="75" x14ac:dyDescent="0.25">
      <c r="A8662" s="369" t="s">
        <v>14188</v>
      </c>
      <c r="B8662" s="370" t="s">
        <v>14189</v>
      </c>
      <c r="C8662" s="371" t="s">
        <v>569</v>
      </c>
      <c r="D8662" s="372">
        <v>1</v>
      </c>
    </row>
    <row r="8663" spans="1:4" ht="30" x14ac:dyDescent="0.25">
      <c r="A8663" s="369" t="s">
        <v>3354</v>
      </c>
      <c r="B8663" s="370" t="s">
        <v>7362</v>
      </c>
      <c r="C8663" s="371" t="s">
        <v>569</v>
      </c>
      <c r="D8663" s="372"/>
    </row>
    <row r="8664" spans="1:4" x14ac:dyDescent="0.25">
      <c r="A8664" s="369" t="s">
        <v>8913</v>
      </c>
      <c r="B8664" s="370" t="s">
        <v>8914</v>
      </c>
      <c r="C8664" s="371" t="s">
        <v>770</v>
      </c>
      <c r="D8664" s="372">
        <v>2</v>
      </c>
    </row>
    <row r="8665" spans="1:4" x14ac:dyDescent="0.25">
      <c r="A8665" s="369" t="s">
        <v>8915</v>
      </c>
      <c r="B8665" s="370" t="s">
        <v>8916</v>
      </c>
      <c r="C8665" s="371" t="s">
        <v>770</v>
      </c>
      <c r="D8665" s="372">
        <v>2</v>
      </c>
    </row>
    <row r="8666" spans="1:4" ht="45" x14ac:dyDescent="0.25">
      <c r="A8666" s="369" t="s">
        <v>14190</v>
      </c>
      <c r="B8666" s="370" t="s">
        <v>14191</v>
      </c>
      <c r="C8666" s="371" t="s">
        <v>569</v>
      </c>
      <c r="D8666" s="372">
        <v>1</v>
      </c>
    </row>
    <row r="8667" spans="1:4" ht="30" x14ac:dyDescent="0.25">
      <c r="A8667" s="369" t="s">
        <v>3355</v>
      </c>
      <c r="B8667" s="370" t="s">
        <v>7363</v>
      </c>
      <c r="C8667" s="371" t="s">
        <v>569</v>
      </c>
      <c r="D8667" s="372"/>
    </row>
    <row r="8668" spans="1:4" x14ac:dyDescent="0.25">
      <c r="A8668" s="369" t="s">
        <v>8913</v>
      </c>
      <c r="B8668" s="370" t="s">
        <v>8914</v>
      </c>
      <c r="C8668" s="371" t="s">
        <v>770</v>
      </c>
      <c r="D8668" s="372">
        <v>2</v>
      </c>
    </row>
    <row r="8669" spans="1:4" x14ac:dyDescent="0.25">
      <c r="A8669" s="369" t="s">
        <v>8915</v>
      </c>
      <c r="B8669" s="370" t="s">
        <v>8916</v>
      </c>
      <c r="C8669" s="371" t="s">
        <v>770</v>
      </c>
      <c r="D8669" s="372">
        <v>2</v>
      </c>
    </row>
    <row r="8670" spans="1:4" ht="30" x14ac:dyDescent="0.25">
      <c r="A8670" s="369" t="s">
        <v>14168</v>
      </c>
      <c r="B8670" s="370" t="s">
        <v>14169</v>
      </c>
      <c r="C8670" s="371" t="s">
        <v>569</v>
      </c>
      <c r="D8670" s="372">
        <v>1</v>
      </c>
    </row>
    <row r="8671" spans="1:4" ht="30" x14ac:dyDescent="0.25">
      <c r="A8671" s="369" t="s">
        <v>3356</v>
      </c>
      <c r="B8671" s="370" t="s">
        <v>7364</v>
      </c>
      <c r="C8671" s="371" t="s">
        <v>569</v>
      </c>
      <c r="D8671" s="372"/>
    </row>
    <row r="8672" spans="1:4" x14ac:dyDescent="0.25">
      <c r="A8672" s="369" t="s">
        <v>8913</v>
      </c>
      <c r="B8672" s="370" t="s">
        <v>8914</v>
      </c>
      <c r="C8672" s="371" t="s">
        <v>770</v>
      </c>
      <c r="D8672" s="372">
        <v>2</v>
      </c>
    </row>
    <row r="8673" spans="1:4" x14ac:dyDescent="0.25">
      <c r="A8673" s="369" t="s">
        <v>8915</v>
      </c>
      <c r="B8673" s="370" t="s">
        <v>8916</v>
      </c>
      <c r="C8673" s="371" t="s">
        <v>770</v>
      </c>
      <c r="D8673" s="372">
        <v>2</v>
      </c>
    </row>
    <row r="8674" spans="1:4" ht="45" x14ac:dyDescent="0.25">
      <c r="A8674" s="369" t="s">
        <v>14128</v>
      </c>
      <c r="B8674" s="370" t="s">
        <v>14129</v>
      </c>
      <c r="C8674" s="371" t="s">
        <v>569</v>
      </c>
      <c r="D8674" s="372">
        <v>1</v>
      </c>
    </row>
    <row r="8675" spans="1:4" ht="30" x14ac:dyDescent="0.25">
      <c r="A8675" s="369" t="s">
        <v>3357</v>
      </c>
      <c r="B8675" s="370" t="s">
        <v>7365</v>
      </c>
      <c r="C8675" s="371" t="s">
        <v>569</v>
      </c>
      <c r="D8675" s="372"/>
    </row>
    <row r="8676" spans="1:4" x14ac:dyDescent="0.25">
      <c r="A8676" s="369" t="s">
        <v>8913</v>
      </c>
      <c r="B8676" s="370" t="s">
        <v>8914</v>
      </c>
      <c r="C8676" s="371" t="s">
        <v>770</v>
      </c>
      <c r="D8676" s="372">
        <v>2</v>
      </c>
    </row>
    <row r="8677" spans="1:4" x14ac:dyDescent="0.25">
      <c r="A8677" s="369" t="s">
        <v>8915</v>
      </c>
      <c r="B8677" s="370" t="s">
        <v>8916</v>
      </c>
      <c r="C8677" s="371" t="s">
        <v>770</v>
      </c>
      <c r="D8677" s="372">
        <v>2</v>
      </c>
    </row>
    <row r="8678" spans="1:4" ht="45" x14ac:dyDescent="0.25">
      <c r="A8678" s="369" t="s">
        <v>14130</v>
      </c>
      <c r="B8678" s="370" t="s">
        <v>14131</v>
      </c>
      <c r="C8678" s="371" t="s">
        <v>569</v>
      </c>
      <c r="D8678" s="372">
        <v>1</v>
      </c>
    </row>
    <row r="8679" spans="1:4" ht="30" x14ac:dyDescent="0.25">
      <c r="A8679" s="369" t="s">
        <v>224</v>
      </c>
      <c r="B8679" s="370" t="s">
        <v>7366</v>
      </c>
      <c r="C8679" s="371" t="s">
        <v>569</v>
      </c>
      <c r="D8679" s="372"/>
    </row>
    <row r="8680" spans="1:4" x14ac:dyDescent="0.25">
      <c r="A8680" s="369" t="s">
        <v>8913</v>
      </c>
      <c r="B8680" s="370" t="s">
        <v>8914</v>
      </c>
      <c r="C8680" s="371" t="s">
        <v>770</v>
      </c>
      <c r="D8680" s="372">
        <v>0.2</v>
      </c>
    </row>
    <row r="8681" spans="1:4" x14ac:dyDescent="0.25">
      <c r="A8681" s="369" t="s">
        <v>8915</v>
      </c>
      <c r="B8681" s="370" t="s">
        <v>8916</v>
      </c>
      <c r="C8681" s="371" t="s">
        <v>770</v>
      </c>
      <c r="D8681" s="372">
        <v>0.2</v>
      </c>
    </row>
    <row r="8682" spans="1:4" ht="30" x14ac:dyDescent="0.25">
      <c r="A8682" s="369" t="s">
        <v>14208</v>
      </c>
      <c r="B8682" s="370" t="s">
        <v>14209</v>
      </c>
      <c r="C8682" s="371" t="s">
        <v>569</v>
      </c>
      <c r="D8682" s="372">
        <v>1</v>
      </c>
    </row>
    <row r="8683" spans="1:4" ht="30" x14ac:dyDescent="0.25">
      <c r="A8683" s="369" t="s">
        <v>3358</v>
      </c>
      <c r="B8683" s="370" t="s">
        <v>7367</v>
      </c>
      <c r="C8683" s="371" t="s">
        <v>569</v>
      </c>
      <c r="D8683" s="372"/>
    </row>
    <row r="8684" spans="1:4" x14ac:dyDescent="0.25">
      <c r="A8684" s="369" t="s">
        <v>8913</v>
      </c>
      <c r="B8684" s="370" t="s">
        <v>8914</v>
      </c>
      <c r="C8684" s="371" t="s">
        <v>770</v>
      </c>
      <c r="D8684" s="372">
        <v>0.2</v>
      </c>
    </row>
    <row r="8685" spans="1:4" x14ac:dyDescent="0.25">
      <c r="A8685" s="369" t="s">
        <v>8915</v>
      </c>
      <c r="B8685" s="370" t="s">
        <v>8916</v>
      </c>
      <c r="C8685" s="371" t="s">
        <v>770</v>
      </c>
      <c r="D8685" s="372">
        <v>0.2</v>
      </c>
    </row>
    <row r="8686" spans="1:4" x14ac:dyDescent="0.25">
      <c r="A8686" s="369" t="s">
        <v>14210</v>
      </c>
      <c r="B8686" s="370" t="s">
        <v>14211</v>
      </c>
      <c r="C8686" s="371" t="s">
        <v>569</v>
      </c>
      <c r="D8686" s="372">
        <v>1</v>
      </c>
    </row>
    <row r="8687" spans="1:4" ht="30" x14ac:dyDescent="0.25">
      <c r="A8687" s="369" t="s">
        <v>225</v>
      </c>
      <c r="B8687" s="370" t="s">
        <v>7368</v>
      </c>
      <c r="C8687" s="371" t="s">
        <v>569</v>
      </c>
      <c r="D8687" s="372"/>
    </row>
    <row r="8688" spans="1:4" x14ac:dyDescent="0.25">
      <c r="A8688" s="369" t="s">
        <v>8913</v>
      </c>
      <c r="B8688" s="370" t="s">
        <v>8914</v>
      </c>
      <c r="C8688" s="371" t="s">
        <v>770</v>
      </c>
      <c r="D8688" s="372">
        <v>0.2</v>
      </c>
    </row>
    <row r="8689" spans="1:4" x14ac:dyDescent="0.25">
      <c r="A8689" s="369" t="s">
        <v>8915</v>
      </c>
      <c r="B8689" s="370" t="s">
        <v>8916</v>
      </c>
      <c r="C8689" s="371" t="s">
        <v>770</v>
      </c>
      <c r="D8689" s="372">
        <v>0.2</v>
      </c>
    </row>
    <row r="8690" spans="1:4" ht="30" x14ac:dyDescent="0.25">
      <c r="A8690" s="369" t="s">
        <v>14192</v>
      </c>
      <c r="B8690" s="370" t="s">
        <v>14193</v>
      </c>
      <c r="C8690" s="371" t="s">
        <v>569</v>
      </c>
      <c r="D8690" s="372">
        <v>1</v>
      </c>
    </row>
    <row r="8691" spans="1:4" ht="30" x14ac:dyDescent="0.25">
      <c r="A8691" s="369" t="s">
        <v>3359</v>
      </c>
      <c r="B8691" s="370" t="s">
        <v>7369</v>
      </c>
      <c r="C8691" s="371" t="s">
        <v>569</v>
      </c>
      <c r="D8691" s="372"/>
    </row>
    <row r="8692" spans="1:4" x14ac:dyDescent="0.25">
      <c r="A8692" s="369" t="s">
        <v>8913</v>
      </c>
      <c r="B8692" s="370" t="s">
        <v>8914</v>
      </c>
      <c r="C8692" s="371" t="s">
        <v>770</v>
      </c>
      <c r="D8692" s="372">
        <v>0.2</v>
      </c>
    </row>
    <row r="8693" spans="1:4" x14ac:dyDescent="0.25">
      <c r="A8693" s="369" t="s">
        <v>8915</v>
      </c>
      <c r="B8693" s="370" t="s">
        <v>8916</v>
      </c>
      <c r="C8693" s="371" t="s">
        <v>770</v>
      </c>
      <c r="D8693" s="372">
        <v>0.2</v>
      </c>
    </row>
    <row r="8694" spans="1:4" ht="30" x14ac:dyDescent="0.25">
      <c r="A8694" s="369" t="s">
        <v>14194</v>
      </c>
      <c r="B8694" s="370" t="s">
        <v>14195</v>
      </c>
      <c r="C8694" s="371" t="s">
        <v>569</v>
      </c>
      <c r="D8694" s="372">
        <v>1</v>
      </c>
    </row>
    <row r="8695" spans="1:4" ht="30" x14ac:dyDescent="0.25">
      <c r="A8695" s="369" t="s">
        <v>3360</v>
      </c>
      <c r="B8695" s="370" t="s">
        <v>7370</v>
      </c>
      <c r="C8695" s="371" t="s">
        <v>569</v>
      </c>
      <c r="D8695" s="372"/>
    </row>
    <row r="8696" spans="1:4" x14ac:dyDescent="0.25">
      <c r="A8696" s="369" t="s">
        <v>8913</v>
      </c>
      <c r="B8696" s="370" t="s">
        <v>8914</v>
      </c>
      <c r="C8696" s="371" t="s">
        <v>770</v>
      </c>
      <c r="D8696" s="372">
        <v>0.2</v>
      </c>
    </row>
    <row r="8697" spans="1:4" x14ac:dyDescent="0.25">
      <c r="A8697" s="369" t="s">
        <v>8915</v>
      </c>
      <c r="B8697" s="370" t="s">
        <v>8916</v>
      </c>
      <c r="C8697" s="371" t="s">
        <v>770</v>
      </c>
      <c r="D8697" s="372">
        <v>0.2</v>
      </c>
    </row>
    <row r="8698" spans="1:4" ht="30" x14ac:dyDescent="0.25">
      <c r="A8698" s="369" t="s">
        <v>14196</v>
      </c>
      <c r="B8698" s="370" t="s">
        <v>14197</v>
      </c>
      <c r="C8698" s="371" t="s">
        <v>569</v>
      </c>
      <c r="D8698" s="372">
        <v>1</v>
      </c>
    </row>
    <row r="8699" spans="1:4" ht="30" x14ac:dyDescent="0.25">
      <c r="A8699" s="369" t="s">
        <v>3361</v>
      </c>
      <c r="B8699" s="370" t="s">
        <v>7371</v>
      </c>
      <c r="C8699" s="371" t="s">
        <v>569</v>
      </c>
      <c r="D8699" s="372"/>
    </row>
    <row r="8700" spans="1:4" x14ac:dyDescent="0.25">
      <c r="A8700" s="369" t="s">
        <v>8913</v>
      </c>
      <c r="B8700" s="370" t="s">
        <v>8914</v>
      </c>
      <c r="C8700" s="371" t="s">
        <v>770</v>
      </c>
      <c r="D8700" s="372">
        <v>0.2</v>
      </c>
    </row>
    <row r="8701" spans="1:4" x14ac:dyDescent="0.25">
      <c r="A8701" s="369" t="s">
        <v>8915</v>
      </c>
      <c r="B8701" s="370" t="s">
        <v>8916</v>
      </c>
      <c r="C8701" s="371" t="s">
        <v>770</v>
      </c>
      <c r="D8701" s="372">
        <v>0.2</v>
      </c>
    </row>
    <row r="8702" spans="1:4" ht="45" x14ac:dyDescent="0.25">
      <c r="A8702" s="369" t="s">
        <v>14198</v>
      </c>
      <c r="B8702" s="370" t="s">
        <v>14199</v>
      </c>
      <c r="C8702" s="371" t="s">
        <v>569</v>
      </c>
      <c r="D8702" s="372">
        <v>1</v>
      </c>
    </row>
    <row r="8703" spans="1:4" ht="30" x14ac:dyDescent="0.25">
      <c r="A8703" s="369" t="s">
        <v>226</v>
      </c>
      <c r="B8703" s="370" t="s">
        <v>7372</v>
      </c>
      <c r="C8703" s="371" t="s">
        <v>569</v>
      </c>
      <c r="D8703" s="372"/>
    </row>
    <row r="8704" spans="1:4" x14ac:dyDescent="0.25">
      <c r="A8704" s="369" t="s">
        <v>8913</v>
      </c>
      <c r="B8704" s="370" t="s">
        <v>8914</v>
      </c>
      <c r="C8704" s="371" t="s">
        <v>770</v>
      </c>
      <c r="D8704" s="372">
        <v>0.2</v>
      </c>
    </row>
    <row r="8705" spans="1:4" x14ac:dyDescent="0.25">
      <c r="A8705" s="369" t="s">
        <v>8915</v>
      </c>
      <c r="B8705" s="370" t="s">
        <v>8916</v>
      </c>
      <c r="C8705" s="371" t="s">
        <v>770</v>
      </c>
      <c r="D8705" s="372">
        <v>0.2</v>
      </c>
    </row>
    <row r="8706" spans="1:4" ht="30" x14ac:dyDescent="0.25">
      <c r="A8706" s="369" t="s">
        <v>14200</v>
      </c>
      <c r="B8706" s="370" t="s">
        <v>14201</v>
      </c>
      <c r="C8706" s="371" t="s">
        <v>569</v>
      </c>
      <c r="D8706" s="372">
        <v>1</v>
      </c>
    </row>
    <row r="8707" spans="1:4" ht="30" x14ac:dyDescent="0.25">
      <c r="A8707" s="369" t="s">
        <v>227</v>
      </c>
      <c r="B8707" s="370" t="s">
        <v>7373</v>
      </c>
      <c r="C8707" s="371" t="s">
        <v>569</v>
      </c>
      <c r="D8707" s="372"/>
    </row>
    <row r="8708" spans="1:4" x14ac:dyDescent="0.25">
      <c r="A8708" s="369" t="s">
        <v>8913</v>
      </c>
      <c r="B8708" s="370" t="s">
        <v>8914</v>
      </c>
      <c r="C8708" s="371" t="s">
        <v>770</v>
      </c>
      <c r="D8708" s="372">
        <v>0.2</v>
      </c>
    </row>
    <row r="8709" spans="1:4" x14ac:dyDescent="0.25">
      <c r="A8709" s="369" t="s">
        <v>8915</v>
      </c>
      <c r="B8709" s="370" t="s">
        <v>8916</v>
      </c>
      <c r="C8709" s="371" t="s">
        <v>770</v>
      </c>
      <c r="D8709" s="372">
        <v>0.2</v>
      </c>
    </row>
    <row r="8710" spans="1:4" ht="30" x14ac:dyDescent="0.25">
      <c r="A8710" s="369" t="s">
        <v>14202</v>
      </c>
      <c r="B8710" s="370" t="s">
        <v>14203</v>
      </c>
      <c r="C8710" s="371" t="s">
        <v>569</v>
      </c>
      <c r="D8710" s="372">
        <v>1</v>
      </c>
    </row>
    <row r="8711" spans="1:4" ht="30" x14ac:dyDescent="0.25">
      <c r="A8711" s="369" t="s">
        <v>3362</v>
      </c>
      <c r="B8711" s="370" t="s">
        <v>7374</v>
      </c>
      <c r="C8711" s="371" t="s">
        <v>569</v>
      </c>
      <c r="D8711" s="372"/>
    </row>
    <row r="8712" spans="1:4" x14ac:dyDescent="0.25">
      <c r="A8712" s="369" t="s">
        <v>8913</v>
      </c>
      <c r="B8712" s="370" t="s">
        <v>8914</v>
      </c>
      <c r="C8712" s="371" t="s">
        <v>770</v>
      </c>
      <c r="D8712" s="372">
        <v>0.2</v>
      </c>
    </row>
    <row r="8713" spans="1:4" x14ac:dyDescent="0.25">
      <c r="A8713" s="369" t="s">
        <v>8915</v>
      </c>
      <c r="B8713" s="370" t="s">
        <v>8916</v>
      </c>
      <c r="C8713" s="371" t="s">
        <v>770</v>
      </c>
      <c r="D8713" s="372">
        <v>0.2</v>
      </c>
    </row>
    <row r="8714" spans="1:4" ht="45" x14ac:dyDescent="0.25">
      <c r="A8714" s="369" t="s">
        <v>14204</v>
      </c>
      <c r="B8714" s="370" t="s">
        <v>14205</v>
      </c>
      <c r="C8714" s="371" t="s">
        <v>569</v>
      </c>
      <c r="D8714" s="372">
        <v>1</v>
      </c>
    </row>
    <row r="8715" spans="1:4" ht="30" x14ac:dyDescent="0.25">
      <c r="A8715" s="369" t="s">
        <v>228</v>
      </c>
      <c r="B8715" s="370" t="s">
        <v>7375</v>
      </c>
      <c r="C8715" s="371" t="s">
        <v>569</v>
      </c>
      <c r="D8715" s="372"/>
    </row>
    <row r="8716" spans="1:4" x14ac:dyDescent="0.25">
      <c r="A8716" s="369" t="s">
        <v>8913</v>
      </c>
      <c r="B8716" s="370" t="s">
        <v>8914</v>
      </c>
      <c r="C8716" s="371" t="s">
        <v>770</v>
      </c>
      <c r="D8716" s="372">
        <v>0.2</v>
      </c>
    </row>
    <row r="8717" spans="1:4" x14ac:dyDescent="0.25">
      <c r="A8717" s="369" t="s">
        <v>8915</v>
      </c>
      <c r="B8717" s="370" t="s">
        <v>8916</v>
      </c>
      <c r="C8717" s="371" t="s">
        <v>770</v>
      </c>
      <c r="D8717" s="372">
        <v>0.2</v>
      </c>
    </row>
    <row r="8718" spans="1:4" ht="30" x14ac:dyDescent="0.25">
      <c r="A8718" s="369" t="s">
        <v>14206</v>
      </c>
      <c r="B8718" s="370" t="s">
        <v>14207</v>
      </c>
      <c r="C8718" s="371" t="s">
        <v>569</v>
      </c>
      <c r="D8718" s="372">
        <v>1</v>
      </c>
    </row>
    <row r="8719" spans="1:4" ht="30" x14ac:dyDescent="0.25">
      <c r="A8719" s="369" t="s">
        <v>3363</v>
      </c>
      <c r="B8719" s="370" t="s">
        <v>7376</v>
      </c>
      <c r="C8719" s="371" t="s">
        <v>569</v>
      </c>
      <c r="D8719" s="372"/>
    </row>
    <row r="8720" spans="1:4" x14ac:dyDescent="0.25">
      <c r="A8720" s="369" t="s">
        <v>8913</v>
      </c>
      <c r="B8720" s="370" t="s">
        <v>8914</v>
      </c>
      <c r="C8720" s="371" t="s">
        <v>770</v>
      </c>
      <c r="D8720" s="372">
        <v>2</v>
      </c>
    </row>
    <row r="8721" spans="1:4" x14ac:dyDescent="0.25">
      <c r="A8721" s="369" t="s">
        <v>8915</v>
      </c>
      <c r="B8721" s="370" t="s">
        <v>8916</v>
      </c>
      <c r="C8721" s="371" t="s">
        <v>770</v>
      </c>
      <c r="D8721" s="372">
        <v>2</v>
      </c>
    </row>
    <row r="8722" spans="1:4" ht="30" x14ac:dyDescent="0.25">
      <c r="A8722" s="369" t="s">
        <v>14138</v>
      </c>
      <c r="B8722" s="370" t="s">
        <v>14139</v>
      </c>
      <c r="C8722" s="371" t="s">
        <v>569</v>
      </c>
      <c r="D8722" s="372">
        <v>1</v>
      </c>
    </row>
    <row r="8723" spans="1:4" ht="30" x14ac:dyDescent="0.25">
      <c r="A8723" s="369" t="s">
        <v>3364</v>
      </c>
      <c r="B8723" s="370" t="s">
        <v>7377</v>
      </c>
      <c r="C8723" s="371" t="s">
        <v>569</v>
      </c>
      <c r="D8723" s="372"/>
    </row>
    <row r="8724" spans="1:4" x14ac:dyDescent="0.25">
      <c r="A8724" s="369" t="s">
        <v>8913</v>
      </c>
      <c r="B8724" s="370" t="s">
        <v>8914</v>
      </c>
      <c r="C8724" s="371" t="s">
        <v>770</v>
      </c>
      <c r="D8724" s="372">
        <v>2</v>
      </c>
    </row>
    <row r="8725" spans="1:4" x14ac:dyDescent="0.25">
      <c r="A8725" s="369" t="s">
        <v>8915</v>
      </c>
      <c r="B8725" s="370" t="s">
        <v>8916</v>
      </c>
      <c r="C8725" s="371" t="s">
        <v>770</v>
      </c>
      <c r="D8725" s="372">
        <v>2</v>
      </c>
    </row>
    <row r="8726" spans="1:4" ht="30" x14ac:dyDescent="0.25">
      <c r="A8726" s="369" t="s">
        <v>14140</v>
      </c>
      <c r="B8726" s="370" t="s">
        <v>14141</v>
      </c>
      <c r="C8726" s="371" t="s">
        <v>569</v>
      </c>
      <c r="D8726" s="372">
        <v>1</v>
      </c>
    </row>
    <row r="8727" spans="1:4" ht="30" x14ac:dyDescent="0.25">
      <c r="A8727" s="369" t="s">
        <v>3365</v>
      </c>
      <c r="B8727" s="370" t="s">
        <v>3366</v>
      </c>
      <c r="C8727" s="371" t="s">
        <v>569</v>
      </c>
      <c r="D8727" s="372"/>
    </row>
    <row r="8728" spans="1:4" x14ac:dyDescent="0.25">
      <c r="A8728" s="369" t="s">
        <v>8913</v>
      </c>
      <c r="B8728" s="370" t="s">
        <v>8914</v>
      </c>
      <c r="C8728" s="371" t="s">
        <v>770</v>
      </c>
      <c r="D8728" s="372">
        <v>1</v>
      </c>
    </row>
    <row r="8729" spans="1:4" x14ac:dyDescent="0.25">
      <c r="A8729" s="369" t="s">
        <v>8915</v>
      </c>
      <c r="B8729" s="370" t="s">
        <v>8916</v>
      </c>
      <c r="C8729" s="371" t="s">
        <v>770</v>
      </c>
      <c r="D8729" s="372">
        <v>1</v>
      </c>
    </row>
    <row r="8730" spans="1:4" ht="60" x14ac:dyDescent="0.25">
      <c r="A8730" s="369" t="s">
        <v>14146</v>
      </c>
      <c r="B8730" s="370" t="s">
        <v>14147</v>
      </c>
      <c r="C8730" s="371" t="s">
        <v>569</v>
      </c>
      <c r="D8730" s="372">
        <v>1</v>
      </c>
    </row>
    <row r="8731" spans="1:4" x14ac:dyDescent="0.25">
      <c r="A8731" s="365" t="s">
        <v>7378</v>
      </c>
      <c r="B8731" s="366" t="s">
        <v>15124</v>
      </c>
      <c r="C8731" s="367"/>
      <c r="D8731" s="368"/>
    </row>
    <row r="8732" spans="1:4" ht="30" x14ac:dyDescent="0.25">
      <c r="A8732" s="369" t="s">
        <v>3368</v>
      </c>
      <c r="B8732" s="370" t="s">
        <v>7379</v>
      </c>
      <c r="C8732" s="371" t="s">
        <v>569</v>
      </c>
      <c r="D8732" s="372"/>
    </row>
    <row r="8733" spans="1:4" x14ac:dyDescent="0.25">
      <c r="A8733" s="369" t="s">
        <v>8913</v>
      </c>
      <c r="B8733" s="370" t="s">
        <v>8914</v>
      </c>
      <c r="C8733" s="371" t="s">
        <v>770</v>
      </c>
      <c r="D8733" s="372">
        <v>1</v>
      </c>
    </row>
    <row r="8734" spans="1:4" x14ac:dyDescent="0.25">
      <c r="A8734" s="369" t="s">
        <v>8915</v>
      </c>
      <c r="B8734" s="370" t="s">
        <v>8916</v>
      </c>
      <c r="C8734" s="371" t="s">
        <v>770</v>
      </c>
      <c r="D8734" s="372">
        <v>1</v>
      </c>
    </row>
    <row r="8735" spans="1:4" ht="30" x14ac:dyDescent="0.25">
      <c r="A8735" s="369" t="s">
        <v>14240</v>
      </c>
      <c r="B8735" s="370" t="s">
        <v>14241</v>
      </c>
      <c r="C8735" s="371" t="s">
        <v>569</v>
      </c>
      <c r="D8735" s="372">
        <v>1</v>
      </c>
    </row>
    <row r="8736" spans="1:4" ht="30" x14ac:dyDescent="0.25">
      <c r="A8736" s="369" t="s">
        <v>3369</v>
      </c>
      <c r="B8736" s="370" t="s">
        <v>7380</v>
      </c>
      <c r="C8736" s="371" t="s">
        <v>569</v>
      </c>
      <c r="D8736" s="372"/>
    </row>
    <row r="8737" spans="1:4" x14ac:dyDescent="0.25">
      <c r="A8737" s="369" t="s">
        <v>8913</v>
      </c>
      <c r="B8737" s="370" t="s">
        <v>8914</v>
      </c>
      <c r="C8737" s="371" t="s">
        <v>770</v>
      </c>
      <c r="D8737" s="372">
        <v>0.8</v>
      </c>
    </row>
    <row r="8738" spans="1:4" x14ac:dyDescent="0.25">
      <c r="A8738" s="369" t="s">
        <v>8915</v>
      </c>
      <c r="B8738" s="370" t="s">
        <v>8916</v>
      </c>
      <c r="C8738" s="371" t="s">
        <v>770</v>
      </c>
      <c r="D8738" s="372">
        <v>0.8</v>
      </c>
    </row>
    <row r="8739" spans="1:4" ht="30" x14ac:dyDescent="0.25">
      <c r="A8739" s="369" t="s">
        <v>14286</v>
      </c>
      <c r="B8739" s="370" t="s">
        <v>14287</v>
      </c>
      <c r="C8739" s="371" t="s">
        <v>569</v>
      </c>
      <c r="D8739" s="372">
        <v>1</v>
      </c>
    </row>
    <row r="8740" spans="1:4" ht="30" x14ac:dyDescent="0.25">
      <c r="A8740" s="369" t="s">
        <v>3370</v>
      </c>
      <c r="B8740" s="370" t="s">
        <v>7381</v>
      </c>
      <c r="C8740" s="371" t="s">
        <v>569</v>
      </c>
      <c r="D8740" s="372"/>
    </row>
    <row r="8741" spans="1:4" x14ac:dyDescent="0.25">
      <c r="A8741" s="369" t="s">
        <v>8913</v>
      </c>
      <c r="B8741" s="370" t="s">
        <v>8914</v>
      </c>
      <c r="C8741" s="371" t="s">
        <v>770</v>
      </c>
      <c r="D8741" s="372">
        <v>0.8</v>
      </c>
    </row>
    <row r="8742" spans="1:4" x14ac:dyDescent="0.25">
      <c r="A8742" s="369" t="s">
        <v>8915</v>
      </c>
      <c r="B8742" s="370" t="s">
        <v>8916</v>
      </c>
      <c r="C8742" s="371" t="s">
        <v>770</v>
      </c>
      <c r="D8742" s="372">
        <v>0.8</v>
      </c>
    </row>
    <row r="8743" spans="1:4" ht="30" x14ac:dyDescent="0.25">
      <c r="A8743" s="369" t="s">
        <v>14284</v>
      </c>
      <c r="B8743" s="370" t="s">
        <v>14285</v>
      </c>
      <c r="C8743" s="371" t="s">
        <v>569</v>
      </c>
      <c r="D8743" s="372">
        <v>1</v>
      </c>
    </row>
    <row r="8744" spans="1:4" ht="30" x14ac:dyDescent="0.25">
      <c r="A8744" s="369" t="s">
        <v>3371</v>
      </c>
      <c r="B8744" s="370" t="s">
        <v>7382</v>
      </c>
      <c r="C8744" s="371" t="s">
        <v>569</v>
      </c>
      <c r="D8744" s="372"/>
    </row>
    <row r="8745" spans="1:4" x14ac:dyDescent="0.25">
      <c r="A8745" s="369" t="s">
        <v>8913</v>
      </c>
      <c r="B8745" s="370" t="s">
        <v>8914</v>
      </c>
      <c r="C8745" s="371" t="s">
        <v>770</v>
      </c>
      <c r="D8745" s="372">
        <v>1</v>
      </c>
    </row>
    <row r="8746" spans="1:4" x14ac:dyDescent="0.25">
      <c r="A8746" s="369" t="s">
        <v>8915</v>
      </c>
      <c r="B8746" s="370" t="s">
        <v>8916</v>
      </c>
      <c r="C8746" s="371" t="s">
        <v>770</v>
      </c>
      <c r="D8746" s="372">
        <v>1</v>
      </c>
    </row>
    <row r="8747" spans="1:4" ht="30" x14ac:dyDescent="0.25">
      <c r="A8747" s="369" t="s">
        <v>14282</v>
      </c>
      <c r="B8747" s="370" t="s">
        <v>14283</v>
      </c>
      <c r="C8747" s="371" t="s">
        <v>569</v>
      </c>
      <c r="D8747" s="372">
        <v>1</v>
      </c>
    </row>
    <row r="8748" spans="1:4" ht="30" x14ac:dyDescent="0.25">
      <c r="A8748" s="369" t="s">
        <v>3372</v>
      </c>
      <c r="B8748" s="370" t="s">
        <v>7383</v>
      </c>
      <c r="C8748" s="371" t="s">
        <v>569</v>
      </c>
      <c r="D8748" s="372"/>
    </row>
    <row r="8749" spans="1:4" x14ac:dyDescent="0.25">
      <c r="A8749" s="369" t="s">
        <v>8913</v>
      </c>
      <c r="B8749" s="370" t="s">
        <v>8914</v>
      </c>
      <c r="C8749" s="371" t="s">
        <v>770</v>
      </c>
      <c r="D8749" s="372">
        <v>1.2</v>
      </c>
    </row>
    <row r="8750" spans="1:4" x14ac:dyDescent="0.25">
      <c r="A8750" s="369" t="s">
        <v>8915</v>
      </c>
      <c r="B8750" s="370" t="s">
        <v>8916</v>
      </c>
      <c r="C8750" s="371" t="s">
        <v>770</v>
      </c>
      <c r="D8750" s="372">
        <v>1.2</v>
      </c>
    </row>
    <row r="8751" spans="1:4" ht="30" x14ac:dyDescent="0.25">
      <c r="A8751" s="369" t="s">
        <v>14280</v>
      </c>
      <c r="B8751" s="370" t="s">
        <v>14281</v>
      </c>
      <c r="C8751" s="371" t="s">
        <v>569</v>
      </c>
      <c r="D8751" s="372">
        <v>1</v>
      </c>
    </row>
    <row r="8752" spans="1:4" ht="30" x14ac:dyDescent="0.25">
      <c r="A8752" s="369" t="s">
        <v>3373</v>
      </c>
      <c r="B8752" s="370" t="s">
        <v>7384</v>
      </c>
      <c r="C8752" s="371" t="s">
        <v>569</v>
      </c>
      <c r="D8752" s="372"/>
    </row>
    <row r="8753" spans="1:4" x14ac:dyDescent="0.25">
      <c r="A8753" s="369" t="s">
        <v>8913</v>
      </c>
      <c r="B8753" s="370" t="s">
        <v>8914</v>
      </c>
      <c r="C8753" s="371" t="s">
        <v>770</v>
      </c>
      <c r="D8753" s="372">
        <v>1.5</v>
      </c>
    </row>
    <row r="8754" spans="1:4" x14ac:dyDescent="0.25">
      <c r="A8754" s="369" t="s">
        <v>8915</v>
      </c>
      <c r="B8754" s="370" t="s">
        <v>8916</v>
      </c>
      <c r="C8754" s="371" t="s">
        <v>770</v>
      </c>
      <c r="D8754" s="372">
        <v>1.5</v>
      </c>
    </row>
    <row r="8755" spans="1:4" ht="30" x14ac:dyDescent="0.25">
      <c r="A8755" s="369" t="s">
        <v>14278</v>
      </c>
      <c r="B8755" s="370" t="s">
        <v>14279</v>
      </c>
      <c r="C8755" s="371" t="s">
        <v>569</v>
      </c>
      <c r="D8755" s="372">
        <v>1</v>
      </c>
    </row>
    <row r="8756" spans="1:4" ht="30" x14ac:dyDescent="0.25">
      <c r="A8756" s="369" t="s">
        <v>3374</v>
      </c>
      <c r="B8756" s="370" t="s">
        <v>7385</v>
      </c>
      <c r="C8756" s="371" t="s">
        <v>569</v>
      </c>
      <c r="D8756" s="372"/>
    </row>
    <row r="8757" spans="1:4" x14ac:dyDescent="0.25">
      <c r="A8757" s="369" t="s">
        <v>8913</v>
      </c>
      <c r="B8757" s="370" t="s">
        <v>8914</v>
      </c>
      <c r="C8757" s="371" t="s">
        <v>770</v>
      </c>
      <c r="D8757" s="372">
        <v>1.5</v>
      </c>
    </row>
    <row r="8758" spans="1:4" x14ac:dyDescent="0.25">
      <c r="A8758" s="369" t="s">
        <v>8915</v>
      </c>
      <c r="B8758" s="370" t="s">
        <v>8916</v>
      </c>
      <c r="C8758" s="371" t="s">
        <v>770</v>
      </c>
      <c r="D8758" s="372">
        <v>1.5</v>
      </c>
    </row>
    <row r="8759" spans="1:4" ht="30" x14ac:dyDescent="0.25">
      <c r="A8759" s="369" t="s">
        <v>14276</v>
      </c>
      <c r="B8759" s="370" t="s">
        <v>14277</v>
      </c>
      <c r="C8759" s="371" t="s">
        <v>569</v>
      </c>
      <c r="D8759" s="372">
        <v>1</v>
      </c>
    </row>
    <row r="8760" spans="1:4" ht="30" x14ac:dyDescent="0.25">
      <c r="A8760" s="369" t="s">
        <v>3375</v>
      </c>
      <c r="B8760" s="370" t="s">
        <v>7386</v>
      </c>
      <c r="C8760" s="371" t="s">
        <v>569</v>
      </c>
      <c r="D8760" s="372"/>
    </row>
    <row r="8761" spans="1:4" x14ac:dyDescent="0.25">
      <c r="A8761" s="369" t="s">
        <v>8913</v>
      </c>
      <c r="B8761" s="370" t="s">
        <v>8914</v>
      </c>
      <c r="C8761" s="371" t="s">
        <v>770</v>
      </c>
      <c r="D8761" s="372">
        <v>0.8</v>
      </c>
    </row>
    <row r="8762" spans="1:4" x14ac:dyDescent="0.25">
      <c r="A8762" s="369" t="s">
        <v>8915</v>
      </c>
      <c r="B8762" s="370" t="s">
        <v>8916</v>
      </c>
      <c r="C8762" s="371" t="s">
        <v>770</v>
      </c>
      <c r="D8762" s="372">
        <v>0.8</v>
      </c>
    </row>
    <row r="8763" spans="1:4" ht="30" x14ac:dyDescent="0.25">
      <c r="A8763" s="369" t="s">
        <v>14252</v>
      </c>
      <c r="B8763" s="370" t="s">
        <v>14253</v>
      </c>
      <c r="C8763" s="371" t="s">
        <v>569</v>
      </c>
      <c r="D8763" s="372">
        <v>1</v>
      </c>
    </row>
    <row r="8764" spans="1:4" ht="30" x14ac:dyDescent="0.25">
      <c r="A8764" s="369" t="s">
        <v>3376</v>
      </c>
      <c r="B8764" s="370" t="s">
        <v>7387</v>
      </c>
      <c r="C8764" s="371" t="s">
        <v>569</v>
      </c>
      <c r="D8764" s="372"/>
    </row>
    <row r="8765" spans="1:4" x14ac:dyDescent="0.25">
      <c r="A8765" s="369" t="s">
        <v>8913</v>
      </c>
      <c r="B8765" s="370" t="s">
        <v>8914</v>
      </c>
      <c r="C8765" s="371" t="s">
        <v>770</v>
      </c>
      <c r="D8765" s="372">
        <v>0.8</v>
      </c>
    </row>
    <row r="8766" spans="1:4" x14ac:dyDescent="0.25">
      <c r="A8766" s="369" t="s">
        <v>8915</v>
      </c>
      <c r="B8766" s="370" t="s">
        <v>8916</v>
      </c>
      <c r="C8766" s="371" t="s">
        <v>770</v>
      </c>
      <c r="D8766" s="372">
        <v>0.8</v>
      </c>
    </row>
    <row r="8767" spans="1:4" ht="30" x14ac:dyDescent="0.25">
      <c r="A8767" s="369" t="s">
        <v>14254</v>
      </c>
      <c r="B8767" s="370" t="s">
        <v>14255</v>
      </c>
      <c r="C8767" s="371" t="s">
        <v>569</v>
      </c>
      <c r="D8767" s="372">
        <v>1</v>
      </c>
    </row>
    <row r="8768" spans="1:4" ht="30" x14ac:dyDescent="0.25">
      <c r="A8768" s="369" t="s">
        <v>3377</v>
      </c>
      <c r="B8768" s="370" t="s">
        <v>7388</v>
      </c>
      <c r="C8768" s="371" t="s">
        <v>569</v>
      </c>
      <c r="D8768" s="372"/>
    </row>
    <row r="8769" spans="1:4" x14ac:dyDescent="0.25">
      <c r="A8769" s="369" t="s">
        <v>8913</v>
      </c>
      <c r="B8769" s="370" t="s">
        <v>8914</v>
      </c>
      <c r="C8769" s="371" t="s">
        <v>770</v>
      </c>
      <c r="D8769" s="372">
        <v>0.8</v>
      </c>
    </row>
    <row r="8770" spans="1:4" x14ac:dyDescent="0.25">
      <c r="A8770" s="369" t="s">
        <v>8915</v>
      </c>
      <c r="B8770" s="370" t="s">
        <v>8916</v>
      </c>
      <c r="C8770" s="371" t="s">
        <v>770</v>
      </c>
      <c r="D8770" s="372">
        <v>0.8</v>
      </c>
    </row>
    <row r="8771" spans="1:4" ht="30" x14ac:dyDescent="0.25">
      <c r="A8771" s="369" t="s">
        <v>14256</v>
      </c>
      <c r="B8771" s="370" t="s">
        <v>14257</v>
      </c>
      <c r="C8771" s="371" t="s">
        <v>569</v>
      </c>
      <c r="D8771" s="372">
        <v>1</v>
      </c>
    </row>
    <row r="8772" spans="1:4" ht="30" x14ac:dyDescent="0.25">
      <c r="A8772" s="369" t="s">
        <v>3378</v>
      </c>
      <c r="B8772" s="370" t="s">
        <v>7389</v>
      </c>
      <c r="C8772" s="371" t="s">
        <v>569</v>
      </c>
      <c r="D8772" s="372"/>
    </row>
    <row r="8773" spans="1:4" x14ac:dyDescent="0.25">
      <c r="A8773" s="369" t="s">
        <v>8913</v>
      </c>
      <c r="B8773" s="370" t="s">
        <v>8914</v>
      </c>
      <c r="C8773" s="371" t="s">
        <v>770</v>
      </c>
      <c r="D8773" s="372">
        <v>1</v>
      </c>
    </row>
    <row r="8774" spans="1:4" x14ac:dyDescent="0.25">
      <c r="A8774" s="369" t="s">
        <v>8915</v>
      </c>
      <c r="B8774" s="370" t="s">
        <v>8916</v>
      </c>
      <c r="C8774" s="371" t="s">
        <v>770</v>
      </c>
      <c r="D8774" s="372">
        <v>1</v>
      </c>
    </row>
    <row r="8775" spans="1:4" ht="30" x14ac:dyDescent="0.25">
      <c r="A8775" s="369" t="s">
        <v>14258</v>
      </c>
      <c r="B8775" s="370" t="s">
        <v>14259</v>
      </c>
      <c r="C8775" s="371" t="s">
        <v>569</v>
      </c>
      <c r="D8775" s="372">
        <v>1</v>
      </c>
    </row>
    <row r="8776" spans="1:4" ht="30" x14ac:dyDescent="0.25">
      <c r="A8776" s="369" t="s">
        <v>3379</v>
      </c>
      <c r="B8776" s="370" t="s">
        <v>7390</v>
      </c>
      <c r="C8776" s="371" t="s">
        <v>569</v>
      </c>
      <c r="D8776" s="372"/>
    </row>
    <row r="8777" spans="1:4" x14ac:dyDescent="0.25">
      <c r="A8777" s="369" t="s">
        <v>8913</v>
      </c>
      <c r="B8777" s="370" t="s">
        <v>8914</v>
      </c>
      <c r="C8777" s="371" t="s">
        <v>770</v>
      </c>
      <c r="D8777" s="372">
        <v>1.2</v>
      </c>
    </row>
    <row r="8778" spans="1:4" x14ac:dyDescent="0.25">
      <c r="A8778" s="369" t="s">
        <v>8915</v>
      </c>
      <c r="B8778" s="370" t="s">
        <v>8916</v>
      </c>
      <c r="C8778" s="371" t="s">
        <v>770</v>
      </c>
      <c r="D8778" s="372">
        <v>1.2</v>
      </c>
    </row>
    <row r="8779" spans="1:4" ht="30" x14ac:dyDescent="0.25">
      <c r="A8779" s="369" t="s">
        <v>14260</v>
      </c>
      <c r="B8779" s="370" t="s">
        <v>14261</v>
      </c>
      <c r="C8779" s="371" t="s">
        <v>569</v>
      </c>
      <c r="D8779" s="372">
        <v>1</v>
      </c>
    </row>
    <row r="8780" spans="1:4" ht="30" x14ac:dyDescent="0.25">
      <c r="A8780" s="369" t="s">
        <v>3380</v>
      </c>
      <c r="B8780" s="370" t="s">
        <v>7391</v>
      </c>
      <c r="C8780" s="371" t="s">
        <v>569</v>
      </c>
      <c r="D8780" s="372"/>
    </row>
    <row r="8781" spans="1:4" x14ac:dyDescent="0.25">
      <c r="A8781" s="369" t="s">
        <v>8913</v>
      </c>
      <c r="B8781" s="370" t="s">
        <v>8914</v>
      </c>
      <c r="C8781" s="371" t="s">
        <v>770</v>
      </c>
      <c r="D8781" s="372">
        <v>0.8</v>
      </c>
    </row>
    <row r="8782" spans="1:4" x14ac:dyDescent="0.25">
      <c r="A8782" s="369" t="s">
        <v>8915</v>
      </c>
      <c r="B8782" s="370" t="s">
        <v>8916</v>
      </c>
      <c r="C8782" s="371" t="s">
        <v>770</v>
      </c>
      <c r="D8782" s="372">
        <v>0.8</v>
      </c>
    </row>
    <row r="8783" spans="1:4" ht="30" x14ac:dyDescent="0.25">
      <c r="A8783" s="369" t="s">
        <v>14262</v>
      </c>
      <c r="B8783" s="370" t="s">
        <v>14263</v>
      </c>
      <c r="C8783" s="371" t="s">
        <v>569</v>
      </c>
      <c r="D8783" s="372">
        <v>1</v>
      </c>
    </row>
    <row r="8784" spans="1:4" ht="30" x14ac:dyDescent="0.25">
      <c r="A8784" s="369" t="s">
        <v>3381</v>
      </c>
      <c r="B8784" s="370" t="s">
        <v>7392</v>
      </c>
      <c r="C8784" s="371" t="s">
        <v>569</v>
      </c>
      <c r="D8784" s="372"/>
    </row>
    <row r="8785" spans="1:4" x14ac:dyDescent="0.25">
      <c r="A8785" s="369" t="s">
        <v>8913</v>
      </c>
      <c r="B8785" s="370" t="s">
        <v>8914</v>
      </c>
      <c r="C8785" s="371" t="s">
        <v>770</v>
      </c>
      <c r="D8785" s="372">
        <v>0.8</v>
      </c>
    </row>
    <row r="8786" spans="1:4" x14ac:dyDescent="0.25">
      <c r="A8786" s="369" t="s">
        <v>8915</v>
      </c>
      <c r="B8786" s="370" t="s">
        <v>8916</v>
      </c>
      <c r="C8786" s="371" t="s">
        <v>770</v>
      </c>
      <c r="D8786" s="372">
        <v>0.8</v>
      </c>
    </row>
    <row r="8787" spans="1:4" ht="30" x14ac:dyDescent="0.25">
      <c r="A8787" s="369" t="s">
        <v>14264</v>
      </c>
      <c r="B8787" s="370" t="s">
        <v>14265</v>
      </c>
      <c r="C8787" s="371" t="s">
        <v>569</v>
      </c>
      <c r="D8787" s="372">
        <v>1</v>
      </c>
    </row>
    <row r="8788" spans="1:4" ht="30" x14ac:dyDescent="0.25">
      <c r="A8788" s="369" t="s">
        <v>3382</v>
      </c>
      <c r="B8788" s="370" t="s">
        <v>7393</v>
      </c>
      <c r="C8788" s="371" t="s">
        <v>569</v>
      </c>
      <c r="D8788" s="372"/>
    </row>
    <row r="8789" spans="1:4" x14ac:dyDescent="0.25">
      <c r="A8789" s="369" t="s">
        <v>8913</v>
      </c>
      <c r="B8789" s="370" t="s">
        <v>8914</v>
      </c>
      <c r="C8789" s="371" t="s">
        <v>770</v>
      </c>
      <c r="D8789" s="372">
        <v>1</v>
      </c>
    </row>
    <row r="8790" spans="1:4" x14ac:dyDescent="0.25">
      <c r="A8790" s="369" t="s">
        <v>8915</v>
      </c>
      <c r="B8790" s="370" t="s">
        <v>8916</v>
      </c>
      <c r="C8790" s="371" t="s">
        <v>770</v>
      </c>
      <c r="D8790" s="372">
        <v>1</v>
      </c>
    </row>
    <row r="8791" spans="1:4" ht="30" x14ac:dyDescent="0.25">
      <c r="A8791" s="369" t="s">
        <v>14266</v>
      </c>
      <c r="B8791" s="370" t="s">
        <v>14267</v>
      </c>
      <c r="C8791" s="371" t="s">
        <v>569</v>
      </c>
      <c r="D8791" s="372">
        <v>1</v>
      </c>
    </row>
    <row r="8792" spans="1:4" ht="30" x14ac:dyDescent="0.25">
      <c r="A8792" s="369" t="s">
        <v>3383</v>
      </c>
      <c r="B8792" s="370" t="s">
        <v>7394</v>
      </c>
      <c r="C8792" s="371" t="s">
        <v>569</v>
      </c>
      <c r="D8792" s="372"/>
    </row>
    <row r="8793" spans="1:4" x14ac:dyDescent="0.25">
      <c r="A8793" s="369" t="s">
        <v>8913</v>
      </c>
      <c r="B8793" s="370" t="s">
        <v>8914</v>
      </c>
      <c r="C8793" s="371" t="s">
        <v>770</v>
      </c>
      <c r="D8793" s="372">
        <v>1.2</v>
      </c>
    </row>
    <row r="8794" spans="1:4" x14ac:dyDescent="0.25">
      <c r="A8794" s="369" t="s">
        <v>8915</v>
      </c>
      <c r="B8794" s="370" t="s">
        <v>8916</v>
      </c>
      <c r="C8794" s="371" t="s">
        <v>770</v>
      </c>
      <c r="D8794" s="372">
        <v>1.2</v>
      </c>
    </row>
    <row r="8795" spans="1:4" ht="45" x14ac:dyDescent="0.25">
      <c r="A8795" s="369" t="s">
        <v>14268</v>
      </c>
      <c r="B8795" s="370" t="s">
        <v>14269</v>
      </c>
      <c r="C8795" s="371" t="s">
        <v>569</v>
      </c>
      <c r="D8795" s="372">
        <v>1</v>
      </c>
    </row>
    <row r="8796" spans="1:4" ht="30" x14ac:dyDescent="0.25">
      <c r="A8796" s="369" t="s">
        <v>3384</v>
      </c>
      <c r="B8796" s="370" t="s">
        <v>3385</v>
      </c>
      <c r="C8796" s="371" t="s">
        <v>569</v>
      </c>
      <c r="D8796" s="372"/>
    </row>
    <row r="8797" spans="1:4" x14ac:dyDescent="0.25">
      <c r="A8797" s="369" t="s">
        <v>8913</v>
      </c>
      <c r="B8797" s="370" t="s">
        <v>8914</v>
      </c>
      <c r="C8797" s="371" t="s">
        <v>770</v>
      </c>
      <c r="D8797" s="372">
        <v>1.2</v>
      </c>
    </row>
    <row r="8798" spans="1:4" x14ac:dyDescent="0.25">
      <c r="A8798" s="369" t="s">
        <v>8915</v>
      </c>
      <c r="B8798" s="370" t="s">
        <v>8916</v>
      </c>
      <c r="C8798" s="371" t="s">
        <v>770</v>
      </c>
      <c r="D8798" s="372">
        <v>1.2</v>
      </c>
    </row>
    <row r="8799" spans="1:4" ht="30" x14ac:dyDescent="0.25">
      <c r="A8799" s="369" t="s">
        <v>14270</v>
      </c>
      <c r="B8799" s="370" t="s">
        <v>14271</v>
      </c>
      <c r="C8799" s="371" t="s">
        <v>569</v>
      </c>
      <c r="D8799" s="372">
        <v>1</v>
      </c>
    </row>
    <row r="8800" spans="1:4" ht="30" x14ac:dyDescent="0.25">
      <c r="A8800" s="369" t="s">
        <v>3386</v>
      </c>
      <c r="B8800" s="370" t="s">
        <v>7395</v>
      </c>
      <c r="C8800" s="371" t="s">
        <v>569</v>
      </c>
      <c r="D8800" s="372"/>
    </row>
    <row r="8801" spans="1:4" x14ac:dyDescent="0.25">
      <c r="A8801" s="369" t="s">
        <v>8913</v>
      </c>
      <c r="B8801" s="370" t="s">
        <v>8914</v>
      </c>
      <c r="C8801" s="371" t="s">
        <v>770</v>
      </c>
      <c r="D8801" s="372">
        <v>1.5</v>
      </c>
    </row>
    <row r="8802" spans="1:4" x14ac:dyDescent="0.25">
      <c r="A8802" s="369" t="s">
        <v>8915</v>
      </c>
      <c r="B8802" s="370" t="s">
        <v>8916</v>
      </c>
      <c r="C8802" s="371" t="s">
        <v>770</v>
      </c>
      <c r="D8802" s="372">
        <v>1.5</v>
      </c>
    </row>
    <row r="8803" spans="1:4" ht="30" x14ac:dyDescent="0.25">
      <c r="A8803" s="369" t="s">
        <v>14272</v>
      </c>
      <c r="B8803" s="370" t="s">
        <v>14273</v>
      </c>
      <c r="C8803" s="371" t="s">
        <v>569</v>
      </c>
      <c r="D8803" s="372">
        <v>1</v>
      </c>
    </row>
    <row r="8804" spans="1:4" ht="30" x14ac:dyDescent="0.25">
      <c r="A8804" s="369" t="s">
        <v>3387</v>
      </c>
      <c r="B8804" s="370" t="s">
        <v>7396</v>
      </c>
      <c r="C8804" s="371" t="s">
        <v>569</v>
      </c>
      <c r="D8804" s="372"/>
    </row>
    <row r="8805" spans="1:4" x14ac:dyDescent="0.25">
      <c r="A8805" s="369" t="s">
        <v>8913</v>
      </c>
      <c r="B8805" s="370" t="s">
        <v>8914</v>
      </c>
      <c r="C8805" s="371" t="s">
        <v>770</v>
      </c>
      <c r="D8805" s="372">
        <v>1.8</v>
      </c>
    </row>
    <row r="8806" spans="1:4" x14ac:dyDescent="0.25">
      <c r="A8806" s="369" t="s">
        <v>8915</v>
      </c>
      <c r="B8806" s="370" t="s">
        <v>8916</v>
      </c>
      <c r="C8806" s="371" t="s">
        <v>770</v>
      </c>
      <c r="D8806" s="372">
        <v>1.8</v>
      </c>
    </row>
    <row r="8807" spans="1:4" ht="30" x14ac:dyDescent="0.25">
      <c r="A8807" s="369" t="s">
        <v>14274</v>
      </c>
      <c r="B8807" s="370" t="s">
        <v>14275</v>
      </c>
      <c r="C8807" s="371" t="s">
        <v>569</v>
      </c>
      <c r="D8807" s="372">
        <v>1</v>
      </c>
    </row>
    <row r="8808" spans="1:4" ht="30" x14ac:dyDescent="0.25">
      <c r="A8808" s="369" t="s">
        <v>3388</v>
      </c>
      <c r="B8808" s="370" t="s">
        <v>7397</v>
      </c>
      <c r="C8808" s="371" t="s">
        <v>569</v>
      </c>
      <c r="D8808" s="372"/>
    </row>
    <row r="8809" spans="1:4" x14ac:dyDescent="0.25">
      <c r="A8809" s="369" t="s">
        <v>8913</v>
      </c>
      <c r="B8809" s="370" t="s">
        <v>8914</v>
      </c>
      <c r="C8809" s="371" t="s">
        <v>770</v>
      </c>
      <c r="D8809" s="372">
        <v>1</v>
      </c>
    </row>
    <row r="8810" spans="1:4" x14ac:dyDescent="0.25">
      <c r="A8810" s="369" t="s">
        <v>8915</v>
      </c>
      <c r="B8810" s="370" t="s">
        <v>8916</v>
      </c>
      <c r="C8810" s="371" t="s">
        <v>770</v>
      </c>
      <c r="D8810" s="372">
        <v>1</v>
      </c>
    </row>
    <row r="8811" spans="1:4" x14ac:dyDescent="0.25">
      <c r="A8811" s="369" t="s">
        <v>8917</v>
      </c>
      <c r="B8811" s="370" t="s">
        <v>8918</v>
      </c>
      <c r="C8811" s="371" t="s">
        <v>770</v>
      </c>
      <c r="D8811" s="372">
        <v>1</v>
      </c>
    </row>
    <row r="8812" spans="1:4" ht="45" x14ac:dyDescent="0.25">
      <c r="A8812" s="369" t="s">
        <v>14302</v>
      </c>
      <c r="B8812" s="370" t="s">
        <v>14303</v>
      </c>
      <c r="C8812" s="371" t="s">
        <v>569</v>
      </c>
      <c r="D8812" s="372">
        <v>1</v>
      </c>
    </row>
    <row r="8813" spans="1:4" x14ac:dyDescent="0.25">
      <c r="A8813" s="369" t="s">
        <v>3389</v>
      </c>
      <c r="B8813" s="370" t="s">
        <v>7398</v>
      </c>
      <c r="C8813" s="371" t="s">
        <v>569</v>
      </c>
      <c r="D8813" s="372"/>
    </row>
    <row r="8814" spans="1:4" x14ac:dyDescent="0.25">
      <c r="A8814" s="369" t="s">
        <v>8913</v>
      </c>
      <c r="B8814" s="370" t="s">
        <v>8914</v>
      </c>
      <c r="C8814" s="371" t="s">
        <v>770</v>
      </c>
      <c r="D8814" s="372">
        <v>0.2</v>
      </c>
    </row>
    <row r="8815" spans="1:4" x14ac:dyDescent="0.25">
      <c r="A8815" s="369" t="s">
        <v>8915</v>
      </c>
      <c r="B8815" s="370" t="s">
        <v>8916</v>
      </c>
      <c r="C8815" s="371" t="s">
        <v>770</v>
      </c>
      <c r="D8815" s="372">
        <v>0.2</v>
      </c>
    </row>
    <row r="8816" spans="1:4" x14ac:dyDescent="0.25">
      <c r="A8816" s="369" t="s">
        <v>14100</v>
      </c>
      <c r="B8816" s="370" t="s">
        <v>14101</v>
      </c>
      <c r="C8816" s="371" t="s">
        <v>569</v>
      </c>
      <c r="D8816" s="372">
        <v>1</v>
      </c>
    </row>
    <row r="8817" spans="1:4" ht="30" x14ac:dyDescent="0.25">
      <c r="A8817" s="369" t="s">
        <v>3390</v>
      </c>
      <c r="B8817" s="370" t="s">
        <v>3391</v>
      </c>
      <c r="C8817" s="371" t="s">
        <v>569</v>
      </c>
      <c r="D8817" s="372"/>
    </row>
    <row r="8818" spans="1:4" x14ac:dyDescent="0.25">
      <c r="A8818" s="369" t="s">
        <v>8913</v>
      </c>
      <c r="B8818" s="370" t="s">
        <v>8914</v>
      </c>
      <c r="C8818" s="371" t="s">
        <v>770</v>
      </c>
      <c r="D8818" s="372">
        <v>0.8</v>
      </c>
    </row>
    <row r="8819" spans="1:4" x14ac:dyDescent="0.25">
      <c r="A8819" s="369" t="s">
        <v>8915</v>
      </c>
      <c r="B8819" s="370" t="s">
        <v>8916</v>
      </c>
      <c r="C8819" s="371" t="s">
        <v>770</v>
      </c>
      <c r="D8819" s="372">
        <v>0.8</v>
      </c>
    </row>
    <row r="8820" spans="1:4" ht="45" x14ac:dyDescent="0.25">
      <c r="A8820" s="369" t="s">
        <v>14308</v>
      </c>
      <c r="B8820" s="370" t="s">
        <v>14309</v>
      </c>
      <c r="C8820" s="371" t="s">
        <v>569</v>
      </c>
      <c r="D8820" s="372">
        <v>1</v>
      </c>
    </row>
    <row r="8821" spans="1:4" x14ac:dyDescent="0.25">
      <c r="A8821" s="365" t="s">
        <v>7399</v>
      </c>
      <c r="B8821" s="366" t="s">
        <v>15125</v>
      </c>
      <c r="C8821" s="367"/>
      <c r="D8821" s="368"/>
    </row>
    <row r="8822" spans="1:4" ht="30" x14ac:dyDescent="0.25">
      <c r="A8822" s="369" t="s">
        <v>3393</v>
      </c>
      <c r="B8822" s="370" t="s">
        <v>7400</v>
      </c>
      <c r="C8822" s="371" t="s">
        <v>569</v>
      </c>
      <c r="D8822" s="372"/>
    </row>
    <row r="8823" spans="1:4" x14ac:dyDescent="0.25">
      <c r="A8823" s="369" t="s">
        <v>8913</v>
      </c>
      <c r="B8823" s="370" t="s">
        <v>8914</v>
      </c>
      <c r="C8823" s="371" t="s">
        <v>770</v>
      </c>
      <c r="D8823" s="372">
        <v>3</v>
      </c>
    </row>
    <row r="8824" spans="1:4" x14ac:dyDescent="0.25">
      <c r="A8824" s="369" t="s">
        <v>8915</v>
      </c>
      <c r="B8824" s="370" t="s">
        <v>8916</v>
      </c>
      <c r="C8824" s="371" t="s">
        <v>770</v>
      </c>
      <c r="D8824" s="372">
        <v>6</v>
      </c>
    </row>
    <row r="8825" spans="1:4" x14ac:dyDescent="0.25">
      <c r="A8825" s="369" t="s">
        <v>8917</v>
      </c>
      <c r="B8825" s="370" t="s">
        <v>8918</v>
      </c>
      <c r="C8825" s="371" t="s">
        <v>770</v>
      </c>
      <c r="D8825" s="372">
        <v>0.5</v>
      </c>
    </row>
    <row r="8826" spans="1:4" ht="45" x14ac:dyDescent="0.25">
      <c r="A8826" s="369" t="s">
        <v>14290</v>
      </c>
      <c r="B8826" s="370" t="s">
        <v>14291</v>
      </c>
      <c r="C8826" s="371" t="s">
        <v>569</v>
      </c>
      <c r="D8826" s="372">
        <v>1</v>
      </c>
    </row>
    <row r="8827" spans="1:4" ht="30" x14ac:dyDescent="0.25">
      <c r="A8827" s="369" t="s">
        <v>3394</v>
      </c>
      <c r="B8827" s="370" t="s">
        <v>7401</v>
      </c>
      <c r="C8827" s="371" t="s">
        <v>569</v>
      </c>
      <c r="D8827" s="372"/>
    </row>
    <row r="8828" spans="1:4" x14ac:dyDescent="0.25">
      <c r="A8828" s="369" t="s">
        <v>8913</v>
      </c>
      <c r="B8828" s="370" t="s">
        <v>8914</v>
      </c>
      <c r="C8828" s="371" t="s">
        <v>770</v>
      </c>
      <c r="D8828" s="372">
        <v>3</v>
      </c>
    </row>
    <row r="8829" spans="1:4" x14ac:dyDescent="0.25">
      <c r="A8829" s="369" t="s">
        <v>8915</v>
      </c>
      <c r="B8829" s="370" t="s">
        <v>8916</v>
      </c>
      <c r="C8829" s="371" t="s">
        <v>770</v>
      </c>
      <c r="D8829" s="372">
        <v>6</v>
      </c>
    </row>
    <row r="8830" spans="1:4" x14ac:dyDescent="0.25">
      <c r="A8830" s="369" t="s">
        <v>8917</v>
      </c>
      <c r="B8830" s="370" t="s">
        <v>8918</v>
      </c>
      <c r="C8830" s="371" t="s">
        <v>770</v>
      </c>
      <c r="D8830" s="372">
        <v>0.5</v>
      </c>
    </row>
    <row r="8831" spans="1:4" ht="45" x14ac:dyDescent="0.25">
      <c r="A8831" s="369" t="s">
        <v>14288</v>
      </c>
      <c r="B8831" s="370" t="s">
        <v>14289</v>
      </c>
      <c r="C8831" s="371" t="s">
        <v>569</v>
      </c>
      <c r="D8831" s="372">
        <v>1</v>
      </c>
    </row>
    <row r="8832" spans="1:4" ht="30" x14ac:dyDescent="0.25">
      <c r="A8832" s="369" t="s">
        <v>3395</v>
      </c>
      <c r="B8832" s="370" t="s">
        <v>7402</v>
      </c>
      <c r="C8832" s="371" t="s">
        <v>569</v>
      </c>
      <c r="D8832" s="372"/>
    </row>
    <row r="8833" spans="1:4" x14ac:dyDescent="0.25">
      <c r="A8833" s="369" t="s">
        <v>8913</v>
      </c>
      <c r="B8833" s="370" t="s">
        <v>8914</v>
      </c>
      <c r="C8833" s="371" t="s">
        <v>770</v>
      </c>
      <c r="D8833" s="372">
        <v>1</v>
      </c>
    </row>
    <row r="8834" spans="1:4" x14ac:dyDescent="0.25">
      <c r="A8834" s="369" t="s">
        <v>8915</v>
      </c>
      <c r="B8834" s="370" t="s">
        <v>8916</v>
      </c>
      <c r="C8834" s="371" t="s">
        <v>770</v>
      </c>
      <c r="D8834" s="372">
        <v>2</v>
      </c>
    </row>
    <row r="8835" spans="1:4" x14ac:dyDescent="0.25">
      <c r="A8835" s="369" t="s">
        <v>8917</v>
      </c>
      <c r="B8835" s="370" t="s">
        <v>8918</v>
      </c>
      <c r="C8835" s="371" t="s">
        <v>770</v>
      </c>
      <c r="D8835" s="372">
        <v>0.3</v>
      </c>
    </row>
    <row r="8836" spans="1:4" ht="30" x14ac:dyDescent="0.25">
      <c r="A8836" s="369" t="s">
        <v>14248</v>
      </c>
      <c r="B8836" s="370" t="s">
        <v>14249</v>
      </c>
      <c r="C8836" s="371" t="s">
        <v>569</v>
      </c>
      <c r="D8836" s="372">
        <v>1</v>
      </c>
    </row>
    <row r="8837" spans="1:4" ht="30" x14ac:dyDescent="0.25">
      <c r="A8837" s="369" t="s">
        <v>3396</v>
      </c>
      <c r="B8837" s="370" t="s">
        <v>7403</v>
      </c>
      <c r="C8837" s="371" t="s">
        <v>569</v>
      </c>
      <c r="D8837" s="372"/>
    </row>
    <row r="8838" spans="1:4" x14ac:dyDescent="0.25">
      <c r="A8838" s="369" t="s">
        <v>8913</v>
      </c>
      <c r="B8838" s="370" t="s">
        <v>8914</v>
      </c>
      <c r="C8838" s="371" t="s">
        <v>770</v>
      </c>
      <c r="D8838" s="372">
        <v>1</v>
      </c>
    </row>
    <row r="8839" spans="1:4" x14ac:dyDescent="0.25">
      <c r="A8839" s="369" t="s">
        <v>8915</v>
      </c>
      <c r="B8839" s="370" t="s">
        <v>8916</v>
      </c>
      <c r="C8839" s="371" t="s">
        <v>770</v>
      </c>
      <c r="D8839" s="372">
        <v>2</v>
      </c>
    </row>
    <row r="8840" spans="1:4" x14ac:dyDescent="0.25">
      <c r="A8840" s="369" t="s">
        <v>8917</v>
      </c>
      <c r="B8840" s="370" t="s">
        <v>8918</v>
      </c>
      <c r="C8840" s="371" t="s">
        <v>770</v>
      </c>
      <c r="D8840" s="372">
        <v>0.3</v>
      </c>
    </row>
    <row r="8841" spans="1:4" ht="30" x14ac:dyDescent="0.25">
      <c r="A8841" s="369" t="s">
        <v>14250</v>
      </c>
      <c r="B8841" s="370" t="s">
        <v>14251</v>
      </c>
      <c r="C8841" s="371" t="s">
        <v>569</v>
      </c>
      <c r="D8841" s="372">
        <v>1</v>
      </c>
    </row>
    <row r="8842" spans="1:4" ht="30" x14ac:dyDescent="0.25">
      <c r="A8842" s="369" t="s">
        <v>3397</v>
      </c>
      <c r="B8842" s="370" t="s">
        <v>7404</v>
      </c>
      <c r="C8842" s="371" t="s">
        <v>569</v>
      </c>
      <c r="D8842" s="372"/>
    </row>
    <row r="8843" spans="1:4" x14ac:dyDescent="0.25">
      <c r="A8843" s="369" t="s">
        <v>8913</v>
      </c>
      <c r="B8843" s="370" t="s">
        <v>8914</v>
      </c>
      <c r="C8843" s="371" t="s">
        <v>770</v>
      </c>
      <c r="D8843" s="372">
        <v>1</v>
      </c>
    </row>
    <row r="8844" spans="1:4" x14ac:dyDescent="0.25">
      <c r="A8844" s="369" t="s">
        <v>8915</v>
      </c>
      <c r="B8844" s="370" t="s">
        <v>8916</v>
      </c>
      <c r="C8844" s="371" t="s">
        <v>770</v>
      </c>
      <c r="D8844" s="372">
        <v>2</v>
      </c>
    </row>
    <row r="8845" spans="1:4" x14ac:dyDescent="0.25">
      <c r="A8845" s="369" t="s">
        <v>8917</v>
      </c>
      <c r="B8845" s="370" t="s">
        <v>8918</v>
      </c>
      <c r="C8845" s="371" t="s">
        <v>770</v>
      </c>
      <c r="D8845" s="372">
        <v>0.3</v>
      </c>
    </row>
    <row r="8846" spans="1:4" ht="30" x14ac:dyDescent="0.25">
      <c r="A8846" s="369" t="s">
        <v>14242</v>
      </c>
      <c r="B8846" s="370" t="s">
        <v>14243</v>
      </c>
      <c r="C8846" s="371" t="s">
        <v>569</v>
      </c>
      <c r="D8846" s="372">
        <v>1</v>
      </c>
    </row>
    <row r="8847" spans="1:4" ht="30" x14ac:dyDescent="0.25">
      <c r="A8847" s="369" t="s">
        <v>3398</v>
      </c>
      <c r="B8847" s="370" t="s">
        <v>7405</v>
      </c>
      <c r="C8847" s="371" t="s">
        <v>569</v>
      </c>
      <c r="D8847" s="372"/>
    </row>
    <row r="8848" spans="1:4" x14ac:dyDescent="0.25">
      <c r="A8848" s="369" t="s">
        <v>8913</v>
      </c>
      <c r="B8848" s="370" t="s">
        <v>8914</v>
      </c>
      <c r="C8848" s="371" t="s">
        <v>770</v>
      </c>
      <c r="D8848" s="372">
        <v>3</v>
      </c>
    </row>
    <row r="8849" spans="1:4" x14ac:dyDescent="0.25">
      <c r="A8849" s="369" t="s">
        <v>8915</v>
      </c>
      <c r="B8849" s="370" t="s">
        <v>8916</v>
      </c>
      <c r="C8849" s="371" t="s">
        <v>770</v>
      </c>
      <c r="D8849" s="372">
        <v>6</v>
      </c>
    </row>
    <row r="8850" spans="1:4" x14ac:dyDescent="0.25">
      <c r="A8850" s="369" t="s">
        <v>8917</v>
      </c>
      <c r="B8850" s="370" t="s">
        <v>8918</v>
      </c>
      <c r="C8850" s="371" t="s">
        <v>770</v>
      </c>
      <c r="D8850" s="372">
        <v>0.5</v>
      </c>
    </row>
    <row r="8851" spans="1:4" ht="45" x14ac:dyDescent="0.25">
      <c r="A8851" s="369" t="s">
        <v>14244</v>
      </c>
      <c r="B8851" s="370" t="s">
        <v>14245</v>
      </c>
      <c r="C8851" s="371" t="s">
        <v>569</v>
      </c>
      <c r="D8851" s="372">
        <v>1</v>
      </c>
    </row>
    <row r="8852" spans="1:4" ht="30" x14ac:dyDescent="0.25">
      <c r="A8852" s="369" t="s">
        <v>3399</v>
      </c>
      <c r="B8852" s="370" t="s">
        <v>7406</v>
      </c>
      <c r="C8852" s="371" t="s">
        <v>569</v>
      </c>
      <c r="D8852" s="372"/>
    </row>
    <row r="8853" spans="1:4" x14ac:dyDescent="0.25">
      <c r="A8853" s="369" t="s">
        <v>8913</v>
      </c>
      <c r="B8853" s="370" t="s">
        <v>8914</v>
      </c>
      <c r="C8853" s="371" t="s">
        <v>770</v>
      </c>
      <c r="D8853" s="372">
        <v>3</v>
      </c>
    </row>
    <row r="8854" spans="1:4" x14ac:dyDescent="0.25">
      <c r="A8854" s="369" t="s">
        <v>8915</v>
      </c>
      <c r="B8854" s="370" t="s">
        <v>8916</v>
      </c>
      <c r="C8854" s="371" t="s">
        <v>770</v>
      </c>
      <c r="D8854" s="372">
        <v>6</v>
      </c>
    </row>
    <row r="8855" spans="1:4" x14ac:dyDescent="0.25">
      <c r="A8855" s="369" t="s">
        <v>8917</v>
      </c>
      <c r="B8855" s="370" t="s">
        <v>8918</v>
      </c>
      <c r="C8855" s="371" t="s">
        <v>770</v>
      </c>
      <c r="D8855" s="372">
        <v>0.5</v>
      </c>
    </row>
    <row r="8856" spans="1:4" ht="45" x14ac:dyDescent="0.25">
      <c r="A8856" s="369" t="s">
        <v>14246</v>
      </c>
      <c r="B8856" s="370" t="s">
        <v>14247</v>
      </c>
      <c r="C8856" s="371" t="s">
        <v>569</v>
      </c>
      <c r="D8856" s="372">
        <v>1</v>
      </c>
    </row>
    <row r="8857" spans="1:4" x14ac:dyDescent="0.25">
      <c r="A8857" s="365" t="s">
        <v>7407</v>
      </c>
      <c r="B8857" s="366" t="s">
        <v>7408</v>
      </c>
      <c r="C8857" s="367"/>
      <c r="D8857" s="368"/>
    </row>
    <row r="8858" spans="1:4" ht="30" x14ac:dyDescent="0.25">
      <c r="A8858" s="369" t="s">
        <v>3400</v>
      </c>
      <c r="B8858" s="370" t="s">
        <v>3401</v>
      </c>
      <c r="C8858" s="371" t="s">
        <v>3402</v>
      </c>
      <c r="D8858" s="372"/>
    </row>
    <row r="8859" spans="1:4" x14ac:dyDescent="0.25">
      <c r="A8859" s="369" t="s">
        <v>8913</v>
      </c>
      <c r="B8859" s="370" t="s">
        <v>8914</v>
      </c>
      <c r="C8859" s="371" t="s">
        <v>770</v>
      </c>
      <c r="D8859" s="372">
        <v>7.0000000000000001E-3</v>
      </c>
    </row>
    <row r="8860" spans="1:4" x14ac:dyDescent="0.25">
      <c r="A8860" s="369" t="s">
        <v>8915</v>
      </c>
      <c r="B8860" s="370" t="s">
        <v>8916</v>
      </c>
      <c r="C8860" s="371" t="s">
        <v>770</v>
      </c>
      <c r="D8860" s="372">
        <v>1.4E-2</v>
      </c>
    </row>
    <row r="8861" spans="1:4" x14ac:dyDescent="0.25">
      <c r="A8861" s="369" t="s">
        <v>8917</v>
      </c>
      <c r="B8861" s="370" t="s">
        <v>8918</v>
      </c>
      <c r="C8861" s="371" t="s">
        <v>770</v>
      </c>
      <c r="D8861" s="372">
        <v>2E-3</v>
      </c>
    </row>
    <row r="8862" spans="1:4" ht="60" x14ac:dyDescent="0.25">
      <c r="A8862" s="369" t="s">
        <v>14098</v>
      </c>
      <c r="B8862" s="370" t="s">
        <v>14099</v>
      </c>
      <c r="C8862" s="371" t="s">
        <v>3402</v>
      </c>
      <c r="D8862" s="372">
        <v>1</v>
      </c>
    </row>
    <row r="8863" spans="1:4" ht="30" x14ac:dyDescent="0.25">
      <c r="A8863" s="369" t="s">
        <v>3403</v>
      </c>
      <c r="B8863" s="370" t="s">
        <v>3404</v>
      </c>
      <c r="C8863" s="371" t="s">
        <v>3402</v>
      </c>
      <c r="D8863" s="372"/>
    </row>
    <row r="8864" spans="1:4" x14ac:dyDescent="0.25">
      <c r="A8864" s="369" t="s">
        <v>8913</v>
      </c>
      <c r="B8864" s="370" t="s">
        <v>8914</v>
      </c>
      <c r="C8864" s="371" t="s">
        <v>770</v>
      </c>
      <c r="D8864" s="372">
        <v>7.0000000000000001E-3</v>
      </c>
    </row>
    <row r="8865" spans="1:4" x14ac:dyDescent="0.25">
      <c r="A8865" s="369" t="s">
        <v>8915</v>
      </c>
      <c r="B8865" s="370" t="s">
        <v>8916</v>
      </c>
      <c r="C8865" s="371" t="s">
        <v>770</v>
      </c>
      <c r="D8865" s="372">
        <v>1.4E-2</v>
      </c>
    </row>
    <row r="8866" spans="1:4" x14ac:dyDescent="0.25">
      <c r="A8866" s="369" t="s">
        <v>8917</v>
      </c>
      <c r="B8866" s="370" t="s">
        <v>8918</v>
      </c>
      <c r="C8866" s="371" t="s">
        <v>770</v>
      </c>
      <c r="D8866" s="372">
        <v>2E-3</v>
      </c>
    </row>
    <row r="8867" spans="1:4" ht="60" x14ac:dyDescent="0.25">
      <c r="A8867" s="369" t="s">
        <v>14066</v>
      </c>
      <c r="B8867" s="370" t="s">
        <v>14067</v>
      </c>
      <c r="C8867" s="371" t="s">
        <v>3402</v>
      </c>
      <c r="D8867" s="372">
        <v>1</v>
      </c>
    </row>
    <row r="8868" spans="1:4" x14ac:dyDescent="0.25">
      <c r="A8868" s="365" t="s">
        <v>7409</v>
      </c>
      <c r="B8868" s="366" t="s">
        <v>3405</v>
      </c>
      <c r="C8868" s="367"/>
      <c r="D8868" s="368"/>
    </row>
    <row r="8869" spans="1:4" x14ac:dyDescent="0.25">
      <c r="A8869" s="369" t="s">
        <v>3406</v>
      </c>
      <c r="B8869" s="370" t="s">
        <v>7410</v>
      </c>
      <c r="C8869" s="371" t="s">
        <v>569</v>
      </c>
      <c r="D8869" s="372"/>
    </row>
    <row r="8870" spans="1:4" x14ac:dyDescent="0.25">
      <c r="A8870" s="369" t="s">
        <v>8913</v>
      </c>
      <c r="B8870" s="370" t="s">
        <v>8914</v>
      </c>
      <c r="C8870" s="371" t="s">
        <v>770</v>
      </c>
      <c r="D8870" s="372">
        <v>0.25</v>
      </c>
    </row>
    <row r="8871" spans="1:4" x14ac:dyDescent="0.25">
      <c r="A8871" s="369" t="s">
        <v>8915</v>
      </c>
      <c r="B8871" s="370" t="s">
        <v>8916</v>
      </c>
      <c r="C8871" s="371" t="s">
        <v>770</v>
      </c>
      <c r="D8871" s="372">
        <v>0.25</v>
      </c>
    </row>
    <row r="8872" spans="1:4" ht="30" x14ac:dyDescent="0.25">
      <c r="A8872" s="369" t="s">
        <v>14158</v>
      </c>
      <c r="B8872" s="370" t="s">
        <v>14159</v>
      </c>
      <c r="C8872" s="371" t="s">
        <v>569</v>
      </c>
      <c r="D8872" s="372">
        <v>1</v>
      </c>
    </row>
    <row r="8873" spans="1:4" x14ac:dyDescent="0.25">
      <c r="A8873" s="369" t="s">
        <v>3407</v>
      </c>
      <c r="B8873" s="370" t="s">
        <v>7411</v>
      </c>
      <c r="C8873" s="371" t="s">
        <v>569</v>
      </c>
      <c r="D8873" s="372"/>
    </row>
    <row r="8874" spans="1:4" x14ac:dyDescent="0.25">
      <c r="A8874" s="369" t="s">
        <v>8913</v>
      </c>
      <c r="B8874" s="370" t="s">
        <v>8914</v>
      </c>
      <c r="C8874" s="371" t="s">
        <v>770</v>
      </c>
      <c r="D8874" s="372">
        <v>0.25</v>
      </c>
    </row>
    <row r="8875" spans="1:4" x14ac:dyDescent="0.25">
      <c r="A8875" s="369" t="s">
        <v>8915</v>
      </c>
      <c r="B8875" s="370" t="s">
        <v>8916</v>
      </c>
      <c r="C8875" s="371" t="s">
        <v>770</v>
      </c>
      <c r="D8875" s="372">
        <v>0.25</v>
      </c>
    </row>
    <row r="8876" spans="1:4" ht="30" x14ac:dyDescent="0.25">
      <c r="A8876" s="369" t="s">
        <v>14160</v>
      </c>
      <c r="B8876" s="370" t="s">
        <v>14161</v>
      </c>
      <c r="C8876" s="371" t="s">
        <v>569</v>
      </c>
      <c r="D8876" s="372">
        <v>1</v>
      </c>
    </row>
    <row r="8877" spans="1:4" x14ac:dyDescent="0.25">
      <c r="A8877" s="369" t="s">
        <v>229</v>
      </c>
      <c r="B8877" s="370" t="s">
        <v>7412</v>
      </c>
      <c r="C8877" s="371" t="s">
        <v>569</v>
      </c>
      <c r="D8877" s="372"/>
    </row>
    <row r="8878" spans="1:4" x14ac:dyDescent="0.25">
      <c r="A8878" s="369" t="s">
        <v>8913</v>
      </c>
      <c r="B8878" s="370" t="s">
        <v>8914</v>
      </c>
      <c r="C8878" s="371" t="s">
        <v>770</v>
      </c>
      <c r="D8878" s="372">
        <v>0.25</v>
      </c>
    </row>
    <row r="8879" spans="1:4" x14ac:dyDescent="0.25">
      <c r="A8879" s="369" t="s">
        <v>8915</v>
      </c>
      <c r="B8879" s="370" t="s">
        <v>8916</v>
      </c>
      <c r="C8879" s="371" t="s">
        <v>770</v>
      </c>
      <c r="D8879" s="372">
        <v>0.25</v>
      </c>
    </row>
    <row r="8880" spans="1:4" ht="45" x14ac:dyDescent="0.25">
      <c r="A8880" s="369" t="s">
        <v>14166</v>
      </c>
      <c r="B8880" s="370" t="s">
        <v>14167</v>
      </c>
      <c r="C8880" s="371" t="s">
        <v>569</v>
      </c>
      <c r="D8880" s="372">
        <v>1</v>
      </c>
    </row>
    <row r="8881" spans="1:4" x14ac:dyDescent="0.25">
      <c r="A8881" s="369" t="s">
        <v>230</v>
      </c>
      <c r="B8881" s="370" t="s">
        <v>7413</v>
      </c>
      <c r="C8881" s="371" t="s">
        <v>569</v>
      </c>
      <c r="D8881" s="372"/>
    </row>
    <row r="8882" spans="1:4" x14ac:dyDescent="0.25">
      <c r="A8882" s="369" t="s">
        <v>8913</v>
      </c>
      <c r="B8882" s="370" t="s">
        <v>8914</v>
      </c>
      <c r="C8882" s="371" t="s">
        <v>770</v>
      </c>
      <c r="D8882" s="372">
        <v>0.25</v>
      </c>
    </row>
    <row r="8883" spans="1:4" x14ac:dyDescent="0.25">
      <c r="A8883" s="369" t="s">
        <v>8915</v>
      </c>
      <c r="B8883" s="370" t="s">
        <v>8916</v>
      </c>
      <c r="C8883" s="371" t="s">
        <v>770</v>
      </c>
      <c r="D8883" s="372">
        <v>0.25</v>
      </c>
    </row>
    <row r="8884" spans="1:4" ht="30" x14ac:dyDescent="0.25">
      <c r="A8884" s="369" t="s">
        <v>14212</v>
      </c>
      <c r="B8884" s="370" t="s">
        <v>14213</v>
      </c>
      <c r="C8884" s="371" t="s">
        <v>569</v>
      </c>
      <c r="D8884" s="372">
        <v>1</v>
      </c>
    </row>
    <row r="8885" spans="1:4" x14ac:dyDescent="0.25">
      <c r="A8885" s="369" t="s">
        <v>3408</v>
      </c>
      <c r="B8885" s="370" t="s">
        <v>7414</v>
      </c>
      <c r="C8885" s="371" t="s">
        <v>569</v>
      </c>
      <c r="D8885" s="372"/>
    </row>
    <row r="8886" spans="1:4" x14ac:dyDescent="0.25">
      <c r="A8886" s="369" t="s">
        <v>8913</v>
      </c>
      <c r="B8886" s="370" t="s">
        <v>8914</v>
      </c>
      <c r="C8886" s="371" t="s">
        <v>770</v>
      </c>
      <c r="D8886" s="372">
        <v>0.25</v>
      </c>
    </row>
    <row r="8887" spans="1:4" x14ac:dyDescent="0.25">
      <c r="A8887" s="369" t="s">
        <v>8915</v>
      </c>
      <c r="B8887" s="370" t="s">
        <v>8916</v>
      </c>
      <c r="C8887" s="371" t="s">
        <v>770</v>
      </c>
      <c r="D8887" s="372">
        <v>0.25</v>
      </c>
    </row>
    <row r="8888" spans="1:4" ht="45" x14ac:dyDescent="0.25">
      <c r="A8888" s="369" t="s">
        <v>14214</v>
      </c>
      <c r="B8888" s="370" t="s">
        <v>14215</v>
      </c>
      <c r="C8888" s="371" t="s">
        <v>569</v>
      </c>
      <c r="D8888" s="372">
        <v>1</v>
      </c>
    </row>
    <row r="8889" spans="1:4" x14ac:dyDescent="0.25">
      <c r="A8889" s="369" t="s">
        <v>3409</v>
      </c>
      <c r="B8889" s="370" t="s">
        <v>7415</v>
      </c>
      <c r="C8889" s="371" t="s">
        <v>569</v>
      </c>
      <c r="D8889" s="372"/>
    </row>
    <row r="8890" spans="1:4" x14ac:dyDescent="0.25">
      <c r="A8890" s="369" t="s">
        <v>8913</v>
      </c>
      <c r="B8890" s="370" t="s">
        <v>8914</v>
      </c>
      <c r="C8890" s="371" t="s">
        <v>770</v>
      </c>
      <c r="D8890" s="372">
        <v>0.25</v>
      </c>
    </row>
    <row r="8891" spans="1:4" x14ac:dyDescent="0.25">
      <c r="A8891" s="369" t="s">
        <v>8915</v>
      </c>
      <c r="B8891" s="370" t="s">
        <v>8916</v>
      </c>
      <c r="C8891" s="371" t="s">
        <v>770</v>
      </c>
      <c r="D8891" s="372">
        <v>0.25</v>
      </c>
    </row>
    <row r="8892" spans="1:4" ht="30" x14ac:dyDescent="0.25">
      <c r="A8892" s="369" t="s">
        <v>14162</v>
      </c>
      <c r="B8892" s="370" t="s">
        <v>14163</v>
      </c>
      <c r="C8892" s="371" t="s">
        <v>569</v>
      </c>
      <c r="D8892" s="372">
        <v>1</v>
      </c>
    </row>
    <row r="8893" spans="1:4" x14ac:dyDescent="0.25">
      <c r="A8893" s="369" t="s">
        <v>3410</v>
      </c>
      <c r="B8893" s="370" t="s">
        <v>7416</v>
      </c>
      <c r="C8893" s="371" t="s">
        <v>569</v>
      </c>
      <c r="D8893" s="372"/>
    </row>
    <row r="8894" spans="1:4" x14ac:dyDescent="0.25">
      <c r="A8894" s="369" t="s">
        <v>8913</v>
      </c>
      <c r="B8894" s="370" t="s">
        <v>8914</v>
      </c>
      <c r="C8894" s="371" t="s">
        <v>770</v>
      </c>
      <c r="D8894" s="372">
        <v>0.25</v>
      </c>
    </row>
    <row r="8895" spans="1:4" x14ac:dyDescent="0.25">
      <c r="A8895" s="369" t="s">
        <v>8915</v>
      </c>
      <c r="B8895" s="370" t="s">
        <v>8916</v>
      </c>
      <c r="C8895" s="371" t="s">
        <v>770</v>
      </c>
      <c r="D8895" s="372">
        <v>0.25</v>
      </c>
    </row>
    <row r="8896" spans="1:4" ht="45" x14ac:dyDescent="0.25">
      <c r="A8896" s="369" t="s">
        <v>14164</v>
      </c>
      <c r="B8896" s="370" t="s">
        <v>14165</v>
      </c>
      <c r="C8896" s="371" t="s">
        <v>569</v>
      </c>
      <c r="D8896" s="372">
        <v>1</v>
      </c>
    </row>
    <row r="8897" spans="1:4" x14ac:dyDescent="0.25">
      <c r="A8897" s="369" t="s">
        <v>3411</v>
      </c>
      <c r="B8897" s="370" t="s">
        <v>7417</v>
      </c>
      <c r="C8897" s="371" t="s">
        <v>569</v>
      </c>
      <c r="D8897" s="372"/>
    </row>
    <row r="8898" spans="1:4" x14ac:dyDescent="0.25">
      <c r="A8898" s="369" t="s">
        <v>8913</v>
      </c>
      <c r="B8898" s="370" t="s">
        <v>8914</v>
      </c>
      <c r="C8898" s="371" t="s">
        <v>770</v>
      </c>
      <c r="D8898" s="372">
        <v>0.25</v>
      </c>
    </row>
    <row r="8899" spans="1:4" x14ac:dyDescent="0.25">
      <c r="A8899" s="369" t="s">
        <v>8915</v>
      </c>
      <c r="B8899" s="370" t="s">
        <v>8916</v>
      </c>
      <c r="C8899" s="371" t="s">
        <v>770</v>
      </c>
      <c r="D8899" s="372">
        <v>0.25</v>
      </c>
    </row>
    <row r="8900" spans="1:4" ht="45" x14ac:dyDescent="0.25">
      <c r="A8900" s="369" t="s">
        <v>14136</v>
      </c>
      <c r="B8900" s="370" t="s">
        <v>14137</v>
      </c>
      <c r="C8900" s="371" t="s">
        <v>569</v>
      </c>
      <c r="D8900" s="372">
        <v>1</v>
      </c>
    </row>
    <row r="8901" spans="1:4" x14ac:dyDescent="0.25">
      <c r="A8901" s="369" t="s">
        <v>3412</v>
      </c>
      <c r="B8901" s="370" t="s">
        <v>7418</v>
      </c>
      <c r="C8901" s="371" t="s">
        <v>569</v>
      </c>
      <c r="D8901" s="372"/>
    </row>
    <row r="8902" spans="1:4" x14ac:dyDescent="0.25">
      <c r="A8902" s="369" t="s">
        <v>8913</v>
      </c>
      <c r="B8902" s="370" t="s">
        <v>8914</v>
      </c>
      <c r="C8902" s="371" t="s">
        <v>770</v>
      </c>
      <c r="D8902" s="372">
        <v>0.25</v>
      </c>
    </row>
    <row r="8903" spans="1:4" x14ac:dyDescent="0.25">
      <c r="A8903" s="369" t="s">
        <v>8915</v>
      </c>
      <c r="B8903" s="370" t="s">
        <v>8916</v>
      </c>
      <c r="C8903" s="371" t="s">
        <v>770</v>
      </c>
      <c r="D8903" s="372">
        <v>0.25</v>
      </c>
    </row>
    <row r="8904" spans="1:4" ht="30" x14ac:dyDescent="0.25">
      <c r="A8904" s="369" t="s">
        <v>14216</v>
      </c>
      <c r="B8904" s="370" t="s">
        <v>14217</v>
      </c>
      <c r="C8904" s="371" t="s">
        <v>569</v>
      </c>
      <c r="D8904" s="372">
        <v>1</v>
      </c>
    </row>
    <row r="8905" spans="1:4" x14ac:dyDescent="0.25">
      <c r="A8905" s="365" t="s">
        <v>7419</v>
      </c>
      <c r="B8905" s="366" t="s">
        <v>3413</v>
      </c>
      <c r="C8905" s="367"/>
      <c r="D8905" s="368"/>
    </row>
    <row r="8906" spans="1:4" ht="30" x14ac:dyDescent="0.25">
      <c r="A8906" s="369" t="s">
        <v>3414</v>
      </c>
      <c r="B8906" s="370" t="s">
        <v>7420</v>
      </c>
      <c r="C8906" s="371" t="s">
        <v>569</v>
      </c>
      <c r="D8906" s="372"/>
    </row>
    <row r="8907" spans="1:4" x14ac:dyDescent="0.25">
      <c r="A8907" s="369" t="s">
        <v>8913</v>
      </c>
      <c r="B8907" s="370" t="s">
        <v>8914</v>
      </c>
      <c r="C8907" s="371" t="s">
        <v>770</v>
      </c>
      <c r="D8907" s="372">
        <v>0.8</v>
      </c>
    </row>
    <row r="8908" spans="1:4" x14ac:dyDescent="0.25">
      <c r="A8908" s="369" t="s">
        <v>8915</v>
      </c>
      <c r="B8908" s="370" t="s">
        <v>8916</v>
      </c>
      <c r="C8908" s="371" t="s">
        <v>770</v>
      </c>
      <c r="D8908" s="372">
        <v>1.6</v>
      </c>
    </row>
    <row r="8909" spans="1:4" x14ac:dyDescent="0.25">
      <c r="A8909" s="369" t="s">
        <v>8917</v>
      </c>
      <c r="B8909" s="370" t="s">
        <v>8918</v>
      </c>
      <c r="C8909" s="371" t="s">
        <v>770</v>
      </c>
      <c r="D8909" s="372">
        <v>0.3</v>
      </c>
    </row>
    <row r="8910" spans="1:4" ht="30" x14ac:dyDescent="0.25">
      <c r="A8910" s="369" t="s">
        <v>13165</v>
      </c>
      <c r="B8910" s="370" t="s">
        <v>13166</v>
      </c>
      <c r="C8910" s="371" t="s">
        <v>569</v>
      </c>
      <c r="D8910" s="372">
        <v>1</v>
      </c>
    </row>
    <row r="8911" spans="1:4" ht="30" x14ac:dyDescent="0.25">
      <c r="A8911" s="369" t="s">
        <v>3415</v>
      </c>
      <c r="B8911" s="370" t="s">
        <v>7421</v>
      </c>
      <c r="C8911" s="371" t="s">
        <v>569</v>
      </c>
      <c r="D8911" s="372"/>
    </row>
    <row r="8912" spans="1:4" x14ac:dyDescent="0.25">
      <c r="A8912" s="369" t="s">
        <v>8913</v>
      </c>
      <c r="B8912" s="370" t="s">
        <v>8914</v>
      </c>
      <c r="C8912" s="371" t="s">
        <v>770</v>
      </c>
      <c r="D8912" s="372">
        <v>0.8</v>
      </c>
    </row>
    <row r="8913" spans="1:4" x14ac:dyDescent="0.25">
      <c r="A8913" s="369" t="s">
        <v>8915</v>
      </c>
      <c r="B8913" s="370" t="s">
        <v>8916</v>
      </c>
      <c r="C8913" s="371" t="s">
        <v>770</v>
      </c>
      <c r="D8913" s="372">
        <v>1.6</v>
      </c>
    </row>
    <row r="8914" spans="1:4" x14ac:dyDescent="0.25">
      <c r="A8914" s="369" t="s">
        <v>8917</v>
      </c>
      <c r="B8914" s="370" t="s">
        <v>8918</v>
      </c>
      <c r="C8914" s="371" t="s">
        <v>770</v>
      </c>
      <c r="D8914" s="372">
        <v>0.3</v>
      </c>
    </row>
    <row r="8915" spans="1:4" ht="30" x14ac:dyDescent="0.25">
      <c r="A8915" s="369" t="s">
        <v>13167</v>
      </c>
      <c r="B8915" s="370" t="s">
        <v>13168</v>
      </c>
      <c r="C8915" s="371" t="s">
        <v>569</v>
      </c>
      <c r="D8915" s="372">
        <v>1</v>
      </c>
    </row>
    <row r="8916" spans="1:4" ht="30" x14ac:dyDescent="0.25">
      <c r="A8916" s="369" t="s">
        <v>3416</v>
      </c>
      <c r="B8916" s="370" t="s">
        <v>7422</v>
      </c>
      <c r="C8916" s="371" t="s">
        <v>569</v>
      </c>
      <c r="D8916" s="372"/>
    </row>
    <row r="8917" spans="1:4" x14ac:dyDescent="0.25">
      <c r="A8917" s="369" t="s">
        <v>8913</v>
      </c>
      <c r="B8917" s="370" t="s">
        <v>8914</v>
      </c>
      <c r="C8917" s="371" t="s">
        <v>770</v>
      </c>
      <c r="D8917" s="372">
        <v>0.8</v>
      </c>
    </row>
    <row r="8918" spans="1:4" x14ac:dyDescent="0.25">
      <c r="A8918" s="369" t="s">
        <v>8915</v>
      </c>
      <c r="B8918" s="370" t="s">
        <v>8916</v>
      </c>
      <c r="C8918" s="371" t="s">
        <v>770</v>
      </c>
      <c r="D8918" s="372">
        <v>1.6</v>
      </c>
    </row>
    <row r="8919" spans="1:4" x14ac:dyDescent="0.25">
      <c r="A8919" s="369" t="s">
        <v>8917</v>
      </c>
      <c r="B8919" s="370" t="s">
        <v>8918</v>
      </c>
      <c r="C8919" s="371" t="s">
        <v>770</v>
      </c>
      <c r="D8919" s="372">
        <v>0.3</v>
      </c>
    </row>
    <row r="8920" spans="1:4" ht="30" x14ac:dyDescent="0.25">
      <c r="A8920" s="369" t="s">
        <v>13170</v>
      </c>
      <c r="B8920" s="370" t="s">
        <v>13171</v>
      </c>
      <c r="C8920" s="371" t="s">
        <v>569</v>
      </c>
      <c r="D8920" s="372">
        <v>1</v>
      </c>
    </row>
    <row r="8921" spans="1:4" x14ac:dyDescent="0.25">
      <c r="A8921" s="365" t="s">
        <v>7423</v>
      </c>
      <c r="B8921" s="366" t="s">
        <v>3417</v>
      </c>
      <c r="C8921" s="367"/>
      <c r="D8921" s="368"/>
    </row>
    <row r="8922" spans="1:4" x14ac:dyDescent="0.25">
      <c r="A8922" s="369" t="s">
        <v>3418</v>
      </c>
      <c r="B8922" s="370" t="s">
        <v>7424</v>
      </c>
      <c r="C8922" s="371" t="s">
        <v>569</v>
      </c>
      <c r="D8922" s="372"/>
    </row>
    <row r="8923" spans="1:4" x14ac:dyDescent="0.25">
      <c r="A8923" s="369" t="s">
        <v>8913</v>
      </c>
      <c r="B8923" s="370" t="s">
        <v>8914</v>
      </c>
      <c r="C8923" s="371" t="s">
        <v>770</v>
      </c>
      <c r="D8923" s="372">
        <v>0.8</v>
      </c>
    </row>
    <row r="8924" spans="1:4" x14ac:dyDescent="0.25">
      <c r="A8924" s="369" t="s">
        <v>8915</v>
      </c>
      <c r="B8924" s="370" t="s">
        <v>8916</v>
      </c>
      <c r="C8924" s="371" t="s">
        <v>770</v>
      </c>
      <c r="D8924" s="372">
        <v>1.6</v>
      </c>
    </row>
    <row r="8925" spans="1:4" x14ac:dyDescent="0.25">
      <c r="A8925" s="369" t="s">
        <v>8917</v>
      </c>
      <c r="B8925" s="370" t="s">
        <v>8918</v>
      </c>
      <c r="C8925" s="371" t="s">
        <v>770</v>
      </c>
      <c r="D8925" s="372">
        <v>0.3</v>
      </c>
    </row>
    <row r="8926" spans="1:4" ht="45" x14ac:dyDescent="0.25">
      <c r="A8926" s="369" t="s">
        <v>13172</v>
      </c>
      <c r="B8926" s="370" t="s">
        <v>13173</v>
      </c>
      <c r="C8926" s="371" t="s">
        <v>569</v>
      </c>
      <c r="D8926" s="372">
        <v>1</v>
      </c>
    </row>
    <row r="8927" spans="1:4" x14ac:dyDescent="0.25">
      <c r="A8927" s="369" t="s">
        <v>3419</v>
      </c>
      <c r="B8927" s="370" t="s">
        <v>7425</v>
      </c>
      <c r="C8927" s="371" t="s">
        <v>569</v>
      </c>
      <c r="D8927" s="372"/>
    </row>
    <row r="8928" spans="1:4" x14ac:dyDescent="0.25">
      <c r="A8928" s="369" t="s">
        <v>8913</v>
      </c>
      <c r="B8928" s="370" t="s">
        <v>8914</v>
      </c>
      <c r="C8928" s="371" t="s">
        <v>770</v>
      </c>
      <c r="D8928" s="372">
        <v>0.8</v>
      </c>
    </row>
    <row r="8929" spans="1:4" x14ac:dyDescent="0.25">
      <c r="A8929" s="369" t="s">
        <v>8915</v>
      </c>
      <c r="B8929" s="370" t="s">
        <v>8916</v>
      </c>
      <c r="C8929" s="371" t="s">
        <v>770</v>
      </c>
      <c r="D8929" s="372">
        <v>1.6</v>
      </c>
    </row>
    <row r="8930" spans="1:4" x14ac:dyDescent="0.25">
      <c r="A8930" s="369" t="s">
        <v>8917</v>
      </c>
      <c r="B8930" s="370" t="s">
        <v>8918</v>
      </c>
      <c r="C8930" s="371" t="s">
        <v>770</v>
      </c>
      <c r="D8930" s="372">
        <v>0.3</v>
      </c>
    </row>
    <row r="8931" spans="1:4" ht="30" x14ac:dyDescent="0.25">
      <c r="A8931" s="369" t="s">
        <v>13176</v>
      </c>
      <c r="B8931" s="370" t="s">
        <v>13177</v>
      </c>
      <c r="C8931" s="371" t="s">
        <v>569</v>
      </c>
      <c r="D8931" s="372">
        <v>1</v>
      </c>
    </row>
    <row r="8932" spans="1:4" x14ac:dyDescent="0.25">
      <c r="A8932" s="369" t="s">
        <v>3420</v>
      </c>
      <c r="B8932" s="370" t="s">
        <v>7426</v>
      </c>
      <c r="C8932" s="371" t="s">
        <v>569</v>
      </c>
      <c r="D8932" s="372"/>
    </row>
    <row r="8933" spans="1:4" x14ac:dyDescent="0.25">
      <c r="A8933" s="369" t="s">
        <v>8913</v>
      </c>
      <c r="B8933" s="370" t="s">
        <v>8914</v>
      </c>
      <c r="C8933" s="371" t="s">
        <v>770</v>
      </c>
      <c r="D8933" s="372">
        <v>0.8</v>
      </c>
    </row>
    <row r="8934" spans="1:4" x14ac:dyDescent="0.25">
      <c r="A8934" s="369" t="s">
        <v>8915</v>
      </c>
      <c r="B8934" s="370" t="s">
        <v>8916</v>
      </c>
      <c r="C8934" s="371" t="s">
        <v>770</v>
      </c>
      <c r="D8934" s="372">
        <v>1.6</v>
      </c>
    </row>
    <row r="8935" spans="1:4" x14ac:dyDescent="0.25">
      <c r="A8935" s="369" t="s">
        <v>8917</v>
      </c>
      <c r="B8935" s="370" t="s">
        <v>8918</v>
      </c>
      <c r="C8935" s="371" t="s">
        <v>770</v>
      </c>
      <c r="D8935" s="372">
        <v>0.3</v>
      </c>
    </row>
    <row r="8936" spans="1:4" ht="45" x14ac:dyDescent="0.25">
      <c r="A8936" s="369" t="s">
        <v>13178</v>
      </c>
      <c r="B8936" s="370" t="s">
        <v>13179</v>
      </c>
      <c r="C8936" s="371" t="s">
        <v>569</v>
      </c>
      <c r="D8936" s="372">
        <v>1</v>
      </c>
    </row>
    <row r="8937" spans="1:4" x14ac:dyDescent="0.25">
      <c r="A8937" s="369" t="s">
        <v>3421</v>
      </c>
      <c r="B8937" s="370" t="s">
        <v>7427</v>
      </c>
      <c r="C8937" s="371" t="s">
        <v>569</v>
      </c>
      <c r="D8937" s="372"/>
    </row>
    <row r="8938" spans="1:4" x14ac:dyDescent="0.25">
      <c r="A8938" s="369" t="s">
        <v>8913</v>
      </c>
      <c r="B8938" s="370" t="s">
        <v>8914</v>
      </c>
      <c r="C8938" s="371" t="s">
        <v>770</v>
      </c>
      <c r="D8938" s="372">
        <v>0.8</v>
      </c>
    </row>
    <row r="8939" spans="1:4" x14ac:dyDescent="0.25">
      <c r="A8939" s="369" t="s">
        <v>8915</v>
      </c>
      <c r="B8939" s="370" t="s">
        <v>8916</v>
      </c>
      <c r="C8939" s="371" t="s">
        <v>770</v>
      </c>
      <c r="D8939" s="372">
        <v>1.6</v>
      </c>
    </row>
    <row r="8940" spans="1:4" x14ac:dyDescent="0.25">
      <c r="A8940" s="369" t="s">
        <v>8917</v>
      </c>
      <c r="B8940" s="370" t="s">
        <v>8918</v>
      </c>
      <c r="C8940" s="371" t="s">
        <v>770</v>
      </c>
      <c r="D8940" s="372">
        <v>0.3</v>
      </c>
    </row>
    <row r="8941" spans="1:4" ht="45" x14ac:dyDescent="0.25">
      <c r="A8941" s="369" t="s">
        <v>13188</v>
      </c>
      <c r="B8941" s="370" t="s">
        <v>13189</v>
      </c>
      <c r="C8941" s="371" t="s">
        <v>569</v>
      </c>
      <c r="D8941" s="372">
        <v>1</v>
      </c>
    </row>
    <row r="8942" spans="1:4" x14ac:dyDescent="0.25">
      <c r="A8942" s="365" t="s">
        <v>7428</v>
      </c>
      <c r="B8942" s="366" t="s">
        <v>15126</v>
      </c>
      <c r="C8942" s="367"/>
      <c r="D8942" s="368"/>
    </row>
    <row r="8943" spans="1:4" x14ac:dyDescent="0.25">
      <c r="A8943" s="369" t="s">
        <v>3422</v>
      </c>
      <c r="B8943" s="370" t="s">
        <v>3423</v>
      </c>
      <c r="C8943" s="371" t="s">
        <v>569</v>
      </c>
      <c r="D8943" s="372"/>
    </row>
    <row r="8944" spans="1:4" x14ac:dyDescent="0.25">
      <c r="A8944" s="369" t="s">
        <v>8913</v>
      </c>
      <c r="B8944" s="370" t="s">
        <v>8914</v>
      </c>
      <c r="C8944" s="371" t="s">
        <v>770</v>
      </c>
      <c r="D8944" s="372">
        <v>0.15</v>
      </c>
    </row>
    <row r="8945" spans="1:4" x14ac:dyDescent="0.25">
      <c r="A8945" s="369" t="s">
        <v>8915</v>
      </c>
      <c r="B8945" s="370" t="s">
        <v>8916</v>
      </c>
      <c r="C8945" s="371" t="s">
        <v>770</v>
      </c>
      <c r="D8945" s="372">
        <v>0.15</v>
      </c>
    </row>
    <row r="8946" spans="1:4" ht="30" x14ac:dyDescent="0.25">
      <c r="A8946" s="369" t="s">
        <v>9522</v>
      </c>
      <c r="B8946" s="370" t="s">
        <v>9523</v>
      </c>
      <c r="C8946" s="371" t="s">
        <v>569</v>
      </c>
      <c r="D8946" s="372">
        <v>1</v>
      </c>
    </row>
    <row r="8947" spans="1:4" x14ac:dyDescent="0.25">
      <c r="A8947" s="369" t="s">
        <v>14038</v>
      </c>
      <c r="B8947" s="370" t="s">
        <v>14039</v>
      </c>
      <c r="C8947" s="371" t="s">
        <v>569</v>
      </c>
      <c r="D8947" s="372">
        <v>1</v>
      </c>
    </row>
    <row r="8948" spans="1:4" x14ac:dyDescent="0.25">
      <c r="A8948" s="369" t="s">
        <v>3424</v>
      </c>
      <c r="B8948" s="370" t="s">
        <v>3425</v>
      </c>
      <c r="C8948" s="371" t="s">
        <v>569</v>
      </c>
      <c r="D8948" s="372"/>
    </row>
    <row r="8949" spans="1:4" x14ac:dyDescent="0.25">
      <c r="A8949" s="369" t="s">
        <v>8913</v>
      </c>
      <c r="B8949" s="370" t="s">
        <v>8914</v>
      </c>
      <c r="C8949" s="371" t="s">
        <v>770</v>
      </c>
      <c r="D8949" s="372">
        <v>0.05</v>
      </c>
    </row>
    <row r="8950" spans="1:4" x14ac:dyDescent="0.25">
      <c r="A8950" s="369" t="s">
        <v>8915</v>
      </c>
      <c r="B8950" s="370" t="s">
        <v>8916</v>
      </c>
      <c r="C8950" s="371" t="s">
        <v>770</v>
      </c>
      <c r="D8950" s="372">
        <v>0.05</v>
      </c>
    </row>
    <row r="8951" spans="1:4" x14ac:dyDescent="0.25">
      <c r="A8951" s="369" t="s">
        <v>14122</v>
      </c>
      <c r="B8951" s="370" t="s">
        <v>14123</v>
      </c>
      <c r="C8951" s="371" t="s">
        <v>569</v>
      </c>
      <c r="D8951" s="372">
        <v>1</v>
      </c>
    </row>
    <row r="8952" spans="1:4" x14ac:dyDescent="0.25">
      <c r="A8952" s="369" t="s">
        <v>3426</v>
      </c>
      <c r="B8952" s="370" t="s">
        <v>3427</v>
      </c>
      <c r="C8952" s="371" t="s">
        <v>569</v>
      </c>
      <c r="D8952" s="372"/>
    </row>
    <row r="8953" spans="1:4" x14ac:dyDescent="0.25">
      <c r="A8953" s="369" t="s">
        <v>8913</v>
      </c>
      <c r="B8953" s="370" t="s">
        <v>8914</v>
      </c>
      <c r="C8953" s="371" t="s">
        <v>770</v>
      </c>
      <c r="D8953" s="372">
        <v>0.15</v>
      </c>
    </row>
    <row r="8954" spans="1:4" x14ac:dyDescent="0.25">
      <c r="A8954" s="369" t="s">
        <v>8915</v>
      </c>
      <c r="B8954" s="370" t="s">
        <v>8916</v>
      </c>
      <c r="C8954" s="371" t="s">
        <v>770</v>
      </c>
      <c r="D8954" s="372">
        <v>0.15</v>
      </c>
    </row>
    <row r="8955" spans="1:4" ht="30" x14ac:dyDescent="0.25">
      <c r="A8955" s="369" t="s">
        <v>14090</v>
      </c>
      <c r="B8955" s="370" t="s">
        <v>14091</v>
      </c>
      <c r="C8955" s="371" t="s">
        <v>569</v>
      </c>
      <c r="D8955" s="372">
        <v>1</v>
      </c>
    </row>
    <row r="8956" spans="1:4" ht="30" x14ac:dyDescent="0.25">
      <c r="A8956" s="369" t="s">
        <v>3428</v>
      </c>
      <c r="B8956" s="370" t="s">
        <v>7430</v>
      </c>
      <c r="C8956" s="371" t="s">
        <v>569</v>
      </c>
      <c r="D8956" s="372"/>
    </row>
    <row r="8957" spans="1:4" x14ac:dyDescent="0.25">
      <c r="A8957" s="369" t="s">
        <v>8913</v>
      </c>
      <c r="B8957" s="370" t="s">
        <v>8914</v>
      </c>
      <c r="C8957" s="371" t="s">
        <v>770</v>
      </c>
      <c r="D8957" s="372">
        <v>0.5</v>
      </c>
    </row>
    <row r="8958" spans="1:4" x14ac:dyDescent="0.25">
      <c r="A8958" s="369" t="s">
        <v>8915</v>
      </c>
      <c r="B8958" s="370" t="s">
        <v>8916</v>
      </c>
      <c r="C8958" s="371" t="s">
        <v>770</v>
      </c>
      <c r="D8958" s="372">
        <v>0.5</v>
      </c>
    </row>
    <row r="8959" spans="1:4" ht="30" x14ac:dyDescent="0.25">
      <c r="A8959" s="369" t="s">
        <v>3429</v>
      </c>
      <c r="B8959" s="370" t="s">
        <v>3430</v>
      </c>
      <c r="C8959" s="371" t="s">
        <v>21</v>
      </c>
      <c r="D8959" s="372"/>
    </row>
    <row r="8960" spans="1:4" x14ac:dyDescent="0.25">
      <c r="A8960" s="369" t="s">
        <v>8913</v>
      </c>
      <c r="B8960" s="370" t="s">
        <v>8914</v>
      </c>
      <c r="C8960" s="371" t="s">
        <v>770</v>
      </c>
      <c r="D8960" s="372">
        <v>0.5</v>
      </c>
    </row>
    <row r="8961" spans="1:4" x14ac:dyDescent="0.25">
      <c r="A8961" s="369" t="s">
        <v>8915</v>
      </c>
      <c r="B8961" s="370" t="s">
        <v>8916</v>
      </c>
      <c r="C8961" s="371" t="s">
        <v>770</v>
      </c>
      <c r="D8961" s="372">
        <v>1</v>
      </c>
    </row>
    <row r="8962" spans="1:4" ht="30" x14ac:dyDescent="0.25">
      <c r="A8962" s="369" t="s">
        <v>3431</v>
      </c>
      <c r="B8962" s="370" t="s">
        <v>3432</v>
      </c>
      <c r="C8962" s="371" t="s">
        <v>21</v>
      </c>
      <c r="D8962" s="372"/>
    </row>
    <row r="8963" spans="1:4" x14ac:dyDescent="0.25">
      <c r="A8963" s="369" t="s">
        <v>8913</v>
      </c>
      <c r="B8963" s="370" t="s">
        <v>8914</v>
      </c>
      <c r="C8963" s="371" t="s">
        <v>770</v>
      </c>
      <c r="D8963" s="372">
        <v>1</v>
      </c>
    </row>
    <row r="8964" spans="1:4" x14ac:dyDescent="0.25">
      <c r="A8964" s="369" t="s">
        <v>8915</v>
      </c>
      <c r="B8964" s="370" t="s">
        <v>8916</v>
      </c>
      <c r="C8964" s="371" t="s">
        <v>770</v>
      </c>
      <c r="D8964" s="372">
        <v>2</v>
      </c>
    </row>
    <row r="8965" spans="1:4" ht="30" x14ac:dyDescent="0.25">
      <c r="A8965" s="369" t="s">
        <v>3433</v>
      </c>
      <c r="B8965" s="370" t="s">
        <v>7431</v>
      </c>
      <c r="C8965" s="371" t="s">
        <v>569</v>
      </c>
      <c r="D8965" s="372"/>
    </row>
    <row r="8966" spans="1:4" x14ac:dyDescent="0.25">
      <c r="A8966" s="369" t="s">
        <v>8949</v>
      </c>
      <c r="B8966" s="370" t="s">
        <v>8950</v>
      </c>
      <c r="C8966" s="371" t="s">
        <v>770</v>
      </c>
      <c r="D8966" s="372">
        <v>0.1</v>
      </c>
    </row>
    <row r="8967" spans="1:4" ht="30" x14ac:dyDescent="0.25">
      <c r="A8967" s="369" t="s">
        <v>13825</v>
      </c>
      <c r="B8967" s="370" t="s">
        <v>13826</v>
      </c>
      <c r="C8967" s="371" t="s">
        <v>569</v>
      </c>
      <c r="D8967" s="372">
        <v>1</v>
      </c>
    </row>
    <row r="8968" spans="1:4" x14ac:dyDescent="0.25">
      <c r="A8968" s="369" t="s">
        <v>3434</v>
      </c>
      <c r="B8968" s="370" t="s">
        <v>3435</v>
      </c>
      <c r="C8968" s="371" t="s">
        <v>569</v>
      </c>
      <c r="D8968" s="372"/>
    </row>
    <row r="8969" spans="1:4" x14ac:dyDescent="0.25">
      <c r="A8969" s="369" t="s">
        <v>8949</v>
      </c>
      <c r="B8969" s="370" t="s">
        <v>8950</v>
      </c>
      <c r="C8969" s="371" t="s">
        <v>770</v>
      </c>
      <c r="D8969" s="372">
        <v>0.25</v>
      </c>
    </row>
    <row r="8970" spans="1:4" ht="30" x14ac:dyDescent="0.25">
      <c r="A8970" s="369" t="s">
        <v>13827</v>
      </c>
      <c r="B8970" s="370" t="s">
        <v>13828</v>
      </c>
      <c r="C8970" s="371" t="s">
        <v>569</v>
      </c>
      <c r="D8970" s="372">
        <v>1</v>
      </c>
    </row>
    <row r="8971" spans="1:4" x14ac:dyDescent="0.25">
      <c r="A8971" s="369" t="s">
        <v>3436</v>
      </c>
      <c r="B8971" s="370" t="s">
        <v>3437</v>
      </c>
      <c r="C8971" s="371" t="s">
        <v>21</v>
      </c>
      <c r="D8971" s="372"/>
    </row>
    <row r="8972" spans="1:4" x14ac:dyDescent="0.25">
      <c r="A8972" s="369" t="s">
        <v>8913</v>
      </c>
      <c r="B8972" s="370" t="s">
        <v>8914</v>
      </c>
      <c r="C8972" s="371" t="s">
        <v>770</v>
      </c>
      <c r="D8972" s="372">
        <v>0.5</v>
      </c>
    </row>
    <row r="8973" spans="1:4" x14ac:dyDescent="0.25">
      <c r="A8973" s="369" t="s">
        <v>8915</v>
      </c>
      <c r="B8973" s="370" t="s">
        <v>8916</v>
      </c>
      <c r="C8973" s="371" t="s">
        <v>770</v>
      </c>
      <c r="D8973" s="372">
        <v>1</v>
      </c>
    </row>
    <row r="8974" spans="1:4" ht="45" x14ac:dyDescent="0.25">
      <c r="A8974" s="369" t="s">
        <v>13823</v>
      </c>
      <c r="B8974" s="370" t="s">
        <v>13824</v>
      </c>
      <c r="C8974" s="371" t="s">
        <v>21</v>
      </c>
      <c r="D8974" s="372">
        <v>1</v>
      </c>
    </row>
    <row r="8975" spans="1:4" ht="30" x14ac:dyDescent="0.25">
      <c r="A8975" s="369" t="s">
        <v>3438</v>
      </c>
      <c r="B8975" s="370" t="s">
        <v>7432</v>
      </c>
      <c r="C8975" s="371" t="s">
        <v>569</v>
      </c>
      <c r="D8975" s="372"/>
    </row>
    <row r="8976" spans="1:4" x14ac:dyDescent="0.25">
      <c r="A8976" s="369" t="s">
        <v>8913</v>
      </c>
      <c r="B8976" s="370" t="s">
        <v>8914</v>
      </c>
      <c r="C8976" s="371" t="s">
        <v>770</v>
      </c>
      <c r="D8976" s="372">
        <v>0.8</v>
      </c>
    </row>
    <row r="8977" spans="1:4" x14ac:dyDescent="0.25">
      <c r="A8977" s="369" t="s">
        <v>8915</v>
      </c>
      <c r="B8977" s="370" t="s">
        <v>8916</v>
      </c>
      <c r="C8977" s="371" t="s">
        <v>770</v>
      </c>
      <c r="D8977" s="372">
        <v>1.6</v>
      </c>
    </row>
    <row r="8978" spans="1:4" ht="45" x14ac:dyDescent="0.25">
      <c r="A8978" s="369" t="s">
        <v>13650</v>
      </c>
      <c r="B8978" s="370" t="s">
        <v>13651</v>
      </c>
      <c r="C8978" s="371" t="s">
        <v>569</v>
      </c>
      <c r="D8978" s="372">
        <v>1</v>
      </c>
    </row>
    <row r="8979" spans="1:4" ht="30" x14ac:dyDescent="0.25">
      <c r="A8979" s="369" t="s">
        <v>3439</v>
      </c>
      <c r="B8979" s="370" t="s">
        <v>7433</v>
      </c>
      <c r="C8979" s="371" t="s">
        <v>569</v>
      </c>
      <c r="D8979" s="372"/>
    </row>
    <row r="8980" spans="1:4" x14ac:dyDescent="0.25">
      <c r="A8980" s="369" t="s">
        <v>8913</v>
      </c>
      <c r="B8980" s="370" t="s">
        <v>8914</v>
      </c>
      <c r="C8980" s="371" t="s">
        <v>770</v>
      </c>
      <c r="D8980" s="372">
        <v>0.8</v>
      </c>
    </row>
    <row r="8981" spans="1:4" x14ac:dyDescent="0.25">
      <c r="A8981" s="369" t="s">
        <v>8915</v>
      </c>
      <c r="B8981" s="370" t="s">
        <v>8916</v>
      </c>
      <c r="C8981" s="371" t="s">
        <v>770</v>
      </c>
      <c r="D8981" s="372">
        <v>1.6</v>
      </c>
    </row>
    <row r="8982" spans="1:4" ht="30" x14ac:dyDescent="0.25">
      <c r="A8982" s="369" t="s">
        <v>13642</v>
      </c>
      <c r="B8982" s="370" t="s">
        <v>13643</v>
      </c>
      <c r="C8982" s="371" t="s">
        <v>569</v>
      </c>
      <c r="D8982" s="372">
        <v>1</v>
      </c>
    </row>
    <row r="8983" spans="1:4" ht="30" x14ac:dyDescent="0.25">
      <c r="A8983" s="369" t="s">
        <v>3440</v>
      </c>
      <c r="B8983" s="370" t="s">
        <v>7434</v>
      </c>
      <c r="C8983" s="371" t="s">
        <v>569</v>
      </c>
      <c r="D8983" s="372"/>
    </row>
    <row r="8984" spans="1:4" x14ac:dyDescent="0.25">
      <c r="A8984" s="369" t="s">
        <v>8913</v>
      </c>
      <c r="B8984" s="370" t="s">
        <v>8914</v>
      </c>
      <c r="C8984" s="371" t="s">
        <v>770</v>
      </c>
      <c r="D8984" s="372">
        <v>0.8</v>
      </c>
    </row>
    <row r="8985" spans="1:4" x14ac:dyDescent="0.25">
      <c r="A8985" s="369" t="s">
        <v>8915</v>
      </c>
      <c r="B8985" s="370" t="s">
        <v>8916</v>
      </c>
      <c r="C8985" s="371" t="s">
        <v>770</v>
      </c>
      <c r="D8985" s="372">
        <v>1.6</v>
      </c>
    </row>
    <row r="8986" spans="1:4" ht="30" x14ac:dyDescent="0.25">
      <c r="A8986" s="369" t="s">
        <v>13640</v>
      </c>
      <c r="B8986" s="370" t="s">
        <v>13641</v>
      </c>
      <c r="C8986" s="371" t="s">
        <v>569</v>
      </c>
      <c r="D8986" s="372">
        <v>1</v>
      </c>
    </row>
    <row r="8987" spans="1:4" x14ac:dyDescent="0.25">
      <c r="A8987" s="369" t="s">
        <v>3441</v>
      </c>
      <c r="B8987" s="370" t="s">
        <v>3442</v>
      </c>
      <c r="C8987" s="371" t="s">
        <v>569</v>
      </c>
      <c r="D8987" s="372"/>
    </row>
    <row r="8988" spans="1:4" x14ac:dyDescent="0.25">
      <c r="A8988" s="369" t="s">
        <v>8913</v>
      </c>
      <c r="B8988" s="370" t="s">
        <v>8914</v>
      </c>
      <c r="C8988" s="371" t="s">
        <v>770</v>
      </c>
      <c r="D8988" s="372">
        <v>0.5</v>
      </c>
    </row>
    <row r="8989" spans="1:4" x14ac:dyDescent="0.25">
      <c r="A8989" s="369" t="s">
        <v>8915</v>
      </c>
      <c r="B8989" s="370" t="s">
        <v>8916</v>
      </c>
      <c r="C8989" s="371" t="s">
        <v>770</v>
      </c>
      <c r="D8989" s="372">
        <v>0.5</v>
      </c>
    </row>
    <row r="8990" spans="1:4" ht="60" x14ac:dyDescent="0.25">
      <c r="A8990" s="369" t="s">
        <v>11219</v>
      </c>
      <c r="B8990" s="370" t="s">
        <v>11220</v>
      </c>
      <c r="C8990" s="371" t="s">
        <v>569</v>
      </c>
      <c r="D8990" s="372">
        <v>1</v>
      </c>
    </row>
    <row r="8991" spans="1:4" x14ac:dyDescent="0.25">
      <c r="A8991" s="365" t="s">
        <v>7435</v>
      </c>
      <c r="B8991" s="366" t="s">
        <v>15127</v>
      </c>
      <c r="C8991" s="367"/>
      <c r="D8991" s="368"/>
    </row>
    <row r="8992" spans="1:4" ht="30" x14ac:dyDescent="0.25">
      <c r="A8992" s="369" t="s">
        <v>3444</v>
      </c>
      <c r="B8992" s="370" t="s">
        <v>7436</v>
      </c>
      <c r="C8992" s="371" t="s">
        <v>569</v>
      </c>
      <c r="D8992" s="372"/>
    </row>
    <row r="8993" spans="1:4" x14ac:dyDescent="0.25">
      <c r="A8993" s="369" t="s">
        <v>8913</v>
      </c>
      <c r="B8993" s="370" t="s">
        <v>8914</v>
      </c>
      <c r="C8993" s="371" t="s">
        <v>770</v>
      </c>
      <c r="D8993" s="372">
        <v>0.5</v>
      </c>
    </row>
    <row r="8994" spans="1:4" x14ac:dyDescent="0.25">
      <c r="A8994" s="369" t="s">
        <v>8915</v>
      </c>
      <c r="B8994" s="370" t="s">
        <v>8916</v>
      </c>
      <c r="C8994" s="371" t="s">
        <v>770</v>
      </c>
      <c r="D8994" s="372">
        <v>0.5</v>
      </c>
    </row>
    <row r="8995" spans="1:4" ht="30" x14ac:dyDescent="0.25">
      <c r="A8995" s="369" t="s">
        <v>13223</v>
      </c>
      <c r="B8995" s="370" t="s">
        <v>13224</v>
      </c>
      <c r="C8995" s="371" t="s">
        <v>569</v>
      </c>
      <c r="D8995" s="372">
        <v>1</v>
      </c>
    </row>
    <row r="8996" spans="1:4" x14ac:dyDescent="0.25">
      <c r="A8996" s="365" t="s">
        <v>7437</v>
      </c>
      <c r="B8996" s="366" t="s">
        <v>3445</v>
      </c>
      <c r="C8996" s="367"/>
      <c r="D8996" s="368"/>
    </row>
    <row r="8997" spans="1:4" x14ac:dyDescent="0.25">
      <c r="A8997" s="369" t="s">
        <v>3446</v>
      </c>
      <c r="B8997" s="370" t="s">
        <v>3447</v>
      </c>
      <c r="C8997" s="371" t="s">
        <v>569</v>
      </c>
      <c r="D8997" s="372"/>
    </row>
    <row r="8998" spans="1:4" x14ac:dyDescent="0.25">
      <c r="A8998" s="369" t="s">
        <v>8913</v>
      </c>
      <c r="B8998" s="370" t="s">
        <v>8914</v>
      </c>
      <c r="C8998" s="371" t="s">
        <v>770</v>
      </c>
      <c r="D8998" s="372">
        <v>0.8</v>
      </c>
    </row>
    <row r="8999" spans="1:4" x14ac:dyDescent="0.25">
      <c r="A8999" s="369" t="s">
        <v>8915</v>
      </c>
      <c r="B8999" s="370" t="s">
        <v>8916</v>
      </c>
      <c r="C8999" s="371" t="s">
        <v>770</v>
      </c>
      <c r="D8999" s="372">
        <v>1.6</v>
      </c>
    </row>
    <row r="9000" spans="1:4" x14ac:dyDescent="0.25">
      <c r="A9000" s="369" t="s">
        <v>8917</v>
      </c>
      <c r="B9000" s="370" t="s">
        <v>8918</v>
      </c>
      <c r="C9000" s="371" t="s">
        <v>770</v>
      </c>
      <c r="D9000" s="372">
        <v>0.3</v>
      </c>
    </row>
    <row r="9001" spans="1:4" ht="45" x14ac:dyDescent="0.25">
      <c r="A9001" s="369" t="s">
        <v>13182</v>
      </c>
      <c r="B9001" s="370" t="s">
        <v>13183</v>
      </c>
      <c r="C9001" s="371" t="s">
        <v>569</v>
      </c>
      <c r="D9001" s="372">
        <v>1</v>
      </c>
    </row>
    <row r="9002" spans="1:4" x14ac:dyDescent="0.25">
      <c r="A9002" s="365" t="s">
        <v>7438</v>
      </c>
      <c r="B9002" s="366" t="s">
        <v>3448</v>
      </c>
      <c r="C9002" s="367"/>
      <c r="D9002" s="368"/>
    </row>
    <row r="9003" spans="1:4" ht="30" x14ac:dyDescent="0.25">
      <c r="A9003" s="369" t="s">
        <v>3449</v>
      </c>
      <c r="B9003" s="370" t="s">
        <v>7439</v>
      </c>
      <c r="C9003" s="371" t="s">
        <v>569</v>
      </c>
      <c r="D9003" s="372"/>
    </row>
    <row r="9004" spans="1:4" x14ac:dyDescent="0.25">
      <c r="A9004" s="369" t="s">
        <v>8915</v>
      </c>
      <c r="B9004" s="370" t="s">
        <v>8916</v>
      </c>
      <c r="C9004" s="371" t="s">
        <v>770</v>
      </c>
      <c r="D9004" s="372">
        <v>0.33329999999999999</v>
      </c>
    </row>
    <row r="9005" spans="1:4" x14ac:dyDescent="0.25">
      <c r="A9005" s="369" t="s">
        <v>8917</v>
      </c>
      <c r="B9005" s="370" t="s">
        <v>8918</v>
      </c>
      <c r="C9005" s="371" t="s">
        <v>770</v>
      </c>
      <c r="D9005" s="372">
        <v>0.33329999999999999</v>
      </c>
    </row>
    <row r="9006" spans="1:4" ht="45" x14ac:dyDescent="0.25">
      <c r="A9006" s="369" t="s">
        <v>13209</v>
      </c>
      <c r="B9006" s="370" t="s">
        <v>13210</v>
      </c>
      <c r="C9006" s="371" t="s">
        <v>569</v>
      </c>
      <c r="D9006" s="372">
        <v>1</v>
      </c>
    </row>
    <row r="9007" spans="1:4" ht="30" x14ac:dyDescent="0.25">
      <c r="A9007" s="369" t="s">
        <v>321</v>
      </c>
      <c r="B9007" s="370" t="s">
        <v>7440</v>
      </c>
      <c r="C9007" s="371" t="s">
        <v>569</v>
      </c>
      <c r="D9007" s="372"/>
    </row>
    <row r="9008" spans="1:4" x14ac:dyDescent="0.25">
      <c r="A9008" s="369" t="s">
        <v>8915</v>
      </c>
      <c r="B9008" s="370" t="s">
        <v>8916</v>
      </c>
      <c r="C9008" s="371" t="s">
        <v>770</v>
      </c>
      <c r="D9008" s="372">
        <v>0.33329999999999999</v>
      </c>
    </row>
    <row r="9009" spans="1:4" x14ac:dyDescent="0.25">
      <c r="A9009" s="369" t="s">
        <v>8917</v>
      </c>
      <c r="B9009" s="370" t="s">
        <v>8918</v>
      </c>
      <c r="C9009" s="371" t="s">
        <v>770</v>
      </c>
      <c r="D9009" s="372">
        <v>0.33329999999999999</v>
      </c>
    </row>
    <row r="9010" spans="1:4" ht="45" x14ac:dyDescent="0.25">
      <c r="A9010" s="369" t="s">
        <v>13211</v>
      </c>
      <c r="B9010" s="370" t="s">
        <v>13212</v>
      </c>
      <c r="C9010" s="371" t="s">
        <v>569</v>
      </c>
      <c r="D9010" s="372">
        <v>1</v>
      </c>
    </row>
    <row r="9011" spans="1:4" ht="45" x14ac:dyDescent="0.25">
      <c r="A9011" s="369" t="s">
        <v>3450</v>
      </c>
      <c r="B9011" s="370" t="s">
        <v>7441</v>
      </c>
      <c r="C9011" s="371" t="s">
        <v>569</v>
      </c>
      <c r="D9011" s="372"/>
    </row>
    <row r="9012" spans="1:4" x14ac:dyDescent="0.25">
      <c r="A9012" s="369" t="s">
        <v>8913</v>
      </c>
      <c r="B9012" s="370" t="s">
        <v>8914</v>
      </c>
      <c r="C9012" s="371" t="s">
        <v>770</v>
      </c>
      <c r="D9012" s="372">
        <v>0.33329999999999999</v>
      </c>
    </row>
    <row r="9013" spans="1:4" x14ac:dyDescent="0.25">
      <c r="A9013" s="369" t="s">
        <v>8917</v>
      </c>
      <c r="B9013" s="370" t="s">
        <v>8918</v>
      </c>
      <c r="C9013" s="371" t="s">
        <v>770</v>
      </c>
      <c r="D9013" s="372">
        <v>0.33329999999999999</v>
      </c>
    </row>
    <row r="9014" spans="1:4" ht="60" x14ac:dyDescent="0.25">
      <c r="A9014" s="369" t="s">
        <v>13215</v>
      </c>
      <c r="B9014" s="370" t="s">
        <v>13216</v>
      </c>
      <c r="C9014" s="371" t="s">
        <v>569</v>
      </c>
      <c r="D9014" s="372">
        <v>1</v>
      </c>
    </row>
    <row r="9015" spans="1:4" ht="45" x14ac:dyDescent="0.25">
      <c r="A9015" s="369" t="s">
        <v>3451</v>
      </c>
      <c r="B9015" s="370" t="s">
        <v>7442</v>
      </c>
      <c r="C9015" s="371" t="s">
        <v>569</v>
      </c>
      <c r="D9015" s="372"/>
    </row>
    <row r="9016" spans="1:4" x14ac:dyDescent="0.25">
      <c r="A9016" s="369" t="s">
        <v>8913</v>
      </c>
      <c r="B9016" s="370" t="s">
        <v>8914</v>
      </c>
      <c r="C9016" s="371" t="s">
        <v>770</v>
      </c>
      <c r="D9016" s="372">
        <v>0.33329999999999999</v>
      </c>
    </row>
    <row r="9017" spans="1:4" x14ac:dyDescent="0.25">
      <c r="A9017" s="369" t="s">
        <v>8917</v>
      </c>
      <c r="B9017" s="370" t="s">
        <v>8918</v>
      </c>
      <c r="C9017" s="371" t="s">
        <v>770</v>
      </c>
      <c r="D9017" s="372">
        <v>0.33329999999999999</v>
      </c>
    </row>
    <row r="9018" spans="1:4" ht="60" x14ac:dyDescent="0.25">
      <c r="A9018" s="369" t="s">
        <v>13217</v>
      </c>
      <c r="B9018" s="370" t="s">
        <v>13218</v>
      </c>
      <c r="C9018" s="371" t="s">
        <v>569</v>
      </c>
      <c r="D9018" s="372">
        <v>1</v>
      </c>
    </row>
    <row r="9019" spans="1:4" ht="45" x14ac:dyDescent="0.25">
      <c r="A9019" s="369" t="s">
        <v>3452</v>
      </c>
      <c r="B9019" s="370" t="s">
        <v>7443</v>
      </c>
      <c r="C9019" s="371" t="s">
        <v>569</v>
      </c>
      <c r="D9019" s="372"/>
    </row>
    <row r="9020" spans="1:4" x14ac:dyDescent="0.25">
      <c r="A9020" s="369" t="s">
        <v>8913</v>
      </c>
      <c r="B9020" s="370" t="s">
        <v>8914</v>
      </c>
      <c r="C9020" s="371" t="s">
        <v>770</v>
      </c>
      <c r="D9020" s="372">
        <v>0.33329999999999999</v>
      </c>
    </row>
    <row r="9021" spans="1:4" x14ac:dyDescent="0.25">
      <c r="A9021" s="369" t="s">
        <v>8917</v>
      </c>
      <c r="B9021" s="370" t="s">
        <v>8918</v>
      </c>
      <c r="C9021" s="371" t="s">
        <v>770</v>
      </c>
      <c r="D9021" s="372">
        <v>0.33329999999999999</v>
      </c>
    </row>
    <row r="9022" spans="1:4" ht="75" x14ac:dyDescent="0.25">
      <c r="A9022" s="369" t="s">
        <v>13221</v>
      </c>
      <c r="B9022" s="370" t="s">
        <v>13222</v>
      </c>
      <c r="C9022" s="371" t="s">
        <v>569</v>
      </c>
      <c r="D9022" s="372">
        <v>1</v>
      </c>
    </row>
    <row r="9023" spans="1:4" ht="45" x14ac:dyDescent="0.25">
      <c r="A9023" s="369" t="s">
        <v>3453</v>
      </c>
      <c r="B9023" s="370" t="s">
        <v>7444</v>
      </c>
      <c r="C9023" s="371" t="s">
        <v>569</v>
      </c>
      <c r="D9023" s="372"/>
    </row>
    <row r="9024" spans="1:4" x14ac:dyDescent="0.25">
      <c r="A9024" s="369" t="s">
        <v>8913</v>
      </c>
      <c r="B9024" s="370" t="s">
        <v>8914</v>
      </c>
      <c r="C9024" s="371" t="s">
        <v>770</v>
      </c>
      <c r="D9024" s="372">
        <v>0.33329999999999999</v>
      </c>
    </row>
    <row r="9025" spans="1:4" x14ac:dyDescent="0.25">
      <c r="A9025" s="369" t="s">
        <v>8917</v>
      </c>
      <c r="B9025" s="370" t="s">
        <v>8918</v>
      </c>
      <c r="C9025" s="371" t="s">
        <v>770</v>
      </c>
      <c r="D9025" s="372">
        <v>0.33329999999999999</v>
      </c>
    </row>
    <row r="9026" spans="1:4" ht="45" x14ac:dyDescent="0.25">
      <c r="A9026" s="369" t="s">
        <v>13219</v>
      </c>
      <c r="B9026" s="370" t="s">
        <v>13220</v>
      </c>
      <c r="C9026" s="371" t="s">
        <v>569</v>
      </c>
      <c r="D9026" s="372">
        <v>1</v>
      </c>
    </row>
    <row r="9027" spans="1:4" x14ac:dyDescent="0.25">
      <c r="A9027" s="365" t="s">
        <v>7445</v>
      </c>
      <c r="B9027" s="366" t="s">
        <v>3454</v>
      </c>
      <c r="C9027" s="367"/>
      <c r="D9027" s="368"/>
    </row>
    <row r="9028" spans="1:4" ht="30" x14ac:dyDescent="0.25">
      <c r="A9028" s="369" t="s">
        <v>3455</v>
      </c>
      <c r="B9028" s="370" t="s">
        <v>7446</v>
      </c>
      <c r="C9028" s="371" t="s">
        <v>569</v>
      </c>
      <c r="D9028" s="372"/>
    </row>
    <row r="9029" spans="1:4" x14ac:dyDescent="0.25">
      <c r="A9029" s="369" t="s">
        <v>8913</v>
      </c>
      <c r="B9029" s="370" t="s">
        <v>8914</v>
      </c>
      <c r="C9029" s="371" t="s">
        <v>770</v>
      </c>
      <c r="D9029" s="372">
        <v>1</v>
      </c>
    </row>
    <row r="9030" spans="1:4" x14ac:dyDescent="0.25">
      <c r="A9030" s="369" t="s">
        <v>8915</v>
      </c>
      <c r="B9030" s="370" t="s">
        <v>8916</v>
      </c>
      <c r="C9030" s="371" t="s">
        <v>770</v>
      </c>
      <c r="D9030" s="372">
        <v>1</v>
      </c>
    </row>
    <row r="9031" spans="1:4" x14ac:dyDescent="0.25">
      <c r="A9031" s="369" t="s">
        <v>8917</v>
      </c>
      <c r="B9031" s="370" t="s">
        <v>8918</v>
      </c>
      <c r="C9031" s="371" t="s">
        <v>770</v>
      </c>
      <c r="D9031" s="372">
        <v>0.5</v>
      </c>
    </row>
    <row r="9032" spans="1:4" ht="45" x14ac:dyDescent="0.25">
      <c r="A9032" s="369" t="s">
        <v>14148</v>
      </c>
      <c r="B9032" s="370" t="s">
        <v>14149</v>
      </c>
      <c r="C9032" s="371" t="s">
        <v>569</v>
      </c>
      <c r="D9032" s="372">
        <v>1</v>
      </c>
    </row>
    <row r="9033" spans="1:4" ht="30" x14ac:dyDescent="0.25">
      <c r="A9033" s="369" t="s">
        <v>3456</v>
      </c>
      <c r="B9033" s="370" t="s">
        <v>7447</v>
      </c>
      <c r="C9033" s="371" t="s">
        <v>569</v>
      </c>
      <c r="D9033" s="372"/>
    </row>
    <row r="9034" spans="1:4" x14ac:dyDescent="0.25">
      <c r="A9034" s="369" t="s">
        <v>8913</v>
      </c>
      <c r="B9034" s="370" t="s">
        <v>8914</v>
      </c>
      <c r="C9034" s="371" t="s">
        <v>770</v>
      </c>
      <c r="D9034" s="372">
        <v>1</v>
      </c>
    </row>
    <row r="9035" spans="1:4" x14ac:dyDescent="0.25">
      <c r="A9035" s="369" t="s">
        <v>8915</v>
      </c>
      <c r="B9035" s="370" t="s">
        <v>8916</v>
      </c>
      <c r="C9035" s="371" t="s">
        <v>770</v>
      </c>
      <c r="D9035" s="372">
        <v>1</v>
      </c>
    </row>
    <row r="9036" spans="1:4" x14ac:dyDescent="0.25">
      <c r="A9036" s="369" t="s">
        <v>8917</v>
      </c>
      <c r="B9036" s="370" t="s">
        <v>8918</v>
      </c>
      <c r="C9036" s="371" t="s">
        <v>770</v>
      </c>
      <c r="D9036" s="372">
        <v>0.5</v>
      </c>
    </row>
    <row r="9037" spans="1:4" ht="45" x14ac:dyDescent="0.25">
      <c r="A9037" s="369" t="s">
        <v>14150</v>
      </c>
      <c r="B9037" s="370" t="s">
        <v>14151</v>
      </c>
      <c r="C9037" s="371" t="s">
        <v>569</v>
      </c>
      <c r="D9037" s="372">
        <v>1</v>
      </c>
    </row>
    <row r="9038" spans="1:4" ht="30" x14ac:dyDescent="0.25">
      <c r="A9038" s="369" t="s">
        <v>3457</v>
      </c>
      <c r="B9038" s="370" t="s">
        <v>7448</v>
      </c>
      <c r="C9038" s="371" t="s">
        <v>569</v>
      </c>
      <c r="D9038" s="372"/>
    </row>
    <row r="9039" spans="1:4" x14ac:dyDescent="0.25">
      <c r="A9039" s="369" t="s">
        <v>8913</v>
      </c>
      <c r="B9039" s="370" t="s">
        <v>8914</v>
      </c>
      <c r="C9039" s="371" t="s">
        <v>770</v>
      </c>
      <c r="D9039" s="372">
        <v>1</v>
      </c>
    </row>
    <row r="9040" spans="1:4" x14ac:dyDescent="0.25">
      <c r="A9040" s="369" t="s">
        <v>8915</v>
      </c>
      <c r="B9040" s="370" t="s">
        <v>8916</v>
      </c>
      <c r="C9040" s="371" t="s">
        <v>770</v>
      </c>
      <c r="D9040" s="372">
        <v>1</v>
      </c>
    </row>
    <row r="9041" spans="1:4" x14ac:dyDescent="0.25">
      <c r="A9041" s="369" t="s">
        <v>8917</v>
      </c>
      <c r="B9041" s="370" t="s">
        <v>8918</v>
      </c>
      <c r="C9041" s="371" t="s">
        <v>770</v>
      </c>
      <c r="D9041" s="372">
        <v>0.5</v>
      </c>
    </row>
    <row r="9042" spans="1:4" ht="45" x14ac:dyDescent="0.25">
      <c r="A9042" s="369" t="s">
        <v>14152</v>
      </c>
      <c r="B9042" s="370" t="s">
        <v>14153</v>
      </c>
      <c r="C9042" s="371" t="s">
        <v>569</v>
      </c>
      <c r="D9042" s="372">
        <v>1</v>
      </c>
    </row>
    <row r="9043" spans="1:4" ht="45" x14ac:dyDescent="0.25">
      <c r="A9043" s="369" t="s">
        <v>3458</v>
      </c>
      <c r="B9043" s="370" t="s">
        <v>7449</v>
      </c>
      <c r="C9043" s="371" t="s">
        <v>569</v>
      </c>
      <c r="D9043" s="372"/>
    </row>
    <row r="9044" spans="1:4" x14ac:dyDescent="0.25">
      <c r="A9044" s="369" t="s">
        <v>8913</v>
      </c>
      <c r="B9044" s="370" t="s">
        <v>8914</v>
      </c>
      <c r="C9044" s="371" t="s">
        <v>770</v>
      </c>
      <c r="D9044" s="372">
        <v>1</v>
      </c>
    </row>
    <row r="9045" spans="1:4" x14ac:dyDescent="0.25">
      <c r="A9045" s="369" t="s">
        <v>8915</v>
      </c>
      <c r="B9045" s="370" t="s">
        <v>8916</v>
      </c>
      <c r="C9045" s="371" t="s">
        <v>770</v>
      </c>
      <c r="D9045" s="372">
        <v>1</v>
      </c>
    </row>
    <row r="9046" spans="1:4" x14ac:dyDescent="0.25">
      <c r="A9046" s="369" t="s">
        <v>8917</v>
      </c>
      <c r="B9046" s="370" t="s">
        <v>8918</v>
      </c>
      <c r="C9046" s="371" t="s">
        <v>770</v>
      </c>
      <c r="D9046" s="372">
        <v>0.5</v>
      </c>
    </row>
    <row r="9047" spans="1:4" ht="30" x14ac:dyDescent="0.25">
      <c r="A9047" s="369" t="s">
        <v>14154</v>
      </c>
      <c r="B9047" s="370" t="s">
        <v>14155</v>
      </c>
      <c r="C9047" s="371" t="s">
        <v>569</v>
      </c>
      <c r="D9047" s="372">
        <v>1</v>
      </c>
    </row>
    <row r="9048" spans="1:4" ht="45" x14ac:dyDescent="0.25">
      <c r="A9048" s="369" t="s">
        <v>3459</v>
      </c>
      <c r="B9048" s="370" t="s">
        <v>7450</v>
      </c>
      <c r="C9048" s="371" t="s">
        <v>569</v>
      </c>
      <c r="D9048" s="372"/>
    </row>
    <row r="9049" spans="1:4" x14ac:dyDescent="0.25">
      <c r="A9049" s="369" t="s">
        <v>8913</v>
      </c>
      <c r="B9049" s="370" t="s">
        <v>8914</v>
      </c>
      <c r="C9049" s="371" t="s">
        <v>770</v>
      </c>
      <c r="D9049" s="372">
        <v>1</v>
      </c>
    </row>
    <row r="9050" spans="1:4" x14ac:dyDescent="0.25">
      <c r="A9050" s="369" t="s">
        <v>8915</v>
      </c>
      <c r="B9050" s="370" t="s">
        <v>8916</v>
      </c>
      <c r="C9050" s="371" t="s">
        <v>770</v>
      </c>
      <c r="D9050" s="372">
        <v>1</v>
      </c>
    </row>
    <row r="9051" spans="1:4" x14ac:dyDescent="0.25">
      <c r="A9051" s="369" t="s">
        <v>8917</v>
      </c>
      <c r="B9051" s="370" t="s">
        <v>8918</v>
      </c>
      <c r="C9051" s="371" t="s">
        <v>770</v>
      </c>
      <c r="D9051" s="372">
        <v>0.5</v>
      </c>
    </row>
    <row r="9052" spans="1:4" ht="30" x14ac:dyDescent="0.25">
      <c r="A9052" s="369" t="s">
        <v>14156</v>
      </c>
      <c r="B9052" s="370" t="s">
        <v>14157</v>
      </c>
      <c r="C9052" s="371" t="s">
        <v>569</v>
      </c>
      <c r="D9052" s="372">
        <v>1</v>
      </c>
    </row>
    <row r="9053" spans="1:4" ht="30" x14ac:dyDescent="0.25">
      <c r="A9053" s="369" t="s">
        <v>3460</v>
      </c>
      <c r="B9053" s="370" t="s">
        <v>7451</v>
      </c>
      <c r="C9053" s="371" t="s">
        <v>780</v>
      </c>
      <c r="D9053" s="372"/>
    </row>
    <row r="9054" spans="1:4" x14ac:dyDescent="0.25">
      <c r="A9054" s="369" t="s">
        <v>8913</v>
      </c>
      <c r="B9054" s="370" t="s">
        <v>8914</v>
      </c>
      <c r="C9054" s="371" t="s">
        <v>770</v>
      </c>
      <c r="D9054" s="372">
        <v>1</v>
      </c>
    </row>
    <row r="9055" spans="1:4" x14ac:dyDescent="0.25">
      <c r="A9055" s="369" t="s">
        <v>8915</v>
      </c>
      <c r="B9055" s="370" t="s">
        <v>8916</v>
      </c>
      <c r="C9055" s="371" t="s">
        <v>770</v>
      </c>
      <c r="D9055" s="372">
        <v>1</v>
      </c>
    </row>
    <row r="9056" spans="1:4" x14ac:dyDescent="0.25">
      <c r="A9056" s="369" t="s">
        <v>8917</v>
      </c>
      <c r="B9056" s="370" t="s">
        <v>8918</v>
      </c>
      <c r="C9056" s="371" t="s">
        <v>770</v>
      </c>
      <c r="D9056" s="372">
        <v>1</v>
      </c>
    </row>
    <row r="9057" spans="1:4" ht="30" x14ac:dyDescent="0.25">
      <c r="A9057" s="369" t="s">
        <v>14134</v>
      </c>
      <c r="B9057" s="370" t="s">
        <v>14135</v>
      </c>
      <c r="C9057" s="371" t="s">
        <v>569</v>
      </c>
      <c r="D9057" s="372">
        <v>1</v>
      </c>
    </row>
    <row r="9058" spans="1:4" ht="30" x14ac:dyDescent="0.25">
      <c r="A9058" s="365" t="s">
        <v>7452</v>
      </c>
      <c r="B9058" s="366" t="s">
        <v>15128</v>
      </c>
      <c r="C9058" s="367"/>
      <c r="D9058" s="368"/>
    </row>
    <row r="9059" spans="1:4" x14ac:dyDescent="0.25">
      <c r="A9059" s="365" t="s">
        <v>7453</v>
      </c>
      <c r="B9059" s="366" t="s">
        <v>15129</v>
      </c>
      <c r="C9059" s="367"/>
      <c r="D9059" s="368"/>
    </row>
    <row r="9060" spans="1:4" x14ac:dyDescent="0.25">
      <c r="A9060" s="369" t="s">
        <v>3463</v>
      </c>
      <c r="B9060" s="370" t="s">
        <v>7454</v>
      </c>
      <c r="C9060" s="371" t="s">
        <v>52</v>
      </c>
      <c r="D9060" s="372"/>
    </row>
    <row r="9061" spans="1:4" x14ac:dyDescent="0.25">
      <c r="A9061" s="369" t="s">
        <v>8913</v>
      </c>
      <c r="B9061" s="370" t="s">
        <v>8914</v>
      </c>
      <c r="C9061" s="371" t="s">
        <v>770</v>
      </c>
      <c r="D9061" s="372">
        <v>0.5</v>
      </c>
    </row>
    <row r="9062" spans="1:4" x14ac:dyDescent="0.25">
      <c r="A9062" s="369" t="s">
        <v>8915</v>
      </c>
      <c r="B9062" s="370" t="s">
        <v>8916</v>
      </c>
      <c r="C9062" s="371" t="s">
        <v>770</v>
      </c>
      <c r="D9062" s="372">
        <v>0.5</v>
      </c>
    </row>
    <row r="9063" spans="1:4" x14ac:dyDescent="0.25">
      <c r="A9063" s="369" t="s">
        <v>12474</v>
      </c>
      <c r="B9063" s="370" t="s">
        <v>12475</v>
      </c>
      <c r="C9063" s="371" t="s">
        <v>52</v>
      </c>
      <c r="D9063" s="372">
        <v>1.1000000000000001</v>
      </c>
    </row>
    <row r="9064" spans="1:4" x14ac:dyDescent="0.25">
      <c r="A9064" s="369" t="s">
        <v>3464</v>
      </c>
      <c r="B9064" s="370" t="s">
        <v>7455</v>
      </c>
      <c r="C9064" s="371" t="s">
        <v>52</v>
      </c>
      <c r="D9064" s="372"/>
    </row>
    <row r="9065" spans="1:4" x14ac:dyDescent="0.25">
      <c r="A9065" s="369" t="s">
        <v>8913</v>
      </c>
      <c r="B9065" s="370" t="s">
        <v>8914</v>
      </c>
      <c r="C9065" s="371" t="s">
        <v>770</v>
      </c>
      <c r="D9065" s="372">
        <v>0.6</v>
      </c>
    </row>
    <row r="9066" spans="1:4" x14ac:dyDescent="0.25">
      <c r="A9066" s="369" t="s">
        <v>8915</v>
      </c>
      <c r="B9066" s="370" t="s">
        <v>8916</v>
      </c>
      <c r="C9066" s="371" t="s">
        <v>770</v>
      </c>
      <c r="D9066" s="372">
        <v>0.6</v>
      </c>
    </row>
    <row r="9067" spans="1:4" x14ac:dyDescent="0.25">
      <c r="A9067" s="369" t="s">
        <v>12476</v>
      </c>
      <c r="B9067" s="370" t="s">
        <v>12477</v>
      </c>
      <c r="C9067" s="371" t="s">
        <v>52</v>
      </c>
      <c r="D9067" s="372">
        <v>1.1000000000000001</v>
      </c>
    </row>
    <row r="9068" spans="1:4" x14ac:dyDescent="0.25">
      <c r="A9068" s="369" t="s">
        <v>3465</v>
      </c>
      <c r="B9068" s="370" t="s">
        <v>7456</v>
      </c>
      <c r="C9068" s="371" t="s">
        <v>52</v>
      </c>
      <c r="D9068" s="372"/>
    </row>
    <row r="9069" spans="1:4" x14ac:dyDescent="0.25">
      <c r="A9069" s="369" t="s">
        <v>8913</v>
      </c>
      <c r="B9069" s="370" t="s">
        <v>8914</v>
      </c>
      <c r="C9069" s="371" t="s">
        <v>770</v>
      </c>
      <c r="D9069" s="372">
        <v>0.7</v>
      </c>
    </row>
    <row r="9070" spans="1:4" x14ac:dyDescent="0.25">
      <c r="A9070" s="369" t="s">
        <v>8915</v>
      </c>
      <c r="B9070" s="370" t="s">
        <v>8916</v>
      </c>
      <c r="C9070" s="371" t="s">
        <v>770</v>
      </c>
      <c r="D9070" s="372">
        <v>0.7</v>
      </c>
    </row>
    <row r="9071" spans="1:4" x14ac:dyDescent="0.25">
      <c r="A9071" s="369" t="s">
        <v>12478</v>
      </c>
      <c r="B9071" s="370" t="s">
        <v>12479</v>
      </c>
      <c r="C9071" s="371" t="s">
        <v>52</v>
      </c>
      <c r="D9071" s="372">
        <v>1.1000000000000001</v>
      </c>
    </row>
    <row r="9072" spans="1:4" x14ac:dyDescent="0.25">
      <c r="A9072" s="369" t="s">
        <v>371</v>
      </c>
      <c r="B9072" s="370" t="s">
        <v>7457</v>
      </c>
      <c r="C9072" s="371" t="s">
        <v>52</v>
      </c>
      <c r="D9072" s="372"/>
    </row>
    <row r="9073" spans="1:4" x14ac:dyDescent="0.25">
      <c r="A9073" s="369" t="s">
        <v>8913</v>
      </c>
      <c r="B9073" s="370" t="s">
        <v>8914</v>
      </c>
      <c r="C9073" s="371" t="s">
        <v>770</v>
      </c>
      <c r="D9073" s="372">
        <v>0.8</v>
      </c>
    </row>
    <row r="9074" spans="1:4" x14ac:dyDescent="0.25">
      <c r="A9074" s="369" t="s">
        <v>8915</v>
      </c>
      <c r="B9074" s="370" t="s">
        <v>8916</v>
      </c>
      <c r="C9074" s="371" t="s">
        <v>770</v>
      </c>
      <c r="D9074" s="372">
        <v>0.8</v>
      </c>
    </row>
    <row r="9075" spans="1:4" x14ac:dyDescent="0.25">
      <c r="A9075" s="369" t="s">
        <v>12480</v>
      </c>
      <c r="B9075" s="370" t="s">
        <v>12481</v>
      </c>
      <c r="C9075" s="371" t="s">
        <v>52</v>
      </c>
      <c r="D9075" s="372">
        <v>1.1000000000000001</v>
      </c>
    </row>
    <row r="9076" spans="1:4" x14ac:dyDescent="0.25">
      <c r="A9076" s="369" t="s">
        <v>3466</v>
      </c>
      <c r="B9076" s="370" t="s">
        <v>7458</v>
      </c>
      <c r="C9076" s="371" t="s">
        <v>52</v>
      </c>
      <c r="D9076" s="372"/>
    </row>
    <row r="9077" spans="1:4" x14ac:dyDescent="0.25">
      <c r="A9077" s="369" t="s">
        <v>8913</v>
      </c>
      <c r="B9077" s="370" t="s">
        <v>8914</v>
      </c>
      <c r="C9077" s="371" t="s">
        <v>770</v>
      </c>
      <c r="D9077" s="372">
        <v>0.9</v>
      </c>
    </row>
    <row r="9078" spans="1:4" x14ac:dyDescent="0.25">
      <c r="A9078" s="369" t="s">
        <v>8915</v>
      </c>
      <c r="B9078" s="370" t="s">
        <v>8916</v>
      </c>
      <c r="C9078" s="371" t="s">
        <v>770</v>
      </c>
      <c r="D9078" s="372">
        <v>0.9</v>
      </c>
    </row>
    <row r="9079" spans="1:4" x14ac:dyDescent="0.25">
      <c r="A9079" s="369" t="s">
        <v>12482</v>
      </c>
      <c r="B9079" s="370" t="s">
        <v>12483</v>
      </c>
      <c r="C9079" s="371" t="s">
        <v>52</v>
      </c>
      <c r="D9079" s="372">
        <v>1.1000000000000001</v>
      </c>
    </row>
    <row r="9080" spans="1:4" x14ac:dyDescent="0.25">
      <c r="A9080" s="369" t="s">
        <v>3467</v>
      </c>
      <c r="B9080" s="370" t="s">
        <v>7459</v>
      </c>
      <c r="C9080" s="371" t="s">
        <v>52</v>
      </c>
      <c r="D9080" s="372"/>
    </row>
    <row r="9081" spans="1:4" x14ac:dyDescent="0.25">
      <c r="A9081" s="369" t="s">
        <v>8913</v>
      </c>
      <c r="B9081" s="370" t="s">
        <v>8914</v>
      </c>
      <c r="C9081" s="371" t="s">
        <v>770</v>
      </c>
      <c r="D9081" s="372">
        <v>1</v>
      </c>
    </row>
    <row r="9082" spans="1:4" x14ac:dyDescent="0.25">
      <c r="A9082" s="369" t="s">
        <v>8915</v>
      </c>
      <c r="B9082" s="370" t="s">
        <v>8916</v>
      </c>
      <c r="C9082" s="371" t="s">
        <v>770</v>
      </c>
      <c r="D9082" s="372">
        <v>1</v>
      </c>
    </row>
    <row r="9083" spans="1:4" x14ac:dyDescent="0.25">
      <c r="A9083" s="369" t="s">
        <v>12484</v>
      </c>
      <c r="B9083" s="370" t="s">
        <v>12485</v>
      </c>
      <c r="C9083" s="371" t="s">
        <v>52</v>
      </c>
      <c r="D9083" s="372">
        <v>1.1000000000000001</v>
      </c>
    </row>
    <row r="9084" spans="1:4" x14ac:dyDescent="0.25">
      <c r="A9084" s="369" t="s">
        <v>3468</v>
      </c>
      <c r="B9084" s="370" t="s">
        <v>7460</v>
      </c>
      <c r="C9084" s="371" t="s">
        <v>52</v>
      </c>
      <c r="D9084" s="372"/>
    </row>
    <row r="9085" spans="1:4" x14ac:dyDescent="0.25">
      <c r="A9085" s="369" t="s">
        <v>8913</v>
      </c>
      <c r="B9085" s="370" t="s">
        <v>8914</v>
      </c>
      <c r="C9085" s="371" t="s">
        <v>770</v>
      </c>
      <c r="D9085" s="372">
        <v>1.1000000000000001</v>
      </c>
    </row>
    <row r="9086" spans="1:4" x14ac:dyDescent="0.25">
      <c r="A9086" s="369" t="s">
        <v>8915</v>
      </c>
      <c r="B9086" s="370" t="s">
        <v>8916</v>
      </c>
      <c r="C9086" s="371" t="s">
        <v>770</v>
      </c>
      <c r="D9086" s="372">
        <v>1.1000000000000001</v>
      </c>
    </row>
    <row r="9087" spans="1:4" x14ac:dyDescent="0.25">
      <c r="A9087" s="369" t="s">
        <v>12486</v>
      </c>
      <c r="B9087" s="370" t="s">
        <v>12487</v>
      </c>
      <c r="C9087" s="371" t="s">
        <v>52</v>
      </c>
      <c r="D9087" s="372">
        <v>1.1000000000000001</v>
      </c>
    </row>
    <row r="9088" spans="1:4" x14ac:dyDescent="0.25">
      <c r="A9088" s="369" t="s">
        <v>3469</v>
      </c>
      <c r="B9088" s="370" t="s">
        <v>7461</v>
      </c>
      <c r="C9088" s="371" t="s">
        <v>52</v>
      </c>
      <c r="D9088" s="372"/>
    </row>
    <row r="9089" spans="1:4" x14ac:dyDescent="0.25">
      <c r="A9089" s="369" t="s">
        <v>8913</v>
      </c>
      <c r="B9089" s="370" t="s">
        <v>8914</v>
      </c>
      <c r="C9089" s="371" t="s">
        <v>770</v>
      </c>
      <c r="D9089" s="372">
        <v>1.3</v>
      </c>
    </row>
    <row r="9090" spans="1:4" x14ac:dyDescent="0.25">
      <c r="A9090" s="369" t="s">
        <v>8915</v>
      </c>
      <c r="B9090" s="370" t="s">
        <v>8916</v>
      </c>
      <c r="C9090" s="371" t="s">
        <v>770</v>
      </c>
      <c r="D9090" s="372">
        <v>1.3</v>
      </c>
    </row>
    <row r="9091" spans="1:4" x14ac:dyDescent="0.25">
      <c r="A9091" s="369" t="s">
        <v>12488</v>
      </c>
      <c r="B9091" s="370" t="s">
        <v>12489</v>
      </c>
      <c r="C9091" s="371" t="s">
        <v>52</v>
      </c>
      <c r="D9091" s="372">
        <v>1.1000000000000001</v>
      </c>
    </row>
    <row r="9092" spans="1:4" ht="30" x14ac:dyDescent="0.25">
      <c r="A9092" s="365" t="s">
        <v>7462</v>
      </c>
      <c r="B9092" s="366" t="s">
        <v>7463</v>
      </c>
      <c r="C9092" s="367"/>
      <c r="D9092" s="368"/>
    </row>
    <row r="9093" spans="1:4" x14ac:dyDescent="0.25">
      <c r="A9093" s="369" t="s">
        <v>322</v>
      </c>
      <c r="B9093" s="370" t="s">
        <v>7464</v>
      </c>
      <c r="C9093" s="371" t="s">
        <v>52</v>
      </c>
      <c r="D9093" s="372"/>
    </row>
    <row r="9094" spans="1:4" x14ac:dyDescent="0.25">
      <c r="A9094" s="369" t="s">
        <v>8913</v>
      </c>
      <c r="B9094" s="370" t="s">
        <v>8914</v>
      </c>
      <c r="C9094" s="371" t="s">
        <v>770</v>
      </c>
      <c r="D9094" s="372">
        <v>0.6</v>
      </c>
    </row>
    <row r="9095" spans="1:4" x14ac:dyDescent="0.25">
      <c r="A9095" s="369" t="s">
        <v>8915</v>
      </c>
      <c r="B9095" s="370" t="s">
        <v>8916</v>
      </c>
      <c r="C9095" s="371" t="s">
        <v>770</v>
      </c>
      <c r="D9095" s="372">
        <v>0.6</v>
      </c>
    </row>
    <row r="9096" spans="1:4" ht="30" x14ac:dyDescent="0.25">
      <c r="A9096" s="369" t="s">
        <v>12578</v>
      </c>
      <c r="B9096" s="370" t="s">
        <v>12579</v>
      </c>
      <c r="C9096" s="371" t="s">
        <v>52</v>
      </c>
      <c r="D9096" s="372">
        <v>1.05</v>
      </c>
    </row>
    <row r="9097" spans="1:4" x14ac:dyDescent="0.25">
      <c r="A9097" s="369" t="s">
        <v>3470</v>
      </c>
      <c r="B9097" s="370" t="s">
        <v>7465</v>
      </c>
      <c r="C9097" s="371" t="s">
        <v>52</v>
      </c>
      <c r="D9097" s="372"/>
    </row>
    <row r="9098" spans="1:4" x14ac:dyDescent="0.25">
      <c r="A9098" s="369" t="s">
        <v>8913</v>
      </c>
      <c r="B9098" s="370" t="s">
        <v>8914</v>
      </c>
      <c r="C9098" s="371" t="s">
        <v>770</v>
      </c>
      <c r="D9098" s="372">
        <v>0.7</v>
      </c>
    </row>
    <row r="9099" spans="1:4" x14ac:dyDescent="0.25">
      <c r="A9099" s="369" t="s">
        <v>8915</v>
      </c>
      <c r="B9099" s="370" t="s">
        <v>8916</v>
      </c>
      <c r="C9099" s="371" t="s">
        <v>770</v>
      </c>
      <c r="D9099" s="372">
        <v>0.7</v>
      </c>
    </row>
    <row r="9100" spans="1:4" ht="30" x14ac:dyDescent="0.25">
      <c r="A9100" s="369" t="s">
        <v>12580</v>
      </c>
      <c r="B9100" s="370" t="s">
        <v>12581</v>
      </c>
      <c r="C9100" s="371" t="s">
        <v>52</v>
      </c>
      <c r="D9100" s="372">
        <v>1.05</v>
      </c>
    </row>
    <row r="9101" spans="1:4" ht="30" x14ac:dyDescent="0.25">
      <c r="A9101" s="369" t="s">
        <v>3471</v>
      </c>
      <c r="B9101" s="370" t="s">
        <v>7466</v>
      </c>
      <c r="C9101" s="371" t="s">
        <v>52</v>
      </c>
      <c r="D9101" s="372"/>
    </row>
    <row r="9102" spans="1:4" x14ac:dyDescent="0.25">
      <c r="A9102" s="369" t="s">
        <v>8913</v>
      </c>
      <c r="B9102" s="370" t="s">
        <v>8914</v>
      </c>
      <c r="C9102" s="371" t="s">
        <v>770</v>
      </c>
      <c r="D9102" s="372">
        <v>0.8</v>
      </c>
    </row>
    <row r="9103" spans="1:4" x14ac:dyDescent="0.25">
      <c r="A9103" s="369" t="s">
        <v>8915</v>
      </c>
      <c r="B9103" s="370" t="s">
        <v>8916</v>
      </c>
      <c r="C9103" s="371" t="s">
        <v>770</v>
      </c>
      <c r="D9103" s="372">
        <v>0.8</v>
      </c>
    </row>
    <row r="9104" spans="1:4" ht="30" x14ac:dyDescent="0.25">
      <c r="A9104" s="369" t="s">
        <v>12582</v>
      </c>
      <c r="B9104" s="370" t="s">
        <v>12583</v>
      </c>
      <c r="C9104" s="371" t="s">
        <v>52</v>
      </c>
      <c r="D9104" s="372">
        <v>1.05</v>
      </c>
    </row>
    <row r="9105" spans="1:4" ht="30" x14ac:dyDescent="0.25">
      <c r="A9105" s="369" t="s">
        <v>3472</v>
      </c>
      <c r="B9105" s="370" t="s">
        <v>7467</v>
      </c>
      <c r="C9105" s="371" t="s">
        <v>52</v>
      </c>
      <c r="D9105" s="372"/>
    </row>
    <row r="9106" spans="1:4" x14ac:dyDescent="0.25">
      <c r="A9106" s="369" t="s">
        <v>8913</v>
      </c>
      <c r="B9106" s="370" t="s">
        <v>8914</v>
      </c>
      <c r="C9106" s="371" t="s">
        <v>770</v>
      </c>
      <c r="D9106" s="372">
        <v>0.9</v>
      </c>
    </row>
    <row r="9107" spans="1:4" x14ac:dyDescent="0.25">
      <c r="A9107" s="369" t="s">
        <v>8915</v>
      </c>
      <c r="B9107" s="370" t="s">
        <v>8916</v>
      </c>
      <c r="C9107" s="371" t="s">
        <v>770</v>
      </c>
      <c r="D9107" s="372">
        <v>0.9</v>
      </c>
    </row>
    <row r="9108" spans="1:4" ht="30" x14ac:dyDescent="0.25">
      <c r="A9108" s="369" t="s">
        <v>12541</v>
      </c>
      <c r="B9108" s="370" t="s">
        <v>7467</v>
      </c>
      <c r="C9108" s="371" t="s">
        <v>52</v>
      </c>
      <c r="D9108" s="372">
        <v>1.05</v>
      </c>
    </row>
    <row r="9109" spans="1:4" x14ac:dyDescent="0.25">
      <c r="A9109" s="369" t="s">
        <v>3473</v>
      </c>
      <c r="B9109" s="370" t="s">
        <v>7468</v>
      </c>
      <c r="C9109" s="371" t="s">
        <v>52</v>
      </c>
      <c r="D9109" s="372"/>
    </row>
    <row r="9110" spans="1:4" x14ac:dyDescent="0.25">
      <c r="A9110" s="369" t="s">
        <v>8913</v>
      </c>
      <c r="B9110" s="370" t="s">
        <v>8914</v>
      </c>
      <c r="C9110" s="371" t="s">
        <v>770</v>
      </c>
      <c r="D9110" s="372">
        <v>1</v>
      </c>
    </row>
    <row r="9111" spans="1:4" x14ac:dyDescent="0.25">
      <c r="A9111" s="369" t="s">
        <v>8915</v>
      </c>
      <c r="B9111" s="370" t="s">
        <v>8916</v>
      </c>
      <c r="C9111" s="371" t="s">
        <v>770</v>
      </c>
      <c r="D9111" s="372">
        <v>1</v>
      </c>
    </row>
    <row r="9112" spans="1:4" ht="30" x14ac:dyDescent="0.25">
      <c r="A9112" s="369" t="s">
        <v>12586</v>
      </c>
      <c r="B9112" s="370" t="s">
        <v>12587</v>
      </c>
      <c r="C9112" s="371" t="s">
        <v>52</v>
      </c>
      <c r="D9112" s="372">
        <v>1.05</v>
      </c>
    </row>
    <row r="9113" spans="1:4" ht="30" x14ac:dyDescent="0.25">
      <c r="A9113" s="369" t="s">
        <v>3474</v>
      </c>
      <c r="B9113" s="370" t="s">
        <v>7469</v>
      </c>
      <c r="C9113" s="371" t="s">
        <v>52</v>
      </c>
      <c r="D9113" s="372"/>
    </row>
    <row r="9114" spans="1:4" x14ac:dyDescent="0.25">
      <c r="A9114" s="369" t="s">
        <v>8913</v>
      </c>
      <c r="B9114" s="370" t="s">
        <v>8914</v>
      </c>
      <c r="C9114" s="371" t="s">
        <v>770</v>
      </c>
      <c r="D9114" s="372">
        <v>1.2</v>
      </c>
    </row>
    <row r="9115" spans="1:4" x14ac:dyDescent="0.25">
      <c r="A9115" s="369" t="s">
        <v>8915</v>
      </c>
      <c r="B9115" s="370" t="s">
        <v>8916</v>
      </c>
      <c r="C9115" s="371" t="s">
        <v>770</v>
      </c>
      <c r="D9115" s="372">
        <v>1.2</v>
      </c>
    </row>
    <row r="9116" spans="1:4" ht="30" x14ac:dyDescent="0.25">
      <c r="A9116" s="369" t="s">
        <v>12542</v>
      </c>
      <c r="B9116" s="370" t="s">
        <v>12543</v>
      </c>
      <c r="C9116" s="371" t="s">
        <v>52</v>
      </c>
      <c r="D9116" s="372">
        <v>1.05</v>
      </c>
    </row>
    <row r="9117" spans="1:4" x14ac:dyDescent="0.25">
      <c r="A9117" s="369" t="s">
        <v>3475</v>
      </c>
      <c r="B9117" s="370" t="s">
        <v>7470</v>
      </c>
      <c r="C9117" s="371" t="s">
        <v>52</v>
      </c>
      <c r="D9117" s="372"/>
    </row>
    <row r="9118" spans="1:4" x14ac:dyDescent="0.25">
      <c r="A9118" s="369" t="s">
        <v>8913</v>
      </c>
      <c r="B9118" s="370" t="s">
        <v>8914</v>
      </c>
      <c r="C9118" s="371" t="s">
        <v>770</v>
      </c>
      <c r="D9118" s="372">
        <v>1.5</v>
      </c>
    </row>
    <row r="9119" spans="1:4" x14ac:dyDescent="0.25">
      <c r="A9119" s="369" t="s">
        <v>8915</v>
      </c>
      <c r="B9119" s="370" t="s">
        <v>8916</v>
      </c>
      <c r="C9119" s="371" t="s">
        <v>770</v>
      </c>
      <c r="D9119" s="372">
        <v>1.5</v>
      </c>
    </row>
    <row r="9120" spans="1:4" ht="30" x14ac:dyDescent="0.25">
      <c r="A9120" s="369" t="s">
        <v>12588</v>
      </c>
      <c r="B9120" s="370" t="s">
        <v>12589</v>
      </c>
      <c r="C9120" s="371" t="s">
        <v>52</v>
      </c>
      <c r="D9120" s="372">
        <v>1.05</v>
      </c>
    </row>
    <row r="9121" spans="1:4" x14ac:dyDescent="0.25">
      <c r="A9121" s="369" t="s">
        <v>3476</v>
      </c>
      <c r="B9121" s="370" t="s">
        <v>7471</v>
      </c>
      <c r="C9121" s="371" t="s">
        <v>52</v>
      </c>
      <c r="D9121" s="372"/>
    </row>
    <row r="9122" spans="1:4" x14ac:dyDescent="0.25">
      <c r="A9122" s="369" t="s">
        <v>8913</v>
      </c>
      <c r="B9122" s="370" t="s">
        <v>8914</v>
      </c>
      <c r="C9122" s="371" t="s">
        <v>770</v>
      </c>
      <c r="D9122" s="372">
        <v>1.8</v>
      </c>
    </row>
    <row r="9123" spans="1:4" x14ac:dyDescent="0.25">
      <c r="A9123" s="369" t="s">
        <v>8915</v>
      </c>
      <c r="B9123" s="370" t="s">
        <v>8916</v>
      </c>
      <c r="C9123" s="371" t="s">
        <v>770</v>
      </c>
      <c r="D9123" s="372">
        <v>1.8</v>
      </c>
    </row>
    <row r="9124" spans="1:4" ht="30" x14ac:dyDescent="0.25">
      <c r="A9124" s="369" t="s">
        <v>12584</v>
      </c>
      <c r="B9124" s="370" t="s">
        <v>12585</v>
      </c>
      <c r="C9124" s="371" t="s">
        <v>52</v>
      </c>
      <c r="D9124" s="372">
        <v>1.05</v>
      </c>
    </row>
    <row r="9125" spans="1:4" ht="30" x14ac:dyDescent="0.25">
      <c r="A9125" s="365" t="s">
        <v>7472</v>
      </c>
      <c r="B9125" s="366" t="s">
        <v>7473</v>
      </c>
      <c r="C9125" s="367"/>
      <c r="D9125" s="368"/>
    </row>
    <row r="9126" spans="1:4" ht="30" x14ac:dyDescent="0.25">
      <c r="A9126" s="369" t="s">
        <v>3477</v>
      </c>
      <c r="B9126" s="370" t="s">
        <v>7474</v>
      </c>
      <c r="C9126" s="371" t="s">
        <v>52</v>
      </c>
      <c r="D9126" s="372"/>
    </row>
    <row r="9127" spans="1:4" x14ac:dyDescent="0.25">
      <c r="A9127" s="369" t="s">
        <v>8913</v>
      </c>
      <c r="B9127" s="370" t="s">
        <v>8914</v>
      </c>
      <c r="C9127" s="371" t="s">
        <v>770</v>
      </c>
      <c r="D9127" s="372">
        <v>0.6</v>
      </c>
    </row>
    <row r="9128" spans="1:4" x14ac:dyDescent="0.25">
      <c r="A9128" s="369" t="s">
        <v>8915</v>
      </c>
      <c r="B9128" s="370" t="s">
        <v>8916</v>
      </c>
      <c r="C9128" s="371" t="s">
        <v>770</v>
      </c>
      <c r="D9128" s="372">
        <v>0.6</v>
      </c>
    </row>
    <row r="9129" spans="1:4" ht="30" x14ac:dyDescent="0.25">
      <c r="A9129" s="369" t="s">
        <v>12544</v>
      </c>
      <c r="B9129" s="370" t="s">
        <v>12545</v>
      </c>
      <c r="C9129" s="371" t="s">
        <v>52</v>
      </c>
      <c r="D9129" s="372">
        <v>1.05</v>
      </c>
    </row>
    <row r="9130" spans="1:4" ht="30" x14ac:dyDescent="0.25">
      <c r="A9130" s="369" t="s">
        <v>3478</v>
      </c>
      <c r="B9130" s="370" t="s">
        <v>7475</v>
      </c>
      <c r="C9130" s="371" t="s">
        <v>52</v>
      </c>
      <c r="D9130" s="372"/>
    </row>
    <row r="9131" spans="1:4" x14ac:dyDescent="0.25">
      <c r="A9131" s="369" t="s">
        <v>8913</v>
      </c>
      <c r="B9131" s="370" t="s">
        <v>8914</v>
      </c>
      <c r="C9131" s="371" t="s">
        <v>770</v>
      </c>
      <c r="D9131" s="372">
        <v>0.7</v>
      </c>
    </row>
    <row r="9132" spans="1:4" x14ac:dyDescent="0.25">
      <c r="A9132" s="369" t="s">
        <v>8915</v>
      </c>
      <c r="B9132" s="370" t="s">
        <v>8916</v>
      </c>
      <c r="C9132" s="371" t="s">
        <v>770</v>
      </c>
      <c r="D9132" s="372">
        <v>0.7</v>
      </c>
    </row>
    <row r="9133" spans="1:4" ht="30" x14ac:dyDescent="0.25">
      <c r="A9133" s="369" t="s">
        <v>12546</v>
      </c>
      <c r="B9133" s="370" t="s">
        <v>12547</v>
      </c>
      <c r="C9133" s="371" t="s">
        <v>52</v>
      </c>
      <c r="D9133" s="372">
        <v>1.05</v>
      </c>
    </row>
    <row r="9134" spans="1:4" ht="30" x14ac:dyDescent="0.25">
      <c r="A9134" s="369" t="s">
        <v>3479</v>
      </c>
      <c r="B9134" s="370" t="s">
        <v>7476</v>
      </c>
      <c r="C9134" s="371" t="s">
        <v>52</v>
      </c>
      <c r="D9134" s="372"/>
    </row>
    <row r="9135" spans="1:4" x14ac:dyDescent="0.25">
      <c r="A9135" s="369" t="s">
        <v>8913</v>
      </c>
      <c r="B9135" s="370" t="s">
        <v>8914</v>
      </c>
      <c r="C9135" s="371" t="s">
        <v>770</v>
      </c>
      <c r="D9135" s="372">
        <v>0.8</v>
      </c>
    </row>
    <row r="9136" spans="1:4" x14ac:dyDescent="0.25">
      <c r="A9136" s="369" t="s">
        <v>8915</v>
      </c>
      <c r="B9136" s="370" t="s">
        <v>8916</v>
      </c>
      <c r="C9136" s="371" t="s">
        <v>770</v>
      </c>
      <c r="D9136" s="372">
        <v>0.8</v>
      </c>
    </row>
    <row r="9137" spans="1:4" ht="30" x14ac:dyDescent="0.25">
      <c r="A9137" s="369" t="s">
        <v>12548</v>
      </c>
      <c r="B9137" s="370" t="s">
        <v>12549</v>
      </c>
      <c r="C9137" s="371" t="s">
        <v>52</v>
      </c>
      <c r="D9137" s="372">
        <v>1.05</v>
      </c>
    </row>
    <row r="9138" spans="1:4" ht="30" x14ac:dyDescent="0.25">
      <c r="A9138" s="369" t="s">
        <v>3480</v>
      </c>
      <c r="B9138" s="370" t="s">
        <v>7477</v>
      </c>
      <c r="C9138" s="371" t="s">
        <v>52</v>
      </c>
      <c r="D9138" s="372"/>
    </row>
    <row r="9139" spans="1:4" x14ac:dyDescent="0.25">
      <c r="A9139" s="369" t="s">
        <v>8913</v>
      </c>
      <c r="B9139" s="370" t="s">
        <v>8914</v>
      </c>
      <c r="C9139" s="371" t="s">
        <v>770</v>
      </c>
      <c r="D9139" s="372">
        <v>0.9</v>
      </c>
    </row>
    <row r="9140" spans="1:4" x14ac:dyDescent="0.25">
      <c r="A9140" s="369" t="s">
        <v>8915</v>
      </c>
      <c r="B9140" s="370" t="s">
        <v>8916</v>
      </c>
      <c r="C9140" s="371" t="s">
        <v>770</v>
      </c>
      <c r="D9140" s="372">
        <v>0.9</v>
      </c>
    </row>
    <row r="9141" spans="1:4" ht="30" x14ac:dyDescent="0.25">
      <c r="A9141" s="369" t="s">
        <v>12550</v>
      </c>
      <c r="B9141" s="370" t="s">
        <v>12551</v>
      </c>
      <c r="C9141" s="371" t="s">
        <v>52</v>
      </c>
      <c r="D9141" s="372">
        <v>1.05</v>
      </c>
    </row>
    <row r="9142" spans="1:4" ht="30" x14ac:dyDescent="0.25">
      <c r="A9142" s="369" t="s">
        <v>3481</v>
      </c>
      <c r="B9142" s="370" t="s">
        <v>7478</v>
      </c>
      <c r="C9142" s="371" t="s">
        <v>52</v>
      </c>
      <c r="D9142" s="372"/>
    </row>
    <row r="9143" spans="1:4" x14ac:dyDescent="0.25">
      <c r="A9143" s="369" t="s">
        <v>8913</v>
      </c>
      <c r="B9143" s="370" t="s">
        <v>8914</v>
      </c>
      <c r="C9143" s="371" t="s">
        <v>770</v>
      </c>
      <c r="D9143" s="372">
        <v>1</v>
      </c>
    </row>
    <row r="9144" spans="1:4" x14ac:dyDescent="0.25">
      <c r="A9144" s="369" t="s">
        <v>8915</v>
      </c>
      <c r="B9144" s="370" t="s">
        <v>8916</v>
      </c>
      <c r="C9144" s="371" t="s">
        <v>770</v>
      </c>
      <c r="D9144" s="372">
        <v>1</v>
      </c>
    </row>
    <row r="9145" spans="1:4" ht="30" x14ac:dyDescent="0.25">
      <c r="A9145" s="369" t="s">
        <v>12552</v>
      </c>
      <c r="B9145" s="370" t="s">
        <v>12553</v>
      </c>
      <c r="C9145" s="371" t="s">
        <v>52</v>
      </c>
      <c r="D9145" s="372">
        <v>1.05</v>
      </c>
    </row>
    <row r="9146" spans="1:4" ht="30" x14ac:dyDescent="0.25">
      <c r="A9146" s="369" t="s">
        <v>3482</v>
      </c>
      <c r="B9146" s="370" t="s">
        <v>7479</v>
      </c>
      <c r="C9146" s="371" t="s">
        <v>52</v>
      </c>
      <c r="D9146" s="372"/>
    </row>
    <row r="9147" spans="1:4" x14ac:dyDescent="0.25">
      <c r="A9147" s="369" t="s">
        <v>8913</v>
      </c>
      <c r="B9147" s="370" t="s">
        <v>8914</v>
      </c>
      <c r="C9147" s="371" t="s">
        <v>770</v>
      </c>
      <c r="D9147" s="372">
        <v>1.2</v>
      </c>
    </row>
    <row r="9148" spans="1:4" x14ac:dyDescent="0.25">
      <c r="A9148" s="369" t="s">
        <v>8915</v>
      </c>
      <c r="B9148" s="370" t="s">
        <v>8916</v>
      </c>
      <c r="C9148" s="371" t="s">
        <v>770</v>
      </c>
      <c r="D9148" s="372">
        <v>1.2</v>
      </c>
    </row>
    <row r="9149" spans="1:4" ht="30" x14ac:dyDescent="0.25">
      <c r="A9149" s="369" t="s">
        <v>12554</v>
      </c>
      <c r="B9149" s="370" t="s">
        <v>12555</v>
      </c>
      <c r="C9149" s="371" t="s">
        <v>52</v>
      </c>
      <c r="D9149" s="372">
        <v>1.05</v>
      </c>
    </row>
    <row r="9150" spans="1:4" ht="30" x14ac:dyDescent="0.25">
      <c r="A9150" s="369" t="s">
        <v>3483</v>
      </c>
      <c r="B9150" s="370" t="s">
        <v>7480</v>
      </c>
      <c r="C9150" s="371" t="s">
        <v>52</v>
      </c>
      <c r="D9150" s="372"/>
    </row>
    <row r="9151" spans="1:4" x14ac:dyDescent="0.25">
      <c r="A9151" s="369" t="s">
        <v>8913</v>
      </c>
      <c r="B9151" s="370" t="s">
        <v>8914</v>
      </c>
      <c r="C9151" s="371" t="s">
        <v>770</v>
      </c>
      <c r="D9151" s="372">
        <v>1.5</v>
      </c>
    </row>
    <row r="9152" spans="1:4" x14ac:dyDescent="0.25">
      <c r="A9152" s="369" t="s">
        <v>8915</v>
      </c>
      <c r="B9152" s="370" t="s">
        <v>8916</v>
      </c>
      <c r="C9152" s="371" t="s">
        <v>770</v>
      </c>
      <c r="D9152" s="372">
        <v>1.5</v>
      </c>
    </row>
    <row r="9153" spans="1:4" ht="30" x14ac:dyDescent="0.25">
      <c r="A9153" s="369" t="s">
        <v>12556</v>
      </c>
      <c r="B9153" s="370" t="s">
        <v>12557</v>
      </c>
      <c r="C9153" s="371" t="s">
        <v>52</v>
      </c>
      <c r="D9153" s="372">
        <v>1.05</v>
      </c>
    </row>
    <row r="9154" spans="1:4" ht="30" x14ac:dyDescent="0.25">
      <c r="A9154" s="369" t="s">
        <v>3484</v>
      </c>
      <c r="B9154" s="370" t="s">
        <v>7481</v>
      </c>
      <c r="C9154" s="371" t="s">
        <v>52</v>
      </c>
      <c r="D9154" s="372"/>
    </row>
    <row r="9155" spans="1:4" x14ac:dyDescent="0.25">
      <c r="A9155" s="369" t="s">
        <v>8913</v>
      </c>
      <c r="B9155" s="370" t="s">
        <v>8914</v>
      </c>
      <c r="C9155" s="371" t="s">
        <v>770</v>
      </c>
      <c r="D9155" s="372">
        <v>1.8</v>
      </c>
    </row>
    <row r="9156" spans="1:4" x14ac:dyDescent="0.25">
      <c r="A9156" s="369" t="s">
        <v>8915</v>
      </c>
      <c r="B9156" s="370" t="s">
        <v>8916</v>
      </c>
      <c r="C9156" s="371" t="s">
        <v>770</v>
      </c>
      <c r="D9156" s="372">
        <v>1.8</v>
      </c>
    </row>
    <row r="9157" spans="1:4" ht="30" x14ac:dyDescent="0.25">
      <c r="A9157" s="369" t="s">
        <v>12558</v>
      </c>
      <c r="B9157" s="370" t="s">
        <v>12559</v>
      </c>
      <c r="C9157" s="371" t="s">
        <v>52</v>
      </c>
      <c r="D9157" s="372">
        <v>1.05</v>
      </c>
    </row>
    <row r="9158" spans="1:4" ht="30" x14ac:dyDescent="0.25">
      <c r="A9158" s="365" t="s">
        <v>7482</v>
      </c>
      <c r="B9158" s="366" t="s">
        <v>7483</v>
      </c>
      <c r="C9158" s="367"/>
      <c r="D9158" s="368"/>
    </row>
    <row r="9159" spans="1:4" ht="30" x14ac:dyDescent="0.25">
      <c r="A9159" s="369" t="s">
        <v>3485</v>
      </c>
      <c r="B9159" s="370" t="s">
        <v>7484</v>
      </c>
      <c r="C9159" s="371" t="s">
        <v>52</v>
      </c>
      <c r="D9159" s="372"/>
    </row>
    <row r="9160" spans="1:4" x14ac:dyDescent="0.25">
      <c r="A9160" s="369" t="s">
        <v>8913</v>
      </c>
      <c r="B9160" s="370" t="s">
        <v>8914</v>
      </c>
      <c r="C9160" s="371" t="s">
        <v>770</v>
      </c>
      <c r="D9160" s="372">
        <v>0.5</v>
      </c>
    </row>
    <row r="9161" spans="1:4" x14ac:dyDescent="0.25">
      <c r="A9161" s="369" t="s">
        <v>8915</v>
      </c>
      <c r="B9161" s="370" t="s">
        <v>8916</v>
      </c>
      <c r="C9161" s="371" t="s">
        <v>770</v>
      </c>
      <c r="D9161" s="372">
        <v>0.5</v>
      </c>
    </row>
    <row r="9162" spans="1:4" ht="30" x14ac:dyDescent="0.25">
      <c r="A9162" s="369" t="s">
        <v>12560</v>
      </c>
      <c r="B9162" s="370" t="s">
        <v>12561</v>
      </c>
      <c r="C9162" s="371" t="s">
        <v>52</v>
      </c>
      <c r="D9162" s="372">
        <v>1.05</v>
      </c>
    </row>
    <row r="9163" spans="1:4" ht="30" x14ac:dyDescent="0.25">
      <c r="A9163" s="369" t="s">
        <v>3486</v>
      </c>
      <c r="B9163" s="370" t="s">
        <v>7485</v>
      </c>
      <c r="C9163" s="371" t="s">
        <v>52</v>
      </c>
      <c r="D9163" s="372"/>
    </row>
    <row r="9164" spans="1:4" x14ac:dyDescent="0.25">
      <c r="A9164" s="369" t="s">
        <v>8913</v>
      </c>
      <c r="B9164" s="370" t="s">
        <v>8914</v>
      </c>
      <c r="C9164" s="371" t="s">
        <v>770</v>
      </c>
      <c r="D9164" s="372">
        <v>0.6</v>
      </c>
    </row>
    <row r="9165" spans="1:4" x14ac:dyDescent="0.25">
      <c r="A9165" s="369" t="s">
        <v>8915</v>
      </c>
      <c r="B9165" s="370" t="s">
        <v>8916</v>
      </c>
      <c r="C9165" s="371" t="s">
        <v>770</v>
      </c>
      <c r="D9165" s="372">
        <v>0.6</v>
      </c>
    </row>
    <row r="9166" spans="1:4" ht="30" x14ac:dyDescent="0.25">
      <c r="A9166" s="369" t="s">
        <v>12562</v>
      </c>
      <c r="B9166" s="370" t="s">
        <v>12563</v>
      </c>
      <c r="C9166" s="371" t="s">
        <v>52</v>
      </c>
      <c r="D9166" s="372">
        <v>1.05</v>
      </c>
    </row>
    <row r="9167" spans="1:4" ht="30" x14ac:dyDescent="0.25">
      <c r="A9167" s="369" t="s">
        <v>3487</v>
      </c>
      <c r="B9167" s="370" t="s">
        <v>7486</v>
      </c>
      <c r="C9167" s="371" t="s">
        <v>52</v>
      </c>
      <c r="D9167" s="372"/>
    </row>
    <row r="9168" spans="1:4" x14ac:dyDescent="0.25">
      <c r="A9168" s="369" t="s">
        <v>8913</v>
      </c>
      <c r="B9168" s="370" t="s">
        <v>8914</v>
      </c>
      <c r="C9168" s="371" t="s">
        <v>770</v>
      </c>
      <c r="D9168" s="372">
        <v>0.7</v>
      </c>
    </row>
    <row r="9169" spans="1:4" x14ac:dyDescent="0.25">
      <c r="A9169" s="369" t="s">
        <v>8915</v>
      </c>
      <c r="B9169" s="370" t="s">
        <v>8916</v>
      </c>
      <c r="C9169" s="371" t="s">
        <v>770</v>
      </c>
      <c r="D9169" s="372">
        <v>0.7</v>
      </c>
    </row>
    <row r="9170" spans="1:4" x14ac:dyDescent="0.25">
      <c r="A9170" s="369" t="s">
        <v>12564</v>
      </c>
      <c r="B9170" s="370" t="s">
        <v>12565</v>
      </c>
      <c r="C9170" s="371" t="s">
        <v>52</v>
      </c>
      <c r="D9170" s="372">
        <v>1.05</v>
      </c>
    </row>
    <row r="9171" spans="1:4" ht="30" x14ac:dyDescent="0.25">
      <c r="A9171" s="369" t="s">
        <v>3488</v>
      </c>
      <c r="B9171" s="370" t="s">
        <v>7487</v>
      </c>
      <c r="C9171" s="371" t="s">
        <v>52</v>
      </c>
      <c r="D9171" s="372"/>
    </row>
    <row r="9172" spans="1:4" x14ac:dyDescent="0.25">
      <c r="A9172" s="369" t="s">
        <v>8913</v>
      </c>
      <c r="B9172" s="370" t="s">
        <v>8914</v>
      </c>
      <c r="C9172" s="371" t="s">
        <v>770</v>
      </c>
      <c r="D9172" s="372">
        <v>0.8</v>
      </c>
    </row>
    <row r="9173" spans="1:4" x14ac:dyDescent="0.25">
      <c r="A9173" s="369" t="s">
        <v>8915</v>
      </c>
      <c r="B9173" s="370" t="s">
        <v>8916</v>
      </c>
      <c r="C9173" s="371" t="s">
        <v>770</v>
      </c>
      <c r="D9173" s="372">
        <v>0.8</v>
      </c>
    </row>
    <row r="9174" spans="1:4" ht="30" x14ac:dyDescent="0.25">
      <c r="A9174" s="369" t="s">
        <v>12566</v>
      </c>
      <c r="B9174" s="370" t="s">
        <v>12567</v>
      </c>
      <c r="C9174" s="371" t="s">
        <v>52</v>
      </c>
      <c r="D9174" s="372">
        <v>1.05</v>
      </c>
    </row>
    <row r="9175" spans="1:4" ht="30" x14ac:dyDescent="0.25">
      <c r="A9175" s="369" t="s">
        <v>3489</v>
      </c>
      <c r="B9175" s="370" t="s">
        <v>7488</v>
      </c>
      <c r="C9175" s="371" t="s">
        <v>52</v>
      </c>
      <c r="D9175" s="372"/>
    </row>
    <row r="9176" spans="1:4" x14ac:dyDescent="0.25">
      <c r="A9176" s="369" t="s">
        <v>8913</v>
      </c>
      <c r="B9176" s="370" t="s">
        <v>8914</v>
      </c>
      <c r="C9176" s="371" t="s">
        <v>770</v>
      </c>
      <c r="D9176" s="372">
        <v>0.9</v>
      </c>
    </row>
    <row r="9177" spans="1:4" x14ac:dyDescent="0.25">
      <c r="A9177" s="369" t="s">
        <v>8915</v>
      </c>
      <c r="B9177" s="370" t="s">
        <v>8916</v>
      </c>
      <c r="C9177" s="371" t="s">
        <v>770</v>
      </c>
      <c r="D9177" s="372">
        <v>0.9</v>
      </c>
    </row>
    <row r="9178" spans="1:4" ht="30" x14ac:dyDescent="0.25">
      <c r="A9178" s="369" t="s">
        <v>12568</v>
      </c>
      <c r="B9178" s="370" t="s">
        <v>12569</v>
      </c>
      <c r="C9178" s="371" t="s">
        <v>52</v>
      </c>
      <c r="D9178" s="372">
        <v>1.05</v>
      </c>
    </row>
    <row r="9179" spans="1:4" ht="30" x14ac:dyDescent="0.25">
      <c r="A9179" s="369" t="s">
        <v>3490</v>
      </c>
      <c r="B9179" s="370" t="s">
        <v>7489</v>
      </c>
      <c r="C9179" s="371" t="s">
        <v>52</v>
      </c>
      <c r="D9179" s="372"/>
    </row>
    <row r="9180" spans="1:4" x14ac:dyDescent="0.25">
      <c r="A9180" s="369" t="s">
        <v>8913</v>
      </c>
      <c r="B9180" s="370" t="s">
        <v>8914</v>
      </c>
      <c r="C9180" s="371" t="s">
        <v>770</v>
      </c>
      <c r="D9180" s="372">
        <v>1</v>
      </c>
    </row>
    <row r="9181" spans="1:4" x14ac:dyDescent="0.25">
      <c r="A9181" s="369" t="s">
        <v>8915</v>
      </c>
      <c r="B9181" s="370" t="s">
        <v>8916</v>
      </c>
      <c r="C9181" s="371" t="s">
        <v>770</v>
      </c>
      <c r="D9181" s="372">
        <v>1</v>
      </c>
    </row>
    <row r="9182" spans="1:4" x14ac:dyDescent="0.25">
      <c r="A9182" s="369" t="s">
        <v>12570</v>
      </c>
      <c r="B9182" s="370" t="s">
        <v>12571</v>
      </c>
      <c r="C9182" s="371" t="s">
        <v>52</v>
      </c>
      <c r="D9182" s="372">
        <v>1.05</v>
      </c>
    </row>
    <row r="9183" spans="1:4" ht="30" x14ac:dyDescent="0.25">
      <c r="A9183" s="369" t="s">
        <v>3491</v>
      </c>
      <c r="B9183" s="370" t="s">
        <v>7490</v>
      </c>
      <c r="C9183" s="371" t="s">
        <v>52</v>
      </c>
      <c r="D9183" s="372"/>
    </row>
    <row r="9184" spans="1:4" x14ac:dyDescent="0.25">
      <c r="A9184" s="369" t="s">
        <v>8913</v>
      </c>
      <c r="B9184" s="370" t="s">
        <v>8914</v>
      </c>
      <c r="C9184" s="371" t="s">
        <v>770</v>
      </c>
      <c r="D9184" s="372">
        <v>1.2</v>
      </c>
    </row>
    <row r="9185" spans="1:4" x14ac:dyDescent="0.25">
      <c r="A9185" s="369" t="s">
        <v>8915</v>
      </c>
      <c r="B9185" s="370" t="s">
        <v>8916</v>
      </c>
      <c r="C9185" s="371" t="s">
        <v>770</v>
      </c>
      <c r="D9185" s="372">
        <v>1.2</v>
      </c>
    </row>
    <row r="9186" spans="1:4" ht="30" x14ac:dyDescent="0.25">
      <c r="A9186" s="369" t="s">
        <v>12572</v>
      </c>
      <c r="B9186" s="370" t="s">
        <v>12573</v>
      </c>
      <c r="C9186" s="371" t="s">
        <v>52</v>
      </c>
      <c r="D9186" s="372">
        <v>1.05</v>
      </c>
    </row>
    <row r="9187" spans="1:4" ht="30" x14ac:dyDescent="0.25">
      <c r="A9187" s="369" t="s">
        <v>3492</v>
      </c>
      <c r="B9187" s="370" t="s">
        <v>7491</v>
      </c>
      <c r="C9187" s="371" t="s">
        <v>52</v>
      </c>
      <c r="D9187" s="372"/>
    </row>
    <row r="9188" spans="1:4" x14ac:dyDescent="0.25">
      <c r="A9188" s="369" t="s">
        <v>8913</v>
      </c>
      <c r="B9188" s="370" t="s">
        <v>8914</v>
      </c>
      <c r="C9188" s="371" t="s">
        <v>770</v>
      </c>
      <c r="D9188" s="372">
        <v>1.5</v>
      </c>
    </row>
    <row r="9189" spans="1:4" x14ac:dyDescent="0.25">
      <c r="A9189" s="369" t="s">
        <v>8915</v>
      </c>
      <c r="B9189" s="370" t="s">
        <v>8916</v>
      </c>
      <c r="C9189" s="371" t="s">
        <v>770</v>
      </c>
      <c r="D9189" s="372">
        <v>1.5</v>
      </c>
    </row>
    <row r="9190" spans="1:4" x14ac:dyDescent="0.25">
      <c r="A9190" s="369" t="s">
        <v>12574</v>
      </c>
      <c r="B9190" s="370" t="s">
        <v>12575</v>
      </c>
      <c r="C9190" s="371" t="s">
        <v>52</v>
      </c>
      <c r="D9190" s="372">
        <v>1.05</v>
      </c>
    </row>
    <row r="9191" spans="1:4" ht="30" x14ac:dyDescent="0.25">
      <c r="A9191" s="369" t="s">
        <v>3493</v>
      </c>
      <c r="B9191" s="370" t="s">
        <v>7492</v>
      </c>
      <c r="C9191" s="371" t="s">
        <v>52</v>
      </c>
      <c r="D9191" s="372"/>
    </row>
    <row r="9192" spans="1:4" x14ac:dyDescent="0.25">
      <c r="A9192" s="369" t="s">
        <v>8913</v>
      </c>
      <c r="B9192" s="370" t="s">
        <v>8914</v>
      </c>
      <c r="C9192" s="371" t="s">
        <v>770</v>
      </c>
      <c r="D9192" s="372">
        <v>1.8</v>
      </c>
    </row>
    <row r="9193" spans="1:4" x14ac:dyDescent="0.25">
      <c r="A9193" s="369" t="s">
        <v>8915</v>
      </c>
      <c r="B9193" s="370" t="s">
        <v>8916</v>
      </c>
      <c r="C9193" s="371" t="s">
        <v>770</v>
      </c>
      <c r="D9193" s="372">
        <v>1.8</v>
      </c>
    </row>
    <row r="9194" spans="1:4" x14ac:dyDescent="0.25">
      <c r="A9194" s="369" t="s">
        <v>12576</v>
      </c>
      <c r="B9194" s="370" t="s">
        <v>12577</v>
      </c>
      <c r="C9194" s="371" t="s">
        <v>52</v>
      </c>
      <c r="D9194" s="372">
        <v>1.05</v>
      </c>
    </row>
    <row r="9195" spans="1:4" x14ac:dyDescent="0.25">
      <c r="A9195" s="365" t="s">
        <v>7493</v>
      </c>
      <c r="B9195" s="366" t="s">
        <v>15130</v>
      </c>
      <c r="C9195" s="367"/>
      <c r="D9195" s="368"/>
    </row>
    <row r="9196" spans="1:4" x14ac:dyDescent="0.25">
      <c r="A9196" s="369" t="s">
        <v>3495</v>
      </c>
      <c r="B9196" s="370" t="s">
        <v>3496</v>
      </c>
      <c r="C9196" s="371" t="s">
        <v>780</v>
      </c>
      <c r="D9196" s="372"/>
    </row>
    <row r="9197" spans="1:4" x14ac:dyDescent="0.25">
      <c r="A9197" s="369" t="s">
        <v>8913</v>
      </c>
      <c r="B9197" s="370" t="s">
        <v>8914</v>
      </c>
      <c r="C9197" s="371" t="s">
        <v>770</v>
      </c>
      <c r="D9197" s="372">
        <v>0.25</v>
      </c>
    </row>
    <row r="9198" spans="1:4" x14ac:dyDescent="0.25">
      <c r="A9198" s="369" t="s">
        <v>8915</v>
      </c>
      <c r="B9198" s="370" t="s">
        <v>8916</v>
      </c>
      <c r="C9198" s="371" t="s">
        <v>770</v>
      </c>
      <c r="D9198" s="372">
        <v>0.25</v>
      </c>
    </row>
    <row r="9199" spans="1:4" ht="45" x14ac:dyDescent="0.25">
      <c r="A9199" s="369" t="s">
        <v>13833</v>
      </c>
      <c r="B9199" s="370" t="s">
        <v>13834</v>
      </c>
      <c r="C9199" s="371" t="s">
        <v>780</v>
      </c>
      <c r="D9199" s="372">
        <v>1</v>
      </c>
    </row>
    <row r="9200" spans="1:4" x14ac:dyDescent="0.25">
      <c r="A9200" s="369" t="s">
        <v>3497</v>
      </c>
      <c r="B9200" s="370" t="s">
        <v>3498</v>
      </c>
      <c r="C9200" s="371" t="s">
        <v>52</v>
      </c>
      <c r="D9200" s="372"/>
    </row>
    <row r="9201" spans="1:4" x14ac:dyDescent="0.25">
      <c r="A9201" s="369" t="s">
        <v>8913</v>
      </c>
      <c r="B9201" s="370" t="s">
        <v>8914</v>
      </c>
      <c r="C9201" s="371" t="s">
        <v>770</v>
      </c>
      <c r="D9201" s="372">
        <v>0.05</v>
      </c>
    </row>
    <row r="9202" spans="1:4" x14ac:dyDescent="0.25">
      <c r="A9202" s="369" t="s">
        <v>8915</v>
      </c>
      <c r="B9202" s="370" t="s">
        <v>8916</v>
      </c>
      <c r="C9202" s="371" t="s">
        <v>770</v>
      </c>
      <c r="D9202" s="372">
        <v>0.05</v>
      </c>
    </row>
    <row r="9203" spans="1:4" ht="30" x14ac:dyDescent="0.25">
      <c r="A9203" s="369" t="s">
        <v>12621</v>
      </c>
      <c r="B9203" s="370" t="s">
        <v>12622</v>
      </c>
      <c r="C9203" s="371" t="s">
        <v>52</v>
      </c>
      <c r="D9203" s="372">
        <v>1</v>
      </c>
    </row>
    <row r="9204" spans="1:4" x14ac:dyDescent="0.25">
      <c r="A9204" s="369" t="s">
        <v>3499</v>
      </c>
      <c r="B9204" s="370" t="s">
        <v>3500</v>
      </c>
      <c r="C9204" s="371" t="s">
        <v>569</v>
      </c>
      <c r="D9204" s="372"/>
    </row>
    <row r="9205" spans="1:4" x14ac:dyDescent="0.25">
      <c r="A9205" s="369" t="s">
        <v>8913</v>
      </c>
      <c r="B9205" s="370" t="s">
        <v>8914</v>
      </c>
      <c r="C9205" s="371" t="s">
        <v>770</v>
      </c>
      <c r="D9205" s="372">
        <v>0.15</v>
      </c>
    </row>
    <row r="9206" spans="1:4" x14ac:dyDescent="0.25">
      <c r="A9206" s="369" t="s">
        <v>8915</v>
      </c>
      <c r="B9206" s="370" t="s">
        <v>8916</v>
      </c>
      <c r="C9206" s="371" t="s">
        <v>770</v>
      </c>
      <c r="D9206" s="372">
        <v>0.15</v>
      </c>
    </row>
    <row r="9207" spans="1:4" x14ac:dyDescent="0.25">
      <c r="A9207" s="369" t="s">
        <v>12597</v>
      </c>
      <c r="B9207" s="370" t="s">
        <v>12598</v>
      </c>
      <c r="C9207" s="371" t="s">
        <v>569</v>
      </c>
      <c r="D9207" s="372">
        <v>1</v>
      </c>
    </row>
    <row r="9208" spans="1:4" x14ac:dyDescent="0.25">
      <c r="A9208" s="369" t="s">
        <v>3501</v>
      </c>
      <c r="B9208" s="370" t="s">
        <v>3502</v>
      </c>
      <c r="C9208" s="371" t="s">
        <v>569</v>
      </c>
      <c r="D9208" s="372"/>
    </row>
    <row r="9209" spans="1:4" x14ac:dyDescent="0.25">
      <c r="A9209" s="369" t="s">
        <v>8913</v>
      </c>
      <c r="B9209" s="370" t="s">
        <v>8914</v>
      </c>
      <c r="C9209" s="371" t="s">
        <v>770</v>
      </c>
      <c r="D9209" s="372">
        <v>0.2</v>
      </c>
    </row>
    <row r="9210" spans="1:4" x14ac:dyDescent="0.25">
      <c r="A9210" s="369" t="s">
        <v>8915</v>
      </c>
      <c r="B9210" s="370" t="s">
        <v>8916</v>
      </c>
      <c r="C9210" s="371" t="s">
        <v>770</v>
      </c>
      <c r="D9210" s="372">
        <v>0.15</v>
      </c>
    </row>
    <row r="9211" spans="1:4" ht="30" x14ac:dyDescent="0.25">
      <c r="A9211" s="369" t="s">
        <v>12761</v>
      </c>
      <c r="B9211" s="370" t="s">
        <v>12762</v>
      </c>
      <c r="C9211" s="371" t="s">
        <v>569</v>
      </c>
      <c r="D9211" s="372">
        <v>1.1000000000000001</v>
      </c>
    </row>
    <row r="9212" spans="1:4" x14ac:dyDescent="0.25">
      <c r="A9212" s="369" t="s">
        <v>3503</v>
      </c>
      <c r="B9212" s="370" t="s">
        <v>3504</v>
      </c>
      <c r="C9212" s="371" t="s">
        <v>569</v>
      </c>
      <c r="D9212" s="372"/>
    </row>
    <row r="9213" spans="1:4" x14ac:dyDescent="0.25">
      <c r="A9213" s="369" t="s">
        <v>8913</v>
      </c>
      <c r="B9213" s="370" t="s">
        <v>8914</v>
      </c>
      <c r="C9213" s="371" t="s">
        <v>770</v>
      </c>
      <c r="D9213" s="372">
        <v>0.2</v>
      </c>
    </row>
    <row r="9214" spans="1:4" x14ac:dyDescent="0.25">
      <c r="A9214" s="369" t="s">
        <v>8915</v>
      </c>
      <c r="B9214" s="370" t="s">
        <v>8916</v>
      </c>
      <c r="C9214" s="371" t="s">
        <v>770</v>
      </c>
      <c r="D9214" s="372">
        <v>0.15</v>
      </c>
    </row>
    <row r="9215" spans="1:4" x14ac:dyDescent="0.25">
      <c r="A9215" s="369" t="s">
        <v>12729</v>
      </c>
      <c r="B9215" s="370" t="s">
        <v>12730</v>
      </c>
      <c r="C9215" s="371" t="s">
        <v>569</v>
      </c>
      <c r="D9215" s="372">
        <v>1.1000000000000001</v>
      </c>
    </row>
    <row r="9216" spans="1:4" x14ac:dyDescent="0.25">
      <c r="A9216" s="369" t="s">
        <v>3505</v>
      </c>
      <c r="B9216" s="370" t="s">
        <v>3506</v>
      </c>
      <c r="C9216" s="371" t="s">
        <v>569</v>
      </c>
      <c r="D9216" s="372"/>
    </row>
    <row r="9217" spans="1:4" x14ac:dyDescent="0.25">
      <c r="A9217" s="369" t="s">
        <v>8913</v>
      </c>
      <c r="B9217" s="370" t="s">
        <v>8914</v>
      </c>
      <c r="C9217" s="371" t="s">
        <v>770</v>
      </c>
      <c r="D9217" s="372">
        <v>0.15</v>
      </c>
    </row>
    <row r="9218" spans="1:4" x14ac:dyDescent="0.25">
      <c r="A9218" s="369" t="s">
        <v>8915</v>
      </c>
      <c r="B9218" s="370" t="s">
        <v>8916</v>
      </c>
      <c r="C9218" s="371" t="s">
        <v>770</v>
      </c>
      <c r="D9218" s="372">
        <v>0.15</v>
      </c>
    </row>
    <row r="9219" spans="1:4" x14ac:dyDescent="0.25">
      <c r="A9219" s="369" t="s">
        <v>12599</v>
      </c>
      <c r="B9219" s="370" t="s">
        <v>12600</v>
      </c>
      <c r="C9219" s="371" t="s">
        <v>569</v>
      </c>
      <c r="D9219" s="372">
        <v>1</v>
      </c>
    </row>
    <row r="9220" spans="1:4" x14ac:dyDescent="0.25">
      <c r="A9220" s="369" t="s">
        <v>3507</v>
      </c>
      <c r="B9220" s="370" t="s">
        <v>3508</v>
      </c>
      <c r="C9220" s="371" t="s">
        <v>52</v>
      </c>
      <c r="D9220" s="372"/>
    </row>
    <row r="9221" spans="1:4" x14ac:dyDescent="0.25">
      <c r="A9221" s="369" t="s">
        <v>8913</v>
      </c>
      <c r="B9221" s="370" t="s">
        <v>8914</v>
      </c>
      <c r="C9221" s="371" t="s">
        <v>770</v>
      </c>
      <c r="D9221" s="372">
        <v>0.3</v>
      </c>
    </row>
    <row r="9222" spans="1:4" x14ac:dyDescent="0.25">
      <c r="A9222" s="369" t="s">
        <v>8915</v>
      </c>
      <c r="B9222" s="370" t="s">
        <v>8916</v>
      </c>
      <c r="C9222" s="371" t="s">
        <v>770</v>
      </c>
      <c r="D9222" s="372">
        <v>0.3</v>
      </c>
    </row>
    <row r="9223" spans="1:4" ht="30" x14ac:dyDescent="0.25">
      <c r="A9223" s="369" t="s">
        <v>12514</v>
      </c>
      <c r="B9223" s="370" t="s">
        <v>12515</v>
      </c>
      <c r="C9223" s="371" t="s">
        <v>52</v>
      </c>
      <c r="D9223" s="372">
        <v>1.25</v>
      </c>
    </row>
    <row r="9224" spans="1:4" x14ac:dyDescent="0.25">
      <c r="A9224" s="369" t="s">
        <v>3509</v>
      </c>
      <c r="B9224" s="370" t="s">
        <v>3510</v>
      </c>
      <c r="C9224" s="371" t="s">
        <v>52</v>
      </c>
      <c r="D9224" s="372"/>
    </row>
    <row r="9225" spans="1:4" x14ac:dyDescent="0.25">
      <c r="A9225" s="369" t="s">
        <v>8913</v>
      </c>
      <c r="B9225" s="370" t="s">
        <v>8914</v>
      </c>
      <c r="C9225" s="371" t="s">
        <v>770</v>
      </c>
      <c r="D9225" s="372">
        <v>0.1</v>
      </c>
    </row>
    <row r="9226" spans="1:4" x14ac:dyDescent="0.25">
      <c r="A9226" s="369" t="s">
        <v>8915</v>
      </c>
      <c r="B9226" s="370" t="s">
        <v>8916</v>
      </c>
      <c r="C9226" s="371" t="s">
        <v>770</v>
      </c>
      <c r="D9226" s="372">
        <v>0.2</v>
      </c>
    </row>
    <row r="9227" spans="1:4" x14ac:dyDescent="0.25">
      <c r="A9227" s="369" t="s">
        <v>12601</v>
      </c>
      <c r="B9227" s="370" t="s">
        <v>12602</v>
      </c>
      <c r="C9227" s="371" t="s">
        <v>52</v>
      </c>
      <c r="D9227" s="372">
        <v>1.1000000000000001</v>
      </c>
    </row>
    <row r="9228" spans="1:4" x14ac:dyDescent="0.25">
      <c r="A9228" s="369" t="s">
        <v>3511</v>
      </c>
      <c r="B9228" s="370" t="s">
        <v>3512</v>
      </c>
      <c r="C9228" s="371" t="s">
        <v>52</v>
      </c>
      <c r="D9228" s="372"/>
    </row>
    <row r="9229" spans="1:4" x14ac:dyDescent="0.25">
      <c r="A9229" s="369" t="s">
        <v>8913</v>
      </c>
      <c r="B9229" s="370" t="s">
        <v>8914</v>
      </c>
      <c r="C9229" s="371" t="s">
        <v>770</v>
      </c>
      <c r="D9229" s="372">
        <v>0.1</v>
      </c>
    </row>
    <row r="9230" spans="1:4" x14ac:dyDescent="0.25">
      <c r="A9230" s="369" t="s">
        <v>8915</v>
      </c>
      <c r="B9230" s="370" t="s">
        <v>8916</v>
      </c>
      <c r="C9230" s="371" t="s">
        <v>770</v>
      </c>
      <c r="D9230" s="372">
        <v>0.2</v>
      </c>
    </row>
    <row r="9231" spans="1:4" x14ac:dyDescent="0.25">
      <c r="A9231" s="369" t="s">
        <v>12759</v>
      </c>
      <c r="B9231" s="370" t="s">
        <v>12760</v>
      </c>
      <c r="C9231" s="371" t="s">
        <v>52</v>
      </c>
      <c r="D9231" s="372">
        <v>1.1000000000000001</v>
      </c>
    </row>
    <row r="9232" spans="1:4" x14ac:dyDescent="0.25">
      <c r="A9232" s="369" t="s">
        <v>3513</v>
      </c>
      <c r="B9232" s="370" t="s">
        <v>3514</v>
      </c>
      <c r="C9232" s="371" t="s">
        <v>52</v>
      </c>
      <c r="D9232" s="372"/>
    </row>
    <row r="9233" spans="1:4" x14ac:dyDescent="0.25">
      <c r="A9233" s="369" t="s">
        <v>8913</v>
      </c>
      <c r="B9233" s="370" t="s">
        <v>8914</v>
      </c>
      <c r="C9233" s="371" t="s">
        <v>770</v>
      </c>
      <c r="D9233" s="372">
        <v>0.1</v>
      </c>
    </row>
    <row r="9234" spans="1:4" x14ac:dyDescent="0.25">
      <c r="A9234" s="369" t="s">
        <v>8915</v>
      </c>
      <c r="B9234" s="370" t="s">
        <v>8916</v>
      </c>
      <c r="C9234" s="371" t="s">
        <v>770</v>
      </c>
      <c r="D9234" s="372">
        <v>0.2</v>
      </c>
    </row>
    <row r="9235" spans="1:4" x14ac:dyDescent="0.25">
      <c r="A9235" s="369" t="s">
        <v>12537</v>
      </c>
      <c r="B9235" s="370" t="s">
        <v>12538</v>
      </c>
      <c r="C9235" s="371" t="s">
        <v>52</v>
      </c>
      <c r="D9235" s="372">
        <v>1.1000000000000001</v>
      </c>
    </row>
    <row r="9236" spans="1:4" ht="30" x14ac:dyDescent="0.25">
      <c r="A9236" s="369" t="s">
        <v>3515</v>
      </c>
      <c r="B9236" s="370" t="s">
        <v>7494</v>
      </c>
      <c r="C9236" s="371" t="s">
        <v>52</v>
      </c>
      <c r="D9236" s="372"/>
    </row>
    <row r="9237" spans="1:4" x14ac:dyDescent="0.25">
      <c r="A9237" s="369" t="s">
        <v>8913</v>
      </c>
      <c r="B9237" s="370" t="s">
        <v>8914</v>
      </c>
      <c r="C9237" s="371" t="s">
        <v>770</v>
      </c>
      <c r="D9237" s="372">
        <v>0.25</v>
      </c>
    </row>
    <row r="9238" spans="1:4" x14ac:dyDescent="0.25">
      <c r="A9238" s="369" t="s">
        <v>8915</v>
      </c>
      <c r="B9238" s="370" t="s">
        <v>8916</v>
      </c>
      <c r="C9238" s="371" t="s">
        <v>770</v>
      </c>
      <c r="D9238" s="372">
        <v>0.25</v>
      </c>
    </row>
    <row r="9239" spans="1:4" x14ac:dyDescent="0.25">
      <c r="A9239" s="369" t="s">
        <v>12595</v>
      </c>
      <c r="B9239" s="370" t="s">
        <v>12596</v>
      </c>
      <c r="C9239" s="371" t="s">
        <v>52</v>
      </c>
      <c r="D9239" s="372">
        <v>1.25</v>
      </c>
    </row>
    <row r="9240" spans="1:4" ht="30" x14ac:dyDescent="0.25">
      <c r="A9240" s="369" t="s">
        <v>3516</v>
      </c>
      <c r="B9240" s="370" t="s">
        <v>7495</v>
      </c>
      <c r="C9240" s="371" t="s">
        <v>52</v>
      </c>
      <c r="D9240" s="372"/>
    </row>
    <row r="9241" spans="1:4" x14ac:dyDescent="0.25">
      <c r="A9241" s="369" t="s">
        <v>8913</v>
      </c>
      <c r="B9241" s="370" t="s">
        <v>8914</v>
      </c>
      <c r="C9241" s="371" t="s">
        <v>770</v>
      </c>
      <c r="D9241" s="372">
        <v>0.25</v>
      </c>
    </row>
    <row r="9242" spans="1:4" x14ac:dyDescent="0.25">
      <c r="A9242" s="369" t="s">
        <v>8915</v>
      </c>
      <c r="B9242" s="370" t="s">
        <v>8916</v>
      </c>
      <c r="C9242" s="371" t="s">
        <v>770</v>
      </c>
      <c r="D9242" s="372">
        <v>0.25</v>
      </c>
    </row>
    <row r="9243" spans="1:4" x14ac:dyDescent="0.25">
      <c r="A9243" s="369" t="s">
        <v>12617</v>
      </c>
      <c r="B9243" s="370" t="s">
        <v>12618</v>
      </c>
      <c r="C9243" s="371" t="s">
        <v>52</v>
      </c>
      <c r="D9243" s="372">
        <v>1.25</v>
      </c>
    </row>
    <row r="9244" spans="1:4" x14ac:dyDescent="0.25">
      <c r="A9244" s="369" t="s">
        <v>3517</v>
      </c>
      <c r="B9244" s="370" t="s">
        <v>7496</v>
      </c>
      <c r="C9244" s="371" t="s">
        <v>52</v>
      </c>
      <c r="D9244" s="372"/>
    </row>
    <row r="9245" spans="1:4" x14ac:dyDescent="0.25">
      <c r="A9245" s="369" t="s">
        <v>8913</v>
      </c>
      <c r="B9245" s="370" t="s">
        <v>8914</v>
      </c>
      <c r="C9245" s="371" t="s">
        <v>770</v>
      </c>
      <c r="D9245" s="372">
        <v>0.25</v>
      </c>
    </row>
    <row r="9246" spans="1:4" x14ac:dyDescent="0.25">
      <c r="A9246" s="369" t="s">
        <v>8915</v>
      </c>
      <c r="B9246" s="370" t="s">
        <v>8916</v>
      </c>
      <c r="C9246" s="371" t="s">
        <v>770</v>
      </c>
      <c r="D9246" s="372">
        <v>0.25</v>
      </c>
    </row>
    <row r="9247" spans="1:4" x14ac:dyDescent="0.25">
      <c r="A9247" s="369" t="s">
        <v>12619</v>
      </c>
      <c r="B9247" s="370" t="s">
        <v>12620</v>
      </c>
      <c r="C9247" s="371" t="s">
        <v>52</v>
      </c>
      <c r="D9247" s="372">
        <v>1.3</v>
      </c>
    </row>
    <row r="9248" spans="1:4" ht="30" x14ac:dyDescent="0.25">
      <c r="A9248" s="369" t="s">
        <v>3518</v>
      </c>
      <c r="B9248" s="370" t="s">
        <v>7497</v>
      </c>
      <c r="C9248" s="371" t="s">
        <v>52</v>
      </c>
      <c r="D9248" s="372"/>
    </row>
    <row r="9249" spans="1:4" x14ac:dyDescent="0.25">
      <c r="A9249" s="369" t="s">
        <v>8913</v>
      </c>
      <c r="B9249" s="370" t="s">
        <v>8914</v>
      </c>
      <c r="C9249" s="371" t="s">
        <v>770</v>
      </c>
      <c r="D9249" s="372">
        <v>0.3</v>
      </c>
    </row>
    <row r="9250" spans="1:4" x14ac:dyDescent="0.25">
      <c r="A9250" s="369" t="s">
        <v>8915</v>
      </c>
      <c r="B9250" s="370" t="s">
        <v>8916</v>
      </c>
      <c r="C9250" s="371" t="s">
        <v>770</v>
      </c>
      <c r="D9250" s="372">
        <v>0.3</v>
      </c>
    </row>
    <row r="9251" spans="1:4" ht="45" x14ac:dyDescent="0.25">
      <c r="A9251" s="369" t="s">
        <v>12500</v>
      </c>
      <c r="B9251" s="370" t="s">
        <v>12501</v>
      </c>
      <c r="C9251" s="371" t="s">
        <v>52</v>
      </c>
      <c r="D9251" s="372">
        <v>1.3</v>
      </c>
    </row>
    <row r="9252" spans="1:4" ht="30" x14ac:dyDescent="0.25">
      <c r="A9252" s="369" t="s">
        <v>3519</v>
      </c>
      <c r="B9252" s="370" t="s">
        <v>7498</v>
      </c>
      <c r="C9252" s="371" t="s">
        <v>52</v>
      </c>
      <c r="D9252" s="372"/>
    </row>
    <row r="9253" spans="1:4" x14ac:dyDescent="0.25">
      <c r="A9253" s="369" t="s">
        <v>8913</v>
      </c>
      <c r="B9253" s="370" t="s">
        <v>8914</v>
      </c>
      <c r="C9253" s="371" t="s">
        <v>770</v>
      </c>
      <c r="D9253" s="372">
        <v>0.35</v>
      </c>
    </row>
    <row r="9254" spans="1:4" x14ac:dyDescent="0.25">
      <c r="A9254" s="369" t="s">
        <v>8915</v>
      </c>
      <c r="B9254" s="370" t="s">
        <v>8916</v>
      </c>
      <c r="C9254" s="371" t="s">
        <v>770</v>
      </c>
      <c r="D9254" s="372">
        <v>0.35</v>
      </c>
    </row>
    <row r="9255" spans="1:4" ht="45" x14ac:dyDescent="0.25">
      <c r="A9255" s="369" t="s">
        <v>12502</v>
      </c>
      <c r="B9255" s="370" t="s">
        <v>12503</v>
      </c>
      <c r="C9255" s="371" t="s">
        <v>52</v>
      </c>
      <c r="D9255" s="372">
        <v>1.3</v>
      </c>
    </row>
    <row r="9256" spans="1:4" ht="30" x14ac:dyDescent="0.25">
      <c r="A9256" s="369" t="s">
        <v>3520</v>
      </c>
      <c r="B9256" s="370" t="s">
        <v>7499</v>
      </c>
      <c r="C9256" s="371" t="s">
        <v>52</v>
      </c>
      <c r="D9256" s="372"/>
    </row>
    <row r="9257" spans="1:4" x14ac:dyDescent="0.25">
      <c r="A9257" s="369" t="s">
        <v>8913</v>
      </c>
      <c r="B9257" s="370" t="s">
        <v>8914</v>
      </c>
      <c r="C9257" s="371" t="s">
        <v>770</v>
      </c>
      <c r="D9257" s="372">
        <v>0.4</v>
      </c>
    </row>
    <row r="9258" spans="1:4" x14ac:dyDescent="0.25">
      <c r="A9258" s="369" t="s">
        <v>8915</v>
      </c>
      <c r="B9258" s="370" t="s">
        <v>8916</v>
      </c>
      <c r="C9258" s="371" t="s">
        <v>770</v>
      </c>
      <c r="D9258" s="372">
        <v>0.4</v>
      </c>
    </row>
    <row r="9259" spans="1:4" ht="45" x14ac:dyDescent="0.25">
      <c r="A9259" s="369" t="s">
        <v>12504</v>
      </c>
      <c r="B9259" s="370" t="s">
        <v>12505</v>
      </c>
      <c r="C9259" s="371" t="s">
        <v>52</v>
      </c>
      <c r="D9259" s="372">
        <v>1.3</v>
      </c>
    </row>
    <row r="9260" spans="1:4" ht="30" x14ac:dyDescent="0.25">
      <c r="A9260" s="369" t="s">
        <v>3521</v>
      </c>
      <c r="B9260" s="370" t="s">
        <v>7500</v>
      </c>
      <c r="C9260" s="371" t="s">
        <v>569</v>
      </c>
      <c r="D9260" s="372"/>
    </row>
    <row r="9261" spans="1:4" x14ac:dyDescent="0.25">
      <c r="A9261" s="369" t="s">
        <v>8915</v>
      </c>
      <c r="B9261" s="370" t="s">
        <v>8916</v>
      </c>
      <c r="C9261" s="371" t="s">
        <v>770</v>
      </c>
      <c r="D9261" s="372">
        <v>0.1</v>
      </c>
    </row>
    <row r="9262" spans="1:4" ht="45" x14ac:dyDescent="0.25">
      <c r="A9262" s="369" t="s">
        <v>12506</v>
      </c>
      <c r="B9262" s="370" t="s">
        <v>12507</v>
      </c>
      <c r="C9262" s="371" t="s">
        <v>569</v>
      </c>
      <c r="D9262" s="372">
        <v>1</v>
      </c>
    </row>
    <row r="9263" spans="1:4" ht="30" x14ac:dyDescent="0.25">
      <c r="A9263" s="369" t="s">
        <v>3522</v>
      </c>
      <c r="B9263" s="370" t="s">
        <v>7501</v>
      </c>
      <c r="C9263" s="371" t="s">
        <v>569</v>
      </c>
      <c r="D9263" s="372"/>
    </row>
    <row r="9264" spans="1:4" x14ac:dyDescent="0.25">
      <c r="A9264" s="369" t="s">
        <v>8915</v>
      </c>
      <c r="B9264" s="370" t="s">
        <v>8916</v>
      </c>
      <c r="C9264" s="371" t="s">
        <v>770</v>
      </c>
      <c r="D9264" s="372">
        <v>0.1</v>
      </c>
    </row>
    <row r="9265" spans="1:4" ht="45" x14ac:dyDescent="0.25">
      <c r="A9265" s="369" t="s">
        <v>12508</v>
      </c>
      <c r="B9265" s="370" t="s">
        <v>12509</v>
      </c>
      <c r="C9265" s="371" t="s">
        <v>569</v>
      </c>
      <c r="D9265" s="372">
        <v>1</v>
      </c>
    </row>
    <row r="9266" spans="1:4" ht="30" x14ac:dyDescent="0.25">
      <c r="A9266" s="369" t="s">
        <v>3523</v>
      </c>
      <c r="B9266" s="370" t="s">
        <v>7502</v>
      </c>
      <c r="C9266" s="371" t="s">
        <v>569</v>
      </c>
      <c r="D9266" s="372"/>
    </row>
    <row r="9267" spans="1:4" x14ac:dyDescent="0.25">
      <c r="A9267" s="369" t="s">
        <v>8915</v>
      </c>
      <c r="B9267" s="370" t="s">
        <v>8916</v>
      </c>
      <c r="C9267" s="371" t="s">
        <v>770</v>
      </c>
      <c r="D9267" s="372">
        <v>0.1</v>
      </c>
    </row>
    <row r="9268" spans="1:4" ht="45" x14ac:dyDescent="0.25">
      <c r="A9268" s="369" t="s">
        <v>12510</v>
      </c>
      <c r="B9268" s="370" t="s">
        <v>12511</v>
      </c>
      <c r="C9268" s="371" t="s">
        <v>569</v>
      </c>
      <c r="D9268" s="372">
        <v>1</v>
      </c>
    </row>
    <row r="9269" spans="1:4" x14ac:dyDescent="0.25">
      <c r="A9269" s="369" t="s">
        <v>3524</v>
      </c>
      <c r="B9269" s="370" t="s">
        <v>3525</v>
      </c>
      <c r="C9269" s="371" t="s">
        <v>569</v>
      </c>
      <c r="D9269" s="372"/>
    </row>
    <row r="9270" spans="1:4" x14ac:dyDescent="0.25">
      <c r="A9270" s="369" t="s">
        <v>8913</v>
      </c>
      <c r="B9270" s="370" t="s">
        <v>8914</v>
      </c>
      <c r="C9270" s="371" t="s">
        <v>770</v>
      </c>
      <c r="D9270" s="372">
        <v>0.1</v>
      </c>
    </row>
    <row r="9271" spans="1:4" x14ac:dyDescent="0.25">
      <c r="A9271" s="369" t="s">
        <v>8915</v>
      </c>
      <c r="B9271" s="370" t="s">
        <v>8916</v>
      </c>
      <c r="C9271" s="371" t="s">
        <v>770</v>
      </c>
      <c r="D9271" s="372">
        <v>0.1</v>
      </c>
    </row>
    <row r="9272" spans="1:4" ht="30" x14ac:dyDescent="0.25">
      <c r="A9272" s="369" t="s">
        <v>13835</v>
      </c>
      <c r="B9272" s="370" t="s">
        <v>13836</v>
      </c>
      <c r="C9272" s="371" t="s">
        <v>569</v>
      </c>
      <c r="D9272" s="372">
        <v>1</v>
      </c>
    </row>
    <row r="9273" spans="1:4" x14ac:dyDescent="0.25">
      <c r="A9273" s="369" t="s">
        <v>3526</v>
      </c>
      <c r="B9273" s="370" t="s">
        <v>3527</v>
      </c>
      <c r="C9273" s="371" t="s">
        <v>569</v>
      </c>
      <c r="D9273" s="372"/>
    </row>
    <row r="9274" spans="1:4" x14ac:dyDescent="0.25">
      <c r="A9274" s="369" t="s">
        <v>8913</v>
      </c>
      <c r="B9274" s="370" t="s">
        <v>8914</v>
      </c>
      <c r="C9274" s="371" t="s">
        <v>770</v>
      </c>
      <c r="D9274" s="372">
        <v>0.1</v>
      </c>
    </row>
    <row r="9275" spans="1:4" x14ac:dyDescent="0.25">
      <c r="A9275" s="369" t="s">
        <v>8915</v>
      </c>
      <c r="B9275" s="370" t="s">
        <v>8916</v>
      </c>
      <c r="C9275" s="371" t="s">
        <v>770</v>
      </c>
      <c r="D9275" s="372">
        <v>0.1</v>
      </c>
    </row>
    <row r="9276" spans="1:4" ht="30" x14ac:dyDescent="0.25">
      <c r="A9276" s="369" t="s">
        <v>12593</v>
      </c>
      <c r="B9276" s="370" t="s">
        <v>12594</v>
      </c>
      <c r="C9276" s="371" t="s">
        <v>569</v>
      </c>
      <c r="D9276" s="372">
        <v>1</v>
      </c>
    </row>
    <row r="9277" spans="1:4" x14ac:dyDescent="0.25">
      <c r="A9277" s="365" t="s">
        <v>7503</v>
      </c>
      <c r="B9277" s="366" t="s">
        <v>15131</v>
      </c>
      <c r="C9277" s="367"/>
      <c r="D9277" s="368"/>
    </row>
    <row r="9278" spans="1:4" ht="30" x14ac:dyDescent="0.25">
      <c r="A9278" s="369" t="s">
        <v>3529</v>
      </c>
      <c r="B9278" s="370" t="s">
        <v>3530</v>
      </c>
      <c r="C9278" s="371" t="s">
        <v>52</v>
      </c>
      <c r="D9278" s="372"/>
    </row>
    <row r="9279" spans="1:4" x14ac:dyDescent="0.25">
      <c r="A9279" s="369" t="s">
        <v>8913</v>
      </c>
      <c r="B9279" s="370" t="s">
        <v>8914</v>
      </c>
      <c r="C9279" s="371" t="s">
        <v>770</v>
      </c>
      <c r="D9279" s="372">
        <v>0.3</v>
      </c>
    </row>
    <row r="9280" spans="1:4" x14ac:dyDescent="0.25">
      <c r="A9280" s="369" t="s">
        <v>8915</v>
      </c>
      <c r="B9280" s="370" t="s">
        <v>8916</v>
      </c>
      <c r="C9280" s="371" t="s">
        <v>770</v>
      </c>
      <c r="D9280" s="372">
        <v>0.3</v>
      </c>
    </row>
    <row r="9281" spans="1:4" ht="30" x14ac:dyDescent="0.25">
      <c r="A9281" s="369" t="s">
        <v>12757</v>
      </c>
      <c r="B9281" s="370" t="s">
        <v>12758</v>
      </c>
      <c r="C9281" s="371" t="s">
        <v>52</v>
      </c>
      <c r="D9281" s="372">
        <v>1.25</v>
      </c>
    </row>
    <row r="9282" spans="1:4" ht="30" x14ac:dyDescent="0.25">
      <c r="A9282" s="369" t="s">
        <v>3531</v>
      </c>
      <c r="B9282" s="370" t="s">
        <v>3532</v>
      </c>
      <c r="C9282" s="371" t="s">
        <v>52</v>
      </c>
      <c r="D9282" s="372"/>
    </row>
    <row r="9283" spans="1:4" x14ac:dyDescent="0.25">
      <c r="A9283" s="369" t="s">
        <v>8913</v>
      </c>
      <c r="B9283" s="370" t="s">
        <v>8914</v>
      </c>
      <c r="C9283" s="371" t="s">
        <v>770</v>
      </c>
      <c r="D9283" s="372">
        <v>0.3</v>
      </c>
    </row>
    <row r="9284" spans="1:4" x14ac:dyDescent="0.25">
      <c r="A9284" s="369" t="s">
        <v>8915</v>
      </c>
      <c r="B9284" s="370" t="s">
        <v>8916</v>
      </c>
      <c r="C9284" s="371" t="s">
        <v>770</v>
      </c>
      <c r="D9284" s="372">
        <v>0.3</v>
      </c>
    </row>
    <row r="9285" spans="1:4" ht="30" x14ac:dyDescent="0.25">
      <c r="A9285" s="369" t="s">
        <v>12755</v>
      </c>
      <c r="B9285" s="370" t="s">
        <v>12756</v>
      </c>
      <c r="C9285" s="371" t="s">
        <v>52</v>
      </c>
      <c r="D9285" s="372">
        <v>1</v>
      </c>
    </row>
    <row r="9286" spans="1:4" ht="30" x14ac:dyDescent="0.25">
      <c r="A9286" s="369" t="s">
        <v>3533</v>
      </c>
      <c r="B9286" s="370" t="s">
        <v>7504</v>
      </c>
      <c r="C9286" s="371" t="s">
        <v>569</v>
      </c>
      <c r="D9286" s="372"/>
    </row>
    <row r="9287" spans="1:4" x14ac:dyDescent="0.25">
      <c r="A9287" s="369" t="s">
        <v>8913</v>
      </c>
      <c r="B9287" s="370" t="s">
        <v>8914</v>
      </c>
      <c r="C9287" s="371" t="s">
        <v>770</v>
      </c>
      <c r="D9287" s="372">
        <v>0.31</v>
      </c>
    </row>
    <row r="9288" spans="1:4" x14ac:dyDescent="0.25">
      <c r="A9288" s="369" t="s">
        <v>8915</v>
      </c>
      <c r="B9288" s="370" t="s">
        <v>8916</v>
      </c>
      <c r="C9288" s="371" t="s">
        <v>770</v>
      </c>
      <c r="D9288" s="372">
        <v>0.31</v>
      </c>
    </row>
    <row r="9289" spans="1:4" ht="30" x14ac:dyDescent="0.25">
      <c r="A9289" s="369" t="s">
        <v>12751</v>
      </c>
      <c r="B9289" s="370" t="s">
        <v>12752</v>
      </c>
      <c r="C9289" s="371" t="s">
        <v>569</v>
      </c>
      <c r="D9289" s="372">
        <v>1</v>
      </c>
    </row>
    <row r="9290" spans="1:4" ht="30" x14ac:dyDescent="0.25">
      <c r="A9290" s="369" t="s">
        <v>3534</v>
      </c>
      <c r="B9290" s="370" t="s">
        <v>7505</v>
      </c>
      <c r="C9290" s="371" t="s">
        <v>569</v>
      </c>
      <c r="D9290" s="372"/>
    </row>
    <row r="9291" spans="1:4" x14ac:dyDescent="0.25">
      <c r="A9291" s="369" t="s">
        <v>8913</v>
      </c>
      <c r="B9291" s="370" t="s">
        <v>8914</v>
      </c>
      <c r="C9291" s="371" t="s">
        <v>770</v>
      </c>
      <c r="D9291" s="372">
        <v>0.6</v>
      </c>
    </row>
    <row r="9292" spans="1:4" x14ac:dyDescent="0.25">
      <c r="A9292" s="369" t="s">
        <v>8915</v>
      </c>
      <c r="B9292" s="370" t="s">
        <v>8916</v>
      </c>
      <c r="C9292" s="371" t="s">
        <v>770</v>
      </c>
      <c r="D9292" s="372">
        <v>0.6</v>
      </c>
    </row>
    <row r="9293" spans="1:4" ht="30" x14ac:dyDescent="0.25">
      <c r="A9293" s="369" t="s">
        <v>12843</v>
      </c>
      <c r="B9293" s="370" t="s">
        <v>12844</v>
      </c>
      <c r="C9293" s="371" t="s">
        <v>569</v>
      </c>
      <c r="D9293" s="372">
        <v>1</v>
      </c>
    </row>
    <row r="9294" spans="1:4" ht="30" x14ac:dyDescent="0.25">
      <c r="A9294" s="369" t="s">
        <v>3535</v>
      </c>
      <c r="B9294" s="370" t="s">
        <v>7506</v>
      </c>
      <c r="C9294" s="371" t="s">
        <v>569</v>
      </c>
      <c r="D9294" s="372"/>
    </row>
    <row r="9295" spans="1:4" x14ac:dyDescent="0.25">
      <c r="A9295" s="369" t="s">
        <v>8913</v>
      </c>
      <c r="B9295" s="370" t="s">
        <v>8914</v>
      </c>
      <c r="C9295" s="371" t="s">
        <v>770</v>
      </c>
      <c r="D9295" s="372">
        <v>0.6</v>
      </c>
    </row>
    <row r="9296" spans="1:4" x14ac:dyDescent="0.25">
      <c r="A9296" s="369" t="s">
        <v>8915</v>
      </c>
      <c r="B9296" s="370" t="s">
        <v>8916</v>
      </c>
      <c r="C9296" s="371" t="s">
        <v>770</v>
      </c>
      <c r="D9296" s="372">
        <v>0.6</v>
      </c>
    </row>
    <row r="9297" spans="1:4" ht="30" x14ac:dyDescent="0.25">
      <c r="A9297" s="369" t="s">
        <v>12845</v>
      </c>
      <c r="B9297" s="370" t="s">
        <v>12846</v>
      </c>
      <c r="C9297" s="371" t="s">
        <v>569</v>
      </c>
      <c r="D9297" s="372">
        <v>1</v>
      </c>
    </row>
    <row r="9298" spans="1:4" ht="30" x14ac:dyDescent="0.25">
      <c r="A9298" s="369" t="s">
        <v>3536</v>
      </c>
      <c r="B9298" s="370" t="s">
        <v>3537</v>
      </c>
      <c r="C9298" s="371" t="s">
        <v>569</v>
      </c>
      <c r="D9298" s="372"/>
    </row>
    <row r="9299" spans="1:4" x14ac:dyDescent="0.25">
      <c r="A9299" s="369" t="s">
        <v>8913</v>
      </c>
      <c r="B9299" s="370" t="s">
        <v>8914</v>
      </c>
      <c r="C9299" s="371" t="s">
        <v>770</v>
      </c>
      <c r="D9299" s="372">
        <v>0.15</v>
      </c>
    </row>
    <row r="9300" spans="1:4" x14ac:dyDescent="0.25">
      <c r="A9300" s="369" t="s">
        <v>8915</v>
      </c>
      <c r="B9300" s="370" t="s">
        <v>8916</v>
      </c>
      <c r="C9300" s="371" t="s">
        <v>770</v>
      </c>
      <c r="D9300" s="372">
        <v>0.25</v>
      </c>
    </row>
    <row r="9301" spans="1:4" ht="30" x14ac:dyDescent="0.25">
      <c r="A9301" s="369" t="s">
        <v>13277</v>
      </c>
      <c r="B9301" s="370" t="s">
        <v>13278</v>
      </c>
      <c r="C9301" s="371" t="s">
        <v>569</v>
      </c>
      <c r="D9301" s="372">
        <v>1</v>
      </c>
    </row>
    <row r="9302" spans="1:4" ht="30" x14ac:dyDescent="0.25">
      <c r="A9302" s="369" t="s">
        <v>3538</v>
      </c>
      <c r="B9302" s="370" t="s">
        <v>3539</v>
      </c>
      <c r="C9302" s="371" t="s">
        <v>569</v>
      </c>
      <c r="D9302" s="372"/>
    </row>
    <row r="9303" spans="1:4" x14ac:dyDescent="0.25">
      <c r="A9303" s="369" t="s">
        <v>8913</v>
      </c>
      <c r="B9303" s="370" t="s">
        <v>8914</v>
      </c>
      <c r="C9303" s="371" t="s">
        <v>770</v>
      </c>
      <c r="D9303" s="372">
        <v>0.15</v>
      </c>
    </row>
    <row r="9304" spans="1:4" x14ac:dyDescent="0.25">
      <c r="A9304" s="369" t="s">
        <v>8915</v>
      </c>
      <c r="B9304" s="370" t="s">
        <v>8916</v>
      </c>
      <c r="C9304" s="371" t="s">
        <v>770</v>
      </c>
      <c r="D9304" s="372">
        <v>0.25</v>
      </c>
    </row>
    <row r="9305" spans="1:4" ht="30" x14ac:dyDescent="0.25">
      <c r="A9305" s="369" t="s">
        <v>13279</v>
      </c>
      <c r="B9305" s="370" t="s">
        <v>13280</v>
      </c>
      <c r="C9305" s="371" t="s">
        <v>569</v>
      </c>
      <c r="D9305" s="372">
        <v>1</v>
      </c>
    </row>
    <row r="9306" spans="1:4" ht="30" x14ac:dyDescent="0.25">
      <c r="A9306" s="369" t="s">
        <v>3540</v>
      </c>
      <c r="B9306" s="370" t="s">
        <v>3541</v>
      </c>
      <c r="C9306" s="371" t="s">
        <v>569</v>
      </c>
      <c r="D9306" s="372"/>
    </row>
    <row r="9307" spans="1:4" x14ac:dyDescent="0.25">
      <c r="A9307" s="369" t="s">
        <v>8913</v>
      </c>
      <c r="B9307" s="370" t="s">
        <v>8914</v>
      </c>
      <c r="C9307" s="371" t="s">
        <v>770</v>
      </c>
      <c r="D9307" s="372">
        <v>0.15</v>
      </c>
    </row>
    <row r="9308" spans="1:4" x14ac:dyDescent="0.25">
      <c r="A9308" s="369" t="s">
        <v>8915</v>
      </c>
      <c r="B9308" s="370" t="s">
        <v>8916</v>
      </c>
      <c r="C9308" s="371" t="s">
        <v>770</v>
      </c>
      <c r="D9308" s="372">
        <v>0.25</v>
      </c>
    </row>
    <row r="9309" spans="1:4" ht="45" x14ac:dyDescent="0.25">
      <c r="A9309" s="369" t="s">
        <v>13281</v>
      </c>
      <c r="B9309" s="370" t="s">
        <v>13282</v>
      </c>
      <c r="C9309" s="371" t="s">
        <v>569</v>
      </c>
      <c r="D9309" s="372">
        <v>1</v>
      </c>
    </row>
    <row r="9310" spans="1:4" x14ac:dyDescent="0.25">
      <c r="A9310" s="369" t="s">
        <v>3542</v>
      </c>
      <c r="B9310" s="370" t="s">
        <v>3543</v>
      </c>
      <c r="C9310" s="371" t="s">
        <v>569</v>
      </c>
      <c r="D9310" s="372"/>
    </row>
    <row r="9311" spans="1:4" x14ac:dyDescent="0.25">
      <c r="A9311" s="369" t="s">
        <v>8949</v>
      </c>
      <c r="B9311" s="370" t="s">
        <v>8950</v>
      </c>
      <c r="C9311" s="371" t="s">
        <v>770</v>
      </c>
      <c r="D9311" s="372">
        <v>0.05</v>
      </c>
    </row>
    <row r="9312" spans="1:4" ht="30" x14ac:dyDescent="0.25">
      <c r="A9312" s="369" t="s">
        <v>12603</v>
      </c>
      <c r="B9312" s="370" t="s">
        <v>12604</v>
      </c>
      <c r="C9312" s="371" t="s">
        <v>569</v>
      </c>
      <c r="D9312" s="372">
        <v>1</v>
      </c>
    </row>
    <row r="9313" spans="1:4" x14ac:dyDescent="0.25">
      <c r="A9313" s="365" t="s">
        <v>7507</v>
      </c>
      <c r="B9313" s="366" t="s">
        <v>15132</v>
      </c>
      <c r="C9313" s="367"/>
      <c r="D9313" s="368"/>
    </row>
    <row r="9314" spans="1:4" ht="30" x14ac:dyDescent="0.25">
      <c r="A9314" s="369" t="s">
        <v>3545</v>
      </c>
      <c r="B9314" s="370" t="s">
        <v>7508</v>
      </c>
      <c r="C9314" s="371" t="s">
        <v>52</v>
      </c>
      <c r="D9314" s="372"/>
    </row>
    <row r="9315" spans="1:4" x14ac:dyDescent="0.25">
      <c r="A9315" s="369" t="s">
        <v>8913</v>
      </c>
      <c r="B9315" s="370" t="s">
        <v>8914</v>
      </c>
      <c r="C9315" s="371" t="s">
        <v>770</v>
      </c>
      <c r="D9315" s="372">
        <v>0.3</v>
      </c>
    </row>
    <row r="9316" spans="1:4" x14ac:dyDescent="0.25">
      <c r="A9316" s="369" t="s">
        <v>8915</v>
      </c>
      <c r="B9316" s="370" t="s">
        <v>8916</v>
      </c>
      <c r="C9316" s="371" t="s">
        <v>770</v>
      </c>
      <c r="D9316" s="372">
        <v>0.3</v>
      </c>
    </row>
    <row r="9317" spans="1:4" ht="30" x14ac:dyDescent="0.25">
      <c r="A9317" s="369" t="s">
        <v>12739</v>
      </c>
      <c r="B9317" s="370" t="s">
        <v>12740</v>
      </c>
      <c r="C9317" s="371" t="s">
        <v>52</v>
      </c>
      <c r="D9317" s="372">
        <v>1.25</v>
      </c>
    </row>
    <row r="9318" spans="1:4" ht="30" x14ac:dyDescent="0.25">
      <c r="A9318" s="369" t="s">
        <v>3546</v>
      </c>
      <c r="B9318" s="370" t="s">
        <v>7509</v>
      </c>
      <c r="C9318" s="371" t="s">
        <v>52</v>
      </c>
      <c r="D9318" s="372"/>
    </row>
    <row r="9319" spans="1:4" x14ac:dyDescent="0.25">
      <c r="A9319" s="369" t="s">
        <v>8913</v>
      </c>
      <c r="B9319" s="370" t="s">
        <v>8914</v>
      </c>
      <c r="C9319" s="371" t="s">
        <v>770</v>
      </c>
      <c r="D9319" s="372">
        <v>0.3</v>
      </c>
    </row>
    <row r="9320" spans="1:4" x14ac:dyDescent="0.25">
      <c r="A9320" s="369" t="s">
        <v>8915</v>
      </c>
      <c r="B9320" s="370" t="s">
        <v>8916</v>
      </c>
      <c r="C9320" s="371" t="s">
        <v>770</v>
      </c>
      <c r="D9320" s="372">
        <v>0.3</v>
      </c>
    </row>
    <row r="9321" spans="1:4" ht="30" x14ac:dyDescent="0.25">
      <c r="A9321" s="369" t="s">
        <v>12745</v>
      </c>
      <c r="B9321" s="370" t="s">
        <v>12746</v>
      </c>
      <c r="C9321" s="371" t="s">
        <v>52</v>
      </c>
      <c r="D9321" s="372">
        <v>1.25</v>
      </c>
    </row>
    <row r="9322" spans="1:4" ht="30" x14ac:dyDescent="0.25">
      <c r="A9322" s="369" t="s">
        <v>3547</v>
      </c>
      <c r="B9322" s="370" t="s">
        <v>7510</v>
      </c>
      <c r="C9322" s="371" t="s">
        <v>52</v>
      </c>
      <c r="D9322" s="372"/>
    </row>
    <row r="9323" spans="1:4" x14ac:dyDescent="0.25">
      <c r="A9323" s="369" t="s">
        <v>8913</v>
      </c>
      <c r="B9323" s="370" t="s">
        <v>8914</v>
      </c>
      <c r="C9323" s="371" t="s">
        <v>770</v>
      </c>
      <c r="D9323" s="372">
        <v>0.3</v>
      </c>
    </row>
    <row r="9324" spans="1:4" x14ac:dyDescent="0.25">
      <c r="A9324" s="369" t="s">
        <v>8915</v>
      </c>
      <c r="B9324" s="370" t="s">
        <v>8916</v>
      </c>
      <c r="C9324" s="371" t="s">
        <v>770</v>
      </c>
      <c r="D9324" s="372">
        <v>0.3</v>
      </c>
    </row>
    <row r="9325" spans="1:4" ht="30" x14ac:dyDescent="0.25">
      <c r="A9325" s="369" t="s">
        <v>12747</v>
      </c>
      <c r="B9325" s="370" t="s">
        <v>12748</v>
      </c>
      <c r="C9325" s="371" t="s">
        <v>52</v>
      </c>
      <c r="D9325" s="372">
        <v>1.25</v>
      </c>
    </row>
    <row r="9326" spans="1:4" ht="30" x14ac:dyDescent="0.25">
      <c r="A9326" s="369" t="s">
        <v>3548</v>
      </c>
      <c r="B9326" s="370" t="s">
        <v>7511</v>
      </c>
      <c r="C9326" s="371" t="s">
        <v>52</v>
      </c>
      <c r="D9326" s="372"/>
    </row>
    <row r="9327" spans="1:4" x14ac:dyDescent="0.25">
      <c r="A9327" s="369" t="s">
        <v>8913</v>
      </c>
      <c r="B9327" s="370" t="s">
        <v>8914</v>
      </c>
      <c r="C9327" s="371" t="s">
        <v>770</v>
      </c>
      <c r="D9327" s="372">
        <v>0.3</v>
      </c>
    </row>
    <row r="9328" spans="1:4" x14ac:dyDescent="0.25">
      <c r="A9328" s="369" t="s">
        <v>8915</v>
      </c>
      <c r="B9328" s="370" t="s">
        <v>8916</v>
      </c>
      <c r="C9328" s="371" t="s">
        <v>770</v>
      </c>
      <c r="D9328" s="372">
        <v>0.3</v>
      </c>
    </row>
    <row r="9329" spans="1:4" ht="30" x14ac:dyDescent="0.25">
      <c r="A9329" s="369" t="s">
        <v>12743</v>
      </c>
      <c r="B9329" s="370" t="s">
        <v>12744</v>
      </c>
      <c r="C9329" s="371" t="s">
        <v>52</v>
      </c>
      <c r="D9329" s="372">
        <v>1.25</v>
      </c>
    </row>
    <row r="9330" spans="1:4" ht="30" x14ac:dyDescent="0.25">
      <c r="A9330" s="369" t="s">
        <v>3549</v>
      </c>
      <c r="B9330" s="370" t="s">
        <v>7512</v>
      </c>
      <c r="C9330" s="371" t="s">
        <v>52</v>
      </c>
      <c r="D9330" s="372"/>
    </row>
    <row r="9331" spans="1:4" x14ac:dyDescent="0.25">
      <c r="A9331" s="369" t="s">
        <v>8913</v>
      </c>
      <c r="B9331" s="370" t="s">
        <v>8914</v>
      </c>
      <c r="C9331" s="371" t="s">
        <v>770</v>
      </c>
      <c r="D9331" s="372">
        <v>0.3</v>
      </c>
    </row>
    <row r="9332" spans="1:4" x14ac:dyDescent="0.25">
      <c r="A9332" s="369" t="s">
        <v>8915</v>
      </c>
      <c r="B9332" s="370" t="s">
        <v>8916</v>
      </c>
      <c r="C9332" s="371" t="s">
        <v>770</v>
      </c>
      <c r="D9332" s="372">
        <v>0.3</v>
      </c>
    </row>
    <row r="9333" spans="1:4" ht="30" x14ac:dyDescent="0.25">
      <c r="A9333" s="369" t="s">
        <v>12741</v>
      </c>
      <c r="B9333" s="370" t="s">
        <v>12742</v>
      </c>
      <c r="C9333" s="371" t="s">
        <v>52</v>
      </c>
      <c r="D9333" s="372">
        <v>1.25</v>
      </c>
    </row>
    <row r="9334" spans="1:4" x14ac:dyDescent="0.25">
      <c r="A9334" s="365" t="s">
        <v>7513</v>
      </c>
      <c r="B9334" s="366" t="s">
        <v>3550</v>
      </c>
      <c r="C9334" s="367"/>
      <c r="D9334" s="368"/>
    </row>
    <row r="9335" spans="1:4" ht="30" x14ac:dyDescent="0.25">
      <c r="A9335" s="369" t="s">
        <v>323</v>
      </c>
      <c r="B9335" s="370" t="s">
        <v>7514</v>
      </c>
      <c r="C9335" s="371" t="s">
        <v>52</v>
      </c>
      <c r="D9335" s="372"/>
    </row>
    <row r="9336" spans="1:4" x14ac:dyDescent="0.25">
      <c r="A9336" s="369" t="s">
        <v>8913</v>
      </c>
      <c r="B9336" s="370" t="s">
        <v>8914</v>
      </c>
      <c r="C9336" s="371" t="s">
        <v>770</v>
      </c>
      <c r="D9336" s="372">
        <v>0.04</v>
      </c>
    </row>
    <row r="9337" spans="1:4" x14ac:dyDescent="0.25">
      <c r="A9337" s="369" t="s">
        <v>8915</v>
      </c>
      <c r="B9337" s="370" t="s">
        <v>8916</v>
      </c>
      <c r="C9337" s="371" t="s">
        <v>770</v>
      </c>
      <c r="D9337" s="372">
        <v>0.04</v>
      </c>
    </row>
    <row r="9338" spans="1:4" x14ac:dyDescent="0.25">
      <c r="A9338" s="369" t="s">
        <v>12516</v>
      </c>
      <c r="B9338" s="370" t="s">
        <v>12517</v>
      </c>
      <c r="C9338" s="371" t="s">
        <v>52</v>
      </c>
      <c r="D9338" s="372">
        <v>1.03</v>
      </c>
    </row>
    <row r="9339" spans="1:4" ht="30" x14ac:dyDescent="0.25">
      <c r="A9339" s="369" t="s">
        <v>324</v>
      </c>
      <c r="B9339" s="370" t="s">
        <v>7515</v>
      </c>
      <c r="C9339" s="371" t="s">
        <v>52</v>
      </c>
      <c r="D9339" s="372"/>
    </row>
    <row r="9340" spans="1:4" x14ac:dyDescent="0.25">
      <c r="A9340" s="369" t="s">
        <v>8913</v>
      </c>
      <c r="B9340" s="370" t="s">
        <v>8914</v>
      </c>
      <c r="C9340" s="371" t="s">
        <v>770</v>
      </c>
      <c r="D9340" s="372">
        <v>0.04</v>
      </c>
    </row>
    <row r="9341" spans="1:4" x14ac:dyDescent="0.25">
      <c r="A9341" s="369" t="s">
        <v>8915</v>
      </c>
      <c r="B9341" s="370" t="s">
        <v>8916</v>
      </c>
      <c r="C9341" s="371" t="s">
        <v>770</v>
      </c>
      <c r="D9341" s="372">
        <v>0.04</v>
      </c>
    </row>
    <row r="9342" spans="1:4" x14ac:dyDescent="0.25">
      <c r="A9342" s="369" t="s">
        <v>12528</v>
      </c>
      <c r="B9342" s="370" t="s">
        <v>12529</v>
      </c>
      <c r="C9342" s="371" t="s">
        <v>52</v>
      </c>
      <c r="D9342" s="372">
        <v>1.03</v>
      </c>
    </row>
    <row r="9343" spans="1:4" ht="30" x14ac:dyDescent="0.25">
      <c r="A9343" s="369" t="s">
        <v>325</v>
      </c>
      <c r="B9343" s="370" t="s">
        <v>7516</v>
      </c>
      <c r="C9343" s="371" t="s">
        <v>52</v>
      </c>
      <c r="D9343" s="372"/>
    </row>
    <row r="9344" spans="1:4" x14ac:dyDescent="0.25">
      <c r="A9344" s="369" t="s">
        <v>8913</v>
      </c>
      <c r="B9344" s="370" t="s">
        <v>8914</v>
      </c>
      <c r="C9344" s="371" t="s">
        <v>770</v>
      </c>
      <c r="D9344" s="372">
        <v>0.04</v>
      </c>
    </row>
    <row r="9345" spans="1:4" x14ac:dyDescent="0.25">
      <c r="A9345" s="369" t="s">
        <v>8915</v>
      </c>
      <c r="B9345" s="370" t="s">
        <v>8916</v>
      </c>
      <c r="C9345" s="371" t="s">
        <v>770</v>
      </c>
      <c r="D9345" s="372">
        <v>0.04</v>
      </c>
    </row>
    <row r="9346" spans="1:4" x14ac:dyDescent="0.25">
      <c r="A9346" s="369" t="s">
        <v>12518</v>
      </c>
      <c r="B9346" s="370" t="s">
        <v>12519</v>
      </c>
      <c r="C9346" s="371" t="s">
        <v>52</v>
      </c>
      <c r="D9346" s="372">
        <v>1.03</v>
      </c>
    </row>
    <row r="9347" spans="1:4" ht="30" x14ac:dyDescent="0.25">
      <c r="A9347" s="369" t="s">
        <v>326</v>
      </c>
      <c r="B9347" s="370" t="s">
        <v>7517</v>
      </c>
      <c r="C9347" s="371" t="s">
        <v>52</v>
      </c>
      <c r="D9347" s="372"/>
    </row>
    <row r="9348" spans="1:4" x14ac:dyDescent="0.25">
      <c r="A9348" s="369" t="s">
        <v>8913</v>
      </c>
      <c r="B9348" s="370" t="s">
        <v>8914</v>
      </c>
      <c r="C9348" s="371" t="s">
        <v>770</v>
      </c>
      <c r="D9348" s="372">
        <v>0.04</v>
      </c>
    </row>
    <row r="9349" spans="1:4" x14ac:dyDescent="0.25">
      <c r="A9349" s="369" t="s">
        <v>8915</v>
      </c>
      <c r="B9349" s="370" t="s">
        <v>8916</v>
      </c>
      <c r="C9349" s="371" t="s">
        <v>770</v>
      </c>
      <c r="D9349" s="372">
        <v>0.04</v>
      </c>
    </row>
    <row r="9350" spans="1:4" x14ac:dyDescent="0.25">
      <c r="A9350" s="369" t="s">
        <v>12520</v>
      </c>
      <c r="B9350" s="370" t="s">
        <v>12521</v>
      </c>
      <c r="C9350" s="371" t="s">
        <v>52</v>
      </c>
      <c r="D9350" s="372">
        <v>1.03</v>
      </c>
    </row>
    <row r="9351" spans="1:4" ht="30" x14ac:dyDescent="0.25">
      <c r="A9351" s="369" t="s">
        <v>3551</v>
      </c>
      <c r="B9351" s="370" t="s">
        <v>7518</v>
      </c>
      <c r="C9351" s="371" t="s">
        <v>52</v>
      </c>
      <c r="D9351" s="372"/>
    </row>
    <row r="9352" spans="1:4" x14ac:dyDescent="0.25">
      <c r="A9352" s="369" t="s">
        <v>8913</v>
      </c>
      <c r="B9352" s="370" t="s">
        <v>8914</v>
      </c>
      <c r="C9352" s="371" t="s">
        <v>770</v>
      </c>
      <c r="D9352" s="372">
        <v>0.04</v>
      </c>
    </row>
    <row r="9353" spans="1:4" x14ac:dyDescent="0.25">
      <c r="A9353" s="369" t="s">
        <v>8915</v>
      </c>
      <c r="B9353" s="370" t="s">
        <v>8916</v>
      </c>
      <c r="C9353" s="371" t="s">
        <v>770</v>
      </c>
      <c r="D9353" s="372">
        <v>0.04</v>
      </c>
    </row>
    <row r="9354" spans="1:4" x14ac:dyDescent="0.25">
      <c r="A9354" s="369" t="s">
        <v>12522</v>
      </c>
      <c r="B9354" s="370" t="s">
        <v>12523</v>
      </c>
      <c r="C9354" s="371" t="s">
        <v>52</v>
      </c>
      <c r="D9354" s="372">
        <v>1.03</v>
      </c>
    </row>
    <row r="9355" spans="1:4" ht="30" x14ac:dyDescent="0.25">
      <c r="A9355" s="369" t="s">
        <v>3552</v>
      </c>
      <c r="B9355" s="370" t="s">
        <v>7519</v>
      </c>
      <c r="C9355" s="371" t="s">
        <v>52</v>
      </c>
      <c r="D9355" s="372"/>
    </row>
    <row r="9356" spans="1:4" x14ac:dyDescent="0.25">
      <c r="A9356" s="369" t="s">
        <v>8913</v>
      </c>
      <c r="B9356" s="370" t="s">
        <v>8914</v>
      </c>
      <c r="C9356" s="371" t="s">
        <v>770</v>
      </c>
      <c r="D9356" s="372">
        <v>0.04</v>
      </c>
    </row>
    <row r="9357" spans="1:4" x14ac:dyDescent="0.25">
      <c r="A9357" s="369" t="s">
        <v>8915</v>
      </c>
      <c r="B9357" s="370" t="s">
        <v>8916</v>
      </c>
      <c r="C9357" s="371" t="s">
        <v>770</v>
      </c>
      <c r="D9357" s="372">
        <v>0.04</v>
      </c>
    </row>
    <row r="9358" spans="1:4" x14ac:dyDescent="0.25">
      <c r="A9358" s="369" t="s">
        <v>12524</v>
      </c>
      <c r="B9358" s="370" t="s">
        <v>12525</v>
      </c>
      <c r="C9358" s="371" t="s">
        <v>52</v>
      </c>
      <c r="D9358" s="372">
        <v>1.03</v>
      </c>
    </row>
    <row r="9359" spans="1:4" ht="30" x14ac:dyDescent="0.25">
      <c r="A9359" s="369" t="s">
        <v>3553</v>
      </c>
      <c r="B9359" s="370" t="s">
        <v>7520</v>
      </c>
      <c r="C9359" s="371" t="s">
        <v>52</v>
      </c>
      <c r="D9359" s="372"/>
    </row>
    <row r="9360" spans="1:4" x14ac:dyDescent="0.25">
      <c r="A9360" s="369" t="s">
        <v>8913</v>
      </c>
      <c r="B9360" s="370" t="s">
        <v>8914</v>
      </c>
      <c r="C9360" s="371" t="s">
        <v>770</v>
      </c>
      <c r="D9360" s="372">
        <v>0.04</v>
      </c>
    </row>
    <row r="9361" spans="1:4" x14ac:dyDescent="0.25">
      <c r="A9361" s="369" t="s">
        <v>8915</v>
      </c>
      <c r="B9361" s="370" t="s">
        <v>8916</v>
      </c>
      <c r="C9361" s="371" t="s">
        <v>770</v>
      </c>
      <c r="D9361" s="372">
        <v>0.04</v>
      </c>
    </row>
    <row r="9362" spans="1:4" x14ac:dyDescent="0.25">
      <c r="A9362" s="369" t="s">
        <v>12526</v>
      </c>
      <c r="B9362" s="370" t="s">
        <v>12527</v>
      </c>
      <c r="C9362" s="371" t="s">
        <v>52</v>
      </c>
      <c r="D9362" s="372">
        <v>1.03</v>
      </c>
    </row>
    <row r="9363" spans="1:4" x14ac:dyDescent="0.25">
      <c r="A9363" s="365" t="s">
        <v>7521</v>
      </c>
      <c r="B9363" s="366" t="s">
        <v>15133</v>
      </c>
      <c r="C9363" s="367"/>
      <c r="D9363" s="368"/>
    </row>
    <row r="9364" spans="1:4" x14ac:dyDescent="0.25">
      <c r="A9364" s="369" t="s">
        <v>3555</v>
      </c>
      <c r="B9364" s="370" t="s">
        <v>3556</v>
      </c>
      <c r="C9364" s="371" t="s">
        <v>52</v>
      </c>
      <c r="D9364" s="372"/>
    </row>
    <row r="9365" spans="1:4" x14ac:dyDescent="0.25">
      <c r="A9365" s="369" t="s">
        <v>8913</v>
      </c>
      <c r="B9365" s="370" t="s">
        <v>8914</v>
      </c>
      <c r="C9365" s="371" t="s">
        <v>770</v>
      </c>
      <c r="D9365" s="372">
        <v>0.25</v>
      </c>
    </row>
    <row r="9366" spans="1:4" x14ac:dyDescent="0.25">
      <c r="A9366" s="369" t="s">
        <v>8915</v>
      </c>
      <c r="B9366" s="370" t="s">
        <v>8916</v>
      </c>
      <c r="C9366" s="371" t="s">
        <v>770</v>
      </c>
      <c r="D9366" s="372">
        <v>0.5</v>
      </c>
    </row>
    <row r="9367" spans="1:4" x14ac:dyDescent="0.25">
      <c r="A9367" s="369" t="s">
        <v>12769</v>
      </c>
      <c r="B9367" s="370" t="s">
        <v>12770</v>
      </c>
      <c r="C9367" s="371" t="s">
        <v>52</v>
      </c>
      <c r="D9367" s="372">
        <v>1</v>
      </c>
    </row>
    <row r="9368" spans="1:4" x14ac:dyDescent="0.25">
      <c r="A9368" s="369" t="s">
        <v>3557</v>
      </c>
      <c r="B9368" s="370" t="s">
        <v>3558</v>
      </c>
      <c r="C9368" s="371" t="s">
        <v>52</v>
      </c>
      <c r="D9368" s="372"/>
    </row>
    <row r="9369" spans="1:4" x14ac:dyDescent="0.25">
      <c r="A9369" s="369" t="s">
        <v>8913</v>
      </c>
      <c r="B9369" s="370" t="s">
        <v>8914</v>
      </c>
      <c r="C9369" s="371" t="s">
        <v>770</v>
      </c>
      <c r="D9369" s="372">
        <v>0.25</v>
      </c>
    </row>
    <row r="9370" spans="1:4" x14ac:dyDescent="0.25">
      <c r="A9370" s="369" t="s">
        <v>8915</v>
      </c>
      <c r="B9370" s="370" t="s">
        <v>8916</v>
      </c>
      <c r="C9370" s="371" t="s">
        <v>770</v>
      </c>
      <c r="D9370" s="372">
        <v>0.5</v>
      </c>
    </row>
    <row r="9371" spans="1:4" x14ac:dyDescent="0.25">
      <c r="A9371" s="369" t="s">
        <v>12771</v>
      </c>
      <c r="B9371" s="370" t="s">
        <v>12772</v>
      </c>
      <c r="C9371" s="371" t="s">
        <v>52</v>
      </c>
      <c r="D9371" s="372">
        <v>1</v>
      </c>
    </row>
    <row r="9372" spans="1:4" x14ac:dyDescent="0.25">
      <c r="A9372" s="369" t="s">
        <v>3559</v>
      </c>
      <c r="B9372" s="370" t="s">
        <v>3560</v>
      </c>
      <c r="C9372" s="371" t="s">
        <v>52</v>
      </c>
      <c r="D9372" s="372"/>
    </row>
    <row r="9373" spans="1:4" x14ac:dyDescent="0.25">
      <c r="A9373" s="369" t="s">
        <v>8913</v>
      </c>
      <c r="B9373" s="370" t="s">
        <v>8914</v>
      </c>
      <c r="C9373" s="371" t="s">
        <v>770</v>
      </c>
      <c r="D9373" s="372">
        <v>0.25</v>
      </c>
    </row>
    <row r="9374" spans="1:4" x14ac:dyDescent="0.25">
      <c r="A9374" s="369" t="s">
        <v>8915</v>
      </c>
      <c r="B9374" s="370" t="s">
        <v>8916</v>
      </c>
      <c r="C9374" s="371" t="s">
        <v>770</v>
      </c>
      <c r="D9374" s="372">
        <v>0.5</v>
      </c>
    </row>
    <row r="9375" spans="1:4" x14ac:dyDescent="0.25">
      <c r="A9375" s="369" t="s">
        <v>12773</v>
      </c>
      <c r="B9375" s="370" t="s">
        <v>12774</v>
      </c>
      <c r="C9375" s="371" t="s">
        <v>52</v>
      </c>
      <c r="D9375" s="372">
        <v>1</v>
      </c>
    </row>
    <row r="9376" spans="1:4" x14ac:dyDescent="0.25">
      <c r="A9376" s="369" t="s">
        <v>3561</v>
      </c>
      <c r="B9376" s="370" t="s">
        <v>3562</v>
      </c>
      <c r="C9376" s="371" t="s">
        <v>569</v>
      </c>
      <c r="D9376" s="372"/>
    </row>
    <row r="9377" spans="1:4" x14ac:dyDescent="0.25">
      <c r="A9377" s="369" t="s">
        <v>8915</v>
      </c>
      <c r="B9377" s="370" t="s">
        <v>8916</v>
      </c>
      <c r="C9377" s="371" t="s">
        <v>770</v>
      </c>
      <c r="D9377" s="372">
        <v>0.16669999999999999</v>
      </c>
    </row>
    <row r="9378" spans="1:4" ht="30" x14ac:dyDescent="0.25">
      <c r="A9378" s="369" t="s">
        <v>12791</v>
      </c>
      <c r="B9378" s="370" t="s">
        <v>12792</v>
      </c>
      <c r="C9378" s="371" t="s">
        <v>569</v>
      </c>
      <c r="D9378" s="372">
        <v>1</v>
      </c>
    </row>
    <row r="9379" spans="1:4" x14ac:dyDescent="0.25">
      <c r="A9379" s="369" t="s">
        <v>3563</v>
      </c>
      <c r="B9379" s="370" t="s">
        <v>3564</v>
      </c>
      <c r="C9379" s="371" t="s">
        <v>569</v>
      </c>
      <c r="D9379" s="372"/>
    </row>
    <row r="9380" spans="1:4" x14ac:dyDescent="0.25">
      <c r="A9380" s="369" t="s">
        <v>8915</v>
      </c>
      <c r="B9380" s="370" t="s">
        <v>8916</v>
      </c>
      <c r="C9380" s="371" t="s">
        <v>770</v>
      </c>
      <c r="D9380" s="372">
        <v>0.16669999999999999</v>
      </c>
    </row>
    <row r="9381" spans="1:4" ht="30" x14ac:dyDescent="0.25">
      <c r="A9381" s="369" t="s">
        <v>12793</v>
      </c>
      <c r="B9381" s="370" t="s">
        <v>12794</v>
      </c>
      <c r="C9381" s="371" t="s">
        <v>569</v>
      </c>
      <c r="D9381" s="372">
        <v>1</v>
      </c>
    </row>
    <row r="9382" spans="1:4" x14ac:dyDescent="0.25">
      <c r="A9382" s="369" t="s">
        <v>3565</v>
      </c>
      <c r="B9382" s="370" t="s">
        <v>3566</v>
      </c>
      <c r="C9382" s="371" t="s">
        <v>569</v>
      </c>
      <c r="D9382" s="372"/>
    </row>
    <row r="9383" spans="1:4" x14ac:dyDescent="0.25">
      <c r="A9383" s="369" t="s">
        <v>8915</v>
      </c>
      <c r="B9383" s="370" t="s">
        <v>8916</v>
      </c>
      <c r="C9383" s="371" t="s">
        <v>770</v>
      </c>
      <c r="D9383" s="372">
        <v>0.16669999999999999</v>
      </c>
    </row>
    <row r="9384" spans="1:4" ht="30" x14ac:dyDescent="0.25">
      <c r="A9384" s="369" t="s">
        <v>12795</v>
      </c>
      <c r="B9384" s="370" t="s">
        <v>12796</v>
      </c>
      <c r="C9384" s="371" t="s">
        <v>569</v>
      </c>
      <c r="D9384" s="372">
        <v>1</v>
      </c>
    </row>
    <row r="9385" spans="1:4" x14ac:dyDescent="0.25">
      <c r="A9385" s="369" t="s">
        <v>3567</v>
      </c>
      <c r="B9385" s="370" t="s">
        <v>3568</v>
      </c>
      <c r="C9385" s="371" t="s">
        <v>569</v>
      </c>
      <c r="D9385" s="372"/>
    </row>
    <row r="9386" spans="1:4" x14ac:dyDescent="0.25">
      <c r="A9386" s="369" t="s">
        <v>8915</v>
      </c>
      <c r="B9386" s="370" t="s">
        <v>8916</v>
      </c>
      <c r="C9386" s="371" t="s">
        <v>770</v>
      </c>
      <c r="D9386" s="372">
        <v>0.16669999999999999</v>
      </c>
    </row>
    <row r="9387" spans="1:4" ht="30" x14ac:dyDescent="0.25">
      <c r="A9387" s="369" t="s">
        <v>12797</v>
      </c>
      <c r="B9387" s="370" t="s">
        <v>12798</v>
      </c>
      <c r="C9387" s="371" t="s">
        <v>569</v>
      </c>
      <c r="D9387" s="372">
        <v>1</v>
      </c>
    </row>
    <row r="9388" spans="1:4" x14ac:dyDescent="0.25">
      <c r="A9388" s="369" t="s">
        <v>3569</v>
      </c>
      <c r="B9388" s="370" t="s">
        <v>3570</v>
      </c>
      <c r="C9388" s="371" t="s">
        <v>569</v>
      </c>
      <c r="D9388" s="372"/>
    </row>
    <row r="9389" spans="1:4" x14ac:dyDescent="0.25">
      <c r="A9389" s="369" t="s">
        <v>8915</v>
      </c>
      <c r="B9389" s="370" t="s">
        <v>8916</v>
      </c>
      <c r="C9389" s="371" t="s">
        <v>770</v>
      </c>
      <c r="D9389" s="372">
        <v>0.16669999999999999</v>
      </c>
    </row>
    <row r="9390" spans="1:4" ht="30" x14ac:dyDescent="0.25">
      <c r="A9390" s="369" t="s">
        <v>12799</v>
      </c>
      <c r="B9390" s="370" t="s">
        <v>12800</v>
      </c>
      <c r="C9390" s="371" t="s">
        <v>569</v>
      </c>
      <c r="D9390" s="372">
        <v>1</v>
      </c>
    </row>
    <row r="9391" spans="1:4" x14ac:dyDescent="0.25">
      <c r="A9391" s="369" t="s">
        <v>3571</v>
      </c>
      <c r="B9391" s="370" t="s">
        <v>3572</v>
      </c>
      <c r="C9391" s="371" t="s">
        <v>569</v>
      </c>
      <c r="D9391" s="372"/>
    </row>
    <row r="9392" spans="1:4" x14ac:dyDescent="0.25">
      <c r="A9392" s="369" t="s">
        <v>8915</v>
      </c>
      <c r="B9392" s="370" t="s">
        <v>8916</v>
      </c>
      <c r="C9392" s="371" t="s">
        <v>770</v>
      </c>
      <c r="D9392" s="372">
        <v>0.16669999999999999</v>
      </c>
    </row>
    <row r="9393" spans="1:4" ht="30" x14ac:dyDescent="0.25">
      <c r="A9393" s="369" t="s">
        <v>12801</v>
      </c>
      <c r="B9393" s="370" t="s">
        <v>12802</v>
      </c>
      <c r="C9393" s="371" t="s">
        <v>569</v>
      </c>
      <c r="D9393" s="372">
        <v>1</v>
      </c>
    </row>
    <row r="9394" spans="1:4" x14ac:dyDescent="0.25">
      <c r="A9394" s="365" t="s">
        <v>7522</v>
      </c>
      <c r="B9394" s="366" t="s">
        <v>15134</v>
      </c>
      <c r="C9394" s="367"/>
      <c r="D9394" s="368"/>
    </row>
    <row r="9395" spans="1:4" x14ac:dyDescent="0.25">
      <c r="A9395" s="369" t="s">
        <v>3574</v>
      </c>
      <c r="B9395" s="370" t="s">
        <v>3575</v>
      </c>
      <c r="C9395" s="371" t="s">
        <v>52</v>
      </c>
      <c r="D9395" s="372"/>
    </row>
    <row r="9396" spans="1:4" x14ac:dyDescent="0.25">
      <c r="A9396" s="369" t="s">
        <v>8913</v>
      </c>
      <c r="B9396" s="370" t="s">
        <v>8914</v>
      </c>
      <c r="C9396" s="371" t="s">
        <v>770</v>
      </c>
      <c r="D9396" s="372">
        <v>0.3</v>
      </c>
    </row>
    <row r="9397" spans="1:4" x14ac:dyDescent="0.25">
      <c r="A9397" s="369" t="s">
        <v>8915</v>
      </c>
      <c r="B9397" s="370" t="s">
        <v>8916</v>
      </c>
      <c r="C9397" s="371" t="s">
        <v>770</v>
      </c>
      <c r="D9397" s="372">
        <v>0.3</v>
      </c>
    </row>
    <row r="9398" spans="1:4" ht="45" x14ac:dyDescent="0.25">
      <c r="A9398" s="369" t="s">
        <v>12731</v>
      </c>
      <c r="B9398" s="370" t="s">
        <v>12732</v>
      </c>
      <c r="C9398" s="371" t="s">
        <v>52</v>
      </c>
      <c r="D9398" s="372">
        <v>1.02</v>
      </c>
    </row>
    <row r="9399" spans="1:4" ht="30" x14ac:dyDescent="0.25">
      <c r="A9399" s="369" t="s">
        <v>3576</v>
      </c>
      <c r="B9399" s="370" t="s">
        <v>7523</v>
      </c>
      <c r="C9399" s="371" t="s">
        <v>569</v>
      </c>
      <c r="D9399" s="372"/>
    </row>
    <row r="9400" spans="1:4" x14ac:dyDescent="0.25">
      <c r="A9400" s="369" t="s">
        <v>8913</v>
      </c>
      <c r="B9400" s="370" t="s">
        <v>8914</v>
      </c>
      <c r="C9400" s="371" t="s">
        <v>770</v>
      </c>
      <c r="D9400" s="372">
        <v>0.5</v>
      </c>
    </row>
    <row r="9401" spans="1:4" x14ac:dyDescent="0.25">
      <c r="A9401" s="369" t="s">
        <v>8915</v>
      </c>
      <c r="B9401" s="370" t="s">
        <v>8916</v>
      </c>
      <c r="C9401" s="371" t="s">
        <v>770</v>
      </c>
      <c r="D9401" s="372">
        <v>0.5</v>
      </c>
    </row>
    <row r="9402" spans="1:4" ht="45" x14ac:dyDescent="0.25">
      <c r="A9402" s="369" t="s">
        <v>12733</v>
      </c>
      <c r="B9402" s="370" t="s">
        <v>12734</v>
      </c>
      <c r="C9402" s="371" t="s">
        <v>569</v>
      </c>
      <c r="D9402" s="372">
        <v>1</v>
      </c>
    </row>
    <row r="9403" spans="1:4" ht="30" x14ac:dyDescent="0.25">
      <c r="A9403" s="369" t="s">
        <v>3577</v>
      </c>
      <c r="B9403" s="370" t="s">
        <v>3578</v>
      </c>
      <c r="C9403" s="371" t="s">
        <v>569</v>
      </c>
      <c r="D9403" s="372"/>
    </row>
    <row r="9404" spans="1:4" x14ac:dyDescent="0.25">
      <c r="A9404" s="369" t="s">
        <v>8913</v>
      </c>
      <c r="B9404" s="370" t="s">
        <v>8914</v>
      </c>
      <c r="C9404" s="371" t="s">
        <v>770</v>
      </c>
      <c r="D9404" s="372">
        <v>0.5</v>
      </c>
    </row>
    <row r="9405" spans="1:4" x14ac:dyDescent="0.25">
      <c r="A9405" s="369" t="s">
        <v>8915</v>
      </c>
      <c r="B9405" s="370" t="s">
        <v>8916</v>
      </c>
      <c r="C9405" s="371" t="s">
        <v>770</v>
      </c>
      <c r="D9405" s="372">
        <v>0.5</v>
      </c>
    </row>
    <row r="9406" spans="1:4" ht="45" x14ac:dyDescent="0.25">
      <c r="A9406" s="369" t="s">
        <v>12735</v>
      </c>
      <c r="B9406" s="370" t="s">
        <v>12736</v>
      </c>
      <c r="C9406" s="371" t="s">
        <v>569</v>
      </c>
      <c r="D9406" s="372">
        <v>1</v>
      </c>
    </row>
    <row r="9407" spans="1:4" ht="30" x14ac:dyDescent="0.25">
      <c r="A9407" s="369" t="s">
        <v>3579</v>
      </c>
      <c r="B9407" s="370" t="s">
        <v>7524</v>
      </c>
      <c r="C9407" s="371" t="s">
        <v>569</v>
      </c>
      <c r="D9407" s="372"/>
    </row>
    <row r="9408" spans="1:4" x14ac:dyDescent="0.25">
      <c r="A9408" s="369" t="s">
        <v>8913</v>
      </c>
      <c r="B9408" s="370" t="s">
        <v>8914</v>
      </c>
      <c r="C9408" s="371" t="s">
        <v>770</v>
      </c>
      <c r="D9408" s="372">
        <v>0.15</v>
      </c>
    </row>
    <row r="9409" spans="1:4" x14ac:dyDescent="0.25">
      <c r="A9409" s="369" t="s">
        <v>8915</v>
      </c>
      <c r="B9409" s="370" t="s">
        <v>8916</v>
      </c>
      <c r="C9409" s="371" t="s">
        <v>770</v>
      </c>
      <c r="D9409" s="372">
        <v>0.25</v>
      </c>
    </row>
    <row r="9410" spans="1:4" ht="45" x14ac:dyDescent="0.25">
      <c r="A9410" s="369" t="s">
        <v>12737</v>
      </c>
      <c r="B9410" s="370" t="s">
        <v>12738</v>
      </c>
      <c r="C9410" s="371" t="s">
        <v>569</v>
      </c>
      <c r="D9410" s="372">
        <v>1</v>
      </c>
    </row>
    <row r="9411" spans="1:4" ht="30" x14ac:dyDescent="0.25">
      <c r="A9411" s="369" t="s">
        <v>3580</v>
      </c>
      <c r="B9411" s="370" t="s">
        <v>7525</v>
      </c>
      <c r="C9411" s="371" t="s">
        <v>569</v>
      </c>
      <c r="D9411" s="372"/>
    </row>
    <row r="9412" spans="1:4" x14ac:dyDescent="0.25">
      <c r="A9412" s="369" t="s">
        <v>8913</v>
      </c>
      <c r="B9412" s="370" t="s">
        <v>8914</v>
      </c>
      <c r="C9412" s="371" t="s">
        <v>770</v>
      </c>
      <c r="D9412" s="372">
        <v>0.15</v>
      </c>
    </row>
    <row r="9413" spans="1:4" x14ac:dyDescent="0.25">
      <c r="A9413" s="369" t="s">
        <v>8915</v>
      </c>
      <c r="B9413" s="370" t="s">
        <v>8916</v>
      </c>
      <c r="C9413" s="371" t="s">
        <v>770</v>
      </c>
      <c r="D9413" s="372">
        <v>0.25</v>
      </c>
    </row>
    <row r="9414" spans="1:4" ht="45" x14ac:dyDescent="0.25">
      <c r="A9414" s="369" t="s">
        <v>13325</v>
      </c>
      <c r="B9414" s="370" t="s">
        <v>13326</v>
      </c>
      <c r="C9414" s="371" t="s">
        <v>569</v>
      </c>
      <c r="D9414" s="372">
        <v>1</v>
      </c>
    </row>
    <row r="9415" spans="1:4" ht="30" x14ac:dyDescent="0.25">
      <c r="A9415" s="369" t="s">
        <v>3581</v>
      </c>
      <c r="B9415" s="370" t="s">
        <v>7526</v>
      </c>
      <c r="C9415" s="371" t="s">
        <v>569</v>
      </c>
      <c r="D9415" s="372"/>
    </row>
    <row r="9416" spans="1:4" x14ac:dyDescent="0.25">
      <c r="A9416" s="369" t="s">
        <v>8913</v>
      </c>
      <c r="B9416" s="370" t="s">
        <v>8914</v>
      </c>
      <c r="C9416" s="371" t="s">
        <v>770</v>
      </c>
      <c r="D9416" s="372">
        <v>0.15</v>
      </c>
    </row>
    <row r="9417" spans="1:4" x14ac:dyDescent="0.25">
      <c r="A9417" s="369" t="s">
        <v>8915</v>
      </c>
      <c r="B9417" s="370" t="s">
        <v>8916</v>
      </c>
      <c r="C9417" s="371" t="s">
        <v>770</v>
      </c>
      <c r="D9417" s="372">
        <v>0.15</v>
      </c>
    </row>
    <row r="9418" spans="1:4" ht="45" x14ac:dyDescent="0.25">
      <c r="A9418" s="369" t="s">
        <v>12609</v>
      </c>
      <c r="B9418" s="370" t="s">
        <v>12610</v>
      </c>
      <c r="C9418" s="371" t="s">
        <v>569</v>
      </c>
      <c r="D9418" s="372">
        <v>1</v>
      </c>
    </row>
    <row r="9419" spans="1:4" x14ac:dyDescent="0.25">
      <c r="A9419" s="369" t="s">
        <v>3582</v>
      </c>
      <c r="B9419" s="370" t="s">
        <v>3583</v>
      </c>
      <c r="C9419" s="371" t="s">
        <v>52</v>
      </c>
      <c r="D9419" s="372"/>
    </row>
    <row r="9420" spans="1:4" x14ac:dyDescent="0.25">
      <c r="A9420" s="369" t="s">
        <v>8913</v>
      </c>
      <c r="B9420" s="370" t="s">
        <v>8914</v>
      </c>
      <c r="C9420" s="371" t="s">
        <v>770</v>
      </c>
      <c r="D9420" s="372">
        <v>0.3</v>
      </c>
    </row>
    <row r="9421" spans="1:4" x14ac:dyDescent="0.25">
      <c r="A9421" s="369" t="s">
        <v>8915</v>
      </c>
      <c r="B9421" s="370" t="s">
        <v>8916</v>
      </c>
      <c r="C9421" s="371" t="s">
        <v>770</v>
      </c>
      <c r="D9421" s="372">
        <v>0.3</v>
      </c>
    </row>
    <row r="9422" spans="1:4" ht="30" x14ac:dyDescent="0.25">
      <c r="A9422" s="369" t="s">
        <v>12723</v>
      </c>
      <c r="B9422" s="370" t="s">
        <v>12724</v>
      </c>
      <c r="C9422" s="371" t="s">
        <v>52</v>
      </c>
      <c r="D9422" s="372">
        <v>1.02</v>
      </c>
    </row>
    <row r="9423" spans="1:4" ht="30" x14ac:dyDescent="0.25">
      <c r="A9423" s="369" t="s">
        <v>3584</v>
      </c>
      <c r="B9423" s="370" t="s">
        <v>7527</v>
      </c>
      <c r="C9423" s="371" t="s">
        <v>569</v>
      </c>
      <c r="D9423" s="372"/>
    </row>
    <row r="9424" spans="1:4" x14ac:dyDescent="0.25">
      <c r="A9424" s="369" t="s">
        <v>8913</v>
      </c>
      <c r="B9424" s="370" t="s">
        <v>8914</v>
      </c>
      <c r="C9424" s="371" t="s">
        <v>770</v>
      </c>
      <c r="D9424" s="372">
        <v>0.5</v>
      </c>
    </row>
    <row r="9425" spans="1:4" x14ac:dyDescent="0.25">
      <c r="A9425" s="369" t="s">
        <v>8915</v>
      </c>
      <c r="B9425" s="370" t="s">
        <v>8916</v>
      </c>
      <c r="C9425" s="371" t="s">
        <v>770</v>
      </c>
      <c r="D9425" s="372">
        <v>0.5</v>
      </c>
    </row>
    <row r="9426" spans="1:4" ht="45" x14ac:dyDescent="0.25">
      <c r="A9426" s="369" t="s">
        <v>12725</v>
      </c>
      <c r="B9426" s="370" t="s">
        <v>12726</v>
      </c>
      <c r="C9426" s="371" t="s">
        <v>569</v>
      </c>
      <c r="D9426" s="372">
        <v>1</v>
      </c>
    </row>
    <row r="9427" spans="1:4" ht="30" x14ac:dyDescent="0.25">
      <c r="A9427" s="369" t="s">
        <v>3585</v>
      </c>
      <c r="B9427" s="370" t="s">
        <v>7528</v>
      </c>
      <c r="C9427" s="371" t="s">
        <v>569</v>
      </c>
      <c r="D9427" s="372"/>
    </row>
    <row r="9428" spans="1:4" x14ac:dyDescent="0.25">
      <c r="A9428" s="369" t="s">
        <v>8913</v>
      </c>
      <c r="B9428" s="370" t="s">
        <v>8914</v>
      </c>
      <c r="C9428" s="371" t="s">
        <v>770</v>
      </c>
      <c r="D9428" s="372">
        <v>0.15</v>
      </c>
    </row>
    <row r="9429" spans="1:4" x14ac:dyDescent="0.25">
      <c r="A9429" s="369" t="s">
        <v>8915</v>
      </c>
      <c r="B9429" s="370" t="s">
        <v>8916</v>
      </c>
      <c r="C9429" s="371" t="s">
        <v>770</v>
      </c>
      <c r="D9429" s="372">
        <v>0.15</v>
      </c>
    </row>
    <row r="9430" spans="1:4" ht="45" x14ac:dyDescent="0.25">
      <c r="A9430" s="369" t="s">
        <v>12727</v>
      </c>
      <c r="B9430" s="370" t="s">
        <v>12728</v>
      </c>
      <c r="C9430" s="371" t="s">
        <v>569</v>
      </c>
      <c r="D9430" s="372">
        <v>1</v>
      </c>
    </row>
    <row r="9431" spans="1:4" ht="30" x14ac:dyDescent="0.25">
      <c r="A9431" s="369" t="s">
        <v>3586</v>
      </c>
      <c r="B9431" s="370" t="s">
        <v>7529</v>
      </c>
      <c r="C9431" s="371" t="s">
        <v>569</v>
      </c>
      <c r="D9431" s="372"/>
    </row>
    <row r="9432" spans="1:4" x14ac:dyDescent="0.25">
      <c r="A9432" s="369" t="s">
        <v>8913</v>
      </c>
      <c r="B9432" s="370" t="s">
        <v>8914</v>
      </c>
      <c r="C9432" s="371" t="s">
        <v>770</v>
      </c>
      <c r="D9432" s="372">
        <v>0.5</v>
      </c>
    </row>
    <row r="9433" spans="1:4" x14ac:dyDescent="0.25">
      <c r="A9433" s="369" t="s">
        <v>8915</v>
      </c>
      <c r="B9433" s="370" t="s">
        <v>8916</v>
      </c>
      <c r="C9433" s="371" t="s">
        <v>770</v>
      </c>
      <c r="D9433" s="372">
        <v>0.5</v>
      </c>
    </row>
    <row r="9434" spans="1:4" ht="45" x14ac:dyDescent="0.25">
      <c r="A9434" s="369" t="s">
        <v>12605</v>
      </c>
      <c r="B9434" s="370" t="s">
        <v>12606</v>
      </c>
      <c r="C9434" s="371" t="s">
        <v>569</v>
      </c>
      <c r="D9434" s="372">
        <v>1</v>
      </c>
    </row>
    <row r="9435" spans="1:4" ht="30" x14ac:dyDescent="0.25">
      <c r="A9435" s="369" t="s">
        <v>3587</v>
      </c>
      <c r="B9435" s="370" t="s">
        <v>7530</v>
      </c>
      <c r="C9435" s="371" t="s">
        <v>569</v>
      </c>
      <c r="D9435" s="372"/>
    </row>
    <row r="9436" spans="1:4" x14ac:dyDescent="0.25">
      <c r="A9436" s="369" t="s">
        <v>8913</v>
      </c>
      <c r="B9436" s="370" t="s">
        <v>8914</v>
      </c>
      <c r="C9436" s="371" t="s">
        <v>770</v>
      </c>
      <c r="D9436" s="372">
        <v>0.5</v>
      </c>
    </row>
    <row r="9437" spans="1:4" x14ac:dyDescent="0.25">
      <c r="A9437" s="369" t="s">
        <v>8915</v>
      </c>
      <c r="B9437" s="370" t="s">
        <v>8916</v>
      </c>
      <c r="C9437" s="371" t="s">
        <v>770</v>
      </c>
      <c r="D9437" s="372">
        <v>0.5</v>
      </c>
    </row>
    <row r="9438" spans="1:4" ht="45" x14ac:dyDescent="0.25">
      <c r="A9438" s="369" t="s">
        <v>12607</v>
      </c>
      <c r="B9438" s="370" t="s">
        <v>12608</v>
      </c>
      <c r="C9438" s="371" t="s">
        <v>569</v>
      </c>
      <c r="D9438" s="372">
        <v>1</v>
      </c>
    </row>
    <row r="9439" spans="1:4" ht="30" x14ac:dyDescent="0.25">
      <c r="A9439" s="369" t="s">
        <v>3588</v>
      </c>
      <c r="B9439" s="370" t="s">
        <v>7531</v>
      </c>
      <c r="C9439" s="371" t="s">
        <v>569</v>
      </c>
      <c r="D9439" s="372"/>
    </row>
    <row r="9440" spans="1:4" x14ac:dyDescent="0.25">
      <c r="A9440" s="369" t="s">
        <v>8913</v>
      </c>
      <c r="B9440" s="370" t="s">
        <v>8914</v>
      </c>
      <c r="C9440" s="371" t="s">
        <v>770</v>
      </c>
      <c r="D9440" s="372">
        <v>0.45</v>
      </c>
    </row>
    <row r="9441" spans="1:4" x14ac:dyDescent="0.25">
      <c r="A9441" s="369" t="s">
        <v>8915</v>
      </c>
      <c r="B9441" s="370" t="s">
        <v>8916</v>
      </c>
      <c r="C9441" s="371" t="s">
        <v>770</v>
      </c>
      <c r="D9441" s="372">
        <v>1</v>
      </c>
    </row>
    <row r="9442" spans="1:4" ht="60" x14ac:dyDescent="0.25">
      <c r="A9442" s="369" t="s">
        <v>13349</v>
      </c>
      <c r="B9442" s="370" t="s">
        <v>13350</v>
      </c>
      <c r="C9442" s="371" t="s">
        <v>569</v>
      </c>
      <c r="D9442" s="372">
        <v>1</v>
      </c>
    </row>
    <row r="9443" spans="1:4" ht="30" x14ac:dyDescent="0.25">
      <c r="A9443" s="369" t="s">
        <v>3589</v>
      </c>
      <c r="B9443" s="370" t="s">
        <v>3590</v>
      </c>
      <c r="C9443" s="371" t="s">
        <v>569</v>
      </c>
      <c r="D9443" s="372"/>
    </row>
    <row r="9444" spans="1:4" x14ac:dyDescent="0.25">
      <c r="A9444" s="369" t="s">
        <v>8913</v>
      </c>
      <c r="B9444" s="370" t="s">
        <v>8914</v>
      </c>
      <c r="C9444" s="371" t="s">
        <v>770</v>
      </c>
      <c r="D9444" s="372">
        <v>0.5</v>
      </c>
    </row>
    <row r="9445" spans="1:4" x14ac:dyDescent="0.25">
      <c r="A9445" s="369" t="s">
        <v>8915</v>
      </c>
      <c r="B9445" s="370" t="s">
        <v>8916</v>
      </c>
      <c r="C9445" s="371" t="s">
        <v>770</v>
      </c>
      <c r="D9445" s="372">
        <v>0.5</v>
      </c>
    </row>
    <row r="9446" spans="1:4" ht="30" x14ac:dyDescent="0.25">
      <c r="A9446" s="369" t="s">
        <v>9658</v>
      </c>
      <c r="B9446" s="370" t="s">
        <v>9659</v>
      </c>
      <c r="C9446" s="371" t="s">
        <v>569</v>
      </c>
      <c r="D9446" s="372">
        <v>1</v>
      </c>
    </row>
    <row r="9447" spans="1:4" x14ac:dyDescent="0.25">
      <c r="A9447" s="365" t="s">
        <v>7532</v>
      </c>
      <c r="B9447" s="366" t="s">
        <v>15135</v>
      </c>
      <c r="C9447" s="367"/>
      <c r="D9447" s="368"/>
    </row>
    <row r="9448" spans="1:4" ht="30" x14ac:dyDescent="0.25">
      <c r="A9448" s="369" t="s">
        <v>543</v>
      </c>
      <c r="B9448" s="370" t="s">
        <v>542</v>
      </c>
      <c r="C9448" s="371" t="s">
        <v>52</v>
      </c>
      <c r="D9448" s="372"/>
    </row>
    <row r="9449" spans="1:4" x14ac:dyDescent="0.25">
      <c r="A9449" s="369" t="s">
        <v>8913</v>
      </c>
      <c r="B9449" s="370" t="s">
        <v>8914</v>
      </c>
      <c r="C9449" s="371" t="s">
        <v>770</v>
      </c>
      <c r="D9449" s="372">
        <v>0.3</v>
      </c>
    </row>
    <row r="9450" spans="1:4" x14ac:dyDescent="0.25">
      <c r="A9450" s="369" t="s">
        <v>8915</v>
      </c>
      <c r="B9450" s="370" t="s">
        <v>8916</v>
      </c>
      <c r="C9450" s="371" t="s">
        <v>770</v>
      </c>
      <c r="D9450" s="372">
        <v>0.3</v>
      </c>
    </row>
    <row r="9451" spans="1:4" x14ac:dyDescent="0.25">
      <c r="A9451" s="369" t="s">
        <v>12490</v>
      </c>
      <c r="B9451" s="370" t="s">
        <v>12491</v>
      </c>
      <c r="C9451" s="371" t="s">
        <v>52</v>
      </c>
      <c r="D9451" s="372">
        <v>1.05</v>
      </c>
    </row>
    <row r="9452" spans="1:4" ht="30" x14ac:dyDescent="0.25">
      <c r="A9452" s="369" t="s">
        <v>545</v>
      </c>
      <c r="B9452" s="370" t="s">
        <v>544</v>
      </c>
      <c r="C9452" s="371" t="s">
        <v>52</v>
      </c>
      <c r="D9452" s="372"/>
    </row>
    <row r="9453" spans="1:4" x14ac:dyDescent="0.25">
      <c r="A9453" s="369" t="s">
        <v>8913</v>
      </c>
      <c r="B9453" s="370" t="s">
        <v>8914</v>
      </c>
      <c r="C9453" s="371" t="s">
        <v>770</v>
      </c>
      <c r="D9453" s="372">
        <v>0.3</v>
      </c>
    </row>
    <row r="9454" spans="1:4" x14ac:dyDescent="0.25">
      <c r="A9454" s="369" t="s">
        <v>8915</v>
      </c>
      <c r="B9454" s="370" t="s">
        <v>8916</v>
      </c>
      <c r="C9454" s="371" t="s">
        <v>770</v>
      </c>
      <c r="D9454" s="372">
        <v>0.3</v>
      </c>
    </row>
    <row r="9455" spans="1:4" x14ac:dyDescent="0.25">
      <c r="A9455" s="369" t="s">
        <v>12492</v>
      </c>
      <c r="B9455" s="370" t="s">
        <v>12493</v>
      </c>
      <c r="C9455" s="371" t="s">
        <v>52</v>
      </c>
      <c r="D9455" s="372">
        <v>1.05</v>
      </c>
    </row>
    <row r="9456" spans="1:4" ht="30" x14ac:dyDescent="0.25">
      <c r="A9456" s="369" t="s">
        <v>3592</v>
      </c>
      <c r="B9456" s="370" t="s">
        <v>3593</v>
      </c>
      <c r="C9456" s="371" t="s">
        <v>52</v>
      </c>
      <c r="D9456" s="372"/>
    </row>
    <row r="9457" spans="1:4" x14ac:dyDescent="0.25">
      <c r="A9457" s="369" t="s">
        <v>8913</v>
      </c>
      <c r="B9457" s="370" t="s">
        <v>8914</v>
      </c>
      <c r="C9457" s="371" t="s">
        <v>770</v>
      </c>
      <c r="D9457" s="372">
        <v>0.3</v>
      </c>
    </row>
    <row r="9458" spans="1:4" x14ac:dyDescent="0.25">
      <c r="A9458" s="369" t="s">
        <v>8915</v>
      </c>
      <c r="B9458" s="370" t="s">
        <v>8916</v>
      </c>
      <c r="C9458" s="371" t="s">
        <v>770</v>
      </c>
      <c r="D9458" s="372">
        <v>0.3</v>
      </c>
    </row>
    <row r="9459" spans="1:4" x14ac:dyDescent="0.25">
      <c r="A9459" s="369" t="s">
        <v>12494</v>
      </c>
      <c r="B9459" s="370" t="s">
        <v>12495</v>
      </c>
      <c r="C9459" s="371" t="s">
        <v>52</v>
      </c>
      <c r="D9459" s="372">
        <v>1.05</v>
      </c>
    </row>
    <row r="9460" spans="1:4" ht="30" x14ac:dyDescent="0.25">
      <c r="A9460" s="369" t="s">
        <v>3594</v>
      </c>
      <c r="B9460" s="370" t="s">
        <v>3595</v>
      </c>
      <c r="C9460" s="371" t="s">
        <v>52</v>
      </c>
      <c r="D9460" s="372"/>
    </row>
    <row r="9461" spans="1:4" x14ac:dyDescent="0.25">
      <c r="A9461" s="369" t="s">
        <v>8913</v>
      </c>
      <c r="B9461" s="370" t="s">
        <v>8914</v>
      </c>
      <c r="C9461" s="371" t="s">
        <v>770</v>
      </c>
      <c r="D9461" s="372">
        <v>0.3</v>
      </c>
    </row>
    <row r="9462" spans="1:4" x14ac:dyDescent="0.25">
      <c r="A9462" s="369" t="s">
        <v>8915</v>
      </c>
      <c r="B9462" s="370" t="s">
        <v>8916</v>
      </c>
      <c r="C9462" s="371" t="s">
        <v>770</v>
      </c>
      <c r="D9462" s="372">
        <v>0.3</v>
      </c>
    </row>
    <row r="9463" spans="1:4" x14ac:dyDescent="0.25">
      <c r="A9463" s="369" t="s">
        <v>12496</v>
      </c>
      <c r="B9463" s="370" t="s">
        <v>12497</v>
      </c>
      <c r="C9463" s="371" t="s">
        <v>52</v>
      </c>
      <c r="D9463" s="372">
        <v>1.05</v>
      </c>
    </row>
    <row r="9464" spans="1:4" ht="30" x14ac:dyDescent="0.25">
      <c r="A9464" s="369" t="s">
        <v>3596</v>
      </c>
      <c r="B9464" s="370" t="s">
        <v>3597</v>
      </c>
      <c r="C9464" s="371" t="s">
        <v>52</v>
      </c>
      <c r="D9464" s="372"/>
    </row>
    <row r="9465" spans="1:4" x14ac:dyDescent="0.25">
      <c r="A9465" s="369" t="s">
        <v>8913</v>
      </c>
      <c r="B9465" s="370" t="s">
        <v>8914</v>
      </c>
      <c r="C9465" s="371" t="s">
        <v>770</v>
      </c>
      <c r="D9465" s="372">
        <v>0.3</v>
      </c>
    </row>
    <row r="9466" spans="1:4" x14ac:dyDescent="0.25">
      <c r="A9466" s="369" t="s">
        <v>8915</v>
      </c>
      <c r="B9466" s="370" t="s">
        <v>8916</v>
      </c>
      <c r="C9466" s="371" t="s">
        <v>770</v>
      </c>
      <c r="D9466" s="372">
        <v>0.3</v>
      </c>
    </row>
    <row r="9467" spans="1:4" x14ac:dyDescent="0.25">
      <c r="A9467" s="369" t="s">
        <v>12498</v>
      </c>
      <c r="B9467" s="370" t="s">
        <v>12499</v>
      </c>
      <c r="C9467" s="371" t="s">
        <v>52</v>
      </c>
      <c r="D9467" s="372">
        <v>1.05</v>
      </c>
    </row>
    <row r="9468" spans="1:4" x14ac:dyDescent="0.25">
      <c r="A9468" s="365" t="s">
        <v>7533</v>
      </c>
      <c r="B9468" s="366" t="s">
        <v>15136</v>
      </c>
      <c r="C9468" s="367"/>
      <c r="D9468" s="368"/>
    </row>
    <row r="9469" spans="1:4" x14ac:dyDescent="0.25">
      <c r="A9469" s="369" t="s">
        <v>3598</v>
      </c>
      <c r="B9469" s="370" t="s">
        <v>3599</v>
      </c>
      <c r="C9469" s="371" t="s">
        <v>52</v>
      </c>
      <c r="D9469" s="372"/>
    </row>
    <row r="9470" spans="1:4" x14ac:dyDescent="0.25">
      <c r="A9470" s="369" t="s">
        <v>8913</v>
      </c>
      <c r="B9470" s="370" t="s">
        <v>8914</v>
      </c>
      <c r="C9470" s="371" t="s">
        <v>770</v>
      </c>
      <c r="D9470" s="372">
        <v>0.25</v>
      </c>
    </row>
    <row r="9471" spans="1:4" x14ac:dyDescent="0.25">
      <c r="A9471" s="369" t="s">
        <v>8915</v>
      </c>
      <c r="B9471" s="370" t="s">
        <v>8916</v>
      </c>
      <c r="C9471" s="371" t="s">
        <v>770</v>
      </c>
      <c r="D9471" s="372">
        <v>0.25</v>
      </c>
    </row>
    <row r="9472" spans="1:4" x14ac:dyDescent="0.25">
      <c r="A9472" s="369" t="s">
        <v>3600</v>
      </c>
      <c r="B9472" s="370" t="s">
        <v>3601</v>
      </c>
      <c r="C9472" s="371" t="s">
        <v>52</v>
      </c>
      <c r="D9472" s="372"/>
    </row>
    <row r="9473" spans="1:4" x14ac:dyDescent="0.25">
      <c r="A9473" s="369" t="s">
        <v>8913</v>
      </c>
      <c r="B9473" s="370" t="s">
        <v>8914</v>
      </c>
      <c r="C9473" s="371" t="s">
        <v>770</v>
      </c>
      <c r="D9473" s="372">
        <v>0.4</v>
      </c>
    </row>
    <row r="9474" spans="1:4" x14ac:dyDescent="0.25">
      <c r="A9474" s="369" t="s">
        <v>8915</v>
      </c>
      <c r="B9474" s="370" t="s">
        <v>8916</v>
      </c>
      <c r="C9474" s="371" t="s">
        <v>770</v>
      </c>
      <c r="D9474" s="372">
        <v>0.4</v>
      </c>
    </row>
    <row r="9475" spans="1:4" x14ac:dyDescent="0.25">
      <c r="A9475" s="369" t="s">
        <v>3602</v>
      </c>
      <c r="B9475" s="370" t="s">
        <v>3603</v>
      </c>
      <c r="C9475" s="371" t="s">
        <v>569</v>
      </c>
      <c r="D9475" s="372"/>
    </row>
    <row r="9476" spans="1:4" x14ac:dyDescent="0.25">
      <c r="A9476" s="369" t="s">
        <v>8913</v>
      </c>
      <c r="B9476" s="370" t="s">
        <v>8914</v>
      </c>
      <c r="C9476" s="371" t="s">
        <v>770</v>
      </c>
      <c r="D9476" s="372">
        <v>0.3</v>
      </c>
    </row>
    <row r="9477" spans="1:4" x14ac:dyDescent="0.25">
      <c r="A9477" s="369" t="s">
        <v>8915</v>
      </c>
      <c r="B9477" s="370" t="s">
        <v>8916</v>
      </c>
      <c r="C9477" s="371" t="s">
        <v>770</v>
      </c>
      <c r="D9477" s="372">
        <v>0.3</v>
      </c>
    </row>
    <row r="9478" spans="1:4" x14ac:dyDescent="0.25">
      <c r="A9478" s="369" t="s">
        <v>3604</v>
      </c>
      <c r="B9478" s="370" t="s">
        <v>3605</v>
      </c>
      <c r="C9478" s="371" t="s">
        <v>52</v>
      </c>
      <c r="D9478" s="372"/>
    </row>
    <row r="9479" spans="1:4" x14ac:dyDescent="0.25">
      <c r="A9479" s="369" t="s">
        <v>8913</v>
      </c>
      <c r="B9479" s="370" t="s">
        <v>8914</v>
      </c>
      <c r="C9479" s="371" t="s">
        <v>770</v>
      </c>
      <c r="D9479" s="372">
        <v>1</v>
      </c>
    </row>
    <row r="9480" spans="1:4" x14ac:dyDescent="0.25">
      <c r="A9480" s="369" t="s">
        <v>8915</v>
      </c>
      <c r="B9480" s="370" t="s">
        <v>8916</v>
      </c>
      <c r="C9480" s="371" t="s">
        <v>770</v>
      </c>
      <c r="D9480" s="372">
        <v>1</v>
      </c>
    </row>
    <row r="9481" spans="1:4" x14ac:dyDescent="0.25">
      <c r="A9481" s="365" t="s">
        <v>7535</v>
      </c>
      <c r="B9481" s="366" t="s">
        <v>15137</v>
      </c>
      <c r="C9481" s="367"/>
      <c r="D9481" s="368"/>
    </row>
    <row r="9482" spans="1:4" x14ac:dyDescent="0.25">
      <c r="A9482" s="369" t="s">
        <v>3607</v>
      </c>
      <c r="B9482" s="370" t="s">
        <v>3608</v>
      </c>
      <c r="C9482" s="371" t="s">
        <v>52</v>
      </c>
      <c r="D9482" s="372"/>
    </row>
    <row r="9483" spans="1:4" x14ac:dyDescent="0.25">
      <c r="A9483" s="369" t="s">
        <v>8913</v>
      </c>
      <c r="B9483" s="370" t="s">
        <v>8914</v>
      </c>
      <c r="C9483" s="371" t="s">
        <v>770</v>
      </c>
      <c r="D9483" s="372">
        <v>0.5</v>
      </c>
    </row>
    <row r="9484" spans="1:4" x14ac:dyDescent="0.25">
      <c r="A9484" s="369" t="s">
        <v>8915</v>
      </c>
      <c r="B9484" s="370" t="s">
        <v>8916</v>
      </c>
      <c r="C9484" s="371" t="s">
        <v>770</v>
      </c>
      <c r="D9484" s="372">
        <v>0.5</v>
      </c>
    </row>
    <row r="9485" spans="1:4" x14ac:dyDescent="0.25">
      <c r="A9485" s="369" t="s">
        <v>12631</v>
      </c>
      <c r="B9485" s="370" t="s">
        <v>12632</v>
      </c>
      <c r="C9485" s="371" t="s">
        <v>52</v>
      </c>
      <c r="D9485" s="372">
        <v>1.3</v>
      </c>
    </row>
    <row r="9486" spans="1:4" x14ac:dyDescent="0.25">
      <c r="A9486" s="369" t="s">
        <v>3609</v>
      </c>
      <c r="B9486" s="370" t="s">
        <v>3610</v>
      </c>
      <c r="C9486" s="371" t="s">
        <v>52</v>
      </c>
      <c r="D9486" s="372"/>
    </row>
    <row r="9487" spans="1:4" x14ac:dyDescent="0.25">
      <c r="A9487" s="369" t="s">
        <v>8913</v>
      </c>
      <c r="B9487" s="370" t="s">
        <v>8914</v>
      </c>
      <c r="C9487" s="371" t="s">
        <v>770</v>
      </c>
      <c r="D9487" s="372">
        <v>0.5</v>
      </c>
    </row>
    <row r="9488" spans="1:4" x14ac:dyDescent="0.25">
      <c r="A9488" s="369" t="s">
        <v>8915</v>
      </c>
      <c r="B9488" s="370" t="s">
        <v>8916</v>
      </c>
      <c r="C9488" s="371" t="s">
        <v>770</v>
      </c>
      <c r="D9488" s="372">
        <v>0.5</v>
      </c>
    </row>
    <row r="9489" spans="1:4" x14ac:dyDescent="0.25">
      <c r="A9489" s="369" t="s">
        <v>12633</v>
      </c>
      <c r="B9489" s="370" t="s">
        <v>12634</v>
      </c>
      <c r="C9489" s="371" t="s">
        <v>52</v>
      </c>
      <c r="D9489" s="372">
        <v>1.3</v>
      </c>
    </row>
    <row r="9490" spans="1:4" x14ac:dyDescent="0.25">
      <c r="A9490" s="369" t="s">
        <v>3611</v>
      </c>
      <c r="B9490" s="370" t="s">
        <v>3612</v>
      </c>
      <c r="C9490" s="371" t="s">
        <v>52</v>
      </c>
      <c r="D9490" s="372"/>
    </row>
    <row r="9491" spans="1:4" x14ac:dyDescent="0.25">
      <c r="A9491" s="369" t="s">
        <v>8913</v>
      </c>
      <c r="B9491" s="370" t="s">
        <v>8914</v>
      </c>
      <c r="C9491" s="371" t="s">
        <v>770</v>
      </c>
      <c r="D9491" s="372">
        <v>0.5</v>
      </c>
    </row>
    <row r="9492" spans="1:4" x14ac:dyDescent="0.25">
      <c r="A9492" s="369" t="s">
        <v>8915</v>
      </c>
      <c r="B9492" s="370" t="s">
        <v>8916</v>
      </c>
      <c r="C9492" s="371" t="s">
        <v>770</v>
      </c>
      <c r="D9492" s="372">
        <v>0.5</v>
      </c>
    </row>
    <row r="9493" spans="1:4" x14ac:dyDescent="0.25">
      <c r="A9493" s="369" t="s">
        <v>12635</v>
      </c>
      <c r="B9493" s="370" t="s">
        <v>12636</v>
      </c>
      <c r="C9493" s="371" t="s">
        <v>52</v>
      </c>
      <c r="D9493" s="372">
        <v>1.3</v>
      </c>
    </row>
    <row r="9494" spans="1:4" x14ac:dyDescent="0.25">
      <c r="A9494" s="369" t="s">
        <v>3613</v>
      </c>
      <c r="B9494" s="370" t="s">
        <v>3614</v>
      </c>
      <c r="C9494" s="371" t="s">
        <v>52</v>
      </c>
      <c r="D9494" s="372"/>
    </row>
    <row r="9495" spans="1:4" x14ac:dyDescent="0.25">
      <c r="A9495" s="369" t="s">
        <v>8913</v>
      </c>
      <c r="B9495" s="370" t="s">
        <v>8914</v>
      </c>
      <c r="C9495" s="371" t="s">
        <v>770</v>
      </c>
      <c r="D9495" s="372">
        <v>0.5</v>
      </c>
    </row>
    <row r="9496" spans="1:4" x14ac:dyDescent="0.25">
      <c r="A9496" s="369" t="s">
        <v>8915</v>
      </c>
      <c r="B9496" s="370" t="s">
        <v>8916</v>
      </c>
      <c r="C9496" s="371" t="s">
        <v>770</v>
      </c>
      <c r="D9496" s="372">
        <v>0.5</v>
      </c>
    </row>
    <row r="9497" spans="1:4" x14ac:dyDescent="0.25">
      <c r="A9497" s="369" t="s">
        <v>12637</v>
      </c>
      <c r="B9497" s="370" t="s">
        <v>12638</v>
      </c>
      <c r="C9497" s="371" t="s">
        <v>52</v>
      </c>
      <c r="D9497" s="372">
        <v>1.3</v>
      </c>
    </row>
    <row r="9498" spans="1:4" x14ac:dyDescent="0.25">
      <c r="A9498" s="369" t="s">
        <v>3615</v>
      </c>
      <c r="B9498" s="370" t="s">
        <v>3616</v>
      </c>
      <c r="C9498" s="371" t="s">
        <v>52</v>
      </c>
      <c r="D9498" s="372"/>
    </row>
    <row r="9499" spans="1:4" x14ac:dyDescent="0.25">
      <c r="A9499" s="369" t="s">
        <v>8913</v>
      </c>
      <c r="B9499" s="370" t="s">
        <v>8914</v>
      </c>
      <c r="C9499" s="371" t="s">
        <v>770</v>
      </c>
      <c r="D9499" s="372">
        <v>0.5</v>
      </c>
    </row>
    <row r="9500" spans="1:4" x14ac:dyDescent="0.25">
      <c r="A9500" s="369" t="s">
        <v>8915</v>
      </c>
      <c r="B9500" s="370" t="s">
        <v>8916</v>
      </c>
      <c r="C9500" s="371" t="s">
        <v>770</v>
      </c>
      <c r="D9500" s="372">
        <v>0.5</v>
      </c>
    </row>
    <row r="9501" spans="1:4" x14ac:dyDescent="0.25">
      <c r="A9501" s="369" t="s">
        <v>12639</v>
      </c>
      <c r="B9501" s="370" t="s">
        <v>12640</v>
      </c>
      <c r="C9501" s="371" t="s">
        <v>52</v>
      </c>
      <c r="D9501" s="372">
        <v>1.3</v>
      </c>
    </row>
    <row r="9502" spans="1:4" x14ac:dyDescent="0.25">
      <c r="A9502" s="369" t="s">
        <v>3617</v>
      </c>
      <c r="B9502" s="370" t="s">
        <v>3618</v>
      </c>
      <c r="C9502" s="371" t="s">
        <v>52</v>
      </c>
      <c r="D9502" s="372"/>
    </row>
    <row r="9503" spans="1:4" x14ac:dyDescent="0.25">
      <c r="A9503" s="369" t="s">
        <v>8913</v>
      </c>
      <c r="B9503" s="370" t="s">
        <v>8914</v>
      </c>
      <c r="C9503" s="371" t="s">
        <v>770</v>
      </c>
      <c r="D9503" s="372">
        <v>0.75</v>
      </c>
    </row>
    <row r="9504" spans="1:4" x14ac:dyDescent="0.25">
      <c r="A9504" s="369" t="s">
        <v>8915</v>
      </c>
      <c r="B9504" s="370" t="s">
        <v>8916</v>
      </c>
      <c r="C9504" s="371" t="s">
        <v>770</v>
      </c>
      <c r="D9504" s="372">
        <v>0.75</v>
      </c>
    </row>
    <row r="9505" spans="1:4" x14ac:dyDescent="0.25">
      <c r="A9505" s="369" t="s">
        <v>12641</v>
      </c>
      <c r="B9505" s="370" t="s">
        <v>12642</v>
      </c>
      <c r="C9505" s="371" t="s">
        <v>52</v>
      </c>
      <c r="D9505" s="372">
        <v>1.3</v>
      </c>
    </row>
    <row r="9506" spans="1:4" x14ac:dyDescent="0.25">
      <c r="A9506" s="369" t="s">
        <v>3619</v>
      </c>
      <c r="B9506" s="370" t="s">
        <v>3620</v>
      </c>
      <c r="C9506" s="371" t="s">
        <v>52</v>
      </c>
      <c r="D9506" s="372"/>
    </row>
    <row r="9507" spans="1:4" x14ac:dyDescent="0.25">
      <c r="A9507" s="369" t="s">
        <v>8913</v>
      </c>
      <c r="B9507" s="370" t="s">
        <v>8914</v>
      </c>
      <c r="C9507" s="371" t="s">
        <v>770</v>
      </c>
      <c r="D9507" s="372">
        <v>0.75</v>
      </c>
    </row>
    <row r="9508" spans="1:4" x14ac:dyDescent="0.25">
      <c r="A9508" s="369" t="s">
        <v>8915</v>
      </c>
      <c r="B9508" s="370" t="s">
        <v>8916</v>
      </c>
      <c r="C9508" s="371" t="s">
        <v>770</v>
      </c>
      <c r="D9508" s="372">
        <v>0.75</v>
      </c>
    </row>
    <row r="9509" spans="1:4" x14ac:dyDescent="0.25">
      <c r="A9509" s="369" t="s">
        <v>12643</v>
      </c>
      <c r="B9509" s="370" t="s">
        <v>12644</v>
      </c>
      <c r="C9509" s="371" t="s">
        <v>52</v>
      </c>
      <c r="D9509" s="372">
        <v>1.3</v>
      </c>
    </row>
    <row r="9510" spans="1:4" x14ac:dyDescent="0.25">
      <c r="A9510" s="369" t="s">
        <v>3621</v>
      </c>
      <c r="B9510" s="370" t="s">
        <v>3622</v>
      </c>
      <c r="C9510" s="371" t="s">
        <v>52</v>
      </c>
      <c r="D9510" s="372"/>
    </row>
    <row r="9511" spans="1:4" x14ac:dyDescent="0.25">
      <c r="A9511" s="369" t="s">
        <v>8913</v>
      </c>
      <c r="B9511" s="370" t="s">
        <v>8914</v>
      </c>
      <c r="C9511" s="371" t="s">
        <v>770</v>
      </c>
      <c r="D9511" s="372">
        <v>0.75</v>
      </c>
    </row>
    <row r="9512" spans="1:4" x14ac:dyDescent="0.25">
      <c r="A9512" s="369" t="s">
        <v>8915</v>
      </c>
      <c r="B9512" s="370" t="s">
        <v>8916</v>
      </c>
      <c r="C9512" s="371" t="s">
        <v>770</v>
      </c>
      <c r="D9512" s="372">
        <v>0.75</v>
      </c>
    </row>
    <row r="9513" spans="1:4" x14ac:dyDescent="0.25">
      <c r="A9513" s="369" t="s">
        <v>12645</v>
      </c>
      <c r="B9513" s="370" t="s">
        <v>12646</v>
      </c>
      <c r="C9513" s="371" t="s">
        <v>52</v>
      </c>
      <c r="D9513" s="372">
        <v>1.3</v>
      </c>
    </row>
    <row r="9514" spans="1:4" x14ac:dyDescent="0.25">
      <c r="A9514" s="369" t="s">
        <v>3623</v>
      </c>
      <c r="B9514" s="370" t="s">
        <v>3624</v>
      </c>
      <c r="C9514" s="371" t="s">
        <v>52</v>
      </c>
      <c r="D9514" s="372"/>
    </row>
    <row r="9515" spans="1:4" x14ac:dyDescent="0.25">
      <c r="A9515" s="369" t="s">
        <v>8913</v>
      </c>
      <c r="B9515" s="370" t="s">
        <v>8914</v>
      </c>
      <c r="C9515" s="371" t="s">
        <v>770</v>
      </c>
      <c r="D9515" s="372">
        <v>0.75</v>
      </c>
    </row>
    <row r="9516" spans="1:4" x14ac:dyDescent="0.25">
      <c r="A9516" s="369" t="s">
        <v>8915</v>
      </c>
      <c r="B9516" s="370" t="s">
        <v>8916</v>
      </c>
      <c r="C9516" s="371" t="s">
        <v>770</v>
      </c>
      <c r="D9516" s="372">
        <v>0.75</v>
      </c>
    </row>
    <row r="9517" spans="1:4" x14ac:dyDescent="0.25">
      <c r="A9517" s="369" t="s">
        <v>12647</v>
      </c>
      <c r="B9517" s="370" t="s">
        <v>12648</v>
      </c>
      <c r="C9517" s="371" t="s">
        <v>52</v>
      </c>
      <c r="D9517" s="372">
        <v>1.3</v>
      </c>
    </row>
    <row r="9518" spans="1:4" x14ac:dyDescent="0.25">
      <c r="A9518" s="369" t="s">
        <v>3625</v>
      </c>
      <c r="B9518" s="370" t="s">
        <v>3626</v>
      </c>
      <c r="C9518" s="371" t="s">
        <v>52</v>
      </c>
      <c r="D9518" s="372"/>
    </row>
    <row r="9519" spans="1:4" x14ac:dyDescent="0.25">
      <c r="A9519" s="369" t="s">
        <v>8913</v>
      </c>
      <c r="B9519" s="370" t="s">
        <v>8914</v>
      </c>
      <c r="C9519" s="371" t="s">
        <v>770</v>
      </c>
      <c r="D9519" s="372">
        <v>1</v>
      </c>
    </row>
    <row r="9520" spans="1:4" x14ac:dyDescent="0.25">
      <c r="A9520" s="369" t="s">
        <v>8915</v>
      </c>
      <c r="B9520" s="370" t="s">
        <v>8916</v>
      </c>
      <c r="C9520" s="371" t="s">
        <v>770</v>
      </c>
      <c r="D9520" s="372">
        <v>1</v>
      </c>
    </row>
    <row r="9521" spans="1:4" x14ac:dyDescent="0.25">
      <c r="A9521" s="369" t="s">
        <v>12649</v>
      </c>
      <c r="B9521" s="370" t="s">
        <v>12650</v>
      </c>
      <c r="C9521" s="371" t="s">
        <v>52</v>
      </c>
      <c r="D9521" s="372">
        <v>1.3</v>
      </c>
    </row>
    <row r="9522" spans="1:4" x14ac:dyDescent="0.25">
      <c r="A9522" s="369" t="s">
        <v>3627</v>
      </c>
      <c r="B9522" s="370" t="s">
        <v>3628</v>
      </c>
      <c r="C9522" s="371" t="s">
        <v>52</v>
      </c>
      <c r="D9522" s="372"/>
    </row>
    <row r="9523" spans="1:4" x14ac:dyDescent="0.25">
      <c r="A9523" s="369" t="s">
        <v>8913</v>
      </c>
      <c r="B9523" s="370" t="s">
        <v>8914</v>
      </c>
      <c r="C9523" s="371" t="s">
        <v>770</v>
      </c>
      <c r="D9523" s="372">
        <v>1</v>
      </c>
    </row>
    <row r="9524" spans="1:4" x14ac:dyDescent="0.25">
      <c r="A9524" s="369" t="s">
        <v>8915</v>
      </c>
      <c r="B9524" s="370" t="s">
        <v>8916</v>
      </c>
      <c r="C9524" s="371" t="s">
        <v>770</v>
      </c>
      <c r="D9524" s="372">
        <v>1</v>
      </c>
    </row>
    <row r="9525" spans="1:4" x14ac:dyDescent="0.25">
      <c r="A9525" s="369" t="s">
        <v>12651</v>
      </c>
      <c r="B9525" s="370" t="s">
        <v>12652</v>
      </c>
      <c r="C9525" s="371" t="s">
        <v>52</v>
      </c>
      <c r="D9525" s="372">
        <v>1.3</v>
      </c>
    </row>
    <row r="9526" spans="1:4" ht="30" x14ac:dyDescent="0.25">
      <c r="A9526" s="369" t="s">
        <v>3629</v>
      </c>
      <c r="B9526" s="370" t="s">
        <v>3630</v>
      </c>
      <c r="C9526" s="371" t="s">
        <v>52</v>
      </c>
      <c r="D9526" s="372"/>
    </row>
    <row r="9527" spans="1:4" x14ac:dyDescent="0.25">
      <c r="A9527" s="369" t="s">
        <v>8913</v>
      </c>
      <c r="B9527" s="370" t="s">
        <v>8914</v>
      </c>
      <c r="C9527" s="371" t="s">
        <v>770</v>
      </c>
      <c r="D9527" s="372">
        <v>0.5</v>
      </c>
    </row>
    <row r="9528" spans="1:4" x14ac:dyDescent="0.25">
      <c r="A9528" s="369" t="s">
        <v>8915</v>
      </c>
      <c r="B9528" s="370" t="s">
        <v>8916</v>
      </c>
      <c r="C9528" s="371" t="s">
        <v>770</v>
      </c>
      <c r="D9528" s="372">
        <v>0.5</v>
      </c>
    </row>
    <row r="9529" spans="1:4" x14ac:dyDescent="0.25">
      <c r="A9529" s="369" t="s">
        <v>12653</v>
      </c>
      <c r="B9529" s="370" t="s">
        <v>12654</v>
      </c>
      <c r="C9529" s="371" t="s">
        <v>52</v>
      </c>
      <c r="D9529" s="372">
        <v>1.3</v>
      </c>
    </row>
    <row r="9530" spans="1:4" ht="30" x14ac:dyDescent="0.25">
      <c r="A9530" s="369" t="s">
        <v>3631</v>
      </c>
      <c r="B9530" s="370" t="s">
        <v>3632</v>
      </c>
      <c r="C9530" s="371" t="s">
        <v>52</v>
      </c>
      <c r="D9530" s="372"/>
    </row>
    <row r="9531" spans="1:4" x14ac:dyDescent="0.25">
      <c r="A9531" s="369" t="s">
        <v>8913</v>
      </c>
      <c r="B9531" s="370" t="s">
        <v>8914</v>
      </c>
      <c r="C9531" s="371" t="s">
        <v>770</v>
      </c>
      <c r="D9531" s="372">
        <v>0.5</v>
      </c>
    </row>
    <row r="9532" spans="1:4" x14ac:dyDescent="0.25">
      <c r="A9532" s="369" t="s">
        <v>8915</v>
      </c>
      <c r="B9532" s="370" t="s">
        <v>8916</v>
      </c>
      <c r="C9532" s="371" t="s">
        <v>770</v>
      </c>
      <c r="D9532" s="372">
        <v>0.5</v>
      </c>
    </row>
    <row r="9533" spans="1:4" x14ac:dyDescent="0.25">
      <c r="A9533" s="369" t="s">
        <v>12655</v>
      </c>
      <c r="B9533" s="370" t="s">
        <v>12656</v>
      </c>
      <c r="C9533" s="371" t="s">
        <v>52</v>
      </c>
      <c r="D9533" s="372">
        <v>1.3</v>
      </c>
    </row>
    <row r="9534" spans="1:4" ht="30" x14ac:dyDescent="0.25">
      <c r="A9534" s="369" t="s">
        <v>3633</v>
      </c>
      <c r="B9534" s="370" t="s">
        <v>3634</v>
      </c>
      <c r="C9534" s="371" t="s">
        <v>52</v>
      </c>
      <c r="D9534" s="372"/>
    </row>
    <row r="9535" spans="1:4" x14ac:dyDescent="0.25">
      <c r="A9535" s="369" t="s">
        <v>8913</v>
      </c>
      <c r="B9535" s="370" t="s">
        <v>8914</v>
      </c>
      <c r="C9535" s="371" t="s">
        <v>770</v>
      </c>
      <c r="D9535" s="372">
        <v>0.5</v>
      </c>
    </row>
    <row r="9536" spans="1:4" x14ac:dyDescent="0.25">
      <c r="A9536" s="369" t="s">
        <v>8915</v>
      </c>
      <c r="B9536" s="370" t="s">
        <v>8916</v>
      </c>
      <c r="C9536" s="371" t="s">
        <v>770</v>
      </c>
      <c r="D9536" s="372">
        <v>0.5</v>
      </c>
    </row>
    <row r="9537" spans="1:4" x14ac:dyDescent="0.25">
      <c r="A9537" s="369" t="s">
        <v>12657</v>
      </c>
      <c r="B9537" s="370" t="s">
        <v>12658</v>
      </c>
      <c r="C9537" s="371" t="s">
        <v>52</v>
      </c>
      <c r="D9537" s="372">
        <v>1.3</v>
      </c>
    </row>
    <row r="9538" spans="1:4" ht="30" x14ac:dyDescent="0.25">
      <c r="A9538" s="369" t="s">
        <v>3635</v>
      </c>
      <c r="B9538" s="370" t="s">
        <v>3636</v>
      </c>
      <c r="C9538" s="371" t="s">
        <v>52</v>
      </c>
      <c r="D9538" s="372"/>
    </row>
    <row r="9539" spans="1:4" x14ac:dyDescent="0.25">
      <c r="A9539" s="369" t="s">
        <v>8913</v>
      </c>
      <c r="B9539" s="370" t="s">
        <v>8914</v>
      </c>
      <c r="C9539" s="371" t="s">
        <v>770</v>
      </c>
      <c r="D9539" s="372">
        <v>0.5</v>
      </c>
    </row>
    <row r="9540" spans="1:4" x14ac:dyDescent="0.25">
      <c r="A9540" s="369" t="s">
        <v>8915</v>
      </c>
      <c r="B9540" s="370" t="s">
        <v>8916</v>
      </c>
      <c r="C9540" s="371" t="s">
        <v>770</v>
      </c>
      <c r="D9540" s="372">
        <v>0.5</v>
      </c>
    </row>
    <row r="9541" spans="1:4" x14ac:dyDescent="0.25">
      <c r="A9541" s="369" t="s">
        <v>12659</v>
      </c>
      <c r="B9541" s="370" t="s">
        <v>12660</v>
      </c>
      <c r="C9541" s="371" t="s">
        <v>52</v>
      </c>
      <c r="D9541" s="372">
        <v>1.3</v>
      </c>
    </row>
    <row r="9542" spans="1:4" x14ac:dyDescent="0.25">
      <c r="A9542" s="365" t="s">
        <v>7536</v>
      </c>
      <c r="B9542" s="366" t="s">
        <v>15138</v>
      </c>
      <c r="C9542" s="367"/>
      <c r="D9542" s="368"/>
    </row>
    <row r="9543" spans="1:4" ht="30" x14ac:dyDescent="0.25">
      <c r="A9543" s="369" t="s">
        <v>3638</v>
      </c>
      <c r="B9543" s="370" t="s">
        <v>3639</v>
      </c>
      <c r="C9543" s="371" t="s">
        <v>52</v>
      </c>
      <c r="D9543" s="372"/>
    </row>
    <row r="9544" spans="1:4" x14ac:dyDescent="0.25">
      <c r="A9544" s="369" t="s">
        <v>8913</v>
      </c>
      <c r="B9544" s="370" t="s">
        <v>8914</v>
      </c>
      <c r="C9544" s="371" t="s">
        <v>770</v>
      </c>
      <c r="D9544" s="372">
        <v>0.75</v>
      </c>
    </row>
    <row r="9545" spans="1:4" x14ac:dyDescent="0.25">
      <c r="A9545" s="369" t="s">
        <v>8915</v>
      </c>
      <c r="B9545" s="370" t="s">
        <v>8916</v>
      </c>
      <c r="C9545" s="371" t="s">
        <v>770</v>
      </c>
      <c r="D9545" s="372">
        <v>0.75</v>
      </c>
    </row>
    <row r="9546" spans="1:4" x14ac:dyDescent="0.25">
      <c r="A9546" s="369" t="s">
        <v>12661</v>
      </c>
      <c r="B9546" s="370" t="s">
        <v>12662</v>
      </c>
      <c r="C9546" s="371" t="s">
        <v>52</v>
      </c>
      <c r="D9546" s="372">
        <v>1.3</v>
      </c>
    </row>
    <row r="9547" spans="1:4" ht="30" x14ac:dyDescent="0.25">
      <c r="A9547" s="369" t="s">
        <v>3640</v>
      </c>
      <c r="B9547" s="370" t="s">
        <v>3641</v>
      </c>
      <c r="C9547" s="371" t="s">
        <v>52</v>
      </c>
      <c r="D9547" s="372"/>
    </row>
    <row r="9548" spans="1:4" x14ac:dyDescent="0.25">
      <c r="A9548" s="369" t="s">
        <v>8913</v>
      </c>
      <c r="B9548" s="370" t="s">
        <v>8914</v>
      </c>
      <c r="C9548" s="371" t="s">
        <v>770</v>
      </c>
      <c r="D9548" s="372">
        <v>0.75</v>
      </c>
    </row>
    <row r="9549" spans="1:4" x14ac:dyDescent="0.25">
      <c r="A9549" s="369" t="s">
        <v>8915</v>
      </c>
      <c r="B9549" s="370" t="s">
        <v>8916</v>
      </c>
      <c r="C9549" s="371" t="s">
        <v>770</v>
      </c>
      <c r="D9549" s="372">
        <v>0.75</v>
      </c>
    </row>
    <row r="9550" spans="1:4" x14ac:dyDescent="0.25">
      <c r="A9550" s="369" t="s">
        <v>12663</v>
      </c>
      <c r="B9550" s="370" t="s">
        <v>12664</v>
      </c>
      <c r="C9550" s="371" t="s">
        <v>52</v>
      </c>
      <c r="D9550" s="372">
        <v>1.3</v>
      </c>
    </row>
    <row r="9551" spans="1:4" ht="30" x14ac:dyDescent="0.25">
      <c r="A9551" s="369" t="s">
        <v>3642</v>
      </c>
      <c r="B9551" s="370" t="s">
        <v>3643</v>
      </c>
      <c r="C9551" s="371" t="s">
        <v>52</v>
      </c>
      <c r="D9551" s="372"/>
    </row>
    <row r="9552" spans="1:4" x14ac:dyDescent="0.25">
      <c r="A9552" s="369" t="s">
        <v>8913</v>
      </c>
      <c r="B9552" s="370" t="s">
        <v>8914</v>
      </c>
      <c r="C9552" s="371" t="s">
        <v>770</v>
      </c>
      <c r="D9552" s="372">
        <v>0.75</v>
      </c>
    </row>
    <row r="9553" spans="1:4" x14ac:dyDescent="0.25">
      <c r="A9553" s="369" t="s">
        <v>8915</v>
      </c>
      <c r="B9553" s="370" t="s">
        <v>8916</v>
      </c>
      <c r="C9553" s="371" t="s">
        <v>770</v>
      </c>
      <c r="D9553" s="372">
        <v>0.75</v>
      </c>
    </row>
    <row r="9554" spans="1:4" x14ac:dyDescent="0.25">
      <c r="A9554" s="369" t="s">
        <v>12665</v>
      </c>
      <c r="B9554" s="370" t="s">
        <v>12666</v>
      </c>
      <c r="C9554" s="371" t="s">
        <v>52</v>
      </c>
      <c r="D9554" s="372">
        <v>1.3</v>
      </c>
    </row>
    <row r="9555" spans="1:4" ht="30" x14ac:dyDescent="0.25">
      <c r="A9555" s="369" t="s">
        <v>3644</v>
      </c>
      <c r="B9555" s="370" t="s">
        <v>3645</v>
      </c>
      <c r="C9555" s="371" t="s">
        <v>52</v>
      </c>
      <c r="D9555" s="372"/>
    </row>
    <row r="9556" spans="1:4" x14ac:dyDescent="0.25">
      <c r="A9556" s="369" t="s">
        <v>8913</v>
      </c>
      <c r="B9556" s="370" t="s">
        <v>8914</v>
      </c>
      <c r="C9556" s="371" t="s">
        <v>770</v>
      </c>
      <c r="D9556" s="372">
        <v>1</v>
      </c>
    </row>
    <row r="9557" spans="1:4" x14ac:dyDescent="0.25">
      <c r="A9557" s="369" t="s">
        <v>8915</v>
      </c>
      <c r="B9557" s="370" t="s">
        <v>8916</v>
      </c>
      <c r="C9557" s="371" t="s">
        <v>770</v>
      </c>
      <c r="D9557" s="372">
        <v>1</v>
      </c>
    </row>
    <row r="9558" spans="1:4" x14ac:dyDescent="0.25">
      <c r="A9558" s="369" t="s">
        <v>12667</v>
      </c>
      <c r="B9558" s="370" t="s">
        <v>12668</v>
      </c>
      <c r="C9558" s="371" t="s">
        <v>52</v>
      </c>
      <c r="D9558" s="372">
        <v>1.3</v>
      </c>
    </row>
    <row r="9559" spans="1:4" ht="30" x14ac:dyDescent="0.25">
      <c r="A9559" s="369" t="s">
        <v>3646</v>
      </c>
      <c r="B9559" s="370" t="s">
        <v>3647</v>
      </c>
      <c r="C9559" s="371" t="s">
        <v>52</v>
      </c>
      <c r="D9559" s="372"/>
    </row>
    <row r="9560" spans="1:4" x14ac:dyDescent="0.25">
      <c r="A9560" s="369" t="s">
        <v>8913</v>
      </c>
      <c r="B9560" s="370" t="s">
        <v>8914</v>
      </c>
      <c r="C9560" s="371" t="s">
        <v>770</v>
      </c>
      <c r="D9560" s="372">
        <v>1</v>
      </c>
    </row>
    <row r="9561" spans="1:4" x14ac:dyDescent="0.25">
      <c r="A9561" s="369" t="s">
        <v>8915</v>
      </c>
      <c r="B9561" s="370" t="s">
        <v>8916</v>
      </c>
      <c r="C9561" s="371" t="s">
        <v>770</v>
      </c>
      <c r="D9561" s="372">
        <v>1</v>
      </c>
    </row>
    <row r="9562" spans="1:4" x14ac:dyDescent="0.25">
      <c r="A9562" s="369" t="s">
        <v>12669</v>
      </c>
      <c r="B9562" s="370" t="s">
        <v>12670</v>
      </c>
      <c r="C9562" s="371" t="s">
        <v>52</v>
      </c>
      <c r="D9562" s="372">
        <v>1.3</v>
      </c>
    </row>
    <row r="9563" spans="1:4" x14ac:dyDescent="0.25">
      <c r="A9563" s="369" t="s">
        <v>3648</v>
      </c>
      <c r="B9563" s="370" t="s">
        <v>3649</v>
      </c>
      <c r="C9563" s="371" t="s">
        <v>52</v>
      </c>
      <c r="D9563" s="372"/>
    </row>
    <row r="9564" spans="1:4" x14ac:dyDescent="0.25">
      <c r="A9564" s="369" t="s">
        <v>8913</v>
      </c>
      <c r="B9564" s="370" t="s">
        <v>8914</v>
      </c>
      <c r="C9564" s="371" t="s">
        <v>770</v>
      </c>
      <c r="D9564" s="372">
        <v>0.05</v>
      </c>
    </row>
    <row r="9565" spans="1:4" x14ac:dyDescent="0.25">
      <c r="A9565" s="369" t="s">
        <v>8915</v>
      </c>
      <c r="B9565" s="370" t="s">
        <v>8916</v>
      </c>
      <c r="C9565" s="371" t="s">
        <v>770</v>
      </c>
      <c r="D9565" s="372">
        <v>0.05</v>
      </c>
    </row>
    <row r="9566" spans="1:4" x14ac:dyDescent="0.25">
      <c r="A9566" s="369" t="s">
        <v>12671</v>
      </c>
      <c r="B9566" s="370" t="s">
        <v>12672</v>
      </c>
      <c r="C9566" s="371" t="s">
        <v>52</v>
      </c>
      <c r="D9566" s="372">
        <v>1.3</v>
      </c>
    </row>
    <row r="9567" spans="1:4" ht="30" x14ac:dyDescent="0.25">
      <c r="A9567" s="369" t="s">
        <v>3650</v>
      </c>
      <c r="B9567" s="370" t="s">
        <v>3651</v>
      </c>
      <c r="C9567" s="371" t="s">
        <v>52</v>
      </c>
      <c r="D9567" s="372"/>
    </row>
    <row r="9568" spans="1:4" x14ac:dyDescent="0.25">
      <c r="A9568" s="369" t="s">
        <v>8913</v>
      </c>
      <c r="B9568" s="370" t="s">
        <v>8914</v>
      </c>
      <c r="C9568" s="371" t="s">
        <v>770</v>
      </c>
      <c r="D9568" s="372">
        <v>0.05</v>
      </c>
    </row>
    <row r="9569" spans="1:4" x14ac:dyDescent="0.25">
      <c r="A9569" s="369" t="s">
        <v>8915</v>
      </c>
      <c r="B9569" s="370" t="s">
        <v>8916</v>
      </c>
      <c r="C9569" s="371" t="s">
        <v>770</v>
      </c>
      <c r="D9569" s="372">
        <v>0.05</v>
      </c>
    </row>
    <row r="9570" spans="1:4" x14ac:dyDescent="0.25">
      <c r="A9570" s="369" t="s">
        <v>12673</v>
      </c>
      <c r="B9570" s="370" t="s">
        <v>12674</v>
      </c>
      <c r="C9570" s="371" t="s">
        <v>52</v>
      </c>
      <c r="D9570" s="372">
        <v>1.3</v>
      </c>
    </row>
    <row r="9571" spans="1:4" ht="30" x14ac:dyDescent="0.25">
      <c r="A9571" s="369" t="s">
        <v>3652</v>
      </c>
      <c r="B9571" s="370" t="s">
        <v>3653</v>
      </c>
      <c r="C9571" s="371" t="s">
        <v>52</v>
      </c>
      <c r="D9571" s="372"/>
    </row>
    <row r="9572" spans="1:4" x14ac:dyDescent="0.25">
      <c r="A9572" s="369" t="s">
        <v>8913</v>
      </c>
      <c r="B9572" s="370" t="s">
        <v>8914</v>
      </c>
      <c r="C9572" s="371" t="s">
        <v>770</v>
      </c>
      <c r="D9572" s="372">
        <v>0.05</v>
      </c>
    </row>
    <row r="9573" spans="1:4" x14ac:dyDescent="0.25">
      <c r="A9573" s="369" t="s">
        <v>8915</v>
      </c>
      <c r="B9573" s="370" t="s">
        <v>8916</v>
      </c>
      <c r="C9573" s="371" t="s">
        <v>770</v>
      </c>
      <c r="D9573" s="372">
        <v>0.05</v>
      </c>
    </row>
    <row r="9574" spans="1:4" x14ac:dyDescent="0.25">
      <c r="A9574" s="369" t="s">
        <v>12675</v>
      </c>
      <c r="B9574" s="370" t="s">
        <v>12676</v>
      </c>
      <c r="C9574" s="371" t="s">
        <v>52</v>
      </c>
      <c r="D9574" s="372">
        <v>1.3</v>
      </c>
    </row>
    <row r="9575" spans="1:4" ht="30" x14ac:dyDescent="0.25">
      <c r="A9575" s="369" t="s">
        <v>3654</v>
      </c>
      <c r="B9575" s="370" t="s">
        <v>3655</v>
      </c>
      <c r="C9575" s="371" t="s">
        <v>52</v>
      </c>
      <c r="D9575" s="372"/>
    </row>
    <row r="9576" spans="1:4" x14ac:dyDescent="0.25">
      <c r="A9576" s="369" t="s">
        <v>8913</v>
      </c>
      <c r="B9576" s="370" t="s">
        <v>8914</v>
      </c>
      <c r="C9576" s="371" t="s">
        <v>770</v>
      </c>
      <c r="D9576" s="372">
        <v>0.05</v>
      </c>
    </row>
    <row r="9577" spans="1:4" x14ac:dyDescent="0.25">
      <c r="A9577" s="369" t="s">
        <v>8915</v>
      </c>
      <c r="B9577" s="370" t="s">
        <v>8916</v>
      </c>
      <c r="C9577" s="371" t="s">
        <v>770</v>
      </c>
      <c r="D9577" s="372">
        <v>0.05</v>
      </c>
    </row>
    <row r="9578" spans="1:4" x14ac:dyDescent="0.25">
      <c r="A9578" s="369" t="s">
        <v>12677</v>
      </c>
      <c r="B9578" s="370" t="s">
        <v>12678</v>
      </c>
      <c r="C9578" s="371" t="s">
        <v>52</v>
      </c>
      <c r="D9578" s="372">
        <v>1.3</v>
      </c>
    </row>
    <row r="9579" spans="1:4" ht="30" x14ac:dyDescent="0.25">
      <c r="A9579" s="369" t="s">
        <v>3656</v>
      </c>
      <c r="B9579" s="370" t="s">
        <v>3657</v>
      </c>
      <c r="C9579" s="371" t="s">
        <v>52</v>
      </c>
      <c r="D9579" s="372"/>
    </row>
    <row r="9580" spans="1:4" x14ac:dyDescent="0.25">
      <c r="A9580" s="369" t="s">
        <v>8913</v>
      </c>
      <c r="B9580" s="370" t="s">
        <v>8914</v>
      </c>
      <c r="C9580" s="371" t="s">
        <v>770</v>
      </c>
      <c r="D9580" s="372">
        <v>0.05</v>
      </c>
    </row>
    <row r="9581" spans="1:4" x14ac:dyDescent="0.25">
      <c r="A9581" s="369" t="s">
        <v>8915</v>
      </c>
      <c r="B9581" s="370" t="s">
        <v>8916</v>
      </c>
      <c r="C9581" s="371" t="s">
        <v>770</v>
      </c>
      <c r="D9581" s="372">
        <v>0.05</v>
      </c>
    </row>
    <row r="9582" spans="1:4" x14ac:dyDescent="0.25">
      <c r="A9582" s="369" t="s">
        <v>12679</v>
      </c>
      <c r="B9582" s="370" t="s">
        <v>12680</v>
      </c>
      <c r="C9582" s="371" t="s">
        <v>52</v>
      </c>
      <c r="D9582" s="372">
        <v>1.3</v>
      </c>
    </row>
    <row r="9583" spans="1:4" ht="30" x14ac:dyDescent="0.25">
      <c r="A9583" s="369" t="s">
        <v>3658</v>
      </c>
      <c r="B9583" s="370" t="s">
        <v>3659</v>
      </c>
      <c r="C9583" s="371" t="s">
        <v>52</v>
      </c>
      <c r="D9583" s="372"/>
    </row>
    <row r="9584" spans="1:4" x14ac:dyDescent="0.25">
      <c r="A9584" s="369" t="s">
        <v>8913</v>
      </c>
      <c r="B9584" s="370" t="s">
        <v>8914</v>
      </c>
      <c r="C9584" s="371" t="s">
        <v>770</v>
      </c>
      <c r="D9584" s="372">
        <v>0.05</v>
      </c>
    </row>
    <row r="9585" spans="1:4" x14ac:dyDescent="0.25">
      <c r="A9585" s="369" t="s">
        <v>8915</v>
      </c>
      <c r="B9585" s="370" t="s">
        <v>8916</v>
      </c>
      <c r="C9585" s="371" t="s">
        <v>770</v>
      </c>
      <c r="D9585" s="372">
        <v>0.05</v>
      </c>
    </row>
    <row r="9586" spans="1:4" x14ac:dyDescent="0.25">
      <c r="A9586" s="369" t="s">
        <v>12681</v>
      </c>
      <c r="B9586" s="370" t="s">
        <v>12682</v>
      </c>
      <c r="C9586" s="371" t="s">
        <v>52</v>
      </c>
      <c r="D9586" s="372">
        <v>1.3</v>
      </c>
    </row>
    <row r="9587" spans="1:4" ht="30" x14ac:dyDescent="0.25">
      <c r="A9587" s="369" t="s">
        <v>3660</v>
      </c>
      <c r="B9587" s="370" t="s">
        <v>3661</v>
      </c>
      <c r="C9587" s="371" t="s">
        <v>52</v>
      </c>
      <c r="D9587" s="372"/>
    </row>
    <row r="9588" spans="1:4" x14ac:dyDescent="0.25">
      <c r="A9588" s="369" t="s">
        <v>8913</v>
      </c>
      <c r="B9588" s="370" t="s">
        <v>8914</v>
      </c>
      <c r="C9588" s="371" t="s">
        <v>770</v>
      </c>
      <c r="D9588" s="372">
        <v>0.05</v>
      </c>
    </row>
    <row r="9589" spans="1:4" x14ac:dyDescent="0.25">
      <c r="A9589" s="369" t="s">
        <v>8915</v>
      </c>
      <c r="B9589" s="370" t="s">
        <v>8916</v>
      </c>
      <c r="C9589" s="371" t="s">
        <v>770</v>
      </c>
      <c r="D9589" s="372">
        <v>0.05</v>
      </c>
    </row>
    <row r="9590" spans="1:4" x14ac:dyDescent="0.25">
      <c r="A9590" s="369" t="s">
        <v>12683</v>
      </c>
      <c r="B9590" s="370" t="s">
        <v>12684</v>
      </c>
      <c r="C9590" s="371" t="s">
        <v>52</v>
      </c>
      <c r="D9590" s="372">
        <v>1.3</v>
      </c>
    </row>
    <row r="9591" spans="1:4" x14ac:dyDescent="0.25">
      <c r="A9591" s="365" t="s">
        <v>7537</v>
      </c>
      <c r="B9591" s="366" t="s">
        <v>15139</v>
      </c>
      <c r="C9591" s="367"/>
      <c r="D9591" s="368"/>
    </row>
    <row r="9592" spans="1:4" x14ac:dyDescent="0.25">
      <c r="A9592" s="369" t="s">
        <v>3663</v>
      </c>
      <c r="B9592" s="370" t="s">
        <v>3664</v>
      </c>
      <c r="C9592" s="371" t="s">
        <v>569</v>
      </c>
      <c r="D9592" s="372"/>
    </row>
    <row r="9593" spans="1:4" x14ac:dyDescent="0.25">
      <c r="A9593" s="369" t="s">
        <v>8913</v>
      </c>
      <c r="B9593" s="370" t="s">
        <v>8914</v>
      </c>
      <c r="C9593" s="371" t="s">
        <v>770</v>
      </c>
      <c r="D9593" s="372">
        <v>0.25</v>
      </c>
    </row>
    <row r="9594" spans="1:4" x14ac:dyDescent="0.25">
      <c r="A9594" s="369" t="s">
        <v>8915</v>
      </c>
      <c r="B9594" s="370" t="s">
        <v>8916</v>
      </c>
      <c r="C9594" s="371" t="s">
        <v>770</v>
      </c>
      <c r="D9594" s="372">
        <v>0.25</v>
      </c>
    </row>
    <row r="9595" spans="1:4" x14ac:dyDescent="0.25">
      <c r="A9595" s="369" t="s">
        <v>12685</v>
      </c>
      <c r="B9595" s="370" t="s">
        <v>12686</v>
      </c>
      <c r="C9595" s="371" t="s">
        <v>569</v>
      </c>
      <c r="D9595" s="372">
        <v>1</v>
      </c>
    </row>
    <row r="9596" spans="1:4" x14ac:dyDescent="0.25">
      <c r="A9596" s="369" t="s">
        <v>3665</v>
      </c>
      <c r="B9596" s="370" t="s">
        <v>3666</v>
      </c>
      <c r="C9596" s="371" t="s">
        <v>569</v>
      </c>
      <c r="D9596" s="372"/>
    </row>
    <row r="9597" spans="1:4" x14ac:dyDescent="0.25">
      <c r="A9597" s="369" t="s">
        <v>8913</v>
      </c>
      <c r="B9597" s="370" t="s">
        <v>8914</v>
      </c>
      <c r="C9597" s="371" t="s">
        <v>770</v>
      </c>
      <c r="D9597" s="372">
        <v>0.25</v>
      </c>
    </row>
    <row r="9598" spans="1:4" x14ac:dyDescent="0.25">
      <c r="A9598" s="369" t="s">
        <v>8915</v>
      </c>
      <c r="B9598" s="370" t="s">
        <v>8916</v>
      </c>
      <c r="C9598" s="371" t="s">
        <v>770</v>
      </c>
      <c r="D9598" s="372">
        <v>0.25</v>
      </c>
    </row>
    <row r="9599" spans="1:4" x14ac:dyDescent="0.25">
      <c r="A9599" s="369" t="s">
        <v>12687</v>
      </c>
      <c r="B9599" s="370" t="s">
        <v>12688</v>
      </c>
      <c r="C9599" s="371" t="s">
        <v>569</v>
      </c>
      <c r="D9599" s="372">
        <v>1</v>
      </c>
    </row>
    <row r="9600" spans="1:4" x14ac:dyDescent="0.25">
      <c r="A9600" s="369" t="s">
        <v>3667</v>
      </c>
      <c r="B9600" s="370" t="s">
        <v>3668</v>
      </c>
      <c r="C9600" s="371" t="s">
        <v>569</v>
      </c>
      <c r="D9600" s="372"/>
    </row>
    <row r="9601" spans="1:4" x14ac:dyDescent="0.25">
      <c r="A9601" s="369" t="s">
        <v>8913</v>
      </c>
      <c r="B9601" s="370" t="s">
        <v>8914</v>
      </c>
      <c r="C9601" s="371" t="s">
        <v>770</v>
      </c>
      <c r="D9601" s="372">
        <v>0.25</v>
      </c>
    </row>
    <row r="9602" spans="1:4" x14ac:dyDescent="0.25">
      <c r="A9602" s="369" t="s">
        <v>8915</v>
      </c>
      <c r="B9602" s="370" t="s">
        <v>8916</v>
      </c>
      <c r="C9602" s="371" t="s">
        <v>770</v>
      </c>
      <c r="D9602" s="372">
        <v>0.25</v>
      </c>
    </row>
    <row r="9603" spans="1:4" x14ac:dyDescent="0.25">
      <c r="A9603" s="369" t="s">
        <v>12689</v>
      </c>
      <c r="B9603" s="370" t="s">
        <v>12690</v>
      </c>
      <c r="C9603" s="371" t="s">
        <v>569</v>
      </c>
      <c r="D9603" s="372">
        <v>1</v>
      </c>
    </row>
    <row r="9604" spans="1:4" x14ac:dyDescent="0.25">
      <c r="A9604" s="369" t="s">
        <v>3669</v>
      </c>
      <c r="B9604" s="370" t="s">
        <v>3670</v>
      </c>
      <c r="C9604" s="371" t="s">
        <v>569</v>
      </c>
      <c r="D9604" s="372"/>
    </row>
    <row r="9605" spans="1:4" x14ac:dyDescent="0.25">
      <c r="A9605" s="369" t="s">
        <v>8913</v>
      </c>
      <c r="B9605" s="370" t="s">
        <v>8914</v>
      </c>
      <c r="C9605" s="371" t="s">
        <v>770</v>
      </c>
      <c r="D9605" s="372">
        <v>0.25</v>
      </c>
    </row>
    <row r="9606" spans="1:4" x14ac:dyDescent="0.25">
      <c r="A9606" s="369" t="s">
        <v>8915</v>
      </c>
      <c r="B9606" s="370" t="s">
        <v>8916</v>
      </c>
      <c r="C9606" s="371" t="s">
        <v>770</v>
      </c>
      <c r="D9606" s="372">
        <v>0.25</v>
      </c>
    </row>
    <row r="9607" spans="1:4" x14ac:dyDescent="0.25">
      <c r="A9607" s="369" t="s">
        <v>12691</v>
      </c>
      <c r="B9607" s="370" t="s">
        <v>12692</v>
      </c>
      <c r="C9607" s="371" t="s">
        <v>569</v>
      </c>
      <c r="D9607" s="372">
        <v>1</v>
      </c>
    </row>
    <row r="9608" spans="1:4" x14ac:dyDescent="0.25">
      <c r="A9608" s="369" t="s">
        <v>3671</v>
      </c>
      <c r="B9608" s="370" t="s">
        <v>3672</v>
      </c>
      <c r="C9608" s="371" t="s">
        <v>569</v>
      </c>
      <c r="D9608" s="372"/>
    </row>
    <row r="9609" spans="1:4" x14ac:dyDescent="0.25">
      <c r="A9609" s="369" t="s">
        <v>8913</v>
      </c>
      <c r="B9609" s="370" t="s">
        <v>8914</v>
      </c>
      <c r="C9609" s="371" t="s">
        <v>770</v>
      </c>
      <c r="D9609" s="372">
        <v>0.25</v>
      </c>
    </row>
    <row r="9610" spans="1:4" x14ac:dyDescent="0.25">
      <c r="A9610" s="369" t="s">
        <v>8915</v>
      </c>
      <c r="B9610" s="370" t="s">
        <v>8916</v>
      </c>
      <c r="C9610" s="371" t="s">
        <v>770</v>
      </c>
      <c r="D9610" s="372">
        <v>0.25</v>
      </c>
    </row>
    <row r="9611" spans="1:4" x14ac:dyDescent="0.25">
      <c r="A9611" s="369" t="s">
        <v>12693</v>
      </c>
      <c r="B9611" s="370" t="s">
        <v>12694</v>
      </c>
      <c r="C9611" s="371" t="s">
        <v>569</v>
      </c>
      <c r="D9611" s="372">
        <v>1</v>
      </c>
    </row>
    <row r="9612" spans="1:4" x14ac:dyDescent="0.25">
      <c r="A9612" s="369" t="s">
        <v>3673</v>
      </c>
      <c r="B9612" s="370" t="s">
        <v>3674</v>
      </c>
      <c r="C9612" s="371" t="s">
        <v>569</v>
      </c>
      <c r="D9612" s="372"/>
    </row>
    <row r="9613" spans="1:4" x14ac:dyDescent="0.25">
      <c r="A9613" s="369" t="s">
        <v>8913</v>
      </c>
      <c r="B9613" s="370" t="s">
        <v>8914</v>
      </c>
      <c r="C9613" s="371" t="s">
        <v>770</v>
      </c>
      <c r="D9613" s="372">
        <v>0.25</v>
      </c>
    </row>
    <row r="9614" spans="1:4" x14ac:dyDescent="0.25">
      <c r="A9614" s="369" t="s">
        <v>8915</v>
      </c>
      <c r="B9614" s="370" t="s">
        <v>8916</v>
      </c>
      <c r="C9614" s="371" t="s">
        <v>770</v>
      </c>
      <c r="D9614" s="372">
        <v>0.25</v>
      </c>
    </row>
    <row r="9615" spans="1:4" x14ac:dyDescent="0.25">
      <c r="A9615" s="369" t="s">
        <v>12695</v>
      </c>
      <c r="B9615" s="370" t="s">
        <v>12696</v>
      </c>
      <c r="C9615" s="371" t="s">
        <v>569</v>
      </c>
      <c r="D9615" s="372">
        <v>1</v>
      </c>
    </row>
    <row r="9616" spans="1:4" x14ac:dyDescent="0.25">
      <c r="A9616" s="369" t="s">
        <v>3675</v>
      </c>
      <c r="B9616" s="370" t="s">
        <v>3676</v>
      </c>
      <c r="C9616" s="371" t="s">
        <v>569</v>
      </c>
      <c r="D9616" s="372"/>
    </row>
    <row r="9617" spans="1:4" x14ac:dyDescent="0.25">
      <c r="A9617" s="369" t="s">
        <v>8913</v>
      </c>
      <c r="B9617" s="370" t="s">
        <v>8914</v>
      </c>
      <c r="C9617" s="371" t="s">
        <v>770</v>
      </c>
      <c r="D9617" s="372">
        <v>0.25</v>
      </c>
    </row>
    <row r="9618" spans="1:4" x14ac:dyDescent="0.25">
      <c r="A9618" s="369" t="s">
        <v>8915</v>
      </c>
      <c r="B9618" s="370" t="s">
        <v>8916</v>
      </c>
      <c r="C9618" s="371" t="s">
        <v>770</v>
      </c>
      <c r="D9618" s="372">
        <v>0.25</v>
      </c>
    </row>
    <row r="9619" spans="1:4" x14ac:dyDescent="0.25">
      <c r="A9619" s="369" t="s">
        <v>12697</v>
      </c>
      <c r="B9619" s="370" t="s">
        <v>12698</v>
      </c>
      <c r="C9619" s="371" t="s">
        <v>569</v>
      </c>
      <c r="D9619" s="372">
        <v>1</v>
      </c>
    </row>
    <row r="9620" spans="1:4" x14ac:dyDescent="0.25">
      <c r="A9620" s="369" t="s">
        <v>3677</v>
      </c>
      <c r="B9620" s="370" t="s">
        <v>3678</v>
      </c>
      <c r="C9620" s="371" t="s">
        <v>569</v>
      </c>
      <c r="D9620" s="372"/>
    </row>
    <row r="9621" spans="1:4" x14ac:dyDescent="0.25">
      <c r="A9621" s="369" t="s">
        <v>8913</v>
      </c>
      <c r="B9621" s="370" t="s">
        <v>8914</v>
      </c>
      <c r="C9621" s="371" t="s">
        <v>770</v>
      </c>
      <c r="D9621" s="372">
        <v>0.25</v>
      </c>
    </row>
    <row r="9622" spans="1:4" x14ac:dyDescent="0.25">
      <c r="A9622" s="369" t="s">
        <v>8915</v>
      </c>
      <c r="B9622" s="370" t="s">
        <v>8916</v>
      </c>
      <c r="C9622" s="371" t="s">
        <v>770</v>
      </c>
      <c r="D9622" s="372">
        <v>0.25</v>
      </c>
    </row>
    <row r="9623" spans="1:4" x14ac:dyDescent="0.25">
      <c r="A9623" s="369" t="s">
        <v>12699</v>
      </c>
      <c r="B9623" s="370" t="s">
        <v>12700</v>
      </c>
      <c r="C9623" s="371" t="s">
        <v>569</v>
      </c>
      <c r="D9623" s="372">
        <v>1</v>
      </c>
    </row>
    <row r="9624" spans="1:4" x14ac:dyDescent="0.25">
      <c r="A9624" s="369" t="s">
        <v>3679</v>
      </c>
      <c r="B9624" s="370" t="s">
        <v>3680</v>
      </c>
      <c r="C9624" s="371" t="s">
        <v>569</v>
      </c>
      <c r="D9624" s="372"/>
    </row>
    <row r="9625" spans="1:4" x14ac:dyDescent="0.25">
      <c r="A9625" s="369" t="s">
        <v>8913</v>
      </c>
      <c r="B9625" s="370" t="s">
        <v>8914</v>
      </c>
      <c r="C9625" s="371" t="s">
        <v>770</v>
      </c>
      <c r="D9625" s="372">
        <v>0.25</v>
      </c>
    </row>
    <row r="9626" spans="1:4" x14ac:dyDescent="0.25">
      <c r="A9626" s="369" t="s">
        <v>8915</v>
      </c>
      <c r="B9626" s="370" t="s">
        <v>8916</v>
      </c>
      <c r="C9626" s="371" t="s">
        <v>770</v>
      </c>
      <c r="D9626" s="372">
        <v>0.25</v>
      </c>
    </row>
    <row r="9627" spans="1:4" x14ac:dyDescent="0.25">
      <c r="A9627" s="369" t="s">
        <v>12701</v>
      </c>
      <c r="B9627" s="370" t="s">
        <v>12702</v>
      </c>
      <c r="C9627" s="371" t="s">
        <v>569</v>
      </c>
      <c r="D9627" s="372">
        <v>1</v>
      </c>
    </row>
    <row r="9628" spans="1:4" x14ac:dyDescent="0.25">
      <c r="A9628" s="369" t="s">
        <v>3681</v>
      </c>
      <c r="B9628" s="370" t="s">
        <v>3682</v>
      </c>
      <c r="C9628" s="371" t="s">
        <v>569</v>
      </c>
      <c r="D9628" s="372"/>
    </row>
    <row r="9629" spans="1:4" x14ac:dyDescent="0.25">
      <c r="A9629" s="369" t="s">
        <v>8913</v>
      </c>
      <c r="B9629" s="370" t="s">
        <v>8914</v>
      </c>
      <c r="C9629" s="371" t="s">
        <v>770</v>
      </c>
      <c r="D9629" s="372">
        <v>0.25</v>
      </c>
    </row>
    <row r="9630" spans="1:4" x14ac:dyDescent="0.25">
      <c r="A9630" s="369" t="s">
        <v>8915</v>
      </c>
      <c r="B9630" s="370" t="s">
        <v>8916</v>
      </c>
      <c r="C9630" s="371" t="s">
        <v>770</v>
      </c>
      <c r="D9630" s="372">
        <v>0.25</v>
      </c>
    </row>
    <row r="9631" spans="1:4" x14ac:dyDescent="0.25">
      <c r="A9631" s="369" t="s">
        <v>12703</v>
      </c>
      <c r="B9631" s="370" t="s">
        <v>12704</v>
      </c>
      <c r="C9631" s="371" t="s">
        <v>569</v>
      </c>
      <c r="D9631" s="372">
        <v>1</v>
      </c>
    </row>
    <row r="9632" spans="1:4" x14ac:dyDescent="0.25">
      <c r="A9632" s="369" t="s">
        <v>3683</v>
      </c>
      <c r="B9632" s="370" t="s">
        <v>3684</v>
      </c>
      <c r="C9632" s="371" t="s">
        <v>569</v>
      </c>
      <c r="D9632" s="372"/>
    </row>
    <row r="9633" spans="1:4" x14ac:dyDescent="0.25">
      <c r="A9633" s="369" t="s">
        <v>8913</v>
      </c>
      <c r="B9633" s="370" t="s">
        <v>8914</v>
      </c>
      <c r="C9633" s="371" t="s">
        <v>770</v>
      </c>
      <c r="D9633" s="372">
        <v>0.25</v>
      </c>
    </row>
    <row r="9634" spans="1:4" x14ac:dyDescent="0.25">
      <c r="A9634" s="369" t="s">
        <v>8915</v>
      </c>
      <c r="B9634" s="370" t="s">
        <v>8916</v>
      </c>
      <c r="C9634" s="371" t="s">
        <v>770</v>
      </c>
      <c r="D9634" s="372">
        <v>0.25</v>
      </c>
    </row>
    <row r="9635" spans="1:4" x14ac:dyDescent="0.25">
      <c r="A9635" s="369" t="s">
        <v>12705</v>
      </c>
      <c r="B9635" s="370" t="s">
        <v>12706</v>
      </c>
      <c r="C9635" s="371" t="s">
        <v>569</v>
      </c>
      <c r="D9635" s="372">
        <v>1</v>
      </c>
    </row>
    <row r="9636" spans="1:4" x14ac:dyDescent="0.25">
      <c r="A9636" s="369" t="s">
        <v>3685</v>
      </c>
      <c r="B9636" s="370" t="s">
        <v>3686</v>
      </c>
      <c r="C9636" s="371" t="s">
        <v>569</v>
      </c>
      <c r="D9636" s="372"/>
    </row>
    <row r="9637" spans="1:4" x14ac:dyDescent="0.25">
      <c r="A9637" s="369" t="s">
        <v>8913</v>
      </c>
      <c r="B9637" s="370" t="s">
        <v>8914</v>
      </c>
      <c r="C9637" s="371" t="s">
        <v>770</v>
      </c>
      <c r="D9637" s="372">
        <v>0.25</v>
      </c>
    </row>
    <row r="9638" spans="1:4" x14ac:dyDescent="0.25">
      <c r="A9638" s="369" t="s">
        <v>8915</v>
      </c>
      <c r="B9638" s="370" t="s">
        <v>8916</v>
      </c>
      <c r="C9638" s="371" t="s">
        <v>770</v>
      </c>
      <c r="D9638" s="372">
        <v>0.25</v>
      </c>
    </row>
    <row r="9639" spans="1:4" x14ac:dyDescent="0.25">
      <c r="A9639" s="369" t="s">
        <v>12707</v>
      </c>
      <c r="B9639" s="370" t="s">
        <v>12708</v>
      </c>
      <c r="C9639" s="371" t="s">
        <v>569</v>
      </c>
      <c r="D9639" s="372">
        <v>1</v>
      </c>
    </row>
    <row r="9640" spans="1:4" x14ac:dyDescent="0.25">
      <c r="A9640" s="369" t="s">
        <v>3687</v>
      </c>
      <c r="B9640" s="370" t="s">
        <v>3688</v>
      </c>
      <c r="C9640" s="371" t="s">
        <v>569</v>
      </c>
      <c r="D9640" s="372"/>
    </row>
    <row r="9641" spans="1:4" x14ac:dyDescent="0.25">
      <c r="A9641" s="369" t="s">
        <v>8913</v>
      </c>
      <c r="B9641" s="370" t="s">
        <v>8914</v>
      </c>
      <c r="C9641" s="371" t="s">
        <v>770</v>
      </c>
      <c r="D9641" s="372">
        <v>0.25</v>
      </c>
    </row>
    <row r="9642" spans="1:4" x14ac:dyDescent="0.25">
      <c r="A9642" s="369" t="s">
        <v>8915</v>
      </c>
      <c r="B9642" s="370" t="s">
        <v>8916</v>
      </c>
      <c r="C9642" s="371" t="s">
        <v>770</v>
      </c>
      <c r="D9642" s="372">
        <v>0.25</v>
      </c>
    </row>
    <row r="9643" spans="1:4" x14ac:dyDescent="0.25">
      <c r="A9643" s="369" t="s">
        <v>12709</v>
      </c>
      <c r="B9643" s="370" t="s">
        <v>12710</v>
      </c>
      <c r="C9643" s="371" t="s">
        <v>569</v>
      </c>
      <c r="D9643" s="372">
        <v>1</v>
      </c>
    </row>
    <row r="9644" spans="1:4" x14ac:dyDescent="0.25">
      <c r="A9644" s="369" t="s">
        <v>3689</v>
      </c>
      <c r="B9644" s="370" t="s">
        <v>3690</v>
      </c>
      <c r="C9644" s="371" t="s">
        <v>569</v>
      </c>
      <c r="D9644" s="372"/>
    </row>
    <row r="9645" spans="1:4" x14ac:dyDescent="0.25">
      <c r="A9645" s="369" t="s">
        <v>8913</v>
      </c>
      <c r="B9645" s="370" t="s">
        <v>8914</v>
      </c>
      <c r="C9645" s="371" t="s">
        <v>770</v>
      </c>
      <c r="D9645" s="372">
        <v>0.25</v>
      </c>
    </row>
    <row r="9646" spans="1:4" x14ac:dyDescent="0.25">
      <c r="A9646" s="369" t="s">
        <v>8915</v>
      </c>
      <c r="B9646" s="370" t="s">
        <v>8916</v>
      </c>
      <c r="C9646" s="371" t="s">
        <v>770</v>
      </c>
      <c r="D9646" s="372">
        <v>0.25</v>
      </c>
    </row>
    <row r="9647" spans="1:4" x14ac:dyDescent="0.25">
      <c r="A9647" s="369" t="s">
        <v>12711</v>
      </c>
      <c r="B9647" s="370" t="s">
        <v>12712</v>
      </c>
      <c r="C9647" s="371" t="s">
        <v>569</v>
      </c>
      <c r="D9647" s="372">
        <v>1</v>
      </c>
    </row>
    <row r="9648" spans="1:4" x14ac:dyDescent="0.25">
      <c r="A9648" s="369" t="s">
        <v>3691</v>
      </c>
      <c r="B9648" s="370" t="s">
        <v>3692</v>
      </c>
      <c r="C9648" s="371" t="s">
        <v>569</v>
      </c>
      <c r="D9648" s="372"/>
    </row>
    <row r="9649" spans="1:4" x14ac:dyDescent="0.25">
      <c r="A9649" s="369" t="s">
        <v>8913</v>
      </c>
      <c r="B9649" s="370" t="s">
        <v>8914</v>
      </c>
      <c r="C9649" s="371" t="s">
        <v>770</v>
      </c>
      <c r="D9649" s="372">
        <v>0.25</v>
      </c>
    </row>
    <row r="9650" spans="1:4" x14ac:dyDescent="0.25">
      <c r="A9650" s="369" t="s">
        <v>8915</v>
      </c>
      <c r="B9650" s="370" t="s">
        <v>8916</v>
      </c>
      <c r="C9650" s="371" t="s">
        <v>770</v>
      </c>
      <c r="D9650" s="372">
        <v>0.25</v>
      </c>
    </row>
    <row r="9651" spans="1:4" x14ac:dyDescent="0.25">
      <c r="A9651" s="369" t="s">
        <v>12713</v>
      </c>
      <c r="B9651" s="370" t="s">
        <v>12714</v>
      </c>
      <c r="C9651" s="371" t="s">
        <v>569</v>
      </c>
      <c r="D9651" s="372">
        <v>1</v>
      </c>
    </row>
    <row r="9652" spans="1:4" x14ac:dyDescent="0.25">
      <c r="A9652" s="369" t="s">
        <v>3693</v>
      </c>
      <c r="B9652" s="370" t="s">
        <v>3694</v>
      </c>
      <c r="C9652" s="371" t="s">
        <v>569</v>
      </c>
      <c r="D9652" s="372"/>
    </row>
    <row r="9653" spans="1:4" x14ac:dyDescent="0.25">
      <c r="A9653" s="369" t="s">
        <v>8913</v>
      </c>
      <c r="B9653" s="370" t="s">
        <v>8914</v>
      </c>
      <c r="C9653" s="371" t="s">
        <v>770</v>
      </c>
      <c r="D9653" s="372">
        <v>0.25</v>
      </c>
    </row>
    <row r="9654" spans="1:4" x14ac:dyDescent="0.25">
      <c r="A9654" s="369" t="s">
        <v>8915</v>
      </c>
      <c r="B9654" s="370" t="s">
        <v>8916</v>
      </c>
      <c r="C9654" s="371" t="s">
        <v>770</v>
      </c>
      <c r="D9654" s="372">
        <v>0.25</v>
      </c>
    </row>
    <row r="9655" spans="1:4" x14ac:dyDescent="0.25">
      <c r="A9655" s="369" t="s">
        <v>12715</v>
      </c>
      <c r="B9655" s="370" t="s">
        <v>12716</v>
      </c>
      <c r="C9655" s="371" t="s">
        <v>569</v>
      </c>
      <c r="D9655" s="372">
        <v>1</v>
      </c>
    </row>
    <row r="9656" spans="1:4" x14ac:dyDescent="0.25">
      <c r="A9656" s="369" t="s">
        <v>3695</v>
      </c>
      <c r="B9656" s="370" t="s">
        <v>3696</v>
      </c>
      <c r="C9656" s="371" t="s">
        <v>569</v>
      </c>
      <c r="D9656" s="372"/>
    </row>
    <row r="9657" spans="1:4" x14ac:dyDescent="0.25">
      <c r="A9657" s="369" t="s">
        <v>8913</v>
      </c>
      <c r="B9657" s="370" t="s">
        <v>8914</v>
      </c>
      <c r="C9657" s="371" t="s">
        <v>770</v>
      </c>
      <c r="D9657" s="372">
        <v>0.35</v>
      </c>
    </row>
    <row r="9658" spans="1:4" x14ac:dyDescent="0.25">
      <c r="A9658" s="369" t="s">
        <v>8915</v>
      </c>
      <c r="B9658" s="370" t="s">
        <v>8916</v>
      </c>
      <c r="C9658" s="371" t="s">
        <v>770</v>
      </c>
      <c r="D9658" s="372">
        <v>0.35</v>
      </c>
    </row>
    <row r="9659" spans="1:4" x14ac:dyDescent="0.25">
      <c r="A9659" s="369" t="s">
        <v>12717</v>
      </c>
      <c r="B9659" s="370" t="s">
        <v>12718</v>
      </c>
      <c r="C9659" s="371" t="s">
        <v>569</v>
      </c>
      <c r="D9659" s="372">
        <v>1</v>
      </c>
    </row>
    <row r="9660" spans="1:4" x14ac:dyDescent="0.25">
      <c r="A9660" s="369" t="s">
        <v>3697</v>
      </c>
      <c r="B9660" s="370" t="s">
        <v>3698</v>
      </c>
      <c r="C9660" s="371" t="s">
        <v>569</v>
      </c>
      <c r="D9660" s="372"/>
    </row>
    <row r="9661" spans="1:4" x14ac:dyDescent="0.25">
      <c r="A9661" s="369" t="s">
        <v>8913</v>
      </c>
      <c r="B9661" s="370" t="s">
        <v>8914</v>
      </c>
      <c r="C9661" s="371" t="s">
        <v>770</v>
      </c>
      <c r="D9661" s="372">
        <v>0.35</v>
      </c>
    </row>
    <row r="9662" spans="1:4" x14ac:dyDescent="0.25">
      <c r="A9662" s="369" t="s">
        <v>8915</v>
      </c>
      <c r="B9662" s="370" t="s">
        <v>8916</v>
      </c>
      <c r="C9662" s="371" t="s">
        <v>770</v>
      </c>
      <c r="D9662" s="372">
        <v>0.35</v>
      </c>
    </row>
    <row r="9663" spans="1:4" x14ac:dyDescent="0.25">
      <c r="A9663" s="369" t="s">
        <v>12719</v>
      </c>
      <c r="B9663" s="370" t="s">
        <v>12720</v>
      </c>
      <c r="C9663" s="371" t="s">
        <v>569</v>
      </c>
      <c r="D9663" s="372">
        <v>1</v>
      </c>
    </row>
    <row r="9664" spans="1:4" x14ac:dyDescent="0.25">
      <c r="A9664" s="369" t="s">
        <v>3699</v>
      </c>
      <c r="B9664" s="370" t="s">
        <v>3700</v>
      </c>
      <c r="C9664" s="371" t="s">
        <v>569</v>
      </c>
      <c r="D9664" s="372"/>
    </row>
    <row r="9665" spans="1:4" x14ac:dyDescent="0.25">
      <c r="A9665" s="369" t="s">
        <v>8913</v>
      </c>
      <c r="B9665" s="370" t="s">
        <v>8914</v>
      </c>
      <c r="C9665" s="371" t="s">
        <v>770</v>
      </c>
      <c r="D9665" s="372">
        <v>0.35</v>
      </c>
    </row>
    <row r="9666" spans="1:4" x14ac:dyDescent="0.25">
      <c r="A9666" s="369" t="s">
        <v>8915</v>
      </c>
      <c r="B9666" s="370" t="s">
        <v>8916</v>
      </c>
      <c r="C9666" s="371" t="s">
        <v>770</v>
      </c>
      <c r="D9666" s="372">
        <v>0.35</v>
      </c>
    </row>
    <row r="9667" spans="1:4" x14ac:dyDescent="0.25">
      <c r="A9667" s="369" t="s">
        <v>12721</v>
      </c>
      <c r="B9667" s="370" t="s">
        <v>12722</v>
      </c>
      <c r="C9667" s="371" t="s">
        <v>569</v>
      </c>
      <c r="D9667" s="372">
        <v>1</v>
      </c>
    </row>
    <row r="9668" spans="1:4" x14ac:dyDescent="0.25">
      <c r="A9668" s="365" t="s">
        <v>7538</v>
      </c>
      <c r="B9668" s="366" t="s">
        <v>15140</v>
      </c>
      <c r="C9668" s="367"/>
      <c r="D9668" s="368"/>
    </row>
    <row r="9669" spans="1:4" x14ac:dyDescent="0.25">
      <c r="A9669" s="365" t="s">
        <v>7539</v>
      </c>
      <c r="B9669" s="366" t="s">
        <v>15141</v>
      </c>
      <c r="C9669" s="367"/>
      <c r="D9669" s="368"/>
    </row>
    <row r="9670" spans="1:4" ht="30" x14ac:dyDescent="0.25">
      <c r="A9670" s="369" t="s">
        <v>327</v>
      </c>
      <c r="B9670" s="370" t="s">
        <v>7540</v>
      </c>
      <c r="C9670" s="371" t="s">
        <v>52</v>
      </c>
      <c r="D9670" s="372"/>
    </row>
    <row r="9671" spans="1:4" x14ac:dyDescent="0.25">
      <c r="A9671" s="369" t="s">
        <v>8913</v>
      </c>
      <c r="B9671" s="370" t="s">
        <v>8914</v>
      </c>
      <c r="C9671" s="371" t="s">
        <v>770</v>
      </c>
      <c r="D9671" s="372">
        <v>0.04</v>
      </c>
    </row>
    <row r="9672" spans="1:4" x14ac:dyDescent="0.25">
      <c r="A9672" s="369" t="s">
        <v>8915</v>
      </c>
      <c r="B9672" s="370" t="s">
        <v>8916</v>
      </c>
      <c r="C9672" s="371" t="s">
        <v>770</v>
      </c>
      <c r="D9672" s="372">
        <v>0.04</v>
      </c>
    </row>
    <row r="9673" spans="1:4" ht="30" x14ac:dyDescent="0.25">
      <c r="A9673" s="369" t="s">
        <v>12853</v>
      </c>
      <c r="B9673" s="370" t="s">
        <v>12854</v>
      </c>
      <c r="C9673" s="371" t="s">
        <v>52</v>
      </c>
      <c r="D9673" s="372">
        <v>1.02</v>
      </c>
    </row>
    <row r="9674" spans="1:4" ht="30" x14ac:dyDescent="0.25">
      <c r="A9674" s="369" t="s">
        <v>328</v>
      </c>
      <c r="B9674" s="370" t="s">
        <v>7541</v>
      </c>
      <c r="C9674" s="371" t="s">
        <v>52</v>
      </c>
      <c r="D9674" s="372"/>
    </row>
    <row r="9675" spans="1:4" x14ac:dyDescent="0.25">
      <c r="A9675" s="369" t="s">
        <v>8913</v>
      </c>
      <c r="B9675" s="370" t="s">
        <v>8914</v>
      </c>
      <c r="C9675" s="371" t="s">
        <v>770</v>
      </c>
      <c r="D9675" s="372">
        <v>0.04</v>
      </c>
    </row>
    <row r="9676" spans="1:4" x14ac:dyDescent="0.25">
      <c r="A9676" s="369" t="s">
        <v>8915</v>
      </c>
      <c r="B9676" s="370" t="s">
        <v>8916</v>
      </c>
      <c r="C9676" s="371" t="s">
        <v>770</v>
      </c>
      <c r="D9676" s="372">
        <v>0.04</v>
      </c>
    </row>
    <row r="9677" spans="1:4" ht="30" x14ac:dyDescent="0.25">
      <c r="A9677" s="369" t="s">
        <v>12857</v>
      </c>
      <c r="B9677" s="370" t="s">
        <v>12858</v>
      </c>
      <c r="C9677" s="371" t="s">
        <v>52</v>
      </c>
      <c r="D9677" s="372">
        <v>1.02</v>
      </c>
    </row>
    <row r="9678" spans="1:4" ht="30" x14ac:dyDescent="0.25">
      <c r="A9678" s="369" t="s">
        <v>329</v>
      </c>
      <c r="B9678" s="370" t="s">
        <v>7542</v>
      </c>
      <c r="C9678" s="371" t="s">
        <v>52</v>
      </c>
      <c r="D9678" s="372"/>
    </row>
    <row r="9679" spans="1:4" x14ac:dyDescent="0.25">
      <c r="A9679" s="369" t="s">
        <v>8913</v>
      </c>
      <c r="B9679" s="370" t="s">
        <v>8914</v>
      </c>
      <c r="C9679" s="371" t="s">
        <v>770</v>
      </c>
      <c r="D9679" s="372">
        <v>0.06</v>
      </c>
    </row>
    <row r="9680" spans="1:4" x14ac:dyDescent="0.25">
      <c r="A9680" s="369" t="s">
        <v>8915</v>
      </c>
      <c r="B9680" s="370" t="s">
        <v>8916</v>
      </c>
      <c r="C9680" s="371" t="s">
        <v>770</v>
      </c>
      <c r="D9680" s="372">
        <v>0.06</v>
      </c>
    </row>
    <row r="9681" spans="1:4" ht="30" x14ac:dyDescent="0.25">
      <c r="A9681" s="369" t="s">
        <v>12859</v>
      </c>
      <c r="B9681" s="370" t="s">
        <v>12860</v>
      </c>
      <c r="C9681" s="371" t="s">
        <v>52</v>
      </c>
      <c r="D9681" s="372">
        <v>1.02</v>
      </c>
    </row>
    <row r="9682" spans="1:4" ht="30" x14ac:dyDescent="0.25">
      <c r="A9682" s="369" t="s">
        <v>330</v>
      </c>
      <c r="B9682" s="370" t="s">
        <v>7543</v>
      </c>
      <c r="C9682" s="371" t="s">
        <v>52</v>
      </c>
      <c r="D9682" s="372"/>
    </row>
    <row r="9683" spans="1:4" x14ac:dyDescent="0.25">
      <c r="A9683" s="369" t="s">
        <v>8913</v>
      </c>
      <c r="B9683" s="370" t="s">
        <v>8914</v>
      </c>
      <c r="C9683" s="371" t="s">
        <v>770</v>
      </c>
      <c r="D9683" s="372">
        <v>7.0000000000000007E-2</v>
      </c>
    </row>
    <row r="9684" spans="1:4" x14ac:dyDescent="0.25">
      <c r="A9684" s="369" t="s">
        <v>8915</v>
      </c>
      <c r="B9684" s="370" t="s">
        <v>8916</v>
      </c>
      <c r="C9684" s="371" t="s">
        <v>770</v>
      </c>
      <c r="D9684" s="372">
        <v>7.0000000000000007E-2</v>
      </c>
    </row>
    <row r="9685" spans="1:4" ht="30" x14ac:dyDescent="0.25">
      <c r="A9685" s="369" t="s">
        <v>12861</v>
      </c>
      <c r="B9685" s="370" t="s">
        <v>12862</v>
      </c>
      <c r="C9685" s="371" t="s">
        <v>52</v>
      </c>
      <c r="D9685" s="372">
        <v>1.02</v>
      </c>
    </row>
    <row r="9686" spans="1:4" ht="30" x14ac:dyDescent="0.25">
      <c r="A9686" s="369" t="s">
        <v>331</v>
      </c>
      <c r="B9686" s="370" t="s">
        <v>7544</v>
      </c>
      <c r="C9686" s="371" t="s">
        <v>52</v>
      </c>
      <c r="D9686" s="372"/>
    </row>
    <row r="9687" spans="1:4" x14ac:dyDescent="0.25">
      <c r="A9687" s="369" t="s">
        <v>8913</v>
      </c>
      <c r="B9687" s="370" t="s">
        <v>8914</v>
      </c>
      <c r="C9687" s="371" t="s">
        <v>770</v>
      </c>
      <c r="D9687" s="372">
        <v>0.08</v>
      </c>
    </row>
    <row r="9688" spans="1:4" x14ac:dyDescent="0.25">
      <c r="A9688" s="369" t="s">
        <v>8915</v>
      </c>
      <c r="B9688" s="370" t="s">
        <v>8916</v>
      </c>
      <c r="C9688" s="371" t="s">
        <v>770</v>
      </c>
      <c r="D9688" s="372">
        <v>0.08</v>
      </c>
    </row>
    <row r="9689" spans="1:4" ht="30" x14ac:dyDescent="0.25">
      <c r="A9689" s="369" t="s">
        <v>12973</v>
      </c>
      <c r="B9689" s="370" t="s">
        <v>12974</v>
      </c>
      <c r="C9689" s="371" t="s">
        <v>52</v>
      </c>
      <c r="D9689" s="372">
        <v>1.02</v>
      </c>
    </row>
    <row r="9690" spans="1:4" x14ac:dyDescent="0.25">
      <c r="A9690" s="365" t="s">
        <v>7545</v>
      </c>
      <c r="B9690" s="366" t="s">
        <v>15142</v>
      </c>
      <c r="C9690" s="367"/>
      <c r="D9690" s="368"/>
    </row>
    <row r="9691" spans="1:4" ht="30" x14ac:dyDescent="0.25">
      <c r="A9691" s="369" t="s">
        <v>3704</v>
      </c>
      <c r="B9691" s="370" t="s">
        <v>7546</v>
      </c>
      <c r="C9691" s="371" t="s">
        <v>52</v>
      </c>
      <c r="D9691" s="372"/>
    </row>
    <row r="9692" spans="1:4" x14ac:dyDescent="0.25">
      <c r="A9692" s="369" t="s">
        <v>8913</v>
      </c>
      <c r="B9692" s="370" t="s">
        <v>8914</v>
      </c>
      <c r="C9692" s="371" t="s">
        <v>770</v>
      </c>
      <c r="D9692" s="372">
        <v>0.04</v>
      </c>
    </row>
    <row r="9693" spans="1:4" x14ac:dyDescent="0.25">
      <c r="A9693" s="369" t="s">
        <v>8915</v>
      </c>
      <c r="B9693" s="370" t="s">
        <v>8916</v>
      </c>
      <c r="C9693" s="371" t="s">
        <v>770</v>
      </c>
      <c r="D9693" s="372">
        <v>0.04</v>
      </c>
    </row>
    <row r="9694" spans="1:4" x14ac:dyDescent="0.25">
      <c r="A9694" s="369" t="s">
        <v>12941</v>
      </c>
      <c r="B9694" s="370" t="s">
        <v>12942</v>
      </c>
      <c r="C9694" s="371" t="s">
        <v>52</v>
      </c>
      <c r="D9694" s="372">
        <v>1.02</v>
      </c>
    </row>
    <row r="9695" spans="1:4" ht="30" x14ac:dyDescent="0.25">
      <c r="A9695" s="369" t="s">
        <v>3705</v>
      </c>
      <c r="B9695" s="370" t="s">
        <v>7547</v>
      </c>
      <c r="C9695" s="371" t="s">
        <v>52</v>
      </c>
      <c r="D9695" s="372"/>
    </row>
    <row r="9696" spans="1:4" x14ac:dyDescent="0.25">
      <c r="A9696" s="369" t="s">
        <v>8913</v>
      </c>
      <c r="B9696" s="370" t="s">
        <v>8914</v>
      </c>
      <c r="C9696" s="371" t="s">
        <v>770</v>
      </c>
      <c r="D9696" s="372">
        <v>0.05</v>
      </c>
    </row>
    <row r="9697" spans="1:4" x14ac:dyDescent="0.25">
      <c r="A9697" s="369" t="s">
        <v>8915</v>
      </c>
      <c r="B9697" s="370" t="s">
        <v>8916</v>
      </c>
      <c r="C9697" s="371" t="s">
        <v>770</v>
      </c>
      <c r="D9697" s="372">
        <v>0.05</v>
      </c>
    </row>
    <row r="9698" spans="1:4" x14ac:dyDescent="0.25">
      <c r="A9698" s="369" t="s">
        <v>12943</v>
      </c>
      <c r="B9698" s="370" t="s">
        <v>12944</v>
      </c>
      <c r="C9698" s="371" t="s">
        <v>52</v>
      </c>
      <c r="D9698" s="372">
        <v>1.02</v>
      </c>
    </row>
    <row r="9699" spans="1:4" ht="45" x14ac:dyDescent="0.25">
      <c r="A9699" s="369" t="s">
        <v>3706</v>
      </c>
      <c r="B9699" s="370" t="s">
        <v>7548</v>
      </c>
      <c r="C9699" s="371" t="s">
        <v>52</v>
      </c>
      <c r="D9699" s="372"/>
    </row>
    <row r="9700" spans="1:4" x14ac:dyDescent="0.25">
      <c r="A9700" s="369" t="s">
        <v>8913</v>
      </c>
      <c r="B9700" s="370" t="s">
        <v>8914</v>
      </c>
      <c r="C9700" s="371" t="s">
        <v>770</v>
      </c>
      <c r="D9700" s="372">
        <v>0.06</v>
      </c>
    </row>
    <row r="9701" spans="1:4" x14ac:dyDescent="0.25">
      <c r="A9701" s="369" t="s">
        <v>8915</v>
      </c>
      <c r="B9701" s="370" t="s">
        <v>8916</v>
      </c>
      <c r="C9701" s="371" t="s">
        <v>770</v>
      </c>
      <c r="D9701" s="372">
        <v>0.06</v>
      </c>
    </row>
    <row r="9702" spans="1:4" x14ac:dyDescent="0.25">
      <c r="A9702" s="369" t="s">
        <v>12945</v>
      </c>
      <c r="B9702" s="370" t="s">
        <v>12946</v>
      </c>
      <c r="C9702" s="371" t="s">
        <v>52</v>
      </c>
      <c r="D9702" s="372">
        <v>1.02</v>
      </c>
    </row>
    <row r="9703" spans="1:4" ht="30" x14ac:dyDescent="0.25">
      <c r="A9703" s="369" t="s">
        <v>3707</v>
      </c>
      <c r="B9703" s="370" t="s">
        <v>7549</v>
      </c>
      <c r="C9703" s="371" t="s">
        <v>52</v>
      </c>
      <c r="D9703" s="372"/>
    </row>
    <row r="9704" spans="1:4" x14ac:dyDescent="0.25">
      <c r="A9704" s="369" t="s">
        <v>8913</v>
      </c>
      <c r="B9704" s="370" t="s">
        <v>8914</v>
      </c>
      <c r="C9704" s="371" t="s">
        <v>770</v>
      </c>
      <c r="D9704" s="372">
        <v>7.0000000000000007E-2</v>
      </c>
    </row>
    <row r="9705" spans="1:4" x14ac:dyDescent="0.25">
      <c r="A9705" s="369" t="s">
        <v>8915</v>
      </c>
      <c r="B9705" s="370" t="s">
        <v>8916</v>
      </c>
      <c r="C9705" s="371" t="s">
        <v>770</v>
      </c>
      <c r="D9705" s="372">
        <v>7.0000000000000007E-2</v>
      </c>
    </row>
    <row r="9706" spans="1:4" x14ac:dyDescent="0.25">
      <c r="A9706" s="369" t="s">
        <v>12947</v>
      </c>
      <c r="B9706" s="370" t="s">
        <v>12948</v>
      </c>
      <c r="C9706" s="371" t="s">
        <v>52</v>
      </c>
      <c r="D9706" s="372">
        <v>1.02</v>
      </c>
    </row>
    <row r="9707" spans="1:4" ht="30" x14ac:dyDescent="0.25">
      <c r="A9707" s="369" t="s">
        <v>3708</v>
      </c>
      <c r="B9707" s="370" t="s">
        <v>7550</v>
      </c>
      <c r="C9707" s="371" t="s">
        <v>52</v>
      </c>
      <c r="D9707" s="372"/>
    </row>
    <row r="9708" spans="1:4" x14ac:dyDescent="0.25">
      <c r="A9708" s="369" t="s">
        <v>8913</v>
      </c>
      <c r="B9708" s="370" t="s">
        <v>8914</v>
      </c>
      <c r="C9708" s="371" t="s">
        <v>770</v>
      </c>
      <c r="D9708" s="372">
        <v>0.08</v>
      </c>
    </row>
    <row r="9709" spans="1:4" x14ac:dyDescent="0.25">
      <c r="A9709" s="369" t="s">
        <v>8915</v>
      </c>
      <c r="B9709" s="370" t="s">
        <v>8916</v>
      </c>
      <c r="C9709" s="371" t="s">
        <v>770</v>
      </c>
      <c r="D9709" s="372">
        <v>0.08</v>
      </c>
    </row>
    <row r="9710" spans="1:4" x14ac:dyDescent="0.25">
      <c r="A9710" s="369" t="s">
        <v>12949</v>
      </c>
      <c r="B9710" s="370" t="s">
        <v>12950</v>
      </c>
      <c r="C9710" s="371" t="s">
        <v>52</v>
      </c>
      <c r="D9710" s="372">
        <v>1.02</v>
      </c>
    </row>
    <row r="9711" spans="1:4" x14ac:dyDescent="0.25">
      <c r="A9711" s="365" t="s">
        <v>7551</v>
      </c>
      <c r="B9711" s="366" t="s">
        <v>15143</v>
      </c>
      <c r="C9711" s="367"/>
      <c r="D9711" s="368"/>
    </row>
    <row r="9712" spans="1:4" x14ac:dyDescent="0.25">
      <c r="A9712" s="369" t="s">
        <v>3710</v>
      </c>
      <c r="B9712" s="370" t="s">
        <v>3711</v>
      </c>
      <c r="C9712" s="371" t="s">
        <v>52</v>
      </c>
      <c r="D9712" s="372"/>
    </row>
    <row r="9713" spans="1:4" x14ac:dyDescent="0.25">
      <c r="A9713" s="369" t="s">
        <v>8913</v>
      </c>
      <c r="B9713" s="370" t="s">
        <v>8914</v>
      </c>
      <c r="C9713" s="371" t="s">
        <v>770</v>
      </c>
      <c r="D9713" s="372">
        <v>0.05</v>
      </c>
    </row>
    <row r="9714" spans="1:4" x14ac:dyDescent="0.25">
      <c r="A9714" s="369" t="s">
        <v>8915</v>
      </c>
      <c r="B9714" s="370" t="s">
        <v>8916</v>
      </c>
      <c r="C9714" s="371" t="s">
        <v>770</v>
      </c>
      <c r="D9714" s="372">
        <v>0.05</v>
      </c>
    </row>
    <row r="9715" spans="1:4" x14ac:dyDescent="0.25">
      <c r="A9715" s="369" t="s">
        <v>12855</v>
      </c>
      <c r="B9715" s="370" t="s">
        <v>12856</v>
      </c>
      <c r="C9715" s="371" t="s">
        <v>52</v>
      </c>
      <c r="D9715" s="372">
        <v>1.02</v>
      </c>
    </row>
    <row r="9716" spans="1:4" x14ac:dyDescent="0.25">
      <c r="A9716" s="369" t="s">
        <v>372</v>
      </c>
      <c r="B9716" s="370" t="s">
        <v>375</v>
      </c>
      <c r="C9716" s="371" t="s">
        <v>52</v>
      </c>
      <c r="D9716" s="372"/>
    </row>
    <row r="9717" spans="1:4" x14ac:dyDescent="0.25">
      <c r="A9717" s="369" t="s">
        <v>8913</v>
      </c>
      <c r="B9717" s="370" t="s">
        <v>8914</v>
      </c>
      <c r="C9717" s="371" t="s">
        <v>770</v>
      </c>
      <c r="D9717" s="372">
        <v>0.05</v>
      </c>
    </row>
    <row r="9718" spans="1:4" x14ac:dyDescent="0.25">
      <c r="A9718" s="369" t="s">
        <v>8915</v>
      </c>
      <c r="B9718" s="370" t="s">
        <v>8916</v>
      </c>
      <c r="C9718" s="371" t="s">
        <v>770</v>
      </c>
      <c r="D9718" s="372">
        <v>0.05</v>
      </c>
    </row>
    <row r="9719" spans="1:4" x14ac:dyDescent="0.25">
      <c r="A9719" s="369" t="s">
        <v>12875</v>
      </c>
      <c r="B9719" s="370" t="s">
        <v>12876</v>
      </c>
      <c r="C9719" s="371" t="s">
        <v>52</v>
      </c>
      <c r="D9719" s="372">
        <v>1.02</v>
      </c>
    </row>
    <row r="9720" spans="1:4" x14ac:dyDescent="0.25">
      <c r="A9720" s="369" t="s">
        <v>3712</v>
      </c>
      <c r="B9720" s="370" t="s">
        <v>3713</v>
      </c>
      <c r="C9720" s="371" t="s">
        <v>52</v>
      </c>
      <c r="D9720" s="372"/>
    </row>
    <row r="9721" spans="1:4" x14ac:dyDescent="0.25">
      <c r="A9721" s="369" t="s">
        <v>8913</v>
      </c>
      <c r="B9721" s="370" t="s">
        <v>8914</v>
      </c>
      <c r="C9721" s="371" t="s">
        <v>770</v>
      </c>
      <c r="D9721" s="372">
        <v>0.1</v>
      </c>
    </row>
    <row r="9722" spans="1:4" x14ac:dyDescent="0.25">
      <c r="A9722" s="369" t="s">
        <v>8915</v>
      </c>
      <c r="B9722" s="370" t="s">
        <v>8916</v>
      </c>
      <c r="C9722" s="371" t="s">
        <v>770</v>
      </c>
      <c r="D9722" s="372">
        <v>0.1</v>
      </c>
    </row>
    <row r="9723" spans="1:4" x14ac:dyDescent="0.25">
      <c r="A9723" s="369" t="s">
        <v>12879</v>
      </c>
      <c r="B9723" s="370" t="s">
        <v>12880</v>
      </c>
      <c r="C9723" s="371" t="s">
        <v>52</v>
      </c>
      <c r="D9723" s="372">
        <v>1.02</v>
      </c>
    </row>
    <row r="9724" spans="1:4" x14ac:dyDescent="0.25">
      <c r="A9724" s="369" t="s">
        <v>373</v>
      </c>
      <c r="B9724" s="370" t="s">
        <v>376</v>
      </c>
      <c r="C9724" s="371" t="s">
        <v>52</v>
      </c>
      <c r="D9724" s="372"/>
    </row>
    <row r="9725" spans="1:4" x14ac:dyDescent="0.25">
      <c r="A9725" s="369" t="s">
        <v>8913</v>
      </c>
      <c r="B9725" s="370" t="s">
        <v>8914</v>
      </c>
      <c r="C9725" s="371" t="s">
        <v>770</v>
      </c>
      <c r="D9725" s="372">
        <v>0.15</v>
      </c>
    </row>
    <row r="9726" spans="1:4" x14ac:dyDescent="0.25">
      <c r="A9726" s="369" t="s">
        <v>8915</v>
      </c>
      <c r="B9726" s="370" t="s">
        <v>8916</v>
      </c>
      <c r="C9726" s="371" t="s">
        <v>770</v>
      </c>
      <c r="D9726" s="372">
        <v>0.15</v>
      </c>
    </row>
    <row r="9727" spans="1:4" x14ac:dyDescent="0.25">
      <c r="A9727" s="369" t="s">
        <v>12881</v>
      </c>
      <c r="B9727" s="370" t="s">
        <v>12882</v>
      </c>
      <c r="C9727" s="371" t="s">
        <v>52</v>
      </c>
      <c r="D9727" s="372">
        <v>1.02</v>
      </c>
    </row>
    <row r="9728" spans="1:4" x14ac:dyDescent="0.25">
      <c r="A9728" s="369" t="s">
        <v>374</v>
      </c>
      <c r="B9728" s="370" t="s">
        <v>377</v>
      </c>
      <c r="C9728" s="371" t="s">
        <v>52</v>
      </c>
      <c r="D9728" s="372"/>
    </row>
    <row r="9729" spans="1:4" x14ac:dyDescent="0.25">
      <c r="A9729" s="369" t="s">
        <v>8913</v>
      </c>
      <c r="B9729" s="370" t="s">
        <v>8914</v>
      </c>
      <c r="C9729" s="371" t="s">
        <v>770</v>
      </c>
      <c r="D9729" s="372">
        <v>0.2</v>
      </c>
    </row>
    <row r="9730" spans="1:4" x14ac:dyDescent="0.25">
      <c r="A9730" s="369" t="s">
        <v>8915</v>
      </c>
      <c r="B9730" s="370" t="s">
        <v>8916</v>
      </c>
      <c r="C9730" s="371" t="s">
        <v>770</v>
      </c>
      <c r="D9730" s="372">
        <v>0.2</v>
      </c>
    </row>
    <row r="9731" spans="1:4" x14ac:dyDescent="0.25">
      <c r="A9731" s="369" t="s">
        <v>12971</v>
      </c>
      <c r="B9731" s="370" t="s">
        <v>12972</v>
      </c>
      <c r="C9731" s="371" t="s">
        <v>52</v>
      </c>
      <c r="D9731" s="372">
        <v>1.02</v>
      </c>
    </row>
    <row r="9732" spans="1:4" x14ac:dyDescent="0.25">
      <c r="A9732" s="369" t="s">
        <v>3714</v>
      </c>
      <c r="B9732" s="370" t="s">
        <v>3715</v>
      </c>
      <c r="C9732" s="371" t="s">
        <v>52</v>
      </c>
      <c r="D9732" s="372"/>
    </row>
    <row r="9733" spans="1:4" x14ac:dyDescent="0.25">
      <c r="A9733" s="369" t="s">
        <v>8913</v>
      </c>
      <c r="B9733" s="370" t="s">
        <v>8914</v>
      </c>
      <c r="C9733" s="371" t="s">
        <v>770</v>
      </c>
      <c r="D9733" s="372">
        <v>0.25</v>
      </c>
    </row>
    <row r="9734" spans="1:4" x14ac:dyDescent="0.25">
      <c r="A9734" s="369" t="s">
        <v>8915</v>
      </c>
      <c r="B9734" s="370" t="s">
        <v>8916</v>
      </c>
      <c r="C9734" s="371" t="s">
        <v>770</v>
      </c>
      <c r="D9734" s="372">
        <v>0.25</v>
      </c>
    </row>
    <row r="9735" spans="1:4" x14ac:dyDescent="0.25">
      <c r="A9735" s="369" t="s">
        <v>12985</v>
      </c>
      <c r="B9735" s="370" t="s">
        <v>12986</v>
      </c>
      <c r="C9735" s="371" t="s">
        <v>52</v>
      </c>
      <c r="D9735" s="372">
        <v>1.02</v>
      </c>
    </row>
    <row r="9736" spans="1:4" x14ac:dyDescent="0.25">
      <c r="A9736" s="369" t="s">
        <v>3716</v>
      </c>
      <c r="B9736" s="370" t="s">
        <v>3717</v>
      </c>
      <c r="C9736" s="371" t="s">
        <v>52</v>
      </c>
      <c r="D9736" s="372"/>
    </row>
    <row r="9737" spans="1:4" x14ac:dyDescent="0.25">
      <c r="A9737" s="369" t="s">
        <v>8913</v>
      </c>
      <c r="B9737" s="370" t="s">
        <v>8914</v>
      </c>
      <c r="C9737" s="371" t="s">
        <v>770</v>
      </c>
      <c r="D9737" s="372">
        <v>0.3</v>
      </c>
    </row>
    <row r="9738" spans="1:4" x14ac:dyDescent="0.25">
      <c r="A9738" s="369" t="s">
        <v>8915</v>
      </c>
      <c r="B9738" s="370" t="s">
        <v>8916</v>
      </c>
      <c r="C9738" s="371" t="s">
        <v>770</v>
      </c>
      <c r="D9738" s="372">
        <v>0.3</v>
      </c>
    </row>
    <row r="9739" spans="1:4" x14ac:dyDescent="0.25">
      <c r="A9739" s="369" t="s">
        <v>12981</v>
      </c>
      <c r="B9739" s="370" t="s">
        <v>12982</v>
      </c>
      <c r="C9739" s="371" t="s">
        <v>52</v>
      </c>
      <c r="D9739" s="372">
        <v>1.02</v>
      </c>
    </row>
    <row r="9740" spans="1:4" x14ac:dyDescent="0.25">
      <c r="A9740" s="369" t="s">
        <v>3718</v>
      </c>
      <c r="B9740" s="370" t="s">
        <v>3719</v>
      </c>
      <c r="C9740" s="371" t="s">
        <v>52</v>
      </c>
      <c r="D9740" s="372"/>
    </row>
    <row r="9741" spans="1:4" x14ac:dyDescent="0.25">
      <c r="A9741" s="369" t="s">
        <v>8913</v>
      </c>
      <c r="B9741" s="370" t="s">
        <v>8914</v>
      </c>
      <c r="C9741" s="371" t="s">
        <v>770</v>
      </c>
      <c r="D9741" s="372">
        <v>0.45</v>
      </c>
    </row>
    <row r="9742" spans="1:4" x14ac:dyDescent="0.25">
      <c r="A9742" s="369" t="s">
        <v>8915</v>
      </c>
      <c r="B9742" s="370" t="s">
        <v>8916</v>
      </c>
      <c r="C9742" s="371" t="s">
        <v>770</v>
      </c>
      <c r="D9742" s="372">
        <v>0.45</v>
      </c>
    </row>
    <row r="9743" spans="1:4" x14ac:dyDescent="0.25">
      <c r="A9743" s="369" t="s">
        <v>12983</v>
      </c>
      <c r="B9743" s="370" t="s">
        <v>12984</v>
      </c>
      <c r="C9743" s="371" t="s">
        <v>52</v>
      </c>
      <c r="D9743" s="372">
        <v>1.02</v>
      </c>
    </row>
    <row r="9744" spans="1:4" x14ac:dyDescent="0.25">
      <c r="A9744" s="365" t="s">
        <v>7552</v>
      </c>
      <c r="B9744" s="366" t="s">
        <v>15144</v>
      </c>
      <c r="C9744" s="367"/>
      <c r="D9744" s="368"/>
    </row>
    <row r="9745" spans="1:4" ht="30" x14ac:dyDescent="0.25">
      <c r="A9745" s="369" t="s">
        <v>3721</v>
      </c>
      <c r="B9745" s="370" t="s">
        <v>7553</v>
      </c>
      <c r="C9745" s="371" t="s">
        <v>52</v>
      </c>
      <c r="D9745" s="372"/>
    </row>
    <row r="9746" spans="1:4" x14ac:dyDescent="0.25">
      <c r="A9746" s="369" t="s">
        <v>8913</v>
      </c>
      <c r="B9746" s="370" t="s">
        <v>8914</v>
      </c>
      <c r="C9746" s="371" t="s">
        <v>770</v>
      </c>
      <c r="D9746" s="372">
        <v>0.5</v>
      </c>
    </row>
    <row r="9747" spans="1:4" x14ac:dyDescent="0.25">
      <c r="A9747" s="369" t="s">
        <v>8915</v>
      </c>
      <c r="B9747" s="370" t="s">
        <v>8916</v>
      </c>
      <c r="C9747" s="371" t="s">
        <v>770</v>
      </c>
      <c r="D9747" s="372">
        <v>1.5</v>
      </c>
    </row>
    <row r="9748" spans="1:4" ht="30" x14ac:dyDescent="0.25">
      <c r="A9748" s="369" t="s">
        <v>12939</v>
      </c>
      <c r="B9748" s="370" t="s">
        <v>12940</v>
      </c>
      <c r="C9748" s="371" t="s">
        <v>52</v>
      </c>
      <c r="D9748" s="372">
        <v>1.02</v>
      </c>
    </row>
    <row r="9749" spans="1:4" x14ac:dyDescent="0.25">
      <c r="A9749" s="365" t="s">
        <v>7554</v>
      </c>
      <c r="B9749" s="366" t="s">
        <v>15145</v>
      </c>
      <c r="C9749" s="367"/>
      <c r="D9749" s="368"/>
    </row>
    <row r="9750" spans="1:4" ht="30" x14ac:dyDescent="0.25">
      <c r="A9750" s="369" t="s">
        <v>3723</v>
      </c>
      <c r="B9750" s="370" t="s">
        <v>7555</v>
      </c>
      <c r="C9750" s="371" t="s">
        <v>52</v>
      </c>
      <c r="D9750" s="372"/>
    </row>
    <row r="9751" spans="1:4" x14ac:dyDescent="0.25">
      <c r="A9751" s="369" t="s">
        <v>8913</v>
      </c>
      <c r="B9751" s="370" t="s">
        <v>8914</v>
      </c>
      <c r="C9751" s="371" t="s">
        <v>770</v>
      </c>
      <c r="D9751" s="372">
        <v>0.3</v>
      </c>
    </row>
    <row r="9752" spans="1:4" x14ac:dyDescent="0.25">
      <c r="A9752" s="369" t="s">
        <v>8915</v>
      </c>
      <c r="B9752" s="370" t="s">
        <v>8916</v>
      </c>
      <c r="C9752" s="371" t="s">
        <v>770</v>
      </c>
      <c r="D9752" s="372">
        <v>0.9</v>
      </c>
    </row>
    <row r="9753" spans="1:4" ht="30" x14ac:dyDescent="0.25">
      <c r="A9753" s="369" t="s">
        <v>12935</v>
      </c>
      <c r="B9753" s="370" t="s">
        <v>12936</v>
      </c>
      <c r="C9753" s="371" t="s">
        <v>52</v>
      </c>
      <c r="D9753" s="372">
        <v>1.02</v>
      </c>
    </row>
    <row r="9754" spans="1:4" ht="30" x14ac:dyDescent="0.25">
      <c r="A9754" s="369" t="s">
        <v>3724</v>
      </c>
      <c r="B9754" s="370" t="s">
        <v>7556</v>
      </c>
      <c r="C9754" s="371" t="s">
        <v>52</v>
      </c>
      <c r="D9754" s="372"/>
    </row>
    <row r="9755" spans="1:4" x14ac:dyDescent="0.25">
      <c r="A9755" s="369" t="s">
        <v>8913</v>
      </c>
      <c r="B9755" s="370" t="s">
        <v>8914</v>
      </c>
      <c r="C9755" s="371" t="s">
        <v>770</v>
      </c>
      <c r="D9755" s="372">
        <v>0.35</v>
      </c>
    </row>
    <row r="9756" spans="1:4" x14ac:dyDescent="0.25">
      <c r="A9756" s="369" t="s">
        <v>8915</v>
      </c>
      <c r="B9756" s="370" t="s">
        <v>8916</v>
      </c>
      <c r="C9756" s="371" t="s">
        <v>770</v>
      </c>
      <c r="D9756" s="372">
        <v>1.1000000000000001</v>
      </c>
    </row>
    <row r="9757" spans="1:4" ht="30" x14ac:dyDescent="0.25">
      <c r="A9757" s="369" t="s">
        <v>12937</v>
      </c>
      <c r="B9757" s="370" t="s">
        <v>12938</v>
      </c>
      <c r="C9757" s="371" t="s">
        <v>52</v>
      </c>
      <c r="D9757" s="372">
        <v>1.02</v>
      </c>
    </row>
    <row r="9758" spans="1:4" ht="30" x14ac:dyDescent="0.25">
      <c r="A9758" s="369" t="s">
        <v>3725</v>
      </c>
      <c r="B9758" s="370" t="s">
        <v>7557</v>
      </c>
      <c r="C9758" s="371" t="s">
        <v>52</v>
      </c>
      <c r="D9758" s="372"/>
    </row>
    <row r="9759" spans="1:4" x14ac:dyDescent="0.25">
      <c r="A9759" s="369" t="s">
        <v>8913</v>
      </c>
      <c r="B9759" s="370" t="s">
        <v>8914</v>
      </c>
      <c r="C9759" s="371" t="s">
        <v>770</v>
      </c>
      <c r="D9759" s="372">
        <v>0.5</v>
      </c>
    </row>
    <row r="9760" spans="1:4" x14ac:dyDescent="0.25">
      <c r="A9760" s="369" t="s">
        <v>8915</v>
      </c>
      <c r="B9760" s="370" t="s">
        <v>8916</v>
      </c>
      <c r="C9760" s="371" t="s">
        <v>770</v>
      </c>
      <c r="D9760" s="372">
        <v>1.5</v>
      </c>
    </row>
    <row r="9761" spans="1:4" ht="45" x14ac:dyDescent="0.25">
      <c r="A9761" s="369" t="s">
        <v>12975</v>
      </c>
      <c r="B9761" s="370" t="s">
        <v>12976</v>
      </c>
      <c r="C9761" s="371" t="s">
        <v>52</v>
      </c>
      <c r="D9761" s="372">
        <v>1.02</v>
      </c>
    </row>
    <row r="9762" spans="1:4" ht="30" x14ac:dyDescent="0.25">
      <c r="A9762" s="369" t="s">
        <v>3726</v>
      </c>
      <c r="B9762" s="370" t="s">
        <v>7558</v>
      </c>
      <c r="C9762" s="371" t="s">
        <v>52</v>
      </c>
      <c r="D9762" s="372"/>
    </row>
    <row r="9763" spans="1:4" x14ac:dyDescent="0.25">
      <c r="A9763" s="369" t="s">
        <v>8913</v>
      </c>
      <c r="B9763" s="370" t="s">
        <v>8914</v>
      </c>
      <c r="C9763" s="371" t="s">
        <v>770</v>
      </c>
      <c r="D9763" s="372">
        <v>0.6</v>
      </c>
    </row>
    <row r="9764" spans="1:4" x14ac:dyDescent="0.25">
      <c r="A9764" s="369" t="s">
        <v>8915</v>
      </c>
      <c r="B9764" s="370" t="s">
        <v>8916</v>
      </c>
      <c r="C9764" s="371" t="s">
        <v>770</v>
      </c>
      <c r="D9764" s="372">
        <v>1.8</v>
      </c>
    </row>
    <row r="9765" spans="1:4" ht="30" x14ac:dyDescent="0.25">
      <c r="A9765" s="369" t="s">
        <v>12977</v>
      </c>
      <c r="B9765" s="370" t="s">
        <v>12978</v>
      </c>
      <c r="C9765" s="371" t="s">
        <v>52</v>
      </c>
      <c r="D9765" s="372">
        <v>1.02</v>
      </c>
    </row>
    <row r="9766" spans="1:4" x14ac:dyDescent="0.25">
      <c r="A9766" s="365" t="s">
        <v>7559</v>
      </c>
      <c r="B9766" s="366" t="s">
        <v>3727</v>
      </c>
      <c r="C9766" s="367"/>
      <c r="D9766" s="368"/>
    </row>
    <row r="9767" spans="1:4" x14ac:dyDescent="0.25">
      <c r="A9767" s="369" t="s">
        <v>3728</v>
      </c>
      <c r="B9767" s="370" t="s">
        <v>3729</v>
      </c>
      <c r="C9767" s="371" t="s">
        <v>569</v>
      </c>
      <c r="D9767" s="372"/>
    </row>
    <row r="9768" spans="1:4" x14ac:dyDescent="0.25">
      <c r="A9768" s="369" t="s">
        <v>8913</v>
      </c>
      <c r="B9768" s="370" t="s">
        <v>8914</v>
      </c>
      <c r="C9768" s="371" t="s">
        <v>770</v>
      </c>
      <c r="D9768" s="372">
        <v>0.1</v>
      </c>
    </row>
    <row r="9769" spans="1:4" x14ac:dyDescent="0.25">
      <c r="A9769" s="369" t="s">
        <v>8915</v>
      </c>
      <c r="B9769" s="370" t="s">
        <v>8916</v>
      </c>
      <c r="C9769" s="371" t="s">
        <v>770</v>
      </c>
      <c r="D9769" s="372">
        <v>0.1</v>
      </c>
    </row>
    <row r="9770" spans="1:4" x14ac:dyDescent="0.25">
      <c r="A9770" s="369" t="s">
        <v>14462</v>
      </c>
      <c r="B9770" s="370" t="s">
        <v>14463</v>
      </c>
      <c r="C9770" s="371" t="s">
        <v>569</v>
      </c>
      <c r="D9770" s="372">
        <v>1</v>
      </c>
    </row>
    <row r="9771" spans="1:4" x14ac:dyDescent="0.25">
      <c r="A9771" s="369" t="s">
        <v>3730</v>
      </c>
      <c r="B9771" s="370" t="s">
        <v>3731</v>
      </c>
      <c r="C9771" s="371" t="s">
        <v>569</v>
      </c>
      <c r="D9771" s="372"/>
    </row>
    <row r="9772" spans="1:4" x14ac:dyDescent="0.25">
      <c r="A9772" s="369" t="s">
        <v>8913</v>
      </c>
      <c r="B9772" s="370" t="s">
        <v>8914</v>
      </c>
      <c r="C9772" s="371" t="s">
        <v>770</v>
      </c>
      <c r="D9772" s="372">
        <v>0.1</v>
      </c>
    </row>
    <row r="9773" spans="1:4" x14ac:dyDescent="0.25">
      <c r="A9773" s="369" t="s">
        <v>8915</v>
      </c>
      <c r="B9773" s="370" t="s">
        <v>8916</v>
      </c>
      <c r="C9773" s="371" t="s">
        <v>770</v>
      </c>
      <c r="D9773" s="372">
        <v>0.1</v>
      </c>
    </row>
    <row r="9774" spans="1:4" x14ac:dyDescent="0.25">
      <c r="A9774" s="369" t="s">
        <v>14464</v>
      </c>
      <c r="B9774" s="370" t="s">
        <v>3731</v>
      </c>
      <c r="C9774" s="371" t="s">
        <v>569</v>
      </c>
      <c r="D9774" s="372">
        <v>1</v>
      </c>
    </row>
    <row r="9775" spans="1:4" x14ac:dyDescent="0.25">
      <c r="A9775" s="369" t="s">
        <v>3732</v>
      </c>
      <c r="B9775" s="370" t="s">
        <v>7560</v>
      </c>
      <c r="C9775" s="371" t="s">
        <v>569</v>
      </c>
      <c r="D9775" s="372"/>
    </row>
    <row r="9776" spans="1:4" x14ac:dyDescent="0.25">
      <c r="A9776" s="369" t="s">
        <v>8913</v>
      </c>
      <c r="B9776" s="370" t="s">
        <v>8914</v>
      </c>
      <c r="C9776" s="371" t="s">
        <v>770</v>
      </c>
      <c r="D9776" s="372">
        <v>0.1</v>
      </c>
    </row>
    <row r="9777" spans="1:4" x14ac:dyDescent="0.25">
      <c r="A9777" s="369" t="s">
        <v>8915</v>
      </c>
      <c r="B9777" s="370" t="s">
        <v>8916</v>
      </c>
      <c r="C9777" s="371" t="s">
        <v>770</v>
      </c>
      <c r="D9777" s="372">
        <v>0.1</v>
      </c>
    </row>
    <row r="9778" spans="1:4" x14ac:dyDescent="0.25">
      <c r="A9778" s="369" t="s">
        <v>14416</v>
      </c>
      <c r="B9778" s="370" t="s">
        <v>14417</v>
      </c>
      <c r="C9778" s="371" t="s">
        <v>569</v>
      </c>
      <c r="D9778" s="372">
        <v>1</v>
      </c>
    </row>
    <row r="9779" spans="1:4" x14ac:dyDescent="0.25">
      <c r="A9779" s="369" t="s">
        <v>3733</v>
      </c>
      <c r="B9779" s="370" t="s">
        <v>7561</v>
      </c>
      <c r="C9779" s="371" t="s">
        <v>569</v>
      </c>
      <c r="D9779" s="372"/>
    </row>
    <row r="9780" spans="1:4" x14ac:dyDescent="0.25">
      <c r="A9780" s="369" t="s">
        <v>8913</v>
      </c>
      <c r="B9780" s="370" t="s">
        <v>8914</v>
      </c>
      <c r="C9780" s="371" t="s">
        <v>770</v>
      </c>
      <c r="D9780" s="372">
        <v>0.1</v>
      </c>
    </row>
    <row r="9781" spans="1:4" x14ac:dyDescent="0.25">
      <c r="A9781" s="369" t="s">
        <v>8915</v>
      </c>
      <c r="B9781" s="370" t="s">
        <v>8916</v>
      </c>
      <c r="C9781" s="371" t="s">
        <v>770</v>
      </c>
      <c r="D9781" s="372">
        <v>0.1</v>
      </c>
    </row>
    <row r="9782" spans="1:4" x14ac:dyDescent="0.25">
      <c r="A9782" s="369" t="s">
        <v>14418</v>
      </c>
      <c r="B9782" s="370" t="s">
        <v>14419</v>
      </c>
      <c r="C9782" s="371" t="s">
        <v>569</v>
      </c>
      <c r="D9782" s="372">
        <v>1</v>
      </c>
    </row>
    <row r="9783" spans="1:4" x14ac:dyDescent="0.25">
      <c r="A9783" s="369" t="s">
        <v>3734</v>
      </c>
      <c r="B9783" s="370" t="s">
        <v>7562</v>
      </c>
      <c r="C9783" s="371" t="s">
        <v>569</v>
      </c>
      <c r="D9783" s="372"/>
    </row>
    <row r="9784" spans="1:4" x14ac:dyDescent="0.25">
      <c r="A9784" s="369" t="s">
        <v>8913</v>
      </c>
      <c r="B9784" s="370" t="s">
        <v>8914</v>
      </c>
      <c r="C9784" s="371" t="s">
        <v>770</v>
      </c>
      <c r="D9784" s="372">
        <v>0.1</v>
      </c>
    </row>
    <row r="9785" spans="1:4" x14ac:dyDescent="0.25">
      <c r="A9785" s="369" t="s">
        <v>8915</v>
      </c>
      <c r="B9785" s="370" t="s">
        <v>8916</v>
      </c>
      <c r="C9785" s="371" t="s">
        <v>770</v>
      </c>
      <c r="D9785" s="372">
        <v>0.1</v>
      </c>
    </row>
    <row r="9786" spans="1:4" x14ac:dyDescent="0.25">
      <c r="A9786" s="369" t="s">
        <v>14420</v>
      </c>
      <c r="B9786" s="370" t="s">
        <v>14421</v>
      </c>
      <c r="C9786" s="371" t="s">
        <v>569</v>
      </c>
      <c r="D9786" s="372">
        <v>1</v>
      </c>
    </row>
    <row r="9787" spans="1:4" x14ac:dyDescent="0.25">
      <c r="A9787" s="369" t="s">
        <v>3735</v>
      </c>
      <c r="B9787" s="370" t="s">
        <v>7563</v>
      </c>
      <c r="C9787" s="371" t="s">
        <v>569</v>
      </c>
      <c r="D9787" s="372"/>
    </row>
    <row r="9788" spans="1:4" x14ac:dyDescent="0.25">
      <c r="A9788" s="369" t="s">
        <v>8913</v>
      </c>
      <c r="B9788" s="370" t="s">
        <v>8914</v>
      </c>
      <c r="C9788" s="371" t="s">
        <v>770</v>
      </c>
      <c r="D9788" s="372">
        <v>0.1</v>
      </c>
    </row>
    <row r="9789" spans="1:4" x14ac:dyDescent="0.25">
      <c r="A9789" s="369" t="s">
        <v>8915</v>
      </c>
      <c r="B9789" s="370" t="s">
        <v>8916</v>
      </c>
      <c r="C9789" s="371" t="s">
        <v>770</v>
      </c>
      <c r="D9789" s="372">
        <v>0.1</v>
      </c>
    </row>
    <row r="9790" spans="1:4" x14ac:dyDescent="0.25">
      <c r="A9790" s="369" t="s">
        <v>14422</v>
      </c>
      <c r="B9790" s="370" t="s">
        <v>14423</v>
      </c>
      <c r="C9790" s="371" t="s">
        <v>569</v>
      </c>
      <c r="D9790" s="372">
        <v>1</v>
      </c>
    </row>
    <row r="9791" spans="1:4" x14ac:dyDescent="0.25">
      <c r="A9791" s="369" t="s">
        <v>3736</v>
      </c>
      <c r="B9791" s="370" t="s">
        <v>7564</v>
      </c>
      <c r="C9791" s="371" t="s">
        <v>569</v>
      </c>
      <c r="D9791" s="372"/>
    </row>
    <row r="9792" spans="1:4" x14ac:dyDescent="0.25">
      <c r="A9792" s="369" t="s">
        <v>8913</v>
      </c>
      <c r="B9792" s="370" t="s">
        <v>8914</v>
      </c>
      <c r="C9792" s="371" t="s">
        <v>770</v>
      </c>
      <c r="D9792" s="372">
        <v>0.1</v>
      </c>
    </row>
    <row r="9793" spans="1:4" x14ac:dyDescent="0.25">
      <c r="A9793" s="369" t="s">
        <v>8915</v>
      </c>
      <c r="B9793" s="370" t="s">
        <v>8916</v>
      </c>
      <c r="C9793" s="371" t="s">
        <v>770</v>
      </c>
      <c r="D9793" s="372">
        <v>0.1</v>
      </c>
    </row>
    <row r="9794" spans="1:4" x14ac:dyDescent="0.25">
      <c r="A9794" s="369" t="s">
        <v>14424</v>
      </c>
      <c r="B9794" s="370" t="s">
        <v>14425</v>
      </c>
      <c r="C9794" s="371" t="s">
        <v>569</v>
      </c>
      <c r="D9794" s="372">
        <v>1</v>
      </c>
    </row>
    <row r="9795" spans="1:4" x14ac:dyDescent="0.25">
      <c r="A9795" s="369" t="s">
        <v>3737</v>
      </c>
      <c r="B9795" s="370" t="s">
        <v>7565</v>
      </c>
      <c r="C9795" s="371" t="s">
        <v>569</v>
      </c>
      <c r="D9795" s="372"/>
    </row>
    <row r="9796" spans="1:4" x14ac:dyDescent="0.25">
      <c r="A9796" s="369" t="s">
        <v>8913</v>
      </c>
      <c r="B9796" s="370" t="s">
        <v>8914</v>
      </c>
      <c r="C9796" s="371" t="s">
        <v>770</v>
      </c>
      <c r="D9796" s="372">
        <v>0.1</v>
      </c>
    </row>
    <row r="9797" spans="1:4" x14ac:dyDescent="0.25">
      <c r="A9797" s="369" t="s">
        <v>8915</v>
      </c>
      <c r="B9797" s="370" t="s">
        <v>8916</v>
      </c>
      <c r="C9797" s="371" t="s">
        <v>770</v>
      </c>
      <c r="D9797" s="372">
        <v>0.1</v>
      </c>
    </row>
    <row r="9798" spans="1:4" x14ac:dyDescent="0.25">
      <c r="A9798" s="369" t="s">
        <v>14426</v>
      </c>
      <c r="B9798" s="370" t="s">
        <v>14427</v>
      </c>
      <c r="C9798" s="371" t="s">
        <v>569</v>
      </c>
      <c r="D9798" s="372">
        <v>1</v>
      </c>
    </row>
    <row r="9799" spans="1:4" x14ac:dyDescent="0.25">
      <c r="A9799" s="365" t="s">
        <v>7566</v>
      </c>
      <c r="B9799" s="366" t="s">
        <v>15146</v>
      </c>
      <c r="C9799" s="367"/>
      <c r="D9799" s="368"/>
    </row>
    <row r="9800" spans="1:4" x14ac:dyDescent="0.25">
      <c r="A9800" s="369" t="s">
        <v>3739</v>
      </c>
      <c r="B9800" s="370" t="s">
        <v>3740</v>
      </c>
      <c r="C9800" s="371" t="s">
        <v>569</v>
      </c>
      <c r="D9800" s="372"/>
    </row>
    <row r="9801" spans="1:4" x14ac:dyDescent="0.25">
      <c r="A9801" s="369" t="s">
        <v>8913</v>
      </c>
      <c r="B9801" s="370" t="s">
        <v>8914</v>
      </c>
      <c r="C9801" s="371" t="s">
        <v>770</v>
      </c>
      <c r="D9801" s="372">
        <v>0.08</v>
      </c>
    </row>
    <row r="9802" spans="1:4" x14ac:dyDescent="0.25">
      <c r="A9802" s="369" t="s">
        <v>8915</v>
      </c>
      <c r="B9802" s="370" t="s">
        <v>8916</v>
      </c>
      <c r="C9802" s="371" t="s">
        <v>770</v>
      </c>
      <c r="D9802" s="372">
        <v>0.08</v>
      </c>
    </row>
    <row r="9803" spans="1:4" x14ac:dyDescent="0.25">
      <c r="A9803" s="369" t="s">
        <v>14430</v>
      </c>
      <c r="B9803" s="370" t="s">
        <v>14431</v>
      </c>
      <c r="C9803" s="371" t="s">
        <v>569</v>
      </c>
      <c r="D9803" s="372">
        <v>1</v>
      </c>
    </row>
    <row r="9804" spans="1:4" x14ac:dyDescent="0.25">
      <c r="A9804" s="369" t="s">
        <v>3741</v>
      </c>
      <c r="B9804" s="370" t="s">
        <v>3742</v>
      </c>
      <c r="C9804" s="371" t="s">
        <v>569</v>
      </c>
      <c r="D9804" s="372"/>
    </row>
    <row r="9805" spans="1:4" x14ac:dyDescent="0.25">
      <c r="A9805" s="369" t="s">
        <v>8913</v>
      </c>
      <c r="B9805" s="370" t="s">
        <v>8914</v>
      </c>
      <c r="C9805" s="371" t="s">
        <v>770</v>
      </c>
      <c r="D9805" s="372">
        <v>0.15</v>
      </c>
    </row>
    <row r="9806" spans="1:4" x14ac:dyDescent="0.25">
      <c r="A9806" s="369" t="s">
        <v>8915</v>
      </c>
      <c r="B9806" s="370" t="s">
        <v>8916</v>
      </c>
      <c r="C9806" s="371" t="s">
        <v>770</v>
      </c>
      <c r="D9806" s="372">
        <v>0.15</v>
      </c>
    </row>
    <row r="9807" spans="1:4" x14ac:dyDescent="0.25">
      <c r="A9807" s="369" t="s">
        <v>14434</v>
      </c>
      <c r="B9807" s="370" t="s">
        <v>14435</v>
      </c>
      <c r="C9807" s="371" t="s">
        <v>569</v>
      </c>
      <c r="D9807" s="372">
        <v>1</v>
      </c>
    </row>
    <row r="9808" spans="1:4" x14ac:dyDescent="0.25">
      <c r="A9808" s="369" t="s">
        <v>3743</v>
      </c>
      <c r="B9808" s="370" t="s">
        <v>3744</v>
      </c>
      <c r="C9808" s="371" t="s">
        <v>569</v>
      </c>
      <c r="D9808" s="372"/>
    </row>
    <row r="9809" spans="1:4" x14ac:dyDescent="0.25">
      <c r="A9809" s="369" t="s">
        <v>8913</v>
      </c>
      <c r="B9809" s="370" t="s">
        <v>8914</v>
      </c>
      <c r="C9809" s="371" t="s">
        <v>770</v>
      </c>
      <c r="D9809" s="372">
        <v>0.15</v>
      </c>
    </row>
    <row r="9810" spans="1:4" x14ac:dyDescent="0.25">
      <c r="A9810" s="369" t="s">
        <v>8915</v>
      </c>
      <c r="B9810" s="370" t="s">
        <v>8916</v>
      </c>
      <c r="C9810" s="371" t="s">
        <v>770</v>
      </c>
      <c r="D9810" s="372">
        <v>0.15</v>
      </c>
    </row>
    <row r="9811" spans="1:4" x14ac:dyDescent="0.25">
      <c r="A9811" s="369" t="s">
        <v>14454</v>
      </c>
      <c r="B9811" s="370" t="s">
        <v>14455</v>
      </c>
      <c r="C9811" s="371" t="s">
        <v>569</v>
      </c>
      <c r="D9811" s="372">
        <v>1</v>
      </c>
    </row>
    <row r="9812" spans="1:4" x14ac:dyDescent="0.25">
      <c r="A9812" s="369" t="s">
        <v>3745</v>
      </c>
      <c r="B9812" s="370" t="s">
        <v>3746</v>
      </c>
      <c r="C9812" s="371" t="s">
        <v>569</v>
      </c>
      <c r="D9812" s="372"/>
    </row>
    <row r="9813" spans="1:4" x14ac:dyDescent="0.25">
      <c r="A9813" s="369" t="s">
        <v>8913</v>
      </c>
      <c r="B9813" s="370" t="s">
        <v>8914</v>
      </c>
      <c r="C9813" s="371" t="s">
        <v>770</v>
      </c>
      <c r="D9813" s="372">
        <v>0.15</v>
      </c>
    </row>
    <row r="9814" spans="1:4" x14ac:dyDescent="0.25">
      <c r="A9814" s="369" t="s">
        <v>8915</v>
      </c>
      <c r="B9814" s="370" t="s">
        <v>8916</v>
      </c>
      <c r="C9814" s="371" t="s">
        <v>770</v>
      </c>
      <c r="D9814" s="372">
        <v>0.15</v>
      </c>
    </row>
    <row r="9815" spans="1:4" x14ac:dyDescent="0.25">
      <c r="A9815" s="369" t="s">
        <v>14436</v>
      </c>
      <c r="B9815" s="370" t="s">
        <v>14437</v>
      </c>
      <c r="C9815" s="371" t="s">
        <v>569</v>
      </c>
      <c r="D9815" s="372">
        <v>1</v>
      </c>
    </row>
    <row r="9816" spans="1:4" x14ac:dyDescent="0.25">
      <c r="A9816" s="369" t="s">
        <v>3747</v>
      </c>
      <c r="B9816" s="370" t="s">
        <v>3748</v>
      </c>
      <c r="C9816" s="371" t="s">
        <v>569</v>
      </c>
      <c r="D9816" s="372"/>
    </row>
    <row r="9817" spans="1:4" x14ac:dyDescent="0.25">
      <c r="A9817" s="369" t="s">
        <v>8913</v>
      </c>
      <c r="B9817" s="370" t="s">
        <v>8914</v>
      </c>
      <c r="C9817" s="371" t="s">
        <v>770</v>
      </c>
      <c r="D9817" s="372">
        <v>0.15</v>
      </c>
    </row>
    <row r="9818" spans="1:4" x14ac:dyDescent="0.25">
      <c r="A9818" s="369" t="s">
        <v>8915</v>
      </c>
      <c r="B9818" s="370" t="s">
        <v>8916</v>
      </c>
      <c r="C9818" s="371" t="s">
        <v>770</v>
      </c>
      <c r="D9818" s="372">
        <v>0.15</v>
      </c>
    </row>
    <row r="9819" spans="1:4" x14ac:dyDescent="0.25">
      <c r="A9819" s="369" t="s">
        <v>14458</v>
      </c>
      <c r="B9819" s="370" t="s">
        <v>14459</v>
      </c>
      <c r="C9819" s="371" t="s">
        <v>569</v>
      </c>
      <c r="D9819" s="372">
        <v>1</v>
      </c>
    </row>
    <row r="9820" spans="1:4" x14ac:dyDescent="0.25">
      <c r="A9820" s="369" t="s">
        <v>3749</v>
      </c>
      <c r="B9820" s="370" t="s">
        <v>3750</v>
      </c>
      <c r="C9820" s="371" t="s">
        <v>569</v>
      </c>
      <c r="D9820" s="372"/>
    </row>
    <row r="9821" spans="1:4" x14ac:dyDescent="0.25">
      <c r="A9821" s="369" t="s">
        <v>8913</v>
      </c>
      <c r="B9821" s="370" t="s">
        <v>8914</v>
      </c>
      <c r="C9821" s="371" t="s">
        <v>770</v>
      </c>
      <c r="D9821" s="372">
        <v>0.15</v>
      </c>
    </row>
    <row r="9822" spans="1:4" x14ac:dyDescent="0.25">
      <c r="A9822" s="369" t="s">
        <v>8915</v>
      </c>
      <c r="B9822" s="370" t="s">
        <v>8916</v>
      </c>
      <c r="C9822" s="371" t="s">
        <v>770</v>
      </c>
      <c r="D9822" s="372">
        <v>0.15</v>
      </c>
    </row>
    <row r="9823" spans="1:4" x14ac:dyDescent="0.25">
      <c r="A9823" s="369" t="s">
        <v>14438</v>
      </c>
      <c r="B9823" s="370" t="s">
        <v>14439</v>
      </c>
      <c r="C9823" s="371" t="s">
        <v>569</v>
      </c>
      <c r="D9823" s="372">
        <v>1</v>
      </c>
    </row>
    <row r="9824" spans="1:4" x14ac:dyDescent="0.25">
      <c r="A9824" s="369" t="s">
        <v>3751</v>
      </c>
      <c r="B9824" s="370" t="s">
        <v>3752</v>
      </c>
      <c r="C9824" s="371" t="s">
        <v>569</v>
      </c>
      <c r="D9824" s="372"/>
    </row>
    <row r="9825" spans="1:4" x14ac:dyDescent="0.25">
      <c r="A9825" s="369" t="s">
        <v>8913</v>
      </c>
      <c r="B9825" s="370" t="s">
        <v>8914</v>
      </c>
      <c r="C9825" s="371" t="s">
        <v>770</v>
      </c>
      <c r="D9825" s="372">
        <v>0.15</v>
      </c>
    </row>
    <row r="9826" spans="1:4" x14ac:dyDescent="0.25">
      <c r="A9826" s="369" t="s">
        <v>8915</v>
      </c>
      <c r="B9826" s="370" t="s">
        <v>8916</v>
      </c>
      <c r="C9826" s="371" t="s">
        <v>770</v>
      </c>
      <c r="D9826" s="372">
        <v>0.15</v>
      </c>
    </row>
    <row r="9827" spans="1:4" x14ac:dyDescent="0.25">
      <c r="A9827" s="369" t="s">
        <v>14440</v>
      </c>
      <c r="B9827" s="370" t="s">
        <v>14441</v>
      </c>
      <c r="C9827" s="371" t="s">
        <v>569</v>
      </c>
      <c r="D9827" s="372">
        <v>1</v>
      </c>
    </row>
    <row r="9828" spans="1:4" x14ac:dyDescent="0.25">
      <c r="A9828" s="369" t="s">
        <v>3753</v>
      </c>
      <c r="B9828" s="370" t="s">
        <v>3754</v>
      </c>
      <c r="C9828" s="371" t="s">
        <v>569</v>
      </c>
      <c r="D9828" s="372"/>
    </row>
    <row r="9829" spans="1:4" x14ac:dyDescent="0.25">
      <c r="A9829" s="369" t="s">
        <v>8913</v>
      </c>
      <c r="B9829" s="370" t="s">
        <v>8914</v>
      </c>
      <c r="C9829" s="371" t="s">
        <v>770</v>
      </c>
      <c r="D9829" s="372">
        <v>0.15</v>
      </c>
    </row>
    <row r="9830" spans="1:4" x14ac:dyDescent="0.25">
      <c r="A9830" s="369" t="s">
        <v>8915</v>
      </c>
      <c r="B9830" s="370" t="s">
        <v>8916</v>
      </c>
      <c r="C9830" s="371" t="s">
        <v>770</v>
      </c>
      <c r="D9830" s="372">
        <v>0.15</v>
      </c>
    </row>
    <row r="9831" spans="1:4" x14ac:dyDescent="0.25">
      <c r="A9831" s="369" t="s">
        <v>14442</v>
      </c>
      <c r="B9831" s="370" t="s">
        <v>14443</v>
      </c>
      <c r="C9831" s="371" t="s">
        <v>569</v>
      </c>
      <c r="D9831" s="372">
        <v>1</v>
      </c>
    </row>
    <row r="9832" spans="1:4" x14ac:dyDescent="0.25">
      <c r="A9832" s="369" t="s">
        <v>3755</v>
      </c>
      <c r="B9832" s="370" t="s">
        <v>3756</v>
      </c>
      <c r="C9832" s="371" t="s">
        <v>569</v>
      </c>
      <c r="D9832" s="372"/>
    </row>
    <row r="9833" spans="1:4" x14ac:dyDescent="0.25">
      <c r="A9833" s="369" t="s">
        <v>8913</v>
      </c>
      <c r="B9833" s="370" t="s">
        <v>8914</v>
      </c>
      <c r="C9833" s="371" t="s">
        <v>770</v>
      </c>
      <c r="D9833" s="372">
        <v>0.2</v>
      </c>
    </row>
    <row r="9834" spans="1:4" x14ac:dyDescent="0.25">
      <c r="A9834" s="369" t="s">
        <v>8915</v>
      </c>
      <c r="B9834" s="370" t="s">
        <v>8916</v>
      </c>
      <c r="C9834" s="371" t="s">
        <v>770</v>
      </c>
      <c r="D9834" s="372">
        <v>0.2</v>
      </c>
    </row>
    <row r="9835" spans="1:4" x14ac:dyDescent="0.25">
      <c r="A9835" s="369" t="s">
        <v>14450</v>
      </c>
      <c r="B9835" s="370" t="s">
        <v>14451</v>
      </c>
      <c r="C9835" s="371" t="s">
        <v>569</v>
      </c>
      <c r="D9835" s="372">
        <v>1</v>
      </c>
    </row>
    <row r="9836" spans="1:4" x14ac:dyDescent="0.25">
      <c r="A9836" s="369" t="s">
        <v>3757</v>
      </c>
      <c r="B9836" s="370" t="s">
        <v>3758</v>
      </c>
      <c r="C9836" s="371" t="s">
        <v>569</v>
      </c>
      <c r="D9836" s="372"/>
    </row>
    <row r="9837" spans="1:4" x14ac:dyDescent="0.25">
      <c r="A9837" s="369" t="s">
        <v>8913</v>
      </c>
      <c r="B9837" s="370" t="s">
        <v>8914</v>
      </c>
      <c r="C9837" s="371" t="s">
        <v>770</v>
      </c>
      <c r="D9837" s="372">
        <v>0.2</v>
      </c>
    </row>
    <row r="9838" spans="1:4" x14ac:dyDescent="0.25">
      <c r="A9838" s="369" t="s">
        <v>8915</v>
      </c>
      <c r="B9838" s="370" t="s">
        <v>8916</v>
      </c>
      <c r="C9838" s="371" t="s">
        <v>770</v>
      </c>
      <c r="D9838" s="372">
        <v>0.2</v>
      </c>
    </row>
    <row r="9839" spans="1:4" x14ac:dyDescent="0.25">
      <c r="A9839" s="369" t="s">
        <v>14460</v>
      </c>
      <c r="B9839" s="370" t="s">
        <v>14461</v>
      </c>
      <c r="C9839" s="371" t="s">
        <v>569</v>
      </c>
      <c r="D9839" s="372">
        <v>1</v>
      </c>
    </row>
    <row r="9840" spans="1:4" x14ac:dyDescent="0.25">
      <c r="A9840" s="369" t="s">
        <v>3759</v>
      </c>
      <c r="B9840" s="370" t="s">
        <v>3760</v>
      </c>
      <c r="C9840" s="371" t="s">
        <v>569</v>
      </c>
      <c r="D9840" s="372"/>
    </row>
    <row r="9841" spans="1:4" x14ac:dyDescent="0.25">
      <c r="A9841" s="369" t="s">
        <v>8913</v>
      </c>
      <c r="B9841" s="370" t="s">
        <v>8914</v>
      </c>
      <c r="C9841" s="371" t="s">
        <v>770</v>
      </c>
      <c r="D9841" s="372">
        <v>0.2</v>
      </c>
    </row>
    <row r="9842" spans="1:4" x14ac:dyDescent="0.25">
      <c r="A9842" s="369" t="s">
        <v>8915</v>
      </c>
      <c r="B9842" s="370" t="s">
        <v>8916</v>
      </c>
      <c r="C9842" s="371" t="s">
        <v>770</v>
      </c>
      <c r="D9842" s="372">
        <v>0.2</v>
      </c>
    </row>
    <row r="9843" spans="1:4" x14ac:dyDescent="0.25">
      <c r="A9843" s="369" t="s">
        <v>14444</v>
      </c>
      <c r="B9843" s="370" t="s">
        <v>14445</v>
      </c>
      <c r="C9843" s="371" t="s">
        <v>569</v>
      </c>
      <c r="D9843" s="372">
        <v>1</v>
      </c>
    </row>
    <row r="9844" spans="1:4" x14ac:dyDescent="0.25">
      <c r="A9844" s="369" t="s">
        <v>3761</v>
      </c>
      <c r="B9844" s="370" t="s">
        <v>3762</v>
      </c>
      <c r="C9844" s="371" t="s">
        <v>569</v>
      </c>
      <c r="D9844" s="372"/>
    </row>
    <row r="9845" spans="1:4" x14ac:dyDescent="0.25">
      <c r="A9845" s="369" t="s">
        <v>8913</v>
      </c>
      <c r="B9845" s="370" t="s">
        <v>8914</v>
      </c>
      <c r="C9845" s="371" t="s">
        <v>770</v>
      </c>
      <c r="D9845" s="372">
        <v>0.2</v>
      </c>
    </row>
    <row r="9846" spans="1:4" x14ac:dyDescent="0.25">
      <c r="A9846" s="369" t="s">
        <v>8915</v>
      </c>
      <c r="B9846" s="370" t="s">
        <v>8916</v>
      </c>
      <c r="C9846" s="371" t="s">
        <v>770</v>
      </c>
      <c r="D9846" s="372">
        <v>0.2</v>
      </c>
    </row>
    <row r="9847" spans="1:4" x14ac:dyDescent="0.25">
      <c r="A9847" s="369" t="s">
        <v>14452</v>
      </c>
      <c r="B9847" s="370" t="s">
        <v>14453</v>
      </c>
      <c r="C9847" s="371" t="s">
        <v>569</v>
      </c>
      <c r="D9847" s="372">
        <v>1</v>
      </c>
    </row>
    <row r="9848" spans="1:4" x14ac:dyDescent="0.25">
      <c r="A9848" s="365" t="s">
        <v>7567</v>
      </c>
      <c r="B9848" s="366" t="s">
        <v>3763</v>
      </c>
      <c r="C9848" s="367"/>
      <c r="D9848" s="368"/>
    </row>
    <row r="9849" spans="1:4" ht="30" x14ac:dyDescent="0.25">
      <c r="A9849" s="369" t="s">
        <v>3764</v>
      </c>
      <c r="B9849" s="370" t="s">
        <v>7568</v>
      </c>
      <c r="C9849" s="371" t="s">
        <v>52</v>
      </c>
      <c r="D9849" s="372"/>
    </row>
    <row r="9850" spans="1:4" x14ac:dyDescent="0.25">
      <c r="A9850" s="369" t="s">
        <v>8913</v>
      </c>
      <c r="B9850" s="370" t="s">
        <v>8914</v>
      </c>
      <c r="C9850" s="371" t="s">
        <v>770</v>
      </c>
      <c r="D9850" s="372">
        <v>0.15</v>
      </c>
    </row>
    <row r="9851" spans="1:4" x14ac:dyDescent="0.25">
      <c r="A9851" s="369" t="s">
        <v>8915</v>
      </c>
      <c r="B9851" s="370" t="s">
        <v>8916</v>
      </c>
      <c r="C9851" s="371" t="s">
        <v>770</v>
      </c>
      <c r="D9851" s="372">
        <v>0.15</v>
      </c>
    </row>
    <row r="9852" spans="1:4" ht="60" x14ac:dyDescent="0.25">
      <c r="A9852" s="369" t="s">
        <v>13033</v>
      </c>
      <c r="B9852" s="370" t="s">
        <v>13034</v>
      </c>
      <c r="C9852" s="371" t="s">
        <v>52</v>
      </c>
      <c r="D9852" s="372">
        <v>1.02</v>
      </c>
    </row>
    <row r="9853" spans="1:4" ht="30" x14ac:dyDescent="0.25">
      <c r="A9853" s="369" t="s">
        <v>3765</v>
      </c>
      <c r="B9853" s="370" t="s">
        <v>7569</v>
      </c>
      <c r="C9853" s="371" t="s">
        <v>52</v>
      </c>
      <c r="D9853" s="372"/>
    </row>
    <row r="9854" spans="1:4" x14ac:dyDescent="0.25">
      <c r="A9854" s="369" t="s">
        <v>8913</v>
      </c>
      <c r="B9854" s="370" t="s">
        <v>8914</v>
      </c>
      <c r="C9854" s="371" t="s">
        <v>770</v>
      </c>
      <c r="D9854" s="372">
        <v>0.15</v>
      </c>
    </row>
    <row r="9855" spans="1:4" x14ac:dyDescent="0.25">
      <c r="A9855" s="369" t="s">
        <v>8915</v>
      </c>
      <c r="B9855" s="370" t="s">
        <v>8916</v>
      </c>
      <c r="C9855" s="371" t="s">
        <v>770</v>
      </c>
      <c r="D9855" s="372">
        <v>0.15</v>
      </c>
    </row>
    <row r="9856" spans="1:4" ht="60" x14ac:dyDescent="0.25">
      <c r="A9856" s="369" t="s">
        <v>13035</v>
      </c>
      <c r="B9856" s="370" t="s">
        <v>13036</v>
      </c>
      <c r="C9856" s="371" t="s">
        <v>52</v>
      </c>
      <c r="D9856" s="372">
        <v>1.02</v>
      </c>
    </row>
    <row r="9857" spans="1:4" ht="30" x14ac:dyDescent="0.25">
      <c r="A9857" s="369" t="s">
        <v>3766</v>
      </c>
      <c r="B9857" s="370" t="s">
        <v>7570</v>
      </c>
      <c r="C9857" s="371" t="s">
        <v>52</v>
      </c>
      <c r="D9857" s="372"/>
    </row>
    <row r="9858" spans="1:4" x14ac:dyDescent="0.25">
      <c r="A9858" s="369" t="s">
        <v>8913</v>
      </c>
      <c r="B9858" s="370" t="s">
        <v>8914</v>
      </c>
      <c r="C9858" s="371" t="s">
        <v>770</v>
      </c>
      <c r="D9858" s="372">
        <v>0.15</v>
      </c>
    </row>
    <row r="9859" spans="1:4" x14ac:dyDescent="0.25">
      <c r="A9859" s="369" t="s">
        <v>8915</v>
      </c>
      <c r="B9859" s="370" t="s">
        <v>8916</v>
      </c>
      <c r="C9859" s="371" t="s">
        <v>770</v>
      </c>
      <c r="D9859" s="372">
        <v>0.15</v>
      </c>
    </row>
    <row r="9860" spans="1:4" ht="60" x14ac:dyDescent="0.25">
      <c r="A9860" s="369" t="s">
        <v>13037</v>
      </c>
      <c r="B9860" s="370" t="s">
        <v>13038</v>
      </c>
      <c r="C9860" s="371" t="s">
        <v>52</v>
      </c>
      <c r="D9860" s="372">
        <v>1.02</v>
      </c>
    </row>
    <row r="9861" spans="1:4" x14ac:dyDescent="0.25">
      <c r="A9861" s="369" t="s">
        <v>3767</v>
      </c>
      <c r="B9861" s="370" t="s">
        <v>7571</v>
      </c>
      <c r="C9861" s="371" t="s">
        <v>52</v>
      </c>
      <c r="D9861" s="372"/>
    </row>
    <row r="9862" spans="1:4" x14ac:dyDescent="0.25">
      <c r="A9862" s="369" t="s">
        <v>8913</v>
      </c>
      <c r="B9862" s="370" t="s">
        <v>8914</v>
      </c>
      <c r="C9862" s="371" t="s">
        <v>770</v>
      </c>
      <c r="D9862" s="372">
        <v>0.08</v>
      </c>
    </row>
    <row r="9863" spans="1:4" x14ac:dyDescent="0.25">
      <c r="A9863" s="369" t="s">
        <v>8915</v>
      </c>
      <c r="B9863" s="370" t="s">
        <v>8916</v>
      </c>
      <c r="C9863" s="371" t="s">
        <v>770</v>
      </c>
      <c r="D9863" s="372">
        <v>0.08</v>
      </c>
    </row>
    <row r="9864" spans="1:4" ht="45" x14ac:dyDescent="0.25">
      <c r="A9864" s="369" t="s">
        <v>13047</v>
      </c>
      <c r="B9864" s="370" t="s">
        <v>13048</v>
      </c>
      <c r="C9864" s="371" t="s">
        <v>52</v>
      </c>
      <c r="D9864" s="372">
        <v>1</v>
      </c>
    </row>
    <row r="9865" spans="1:4" ht="30" x14ac:dyDescent="0.25">
      <c r="A9865" s="369" t="s">
        <v>3768</v>
      </c>
      <c r="B9865" s="370" t="s">
        <v>7572</v>
      </c>
      <c r="C9865" s="371" t="s">
        <v>52</v>
      </c>
      <c r="D9865" s="372"/>
    </row>
    <row r="9866" spans="1:4" x14ac:dyDescent="0.25">
      <c r="A9866" s="369" t="s">
        <v>8913</v>
      </c>
      <c r="B9866" s="370" t="s">
        <v>8914</v>
      </c>
      <c r="C9866" s="371" t="s">
        <v>770</v>
      </c>
      <c r="D9866" s="372">
        <v>0.08</v>
      </c>
    </row>
    <row r="9867" spans="1:4" x14ac:dyDescent="0.25">
      <c r="A9867" s="369" t="s">
        <v>8915</v>
      </c>
      <c r="B9867" s="370" t="s">
        <v>8916</v>
      </c>
      <c r="C9867" s="371" t="s">
        <v>770</v>
      </c>
      <c r="D9867" s="372">
        <v>0.08</v>
      </c>
    </row>
    <row r="9868" spans="1:4" ht="60" x14ac:dyDescent="0.25">
      <c r="A9868" s="369" t="s">
        <v>13045</v>
      </c>
      <c r="B9868" s="370" t="s">
        <v>13046</v>
      </c>
      <c r="C9868" s="371" t="s">
        <v>52</v>
      </c>
      <c r="D9868" s="372">
        <v>1</v>
      </c>
    </row>
    <row r="9869" spans="1:4" x14ac:dyDescent="0.25">
      <c r="A9869" s="369" t="s">
        <v>3769</v>
      </c>
      <c r="B9869" s="370" t="s">
        <v>7573</v>
      </c>
      <c r="C9869" s="371" t="s">
        <v>52</v>
      </c>
      <c r="D9869" s="372"/>
    </row>
    <row r="9870" spans="1:4" x14ac:dyDescent="0.25">
      <c r="A9870" s="369" t="s">
        <v>8913</v>
      </c>
      <c r="B9870" s="370" t="s">
        <v>8914</v>
      </c>
      <c r="C9870" s="371" t="s">
        <v>770</v>
      </c>
      <c r="D9870" s="372">
        <v>0.3</v>
      </c>
    </row>
    <row r="9871" spans="1:4" x14ac:dyDescent="0.25">
      <c r="A9871" s="369" t="s">
        <v>8915</v>
      </c>
      <c r="B9871" s="370" t="s">
        <v>8916</v>
      </c>
      <c r="C9871" s="371" t="s">
        <v>770</v>
      </c>
      <c r="D9871" s="372">
        <v>0.3</v>
      </c>
    </row>
    <row r="9872" spans="1:4" ht="45" x14ac:dyDescent="0.25">
      <c r="A9872" s="369" t="s">
        <v>13049</v>
      </c>
      <c r="B9872" s="370" t="s">
        <v>13050</v>
      </c>
      <c r="C9872" s="371" t="s">
        <v>52</v>
      </c>
      <c r="D9872" s="372">
        <v>1.02</v>
      </c>
    </row>
    <row r="9873" spans="1:4" ht="30" x14ac:dyDescent="0.25">
      <c r="A9873" s="369" t="s">
        <v>3770</v>
      </c>
      <c r="B9873" s="370" t="s">
        <v>7574</v>
      </c>
      <c r="C9873" s="371" t="s">
        <v>52</v>
      </c>
      <c r="D9873" s="372"/>
    </row>
    <row r="9874" spans="1:4" x14ac:dyDescent="0.25">
      <c r="A9874" s="369" t="s">
        <v>8913</v>
      </c>
      <c r="B9874" s="370" t="s">
        <v>8914</v>
      </c>
      <c r="C9874" s="371" t="s">
        <v>770</v>
      </c>
      <c r="D9874" s="372">
        <v>0.12</v>
      </c>
    </row>
    <row r="9875" spans="1:4" x14ac:dyDescent="0.25">
      <c r="A9875" s="369" t="s">
        <v>8915</v>
      </c>
      <c r="B9875" s="370" t="s">
        <v>8916</v>
      </c>
      <c r="C9875" s="371" t="s">
        <v>770</v>
      </c>
      <c r="D9875" s="372">
        <v>0.12</v>
      </c>
    </row>
    <row r="9876" spans="1:4" ht="60" x14ac:dyDescent="0.25">
      <c r="A9876" s="369" t="s">
        <v>13031</v>
      </c>
      <c r="B9876" s="370" t="s">
        <v>13032</v>
      </c>
      <c r="C9876" s="371" t="s">
        <v>52</v>
      </c>
      <c r="D9876" s="372">
        <v>1.02</v>
      </c>
    </row>
    <row r="9877" spans="1:4" ht="30" x14ac:dyDescent="0.25">
      <c r="A9877" s="369" t="s">
        <v>3771</v>
      </c>
      <c r="B9877" s="370" t="s">
        <v>7575</v>
      </c>
      <c r="C9877" s="371" t="s">
        <v>52</v>
      </c>
      <c r="D9877" s="372"/>
    </row>
    <row r="9878" spans="1:4" x14ac:dyDescent="0.25">
      <c r="A9878" s="369" t="s">
        <v>8913</v>
      </c>
      <c r="B9878" s="370" t="s">
        <v>8914</v>
      </c>
      <c r="C9878" s="371" t="s">
        <v>770</v>
      </c>
      <c r="D9878" s="372">
        <v>0.1</v>
      </c>
    </row>
    <row r="9879" spans="1:4" x14ac:dyDescent="0.25">
      <c r="A9879" s="369" t="s">
        <v>8915</v>
      </c>
      <c r="B9879" s="370" t="s">
        <v>8916</v>
      </c>
      <c r="C9879" s="371" t="s">
        <v>770</v>
      </c>
      <c r="D9879" s="372">
        <v>0.1</v>
      </c>
    </row>
    <row r="9880" spans="1:4" ht="60" x14ac:dyDescent="0.25">
      <c r="A9880" s="369" t="s">
        <v>13059</v>
      </c>
      <c r="B9880" s="370" t="s">
        <v>13060</v>
      </c>
      <c r="C9880" s="371" t="s">
        <v>52</v>
      </c>
      <c r="D9880" s="372">
        <v>1.02</v>
      </c>
    </row>
    <row r="9881" spans="1:4" ht="30" x14ac:dyDescent="0.25">
      <c r="A9881" s="369" t="s">
        <v>3772</v>
      </c>
      <c r="B9881" s="370" t="s">
        <v>7576</v>
      </c>
      <c r="C9881" s="371" t="s">
        <v>52</v>
      </c>
      <c r="D9881" s="372"/>
    </row>
    <row r="9882" spans="1:4" x14ac:dyDescent="0.25">
      <c r="A9882" s="369" t="s">
        <v>8913</v>
      </c>
      <c r="B9882" s="370" t="s">
        <v>8914</v>
      </c>
      <c r="C9882" s="371" t="s">
        <v>770</v>
      </c>
      <c r="D9882" s="372">
        <v>0.13</v>
      </c>
    </row>
    <row r="9883" spans="1:4" x14ac:dyDescent="0.25">
      <c r="A9883" s="369" t="s">
        <v>8915</v>
      </c>
      <c r="B9883" s="370" t="s">
        <v>8916</v>
      </c>
      <c r="C9883" s="371" t="s">
        <v>770</v>
      </c>
      <c r="D9883" s="372">
        <v>0.13</v>
      </c>
    </row>
    <row r="9884" spans="1:4" ht="60" x14ac:dyDescent="0.25">
      <c r="A9884" s="369" t="s">
        <v>13051</v>
      </c>
      <c r="B9884" s="370" t="s">
        <v>13052</v>
      </c>
      <c r="C9884" s="371" t="s">
        <v>52</v>
      </c>
      <c r="D9884" s="372">
        <v>1.02</v>
      </c>
    </row>
    <row r="9885" spans="1:4" ht="30" x14ac:dyDescent="0.25">
      <c r="A9885" s="369" t="s">
        <v>3773</v>
      </c>
      <c r="B9885" s="370" t="s">
        <v>7577</v>
      </c>
      <c r="C9885" s="371" t="s">
        <v>52</v>
      </c>
      <c r="D9885" s="372"/>
    </row>
    <row r="9886" spans="1:4" x14ac:dyDescent="0.25">
      <c r="A9886" s="369" t="s">
        <v>8913</v>
      </c>
      <c r="B9886" s="370" t="s">
        <v>8914</v>
      </c>
      <c r="C9886" s="371" t="s">
        <v>770</v>
      </c>
      <c r="D9886" s="372">
        <v>0.16</v>
      </c>
    </row>
    <row r="9887" spans="1:4" x14ac:dyDescent="0.25">
      <c r="A9887" s="369" t="s">
        <v>8915</v>
      </c>
      <c r="B9887" s="370" t="s">
        <v>8916</v>
      </c>
      <c r="C9887" s="371" t="s">
        <v>770</v>
      </c>
      <c r="D9887" s="372">
        <v>0.16</v>
      </c>
    </row>
    <row r="9888" spans="1:4" ht="60" x14ac:dyDescent="0.25">
      <c r="A9888" s="369" t="s">
        <v>13053</v>
      </c>
      <c r="B9888" s="370" t="s">
        <v>13054</v>
      </c>
      <c r="C9888" s="371" t="s">
        <v>52</v>
      </c>
      <c r="D9888" s="372">
        <v>1.02</v>
      </c>
    </row>
    <row r="9889" spans="1:4" ht="30" x14ac:dyDescent="0.25">
      <c r="A9889" s="369" t="s">
        <v>3774</v>
      </c>
      <c r="B9889" s="370" t="s">
        <v>7578</v>
      </c>
      <c r="C9889" s="371" t="s">
        <v>52</v>
      </c>
      <c r="D9889" s="372"/>
    </row>
    <row r="9890" spans="1:4" x14ac:dyDescent="0.25">
      <c r="A9890" s="369" t="s">
        <v>8913</v>
      </c>
      <c r="B9890" s="370" t="s">
        <v>8914</v>
      </c>
      <c r="C9890" s="371" t="s">
        <v>770</v>
      </c>
      <c r="D9890" s="372">
        <v>0.21</v>
      </c>
    </row>
    <row r="9891" spans="1:4" x14ac:dyDescent="0.25">
      <c r="A9891" s="369" t="s">
        <v>8915</v>
      </c>
      <c r="B9891" s="370" t="s">
        <v>8916</v>
      </c>
      <c r="C9891" s="371" t="s">
        <v>770</v>
      </c>
      <c r="D9891" s="372">
        <v>0.21</v>
      </c>
    </row>
    <row r="9892" spans="1:4" ht="60" x14ac:dyDescent="0.25">
      <c r="A9892" s="369" t="s">
        <v>13055</v>
      </c>
      <c r="B9892" s="370" t="s">
        <v>13056</v>
      </c>
      <c r="C9892" s="371" t="s">
        <v>52</v>
      </c>
      <c r="D9892" s="372">
        <v>1.02</v>
      </c>
    </row>
    <row r="9893" spans="1:4" ht="30" x14ac:dyDescent="0.25">
      <c r="A9893" s="369" t="s">
        <v>3775</v>
      </c>
      <c r="B9893" s="370" t="s">
        <v>7579</v>
      </c>
      <c r="C9893" s="371" t="s">
        <v>52</v>
      </c>
      <c r="D9893" s="372"/>
    </row>
    <row r="9894" spans="1:4" x14ac:dyDescent="0.25">
      <c r="A9894" s="369" t="s">
        <v>8913</v>
      </c>
      <c r="B9894" s="370" t="s">
        <v>8914</v>
      </c>
      <c r="C9894" s="371" t="s">
        <v>770</v>
      </c>
      <c r="D9894" s="372">
        <v>0.12</v>
      </c>
    </row>
    <row r="9895" spans="1:4" x14ac:dyDescent="0.25">
      <c r="A9895" s="369" t="s">
        <v>8915</v>
      </c>
      <c r="B9895" s="370" t="s">
        <v>8916</v>
      </c>
      <c r="C9895" s="371" t="s">
        <v>770</v>
      </c>
      <c r="D9895" s="372">
        <v>0.12</v>
      </c>
    </row>
    <row r="9896" spans="1:4" ht="60" x14ac:dyDescent="0.25">
      <c r="A9896" s="369" t="s">
        <v>13015</v>
      </c>
      <c r="B9896" s="370" t="s">
        <v>13016</v>
      </c>
      <c r="C9896" s="371" t="s">
        <v>52</v>
      </c>
      <c r="D9896" s="372">
        <v>1.02</v>
      </c>
    </row>
    <row r="9897" spans="1:4" ht="30" x14ac:dyDescent="0.25">
      <c r="A9897" s="369" t="s">
        <v>3776</v>
      </c>
      <c r="B9897" s="370" t="s">
        <v>7580</v>
      </c>
      <c r="C9897" s="371" t="s">
        <v>52</v>
      </c>
      <c r="D9897" s="372"/>
    </row>
    <row r="9898" spans="1:4" x14ac:dyDescent="0.25">
      <c r="A9898" s="369" t="s">
        <v>8913</v>
      </c>
      <c r="B9898" s="370" t="s">
        <v>8914</v>
      </c>
      <c r="C9898" s="371" t="s">
        <v>770</v>
      </c>
      <c r="D9898" s="372">
        <v>0.13</v>
      </c>
    </row>
    <row r="9899" spans="1:4" x14ac:dyDescent="0.25">
      <c r="A9899" s="369" t="s">
        <v>8915</v>
      </c>
      <c r="B9899" s="370" t="s">
        <v>8916</v>
      </c>
      <c r="C9899" s="371" t="s">
        <v>770</v>
      </c>
      <c r="D9899" s="372">
        <v>0.13</v>
      </c>
    </row>
    <row r="9900" spans="1:4" ht="60" x14ac:dyDescent="0.25">
      <c r="A9900" s="369" t="s">
        <v>13017</v>
      </c>
      <c r="B9900" s="370" t="s">
        <v>13018</v>
      </c>
      <c r="C9900" s="371" t="s">
        <v>52</v>
      </c>
      <c r="D9900" s="372">
        <v>1.02</v>
      </c>
    </row>
    <row r="9901" spans="1:4" ht="30" x14ac:dyDescent="0.25">
      <c r="A9901" s="369" t="s">
        <v>3777</v>
      </c>
      <c r="B9901" s="370" t="s">
        <v>7581</v>
      </c>
      <c r="C9901" s="371" t="s">
        <v>52</v>
      </c>
      <c r="D9901" s="372"/>
    </row>
    <row r="9902" spans="1:4" x14ac:dyDescent="0.25">
      <c r="A9902" s="369" t="s">
        <v>8913</v>
      </c>
      <c r="B9902" s="370" t="s">
        <v>8914</v>
      </c>
      <c r="C9902" s="371" t="s">
        <v>770</v>
      </c>
      <c r="D9902" s="372">
        <v>0.16</v>
      </c>
    </row>
    <row r="9903" spans="1:4" x14ac:dyDescent="0.25">
      <c r="A9903" s="369" t="s">
        <v>8915</v>
      </c>
      <c r="B9903" s="370" t="s">
        <v>8916</v>
      </c>
      <c r="C9903" s="371" t="s">
        <v>770</v>
      </c>
      <c r="D9903" s="372">
        <v>0.16</v>
      </c>
    </row>
    <row r="9904" spans="1:4" ht="60" x14ac:dyDescent="0.25">
      <c r="A9904" s="369" t="s">
        <v>13019</v>
      </c>
      <c r="B9904" s="370" t="s">
        <v>13020</v>
      </c>
      <c r="C9904" s="371" t="s">
        <v>52</v>
      </c>
      <c r="D9904" s="372">
        <v>1.02</v>
      </c>
    </row>
    <row r="9905" spans="1:4" ht="30" x14ac:dyDescent="0.25">
      <c r="A9905" s="369" t="s">
        <v>3778</v>
      </c>
      <c r="B9905" s="370" t="s">
        <v>7582</v>
      </c>
      <c r="C9905" s="371" t="s">
        <v>52</v>
      </c>
      <c r="D9905" s="372"/>
    </row>
    <row r="9906" spans="1:4" x14ac:dyDescent="0.25">
      <c r="A9906" s="369" t="s">
        <v>8913</v>
      </c>
      <c r="B9906" s="370" t="s">
        <v>8914</v>
      </c>
      <c r="C9906" s="371" t="s">
        <v>770</v>
      </c>
      <c r="D9906" s="372">
        <v>0.12</v>
      </c>
    </row>
    <row r="9907" spans="1:4" x14ac:dyDescent="0.25">
      <c r="A9907" s="369" t="s">
        <v>8915</v>
      </c>
      <c r="B9907" s="370" t="s">
        <v>8916</v>
      </c>
      <c r="C9907" s="371" t="s">
        <v>770</v>
      </c>
      <c r="D9907" s="372">
        <v>0.12</v>
      </c>
    </row>
    <row r="9908" spans="1:4" ht="60" x14ac:dyDescent="0.25">
      <c r="A9908" s="369" t="s">
        <v>13021</v>
      </c>
      <c r="B9908" s="370" t="s">
        <v>13022</v>
      </c>
      <c r="C9908" s="371" t="s">
        <v>52</v>
      </c>
      <c r="D9908" s="372">
        <v>1.02</v>
      </c>
    </row>
    <row r="9909" spans="1:4" ht="30" x14ac:dyDescent="0.25">
      <c r="A9909" s="369" t="s">
        <v>3779</v>
      </c>
      <c r="B9909" s="370" t="s">
        <v>7583</v>
      </c>
      <c r="C9909" s="371" t="s">
        <v>52</v>
      </c>
      <c r="D9909" s="372"/>
    </row>
    <row r="9910" spans="1:4" x14ac:dyDescent="0.25">
      <c r="A9910" s="369" t="s">
        <v>8913</v>
      </c>
      <c r="B9910" s="370" t="s">
        <v>8914</v>
      </c>
      <c r="C9910" s="371" t="s">
        <v>770</v>
      </c>
      <c r="D9910" s="372">
        <v>0.13</v>
      </c>
    </row>
    <row r="9911" spans="1:4" x14ac:dyDescent="0.25">
      <c r="A9911" s="369" t="s">
        <v>8915</v>
      </c>
      <c r="B9911" s="370" t="s">
        <v>8916</v>
      </c>
      <c r="C9911" s="371" t="s">
        <v>770</v>
      </c>
      <c r="D9911" s="372">
        <v>0.13</v>
      </c>
    </row>
    <row r="9912" spans="1:4" ht="60" x14ac:dyDescent="0.25">
      <c r="A9912" s="369" t="s">
        <v>13023</v>
      </c>
      <c r="B9912" s="370" t="s">
        <v>13024</v>
      </c>
      <c r="C9912" s="371" t="s">
        <v>52</v>
      </c>
      <c r="D9912" s="372">
        <v>1.02</v>
      </c>
    </row>
    <row r="9913" spans="1:4" ht="30" x14ac:dyDescent="0.25">
      <c r="A9913" s="369" t="s">
        <v>3780</v>
      </c>
      <c r="B9913" s="370" t="s">
        <v>7584</v>
      </c>
      <c r="C9913" s="371" t="s">
        <v>52</v>
      </c>
      <c r="D9913" s="372"/>
    </row>
    <row r="9914" spans="1:4" x14ac:dyDescent="0.25">
      <c r="A9914" s="369" t="s">
        <v>8913</v>
      </c>
      <c r="B9914" s="370" t="s">
        <v>8914</v>
      </c>
      <c r="C9914" s="371" t="s">
        <v>770</v>
      </c>
      <c r="D9914" s="372">
        <v>0.16</v>
      </c>
    </row>
    <row r="9915" spans="1:4" x14ac:dyDescent="0.25">
      <c r="A9915" s="369" t="s">
        <v>8915</v>
      </c>
      <c r="B9915" s="370" t="s">
        <v>8916</v>
      </c>
      <c r="C9915" s="371" t="s">
        <v>770</v>
      </c>
      <c r="D9915" s="372">
        <v>0.16</v>
      </c>
    </row>
    <row r="9916" spans="1:4" ht="60" x14ac:dyDescent="0.25">
      <c r="A9916" s="369" t="s">
        <v>13061</v>
      </c>
      <c r="B9916" s="370" t="s">
        <v>13062</v>
      </c>
      <c r="C9916" s="371" t="s">
        <v>52</v>
      </c>
      <c r="D9916" s="372">
        <v>1.02</v>
      </c>
    </row>
    <row r="9917" spans="1:4" x14ac:dyDescent="0.25">
      <c r="A9917" s="365" t="s">
        <v>7585</v>
      </c>
      <c r="B9917" s="366" t="s">
        <v>15147</v>
      </c>
      <c r="C9917" s="367"/>
      <c r="D9917" s="368"/>
    </row>
    <row r="9918" spans="1:4" ht="30" x14ac:dyDescent="0.25">
      <c r="A9918" s="369" t="s">
        <v>3782</v>
      </c>
      <c r="B9918" s="370" t="s">
        <v>7586</v>
      </c>
      <c r="C9918" s="371" t="s">
        <v>52</v>
      </c>
      <c r="D9918" s="372"/>
    </row>
    <row r="9919" spans="1:4" x14ac:dyDescent="0.25">
      <c r="A9919" s="369" t="s">
        <v>8913</v>
      </c>
      <c r="B9919" s="370" t="s">
        <v>8914</v>
      </c>
      <c r="C9919" s="371" t="s">
        <v>770</v>
      </c>
      <c r="D9919" s="372">
        <v>0.1</v>
      </c>
    </row>
    <row r="9920" spans="1:4" x14ac:dyDescent="0.25">
      <c r="A9920" s="369" t="s">
        <v>8915</v>
      </c>
      <c r="B9920" s="370" t="s">
        <v>8916</v>
      </c>
      <c r="C9920" s="371" t="s">
        <v>770</v>
      </c>
      <c r="D9920" s="372">
        <v>0.1</v>
      </c>
    </row>
    <row r="9921" spans="1:4" ht="45" x14ac:dyDescent="0.25">
      <c r="A9921" s="369" t="s">
        <v>14092</v>
      </c>
      <c r="B9921" s="370" t="s">
        <v>14093</v>
      </c>
      <c r="C9921" s="371" t="s">
        <v>52</v>
      </c>
      <c r="D9921" s="372">
        <v>1</v>
      </c>
    </row>
    <row r="9922" spans="1:4" ht="30" x14ac:dyDescent="0.25">
      <c r="A9922" s="369" t="s">
        <v>3783</v>
      </c>
      <c r="B9922" s="370" t="s">
        <v>7587</v>
      </c>
      <c r="C9922" s="371" t="s">
        <v>52</v>
      </c>
      <c r="D9922" s="372"/>
    </row>
    <row r="9923" spans="1:4" x14ac:dyDescent="0.25">
      <c r="A9923" s="369" t="s">
        <v>8913</v>
      </c>
      <c r="B9923" s="370" t="s">
        <v>8914</v>
      </c>
      <c r="C9923" s="371" t="s">
        <v>770</v>
      </c>
      <c r="D9923" s="372">
        <v>0.1</v>
      </c>
    </row>
    <row r="9924" spans="1:4" x14ac:dyDescent="0.25">
      <c r="A9924" s="369" t="s">
        <v>8915</v>
      </c>
      <c r="B9924" s="370" t="s">
        <v>8916</v>
      </c>
      <c r="C9924" s="371" t="s">
        <v>770</v>
      </c>
      <c r="D9924" s="372">
        <v>0.1</v>
      </c>
    </row>
    <row r="9925" spans="1:4" ht="45" x14ac:dyDescent="0.25">
      <c r="A9925" s="369" t="s">
        <v>14094</v>
      </c>
      <c r="B9925" s="370" t="s">
        <v>14095</v>
      </c>
      <c r="C9925" s="371" t="s">
        <v>52</v>
      </c>
      <c r="D9925" s="372">
        <v>1</v>
      </c>
    </row>
    <row r="9926" spans="1:4" ht="30" x14ac:dyDescent="0.25">
      <c r="A9926" s="369" t="s">
        <v>3784</v>
      </c>
      <c r="B9926" s="370" t="s">
        <v>7588</v>
      </c>
      <c r="C9926" s="371" t="s">
        <v>52</v>
      </c>
      <c r="D9926" s="372"/>
    </row>
    <row r="9927" spans="1:4" x14ac:dyDescent="0.25">
      <c r="A9927" s="369" t="s">
        <v>8913</v>
      </c>
      <c r="B9927" s="370" t="s">
        <v>8914</v>
      </c>
      <c r="C9927" s="371" t="s">
        <v>770</v>
      </c>
      <c r="D9927" s="372">
        <v>0.1</v>
      </c>
    </row>
    <row r="9928" spans="1:4" x14ac:dyDescent="0.25">
      <c r="A9928" s="369" t="s">
        <v>8915</v>
      </c>
      <c r="B9928" s="370" t="s">
        <v>8916</v>
      </c>
      <c r="C9928" s="371" t="s">
        <v>770</v>
      </c>
      <c r="D9928" s="372">
        <v>0.1</v>
      </c>
    </row>
    <row r="9929" spans="1:4" ht="45" x14ac:dyDescent="0.25">
      <c r="A9929" s="369" t="s">
        <v>14096</v>
      </c>
      <c r="B9929" s="370" t="s">
        <v>14097</v>
      </c>
      <c r="C9929" s="371" t="s">
        <v>52</v>
      </c>
      <c r="D9929" s="372">
        <v>1</v>
      </c>
    </row>
    <row r="9930" spans="1:4" x14ac:dyDescent="0.25">
      <c r="A9930" s="365" t="s">
        <v>7589</v>
      </c>
      <c r="B9930" s="366" t="s">
        <v>15148</v>
      </c>
      <c r="C9930" s="367"/>
      <c r="D9930" s="368"/>
    </row>
    <row r="9931" spans="1:4" x14ac:dyDescent="0.25">
      <c r="A9931" s="369" t="s">
        <v>3786</v>
      </c>
      <c r="B9931" s="370" t="s">
        <v>7590</v>
      </c>
      <c r="C9931" s="371" t="s">
        <v>52</v>
      </c>
      <c r="D9931" s="372"/>
    </row>
    <row r="9932" spans="1:4" x14ac:dyDescent="0.25">
      <c r="A9932" s="369" t="s">
        <v>8915</v>
      </c>
      <c r="B9932" s="370" t="s">
        <v>8916</v>
      </c>
      <c r="C9932" s="371" t="s">
        <v>770</v>
      </c>
      <c r="D9932" s="372">
        <v>0.1</v>
      </c>
    </row>
    <row r="9933" spans="1:4" x14ac:dyDescent="0.25">
      <c r="A9933" s="369" t="s">
        <v>8963</v>
      </c>
      <c r="B9933" s="370" t="s">
        <v>8964</v>
      </c>
      <c r="C9933" s="371" t="s">
        <v>770</v>
      </c>
      <c r="D9933" s="372">
        <v>0.1</v>
      </c>
    </row>
    <row r="9934" spans="1:4" x14ac:dyDescent="0.25">
      <c r="A9934" s="369" t="s">
        <v>12993</v>
      </c>
      <c r="B9934" s="370" t="s">
        <v>12994</v>
      </c>
      <c r="C9934" s="371" t="s">
        <v>32</v>
      </c>
      <c r="D9934" s="372">
        <v>0.2228</v>
      </c>
    </row>
    <row r="9935" spans="1:4" x14ac:dyDescent="0.25">
      <c r="A9935" s="369" t="s">
        <v>3787</v>
      </c>
      <c r="B9935" s="370" t="s">
        <v>7591</v>
      </c>
      <c r="C9935" s="371" t="s">
        <v>52</v>
      </c>
      <c r="D9935" s="372"/>
    </row>
    <row r="9936" spans="1:4" x14ac:dyDescent="0.25">
      <c r="A9936" s="369" t="s">
        <v>8915</v>
      </c>
      <c r="B9936" s="370" t="s">
        <v>8916</v>
      </c>
      <c r="C9936" s="371" t="s">
        <v>770</v>
      </c>
      <c r="D9936" s="372">
        <v>0.1</v>
      </c>
    </row>
    <row r="9937" spans="1:4" x14ac:dyDescent="0.25">
      <c r="A9937" s="369" t="s">
        <v>8963</v>
      </c>
      <c r="B9937" s="370" t="s">
        <v>8964</v>
      </c>
      <c r="C9937" s="371" t="s">
        <v>770</v>
      </c>
      <c r="D9937" s="372">
        <v>0.1</v>
      </c>
    </row>
    <row r="9938" spans="1:4" x14ac:dyDescent="0.25">
      <c r="A9938" s="369" t="s">
        <v>12993</v>
      </c>
      <c r="B9938" s="370" t="s">
        <v>12994</v>
      </c>
      <c r="C9938" s="371" t="s">
        <v>32</v>
      </c>
      <c r="D9938" s="372">
        <v>8.7900000000000006E-2</v>
      </c>
    </row>
    <row r="9939" spans="1:4" x14ac:dyDescent="0.25">
      <c r="A9939" s="365" t="s">
        <v>7592</v>
      </c>
      <c r="B9939" s="366" t="s">
        <v>15149</v>
      </c>
      <c r="C9939" s="367"/>
      <c r="D9939" s="368"/>
    </row>
    <row r="9940" spans="1:4" x14ac:dyDescent="0.25">
      <c r="A9940" s="369" t="s">
        <v>3789</v>
      </c>
      <c r="B9940" s="370" t="s">
        <v>7593</v>
      </c>
      <c r="C9940" s="371" t="s">
        <v>52</v>
      </c>
      <c r="D9940" s="372"/>
    </row>
    <row r="9941" spans="1:4" x14ac:dyDescent="0.25">
      <c r="A9941" s="369" t="s">
        <v>8915</v>
      </c>
      <c r="B9941" s="370" t="s">
        <v>8916</v>
      </c>
      <c r="C9941" s="371" t="s">
        <v>770</v>
      </c>
      <c r="D9941" s="372">
        <v>0.1</v>
      </c>
    </row>
    <row r="9942" spans="1:4" x14ac:dyDescent="0.25">
      <c r="A9942" s="369" t="s">
        <v>8963</v>
      </c>
      <c r="B9942" s="370" t="s">
        <v>8964</v>
      </c>
      <c r="C9942" s="371" t="s">
        <v>770</v>
      </c>
      <c r="D9942" s="372">
        <v>0.1</v>
      </c>
    </row>
    <row r="9943" spans="1:4" x14ac:dyDescent="0.25">
      <c r="A9943" s="369" t="s">
        <v>12995</v>
      </c>
      <c r="B9943" s="370" t="s">
        <v>12996</v>
      </c>
      <c r="C9943" s="371" t="s">
        <v>32</v>
      </c>
      <c r="D9943" s="372">
        <v>9.5100000000000004E-2</v>
      </c>
    </row>
    <row r="9944" spans="1:4" x14ac:dyDescent="0.25">
      <c r="A9944" s="369" t="s">
        <v>3790</v>
      </c>
      <c r="B9944" s="370" t="s">
        <v>7594</v>
      </c>
      <c r="C9944" s="371" t="s">
        <v>52</v>
      </c>
      <c r="D9944" s="372"/>
    </row>
    <row r="9945" spans="1:4" x14ac:dyDescent="0.25">
      <c r="A9945" s="369" t="s">
        <v>8915</v>
      </c>
      <c r="B9945" s="370" t="s">
        <v>8916</v>
      </c>
      <c r="C9945" s="371" t="s">
        <v>770</v>
      </c>
      <c r="D9945" s="372">
        <v>0.1</v>
      </c>
    </row>
    <row r="9946" spans="1:4" x14ac:dyDescent="0.25">
      <c r="A9946" s="369" t="s">
        <v>8963</v>
      </c>
      <c r="B9946" s="370" t="s">
        <v>8964</v>
      </c>
      <c r="C9946" s="371" t="s">
        <v>770</v>
      </c>
      <c r="D9946" s="372">
        <v>0.1</v>
      </c>
    </row>
    <row r="9947" spans="1:4" x14ac:dyDescent="0.25">
      <c r="A9947" s="369" t="s">
        <v>12995</v>
      </c>
      <c r="B9947" s="370" t="s">
        <v>12996</v>
      </c>
      <c r="C9947" s="371" t="s">
        <v>32</v>
      </c>
      <c r="D9947" s="372">
        <v>0.19059999999999999</v>
      </c>
    </row>
    <row r="9948" spans="1:4" x14ac:dyDescent="0.25">
      <c r="A9948" s="365" t="s">
        <v>7595</v>
      </c>
      <c r="B9948" s="366" t="s">
        <v>15150</v>
      </c>
      <c r="C9948" s="367"/>
      <c r="D9948" s="368"/>
    </row>
    <row r="9949" spans="1:4" x14ac:dyDescent="0.25">
      <c r="A9949" s="369" t="s">
        <v>3792</v>
      </c>
      <c r="B9949" s="370" t="s">
        <v>3793</v>
      </c>
      <c r="C9949" s="371" t="s">
        <v>52</v>
      </c>
      <c r="D9949" s="372"/>
    </row>
    <row r="9950" spans="1:4" x14ac:dyDescent="0.25">
      <c r="A9950" s="369" t="s">
        <v>8913</v>
      </c>
      <c r="B9950" s="370" t="s">
        <v>8914</v>
      </c>
      <c r="C9950" s="371" t="s">
        <v>770</v>
      </c>
      <c r="D9950" s="372">
        <v>0.11</v>
      </c>
    </row>
    <row r="9951" spans="1:4" x14ac:dyDescent="0.25">
      <c r="A9951" s="369" t="s">
        <v>8915</v>
      </c>
      <c r="B9951" s="370" t="s">
        <v>8916</v>
      </c>
      <c r="C9951" s="371" t="s">
        <v>770</v>
      </c>
      <c r="D9951" s="372">
        <v>0.11</v>
      </c>
    </row>
    <row r="9952" spans="1:4" ht="45" x14ac:dyDescent="0.25">
      <c r="A9952" s="369" t="s">
        <v>14410</v>
      </c>
      <c r="B9952" s="370" t="s">
        <v>14411</v>
      </c>
      <c r="C9952" s="371" t="s">
        <v>52</v>
      </c>
      <c r="D9952" s="372">
        <v>1.02</v>
      </c>
    </row>
    <row r="9953" spans="1:4" x14ac:dyDescent="0.25">
      <c r="A9953" s="369" t="s">
        <v>3794</v>
      </c>
      <c r="B9953" s="370" t="s">
        <v>3795</v>
      </c>
      <c r="C9953" s="371" t="s">
        <v>52</v>
      </c>
      <c r="D9953" s="372"/>
    </row>
    <row r="9954" spans="1:4" x14ac:dyDescent="0.25">
      <c r="A9954" s="369" t="s">
        <v>8913</v>
      </c>
      <c r="B9954" s="370" t="s">
        <v>8914</v>
      </c>
      <c r="C9954" s="371" t="s">
        <v>770</v>
      </c>
      <c r="D9954" s="372">
        <v>0.11</v>
      </c>
    </row>
    <row r="9955" spans="1:4" x14ac:dyDescent="0.25">
      <c r="A9955" s="369" t="s">
        <v>8915</v>
      </c>
      <c r="B9955" s="370" t="s">
        <v>8916</v>
      </c>
      <c r="C9955" s="371" t="s">
        <v>770</v>
      </c>
      <c r="D9955" s="372">
        <v>0.11</v>
      </c>
    </row>
    <row r="9956" spans="1:4" x14ac:dyDescent="0.25">
      <c r="A9956" s="369" t="s">
        <v>12989</v>
      </c>
      <c r="B9956" s="370" t="s">
        <v>12990</v>
      </c>
      <c r="C9956" s="371" t="s">
        <v>52</v>
      </c>
      <c r="D9956" s="372">
        <v>1.02</v>
      </c>
    </row>
    <row r="9957" spans="1:4" x14ac:dyDescent="0.25">
      <c r="A9957" s="369" t="s">
        <v>3796</v>
      </c>
      <c r="B9957" s="370" t="s">
        <v>3797</v>
      </c>
      <c r="C9957" s="371" t="s">
        <v>52</v>
      </c>
      <c r="D9957" s="372"/>
    </row>
    <row r="9958" spans="1:4" x14ac:dyDescent="0.25">
      <c r="A9958" s="369" t="s">
        <v>8913</v>
      </c>
      <c r="B9958" s="370" t="s">
        <v>8914</v>
      </c>
      <c r="C9958" s="371" t="s">
        <v>770</v>
      </c>
      <c r="D9958" s="372">
        <v>8.5000000000000006E-2</v>
      </c>
    </row>
    <row r="9959" spans="1:4" x14ac:dyDescent="0.25">
      <c r="A9959" s="369" t="s">
        <v>8915</v>
      </c>
      <c r="B9959" s="370" t="s">
        <v>8916</v>
      </c>
      <c r="C9959" s="371" t="s">
        <v>770</v>
      </c>
      <c r="D9959" s="372">
        <v>8.5000000000000006E-2</v>
      </c>
    </row>
    <row r="9960" spans="1:4" ht="30" x14ac:dyDescent="0.25">
      <c r="A9960" s="369" t="s">
        <v>13041</v>
      </c>
      <c r="B9960" s="370" t="s">
        <v>13042</v>
      </c>
      <c r="C9960" s="371" t="s">
        <v>52</v>
      </c>
      <c r="D9960" s="372">
        <v>1.02</v>
      </c>
    </row>
    <row r="9961" spans="1:4" x14ac:dyDescent="0.25">
      <c r="A9961" s="369" t="s">
        <v>3798</v>
      </c>
      <c r="B9961" s="370" t="s">
        <v>3799</v>
      </c>
      <c r="C9961" s="371" t="s">
        <v>52</v>
      </c>
      <c r="D9961" s="372"/>
    </row>
    <row r="9962" spans="1:4" x14ac:dyDescent="0.25">
      <c r="A9962" s="369" t="s">
        <v>8913</v>
      </c>
      <c r="B9962" s="370" t="s">
        <v>8914</v>
      </c>
      <c r="C9962" s="371" t="s">
        <v>770</v>
      </c>
      <c r="D9962" s="372">
        <v>0.11</v>
      </c>
    </row>
    <row r="9963" spans="1:4" x14ac:dyDescent="0.25">
      <c r="A9963" s="369" t="s">
        <v>8915</v>
      </c>
      <c r="B9963" s="370" t="s">
        <v>8916</v>
      </c>
      <c r="C9963" s="371" t="s">
        <v>770</v>
      </c>
      <c r="D9963" s="372">
        <v>0.11</v>
      </c>
    </row>
    <row r="9964" spans="1:4" ht="45" x14ac:dyDescent="0.25">
      <c r="A9964" s="369" t="s">
        <v>14408</v>
      </c>
      <c r="B9964" s="370" t="s">
        <v>14409</v>
      </c>
      <c r="C9964" s="371" t="s">
        <v>52</v>
      </c>
      <c r="D9964" s="372">
        <v>1.02</v>
      </c>
    </row>
    <row r="9965" spans="1:4" x14ac:dyDescent="0.25">
      <c r="A9965" s="369" t="s">
        <v>3800</v>
      </c>
      <c r="B9965" s="370" t="s">
        <v>3801</v>
      </c>
      <c r="C9965" s="371" t="s">
        <v>52</v>
      </c>
      <c r="D9965" s="372"/>
    </row>
    <row r="9966" spans="1:4" x14ac:dyDescent="0.25">
      <c r="A9966" s="369" t="s">
        <v>8913</v>
      </c>
      <c r="B9966" s="370" t="s">
        <v>8914</v>
      </c>
      <c r="C9966" s="371" t="s">
        <v>770</v>
      </c>
      <c r="D9966" s="372">
        <v>8.5000000000000006E-2</v>
      </c>
    </row>
    <row r="9967" spans="1:4" x14ac:dyDescent="0.25">
      <c r="A9967" s="369" t="s">
        <v>8915</v>
      </c>
      <c r="B9967" s="370" t="s">
        <v>8916</v>
      </c>
      <c r="C9967" s="371" t="s">
        <v>770</v>
      </c>
      <c r="D9967" s="372">
        <v>8.5000000000000006E-2</v>
      </c>
    </row>
    <row r="9968" spans="1:4" ht="30" x14ac:dyDescent="0.25">
      <c r="A9968" s="369" t="s">
        <v>13043</v>
      </c>
      <c r="B9968" s="370" t="s">
        <v>13044</v>
      </c>
      <c r="C9968" s="371" t="s">
        <v>52</v>
      </c>
      <c r="D9968" s="372">
        <v>1.02</v>
      </c>
    </row>
    <row r="9969" spans="1:4" x14ac:dyDescent="0.25">
      <c r="A9969" s="369" t="s">
        <v>3802</v>
      </c>
      <c r="B9969" s="370" t="s">
        <v>7596</v>
      </c>
      <c r="C9969" s="371" t="s">
        <v>52</v>
      </c>
      <c r="D9969" s="372"/>
    </row>
    <row r="9970" spans="1:4" x14ac:dyDescent="0.25">
      <c r="A9970" s="369" t="s">
        <v>8913</v>
      </c>
      <c r="B9970" s="370" t="s">
        <v>8914</v>
      </c>
      <c r="C9970" s="371" t="s">
        <v>770</v>
      </c>
      <c r="D9970" s="372">
        <v>0.11</v>
      </c>
    </row>
    <row r="9971" spans="1:4" x14ac:dyDescent="0.25">
      <c r="A9971" s="369" t="s">
        <v>8915</v>
      </c>
      <c r="B9971" s="370" t="s">
        <v>8916</v>
      </c>
      <c r="C9971" s="371" t="s">
        <v>770</v>
      </c>
      <c r="D9971" s="372">
        <v>0.11</v>
      </c>
    </row>
    <row r="9972" spans="1:4" ht="30" x14ac:dyDescent="0.25">
      <c r="A9972" s="369" t="s">
        <v>13009</v>
      </c>
      <c r="B9972" s="370" t="s">
        <v>13010</v>
      </c>
      <c r="C9972" s="371" t="s">
        <v>52</v>
      </c>
      <c r="D9972" s="372">
        <v>1.02</v>
      </c>
    </row>
    <row r="9973" spans="1:4" x14ac:dyDescent="0.25">
      <c r="A9973" s="369" t="s">
        <v>3803</v>
      </c>
      <c r="B9973" s="370" t="s">
        <v>3804</v>
      </c>
      <c r="C9973" s="371" t="s">
        <v>52</v>
      </c>
      <c r="D9973" s="372"/>
    </row>
    <row r="9974" spans="1:4" x14ac:dyDescent="0.25">
      <c r="A9974" s="369" t="s">
        <v>8913</v>
      </c>
      <c r="B9974" s="370" t="s">
        <v>8914</v>
      </c>
      <c r="C9974" s="371" t="s">
        <v>770</v>
      </c>
      <c r="D9974" s="372">
        <v>0.11</v>
      </c>
    </row>
    <row r="9975" spans="1:4" x14ac:dyDescent="0.25">
      <c r="A9975" s="369" t="s">
        <v>8915</v>
      </c>
      <c r="B9975" s="370" t="s">
        <v>8916</v>
      </c>
      <c r="C9975" s="371" t="s">
        <v>770</v>
      </c>
      <c r="D9975" s="372">
        <v>0.11</v>
      </c>
    </row>
    <row r="9976" spans="1:4" ht="30" x14ac:dyDescent="0.25">
      <c r="A9976" s="369" t="s">
        <v>13025</v>
      </c>
      <c r="B9976" s="370" t="s">
        <v>13026</v>
      </c>
      <c r="C9976" s="371" t="s">
        <v>52</v>
      </c>
      <c r="D9976" s="372">
        <v>1.02</v>
      </c>
    </row>
    <row r="9977" spans="1:4" x14ac:dyDescent="0.25">
      <c r="A9977" s="365" t="s">
        <v>7597</v>
      </c>
      <c r="B9977" s="366" t="s">
        <v>15151</v>
      </c>
      <c r="C9977" s="367"/>
      <c r="D9977" s="368"/>
    </row>
    <row r="9978" spans="1:4" x14ac:dyDescent="0.25">
      <c r="A9978" s="369" t="s">
        <v>3805</v>
      </c>
      <c r="B9978" s="370" t="s">
        <v>7599</v>
      </c>
      <c r="C9978" s="371" t="s">
        <v>569</v>
      </c>
      <c r="D9978" s="372"/>
    </row>
    <row r="9979" spans="1:4" x14ac:dyDescent="0.25">
      <c r="A9979" s="369" t="s">
        <v>8913</v>
      </c>
      <c r="B9979" s="370" t="s">
        <v>8914</v>
      </c>
      <c r="C9979" s="371" t="s">
        <v>770</v>
      </c>
      <c r="D9979" s="372">
        <v>0.16669999999999999</v>
      </c>
    </row>
    <row r="9980" spans="1:4" x14ac:dyDescent="0.25">
      <c r="A9980" s="369" t="s">
        <v>8915</v>
      </c>
      <c r="B9980" s="370" t="s">
        <v>8916</v>
      </c>
      <c r="C9980" s="371" t="s">
        <v>770</v>
      </c>
      <c r="D9980" s="372">
        <v>0.16669999999999999</v>
      </c>
    </row>
    <row r="9981" spans="1:4" ht="30" x14ac:dyDescent="0.25">
      <c r="A9981" s="369" t="s">
        <v>12851</v>
      </c>
      <c r="B9981" s="370" t="s">
        <v>12852</v>
      </c>
      <c r="C9981" s="371" t="s">
        <v>569</v>
      </c>
      <c r="D9981" s="372">
        <v>1</v>
      </c>
    </row>
    <row r="9982" spans="1:4" ht="30" x14ac:dyDescent="0.25">
      <c r="A9982" s="369" t="s">
        <v>3806</v>
      </c>
      <c r="B9982" s="370" t="s">
        <v>3807</v>
      </c>
      <c r="C9982" s="371" t="s">
        <v>52</v>
      </c>
      <c r="D9982" s="372"/>
    </row>
    <row r="9983" spans="1:4" x14ac:dyDescent="0.25">
      <c r="A9983" s="369" t="s">
        <v>8915</v>
      </c>
      <c r="B9983" s="370" t="s">
        <v>8916</v>
      </c>
      <c r="C9983" s="371" t="s">
        <v>770</v>
      </c>
      <c r="D9983" s="372">
        <v>0.1</v>
      </c>
    </row>
    <row r="9984" spans="1:4" x14ac:dyDescent="0.25">
      <c r="A9984" s="369" t="s">
        <v>8963</v>
      </c>
      <c r="B9984" s="370" t="s">
        <v>8964</v>
      </c>
      <c r="C9984" s="371" t="s">
        <v>770</v>
      </c>
      <c r="D9984" s="372">
        <v>0.1</v>
      </c>
    </row>
    <row r="9985" spans="1:4" ht="30" x14ac:dyDescent="0.25">
      <c r="A9985" s="369" t="s">
        <v>3808</v>
      </c>
      <c r="B9985" s="370" t="s">
        <v>3809</v>
      </c>
      <c r="C9985" s="371" t="s">
        <v>52</v>
      </c>
      <c r="D9985" s="372"/>
    </row>
    <row r="9986" spans="1:4" x14ac:dyDescent="0.25">
      <c r="A9986" s="369" t="s">
        <v>8915</v>
      </c>
      <c r="B9986" s="370" t="s">
        <v>8916</v>
      </c>
      <c r="C9986" s="371" t="s">
        <v>770</v>
      </c>
      <c r="D9986" s="372">
        <v>0.2</v>
      </c>
    </row>
    <row r="9987" spans="1:4" x14ac:dyDescent="0.25">
      <c r="A9987" s="369" t="s">
        <v>8963</v>
      </c>
      <c r="B9987" s="370" t="s">
        <v>8964</v>
      </c>
      <c r="C9987" s="371" t="s">
        <v>770</v>
      </c>
      <c r="D9987" s="372">
        <v>0.2</v>
      </c>
    </row>
    <row r="9988" spans="1:4" ht="30" x14ac:dyDescent="0.25">
      <c r="A9988" s="365" t="s">
        <v>7600</v>
      </c>
      <c r="B9988" s="366" t="s">
        <v>15152</v>
      </c>
      <c r="C9988" s="367"/>
      <c r="D9988" s="368"/>
    </row>
    <row r="9989" spans="1:4" ht="30" x14ac:dyDescent="0.25">
      <c r="A9989" s="369" t="s">
        <v>3811</v>
      </c>
      <c r="B9989" s="370" t="s">
        <v>7601</v>
      </c>
      <c r="C9989" s="371" t="s">
        <v>52</v>
      </c>
      <c r="D9989" s="372"/>
    </row>
    <row r="9990" spans="1:4" x14ac:dyDescent="0.25">
      <c r="A9990" s="369" t="s">
        <v>8913</v>
      </c>
      <c r="B9990" s="370" t="s">
        <v>8914</v>
      </c>
      <c r="C9990" s="371" t="s">
        <v>770</v>
      </c>
      <c r="D9990" s="372">
        <v>0.02</v>
      </c>
    </row>
    <row r="9991" spans="1:4" x14ac:dyDescent="0.25">
      <c r="A9991" s="369" t="s">
        <v>8915</v>
      </c>
      <c r="B9991" s="370" t="s">
        <v>8916</v>
      </c>
      <c r="C9991" s="371" t="s">
        <v>770</v>
      </c>
      <c r="D9991" s="372">
        <v>0.02</v>
      </c>
    </row>
    <row r="9992" spans="1:4" ht="30" x14ac:dyDescent="0.25">
      <c r="A9992" s="369" t="s">
        <v>12919</v>
      </c>
      <c r="B9992" s="370" t="s">
        <v>7601</v>
      </c>
      <c r="C9992" s="371" t="s">
        <v>52</v>
      </c>
      <c r="D9992" s="372">
        <v>1.02</v>
      </c>
    </row>
    <row r="9993" spans="1:4" ht="30" x14ac:dyDescent="0.25">
      <c r="A9993" s="369" t="s">
        <v>3812</v>
      </c>
      <c r="B9993" s="370" t="s">
        <v>7602</v>
      </c>
      <c r="C9993" s="371" t="s">
        <v>52</v>
      </c>
      <c r="D9993" s="372"/>
    </row>
    <row r="9994" spans="1:4" x14ac:dyDescent="0.25">
      <c r="A9994" s="369" t="s">
        <v>8913</v>
      </c>
      <c r="B9994" s="370" t="s">
        <v>8914</v>
      </c>
      <c r="C9994" s="371" t="s">
        <v>770</v>
      </c>
      <c r="D9994" s="372">
        <v>0.02</v>
      </c>
    </row>
    <row r="9995" spans="1:4" x14ac:dyDescent="0.25">
      <c r="A9995" s="369" t="s">
        <v>8915</v>
      </c>
      <c r="B9995" s="370" t="s">
        <v>8916</v>
      </c>
      <c r="C9995" s="371" t="s">
        <v>770</v>
      </c>
      <c r="D9995" s="372">
        <v>0.02</v>
      </c>
    </row>
    <row r="9996" spans="1:4" ht="30" x14ac:dyDescent="0.25">
      <c r="A9996" s="369" t="s">
        <v>12920</v>
      </c>
      <c r="B9996" s="370" t="s">
        <v>7602</v>
      </c>
      <c r="C9996" s="371" t="s">
        <v>52</v>
      </c>
      <c r="D9996" s="372">
        <v>1.02</v>
      </c>
    </row>
    <row r="9997" spans="1:4" ht="30" x14ac:dyDescent="0.25">
      <c r="A9997" s="369" t="s">
        <v>3813</v>
      </c>
      <c r="B9997" s="370" t="s">
        <v>7603</v>
      </c>
      <c r="C9997" s="371" t="s">
        <v>52</v>
      </c>
      <c r="D9997" s="372"/>
    </row>
    <row r="9998" spans="1:4" x14ac:dyDescent="0.25">
      <c r="A9998" s="369" t="s">
        <v>8913</v>
      </c>
      <c r="B9998" s="370" t="s">
        <v>8914</v>
      </c>
      <c r="C9998" s="371" t="s">
        <v>770</v>
      </c>
      <c r="D9998" s="372">
        <v>0.02</v>
      </c>
    </row>
    <row r="9999" spans="1:4" x14ac:dyDescent="0.25">
      <c r="A9999" s="369" t="s">
        <v>8915</v>
      </c>
      <c r="B9999" s="370" t="s">
        <v>8916</v>
      </c>
      <c r="C9999" s="371" t="s">
        <v>770</v>
      </c>
      <c r="D9999" s="372">
        <v>0.02</v>
      </c>
    </row>
    <row r="10000" spans="1:4" ht="30" x14ac:dyDescent="0.25">
      <c r="A10000" s="369" t="s">
        <v>12921</v>
      </c>
      <c r="B10000" s="370" t="s">
        <v>7603</v>
      </c>
      <c r="C10000" s="371" t="s">
        <v>52</v>
      </c>
      <c r="D10000" s="372">
        <v>1.02</v>
      </c>
    </row>
    <row r="10001" spans="1:4" ht="30" x14ac:dyDescent="0.25">
      <c r="A10001" s="369" t="s">
        <v>3814</v>
      </c>
      <c r="B10001" s="370" t="s">
        <v>7604</v>
      </c>
      <c r="C10001" s="371" t="s">
        <v>52</v>
      </c>
      <c r="D10001" s="372"/>
    </row>
    <row r="10002" spans="1:4" x14ac:dyDescent="0.25">
      <c r="A10002" s="369" t="s">
        <v>8913</v>
      </c>
      <c r="B10002" s="370" t="s">
        <v>8914</v>
      </c>
      <c r="C10002" s="371" t="s">
        <v>770</v>
      </c>
      <c r="D10002" s="372">
        <v>0.02</v>
      </c>
    </row>
    <row r="10003" spans="1:4" x14ac:dyDescent="0.25">
      <c r="A10003" s="369" t="s">
        <v>8915</v>
      </c>
      <c r="B10003" s="370" t="s">
        <v>8916</v>
      </c>
      <c r="C10003" s="371" t="s">
        <v>770</v>
      </c>
      <c r="D10003" s="372">
        <v>0.02</v>
      </c>
    </row>
    <row r="10004" spans="1:4" ht="30" x14ac:dyDescent="0.25">
      <c r="A10004" s="369" t="s">
        <v>12922</v>
      </c>
      <c r="B10004" s="370" t="s">
        <v>7604</v>
      </c>
      <c r="C10004" s="371" t="s">
        <v>52</v>
      </c>
      <c r="D10004" s="372">
        <v>1.02</v>
      </c>
    </row>
    <row r="10005" spans="1:4" ht="30" x14ac:dyDescent="0.25">
      <c r="A10005" s="369" t="s">
        <v>3815</v>
      </c>
      <c r="B10005" s="370" t="s">
        <v>7605</v>
      </c>
      <c r="C10005" s="371" t="s">
        <v>52</v>
      </c>
      <c r="D10005" s="372"/>
    </row>
    <row r="10006" spans="1:4" x14ac:dyDescent="0.25">
      <c r="A10006" s="369" t="s">
        <v>8913</v>
      </c>
      <c r="B10006" s="370" t="s">
        <v>8914</v>
      </c>
      <c r="C10006" s="371" t="s">
        <v>770</v>
      </c>
      <c r="D10006" s="372">
        <v>0.08</v>
      </c>
    </row>
    <row r="10007" spans="1:4" x14ac:dyDescent="0.25">
      <c r="A10007" s="369" t="s">
        <v>8915</v>
      </c>
      <c r="B10007" s="370" t="s">
        <v>8916</v>
      </c>
      <c r="C10007" s="371" t="s">
        <v>770</v>
      </c>
      <c r="D10007" s="372">
        <v>0.08</v>
      </c>
    </row>
    <row r="10008" spans="1:4" ht="30" x14ac:dyDescent="0.25">
      <c r="A10008" s="369" t="s">
        <v>12923</v>
      </c>
      <c r="B10008" s="370" t="s">
        <v>7605</v>
      </c>
      <c r="C10008" s="371" t="s">
        <v>52</v>
      </c>
      <c r="D10008" s="372">
        <v>1.02</v>
      </c>
    </row>
    <row r="10009" spans="1:4" ht="30" x14ac:dyDescent="0.25">
      <c r="A10009" s="369" t="s">
        <v>332</v>
      </c>
      <c r="B10009" s="370" t="s">
        <v>7606</v>
      </c>
      <c r="C10009" s="371" t="s">
        <v>52</v>
      </c>
      <c r="D10009" s="372"/>
    </row>
    <row r="10010" spans="1:4" x14ac:dyDescent="0.25">
      <c r="A10010" s="369" t="s">
        <v>8913</v>
      </c>
      <c r="B10010" s="370" t="s">
        <v>8914</v>
      </c>
      <c r="C10010" s="371" t="s">
        <v>770</v>
      </c>
      <c r="D10010" s="372">
        <v>0.09</v>
      </c>
    </row>
    <row r="10011" spans="1:4" x14ac:dyDescent="0.25">
      <c r="A10011" s="369" t="s">
        <v>8915</v>
      </c>
      <c r="B10011" s="370" t="s">
        <v>8916</v>
      </c>
      <c r="C10011" s="371" t="s">
        <v>770</v>
      </c>
      <c r="D10011" s="372">
        <v>0.09</v>
      </c>
    </row>
    <row r="10012" spans="1:4" ht="30" x14ac:dyDescent="0.25">
      <c r="A10012" s="369" t="s">
        <v>12924</v>
      </c>
      <c r="B10012" s="370" t="s">
        <v>7606</v>
      </c>
      <c r="C10012" s="371" t="s">
        <v>52</v>
      </c>
      <c r="D10012" s="372">
        <v>1.02</v>
      </c>
    </row>
    <row r="10013" spans="1:4" ht="30" x14ac:dyDescent="0.25">
      <c r="A10013" s="369" t="s">
        <v>333</v>
      </c>
      <c r="B10013" s="370" t="s">
        <v>7607</v>
      </c>
      <c r="C10013" s="371" t="s">
        <v>52</v>
      </c>
      <c r="D10013" s="372"/>
    </row>
    <row r="10014" spans="1:4" x14ac:dyDescent="0.25">
      <c r="A10014" s="369" t="s">
        <v>8913</v>
      </c>
      <c r="B10014" s="370" t="s">
        <v>8914</v>
      </c>
      <c r="C10014" s="371" t="s">
        <v>770</v>
      </c>
      <c r="D10014" s="372">
        <v>0.1</v>
      </c>
    </row>
    <row r="10015" spans="1:4" x14ac:dyDescent="0.25">
      <c r="A10015" s="369" t="s">
        <v>8915</v>
      </c>
      <c r="B10015" s="370" t="s">
        <v>8916</v>
      </c>
      <c r="C10015" s="371" t="s">
        <v>770</v>
      </c>
      <c r="D10015" s="372">
        <v>0.1</v>
      </c>
    </row>
    <row r="10016" spans="1:4" ht="30" x14ac:dyDescent="0.25">
      <c r="A10016" s="369" t="s">
        <v>12925</v>
      </c>
      <c r="B10016" s="370" t="s">
        <v>7607</v>
      </c>
      <c r="C10016" s="371" t="s">
        <v>52</v>
      </c>
      <c r="D10016" s="372">
        <v>1.02</v>
      </c>
    </row>
    <row r="10017" spans="1:4" ht="30" x14ac:dyDescent="0.25">
      <c r="A10017" s="369" t="s">
        <v>3816</v>
      </c>
      <c r="B10017" s="370" t="s">
        <v>7608</v>
      </c>
      <c r="C10017" s="371" t="s">
        <v>52</v>
      </c>
      <c r="D10017" s="372"/>
    </row>
    <row r="10018" spans="1:4" x14ac:dyDescent="0.25">
      <c r="A10018" s="369" t="s">
        <v>8913</v>
      </c>
      <c r="B10018" s="370" t="s">
        <v>8914</v>
      </c>
      <c r="C10018" s="371" t="s">
        <v>770</v>
      </c>
      <c r="D10018" s="372">
        <v>0.15</v>
      </c>
    </row>
    <row r="10019" spans="1:4" x14ac:dyDescent="0.25">
      <c r="A10019" s="369" t="s">
        <v>8915</v>
      </c>
      <c r="B10019" s="370" t="s">
        <v>8916</v>
      </c>
      <c r="C10019" s="371" t="s">
        <v>770</v>
      </c>
      <c r="D10019" s="372">
        <v>0.15</v>
      </c>
    </row>
    <row r="10020" spans="1:4" ht="30" x14ac:dyDescent="0.25">
      <c r="A10020" s="369" t="s">
        <v>12926</v>
      </c>
      <c r="B10020" s="370" t="s">
        <v>7608</v>
      </c>
      <c r="C10020" s="371" t="s">
        <v>52</v>
      </c>
      <c r="D10020" s="372">
        <v>1.02</v>
      </c>
    </row>
    <row r="10021" spans="1:4" ht="30" x14ac:dyDescent="0.25">
      <c r="A10021" s="369" t="s">
        <v>3817</v>
      </c>
      <c r="B10021" s="370" t="s">
        <v>7609</v>
      </c>
      <c r="C10021" s="371" t="s">
        <v>52</v>
      </c>
      <c r="D10021" s="372"/>
    </row>
    <row r="10022" spans="1:4" x14ac:dyDescent="0.25">
      <c r="A10022" s="369" t="s">
        <v>8913</v>
      </c>
      <c r="B10022" s="370" t="s">
        <v>8914</v>
      </c>
      <c r="C10022" s="371" t="s">
        <v>770</v>
      </c>
      <c r="D10022" s="372">
        <v>0.2</v>
      </c>
    </row>
    <row r="10023" spans="1:4" x14ac:dyDescent="0.25">
      <c r="A10023" s="369" t="s">
        <v>8915</v>
      </c>
      <c r="B10023" s="370" t="s">
        <v>8916</v>
      </c>
      <c r="C10023" s="371" t="s">
        <v>770</v>
      </c>
      <c r="D10023" s="372">
        <v>0.2</v>
      </c>
    </row>
    <row r="10024" spans="1:4" ht="30" x14ac:dyDescent="0.25">
      <c r="A10024" s="369" t="s">
        <v>12927</v>
      </c>
      <c r="B10024" s="370" t="s">
        <v>7609</v>
      </c>
      <c r="C10024" s="371" t="s">
        <v>52</v>
      </c>
      <c r="D10024" s="372">
        <v>1.02</v>
      </c>
    </row>
    <row r="10025" spans="1:4" ht="30" x14ac:dyDescent="0.25">
      <c r="A10025" s="369" t="s">
        <v>334</v>
      </c>
      <c r="B10025" s="370" t="s">
        <v>7610</v>
      </c>
      <c r="C10025" s="371" t="s">
        <v>52</v>
      </c>
      <c r="D10025" s="372"/>
    </row>
    <row r="10026" spans="1:4" x14ac:dyDescent="0.25">
      <c r="A10026" s="369" t="s">
        <v>8913</v>
      </c>
      <c r="B10026" s="370" t="s">
        <v>8914</v>
      </c>
      <c r="C10026" s="371" t="s">
        <v>770</v>
      </c>
      <c r="D10026" s="372">
        <v>0.25</v>
      </c>
    </row>
    <row r="10027" spans="1:4" x14ac:dyDescent="0.25">
      <c r="A10027" s="369" t="s">
        <v>8915</v>
      </c>
      <c r="B10027" s="370" t="s">
        <v>8916</v>
      </c>
      <c r="C10027" s="371" t="s">
        <v>770</v>
      </c>
      <c r="D10027" s="372">
        <v>0.25</v>
      </c>
    </row>
    <row r="10028" spans="1:4" ht="30" x14ac:dyDescent="0.25">
      <c r="A10028" s="369" t="s">
        <v>12928</v>
      </c>
      <c r="B10028" s="370" t="s">
        <v>7610</v>
      </c>
      <c r="C10028" s="371" t="s">
        <v>52</v>
      </c>
      <c r="D10028" s="372">
        <v>1.02</v>
      </c>
    </row>
    <row r="10029" spans="1:4" ht="30" x14ac:dyDescent="0.25">
      <c r="A10029" s="369" t="s">
        <v>3818</v>
      </c>
      <c r="B10029" s="370" t="s">
        <v>7611</v>
      </c>
      <c r="C10029" s="371" t="s">
        <v>52</v>
      </c>
      <c r="D10029" s="372"/>
    </row>
    <row r="10030" spans="1:4" x14ac:dyDescent="0.25">
      <c r="A10030" s="369" t="s">
        <v>8913</v>
      </c>
      <c r="B10030" s="370" t="s">
        <v>8914</v>
      </c>
      <c r="C10030" s="371" t="s">
        <v>770</v>
      </c>
      <c r="D10030" s="372">
        <v>0.3</v>
      </c>
    </row>
    <row r="10031" spans="1:4" x14ac:dyDescent="0.25">
      <c r="A10031" s="369" t="s">
        <v>8915</v>
      </c>
      <c r="B10031" s="370" t="s">
        <v>8916</v>
      </c>
      <c r="C10031" s="371" t="s">
        <v>770</v>
      </c>
      <c r="D10031" s="372">
        <v>0.3</v>
      </c>
    </row>
    <row r="10032" spans="1:4" ht="30" x14ac:dyDescent="0.25">
      <c r="A10032" s="369" t="s">
        <v>12929</v>
      </c>
      <c r="B10032" s="370" t="s">
        <v>7611</v>
      </c>
      <c r="C10032" s="371" t="s">
        <v>52</v>
      </c>
      <c r="D10032" s="372">
        <v>1.02</v>
      </c>
    </row>
    <row r="10033" spans="1:4" ht="30" x14ac:dyDescent="0.25">
      <c r="A10033" s="369" t="s">
        <v>3819</v>
      </c>
      <c r="B10033" s="370" t="s">
        <v>7612</v>
      </c>
      <c r="C10033" s="371" t="s">
        <v>52</v>
      </c>
      <c r="D10033" s="372"/>
    </row>
    <row r="10034" spans="1:4" x14ac:dyDescent="0.25">
      <c r="A10034" s="369" t="s">
        <v>8913</v>
      </c>
      <c r="B10034" s="370" t="s">
        <v>8914</v>
      </c>
      <c r="C10034" s="371" t="s">
        <v>770</v>
      </c>
      <c r="D10034" s="372">
        <v>0.35</v>
      </c>
    </row>
    <row r="10035" spans="1:4" x14ac:dyDescent="0.25">
      <c r="A10035" s="369" t="s">
        <v>8915</v>
      </c>
      <c r="B10035" s="370" t="s">
        <v>8916</v>
      </c>
      <c r="C10035" s="371" t="s">
        <v>770</v>
      </c>
      <c r="D10035" s="372">
        <v>0.35</v>
      </c>
    </row>
    <row r="10036" spans="1:4" ht="30" x14ac:dyDescent="0.25">
      <c r="A10036" s="369" t="s">
        <v>12930</v>
      </c>
      <c r="B10036" s="370" t="s">
        <v>7612</v>
      </c>
      <c r="C10036" s="371" t="s">
        <v>52</v>
      </c>
      <c r="D10036" s="372">
        <v>1.02</v>
      </c>
    </row>
    <row r="10037" spans="1:4" ht="30" x14ac:dyDescent="0.25">
      <c r="A10037" s="369" t="s">
        <v>3820</v>
      </c>
      <c r="B10037" s="370" t="s">
        <v>7613</v>
      </c>
      <c r="C10037" s="371" t="s">
        <v>52</v>
      </c>
      <c r="D10037" s="372"/>
    </row>
    <row r="10038" spans="1:4" x14ac:dyDescent="0.25">
      <c r="A10038" s="369" t="s">
        <v>8913</v>
      </c>
      <c r="B10038" s="370" t="s">
        <v>8914</v>
      </c>
      <c r="C10038" s="371" t="s">
        <v>770</v>
      </c>
      <c r="D10038" s="372">
        <v>0.35</v>
      </c>
    </row>
    <row r="10039" spans="1:4" x14ac:dyDescent="0.25">
      <c r="A10039" s="369" t="s">
        <v>8915</v>
      </c>
      <c r="B10039" s="370" t="s">
        <v>8916</v>
      </c>
      <c r="C10039" s="371" t="s">
        <v>770</v>
      </c>
      <c r="D10039" s="372">
        <v>0.35</v>
      </c>
    </row>
    <row r="10040" spans="1:4" ht="30" x14ac:dyDescent="0.25">
      <c r="A10040" s="369" t="s">
        <v>12933</v>
      </c>
      <c r="B10040" s="370" t="s">
        <v>12934</v>
      </c>
      <c r="C10040" s="371" t="s">
        <v>52</v>
      </c>
      <c r="D10040" s="372">
        <v>1.02</v>
      </c>
    </row>
    <row r="10041" spans="1:4" ht="30" x14ac:dyDescent="0.25">
      <c r="A10041" s="369" t="s">
        <v>3821</v>
      </c>
      <c r="B10041" s="370" t="s">
        <v>7614</v>
      </c>
      <c r="C10041" s="371" t="s">
        <v>52</v>
      </c>
      <c r="D10041" s="372"/>
    </row>
    <row r="10042" spans="1:4" x14ac:dyDescent="0.25">
      <c r="A10042" s="369" t="s">
        <v>8913</v>
      </c>
      <c r="B10042" s="370" t="s">
        <v>8914</v>
      </c>
      <c r="C10042" s="371" t="s">
        <v>770</v>
      </c>
      <c r="D10042" s="372">
        <v>0.4</v>
      </c>
    </row>
    <row r="10043" spans="1:4" x14ac:dyDescent="0.25">
      <c r="A10043" s="369" t="s">
        <v>8915</v>
      </c>
      <c r="B10043" s="370" t="s">
        <v>8916</v>
      </c>
      <c r="C10043" s="371" t="s">
        <v>770</v>
      </c>
      <c r="D10043" s="372">
        <v>0.4</v>
      </c>
    </row>
    <row r="10044" spans="1:4" ht="30" x14ac:dyDescent="0.25">
      <c r="A10044" s="369" t="s">
        <v>12931</v>
      </c>
      <c r="B10044" s="370" t="s">
        <v>7614</v>
      </c>
      <c r="C10044" s="371" t="s">
        <v>52</v>
      </c>
      <c r="D10044" s="372">
        <v>1.02</v>
      </c>
    </row>
    <row r="10045" spans="1:4" ht="30" x14ac:dyDescent="0.25">
      <c r="A10045" s="369" t="s">
        <v>3822</v>
      </c>
      <c r="B10045" s="370" t="s">
        <v>7615</v>
      </c>
      <c r="C10045" s="371" t="s">
        <v>52</v>
      </c>
      <c r="D10045" s="372"/>
    </row>
    <row r="10046" spans="1:4" x14ac:dyDescent="0.25">
      <c r="A10046" s="369" t="s">
        <v>8913</v>
      </c>
      <c r="B10046" s="370" t="s">
        <v>8914</v>
      </c>
      <c r="C10046" s="371" t="s">
        <v>770</v>
      </c>
      <c r="D10046" s="372">
        <v>0.45</v>
      </c>
    </row>
    <row r="10047" spans="1:4" x14ac:dyDescent="0.25">
      <c r="A10047" s="369" t="s">
        <v>8915</v>
      </c>
      <c r="B10047" s="370" t="s">
        <v>8916</v>
      </c>
      <c r="C10047" s="371" t="s">
        <v>770</v>
      </c>
      <c r="D10047" s="372">
        <v>0.45</v>
      </c>
    </row>
    <row r="10048" spans="1:4" ht="30" x14ac:dyDescent="0.25">
      <c r="A10048" s="369" t="s">
        <v>12932</v>
      </c>
      <c r="B10048" s="370" t="s">
        <v>7615</v>
      </c>
      <c r="C10048" s="371" t="s">
        <v>52</v>
      </c>
      <c r="D10048" s="372">
        <v>1.02</v>
      </c>
    </row>
    <row r="10049" spans="1:4" ht="30" x14ac:dyDescent="0.25">
      <c r="A10049" s="369" t="s">
        <v>3823</v>
      </c>
      <c r="B10049" s="370" t="s">
        <v>7616</v>
      </c>
      <c r="C10049" s="371" t="s">
        <v>52</v>
      </c>
      <c r="D10049" s="372"/>
    </row>
    <row r="10050" spans="1:4" x14ac:dyDescent="0.25">
      <c r="A10050" s="369" t="s">
        <v>8913</v>
      </c>
      <c r="B10050" s="370" t="s">
        <v>8914</v>
      </c>
      <c r="C10050" s="371" t="s">
        <v>770</v>
      </c>
      <c r="D10050" s="372">
        <v>0.04</v>
      </c>
    </row>
    <row r="10051" spans="1:4" x14ac:dyDescent="0.25">
      <c r="A10051" s="369" t="s">
        <v>8915</v>
      </c>
      <c r="B10051" s="370" t="s">
        <v>8916</v>
      </c>
      <c r="C10051" s="371" t="s">
        <v>770</v>
      </c>
      <c r="D10051" s="372">
        <v>0.04</v>
      </c>
    </row>
    <row r="10052" spans="1:4" ht="30" x14ac:dyDescent="0.25">
      <c r="A10052" s="369" t="s">
        <v>12951</v>
      </c>
      <c r="B10052" s="370" t="s">
        <v>12952</v>
      </c>
      <c r="C10052" s="371" t="s">
        <v>52</v>
      </c>
      <c r="D10052" s="372">
        <v>1.02</v>
      </c>
    </row>
    <row r="10053" spans="1:4" ht="30" x14ac:dyDescent="0.25">
      <c r="A10053" s="369" t="s">
        <v>3824</v>
      </c>
      <c r="B10053" s="370" t="s">
        <v>7617</v>
      </c>
      <c r="C10053" s="371" t="s">
        <v>52</v>
      </c>
      <c r="D10053" s="372"/>
    </row>
    <row r="10054" spans="1:4" x14ac:dyDescent="0.25">
      <c r="A10054" s="369" t="s">
        <v>8913</v>
      </c>
      <c r="B10054" s="370" t="s">
        <v>8914</v>
      </c>
      <c r="C10054" s="371" t="s">
        <v>770</v>
      </c>
      <c r="D10054" s="372">
        <v>0.02</v>
      </c>
    </row>
    <row r="10055" spans="1:4" x14ac:dyDescent="0.25">
      <c r="A10055" s="369" t="s">
        <v>8915</v>
      </c>
      <c r="B10055" s="370" t="s">
        <v>8916</v>
      </c>
      <c r="C10055" s="371" t="s">
        <v>770</v>
      </c>
      <c r="D10055" s="372">
        <v>0.02</v>
      </c>
    </row>
    <row r="10056" spans="1:4" ht="30" x14ac:dyDescent="0.25">
      <c r="A10056" s="369" t="s">
        <v>12883</v>
      </c>
      <c r="B10056" s="370" t="s">
        <v>12884</v>
      </c>
      <c r="C10056" s="371" t="s">
        <v>52</v>
      </c>
      <c r="D10056" s="372">
        <v>1.02</v>
      </c>
    </row>
    <row r="10057" spans="1:4" ht="30" x14ac:dyDescent="0.25">
      <c r="A10057" s="369" t="s">
        <v>3825</v>
      </c>
      <c r="B10057" s="370" t="s">
        <v>7618</v>
      </c>
      <c r="C10057" s="371" t="s">
        <v>52</v>
      </c>
      <c r="D10057" s="372"/>
    </row>
    <row r="10058" spans="1:4" x14ac:dyDescent="0.25">
      <c r="A10058" s="369" t="s">
        <v>8913</v>
      </c>
      <c r="B10058" s="370" t="s">
        <v>8914</v>
      </c>
      <c r="C10058" s="371" t="s">
        <v>770</v>
      </c>
      <c r="D10058" s="372">
        <v>0.05</v>
      </c>
    </row>
    <row r="10059" spans="1:4" x14ac:dyDescent="0.25">
      <c r="A10059" s="369" t="s">
        <v>8915</v>
      </c>
      <c r="B10059" s="370" t="s">
        <v>8916</v>
      </c>
      <c r="C10059" s="371" t="s">
        <v>770</v>
      </c>
      <c r="D10059" s="372">
        <v>0.05</v>
      </c>
    </row>
    <row r="10060" spans="1:4" ht="30" x14ac:dyDescent="0.25">
      <c r="A10060" s="369" t="s">
        <v>12885</v>
      </c>
      <c r="B10060" s="370" t="s">
        <v>12886</v>
      </c>
      <c r="C10060" s="371" t="s">
        <v>52</v>
      </c>
      <c r="D10060" s="372">
        <v>1.02</v>
      </c>
    </row>
    <row r="10061" spans="1:4" ht="30" x14ac:dyDescent="0.25">
      <c r="A10061" s="369" t="s">
        <v>3826</v>
      </c>
      <c r="B10061" s="370" t="s">
        <v>7619</v>
      </c>
      <c r="C10061" s="371" t="s">
        <v>52</v>
      </c>
      <c r="D10061" s="372"/>
    </row>
    <row r="10062" spans="1:4" x14ac:dyDescent="0.25">
      <c r="A10062" s="369" t="s">
        <v>8913</v>
      </c>
      <c r="B10062" s="370" t="s">
        <v>8914</v>
      </c>
      <c r="C10062" s="371" t="s">
        <v>770</v>
      </c>
      <c r="D10062" s="372">
        <v>0.1</v>
      </c>
    </row>
    <row r="10063" spans="1:4" x14ac:dyDescent="0.25">
      <c r="A10063" s="369" t="s">
        <v>8915</v>
      </c>
      <c r="B10063" s="370" t="s">
        <v>8916</v>
      </c>
      <c r="C10063" s="371" t="s">
        <v>770</v>
      </c>
      <c r="D10063" s="372">
        <v>0.1</v>
      </c>
    </row>
    <row r="10064" spans="1:4" ht="30" x14ac:dyDescent="0.25">
      <c r="A10064" s="369" t="s">
        <v>12887</v>
      </c>
      <c r="B10064" s="370" t="s">
        <v>12888</v>
      </c>
      <c r="C10064" s="371" t="s">
        <v>52</v>
      </c>
      <c r="D10064" s="372">
        <v>1.02</v>
      </c>
    </row>
    <row r="10065" spans="1:4" ht="30" x14ac:dyDescent="0.25">
      <c r="A10065" s="369" t="s">
        <v>3827</v>
      </c>
      <c r="B10065" s="370" t="s">
        <v>7620</v>
      </c>
      <c r="C10065" s="371" t="s">
        <v>52</v>
      </c>
      <c r="D10065" s="372"/>
    </row>
    <row r="10066" spans="1:4" x14ac:dyDescent="0.25">
      <c r="A10066" s="369" t="s">
        <v>8913</v>
      </c>
      <c r="B10066" s="370" t="s">
        <v>8914</v>
      </c>
      <c r="C10066" s="371" t="s">
        <v>770</v>
      </c>
      <c r="D10066" s="372">
        <v>0.3</v>
      </c>
    </row>
    <row r="10067" spans="1:4" x14ac:dyDescent="0.25">
      <c r="A10067" s="369" t="s">
        <v>8915</v>
      </c>
      <c r="B10067" s="370" t="s">
        <v>8916</v>
      </c>
      <c r="C10067" s="371" t="s">
        <v>770</v>
      </c>
      <c r="D10067" s="372">
        <v>0.3</v>
      </c>
    </row>
    <row r="10068" spans="1:4" ht="30" x14ac:dyDescent="0.25">
      <c r="A10068" s="369" t="s">
        <v>12953</v>
      </c>
      <c r="B10068" s="370" t="s">
        <v>12954</v>
      </c>
      <c r="C10068" s="371" t="s">
        <v>52</v>
      </c>
      <c r="D10068" s="372">
        <v>1.02</v>
      </c>
    </row>
    <row r="10069" spans="1:4" ht="30" x14ac:dyDescent="0.25">
      <c r="A10069" s="369" t="s">
        <v>3828</v>
      </c>
      <c r="B10069" s="370" t="s">
        <v>7621</v>
      </c>
      <c r="C10069" s="371" t="s">
        <v>52</v>
      </c>
      <c r="D10069" s="372"/>
    </row>
    <row r="10070" spans="1:4" x14ac:dyDescent="0.25">
      <c r="A10070" s="369" t="s">
        <v>8913</v>
      </c>
      <c r="B10070" s="370" t="s">
        <v>8914</v>
      </c>
      <c r="C10070" s="371" t="s">
        <v>770</v>
      </c>
      <c r="D10070" s="372">
        <v>0.4</v>
      </c>
    </row>
    <row r="10071" spans="1:4" x14ac:dyDescent="0.25">
      <c r="A10071" s="369" t="s">
        <v>8915</v>
      </c>
      <c r="B10071" s="370" t="s">
        <v>8916</v>
      </c>
      <c r="C10071" s="371" t="s">
        <v>770</v>
      </c>
      <c r="D10071" s="372">
        <v>0.4</v>
      </c>
    </row>
    <row r="10072" spans="1:4" ht="30" x14ac:dyDescent="0.25">
      <c r="A10072" s="369" t="s">
        <v>12955</v>
      </c>
      <c r="B10072" s="370" t="s">
        <v>12956</v>
      </c>
      <c r="C10072" s="371" t="s">
        <v>52</v>
      </c>
      <c r="D10072" s="372">
        <v>1.02</v>
      </c>
    </row>
    <row r="10073" spans="1:4" ht="30" x14ac:dyDescent="0.25">
      <c r="A10073" s="369" t="s">
        <v>3829</v>
      </c>
      <c r="B10073" s="370" t="s">
        <v>7622</v>
      </c>
      <c r="C10073" s="371" t="s">
        <v>52</v>
      </c>
      <c r="D10073" s="372"/>
    </row>
    <row r="10074" spans="1:4" x14ac:dyDescent="0.25">
      <c r="A10074" s="369" t="s">
        <v>8913</v>
      </c>
      <c r="B10074" s="370" t="s">
        <v>8914</v>
      </c>
      <c r="C10074" s="371" t="s">
        <v>770</v>
      </c>
      <c r="D10074" s="372">
        <v>0.13</v>
      </c>
    </row>
    <row r="10075" spans="1:4" x14ac:dyDescent="0.25">
      <c r="A10075" s="369" t="s">
        <v>8915</v>
      </c>
      <c r="B10075" s="370" t="s">
        <v>8916</v>
      </c>
      <c r="C10075" s="371" t="s">
        <v>770</v>
      </c>
      <c r="D10075" s="372">
        <v>0.13</v>
      </c>
    </row>
    <row r="10076" spans="1:4" ht="30" x14ac:dyDescent="0.25">
      <c r="A10076" s="369" t="s">
        <v>12957</v>
      </c>
      <c r="B10076" s="370" t="s">
        <v>12958</v>
      </c>
      <c r="C10076" s="371" t="s">
        <v>52</v>
      </c>
      <c r="D10076" s="372">
        <v>1.02</v>
      </c>
    </row>
    <row r="10077" spans="1:4" x14ac:dyDescent="0.25">
      <c r="A10077" s="365" t="s">
        <v>7623</v>
      </c>
      <c r="B10077" s="366" t="s">
        <v>15153</v>
      </c>
      <c r="C10077" s="367"/>
      <c r="D10077" s="368"/>
    </row>
    <row r="10078" spans="1:4" ht="30" x14ac:dyDescent="0.25">
      <c r="A10078" s="369" t="s">
        <v>3831</v>
      </c>
      <c r="B10078" s="370" t="s">
        <v>7624</v>
      </c>
      <c r="C10078" s="371" t="s">
        <v>52</v>
      </c>
      <c r="D10078" s="372"/>
    </row>
    <row r="10079" spans="1:4" x14ac:dyDescent="0.25">
      <c r="A10079" s="369" t="s">
        <v>8913</v>
      </c>
      <c r="B10079" s="370" t="s">
        <v>8914</v>
      </c>
      <c r="C10079" s="371" t="s">
        <v>770</v>
      </c>
      <c r="D10079" s="372">
        <v>0.12</v>
      </c>
    </row>
    <row r="10080" spans="1:4" x14ac:dyDescent="0.25">
      <c r="A10080" s="369" t="s">
        <v>8915</v>
      </c>
      <c r="B10080" s="370" t="s">
        <v>8916</v>
      </c>
      <c r="C10080" s="371" t="s">
        <v>770</v>
      </c>
      <c r="D10080" s="372">
        <v>0.12</v>
      </c>
    </row>
    <row r="10081" spans="1:4" ht="45" x14ac:dyDescent="0.25">
      <c r="A10081" s="369" t="s">
        <v>12959</v>
      </c>
      <c r="B10081" s="370" t="s">
        <v>12960</v>
      </c>
      <c r="C10081" s="371" t="s">
        <v>52</v>
      </c>
      <c r="D10081" s="372">
        <v>1.02</v>
      </c>
    </row>
    <row r="10082" spans="1:4" ht="30" x14ac:dyDescent="0.25">
      <c r="A10082" s="369" t="s">
        <v>3832</v>
      </c>
      <c r="B10082" s="370" t="s">
        <v>7625</v>
      </c>
      <c r="C10082" s="371" t="s">
        <v>52</v>
      </c>
      <c r="D10082" s="372"/>
    </row>
    <row r="10083" spans="1:4" x14ac:dyDescent="0.25">
      <c r="A10083" s="369" t="s">
        <v>8913</v>
      </c>
      <c r="B10083" s="370" t="s">
        <v>8914</v>
      </c>
      <c r="C10083" s="371" t="s">
        <v>770</v>
      </c>
      <c r="D10083" s="372">
        <v>0.15</v>
      </c>
    </row>
    <row r="10084" spans="1:4" x14ac:dyDescent="0.25">
      <c r="A10084" s="369" t="s">
        <v>8915</v>
      </c>
      <c r="B10084" s="370" t="s">
        <v>8916</v>
      </c>
      <c r="C10084" s="371" t="s">
        <v>770</v>
      </c>
      <c r="D10084" s="372">
        <v>0.15</v>
      </c>
    </row>
    <row r="10085" spans="1:4" ht="45" x14ac:dyDescent="0.25">
      <c r="A10085" s="369" t="s">
        <v>12961</v>
      </c>
      <c r="B10085" s="370" t="s">
        <v>12962</v>
      </c>
      <c r="C10085" s="371" t="s">
        <v>52</v>
      </c>
      <c r="D10085" s="372">
        <v>1.02</v>
      </c>
    </row>
    <row r="10086" spans="1:4" ht="30" x14ac:dyDescent="0.25">
      <c r="A10086" s="369" t="s">
        <v>3833</v>
      </c>
      <c r="B10086" s="370" t="s">
        <v>7626</v>
      </c>
      <c r="C10086" s="371" t="s">
        <v>52</v>
      </c>
      <c r="D10086" s="372"/>
    </row>
    <row r="10087" spans="1:4" x14ac:dyDescent="0.25">
      <c r="A10087" s="369" t="s">
        <v>8913</v>
      </c>
      <c r="B10087" s="370" t="s">
        <v>8914</v>
      </c>
      <c r="C10087" s="371" t="s">
        <v>770</v>
      </c>
      <c r="D10087" s="372">
        <v>0.18</v>
      </c>
    </row>
    <row r="10088" spans="1:4" x14ac:dyDescent="0.25">
      <c r="A10088" s="369" t="s">
        <v>8915</v>
      </c>
      <c r="B10088" s="370" t="s">
        <v>8916</v>
      </c>
      <c r="C10088" s="371" t="s">
        <v>770</v>
      </c>
      <c r="D10088" s="372">
        <v>0.18</v>
      </c>
    </row>
    <row r="10089" spans="1:4" ht="45" x14ac:dyDescent="0.25">
      <c r="A10089" s="369" t="s">
        <v>12963</v>
      </c>
      <c r="B10089" s="370" t="s">
        <v>12964</v>
      </c>
      <c r="C10089" s="371" t="s">
        <v>52</v>
      </c>
      <c r="D10089" s="372">
        <v>1.02</v>
      </c>
    </row>
    <row r="10090" spans="1:4" ht="30" x14ac:dyDescent="0.25">
      <c r="A10090" s="369" t="s">
        <v>3834</v>
      </c>
      <c r="B10090" s="370" t="s">
        <v>7627</v>
      </c>
      <c r="C10090" s="371" t="s">
        <v>52</v>
      </c>
      <c r="D10090" s="372"/>
    </row>
    <row r="10091" spans="1:4" x14ac:dyDescent="0.25">
      <c r="A10091" s="369" t="s">
        <v>8913</v>
      </c>
      <c r="B10091" s="370" t="s">
        <v>8914</v>
      </c>
      <c r="C10091" s="371" t="s">
        <v>770</v>
      </c>
      <c r="D10091" s="372">
        <v>0.21</v>
      </c>
    </row>
    <row r="10092" spans="1:4" x14ac:dyDescent="0.25">
      <c r="A10092" s="369" t="s">
        <v>8915</v>
      </c>
      <c r="B10092" s="370" t="s">
        <v>8916</v>
      </c>
      <c r="C10092" s="371" t="s">
        <v>770</v>
      </c>
      <c r="D10092" s="372">
        <v>0.21</v>
      </c>
    </row>
    <row r="10093" spans="1:4" ht="45" x14ac:dyDescent="0.25">
      <c r="A10093" s="369" t="s">
        <v>12965</v>
      </c>
      <c r="B10093" s="370" t="s">
        <v>12966</v>
      </c>
      <c r="C10093" s="371" t="s">
        <v>52</v>
      </c>
      <c r="D10093" s="372">
        <v>1.02</v>
      </c>
    </row>
    <row r="10094" spans="1:4" ht="30" x14ac:dyDescent="0.25">
      <c r="A10094" s="369" t="s">
        <v>3835</v>
      </c>
      <c r="B10094" s="370" t="s">
        <v>7628</v>
      </c>
      <c r="C10094" s="371" t="s">
        <v>52</v>
      </c>
      <c r="D10094" s="372"/>
    </row>
    <row r="10095" spans="1:4" x14ac:dyDescent="0.25">
      <c r="A10095" s="369" t="s">
        <v>8913</v>
      </c>
      <c r="B10095" s="370" t="s">
        <v>8914</v>
      </c>
      <c r="C10095" s="371" t="s">
        <v>770</v>
      </c>
      <c r="D10095" s="372">
        <v>0.12</v>
      </c>
    </row>
    <row r="10096" spans="1:4" x14ac:dyDescent="0.25">
      <c r="A10096" s="369" t="s">
        <v>8915</v>
      </c>
      <c r="B10096" s="370" t="s">
        <v>8916</v>
      </c>
      <c r="C10096" s="371" t="s">
        <v>770</v>
      </c>
      <c r="D10096" s="372">
        <v>0.12</v>
      </c>
    </row>
    <row r="10097" spans="1:4" ht="45" x14ac:dyDescent="0.25">
      <c r="A10097" s="369" t="s">
        <v>12967</v>
      </c>
      <c r="B10097" s="370" t="s">
        <v>12968</v>
      </c>
      <c r="C10097" s="371" t="s">
        <v>52</v>
      </c>
      <c r="D10097" s="372">
        <v>1.02</v>
      </c>
    </row>
    <row r="10098" spans="1:4" ht="30" x14ac:dyDescent="0.25">
      <c r="A10098" s="369" t="s">
        <v>3836</v>
      </c>
      <c r="B10098" s="370" t="s">
        <v>7629</v>
      </c>
      <c r="C10098" s="371" t="s">
        <v>52</v>
      </c>
      <c r="D10098" s="372"/>
    </row>
    <row r="10099" spans="1:4" x14ac:dyDescent="0.25">
      <c r="A10099" s="369" t="s">
        <v>8913</v>
      </c>
      <c r="B10099" s="370" t="s">
        <v>8914</v>
      </c>
      <c r="C10099" s="371" t="s">
        <v>770</v>
      </c>
      <c r="D10099" s="372">
        <v>0.28000000000000003</v>
      </c>
    </row>
    <row r="10100" spans="1:4" x14ac:dyDescent="0.25">
      <c r="A10100" s="369" t="s">
        <v>8915</v>
      </c>
      <c r="B10100" s="370" t="s">
        <v>8916</v>
      </c>
      <c r="C10100" s="371" t="s">
        <v>770</v>
      </c>
      <c r="D10100" s="372">
        <v>0.28000000000000003</v>
      </c>
    </row>
    <row r="10101" spans="1:4" ht="45" x14ac:dyDescent="0.25">
      <c r="A10101" s="369" t="s">
        <v>12969</v>
      </c>
      <c r="B10101" s="370" t="s">
        <v>12970</v>
      </c>
      <c r="C10101" s="371" t="s">
        <v>52</v>
      </c>
      <c r="D10101" s="372">
        <v>1.02</v>
      </c>
    </row>
    <row r="10102" spans="1:4" ht="30" x14ac:dyDescent="0.25">
      <c r="A10102" s="365" t="s">
        <v>7630</v>
      </c>
      <c r="B10102" s="366" t="s">
        <v>15154</v>
      </c>
      <c r="C10102" s="367"/>
      <c r="D10102" s="368"/>
    </row>
    <row r="10103" spans="1:4" ht="30" x14ac:dyDescent="0.25">
      <c r="A10103" s="369" t="s">
        <v>3838</v>
      </c>
      <c r="B10103" s="370" t="s">
        <v>7631</v>
      </c>
      <c r="C10103" s="371" t="s">
        <v>52</v>
      </c>
      <c r="D10103" s="372"/>
    </row>
    <row r="10104" spans="1:4" x14ac:dyDescent="0.25">
      <c r="A10104" s="369" t="s">
        <v>8913</v>
      </c>
      <c r="B10104" s="370" t="s">
        <v>8914</v>
      </c>
      <c r="C10104" s="371" t="s">
        <v>770</v>
      </c>
      <c r="D10104" s="372">
        <v>0.03</v>
      </c>
    </row>
    <row r="10105" spans="1:4" x14ac:dyDescent="0.25">
      <c r="A10105" s="369" t="s">
        <v>8915</v>
      </c>
      <c r="B10105" s="370" t="s">
        <v>8916</v>
      </c>
      <c r="C10105" s="371" t="s">
        <v>770</v>
      </c>
      <c r="D10105" s="372">
        <v>0.03</v>
      </c>
    </row>
    <row r="10106" spans="1:4" ht="45" x14ac:dyDescent="0.25">
      <c r="A10106" s="369" t="s">
        <v>12873</v>
      </c>
      <c r="B10106" s="370" t="s">
        <v>12874</v>
      </c>
      <c r="C10106" s="371" t="s">
        <v>52</v>
      </c>
      <c r="D10106" s="372">
        <v>1.02</v>
      </c>
    </row>
    <row r="10107" spans="1:4" ht="30" x14ac:dyDescent="0.25">
      <c r="A10107" s="369" t="s">
        <v>3839</v>
      </c>
      <c r="B10107" s="370" t="s">
        <v>7632</v>
      </c>
      <c r="C10107" s="371" t="s">
        <v>52</v>
      </c>
      <c r="D10107" s="372"/>
    </row>
    <row r="10108" spans="1:4" x14ac:dyDescent="0.25">
      <c r="A10108" s="369" t="s">
        <v>8913</v>
      </c>
      <c r="B10108" s="370" t="s">
        <v>8914</v>
      </c>
      <c r="C10108" s="371" t="s">
        <v>770</v>
      </c>
      <c r="D10108" s="372">
        <v>0.03</v>
      </c>
    </row>
    <row r="10109" spans="1:4" x14ac:dyDescent="0.25">
      <c r="A10109" s="369" t="s">
        <v>8915</v>
      </c>
      <c r="B10109" s="370" t="s">
        <v>8916</v>
      </c>
      <c r="C10109" s="371" t="s">
        <v>770</v>
      </c>
      <c r="D10109" s="372">
        <v>0.03</v>
      </c>
    </row>
    <row r="10110" spans="1:4" ht="45" x14ac:dyDescent="0.25">
      <c r="A10110" s="369" t="s">
        <v>12877</v>
      </c>
      <c r="B10110" s="370" t="s">
        <v>12878</v>
      </c>
      <c r="C10110" s="371" t="s">
        <v>52</v>
      </c>
      <c r="D10110" s="372">
        <v>1.02</v>
      </c>
    </row>
    <row r="10111" spans="1:4" ht="30" x14ac:dyDescent="0.25">
      <c r="A10111" s="365" t="s">
        <v>7633</v>
      </c>
      <c r="B10111" s="366" t="s">
        <v>15155</v>
      </c>
      <c r="C10111" s="367"/>
      <c r="D10111" s="368"/>
    </row>
    <row r="10112" spans="1:4" ht="30" x14ac:dyDescent="0.25">
      <c r="A10112" s="369" t="s">
        <v>3840</v>
      </c>
      <c r="B10112" s="370" t="s">
        <v>7635</v>
      </c>
      <c r="C10112" s="371" t="s">
        <v>52</v>
      </c>
      <c r="D10112" s="372"/>
    </row>
    <row r="10113" spans="1:4" x14ac:dyDescent="0.25">
      <c r="A10113" s="369" t="s">
        <v>8913</v>
      </c>
      <c r="B10113" s="370" t="s">
        <v>8914</v>
      </c>
      <c r="C10113" s="371" t="s">
        <v>770</v>
      </c>
      <c r="D10113" s="372">
        <v>0.04</v>
      </c>
    </row>
    <row r="10114" spans="1:4" x14ac:dyDescent="0.25">
      <c r="A10114" s="369" t="s">
        <v>8915</v>
      </c>
      <c r="B10114" s="370" t="s">
        <v>8916</v>
      </c>
      <c r="C10114" s="371" t="s">
        <v>770</v>
      </c>
      <c r="D10114" s="372">
        <v>0.04</v>
      </c>
    </row>
    <row r="10115" spans="1:4" ht="45" x14ac:dyDescent="0.25">
      <c r="A10115" s="369" t="s">
        <v>12889</v>
      </c>
      <c r="B10115" s="370" t="s">
        <v>12890</v>
      </c>
      <c r="C10115" s="371" t="s">
        <v>52</v>
      </c>
      <c r="D10115" s="372">
        <v>1.02</v>
      </c>
    </row>
    <row r="10116" spans="1:4" ht="30" x14ac:dyDescent="0.25">
      <c r="A10116" s="369" t="s">
        <v>3841</v>
      </c>
      <c r="B10116" s="370" t="s">
        <v>7636</v>
      </c>
      <c r="C10116" s="371" t="s">
        <v>52</v>
      </c>
      <c r="D10116" s="372"/>
    </row>
    <row r="10117" spans="1:4" x14ac:dyDescent="0.25">
      <c r="A10117" s="369" t="s">
        <v>8913</v>
      </c>
      <c r="B10117" s="370" t="s">
        <v>8914</v>
      </c>
      <c r="C10117" s="371" t="s">
        <v>770</v>
      </c>
      <c r="D10117" s="372">
        <v>0.05</v>
      </c>
    </row>
    <row r="10118" spans="1:4" x14ac:dyDescent="0.25">
      <c r="A10118" s="369" t="s">
        <v>8915</v>
      </c>
      <c r="B10118" s="370" t="s">
        <v>8916</v>
      </c>
      <c r="C10118" s="371" t="s">
        <v>770</v>
      </c>
      <c r="D10118" s="372">
        <v>0.05</v>
      </c>
    </row>
    <row r="10119" spans="1:4" ht="45" x14ac:dyDescent="0.25">
      <c r="A10119" s="369" t="s">
        <v>12891</v>
      </c>
      <c r="B10119" s="370" t="s">
        <v>12892</v>
      </c>
      <c r="C10119" s="371" t="s">
        <v>52</v>
      </c>
      <c r="D10119" s="372">
        <v>1.02</v>
      </c>
    </row>
    <row r="10120" spans="1:4" ht="30" x14ac:dyDescent="0.25">
      <c r="A10120" s="369" t="s">
        <v>3842</v>
      </c>
      <c r="B10120" s="370" t="s">
        <v>7637</v>
      </c>
      <c r="C10120" s="371" t="s">
        <v>52</v>
      </c>
      <c r="D10120" s="372"/>
    </row>
    <row r="10121" spans="1:4" x14ac:dyDescent="0.25">
      <c r="A10121" s="369" t="s">
        <v>8913</v>
      </c>
      <c r="B10121" s="370" t="s">
        <v>8914</v>
      </c>
      <c r="C10121" s="371" t="s">
        <v>770</v>
      </c>
      <c r="D10121" s="372">
        <v>0.06</v>
      </c>
    </row>
    <row r="10122" spans="1:4" x14ac:dyDescent="0.25">
      <c r="A10122" s="369" t="s">
        <v>8915</v>
      </c>
      <c r="B10122" s="370" t="s">
        <v>8916</v>
      </c>
      <c r="C10122" s="371" t="s">
        <v>770</v>
      </c>
      <c r="D10122" s="372">
        <v>0.06</v>
      </c>
    </row>
    <row r="10123" spans="1:4" ht="45" x14ac:dyDescent="0.25">
      <c r="A10123" s="369" t="s">
        <v>12893</v>
      </c>
      <c r="B10123" s="370" t="s">
        <v>12894</v>
      </c>
      <c r="C10123" s="371" t="s">
        <v>52</v>
      </c>
      <c r="D10123" s="372">
        <v>1.02</v>
      </c>
    </row>
    <row r="10124" spans="1:4" ht="30" x14ac:dyDescent="0.25">
      <c r="A10124" s="369" t="s">
        <v>3843</v>
      </c>
      <c r="B10124" s="370" t="s">
        <v>7638</v>
      </c>
      <c r="C10124" s="371" t="s">
        <v>52</v>
      </c>
      <c r="D10124" s="372"/>
    </row>
    <row r="10125" spans="1:4" x14ac:dyDescent="0.25">
      <c r="A10125" s="369" t="s">
        <v>8913</v>
      </c>
      <c r="B10125" s="370" t="s">
        <v>8914</v>
      </c>
      <c r="C10125" s="371" t="s">
        <v>770</v>
      </c>
      <c r="D10125" s="372">
        <v>7.0000000000000007E-2</v>
      </c>
    </row>
    <row r="10126" spans="1:4" x14ac:dyDescent="0.25">
      <c r="A10126" s="369" t="s">
        <v>8915</v>
      </c>
      <c r="B10126" s="370" t="s">
        <v>8916</v>
      </c>
      <c r="C10126" s="371" t="s">
        <v>770</v>
      </c>
      <c r="D10126" s="372">
        <v>7.0000000000000007E-2</v>
      </c>
    </row>
    <row r="10127" spans="1:4" ht="45" x14ac:dyDescent="0.25">
      <c r="A10127" s="369" t="s">
        <v>12895</v>
      </c>
      <c r="B10127" s="370" t="s">
        <v>12896</v>
      </c>
      <c r="C10127" s="371" t="s">
        <v>52</v>
      </c>
      <c r="D10127" s="372">
        <v>1.02</v>
      </c>
    </row>
    <row r="10128" spans="1:4" ht="30" x14ac:dyDescent="0.25">
      <c r="A10128" s="369" t="s">
        <v>3844</v>
      </c>
      <c r="B10128" s="370" t="s">
        <v>7639</v>
      </c>
      <c r="C10128" s="371" t="s">
        <v>52</v>
      </c>
      <c r="D10128" s="372"/>
    </row>
    <row r="10129" spans="1:4" x14ac:dyDescent="0.25">
      <c r="A10129" s="369" t="s">
        <v>8913</v>
      </c>
      <c r="B10129" s="370" t="s">
        <v>8914</v>
      </c>
      <c r="C10129" s="371" t="s">
        <v>770</v>
      </c>
      <c r="D10129" s="372">
        <v>0.08</v>
      </c>
    </row>
    <row r="10130" spans="1:4" x14ac:dyDescent="0.25">
      <c r="A10130" s="369" t="s">
        <v>8915</v>
      </c>
      <c r="B10130" s="370" t="s">
        <v>8916</v>
      </c>
      <c r="C10130" s="371" t="s">
        <v>770</v>
      </c>
      <c r="D10130" s="372">
        <v>0.08</v>
      </c>
    </row>
    <row r="10131" spans="1:4" ht="45" x14ac:dyDescent="0.25">
      <c r="A10131" s="369" t="s">
        <v>12897</v>
      </c>
      <c r="B10131" s="370" t="s">
        <v>12898</v>
      </c>
      <c r="C10131" s="371" t="s">
        <v>52</v>
      </c>
      <c r="D10131" s="372">
        <v>1.02</v>
      </c>
    </row>
    <row r="10132" spans="1:4" ht="30" x14ac:dyDescent="0.25">
      <c r="A10132" s="369" t="s">
        <v>3845</v>
      </c>
      <c r="B10132" s="370" t="s">
        <v>7640</v>
      </c>
      <c r="C10132" s="371" t="s">
        <v>52</v>
      </c>
      <c r="D10132" s="372"/>
    </row>
    <row r="10133" spans="1:4" x14ac:dyDescent="0.25">
      <c r="A10133" s="369" t="s">
        <v>8913</v>
      </c>
      <c r="B10133" s="370" t="s">
        <v>8914</v>
      </c>
      <c r="C10133" s="371" t="s">
        <v>770</v>
      </c>
      <c r="D10133" s="372">
        <v>0.09</v>
      </c>
    </row>
    <row r="10134" spans="1:4" x14ac:dyDescent="0.25">
      <c r="A10134" s="369" t="s">
        <v>8915</v>
      </c>
      <c r="B10134" s="370" t="s">
        <v>8916</v>
      </c>
      <c r="C10134" s="371" t="s">
        <v>770</v>
      </c>
      <c r="D10134" s="372">
        <v>0.09</v>
      </c>
    </row>
    <row r="10135" spans="1:4" ht="45" x14ac:dyDescent="0.25">
      <c r="A10135" s="369" t="s">
        <v>12899</v>
      </c>
      <c r="B10135" s="370" t="s">
        <v>12900</v>
      </c>
      <c r="C10135" s="371" t="s">
        <v>52</v>
      </c>
      <c r="D10135" s="372">
        <v>1.02</v>
      </c>
    </row>
    <row r="10136" spans="1:4" ht="30" x14ac:dyDescent="0.25">
      <c r="A10136" s="369" t="s">
        <v>3846</v>
      </c>
      <c r="B10136" s="370" t="s">
        <v>7641</v>
      </c>
      <c r="C10136" s="371" t="s">
        <v>52</v>
      </c>
      <c r="D10136" s="372"/>
    </row>
    <row r="10137" spans="1:4" x14ac:dyDescent="0.25">
      <c r="A10137" s="369" t="s">
        <v>8913</v>
      </c>
      <c r="B10137" s="370" t="s">
        <v>8914</v>
      </c>
      <c r="C10137" s="371" t="s">
        <v>770</v>
      </c>
      <c r="D10137" s="372">
        <v>0.1</v>
      </c>
    </row>
    <row r="10138" spans="1:4" x14ac:dyDescent="0.25">
      <c r="A10138" s="369" t="s">
        <v>8915</v>
      </c>
      <c r="B10138" s="370" t="s">
        <v>8916</v>
      </c>
      <c r="C10138" s="371" t="s">
        <v>770</v>
      </c>
      <c r="D10138" s="372">
        <v>0.1</v>
      </c>
    </row>
    <row r="10139" spans="1:4" ht="45" x14ac:dyDescent="0.25">
      <c r="A10139" s="369" t="s">
        <v>12901</v>
      </c>
      <c r="B10139" s="370" t="s">
        <v>12902</v>
      </c>
      <c r="C10139" s="371" t="s">
        <v>52</v>
      </c>
      <c r="D10139" s="372">
        <v>1.02</v>
      </c>
    </row>
    <row r="10140" spans="1:4" ht="30" x14ac:dyDescent="0.25">
      <c r="A10140" s="369" t="s">
        <v>3847</v>
      </c>
      <c r="B10140" s="370" t="s">
        <v>7642</v>
      </c>
      <c r="C10140" s="371" t="s">
        <v>52</v>
      </c>
      <c r="D10140" s="372"/>
    </row>
    <row r="10141" spans="1:4" x14ac:dyDescent="0.25">
      <c r="A10141" s="369" t="s">
        <v>8913</v>
      </c>
      <c r="B10141" s="370" t="s">
        <v>8914</v>
      </c>
      <c r="C10141" s="371" t="s">
        <v>770</v>
      </c>
      <c r="D10141" s="372">
        <v>0.15</v>
      </c>
    </row>
    <row r="10142" spans="1:4" x14ac:dyDescent="0.25">
      <c r="A10142" s="369" t="s">
        <v>8915</v>
      </c>
      <c r="B10142" s="370" t="s">
        <v>8916</v>
      </c>
      <c r="C10142" s="371" t="s">
        <v>770</v>
      </c>
      <c r="D10142" s="372">
        <v>0.15</v>
      </c>
    </row>
    <row r="10143" spans="1:4" ht="45" x14ac:dyDescent="0.25">
      <c r="A10143" s="369" t="s">
        <v>12903</v>
      </c>
      <c r="B10143" s="370" t="s">
        <v>12904</v>
      </c>
      <c r="C10143" s="371" t="s">
        <v>52</v>
      </c>
      <c r="D10143" s="372">
        <v>1.02</v>
      </c>
    </row>
    <row r="10144" spans="1:4" ht="30" x14ac:dyDescent="0.25">
      <c r="A10144" s="369" t="s">
        <v>3848</v>
      </c>
      <c r="B10144" s="370" t="s">
        <v>7643</v>
      </c>
      <c r="C10144" s="371" t="s">
        <v>52</v>
      </c>
      <c r="D10144" s="372"/>
    </row>
    <row r="10145" spans="1:4" x14ac:dyDescent="0.25">
      <c r="A10145" s="369" t="s">
        <v>8913</v>
      </c>
      <c r="B10145" s="370" t="s">
        <v>8914</v>
      </c>
      <c r="C10145" s="371" t="s">
        <v>770</v>
      </c>
      <c r="D10145" s="372">
        <v>0.2</v>
      </c>
    </row>
    <row r="10146" spans="1:4" x14ac:dyDescent="0.25">
      <c r="A10146" s="369" t="s">
        <v>8915</v>
      </c>
      <c r="B10146" s="370" t="s">
        <v>8916</v>
      </c>
      <c r="C10146" s="371" t="s">
        <v>770</v>
      </c>
      <c r="D10146" s="372">
        <v>0.2</v>
      </c>
    </row>
    <row r="10147" spans="1:4" ht="45" x14ac:dyDescent="0.25">
      <c r="A10147" s="369" t="s">
        <v>12905</v>
      </c>
      <c r="B10147" s="370" t="s">
        <v>12906</v>
      </c>
      <c r="C10147" s="371" t="s">
        <v>52</v>
      </c>
      <c r="D10147" s="372">
        <v>1.02</v>
      </c>
    </row>
    <row r="10148" spans="1:4" ht="30" x14ac:dyDescent="0.25">
      <c r="A10148" s="369" t="s">
        <v>3849</v>
      </c>
      <c r="B10148" s="370" t="s">
        <v>7644</v>
      </c>
      <c r="C10148" s="371" t="s">
        <v>52</v>
      </c>
      <c r="D10148" s="372"/>
    </row>
    <row r="10149" spans="1:4" x14ac:dyDescent="0.25">
      <c r="A10149" s="369" t="s">
        <v>8913</v>
      </c>
      <c r="B10149" s="370" t="s">
        <v>8914</v>
      </c>
      <c r="C10149" s="371" t="s">
        <v>770</v>
      </c>
      <c r="D10149" s="372">
        <v>0.25</v>
      </c>
    </row>
    <row r="10150" spans="1:4" x14ac:dyDescent="0.25">
      <c r="A10150" s="369" t="s">
        <v>8915</v>
      </c>
      <c r="B10150" s="370" t="s">
        <v>8916</v>
      </c>
      <c r="C10150" s="371" t="s">
        <v>770</v>
      </c>
      <c r="D10150" s="372">
        <v>0.25</v>
      </c>
    </row>
    <row r="10151" spans="1:4" ht="45" x14ac:dyDescent="0.25">
      <c r="A10151" s="369" t="s">
        <v>12907</v>
      </c>
      <c r="B10151" s="370" t="s">
        <v>12908</v>
      </c>
      <c r="C10151" s="371" t="s">
        <v>52</v>
      </c>
      <c r="D10151" s="372">
        <v>1.02</v>
      </c>
    </row>
    <row r="10152" spans="1:4" ht="30" x14ac:dyDescent="0.25">
      <c r="A10152" s="369" t="s">
        <v>3850</v>
      </c>
      <c r="B10152" s="370" t="s">
        <v>7645</v>
      </c>
      <c r="C10152" s="371" t="s">
        <v>52</v>
      </c>
      <c r="D10152" s="372"/>
    </row>
    <row r="10153" spans="1:4" x14ac:dyDescent="0.25">
      <c r="A10153" s="369" t="s">
        <v>8913</v>
      </c>
      <c r="B10153" s="370" t="s">
        <v>8914</v>
      </c>
      <c r="C10153" s="371" t="s">
        <v>770</v>
      </c>
      <c r="D10153" s="372">
        <v>0.3</v>
      </c>
    </row>
    <row r="10154" spans="1:4" x14ac:dyDescent="0.25">
      <c r="A10154" s="369" t="s">
        <v>8915</v>
      </c>
      <c r="B10154" s="370" t="s">
        <v>8916</v>
      </c>
      <c r="C10154" s="371" t="s">
        <v>770</v>
      </c>
      <c r="D10154" s="372">
        <v>0.3</v>
      </c>
    </row>
    <row r="10155" spans="1:4" ht="45" x14ac:dyDescent="0.25">
      <c r="A10155" s="369" t="s">
        <v>12909</v>
      </c>
      <c r="B10155" s="370" t="s">
        <v>12910</v>
      </c>
      <c r="C10155" s="371" t="s">
        <v>52</v>
      </c>
      <c r="D10155" s="372">
        <v>1.02</v>
      </c>
    </row>
    <row r="10156" spans="1:4" ht="30" x14ac:dyDescent="0.25">
      <c r="A10156" s="369" t="s">
        <v>3851</v>
      </c>
      <c r="B10156" s="370" t="s">
        <v>7646</v>
      </c>
      <c r="C10156" s="371" t="s">
        <v>52</v>
      </c>
      <c r="D10156" s="372"/>
    </row>
    <row r="10157" spans="1:4" x14ac:dyDescent="0.25">
      <c r="A10157" s="369" t="s">
        <v>8913</v>
      </c>
      <c r="B10157" s="370" t="s">
        <v>8914</v>
      </c>
      <c r="C10157" s="371" t="s">
        <v>770</v>
      </c>
      <c r="D10157" s="372">
        <v>0.35</v>
      </c>
    </row>
    <row r="10158" spans="1:4" x14ac:dyDescent="0.25">
      <c r="A10158" s="369" t="s">
        <v>8915</v>
      </c>
      <c r="B10158" s="370" t="s">
        <v>8916</v>
      </c>
      <c r="C10158" s="371" t="s">
        <v>770</v>
      </c>
      <c r="D10158" s="372">
        <v>0.35</v>
      </c>
    </row>
    <row r="10159" spans="1:4" ht="45" x14ac:dyDescent="0.25">
      <c r="A10159" s="369" t="s">
        <v>12911</v>
      </c>
      <c r="B10159" s="370" t="s">
        <v>12912</v>
      </c>
      <c r="C10159" s="371" t="s">
        <v>52</v>
      </c>
      <c r="D10159" s="372">
        <v>1.02</v>
      </c>
    </row>
    <row r="10160" spans="1:4" ht="30" x14ac:dyDescent="0.25">
      <c r="A10160" s="369" t="s">
        <v>3852</v>
      </c>
      <c r="B10160" s="370" t="s">
        <v>7647</v>
      </c>
      <c r="C10160" s="371" t="s">
        <v>52</v>
      </c>
      <c r="D10160" s="372"/>
    </row>
    <row r="10161" spans="1:4" x14ac:dyDescent="0.25">
      <c r="A10161" s="369" t="s">
        <v>8913</v>
      </c>
      <c r="B10161" s="370" t="s">
        <v>8914</v>
      </c>
      <c r="C10161" s="371" t="s">
        <v>770</v>
      </c>
      <c r="D10161" s="372">
        <v>0.4</v>
      </c>
    </row>
    <row r="10162" spans="1:4" x14ac:dyDescent="0.25">
      <c r="A10162" s="369" t="s">
        <v>8915</v>
      </c>
      <c r="B10162" s="370" t="s">
        <v>8916</v>
      </c>
      <c r="C10162" s="371" t="s">
        <v>770</v>
      </c>
      <c r="D10162" s="372">
        <v>0.4</v>
      </c>
    </row>
    <row r="10163" spans="1:4" ht="45" x14ac:dyDescent="0.25">
      <c r="A10163" s="369" t="s">
        <v>12913</v>
      </c>
      <c r="B10163" s="370" t="s">
        <v>12914</v>
      </c>
      <c r="C10163" s="371" t="s">
        <v>52</v>
      </c>
      <c r="D10163" s="372">
        <v>1.02</v>
      </c>
    </row>
    <row r="10164" spans="1:4" ht="30" x14ac:dyDescent="0.25">
      <c r="A10164" s="369" t="s">
        <v>3853</v>
      </c>
      <c r="B10164" s="370" t="s">
        <v>7648</v>
      </c>
      <c r="C10164" s="371" t="s">
        <v>52</v>
      </c>
      <c r="D10164" s="372"/>
    </row>
    <row r="10165" spans="1:4" x14ac:dyDescent="0.25">
      <c r="A10165" s="369" t="s">
        <v>8913</v>
      </c>
      <c r="B10165" s="370" t="s">
        <v>8914</v>
      </c>
      <c r="C10165" s="371" t="s">
        <v>770</v>
      </c>
      <c r="D10165" s="372">
        <v>0.45</v>
      </c>
    </row>
    <row r="10166" spans="1:4" x14ac:dyDescent="0.25">
      <c r="A10166" s="369" t="s">
        <v>8915</v>
      </c>
      <c r="B10166" s="370" t="s">
        <v>8916</v>
      </c>
      <c r="C10166" s="371" t="s">
        <v>770</v>
      </c>
      <c r="D10166" s="372">
        <v>0.45</v>
      </c>
    </row>
    <row r="10167" spans="1:4" ht="45" x14ac:dyDescent="0.25">
      <c r="A10167" s="369" t="s">
        <v>12915</v>
      </c>
      <c r="B10167" s="370" t="s">
        <v>12916</v>
      </c>
      <c r="C10167" s="371" t="s">
        <v>52</v>
      </c>
      <c r="D10167" s="372">
        <v>1.02</v>
      </c>
    </row>
    <row r="10168" spans="1:4" ht="30" x14ac:dyDescent="0.25">
      <c r="A10168" s="369" t="s">
        <v>3854</v>
      </c>
      <c r="B10168" s="370" t="s">
        <v>7649</v>
      </c>
      <c r="C10168" s="371" t="s">
        <v>52</v>
      </c>
      <c r="D10168" s="372"/>
    </row>
    <row r="10169" spans="1:4" x14ac:dyDescent="0.25">
      <c r="A10169" s="369" t="s">
        <v>8913</v>
      </c>
      <c r="B10169" s="370" t="s">
        <v>8914</v>
      </c>
      <c r="C10169" s="371" t="s">
        <v>770</v>
      </c>
      <c r="D10169" s="372">
        <v>0.5</v>
      </c>
    </row>
    <row r="10170" spans="1:4" x14ac:dyDescent="0.25">
      <c r="A10170" s="369" t="s">
        <v>8915</v>
      </c>
      <c r="B10170" s="370" t="s">
        <v>8916</v>
      </c>
      <c r="C10170" s="371" t="s">
        <v>770</v>
      </c>
      <c r="D10170" s="372">
        <v>0.5</v>
      </c>
    </row>
    <row r="10171" spans="1:4" ht="45" x14ac:dyDescent="0.25">
      <c r="A10171" s="369" t="s">
        <v>12917</v>
      </c>
      <c r="B10171" s="370" t="s">
        <v>12918</v>
      </c>
      <c r="C10171" s="371" t="s">
        <v>52</v>
      </c>
      <c r="D10171" s="372">
        <v>1.02</v>
      </c>
    </row>
    <row r="10172" spans="1:4" x14ac:dyDescent="0.25">
      <c r="A10172" s="365" t="s">
        <v>7650</v>
      </c>
      <c r="B10172" s="366" t="s">
        <v>15156</v>
      </c>
      <c r="C10172" s="367"/>
      <c r="D10172" s="368"/>
    </row>
    <row r="10173" spans="1:4" ht="30" x14ac:dyDescent="0.25">
      <c r="A10173" s="369" t="s">
        <v>3856</v>
      </c>
      <c r="B10173" s="370" t="s">
        <v>7651</v>
      </c>
      <c r="C10173" s="371" t="s">
        <v>52</v>
      </c>
      <c r="D10173" s="372"/>
    </row>
    <row r="10174" spans="1:4" x14ac:dyDescent="0.25">
      <c r="A10174" s="369" t="s">
        <v>8913</v>
      </c>
      <c r="B10174" s="370" t="s">
        <v>8914</v>
      </c>
      <c r="C10174" s="371" t="s">
        <v>770</v>
      </c>
      <c r="D10174" s="372">
        <v>0.05</v>
      </c>
    </row>
    <row r="10175" spans="1:4" x14ac:dyDescent="0.25">
      <c r="A10175" s="369" t="s">
        <v>8915</v>
      </c>
      <c r="B10175" s="370" t="s">
        <v>8916</v>
      </c>
      <c r="C10175" s="371" t="s">
        <v>770</v>
      </c>
      <c r="D10175" s="372">
        <v>0.05</v>
      </c>
    </row>
    <row r="10176" spans="1:4" ht="45" x14ac:dyDescent="0.25">
      <c r="A10176" s="369" t="s">
        <v>13039</v>
      </c>
      <c r="B10176" s="370" t="s">
        <v>13040</v>
      </c>
      <c r="C10176" s="371" t="s">
        <v>52</v>
      </c>
      <c r="D10176" s="372">
        <v>1.02</v>
      </c>
    </row>
    <row r="10177" spans="1:4" ht="30" x14ac:dyDescent="0.25">
      <c r="A10177" s="369" t="s">
        <v>3857</v>
      </c>
      <c r="B10177" s="370" t="s">
        <v>7652</v>
      </c>
      <c r="C10177" s="371" t="s">
        <v>52</v>
      </c>
      <c r="D10177" s="372"/>
    </row>
    <row r="10178" spans="1:4" x14ac:dyDescent="0.25">
      <c r="A10178" s="369" t="s">
        <v>8913</v>
      </c>
      <c r="B10178" s="370" t="s">
        <v>8914</v>
      </c>
      <c r="C10178" s="371" t="s">
        <v>770</v>
      </c>
      <c r="D10178" s="372">
        <v>0.1</v>
      </c>
    </row>
    <row r="10179" spans="1:4" x14ac:dyDescent="0.25">
      <c r="A10179" s="369" t="s">
        <v>8915</v>
      </c>
      <c r="B10179" s="370" t="s">
        <v>8916</v>
      </c>
      <c r="C10179" s="371" t="s">
        <v>770</v>
      </c>
      <c r="D10179" s="372">
        <v>0.1</v>
      </c>
    </row>
    <row r="10180" spans="1:4" ht="45" x14ac:dyDescent="0.25">
      <c r="A10180" s="369" t="s">
        <v>13001</v>
      </c>
      <c r="B10180" s="370" t="s">
        <v>13002</v>
      </c>
      <c r="C10180" s="371" t="s">
        <v>52</v>
      </c>
      <c r="D10180" s="372">
        <v>1.02</v>
      </c>
    </row>
    <row r="10181" spans="1:4" ht="30" x14ac:dyDescent="0.25">
      <c r="A10181" s="369" t="s">
        <v>3858</v>
      </c>
      <c r="B10181" s="370" t="s">
        <v>7653</v>
      </c>
      <c r="C10181" s="371" t="s">
        <v>52</v>
      </c>
      <c r="D10181" s="372"/>
    </row>
    <row r="10182" spans="1:4" x14ac:dyDescent="0.25">
      <c r="A10182" s="369" t="s">
        <v>8913</v>
      </c>
      <c r="B10182" s="370" t="s">
        <v>8914</v>
      </c>
      <c r="C10182" s="371" t="s">
        <v>770</v>
      </c>
      <c r="D10182" s="372">
        <v>0.1</v>
      </c>
    </row>
    <row r="10183" spans="1:4" x14ac:dyDescent="0.25">
      <c r="A10183" s="369" t="s">
        <v>8915</v>
      </c>
      <c r="B10183" s="370" t="s">
        <v>8916</v>
      </c>
      <c r="C10183" s="371" t="s">
        <v>770</v>
      </c>
      <c r="D10183" s="372">
        <v>0.1</v>
      </c>
    </row>
    <row r="10184" spans="1:4" ht="45" x14ac:dyDescent="0.25">
      <c r="A10184" s="369" t="s">
        <v>13003</v>
      </c>
      <c r="B10184" s="370" t="s">
        <v>13004</v>
      </c>
      <c r="C10184" s="371" t="s">
        <v>52</v>
      </c>
      <c r="D10184" s="372">
        <v>1.02</v>
      </c>
    </row>
    <row r="10185" spans="1:4" ht="30" x14ac:dyDescent="0.25">
      <c r="A10185" s="369" t="s">
        <v>3859</v>
      </c>
      <c r="B10185" s="370" t="s">
        <v>7654</v>
      </c>
      <c r="C10185" s="371" t="s">
        <v>52</v>
      </c>
      <c r="D10185" s="372"/>
    </row>
    <row r="10186" spans="1:4" x14ac:dyDescent="0.25">
      <c r="A10186" s="369" t="s">
        <v>8913</v>
      </c>
      <c r="B10186" s="370" t="s">
        <v>8914</v>
      </c>
      <c r="C10186" s="371" t="s">
        <v>770</v>
      </c>
      <c r="D10186" s="372">
        <v>0.1</v>
      </c>
    </row>
    <row r="10187" spans="1:4" x14ac:dyDescent="0.25">
      <c r="A10187" s="369" t="s">
        <v>8915</v>
      </c>
      <c r="B10187" s="370" t="s">
        <v>8916</v>
      </c>
      <c r="C10187" s="371" t="s">
        <v>770</v>
      </c>
      <c r="D10187" s="372">
        <v>0.1</v>
      </c>
    </row>
    <row r="10188" spans="1:4" ht="45" x14ac:dyDescent="0.25">
      <c r="A10188" s="369" t="s">
        <v>13005</v>
      </c>
      <c r="B10188" s="370" t="s">
        <v>13006</v>
      </c>
      <c r="C10188" s="371" t="s">
        <v>52</v>
      </c>
      <c r="D10188" s="372">
        <v>1.02</v>
      </c>
    </row>
    <row r="10189" spans="1:4" ht="30" x14ac:dyDescent="0.25">
      <c r="A10189" s="369" t="s">
        <v>3860</v>
      </c>
      <c r="B10189" s="370" t="s">
        <v>7655</v>
      </c>
      <c r="C10189" s="371" t="s">
        <v>52</v>
      </c>
      <c r="D10189" s="372"/>
    </row>
    <row r="10190" spans="1:4" x14ac:dyDescent="0.25">
      <c r="A10190" s="369" t="s">
        <v>8913</v>
      </c>
      <c r="B10190" s="370" t="s">
        <v>8914</v>
      </c>
      <c r="C10190" s="371" t="s">
        <v>770</v>
      </c>
      <c r="D10190" s="372">
        <v>0.1</v>
      </c>
    </row>
    <row r="10191" spans="1:4" x14ac:dyDescent="0.25">
      <c r="A10191" s="369" t="s">
        <v>8915</v>
      </c>
      <c r="B10191" s="370" t="s">
        <v>8916</v>
      </c>
      <c r="C10191" s="371" t="s">
        <v>770</v>
      </c>
      <c r="D10191" s="372">
        <v>0.1</v>
      </c>
    </row>
    <row r="10192" spans="1:4" ht="45" x14ac:dyDescent="0.25">
      <c r="A10192" s="369" t="s">
        <v>13007</v>
      </c>
      <c r="B10192" s="370" t="s">
        <v>13008</v>
      </c>
      <c r="C10192" s="371" t="s">
        <v>52</v>
      </c>
      <c r="D10192" s="372">
        <v>1.02</v>
      </c>
    </row>
    <row r="10193" spans="1:4" ht="30" x14ac:dyDescent="0.25">
      <c r="A10193" s="365" t="s">
        <v>7656</v>
      </c>
      <c r="B10193" s="366" t="s">
        <v>15157</v>
      </c>
      <c r="C10193" s="367"/>
      <c r="D10193" s="368"/>
    </row>
    <row r="10194" spans="1:4" ht="30" x14ac:dyDescent="0.25">
      <c r="A10194" s="369" t="s">
        <v>3861</v>
      </c>
      <c r="B10194" s="370" t="s">
        <v>7658</v>
      </c>
      <c r="C10194" s="371" t="s">
        <v>52</v>
      </c>
      <c r="D10194" s="372"/>
    </row>
    <row r="10195" spans="1:4" x14ac:dyDescent="0.25">
      <c r="A10195" s="369" t="s">
        <v>8913</v>
      </c>
      <c r="B10195" s="370" t="s">
        <v>8914</v>
      </c>
      <c r="C10195" s="371" t="s">
        <v>770</v>
      </c>
      <c r="D10195" s="372">
        <v>0.04</v>
      </c>
    </row>
    <row r="10196" spans="1:4" x14ac:dyDescent="0.25">
      <c r="A10196" s="369" t="s">
        <v>8915</v>
      </c>
      <c r="B10196" s="370" t="s">
        <v>8916</v>
      </c>
      <c r="C10196" s="371" t="s">
        <v>770</v>
      </c>
      <c r="D10196" s="372">
        <v>0.04</v>
      </c>
    </row>
    <row r="10197" spans="1:4" ht="30" x14ac:dyDescent="0.25">
      <c r="A10197" s="369" t="s">
        <v>12863</v>
      </c>
      <c r="B10197" s="370" t="s">
        <v>12864</v>
      </c>
      <c r="C10197" s="371" t="s">
        <v>52</v>
      </c>
      <c r="D10197" s="372">
        <v>1.02</v>
      </c>
    </row>
    <row r="10198" spans="1:4" ht="30" x14ac:dyDescent="0.25">
      <c r="A10198" s="369" t="s">
        <v>3862</v>
      </c>
      <c r="B10198" s="370" t="s">
        <v>7659</v>
      </c>
      <c r="C10198" s="371" t="s">
        <v>52</v>
      </c>
      <c r="D10198" s="372"/>
    </row>
    <row r="10199" spans="1:4" x14ac:dyDescent="0.25">
      <c r="A10199" s="369" t="s">
        <v>8913</v>
      </c>
      <c r="B10199" s="370" t="s">
        <v>8914</v>
      </c>
      <c r="C10199" s="371" t="s">
        <v>770</v>
      </c>
      <c r="D10199" s="372">
        <v>0.05</v>
      </c>
    </row>
    <row r="10200" spans="1:4" x14ac:dyDescent="0.25">
      <c r="A10200" s="369" t="s">
        <v>8915</v>
      </c>
      <c r="B10200" s="370" t="s">
        <v>8916</v>
      </c>
      <c r="C10200" s="371" t="s">
        <v>770</v>
      </c>
      <c r="D10200" s="372">
        <v>0.05</v>
      </c>
    </row>
    <row r="10201" spans="1:4" ht="30" x14ac:dyDescent="0.25">
      <c r="A10201" s="369" t="s">
        <v>12865</v>
      </c>
      <c r="B10201" s="370" t="s">
        <v>12866</v>
      </c>
      <c r="C10201" s="371" t="s">
        <v>52</v>
      </c>
      <c r="D10201" s="372">
        <v>1.02</v>
      </c>
    </row>
    <row r="10202" spans="1:4" ht="30" x14ac:dyDescent="0.25">
      <c r="A10202" s="369" t="s">
        <v>3863</v>
      </c>
      <c r="B10202" s="370" t="s">
        <v>7660</v>
      </c>
      <c r="C10202" s="371" t="s">
        <v>52</v>
      </c>
      <c r="D10202" s="372"/>
    </row>
    <row r="10203" spans="1:4" x14ac:dyDescent="0.25">
      <c r="A10203" s="369" t="s">
        <v>8913</v>
      </c>
      <c r="B10203" s="370" t="s">
        <v>8914</v>
      </c>
      <c r="C10203" s="371" t="s">
        <v>770</v>
      </c>
      <c r="D10203" s="372">
        <v>0.06</v>
      </c>
    </row>
    <row r="10204" spans="1:4" x14ac:dyDescent="0.25">
      <c r="A10204" s="369" t="s">
        <v>8915</v>
      </c>
      <c r="B10204" s="370" t="s">
        <v>8916</v>
      </c>
      <c r="C10204" s="371" t="s">
        <v>770</v>
      </c>
      <c r="D10204" s="372">
        <v>0.06</v>
      </c>
    </row>
    <row r="10205" spans="1:4" ht="30" x14ac:dyDescent="0.25">
      <c r="A10205" s="369" t="s">
        <v>12867</v>
      </c>
      <c r="B10205" s="370" t="s">
        <v>12868</v>
      </c>
      <c r="C10205" s="371" t="s">
        <v>52</v>
      </c>
      <c r="D10205" s="372">
        <v>1.02</v>
      </c>
    </row>
    <row r="10206" spans="1:4" ht="30" x14ac:dyDescent="0.25">
      <c r="A10206" s="369" t="s">
        <v>3864</v>
      </c>
      <c r="B10206" s="370" t="s">
        <v>7661</v>
      </c>
      <c r="C10206" s="371" t="s">
        <v>52</v>
      </c>
      <c r="D10206" s="372"/>
    </row>
    <row r="10207" spans="1:4" x14ac:dyDescent="0.25">
      <c r="A10207" s="369" t="s">
        <v>8913</v>
      </c>
      <c r="B10207" s="370" t="s">
        <v>8914</v>
      </c>
      <c r="C10207" s="371" t="s">
        <v>770</v>
      </c>
      <c r="D10207" s="372">
        <v>7.0000000000000007E-2</v>
      </c>
    </row>
    <row r="10208" spans="1:4" x14ac:dyDescent="0.25">
      <c r="A10208" s="369" t="s">
        <v>8915</v>
      </c>
      <c r="B10208" s="370" t="s">
        <v>8916</v>
      </c>
      <c r="C10208" s="371" t="s">
        <v>770</v>
      </c>
      <c r="D10208" s="372">
        <v>7.0000000000000007E-2</v>
      </c>
    </row>
    <row r="10209" spans="1:4" ht="30" x14ac:dyDescent="0.25">
      <c r="A10209" s="369" t="s">
        <v>12869</v>
      </c>
      <c r="B10209" s="370" t="s">
        <v>12870</v>
      </c>
      <c r="C10209" s="371" t="s">
        <v>52</v>
      </c>
      <c r="D10209" s="372">
        <v>1.02</v>
      </c>
    </row>
    <row r="10210" spans="1:4" ht="30" x14ac:dyDescent="0.25">
      <c r="A10210" s="369" t="s">
        <v>3865</v>
      </c>
      <c r="B10210" s="370" t="s">
        <v>7662</v>
      </c>
      <c r="C10210" s="371" t="s">
        <v>52</v>
      </c>
      <c r="D10210" s="372"/>
    </row>
    <row r="10211" spans="1:4" x14ac:dyDescent="0.25">
      <c r="A10211" s="369" t="s">
        <v>8913</v>
      </c>
      <c r="B10211" s="370" t="s">
        <v>8914</v>
      </c>
      <c r="C10211" s="371" t="s">
        <v>770</v>
      </c>
      <c r="D10211" s="372">
        <v>0.08</v>
      </c>
    </row>
    <row r="10212" spans="1:4" x14ac:dyDescent="0.25">
      <c r="A10212" s="369" t="s">
        <v>8915</v>
      </c>
      <c r="B10212" s="370" t="s">
        <v>8916</v>
      </c>
      <c r="C10212" s="371" t="s">
        <v>770</v>
      </c>
      <c r="D10212" s="372">
        <v>0.08</v>
      </c>
    </row>
    <row r="10213" spans="1:4" ht="30" x14ac:dyDescent="0.25">
      <c r="A10213" s="369" t="s">
        <v>12871</v>
      </c>
      <c r="B10213" s="370" t="s">
        <v>12872</v>
      </c>
      <c r="C10213" s="371" t="s">
        <v>52</v>
      </c>
      <c r="D10213" s="372">
        <v>1.02</v>
      </c>
    </row>
    <row r="10214" spans="1:4" x14ac:dyDescent="0.25">
      <c r="A10214" s="365" t="s">
        <v>7663</v>
      </c>
      <c r="B10214" s="366" t="s">
        <v>15158</v>
      </c>
      <c r="C10214" s="367"/>
      <c r="D10214" s="368"/>
    </row>
    <row r="10215" spans="1:4" x14ac:dyDescent="0.25">
      <c r="A10215" s="369" t="s">
        <v>3866</v>
      </c>
      <c r="B10215" s="370" t="s">
        <v>3867</v>
      </c>
      <c r="C10215" s="371" t="s">
        <v>52</v>
      </c>
      <c r="D10215" s="372"/>
    </row>
    <row r="10216" spans="1:4" x14ac:dyDescent="0.25">
      <c r="A10216" s="369" t="s">
        <v>8913</v>
      </c>
      <c r="B10216" s="370" t="s">
        <v>8914</v>
      </c>
      <c r="C10216" s="371" t="s">
        <v>770</v>
      </c>
      <c r="D10216" s="372">
        <v>0.25</v>
      </c>
    </row>
    <row r="10217" spans="1:4" x14ac:dyDescent="0.25">
      <c r="A10217" s="369" t="s">
        <v>8915</v>
      </c>
      <c r="B10217" s="370" t="s">
        <v>8916</v>
      </c>
      <c r="C10217" s="371" t="s">
        <v>770</v>
      </c>
      <c r="D10217" s="372">
        <v>0.25</v>
      </c>
    </row>
    <row r="10218" spans="1:4" ht="60" x14ac:dyDescent="0.25">
      <c r="A10218" s="369" t="s">
        <v>13057</v>
      </c>
      <c r="B10218" s="370" t="s">
        <v>13058</v>
      </c>
      <c r="C10218" s="371" t="s">
        <v>52</v>
      </c>
      <c r="D10218" s="372">
        <v>1.02</v>
      </c>
    </row>
    <row r="10219" spans="1:4" ht="30" x14ac:dyDescent="0.25">
      <c r="A10219" s="365" t="s">
        <v>7665</v>
      </c>
      <c r="B10219" s="366" t="s">
        <v>15159</v>
      </c>
      <c r="C10219" s="367"/>
      <c r="D10219" s="368"/>
    </row>
    <row r="10220" spans="1:4" x14ac:dyDescent="0.25">
      <c r="A10220" s="365" t="s">
        <v>7666</v>
      </c>
      <c r="B10220" s="366" t="s">
        <v>3869</v>
      </c>
      <c r="C10220" s="367"/>
      <c r="D10220" s="368"/>
    </row>
    <row r="10221" spans="1:4" x14ac:dyDescent="0.25">
      <c r="A10221" s="369" t="s">
        <v>3870</v>
      </c>
      <c r="B10221" s="370" t="s">
        <v>3871</v>
      </c>
      <c r="C10221" s="371" t="s">
        <v>569</v>
      </c>
      <c r="D10221" s="372"/>
    </row>
    <row r="10222" spans="1:4" x14ac:dyDescent="0.25">
      <c r="A10222" s="369" t="s">
        <v>8913</v>
      </c>
      <c r="B10222" s="370" t="s">
        <v>8914</v>
      </c>
      <c r="C10222" s="371" t="s">
        <v>770</v>
      </c>
      <c r="D10222" s="372">
        <v>0.25</v>
      </c>
    </row>
    <row r="10223" spans="1:4" x14ac:dyDescent="0.25">
      <c r="A10223" s="369" t="s">
        <v>8915</v>
      </c>
      <c r="B10223" s="370" t="s">
        <v>8916</v>
      </c>
      <c r="C10223" s="371" t="s">
        <v>770</v>
      </c>
      <c r="D10223" s="372">
        <v>0.25</v>
      </c>
    </row>
    <row r="10224" spans="1:4" x14ac:dyDescent="0.25">
      <c r="A10224" s="369" t="s">
        <v>13297</v>
      </c>
      <c r="B10224" s="370" t="s">
        <v>13298</v>
      </c>
      <c r="C10224" s="371" t="s">
        <v>569</v>
      </c>
      <c r="D10224" s="372">
        <v>1</v>
      </c>
    </row>
    <row r="10225" spans="1:4" x14ac:dyDescent="0.25">
      <c r="A10225" s="369" t="s">
        <v>3872</v>
      </c>
      <c r="B10225" s="370" t="s">
        <v>3873</v>
      </c>
      <c r="C10225" s="371" t="s">
        <v>569</v>
      </c>
      <c r="D10225" s="372"/>
    </row>
    <row r="10226" spans="1:4" x14ac:dyDescent="0.25">
      <c r="A10226" s="369" t="s">
        <v>8913</v>
      </c>
      <c r="B10226" s="370" t="s">
        <v>8914</v>
      </c>
      <c r="C10226" s="371" t="s">
        <v>770</v>
      </c>
      <c r="D10226" s="372">
        <v>0.25</v>
      </c>
    </row>
    <row r="10227" spans="1:4" x14ac:dyDescent="0.25">
      <c r="A10227" s="369" t="s">
        <v>8915</v>
      </c>
      <c r="B10227" s="370" t="s">
        <v>8916</v>
      </c>
      <c r="C10227" s="371" t="s">
        <v>770</v>
      </c>
      <c r="D10227" s="372">
        <v>0.25</v>
      </c>
    </row>
    <row r="10228" spans="1:4" x14ac:dyDescent="0.25">
      <c r="A10228" s="369" t="s">
        <v>13301</v>
      </c>
      <c r="B10228" s="370" t="s">
        <v>13302</v>
      </c>
      <c r="C10228" s="371" t="s">
        <v>569</v>
      </c>
      <c r="D10228" s="372">
        <v>1</v>
      </c>
    </row>
    <row r="10229" spans="1:4" x14ac:dyDescent="0.25">
      <c r="A10229" s="369" t="s">
        <v>3874</v>
      </c>
      <c r="B10229" s="370" t="s">
        <v>3875</v>
      </c>
      <c r="C10229" s="371" t="s">
        <v>569</v>
      </c>
      <c r="D10229" s="372"/>
    </row>
    <row r="10230" spans="1:4" x14ac:dyDescent="0.25">
      <c r="A10230" s="369" t="s">
        <v>8913</v>
      </c>
      <c r="B10230" s="370" t="s">
        <v>8914</v>
      </c>
      <c r="C10230" s="371" t="s">
        <v>770</v>
      </c>
      <c r="D10230" s="372">
        <v>0.3</v>
      </c>
    </row>
    <row r="10231" spans="1:4" x14ac:dyDescent="0.25">
      <c r="A10231" s="369" t="s">
        <v>8915</v>
      </c>
      <c r="B10231" s="370" t="s">
        <v>8916</v>
      </c>
      <c r="C10231" s="371" t="s">
        <v>770</v>
      </c>
      <c r="D10231" s="372">
        <v>0.3</v>
      </c>
    </row>
    <row r="10232" spans="1:4" x14ac:dyDescent="0.25">
      <c r="A10232" s="369" t="s">
        <v>13303</v>
      </c>
      <c r="B10232" s="370" t="s">
        <v>13304</v>
      </c>
      <c r="C10232" s="371" t="s">
        <v>569</v>
      </c>
      <c r="D10232" s="372">
        <v>1</v>
      </c>
    </row>
    <row r="10233" spans="1:4" x14ac:dyDescent="0.25">
      <c r="A10233" s="369" t="s">
        <v>3876</v>
      </c>
      <c r="B10233" s="370" t="s">
        <v>3877</v>
      </c>
      <c r="C10233" s="371" t="s">
        <v>569</v>
      </c>
      <c r="D10233" s="372"/>
    </row>
    <row r="10234" spans="1:4" x14ac:dyDescent="0.25">
      <c r="A10234" s="369" t="s">
        <v>8913</v>
      </c>
      <c r="B10234" s="370" t="s">
        <v>8914</v>
      </c>
      <c r="C10234" s="371" t="s">
        <v>770</v>
      </c>
      <c r="D10234" s="372">
        <v>0.25</v>
      </c>
    </row>
    <row r="10235" spans="1:4" x14ac:dyDescent="0.25">
      <c r="A10235" s="369" t="s">
        <v>8915</v>
      </c>
      <c r="B10235" s="370" t="s">
        <v>8916</v>
      </c>
      <c r="C10235" s="371" t="s">
        <v>770</v>
      </c>
      <c r="D10235" s="372">
        <v>0.25</v>
      </c>
    </row>
    <row r="10236" spans="1:4" x14ac:dyDescent="0.25">
      <c r="A10236" s="369" t="s">
        <v>13299</v>
      </c>
      <c r="B10236" s="370" t="s">
        <v>13300</v>
      </c>
      <c r="C10236" s="371" t="s">
        <v>569</v>
      </c>
      <c r="D10236" s="372">
        <v>1</v>
      </c>
    </row>
    <row r="10237" spans="1:4" x14ac:dyDescent="0.25">
      <c r="A10237" s="365" t="s">
        <v>7667</v>
      </c>
      <c r="B10237" s="366" t="s">
        <v>3878</v>
      </c>
      <c r="C10237" s="367"/>
      <c r="D10237" s="368"/>
    </row>
    <row r="10238" spans="1:4" x14ac:dyDescent="0.25">
      <c r="A10238" s="369" t="s">
        <v>3879</v>
      </c>
      <c r="B10238" s="370" t="s">
        <v>3880</v>
      </c>
      <c r="C10238" s="371" t="s">
        <v>569</v>
      </c>
      <c r="D10238" s="372"/>
    </row>
    <row r="10239" spans="1:4" x14ac:dyDescent="0.25">
      <c r="A10239" s="369" t="s">
        <v>8913</v>
      </c>
      <c r="B10239" s="370" t="s">
        <v>8914</v>
      </c>
      <c r="C10239" s="371" t="s">
        <v>770</v>
      </c>
      <c r="D10239" s="372">
        <v>0.8</v>
      </c>
    </row>
    <row r="10240" spans="1:4" x14ac:dyDescent="0.25">
      <c r="A10240" s="369" t="s">
        <v>8915</v>
      </c>
      <c r="B10240" s="370" t="s">
        <v>8916</v>
      </c>
      <c r="C10240" s="371" t="s">
        <v>770</v>
      </c>
      <c r="D10240" s="372">
        <v>0.8</v>
      </c>
    </row>
    <row r="10241" spans="1:4" ht="30" x14ac:dyDescent="0.25">
      <c r="A10241" s="369" t="s">
        <v>13287</v>
      </c>
      <c r="B10241" s="370" t="s">
        <v>13288</v>
      </c>
      <c r="C10241" s="371" t="s">
        <v>569</v>
      </c>
      <c r="D10241" s="372">
        <v>1</v>
      </c>
    </row>
    <row r="10242" spans="1:4" ht="30" x14ac:dyDescent="0.25">
      <c r="A10242" s="369" t="s">
        <v>13289</v>
      </c>
      <c r="B10242" s="370" t="s">
        <v>13290</v>
      </c>
      <c r="C10242" s="371" t="s">
        <v>569</v>
      </c>
      <c r="D10242" s="372">
        <v>1</v>
      </c>
    </row>
    <row r="10243" spans="1:4" ht="30" x14ac:dyDescent="0.25">
      <c r="A10243" s="369" t="s">
        <v>3881</v>
      </c>
      <c r="B10243" s="370" t="s">
        <v>3882</v>
      </c>
      <c r="C10243" s="371" t="s">
        <v>569</v>
      </c>
      <c r="D10243" s="372"/>
    </row>
    <row r="10244" spans="1:4" x14ac:dyDescent="0.25">
      <c r="A10244" s="369" t="s">
        <v>8913</v>
      </c>
      <c r="B10244" s="370" t="s">
        <v>8914</v>
      </c>
      <c r="C10244" s="371" t="s">
        <v>770</v>
      </c>
      <c r="D10244" s="372">
        <v>0.3</v>
      </c>
    </row>
    <row r="10245" spans="1:4" x14ac:dyDescent="0.25">
      <c r="A10245" s="369" t="s">
        <v>8915</v>
      </c>
      <c r="B10245" s="370" t="s">
        <v>8916</v>
      </c>
      <c r="C10245" s="371" t="s">
        <v>770</v>
      </c>
      <c r="D10245" s="372">
        <v>0.3</v>
      </c>
    </row>
    <row r="10246" spans="1:4" ht="30" x14ac:dyDescent="0.25">
      <c r="A10246" s="369" t="s">
        <v>13263</v>
      </c>
      <c r="B10246" s="370" t="s">
        <v>13264</v>
      </c>
      <c r="C10246" s="371" t="s">
        <v>569</v>
      </c>
      <c r="D10246" s="372">
        <v>1</v>
      </c>
    </row>
    <row r="10247" spans="1:4" ht="30" x14ac:dyDescent="0.25">
      <c r="A10247" s="369" t="s">
        <v>336</v>
      </c>
      <c r="B10247" s="370" t="s">
        <v>335</v>
      </c>
      <c r="C10247" s="371" t="s">
        <v>569</v>
      </c>
      <c r="D10247" s="372"/>
    </row>
    <row r="10248" spans="1:4" x14ac:dyDescent="0.25">
      <c r="A10248" s="369" t="s">
        <v>8913</v>
      </c>
      <c r="B10248" s="370" t="s">
        <v>8914</v>
      </c>
      <c r="C10248" s="371" t="s">
        <v>770</v>
      </c>
      <c r="D10248" s="372">
        <v>0.3</v>
      </c>
    </row>
    <row r="10249" spans="1:4" x14ac:dyDescent="0.25">
      <c r="A10249" s="369" t="s">
        <v>8915</v>
      </c>
      <c r="B10249" s="370" t="s">
        <v>8916</v>
      </c>
      <c r="C10249" s="371" t="s">
        <v>770</v>
      </c>
      <c r="D10249" s="372">
        <v>0.3</v>
      </c>
    </row>
    <row r="10250" spans="1:4" ht="30" x14ac:dyDescent="0.25">
      <c r="A10250" s="369" t="s">
        <v>13265</v>
      </c>
      <c r="B10250" s="370" t="s">
        <v>13266</v>
      </c>
      <c r="C10250" s="371" t="s">
        <v>569</v>
      </c>
      <c r="D10250" s="372">
        <v>1</v>
      </c>
    </row>
    <row r="10251" spans="1:4" ht="30" x14ac:dyDescent="0.25">
      <c r="A10251" s="369" t="s">
        <v>338</v>
      </c>
      <c r="B10251" s="370" t="s">
        <v>337</v>
      </c>
      <c r="C10251" s="371" t="s">
        <v>569</v>
      </c>
      <c r="D10251" s="372"/>
    </row>
    <row r="10252" spans="1:4" x14ac:dyDescent="0.25">
      <c r="A10252" s="369" t="s">
        <v>8913</v>
      </c>
      <c r="B10252" s="370" t="s">
        <v>8914</v>
      </c>
      <c r="C10252" s="371" t="s">
        <v>770</v>
      </c>
      <c r="D10252" s="372">
        <v>0.3</v>
      </c>
    </row>
    <row r="10253" spans="1:4" x14ac:dyDescent="0.25">
      <c r="A10253" s="369" t="s">
        <v>8915</v>
      </c>
      <c r="B10253" s="370" t="s">
        <v>8916</v>
      </c>
      <c r="C10253" s="371" t="s">
        <v>770</v>
      </c>
      <c r="D10253" s="372">
        <v>0.3</v>
      </c>
    </row>
    <row r="10254" spans="1:4" ht="30" x14ac:dyDescent="0.25">
      <c r="A10254" s="369" t="s">
        <v>13267</v>
      </c>
      <c r="B10254" s="370" t="s">
        <v>13268</v>
      </c>
      <c r="C10254" s="371" t="s">
        <v>569</v>
      </c>
      <c r="D10254" s="372">
        <v>1</v>
      </c>
    </row>
    <row r="10255" spans="1:4" ht="30" x14ac:dyDescent="0.25">
      <c r="A10255" s="369" t="s">
        <v>3883</v>
      </c>
      <c r="B10255" s="370" t="s">
        <v>3884</v>
      </c>
      <c r="C10255" s="371" t="s">
        <v>569</v>
      </c>
      <c r="D10255" s="372"/>
    </row>
    <row r="10256" spans="1:4" x14ac:dyDescent="0.25">
      <c r="A10256" s="369" t="s">
        <v>8913</v>
      </c>
      <c r="B10256" s="370" t="s">
        <v>8914</v>
      </c>
      <c r="C10256" s="371" t="s">
        <v>770</v>
      </c>
      <c r="D10256" s="372">
        <v>0.4</v>
      </c>
    </row>
    <row r="10257" spans="1:4" x14ac:dyDescent="0.25">
      <c r="A10257" s="369" t="s">
        <v>8915</v>
      </c>
      <c r="B10257" s="370" t="s">
        <v>8916</v>
      </c>
      <c r="C10257" s="371" t="s">
        <v>770</v>
      </c>
      <c r="D10257" s="372">
        <v>0.4</v>
      </c>
    </row>
    <row r="10258" spans="1:4" ht="30" x14ac:dyDescent="0.25">
      <c r="A10258" s="369" t="s">
        <v>13269</v>
      </c>
      <c r="B10258" s="370" t="s">
        <v>13270</v>
      </c>
      <c r="C10258" s="371" t="s">
        <v>569</v>
      </c>
      <c r="D10258" s="372">
        <v>1</v>
      </c>
    </row>
    <row r="10259" spans="1:4" ht="30" x14ac:dyDescent="0.25">
      <c r="A10259" s="369" t="s">
        <v>3885</v>
      </c>
      <c r="B10259" s="370" t="s">
        <v>3886</v>
      </c>
      <c r="C10259" s="371" t="s">
        <v>569</v>
      </c>
      <c r="D10259" s="372"/>
    </row>
    <row r="10260" spans="1:4" x14ac:dyDescent="0.25">
      <c r="A10260" s="369" t="s">
        <v>8913</v>
      </c>
      <c r="B10260" s="370" t="s">
        <v>8914</v>
      </c>
      <c r="C10260" s="371" t="s">
        <v>770</v>
      </c>
      <c r="D10260" s="372">
        <v>0.4</v>
      </c>
    </row>
    <row r="10261" spans="1:4" x14ac:dyDescent="0.25">
      <c r="A10261" s="369" t="s">
        <v>8915</v>
      </c>
      <c r="B10261" s="370" t="s">
        <v>8916</v>
      </c>
      <c r="C10261" s="371" t="s">
        <v>770</v>
      </c>
      <c r="D10261" s="372">
        <v>0.4</v>
      </c>
    </row>
    <row r="10262" spans="1:4" ht="30" x14ac:dyDescent="0.25">
      <c r="A10262" s="369" t="s">
        <v>13272</v>
      </c>
      <c r="B10262" s="370" t="s">
        <v>13273</v>
      </c>
      <c r="C10262" s="371" t="s">
        <v>569</v>
      </c>
      <c r="D10262" s="372">
        <v>1</v>
      </c>
    </row>
    <row r="10263" spans="1:4" ht="30" x14ac:dyDescent="0.25">
      <c r="A10263" s="369" t="s">
        <v>3887</v>
      </c>
      <c r="B10263" s="370" t="s">
        <v>3888</v>
      </c>
      <c r="C10263" s="371" t="s">
        <v>569</v>
      </c>
      <c r="D10263" s="372"/>
    </row>
    <row r="10264" spans="1:4" x14ac:dyDescent="0.25">
      <c r="A10264" s="369" t="s">
        <v>8913</v>
      </c>
      <c r="B10264" s="370" t="s">
        <v>8914</v>
      </c>
      <c r="C10264" s="371" t="s">
        <v>770</v>
      </c>
      <c r="D10264" s="372">
        <v>0.5</v>
      </c>
    </row>
    <row r="10265" spans="1:4" x14ac:dyDescent="0.25">
      <c r="A10265" s="369" t="s">
        <v>8915</v>
      </c>
      <c r="B10265" s="370" t="s">
        <v>8916</v>
      </c>
      <c r="C10265" s="371" t="s">
        <v>770</v>
      </c>
      <c r="D10265" s="372">
        <v>0.5</v>
      </c>
    </row>
    <row r="10266" spans="1:4" ht="30" x14ac:dyDescent="0.25">
      <c r="A10266" s="369" t="s">
        <v>13275</v>
      </c>
      <c r="B10266" s="370" t="s">
        <v>13276</v>
      </c>
      <c r="C10266" s="371" t="s">
        <v>569</v>
      </c>
      <c r="D10266" s="372">
        <v>1</v>
      </c>
    </row>
    <row r="10267" spans="1:4" ht="30" x14ac:dyDescent="0.25">
      <c r="A10267" s="369" t="s">
        <v>3889</v>
      </c>
      <c r="B10267" s="370" t="s">
        <v>7668</v>
      </c>
      <c r="C10267" s="371" t="s">
        <v>569</v>
      </c>
      <c r="D10267" s="372"/>
    </row>
    <row r="10268" spans="1:4" x14ac:dyDescent="0.25">
      <c r="A10268" s="369" t="s">
        <v>8913</v>
      </c>
      <c r="B10268" s="370" t="s">
        <v>8914</v>
      </c>
      <c r="C10268" s="371" t="s">
        <v>770</v>
      </c>
      <c r="D10268" s="372">
        <v>0.3</v>
      </c>
    </row>
    <row r="10269" spans="1:4" x14ac:dyDescent="0.25">
      <c r="A10269" s="369" t="s">
        <v>8915</v>
      </c>
      <c r="B10269" s="370" t="s">
        <v>8916</v>
      </c>
      <c r="C10269" s="371" t="s">
        <v>770</v>
      </c>
      <c r="D10269" s="372">
        <v>0.3</v>
      </c>
    </row>
    <row r="10270" spans="1:4" ht="45" x14ac:dyDescent="0.25">
      <c r="A10270" s="369" t="s">
        <v>12837</v>
      </c>
      <c r="B10270" s="370" t="s">
        <v>12838</v>
      </c>
      <c r="C10270" s="371" t="s">
        <v>569</v>
      </c>
      <c r="D10270" s="372">
        <v>1</v>
      </c>
    </row>
    <row r="10271" spans="1:4" ht="30" x14ac:dyDescent="0.25">
      <c r="A10271" s="369" t="s">
        <v>3890</v>
      </c>
      <c r="B10271" s="370" t="s">
        <v>7669</v>
      </c>
      <c r="C10271" s="371" t="s">
        <v>569</v>
      </c>
      <c r="D10271" s="372"/>
    </row>
    <row r="10272" spans="1:4" x14ac:dyDescent="0.25">
      <c r="A10272" s="369" t="s">
        <v>8913</v>
      </c>
      <c r="B10272" s="370" t="s">
        <v>8914</v>
      </c>
      <c r="C10272" s="371" t="s">
        <v>770</v>
      </c>
      <c r="D10272" s="372">
        <v>0.3</v>
      </c>
    </row>
    <row r="10273" spans="1:4" x14ac:dyDescent="0.25">
      <c r="A10273" s="369" t="s">
        <v>8915</v>
      </c>
      <c r="B10273" s="370" t="s">
        <v>8916</v>
      </c>
      <c r="C10273" s="371" t="s">
        <v>770</v>
      </c>
      <c r="D10273" s="372">
        <v>0.3</v>
      </c>
    </row>
    <row r="10274" spans="1:4" ht="45" x14ac:dyDescent="0.25">
      <c r="A10274" s="369" t="s">
        <v>12824</v>
      </c>
      <c r="B10274" s="370" t="s">
        <v>12825</v>
      </c>
      <c r="C10274" s="371" t="s">
        <v>569</v>
      </c>
      <c r="D10274" s="372">
        <v>1</v>
      </c>
    </row>
    <row r="10275" spans="1:4" ht="30" x14ac:dyDescent="0.25">
      <c r="A10275" s="369" t="s">
        <v>3891</v>
      </c>
      <c r="B10275" s="370" t="s">
        <v>7670</v>
      </c>
      <c r="C10275" s="371" t="s">
        <v>569</v>
      </c>
      <c r="D10275" s="372"/>
    </row>
    <row r="10276" spans="1:4" x14ac:dyDescent="0.25">
      <c r="A10276" s="369" t="s">
        <v>8913</v>
      </c>
      <c r="B10276" s="370" t="s">
        <v>8914</v>
      </c>
      <c r="C10276" s="371" t="s">
        <v>770</v>
      </c>
      <c r="D10276" s="372">
        <v>0.3</v>
      </c>
    </row>
    <row r="10277" spans="1:4" x14ac:dyDescent="0.25">
      <c r="A10277" s="369" t="s">
        <v>8915</v>
      </c>
      <c r="B10277" s="370" t="s">
        <v>8916</v>
      </c>
      <c r="C10277" s="371" t="s">
        <v>770</v>
      </c>
      <c r="D10277" s="372">
        <v>0.3</v>
      </c>
    </row>
    <row r="10278" spans="1:4" ht="45" x14ac:dyDescent="0.25">
      <c r="A10278" s="369" t="s">
        <v>12841</v>
      </c>
      <c r="B10278" s="370" t="s">
        <v>12842</v>
      </c>
      <c r="C10278" s="371" t="s">
        <v>569</v>
      </c>
      <c r="D10278" s="372">
        <v>1</v>
      </c>
    </row>
    <row r="10279" spans="1:4" ht="30" x14ac:dyDescent="0.25">
      <c r="A10279" s="369" t="s">
        <v>3892</v>
      </c>
      <c r="B10279" s="370" t="s">
        <v>7671</v>
      </c>
      <c r="C10279" s="371" t="s">
        <v>569</v>
      </c>
      <c r="D10279" s="372"/>
    </row>
    <row r="10280" spans="1:4" x14ac:dyDescent="0.25">
      <c r="A10280" s="369" t="s">
        <v>8913</v>
      </c>
      <c r="B10280" s="370" t="s">
        <v>8914</v>
      </c>
      <c r="C10280" s="371" t="s">
        <v>770</v>
      </c>
      <c r="D10280" s="372">
        <v>0.4</v>
      </c>
    </row>
    <row r="10281" spans="1:4" x14ac:dyDescent="0.25">
      <c r="A10281" s="369" t="s">
        <v>8915</v>
      </c>
      <c r="B10281" s="370" t="s">
        <v>8916</v>
      </c>
      <c r="C10281" s="371" t="s">
        <v>770</v>
      </c>
      <c r="D10281" s="372">
        <v>0.4</v>
      </c>
    </row>
    <row r="10282" spans="1:4" ht="45" x14ac:dyDescent="0.25">
      <c r="A10282" s="369" t="s">
        <v>12839</v>
      </c>
      <c r="B10282" s="370" t="s">
        <v>12840</v>
      </c>
      <c r="C10282" s="371" t="s">
        <v>569</v>
      </c>
      <c r="D10282" s="372">
        <v>1</v>
      </c>
    </row>
    <row r="10283" spans="1:4" ht="30" x14ac:dyDescent="0.25">
      <c r="A10283" s="369" t="s">
        <v>3893</v>
      </c>
      <c r="B10283" s="370" t="s">
        <v>3894</v>
      </c>
      <c r="C10283" s="371" t="s">
        <v>569</v>
      </c>
      <c r="D10283" s="372"/>
    </row>
    <row r="10284" spans="1:4" x14ac:dyDescent="0.25">
      <c r="A10284" s="369" t="s">
        <v>8913</v>
      </c>
      <c r="B10284" s="370" t="s">
        <v>8914</v>
      </c>
      <c r="C10284" s="371" t="s">
        <v>770</v>
      </c>
      <c r="D10284" s="372">
        <v>0.3</v>
      </c>
    </row>
    <row r="10285" spans="1:4" x14ac:dyDescent="0.25">
      <c r="A10285" s="369" t="s">
        <v>8915</v>
      </c>
      <c r="B10285" s="370" t="s">
        <v>8916</v>
      </c>
      <c r="C10285" s="371" t="s">
        <v>770</v>
      </c>
      <c r="D10285" s="372">
        <v>0.3</v>
      </c>
    </row>
    <row r="10286" spans="1:4" ht="45" x14ac:dyDescent="0.25">
      <c r="A10286" s="369" t="s">
        <v>12818</v>
      </c>
      <c r="B10286" s="370" t="s">
        <v>12819</v>
      </c>
      <c r="C10286" s="371" t="s">
        <v>569</v>
      </c>
      <c r="D10286" s="372">
        <v>1</v>
      </c>
    </row>
    <row r="10287" spans="1:4" ht="30" x14ac:dyDescent="0.25">
      <c r="A10287" s="369" t="s">
        <v>3895</v>
      </c>
      <c r="B10287" s="370" t="s">
        <v>3896</v>
      </c>
      <c r="C10287" s="371" t="s">
        <v>569</v>
      </c>
      <c r="D10287" s="372"/>
    </row>
    <row r="10288" spans="1:4" x14ac:dyDescent="0.25">
      <c r="A10288" s="369" t="s">
        <v>8913</v>
      </c>
      <c r="B10288" s="370" t="s">
        <v>8914</v>
      </c>
      <c r="C10288" s="371" t="s">
        <v>770</v>
      </c>
      <c r="D10288" s="372">
        <v>0.3</v>
      </c>
    </row>
    <row r="10289" spans="1:4" x14ac:dyDescent="0.25">
      <c r="A10289" s="369" t="s">
        <v>8915</v>
      </c>
      <c r="B10289" s="370" t="s">
        <v>8916</v>
      </c>
      <c r="C10289" s="371" t="s">
        <v>770</v>
      </c>
      <c r="D10289" s="372">
        <v>0.3</v>
      </c>
    </row>
    <row r="10290" spans="1:4" ht="45" x14ac:dyDescent="0.25">
      <c r="A10290" s="369" t="s">
        <v>12820</v>
      </c>
      <c r="B10290" s="370" t="s">
        <v>12821</v>
      </c>
      <c r="C10290" s="371" t="s">
        <v>569</v>
      </c>
      <c r="D10290" s="372">
        <v>1</v>
      </c>
    </row>
    <row r="10291" spans="1:4" ht="30" x14ac:dyDescent="0.25">
      <c r="A10291" s="369" t="s">
        <v>3897</v>
      </c>
      <c r="B10291" s="370" t="s">
        <v>3898</v>
      </c>
      <c r="C10291" s="371" t="s">
        <v>569</v>
      </c>
      <c r="D10291" s="372"/>
    </row>
    <row r="10292" spans="1:4" x14ac:dyDescent="0.25">
      <c r="A10292" s="369" t="s">
        <v>8913</v>
      </c>
      <c r="B10292" s="370" t="s">
        <v>8914</v>
      </c>
      <c r="C10292" s="371" t="s">
        <v>770</v>
      </c>
      <c r="D10292" s="372">
        <v>0.4</v>
      </c>
    </row>
    <row r="10293" spans="1:4" x14ac:dyDescent="0.25">
      <c r="A10293" s="369" t="s">
        <v>8915</v>
      </c>
      <c r="B10293" s="370" t="s">
        <v>8916</v>
      </c>
      <c r="C10293" s="371" t="s">
        <v>770</v>
      </c>
      <c r="D10293" s="372">
        <v>0.4</v>
      </c>
    </row>
    <row r="10294" spans="1:4" ht="45" x14ac:dyDescent="0.25">
      <c r="A10294" s="369" t="s">
        <v>12822</v>
      </c>
      <c r="B10294" s="370" t="s">
        <v>12823</v>
      </c>
      <c r="C10294" s="371" t="s">
        <v>569</v>
      </c>
      <c r="D10294" s="372">
        <v>1</v>
      </c>
    </row>
    <row r="10295" spans="1:4" x14ac:dyDescent="0.25">
      <c r="A10295" s="365" t="s">
        <v>7672</v>
      </c>
      <c r="B10295" s="366" t="s">
        <v>3899</v>
      </c>
      <c r="C10295" s="367"/>
      <c r="D10295" s="368"/>
    </row>
    <row r="10296" spans="1:4" x14ac:dyDescent="0.25">
      <c r="A10296" s="369" t="s">
        <v>3900</v>
      </c>
      <c r="B10296" s="370" t="s">
        <v>3901</v>
      </c>
      <c r="C10296" s="371" t="s">
        <v>780</v>
      </c>
      <c r="D10296" s="372"/>
    </row>
    <row r="10297" spans="1:4" x14ac:dyDescent="0.25">
      <c r="A10297" s="369" t="s">
        <v>8913</v>
      </c>
      <c r="B10297" s="370" t="s">
        <v>8914</v>
      </c>
      <c r="C10297" s="371" t="s">
        <v>770</v>
      </c>
      <c r="D10297" s="372">
        <v>0.3</v>
      </c>
    </row>
    <row r="10298" spans="1:4" x14ac:dyDescent="0.25">
      <c r="A10298" s="369" t="s">
        <v>8915</v>
      </c>
      <c r="B10298" s="370" t="s">
        <v>8916</v>
      </c>
      <c r="C10298" s="371" t="s">
        <v>770</v>
      </c>
      <c r="D10298" s="372">
        <v>0.3</v>
      </c>
    </row>
    <row r="10299" spans="1:4" x14ac:dyDescent="0.25">
      <c r="A10299" s="369" t="s">
        <v>13239</v>
      </c>
      <c r="B10299" s="370" t="s">
        <v>13240</v>
      </c>
      <c r="C10299" s="371" t="s">
        <v>780</v>
      </c>
      <c r="D10299" s="372">
        <v>1</v>
      </c>
    </row>
    <row r="10300" spans="1:4" x14ac:dyDescent="0.25">
      <c r="A10300" s="369" t="s">
        <v>3902</v>
      </c>
      <c r="B10300" s="370" t="s">
        <v>3903</v>
      </c>
      <c r="C10300" s="371" t="s">
        <v>569</v>
      </c>
      <c r="D10300" s="372"/>
    </row>
    <row r="10301" spans="1:4" x14ac:dyDescent="0.25">
      <c r="A10301" s="369" t="s">
        <v>8913</v>
      </c>
      <c r="B10301" s="370" t="s">
        <v>8914</v>
      </c>
      <c r="C10301" s="371" t="s">
        <v>770</v>
      </c>
      <c r="D10301" s="372">
        <v>0.3</v>
      </c>
    </row>
    <row r="10302" spans="1:4" x14ac:dyDescent="0.25">
      <c r="A10302" s="369" t="s">
        <v>8915</v>
      </c>
      <c r="B10302" s="370" t="s">
        <v>8916</v>
      </c>
      <c r="C10302" s="371" t="s">
        <v>770</v>
      </c>
      <c r="D10302" s="372">
        <v>0.3</v>
      </c>
    </row>
    <row r="10303" spans="1:4" x14ac:dyDescent="0.25">
      <c r="A10303" s="369" t="s">
        <v>13285</v>
      </c>
      <c r="B10303" s="370" t="s">
        <v>13286</v>
      </c>
      <c r="C10303" s="371" t="s">
        <v>569</v>
      </c>
      <c r="D10303" s="372">
        <v>1</v>
      </c>
    </row>
    <row r="10304" spans="1:4" x14ac:dyDescent="0.25">
      <c r="A10304" s="369" t="s">
        <v>3904</v>
      </c>
      <c r="B10304" s="370" t="s">
        <v>3905</v>
      </c>
      <c r="C10304" s="371" t="s">
        <v>569</v>
      </c>
      <c r="D10304" s="372"/>
    </row>
    <row r="10305" spans="1:4" x14ac:dyDescent="0.25">
      <c r="A10305" s="369" t="s">
        <v>8913</v>
      </c>
      <c r="B10305" s="370" t="s">
        <v>8914</v>
      </c>
      <c r="C10305" s="371" t="s">
        <v>770</v>
      </c>
      <c r="D10305" s="372">
        <v>0.3</v>
      </c>
    </row>
    <row r="10306" spans="1:4" x14ac:dyDescent="0.25">
      <c r="A10306" s="369" t="s">
        <v>8915</v>
      </c>
      <c r="B10306" s="370" t="s">
        <v>8916</v>
      </c>
      <c r="C10306" s="371" t="s">
        <v>770</v>
      </c>
      <c r="D10306" s="372">
        <v>0.3</v>
      </c>
    </row>
    <row r="10307" spans="1:4" ht="30" x14ac:dyDescent="0.25">
      <c r="A10307" s="369" t="s">
        <v>13459</v>
      </c>
      <c r="B10307" s="370" t="s">
        <v>13460</v>
      </c>
      <c r="C10307" s="371" t="s">
        <v>569</v>
      </c>
      <c r="D10307" s="372">
        <v>1</v>
      </c>
    </row>
    <row r="10308" spans="1:4" x14ac:dyDescent="0.25">
      <c r="A10308" s="369" t="s">
        <v>3906</v>
      </c>
      <c r="B10308" s="370" t="s">
        <v>3907</v>
      </c>
      <c r="C10308" s="371" t="s">
        <v>780</v>
      </c>
      <c r="D10308" s="372"/>
    </row>
    <row r="10309" spans="1:4" x14ac:dyDescent="0.25">
      <c r="A10309" s="369" t="s">
        <v>8913</v>
      </c>
      <c r="B10309" s="370" t="s">
        <v>8914</v>
      </c>
      <c r="C10309" s="371" t="s">
        <v>770</v>
      </c>
      <c r="D10309" s="372">
        <v>0.3</v>
      </c>
    </row>
    <row r="10310" spans="1:4" x14ac:dyDescent="0.25">
      <c r="A10310" s="369" t="s">
        <v>8915</v>
      </c>
      <c r="B10310" s="370" t="s">
        <v>8916</v>
      </c>
      <c r="C10310" s="371" t="s">
        <v>770</v>
      </c>
      <c r="D10310" s="372">
        <v>0.3</v>
      </c>
    </row>
    <row r="10311" spans="1:4" ht="45" x14ac:dyDescent="0.25">
      <c r="A10311" s="369" t="s">
        <v>13343</v>
      </c>
      <c r="B10311" s="370" t="s">
        <v>13344</v>
      </c>
      <c r="C10311" s="371" t="s">
        <v>780</v>
      </c>
      <c r="D10311" s="372">
        <v>1</v>
      </c>
    </row>
    <row r="10312" spans="1:4" x14ac:dyDescent="0.25">
      <c r="A10312" s="369" t="s">
        <v>3908</v>
      </c>
      <c r="B10312" s="370" t="s">
        <v>3909</v>
      </c>
      <c r="C10312" s="371" t="s">
        <v>780</v>
      </c>
      <c r="D10312" s="372"/>
    </row>
    <row r="10313" spans="1:4" x14ac:dyDescent="0.25">
      <c r="A10313" s="369" t="s">
        <v>8913</v>
      </c>
      <c r="B10313" s="370" t="s">
        <v>8914</v>
      </c>
      <c r="C10313" s="371" t="s">
        <v>770</v>
      </c>
      <c r="D10313" s="372">
        <v>0.3</v>
      </c>
    </row>
    <row r="10314" spans="1:4" x14ac:dyDescent="0.25">
      <c r="A10314" s="369" t="s">
        <v>8915</v>
      </c>
      <c r="B10314" s="370" t="s">
        <v>8916</v>
      </c>
      <c r="C10314" s="371" t="s">
        <v>770</v>
      </c>
      <c r="D10314" s="372">
        <v>0.3</v>
      </c>
    </row>
    <row r="10315" spans="1:4" ht="30" x14ac:dyDescent="0.25">
      <c r="A10315" s="369" t="s">
        <v>13359</v>
      </c>
      <c r="B10315" s="370" t="s">
        <v>13360</v>
      </c>
      <c r="C10315" s="371" t="s">
        <v>780</v>
      </c>
      <c r="D10315" s="372">
        <v>1</v>
      </c>
    </row>
    <row r="10316" spans="1:4" x14ac:dyDescent="0.25">
      <c r="A10316" s="369" t="s">
        <v>3910</v>
      </c>
      <c r="B10316" s="370" t="s">
        <v>3911</v>
      </c>
      <c r="C10316" s="371" t="s">
        <v>780</v>
      </c>
      <c r="D10316" s="372"/>
    </row>
    <row r="10317" spans="1:4" x14ac:dyDescent="0.25">
      <c r="A10317" s="369" t="s">
        <v>8913</v>
      </c>
      <c r="B10317" s="370" t="s">
        <v>8914</v>
      </c>
      <c r="C10317" s="371" t="s">
        <v>770</v>
      </c>
      <c r="D10317" s="372">
        <v>0.3</v>
      </c>
    </row>
    <row r="10318" spans="1:4" x14ac:dyDescent="0.25">
      <c r="A10318" s="369" t="s">
        <v>8915</v>
      </c>
      <c r="B10318" s="370" t="s">
        <v>8916</v>
      </c>
      <c r="C10318" s="371" t="s">
        <v>770</v>
      </c>
      <c r="D10318" s="372">
        <v>0.3</v>
      </c>
    </row>
    <row r="10319" spans="1:4" ht="45" x14ac:dyDescent="0.25">
      <c r="A10319" s="369" t="s">
        <v>13357</v>
      </c>
      <c r="B10319" s="370" t="s">
        <v>13358</v>
      </c>
      <c r="C10319" s="371" t="s">
        <v>780</v>
      </c>
      <c r="D10319" s="372">
        <v>1</v>
      </c>
    </row>
    <row r="10320" spans="1:4" x14ac:dyDescent="0.25">
      <c r="A10320" s="369" t="s">
        <v>3912</v>
      </c>
      <c r="B10320" s="370" t="s">
        <v>7673</v>
      </c>
      <c r="C10320" s="371" t="s">
        <v>780</v>
      </c>
      <c r="D10320" s="372"/>
    </row>
    <row r="10321" spans="1:4" x14ac:dyDescent="0.25">
      <c r="A10321" s="369" t="s">
        <v>8913</v>
      </c>
      <c r="B10321" s="370" t="s">
        <v>8914</v>
      </c>
      <c r="C10321" s="371" t="s">
        <v>770</v>
      </c>
      <c r="D10321" s="372">
        <v>0.3</v>
      </c>
    </row>
    <row r="10322" spans="1:4" x14ac:dyDescent="0.25">
      <c r="A10322" s="369" t="s">
        <v>8915</v>
      </c>
      <c r="B10322" s="370" t="s">
        <v>8916</v>
      </c>
      <c r="C10322" s="371" t="s">
        <v>770</v>
      </c>
      <c r="D10322" s="372">
        <v>0.3</v>
      </c>
    </row>
    <row r="10323" spans="1:4" ht="30" x14ac:dyDescent="0.25">
      <c r="A10323" s="369" t="s">
        <v>13331</v>
      </c>
      <c r="B10323" s="370" t="s">
        <v>13332</v>
      </c>
      <c r="C10323" s="371" t="s">
        <v>780</v>
      </c>
      <c r="D10323" s="372">
        <v>1</v>
      </c>
    </row>
    <row r="10324" spans="1:4" ht="30" x14ac:dyDescent="0.25">
      <c r="A10324" s="369" t="s">
        <v>3913</v>
      </c>
      <c r="B10324" s="370" t="s">
        <v>7674</v>
      </c>
      <c r="C10324" s="371" t="s">
        <v>569</v>
      </c>
      <c r="D10324" s="372"/>
    </row>
    <row r="10325" spans="1:4" x14ac:dyDescent="0.25">
      <c r="A10325" s="369" t="s">
        <v>8913</v>
      </c>
      <c r="B10325" s="370" t="s">
        <v>8914</v>
      </c>
      <c r="C10325" s="371" t="s">
        <v>770</v>
      </c>
      <c r="D10325" s="372">
        <v>0.3</v>
      </c>
    </row>
    <row r="10326" spans="1:4" x14ac:dyDescent="0.25">
      <c r="A10326" s="369" t="s">
        <v>8915</v>
      </c>
      <c r="B10326" s="370" t="s">
        <v>8916</v>
      </c>
      <c r="C10326" s="371" t="s">
        <v>770</v>
      </c>
      <c r="D10326" s="372">
        <v>0.3</v>
      </c>
    </row>
    <row r="10327" spans="1:4" ht="45" x14ac:dyDescent="0.25">
      <c r="A10327" s="369" t="s">
        <v>13347</v>
      </c>
      <c r="B10327" s="370" t="s">
        <v>13348</v>
      </c>
      <c r="C10327" s="371" t="s">
        <v>569</v>
      </c>
      <c r="D10327" s="372">
        <v>1</v>
      </c>
    </row>
    <row r="10328" spans="1:4" x14ac:dyDescent="0.25">
      <c r="A10328" s="369" t="s">
        <v>339</v>
      </c>
      <c r="B10328" s="370" t="s">
        <v>7675</v>
      </c>
      <c r="C10328" s="371" t="s">
        <v>780</v>
      </c>
      <c r="D10328" s="372"/>
    </row>
    <row r="10329" spans="1:4" x14ac:dyDescent="0.25">
      <c r="A10329" s="369" t="s">
        <v>8913</v>
      </c>
      <c r="B10329" s="370" t="s">
        <v>8914</v>
      </c>
      <c r="C10329" s="371" t="s">
        <v>770</v>
      </c>
      <c r="D10329" s="372">
        <v>0.3</v>
      </c>
    </row>
    <row r="10330" spans="1:4" x14ac:dyDescent="0.25">
      <c r="A10330" s="369" t="s">
        <v>8915</v>
      </c>
      <c r="B10330" s="370" t="s">
        <v>8916</v>
      </c>
      <c r="C10330" s="371" t="s">
        <v>770</v>
      </c>
      <c r="D10330" s="372">
        <v>0.3</v>
      </c>
    </row>
    <row r="10331" spans="1:4" ht="30" x14ac:dyDescent="0.25">
      <c r="A10331" s="369" t="s">
        <v>13333</v>
      </c>
      <c r="B10331" s="370" t="s">
        <v>13334</v>
      </c>
      <c r="C10331" s="371" t="s">
        <v>780</v>
      </c>
      <c r="D10331" s="372">
        <v>1</v>
      </c>
    </row>
    <row r="10332" spans="1:4" x14ac:dyDescent="0.25">
      <c r="A10332" s="369" t="s">
        <v>3914</v>
      </c>
      <c r="B10332" s="370" t="s">
        <v>7676</v>
      </c>
      <c r="C10332" s="371" t="s">
        <v>780</v>
      </c>
      <c r="D10332" s="372"/>
    </row>
    <row r="10333" spans="1:4" x14ac:dyDescent="0.25">
      <c r="A10333" s="369" t="s">
        <v>8913</v>
      </c>
      <c r="B10333" s="370" t="s">
        <v>8914</v>
      </c>
      <c r="C10333" s="371" t="s">
        <v>770</v>
      </c>
      <c r="D10333" s="372">
        <v>0.3</v>
      </c>
    </row>
    <row r="10334" spans="1:4" x14ac:dyDescent="0.25">
      <c r="A10334" s="369" t="s">
        <v>8915</v>
      </c>
      <c r="B10334" s="370" t="s">
        <v>8916</v>
      </c>
      <c r="C10334" s="371" t="s">
        <v>770</v>
      </c>
      <c r="D10334" s="372">
        <v>0.3</v>
      </c>
    </row>
    <row r="10335" spans="1:4" ht="30" x14ac:dyDescent="0.25">
      <c r="A10335" s="369" t="s">
        <v>13335</v>
      </c>
      <c r="B10335" s="370" t="s">
        <v>13336</v>
      </c>
      <c r="C10335" s="371" t="s">
        <v>780</v>
      </c>
      <c r="D10335" s="372">
        <v>1</v>
      </c>
    </row>
    <row r="10336" spans="1:4" x14ac:dyDescent="0.25">
      <c r="A10336" s="369" t="s">
        <v>3915</v>
      </c>
      <c r="B10336" s="370" t="s">
        <v>3916</v>
      </c>
      <c r="C10336" s="371" t="s">
        <v>780</v>
      </c>
      <c r="D10336" s="372"/>
    </row>
    <row r="10337" spans="1:4" x14ac:dyDescent="0.25">
      <c r="A10337" s="369" t="s">
        <v>8913</v>
      </c>
      <c r="B10337" s="370" t="s">
        <v>8914</v>
      </c>
      <c r="C10337" s="371" t="s">
        <v>770</v>
      </c>
      <c r="D10337" s="372">
        <v>0.3</v>
      </c>
    </row>
    <row r="10338" spans="1:4" x14ac:dyDescent="0.25">
      <c r="A10338" s="369" t="s">
        <v>8915</v>
      </c>
      <c r="B10338" s="370" t="s">
        <v>8916</v>
      </c>
      <c r="C10338" s="371" t="s">
        <v>770</v>
      </c>
      <c r="D10338" s="372">
        <v>0.3</v>
      </c>
    </row>
    <row r="10339" spans="1:4" ht="30" x14ac:dyDescent="0.25">
      <c r="A10339" s="369" t="s">
        <v>13337</v>
      </c>
      <c r="B10339" s="370" t="s">
        <v>13338</v>
      </c>
      <c r="C10339" s="371" t="s">
        <v>780</v>
      </c>
      <c r="D10339" s="372">
        <v>1</v>
      </c>
    </row>
    <row r="10340" spans="1:4" ht="30" x14ac:dyDescent="0.25">
      <c r="A10340" s="369" t="s">
        <v>3917</v>
      </c>
      <c r="B10340" s="370" t="s">
        <v>3918</v>
      </c>
      <c r="C10340" s="371" t="s">
        <v>780</v>
      </c>
      <c r="D10340" s="372"/>
    </row>
    <row r="10341" spans="1:4" x14ac:dyDescent="0.25">
      <c r="A10341" s="369" t="s">
        <v>8913</v>
      </c>
      <c r="B10341" s="370" t="s">
        <v>8914</v>
      </c>
      <c r="C10341" s="371" t="s">
        <v>770</v>
      </c>
      <c r="D10341" s="372">
        <v>0.3</v>
      </c>
    </row>
    <row r="10342" spans="1:4" x14ac:dyDescent="0.25">
      <c r="A10342" s="369" t="s">
        <v>8915</v>
      </c>
      <c r="B10342" s="370" t="s">
        <v>8916</v>
      </c>
      <c r="C10342" s="371" t="s">
        <v>770</v>
      </c>
      <c r="D10342" s="372">
        <v>0.3</v>
      </c>
    </row>
    <row r="10343" spans="1:4" ht="30" x14ac:dyDescent="0.25">
      <c r="A10343" s="369" t="s">
        <v>13339</v>
      </c>
      <c r="B10343" s="370" t="s">
        <v>13340</v>
      </c>
      <c r="C10343" s="371" t="s">
        <v>780</v>
      </c>
      <c r="D10343" s="372">
        <v>1</v>
      </c>
    </row>
    <row r="10344" spans="1:4" ht="30" x14ac:dyDescent="0.25">
      <c r="A10344" s="369" t="s">
        <v>3919</v>
      </c>
      <c r="B10344" s="370" t="s">
        <v>3920</v>
      </c>
      <c r="C10344" s="371" t="s">
        <v>780</v>
      </c>
      <c r="D10344" s="372"/>
    </row>
    <row r="10345" spans="1:4" x14ac:dyDescent="0.25">
      <c r="A10345" s="369" t="s">
        <v>8913</v>
      </c>
      <c r="B10345" s="370" t="s">
        <v>8914</v>
      </c>
      <c r="C10345" s="371" t="s">
        <v>770</v>
      </c>
      <c r="D10345" s="372">
        <v>0.3</v>
      </c>
    </row>
    <row r="10346" spans="1:4" x14ac:dyDescent="0.25">
      <c r="A10346" s="369" t="s">
        <v>8915</v>
      </c>
      <c r="B10346" s="370" t="s">
        <v>8916</v>
      </c>
      <c r="C10346" s="371" t="s">
        <v>770</v>
      </c>
      <c r="D10346" s="372">
        <v>0.3</v>
      </c>
    </row>
    <row r="10347" spans="1:4" ht="30" x14ac:dyDescent="0.25">
      <c r="A10347" s="369" t="s">
        <v>13341</v>
      </c>
      <c r="B10347" s="370" t="s">
        <v>13342</v>
      </c>
      <c r="C10347" s="371" t="s">
        <v>780</v>
      </c>
      <c r="D10347" s="372">
        <v>1</v>
      </c>
    </row>
    <row r="10348" spans="1:4" ht="30" x14ac:dyDescent="0.25">
      <c r="A10348" s="369" t="s">
        <v>3921</v>
      </c>
      <c r="B10348" s="370" t="s">
        <v>7677</v>
      </c>
      <c r="C10348" s="371" t="s">
        <v>780</v>
      </c>
      <c r="D10348" s="372"/>
    </row>
    <row r="10349" spans="1:4" x14ac:dyDescent="0.25">
      <c r="A10349" s="369" t="s">
        <v>8913</v>
      </c>
      <c r="B10349" s="370" t="s">
        <v>8914</v>
      </c>
      <c r="C10349" s="371" t="s">
        <v>770</v>
      </c>
      <c r="D10349" s="372">
        <v>0.37</v>
      </c>
    </row>
    <row r="10350" spans="1:4" x14ac:dyDescent="0.25">
      <c r="A10350" s="369" t="s">
        <v>8915</v>
      </c>
      <c r="B10350" s="370" t="s">
        <v>8916</v>
      </c>
      <c r="C10350" s="371" t="s">
        <v>770</v>
      </c>
      <c r="D10350" s="372">
        <v>0.37</v>
      </c>
    </row>
    <row r="10351" spans="1:4" x14ac:dyDescent="0.25">
      <c r="A10351" s="369" t="s">
        <v>12512</v>
      </c>
      <c r="B10351" s="370" t="s">
        <v>12513</v>
      </c>
      <c r="C10351" s="371" t="s">
        <v>569</v>
      </c>
      <c r="D10351" s="372">
        <v>1</v>
      </c>
    </row>
    <row r="10352" spans="1:4" ht="30" x14ac:dyDescent="0.25">
      <c r="A10352" s="369" t="s">
        <v>13339</v>
      </c>
      <c r="B10352" s="370" t="s">
        <v>13340</v>
      </c>
      <c r="C10352" s="371" t="s">
        <v>780</v>
      </c>
      <c r="D10352" s="372">
        <v>1</v>
      </c>
    </row>
    <row r="10353" spans="1:4" x14ac:dyDescent="0.25">
      <c r="A10353" s="365" t="s">
        <v>7678</v>
      </c>
      <c r="B10353" s="366" t="s">
        <v>3922</v>
      </c>
      <c r="C10353" s="367"/>
      <c r="D10353" s="368"/>
    </row>
    <row r="10354" spans="1:4" x14ac:dyDescent="0.25">
      <c r="A10354" s="369" t="s">
        <v>341</v>
      </c>
      <c r="B10354" s="370" t="s">
        <v>340</v>
      </c>
      <c r="C10354" s="371" t="s">
        <v>780</v>
      </c>
      <c r="D10354" s="372"/>
    </row>
    <row r="10355" spans="1:4" x14ac:dyDescent="0.25">
      <c r="A10355" s="369" t="s">
        <v>8913</v>
      </c>
      <c r="B10355" s="370" t="s">
        <v>8914</v>
      </c>
      <c r="C10355" s="371" t="s">
        <v>770</v>
      </c>
      <c r="D10355" s="372">
        <v>0.34</v>
      </c>
    </row>
    <row r="10356" spans="1:4" x14ac:dyDescent="0.25">
      <c r="A10356" s="369" t="s">
        <v>8915</v>
      </c>
      <c r="B10356" s="370" t="s">
        <v>8916</v>
      </c>
      <c r="C10356" s="371" t="s">
        <v>770</v>
      </c>
      <c r="D10356" s="372">
        <v>0.34</v>
      </c>
    </row>
    <row r="10357" spans="1:4" x14ac:dyDescent="0.25">
      <c r="A10357" s="369" t="s">
        <v>13305</v>
      </c>
      <c r="B10357" s="370" t="s">
        <v>13306</v>
      </c>
      <c r="C10357" s="371" t="s">
        <v>780</v>
      </c>
      <c r="D10357" s="372">
        <v>1</v>
      </c>
    </row>
    <row r="10358" spans="1:4" x14ac:dyDescent="0.25">
      <c r="A10358" s="369" t="s">
        <v>3923</v>
      </c>
      <c r="B10358" s="370" t="s">
        <v>3924</v>
      </c>
      <c r="C10358" s="371" t="s">
        <v>780</v>
      </c>
      <c r="D10358" s="372"/>
    </row>
    <row r="10359" spans="1:4" x14ac:dyDescent="0.25">
      <c r="A10359" s="369" t="s">
        <v>8913</v>
      </c>
      <c r="B10359" s="370" t="s">
        <v>8914</v>
      </c>
      <c r="C10359" s="371" t="s">
        <v>770</v>
      </c>
      <c r="D10359" s="372">
        <v>0.35</v>
      </c>
    </row>
    <row r="10360" spans="1:4" x14ac:dyDescent="0.25">
      <c r="A10360" s="369" t="s">
        <v>8915</v>
      </c>
      <c r="B10360" s="370" t="s">
        <v>8916</v>
      </c>
      <c r="C10360" s="371" t="s">
        <v>770</v>
      </c>
      <c r="D10360" s="372">
        <v>0.35</v>
      </c>
    </row>
    <row r="10361" spans="1:4" x14ac:dyDescent="0.25">
      <c r="A10361" s="369" t="s">
        <v>13313</v>
      </c>
      <c r="B10361" s="370" t="s">
        <v>13314</v>
      </c>
      <c r="C10361" s="371" t="s">
        <v>780</v>
      </c>
      <c r="D10361" s="372">
        <v>1</v>
      </c>
    </row>
    <row r="10362" spans="1:4" x14ac:dyDescent="0.25">
      <c r="A10362" s="369" t="s">
        <v>343</v>
      </c>
      <c r="B10362" s="370" t="s">
        <v>342</v>
      </c>
      <c r="C10362" s="371" t="s">
        <v>780</v>
      </c>
      <c r="D10362" s="372"/>
    </row>
    <row r="10363" spans="1:4" x14ac:dyDescent="0.25">
      <c r="A10363" s="369" t="s">
        <v>8913</v>
      </c>
      <c r="B10363" s="370" t="s">
        <v>8914</v>
      </c>
      <c r="C10363" s="371" t="s">
        <v>770</v>
      </c>
      <c r="D10363" s="372">
        <v>0.5</v>
      </c>
    </row>
    <row r="10364" spans="1:4" x14ac:dyDescent="0.25">
      <c r="A10364" s="369" t="s">
        <v>8915</v>
      </c>
      <c r="B10364" s="370" t="s">
        <v>8916</v>
      </c>
      <c r="C10364" s="371" t="s">
        <v>770</v>
      </c>
      <c r="D10364" s="372">
        <v>0.5</v>
      </c>
    </row>
    <row r="10365" spans="1:4" x14ac:dyDescent="0.25">
      <c r="A10365" s="369" t="s">
        <v>13319</v>
      </c>
      <c r="B10365" s="370" t="s">
        <v>13320</v>
      </c>
      <c r="C10365" s="371" t="s">
        <v>780</v>
      </c>
      <c r="D10365" s="372">
        <v>1</v>
      </c>
    </row>
    <row r="10366" spans="1:4" x14ac:dyDescent="0.25">
      <c r="A10366" s="369" t="s">
        <v>3925</v>
      </c>
      <c r="B10366" s="370" t="s">
        <v>3926</v>
      </c>
      <c r="C10366" s="371" t="s">
        <v>780</v>
      </c>
      <c r="D10366" s="372"/>
    </row>
    <row r="10367" spans="1:4" x14ac:dyDescent="0.25">
      <c r="A10367" s="369" t="s">
        <v>8913</v>
      </c>
      <c r="B10367" s="370" t="s">
        <v>8914</v>
      </c>
      <c r="C10367" s="371" t="s">
        <v>770</v>
      </c>
      <c r="D10367" s="372">
        <v>0.27</v>
      </c>
    </row>
    <row r="10368" spans="1:4" x14ac:dyDescent="0.25">
      <c r="A10368" s="369" t="s">
        <v>8915</v>
      </c>
      <c r="B10368" s="370" t="s">
        <v>8916</v>
      </c>
      <c r="C10368" s="371" t="s">
        <v>770</v>
      </c>
      <c r="D10368" s="372">
        <v>0.27</v>
      </c>
    </row>
    <row r="10369" spans="1:4" x14ac:dyDescent="0.25">
      <c r="A10369" s="369" t="s">
        <v>13307</v>
      </c>
      <c r="B10369" s="370" t="s">
        <v>13308</v>
      </c>
      <c r="C10369" s="371" t="s">
        <v>780</v>
      </c>
      <c r="D10369" s="372">
        <v>1</v>
      </c>
    </row>
    <row r="10370" spans="1:4" x14ac:dyDescent="0.25">
      <c r="A10370" s="369" t="s">
        <v>3927</v>
      </c>
      <c r="B10370" s="370" t="s">
        <v>3928</v>
      </c>
      <c r="C10370" s="371" t="s">
        <v>780</v>
      </c>
      <c r="D10370" s="372"/>
    </row>
    <row r="10371" spans="1:4" x14ac:dyDescent="0.25">
      <c r="A10371" s="369" t="s">
        <v>8913</v>
      </c>
      <c r="B10371" s="370" t="s">
        <v>8914</v>
      </c>
      <c r="C10371" s="371" t="s">
        <v>770</v>
      </c>
      <c r="D10371" s="372">
        <v>0.45</v>
      </c>
    </row>
    <row r="10372" spans="1:4" x14ac:dyDescent="0.25">
      <c r="A10372" s="369" t="s">
        <v>8915</v>
      </c>
      <c r="B10372" s="370" t="s">
        <v>8916</v>
      </c>
      <c r="C10372" s="371" t="s">
        <v>770</v>
      </c>
      <c r="D10372" s="372">
        <v>0.45</v>
      </c>
    </row>
    <row r="10373" spans="1:4" x14ac:dyDescent="0.25">
      <c r="A10373" s="369" t="s">
        <v>13317</v>
      </c>
      <c r="B10373" s="370" t="s">
        <v>13318</v>
      </c>
      <c r="C10373" s="371" t="s">
        <v>780</v>
      </c>
      <c r="D10373" s="372">
        <v>1</v>
      </c>
    </row>
    <row r="10374" spans="1:4" x14ac:dyDescent="0.25">
      <c r="A10374" s="369" t="s">
        <v>3929</v>
      </c>
      <c r="B10374" s="370" t="s">
        <v>3930</v>
      </c>
      <c r="C10374" s="371" t="s">
        <v>780</v>
      </c>
      <c r="D10374" s="372"/>
    </row>
    <row r="10375" spans="1:4" x14ac:dyDescent="0.25">
      <c r="A10375" s="369" t="s">
        <v>8913</v>
      </c>
      <c r="B10375" s="370" t="s">
        <v>8914</v>
      </c>
      <c r="C10375" s="371" t="s">
        <v>770</v>
      </c>
      <c r="D10375" s="372">
        <v>0.38</v>
      </c>
    </row>
    <row r="10376" spans="1:4" x14ac:dyDescent="0.25">
      <c r="A10376" s="369" t="s">
        <v>8915</v>
      </c>
      <c r="B10376" s="370" t="s">
        <v>8916</v>
      </c>
      <c r="C10376" s="371" t="s">
        <v>770</v>
      </c>
      <c r="D10376" s="372">
        <v>0.38</v>
      </c>
    </row>
    <row r="10377" spans="1:4" x14ac:dyDescent="0.25">
      <c r="A10377" s="369" t="s">
        <v>13315</v>
      </c>
      <c r="B10377" s="370" t="s">
        <v>13316</v>
      </c>
      <c r="C10377" s="371" t="s">
        <v>780</v>
      </c>
      <c r="D10377" s="372">
        <v>1</v>
      </c>
    </row>
    <row r="10378" spans="1:4" x14ac:dyDescent="0.25">
      <c r="A10378" s="369" t="s">
        <v>3931</v>
      </c>
      <c r="B10378" s="370" t="s">
        <v>3932</v>
      </c>
      <c r="C10378" s="371" t="s">
        <v>780</v>
      </c>
      <c r="D10378" s="372"/>
    </row>
    <row r="10379" spans="1:4" x14ac:dyDescent="0.25">
      <c r="A10379" s="369" t="s">
        <v>8913</v>
      </c>
      <c r="B10379" s="370" t="s">
        <v>8914</v>
      </c>
      <c r="C10379" s="371" t="s">
        <v>770</v>
      </c>
      <c r="D10379" s="372">
        <v>0.45</v>
      </c>
    </row>
    <row r="10380" spans="1:4" x14ac:dyDescent="0.25">
      <c r="A10380" s="369" t="s">
        <v>8915</v>
      </c>
      <c r="B10380" s="370" t="s">
        <v>8916</v>
      </c>
      <c r="C10380" s="371" t="s">
        <v>770</v>
      </c>
      <c r="D10380" s="372">
        <v>0.45</v>
      </c>
    </row>
    <row r="10381" spans="1:4" x14ac:dyDescent="0.25">
      <c r="A10381" s="369" t="s">
        <v>13321</v>
      </c>
      <c r="B10381" s="370" t="s">
        <v>13322</v>
      </c>
      <c r="C10381" s="371" t="s">
        <v>780</v>
      </c>
      <c r="D10381" s="372">
        <v>1</v>
      </c>
    </row>
    <row r="10382" spans="1:4" x14ac:dyDescent="0.25">
      <c r="A10382" s="369" t="s">
        <v>3933</v>
      </c>
      <c r="B10382" s="370" t="s">
        <v>3934</v>
      </c>
      <c r="C10382" s="371" t="s">
        <v>780</v>
      </c>
      <c r="D10382" s="372"/>
    </row>
    <row r="10383" spans="1:4" x14ac:dyDescent="0.25">
      <c r="A10383" s="369" t="s">
        <v>8913</v>
      </c>
      <c r="B10383" s="370" t="s">
        <v>8914</v>
      </c>
      <c r="C10383" s="371" t="s">
        <v>770</v>
      </c>
      <c r="D10383" s="372">
        <v>0.5</v>
      </c>
    </row>
    <row r="10384" spans="1:4" x14ac:dyDescent="0.25">
      <c r="A10384" s="369" t="s">
        <v>8915</v>
      </c>
      <c r="B10384" s="370" t="s">
        <v>8916</v>
      </c>
      <c r="C10384" s="371" t="s">
        <v>770</v>
      </c>
      <c r="D10384" s="372">
        <v>0.5</v>
      </c>
    </row>
    <row r="10385" spans="1:4" x14ac:dyDescent="0.25">
      <c r="A10385" s="369" t="s">
        <v>13323</v>
      </c>
      <c r="B10385" s="370" t="s">
        <v>13324</v>
      </c>
      <c r="C10385" s="371" t="s">
        <v>780</v>
      </c>
      <c r="D10385" s="372">
        <v>1</v>
      </c>
    </row>
    <row r="10386" spans="1:4" x14ac:dyDescent="0.25">
      <c r="A10386" s="369" t="s">
        <v>3935</v>
      </c>
      <c r="B10386" s="370" t="s">
        <v>3936</v>
      </c>
      <c r="C10386" s="371" t="s">
        <v>780</v>
      </c>
      <c r="D10386" s="372"/>
    </row>
    <row r="10387" spans="1:4" x14ac:dyDescent="0.25">
      <c r="A10387" s="369" t="s">
        <v>8913</v>
      </c>
      <c r="B10387" s="370" t="s">
        <v>8914</v>
      </c>
      <c r="C10387" s="371" t="s">
        <v>770</v>
      </c>
      <c r="D10387" s="372">
        <v>0.35</v>
      </c>
    </row>
    <row r="10388" spans="1:4" x14ac:dyDescent="0.25">
      <c r="A10388" s="369" t="s">
        <v>8915</v>
      </c>
      <c r="B10388" s="370" t="s">
        <v>8916</v>
      </c>
      <c r="C10388" s="371" t="s">
        <v>770</v>
      </c>
      <c r="D10388" s="372">
        <v>0.35</v>
      </c>
    </row>
    <row r="10389" spans="1:4" ht="30" x14ac:dyDescent="0.25">
      <c r="A10389" s="369" t="s">
        <v>13311</v>
      </c>
      <c r="B10389" s="370" t="s">
        <v>13312</v>
      </c>
      <c r="C10389" s="371" t="s">
        <v>780</v>
      </c>
      <c r="D10389" s="372">
        <v>1</v>
      </c>
    </row>
    <row r="10390" spans="1:4" x14ac:dyDescent="0.25">
      <c r="A10390" s="369" t="s">
        <v>3937</v>
      </c>
      <c r="B10390" s="370" t="s">
        <v>3938</v>
      </c>
      <c r="C10390" s="371" t="s">
        <v>780</v>
      </c>
      <c r="D10390" s="372"/>
    </row>
    <row r="10391" spans="1:4" x14ac:dyDescent="0.25">
      <c r="A10391" s="369" t="s">
        <v>8913</v>
      </c>
      <c r="B10391" s="370" t="s">
        <v>8914</v>
      </c>
      <c r="C10391" s="371" t="s">
        <v>770</v>
      </c>
      <c r="D10391" s="372">
        <v>0.35</v>
      </c>
    </row>
    <row r="10392" spans="1:4" x14ac:dyDescent="0.25">
      <c r="A10392" s="369" t="s">
        <v>8915</v>
      </c>
      <c r="B10392" s="370" t="s">
        <v>8916</v>
      </c>
      <c r="C10392" s="371" t="s">
        <v>770</v>
      </c>
      <c r="D10392" s="372">
        <v>0.35</v>
      </c>
    </row>
    <row r="10393" spans="1:4" x14ac:dyDescent="0.25">
      <c r="A10393" s="369" t="s">
        <v>13309</v>
      </c>
      <c r="B10393" s="370" t="s">
        <v>13310</v>
      </c>
      <c r="C10393" s="371" t="s">
        <v>780</v>
      </c>
      <c r="D10393" s="372">
        <v>1</v>
      </c>
    </row>
    <row r="10394" spans="1:4" x14ac:dyDescent="0.25">
      <c r="A10394" s="369" t="s">
        <v>3939</v>
      </c>
      <c r="B10394" s="370" t="s">
        <v>7679</v>
      </c>
      <c r="C10394" s="371" t="s">
        <v>780</v>
      </c>
      <c r="D10394" s="372"/>
    </row>
    <row r="10395" spans="1:4" x14ac:dyDescent="0.25">
      <c r="A10395" s="369" t="s">
        <v>8913</v>
      </c>
      <c r="B10395" s="370" t="s">
        <v>8914</v>
      </c>
      <c r="C10395" s="371" t="s">
        <v>770</v>
      </c>
      <c r="D10395" s="372">
        <v>0.25</v>
      </c>
    </row>
    <row r="10396" spans="1:4" x14ac:dyDescent="0.25">
      <c r="A10396" s="369" t="s">
        <v>8915</v>
      </c>
      <c r="B10396" s="370" t="s">
        <v>8916</v>
      </c>
      <c r="C10396" s="371" t="s">
        <v>770</v>
      </c>
      <c r="D10396" s="372">
        <v>0.25</v>
      </c>
    </row>
    <row r="10397" spans="1:4" ht="30" x14ac:dyDescent="0.25">
      <c r="A10397" s="369" t="s">
        <v>13327</v>
      </c>
      <c r="B10397" s="370" t="s">
        <v>13328</v>
      </c>
      <c r="C10397" s="371" t="s">
        <v>780</v>
      </c>
      <c r="D10397" s="372">
        <v>1</v>
      </c>
    </row>
    <row r="10398" spans="1:4" ht="30" x14ac:dyDescent="0.25">
      <c r="A10398" s="369" t="s">
        <v>3940</v>
      </c>
      <c r="B10398" s="370" t="s">
        <v>3941</v>
      </c>
      <c r="C10398" s="371" t="s">
        <v>780</v>
      </c>
      <c r="D10398" s="372"/>
    </row>
    <row r="10399" spans="1:4" x14ac:dyDescent="0.25">
      <c r="A10399" s="369" t="s">
        <v>8913</v>
      </c>
      <c r="B10399" s="370" t="s">
        <v>8914</v>
      </c>
      <c r="C10399" s="371" t="s">
        <v>770</v>
      </c>
      <c r="D10399" s="372">
        <v>0.38</v>
      </c>
    </row>
    <row r="10400" spans="1:4" x14ac:dyDescent="0.25">
      <c r="A10400" s="369" t="s">
        <v>8915</v>
      </c>
      <c r="B10400" s="370" t="s">
        <v>8916</v>
      </c>
      <c r="C10400" s="371" t="s">
        <v>770</v>
      </c>
      <c r="D10400" s="372">
        <v>0.38</v>
      </c>
    </row>
    <row r="10401" spans="1:4" ht="45" x14ac:dyDescent="0.25">
      <c r="A10401" s="369" t="s">
        <v>13237</v>
      </c>
      <c r="B10401" s="370" t="s">
        <v>13238</v>
      </c>
      <c r="C10401" s="371" t="s">
        <v>780</v>
      </c>
      <c r="D10401" s="372">
        <v>1</v>
      </c>
    </row>
    <row r="10402" spans="1:4" ht="30" x14ac:dyDescent="0.25">
      <c r="A10402" s="369" t="s">
        <v>3942</v>
      </c>
      <c r="B10402" s="370" t="s">
        <v>3943</v>
      </c>
      <c r="C10402" s="371" t="s">
        <v>569</v>
      </c>
      <c r="D10402" s="372"/>
    </row>
    <row r="10403" spans="1:4" x14ac:dyDescent="0.25">
      <c r="A10403" s="369" t="s">
        <v>8913</v>
      </c>
      <c r="B10403" s="370" t="s">
        <v>8914</v>
      </c>
      <c r="C10403" s="371" t="s">
        <v>770</v>
      </c>
      <c r="D10403" s="372">
        <v>0.3</v>
      </c>
    </row>
    <row r="10404" spans="1:4" x14ac:dyDescent="0.25">
      <c r="A10404" s="369" t="s">
        <v>8915</v>
      </c>
      <c r="B10404" s="370" t="s">
        <v>8916</v>
      </c>
      <c r="C10404" s="371" t="s">
        <v>770</v>
      </c>
      <c r="D10404" s="372">
        <v>0.3</v>
      </c>
    </row>
    <row r="10405" spans="1:4" ht="30" x14ac:dyDescent="0.25">
      <c r="A10405" s="369" t="s">
        <v>14882</v>
      </c>
      <c r="B10405" s="370" t="s">
        <v>14883</v>
      </c>
      <c r="C10405" s="371" t="s">
        <v>569</v>
      </c>
      <c r="D10405" s="372">
        <v>1</v>
      </c>
    </row>
    <row r="10406" spans="1:4" ht="30" x14ac:dyDescent="0.25">
      <c r="A10406" s="369" t="s">
        <v>3944</v>
      </c>
      <c r="B10406" s="370" t="s">
        <v>7680</v>
      </c>
      <c r="C10406" s="371" t="s">
        <v>569</v>
      </c>
      <c r="D10406" s="372"/>
    </row>
    <row r="10407" spans="1:4" x14ac:dyDescent="0.25">
      <c r="A10407" s="369" t="s">
        <v>8913</v>
      </c>
      <c r="B10407" s="370" t="s">
        <v>8914</v>
      </c>
      <c r="C10407" s="371" t="s">
        <v>770</v>
      </c>
      <c r="D10407" s="372">
        <v>0.5</v>
      </c>
    </row>
    <row r="10408" spans="1:4" x14ac:dyDescent="0.25">
      <c r="A10408" s="369" t="s">
        <v>8915</v>
      </c>
      <c r="B10408" s="370" t="s">
        <v>8916</v>
      </c>
      <c r="C10408" s="371" t="s">
        <v>770</v>
      </c>
      <c r="D10408" s="372">
        <v>0.5</v>
      </c>
    </row>
    <row r="10409" spans="1:4" ht="45" x14ac:dyDescent="0.25">
      <c r="A10409" s="369" t="s">
        <v>13678</v>
      </c>
      <c r="B10409" s="370" t="s">
        <v>13679</v>
      </c>
      <c r="C10409" s="371" t="s">
        <v>569</v>
      </c>
      <c r="D10409" s="372">
        <v>1</v>
      </c>
    </row>
    <row r="10410" spans="1:4" x14ac:dyDescent="0.25">
      <c r="A10410" s="365" t="s">
        <v>7681</v>
      </c>
      <c r="B10410" s="366" t="s">
        <v>3945</v>
      </c>
      <c r="C10410" s="367"/>
      <c r="D10410" s="368"/>
    </row>
    <row r="10411" spans="1:4" x14ac:dyDescent="0.25">
      <c r="A10411" s="369" t="s">
        <v>3946</v>
      </c>
      <c r="B10411" s="370" t="s">
        <v>3947</v>
      </c>
      <c r="C10411" s="371" t="s">
        <v>780</v>
      </c>
      <c r="D10411" s="372"/>
    </row>
    <row r="10412" spans="1:4" x14ac:dyDescent="0.25">
      <c r="A10412" s="369" t="s">
        <v>8913</v>
      </c>
      <c r="B10412" s="370" t="s">
        <v>8914</v>
      </c>
      <c r="C10412" s="371" t="s">
        <v>770</v>
      </c>
      <c r="D10412" s="372">
        <v>0.5</v>
      </c>
    </row>
    <row r="10413" spans="1:4" x14ac:dyDescent="0.25">
      <c r="A10413" s="369" t="s">
        <v>8915</v>
      </c>
      <c r="B10413" s="370" t="s">
        <v>8916</v>
      </c>
      <c r="C10413" s="371" t="s">
        <v>770</v>
      </c>
      <c r="D10413" s="372">
        <v>0.5</v>
      </c>
    </row>
    <row r="10414" spans="1:4" ht="45" x14ac:dyDescent="0.25">
      <c r="A10414" s="369" t="s">
        <v>12826</v>
      </c>
      <c r="B10414" s="370" t="s">
        <v>12827</v>
      </c>
      <c r="C10414" s="371" t="s">
        <v>569</v>
      </c>
      <c r="D10414" s="372">
        <v>1</v>
      </c>
    </row>
    <row r="10415" spans="1:4" x14ac:dyDescent="0.25">
      <c r="A10415" s="369" t="s">
        <v>344</v>
      </c>
      <c r="B10415" s="370" t="s">
        <v>3948</v>
      </c>
      <c r="C10415" s="371" t="s">
        <v>780</v>
      </c>
      <c r="D10415" s="372"/>
    </row>
    <row r="10416" spans="1:4" x14ac:dyDescent="0.25">
      <c r="A10416" s="369" t="s">
        <v>8913</v>
      </c>
      <c r="B10416" s="370" t="s">
        <v>8914</v>
      </c>
      <c r="C10416" s="371" t="s">
        <v>770</v>
      </c>
      <c r="D10416" s="372">
        <v>0.5</v>
      </c>
    </row>
    <row r="10417" spans="1:4" x14ac:dyDescent="0.25">
      <c r="A10417" s="369" t="s">
        <v>8915</v>
      </c>
      <c r="B10417" s="370" t="s">
        <v>8916</v>
      </c>
      <c r="C10417" s="371" t="s">
        <v>770</v>
      </c>
      <c r="D10417" s="372">
        <v>0.5</v>
      </c>
    </row>
    <row r="10418" spans="1:4" ht="45" x14ac:dyDescent="0.25">
      <c r="A10418" s="369" t="s">
        <v>12808</v>
      </c>
      <c r="B10418" s="370" t="s">
        <v>12809</v>
      </c>
      <c r="C10418" s="371" t="s">
        <v>569</v>
      </c>
      <c r="D10418" s="372">
        <v>1</v>
      </c>
    </row>
    <row r="10419" spans="1:4" x14ac:dyDescent="0.25">
      <c r="A10419" s="369" t="s">
        <v>3949</v>
      </c>
      <c r="B10419" s="370" t="s">
        <v>3950</v>
      </c>
      <c r="C10419" s="371" t="s">
        <v>780</v>
      </c>
      <c r="D10419" s="372"/>
    </row>
    <row r="10420" spans="1:4" x14ac:dyDescent="0.25">
      <c r="A10420" s="369" t="s">
        <v>8913</v>
      </c>
      <c r="B10420" s="370" t="s">
        <v>8914</v>
      </c>
      <c r="C10420" s="371" t="s">
        <v>770</v>
      </c>
      <c r="D10420" s="372">
        <v>0.5</v>
      </c>
    </row>
    <row r="10421" spans="1:4" x14ac:dyDescent="0.25">
      <c r="A10421" s="369" t="s">
        <v>8915</v>
      </c>
      <c r="B10421" s="370" t="s">
        <v>8916</v>
      </c>
      <c r="C10421" s="371" t="s">
        <v>770</v>
      </c>
      <c r="D10421" s="372">
        <v>0.5</v>
      </c>
    </row>
    <row r="10422" spans="1:4" ht="45" x14ac:dyDescent="0.25">
      <c r="A10422" s="369" t="s">
        <v>12828</v>
      </c>
      <c r="B10422" s="370" t="s">
        <v>12829</v>
      </c>
      <c r="C10422" s="371" t="s">
        <v>569</v>
      </c>
      <c r="D10422" s="372">
        <v>1</v>
      </c>
    </row>
    <row r="10423" spans="1:4" x14ac:dyDescent="0.25">
      <c r="A10423" s="369" t="s">
        <v>3951</v>
      </c>
      <c r="B10423" s="370" t="s">
        <v>3952</v>
      </c>
      <c r="C10423" s="371" t="s">
        <v>780</v>
      </c>
      <c r="D10423" s="372"/>
    </row>
    <row r="10424" spans="1:4" x14ac:dyDescent="0.25">
      <c r="A10424" s="369" t="s">
        <v>8913</v>
      </c>
      <c r="B10424" s="370" t="s">
        <v>8914</v>
      </c>
      <c r="C10424" s="371" t="s">
        <v>770</v>
      </c>
      <c r="D10424" s="372">
        <v>0.5</v>
      </c>
    </row>
    <row r="10425" spans="1:4" x14ac:dyDescent="0.25">
      <c r="A10425" s="369" t="s">
        <v>8915</v>
      </c>
      <c r="B10425" s="370" t="s">
        <v>8916</v>
      </c>
      <c r="C10425" s="371" t="s">
        <v>770</v>
      </c>
      <c r="D10425" s="372">
        <v>0.5</v>
      </c>
    </row>
    <row r="10426" spans="1:4" ht="45" x14ac:dyDescent="0.25">
      <c r="A10426" s="369" t="s">
        <v>12810</v>
      </c>
      <c r="B10426" s="370" t="s">
        <v>12811</v>
      </c>
      <c r="C10426" s="371" t="s">
        <v>569</v>
      </c>
      <c r="D10426" s="372">
        <v>1</v>
      </c>
    </row>
    <row r="10427" spans="1:4" x14ac:dyDescent="0.25">
      <c r="A10427" s="369" t="s">
        <v>3953</v>
      </c>
      <c r="B10427" s="370" t="s">
        <v>3954</v>
      </c>
      <c r="C10427" s="371" t="s">
        <v>780</v>
      </c>
      <c r="D10427" s="372"/>
    </row>
    <row r="10428" spans="1:4" x14ac:dyDescent="0.25">
      <c r="A10428" s="369" t="s">
        <v>8913</v>
      </c>
      <c r="B10428" s="370" t="s">
        <v>8914</v>
      </c>
      <c r="C10428" s="371" t="s">
        <v>770</v>
      </c>
      <c r="D10428" s="372">
        <v>0.5</v>
      </c>
    </row>
    <row r="10429" spans="1:4" x14ac:dyDescent="0.25">
      <c r="A10429" s="369" t="s">
        <v>8915</v>
      </c>
      <c r="B10429" s="370" t="s">
        <v>8916</v>
      </c>
      <c r="C10429" s="371" t="s">
        <v>770</v>
      </c>
      <c r="D10429" s="372">
        <v>0.5</v>
      </c>
    </row>
    <row r="10430" spans="1:4" ht="45" x14ac:dyDescent="0.25">
      <c r="A10430" s="369" t="s">
        <v>12812</v>
      </c>
      <c r="B10430" s="370" t="s">
        <v>12813</v>
      </c>
      <c r="C10430" s="371" t="s">
        <v>569</v>
      </c>
      <c r="D10430" s="372">
        <v>1</v>
      </c>
    </row>
    <row r="10431" spans="1:4" x14ac:dyDescent="0.25">
      <c r="A10431" s="369" t="s">
        <v>3955</v>
      </c>
      <c r="B10431" s="370" t="s">
        <v>3956</v>
      </c>
      <c r="C10431" s="371" t="s">
        <v>780</v>
      </c>
      <c r="D10431" s="372"/>
    </row>
    <row r="10432" spans="1:4" x14ac:dyDescent="0.25">
      <c r="A10432" s="369" t="s">
        <v>8913</v>
      </c>
      <c r="B10432" s="370" t="s">
        <v>8914</v>
      </c>
      <c r="C10432" s="371" t="s">
        <v>770</v>
      </c>
      <c r="D10432" s="372">
        <v>0.5</v>
      </c>
    </row>
    <row r="10433" spans="1:4" x14ac:dyDescent="0.25">
      <c r="A10433" s="369" t="s">
        <v>8915</v>
      </c>
      <c r="B10433" s="370" t="s">
        <v>8916</v>
      </c>
      <c r="C10433" s="371" t="s">
        <v>770</v>
      </c>
      <c r="D10433" s="372">
        <v>0.5</v>
      </c>
    </row>
    <row r="10434" spans="1:4" ht="45" x14ac:dyDescent="0.25">
      <c r="A10434" s="369" t="s">
        <v>12814</v>
      </c>
      <c r="B10434" s="370" t="s">
        <v>12815</v>
      </c>
      <c r="C10434" s="371" t="s">
        <v>569</v>
      </c>
      <c r="D10434" s="372">
        <v>1</v>
      </c>
    </row>
    <row r="10435" spans="1:4" x14ac:dyDescent="0.25">
      <c r="A10435" s="369" t="s">
        <v>3957</v>
      </c>
      <c r="B10435" s="370" t="s">
        <v>3958</v>
      </c>
      <c r="C10435" s="371" t="s">
        <v>780</v>
      </c>
      <c r="D10435" s="372"/>
    </row>
    <row r="10436" spans="1:4" x14ac:dyDescent="0.25">
      <c r="A10436" s="369" t="s">
        <v>8913</v>
      </c>
      <c r="B10436" s="370" t="s">
        <v>8914</v>
      </c>
      <c r="C10436" s="371" t="s">
        <v>770</v>
      </c>
      <c r="D10436" s="372">
        <v>0.5</v>
      </c>
    </row>
    <row r="10437" spans="1:4" x14ac:dyDescent="0.25">
      <c r="A10437" s="369" t="s">
        <v>8915</v>
      </c>
      <c r="B10437" s="370" t="s">
        <v>8916</v>
      </c>
      <c r="C10437" s="371" t="s">
        <v>770</v>
      </c>
      <c r="D10437" s="372">
        <v>0.5</v>
      </c>
    </row>
    <row r="10438" spans="1:4" ht="45" x14ac:dyDescent="0.25">
      <c r="A10438" s="369" t="s">
        <v>12816</v>
      </c>
      <c r="B10438" s="370" t="s">
        <v>12817</v>
      </c>
      <c r="C10438" s="371" t="s">
        <v>569</v>
      </c>
      <c r="D10438" s="372">
        <v>1</v>
      </c>
    </row>
    <row r="10439" spans="1:4" x14ac:dyDescent="0.25">
      <c r="A10439" s="369" t="s">
        <v>3959</v>
      </c>
      <c r="B10439" s="370" t="s">
        <v>3960</v>
      </c>
      <c r="C10439" s="371" t="s">
        <v>780</v>
      </c>
      <c r="D10439" s="372"/>
    </row>
    <row r="10440" spans="1:4" x14ac:dyDescent="0.25">
      <c r="A10440" s="369" t="s">
        <v>8913</v>
      </c>
      <c r="B10440" s="370" t="s">
        <v>8914</v>
      </c>
      <c r="C10440" s="371" t="s">
        <v>770</v>
      </c>
      <c r="D10440" s="372">
        <v>0.5</v>
      </c>
    </row>
    <row r="10441" spans="1:4" x14ac:dyDescent="0.25">
      <c r="A10441" s="369" t="s">
        <v>8915</v>
      </c>
      <c r="B10441" s="370" t="s">
        <v>8916</v>
      </c>
      <c r="C10441" s="371" t="s">
        <v>770</v>
      </c>
      <c r="D10441" s="372">
        <v>0.5</v>
      </c>
    </row>
    <row r="10442" spans="1:4" ht="45" x14ac:dyDescent="0.25">
      <c r="A10442" s="369" t="s">
        <v>12806</v>
      </c>
      <c r="B10442" s="370" t="s">
        <v>12807</v>
      </c>
      <c r="C10442" s="371" t="s">
        <v>569</v>
      </c>
      <c r="D10442" s="372">
        <v>1</v>
      </c>
    </row>
    <row r="10443" spans="1:4" x14ac:dyDescent="0.25">
      <c r="A10443" s="369" t="s">
        <v>3961</v>
      </c>
      <c r="B10443" s="370" t="s">
        <v>7682</v>
      </c>
      <c r="C10443" s="371" t="s">
        <v>780</v>
      </c>
      <c r="D10443" s="372"/>
    </row>
    <row r="10444" spans="1:4" x14ac:dyDescent="0.25">
      <c r="A10444" s="369" t="s">
        <v>8913</v>
      </c>
      <c r="B10444" s="370" t="s">
        <v>8914</v>
      </c>
      <c r="C10444" s="371" t="s">
        <v>770</v>
      </c>
      <c r="D10444" s="372">
        <v>0.5</v>
      </c>
    </row>
    <row r="10445" spans="1:4" x14ac:dyDescent="0.25">
      <c r="A10445" s="369" t="s">
        <v>8915</v>
      </c>
      <c r="B10445" s="370" t="s">
        <v>8916</v>
      </c>
      <c r="C10445" s="371" t="s">
        <v>770</v>
      </c>
      <c r="D10445" s="372">
        <v>0.5</v>
      </c>
    </row>
    <row r="10446" spans="1:4" ht="30" x14ac:dyDescent="0.25">
      <c r="A10446" s="369" t="s">
        <v>14104</v>
      </c>
      <c r="B10446" s="370" t="s">
        <v>14105</v>
      </c>
      <c r="C10446" s="371" t="s">
        <v>569</v>
      </c>
      <c r="D10446" s="372">
        <v>1</v>
      </c>
    </row>
    <row r="10447" spans="1:4" ht="30" x14ac:dyDescent="0.25">
      <c r="A10447" s="369" t="s">
        <v>14106</v>
      </c>
      <c r="B10447" s="370" t="s">
        <v>14107</v>
      </c>
      <c r="C10447" s="371" t="s">
        <v>569</v>
      </c>
      <c r="D10447" s="372">
        <v>1</v>
      </c>
    </row>
    <row r="10448" spans="1:4" x14ac:dyDescent="0.25">
      <c r="A10448" s="365" t="s">
        <v>7683</v>
      </c>
      <c r="B10448" s="366" t="s">
        <v>3962</v>
      </c>
      <c r="C10448" s="367"/>
      <c r="D10448" s="368"/>
    </row>
    <row r="10449" spans="1:4" x14ac:dyDescent="0.25">
      <c r="A10449" s="369" t="s">
        <v>346</v>
      </c>
      <c r="B10449" s="370" t="s">
        <v>345</v>
      </c>
      <c r="C10449" s="371" t="s">
        <v>569</v>
      </c>
      <c r="D10449" s="372"/>
    </row>
    <row r="10450" spans="1:4" x14ac:dyDescent="0.25">
      <c r="A10450" s="369" t="s">
        <v>8913</v>
      </c>
      <c r="B10450" s="370" t="s">
        <v>8914</v>
      </c>
      <c r="C10450" s="371" t="s">
        <v>770</v>
      </c>
      <c r="D10450" s="372">
        <v>0.25</v>
      </c>
    </row>
    <row r="10451" spans="1:4" x14ac:dyDescent="0.25">
      <c r="A10451" s="369" t="s">
        <v>8915</v>
      </c>
      <c r="B10451" s="370" t="s">
        <v>8916</v>
      </c>
      <c r="C10451" s="371" t="s">
        <v>770</v>
      </c>
      <c r="D10451" s="372">
        <v>0.25</v>
      </c>
    </row>
    <row r="10452" spans="1:4" x14ac:dyDescent="0.25">
      <c r="A10452" s="369" t="s">
        <v>13271</v>
      </c>
      <c r="B10452" s="370" t="s">
        <v>345</v>
      </c>
      <c r="C10452" s="371" t="s">
        <v>569</v>
      </c>
      <c r="D10452" s="372">
        <v>1</v>
      </c>
    </row>
    <row r="10453" spans="1:4" x14ac:dyDescent="0.25">
      <c r="A10453" s="369" t="s">
        <v>3963</v>
      </c>
      <c r="B10453" s="370" t="s">
        <v>3964</v>
      </c>
      <c r="C10453" s="371" t="s">
        <v>569</v>
      </c>
      <c r="D10453" s="372"/>
    </row>
    <row r="10454" spans="1:4" x14ac:dyDescent="0.25">
      <c r="A10454" s="369" t="s">
        <v>8913</v>
      </c>
      <c r="B10454" s="370" t="s">
        <v>8914</v>
      </c>
      <c r="C10454" s="371" t="s">
        <v>770</v>
      </c>
      <c r="D10454" s="372">
        <v>0.25</v>
      </c>
    </row>
    <row r="10455" spans="1:4" x14ac:dyDescent="0.25">
      <c r="A10455" s="369" t="s">
        <v>8915</v>
      </c>
      <c r="B10455" s="370" t="s">
        <v>8916</v>
      </c>
      <c r="C10455" s="371" t="s">
        <v>770</v>
      </c>
      <c r="D10455" s="372">
        <v>0.25</v>
      </c>
    </row>
    <row r="10456" spans="1:4" x14ac:dyDescent="0.25">
      <c r="A10456" s="369" t="s">
        <v>13274</v>
      </c>
      <c r="B10456" s="370" t="s">
        <v>3964</v>
      </c>
      <c r="C10456" s="371" t="s">
        <v>569</v>
      </c>
      <c r="D10456" s="372">
        <v>1</v>
      </c>
    </row>
    <row r="10457" spans="1:4" x14ac:dyDescent="0.25">
      <c r="A10457" s="369" t="s">
        <v>347</v>
      </c>
      <c r="B10457" s="370" t="s">
        <v>348</v>
      </c>
      <c r="C10457" s="371" t="s">
        <v>569</v>
      </c>
      <c r="D10457" s="372"/>
    </row>
    <row r="10458" spans="1:4" x14ac:dyDescent="0.25">
      <c r="A10458" s="369" t="s">
        <v>8913</v>
      </c>
      <c r="B10458" s="370" t="s">
        <v>8914</v>
      </c>
      <c r="C10458" s="371" t="s">
        <v>770</v>
      </c>
      <c r="D10458" s="372">
        <v>0.25</v>
      </c>
    </row>
    <row r="10459" spans="1:4" x14ac:dyDescent="0.25">
      <c r="A10459" s="369" t="s">
        <v>8915</v>
      </c>
      <c r="B10459" s="370" t="s">
        <v>8916</v>
      </c>
      <c r="C10459" s="371" t="s">
        <v>770</v>
      </c>
      <c r="D10459" s="372">
        <v>0.25</v>
      </c>
    </row>
    <row r="10460" spans="1:4" x14ac:dyDescent="0.25">
      <c r="A10460" s="369" t="s">
        <v>13283</v>
      </c>
      <c r="B10460" s="370" t="s">
        <v>13284</v>
      </c>
      <c r="C10460" s="371" t="s">
        <v>569</v>
      </c>
      <c r="D10460" s="372">
        <v>1</v>
      </c>
    </row>
    <row r="10461" spans="1:4" x14ac:dyDescent="0.25">
      <c r="A10461" s="365" t="s">
        <v>7684</v>
      </c>
      <c r="B10461" s="366" t="s">
        <v>3965</v>
      </c>
      <c r="C10461" s="367"/>
      <c r="D10461" s="368"/>
    </row>
    <row r="10462" spans="1:4" x14ac:dyDescent="0.25">
      <c r="A10462" s="369" t="s">
        <v>3966</v>
      </c>
      <c r="B10462" s="370" t="s">
        <v>7685</v>
      </c>
      <c r="C10462" s="371" t="s">
        <v>569</v>
      </c>
      <c r="D10462" s="372"/>
    </row>
    <row r="10463" spans="1:4" x14ac:dyDescent="0.25">
      <c r="A10463" s="369" t="s">
        <v>8913</v>
      </c>
      <c r="B10463" s="370" t="s">
        <v>8914</v>
      </c>
      <c r="C10463" s="371" t="s">
        <v>770</v>
      </c>
      <c r="D10463" s="372">
        <v>0.5</v>
      </c>
    </row>
    <row r="10464" spans="1:4" x14ac:dyDescent="0.25">
      <c r="A10464" s="369" t="s">
        <v>8915</v>
      </c>
      <c r="B10464" s="370" t="s">
        <v>8916</v>
      </c>
      <c r="C10464" s="371" t="s">
        <v>770</v>
      </c>
      <c r="D10464" s="372">
        <v>0.5</v>
      </c>
    </row>
    <row r="10465" spans="1:4" ht="30" x14ac:dyDescent="0.25">
      <c r="A10465" s="369" t="s">
        <v>14380</v>
      </c>
      <c r="B10465" s="370" t="s">
        <v>14381</v>
      </c>
      <c r="C10465" s="371" t="s">
        <v>569</v>
      </c>
      <c r="D10465" s="372">
        <v>1</v>
      </c>
    </row>
    <row r="10466" spans="1:4" x14ac:dyDescent="0.25">
      <c r="A10466" s="369" t="s">
        <v>3967</v>
      </c>
      <c r="B10466" s="370" t="s">
        <v>7686</v>
      </c>
      <c r="C10466" s="371" t="s">
        <v>569</v>
      </c>
      <c r="D10466" s="372"/>
    </row>
    <row r="10467" spans="1:4" x14ac:dyDescent="0.25">
      <c r="A10467" s="369" t="s">
        <v>8913</v>
      </c>
      <c r="B10467" s="370" t="s">
        <v>8914</v>
      </c>
      <c r="C10467" s="371" t="s">
        <v>770</v>
      </c>
      <c r="D10467" s="372">
        <v>0.5</v>
      </c>
    </row>
    <row r="10468" spans="1:4" x14ac:dyDescent="0.25">
      <c r="A10468" s="369" t="s">
        <v>8915</v>
      </c>
      <c r="B10468" s="370" t="s">
        <v>8916</v>
      </c>
      <c r="C10468" s="371" t="s">
        <v>770</v>
      </c>
      <c r="D10468" s="372">
        <v>0.5</v>
      </c>
    </row>
    <row r="10469" spans="1:4" ht="30" x14ac:dyDescent="0.25">
      <c r="A10469" s="369" t="s">
        <v>14364</v>
      </c>
      <c r="B10469" s="370" t="s">
        <v>14365</v>
      </c>
      <c r="C10469" s="371" t="s">
        <v>569</v>
      </c>
      <c r="D10469" s="372">
        <v>1</v>
      </c>
    </row>
    <row r="10470" spans="1:4" x14ac:dyDescent="0.25">
      <c r="A10470" s="369" t="s">
        <v>3968</v>
      </c>
      <c r="B10470" s="370" t="s">
        <v>7687</v>
      </c>
      <c r="C10470" s="371" t="s">
        <v>569</v>
      </c>
      <c r="D10470" s="372"/>
    </row>
    <row r="10471" spans="1:4" x14ac:dyDescent="0.25">
      <c r="A10471" s="369" t="s">
        <v>8913</v>
      </c>
      <c r="B10471" s="370" t="s">
        <v>8914</v>
      </c>
      <c r="C10471" s="371" t="s">
        <v>770</v>
      </c>
      <c r="D10471" s="372">
        <v>0.5</v>
      </c>
    </row>
    <row r="10472" spans="1:4" x14ac:dyDescent="0.25">
      <c r="A10472" s="369" t="s">
        <v>8915</v>
      </c>
      <c r="B10472" s="370" t="s">
        <v>8916</v>
      </c>
      <c r="C10472" s="371" t="s">
        <v>770</v>
      </c>
      <c r="D10472" s="372">
        <v>0.5</v>
      </c>
    </row>
    <row r="10473" spans="1:4" ht="30" x14ac:dyDescent="0.25">
      <c r="A10473" s="369" t="s">
        <v>14366</v>
      </c>
      <c r="B10473" s="370" t="s">
        <v>14367</v>
      </c>
      <c r="C10473" s="371" t="s">
        <v>569</v>
      </c>
      <c r="D10473" s="372">
        <v>1</v>
      </c>
    </row>
    <row r="10474" spans="1:4" x14ac:dyDescent="0.25">
      <c r="A10474" s="369" t="s">
        <v>3969</v>
      </c>
      <c r="B10474" s="370" t="s">
        <v>7688</v>
      </c>
      <c r="C10474" s="371" t="s">
        <v>569</v>
      </c>
      <c r="D10474" s="372"/>
    </row>
    <row r="10475" spans="1:4" x14ac:dyDescent="0.25">
      <c r="A10475" s="369" t="s">
        <v>8913</v>
      </c>
      <c r="B10475" s="370" t="s">
        <v>8914</v>
      </c>
      <c r="C10475" s="371" t="s">
        <v>770</v>
      </c>
      <c r="D10475" s="372">
        <v>0.5</v>
      </c>
    </row>
    <row r="10476" spans="1:4" x14ac:dyDescent="0.25">
      <c r="A10476" s="369" t="s">
        <v>8915</v>
      </c>
      <c r="B10476" s="370" t="s">
        <v>8916</v>
      </c>
      <c r="C10476" s="371" t="s">
        <v>770</v>
      </c>
      <c r="D10476" s="372">
        <v>0.5</v>
      </c>
    </row>
    <row r="10477" spans="1:4" ht="30" x14ac:dyDescent="0.25">
      <c r="A10477" s="369" t="s">
        <v>14368</v>
      </c>
      <c r="B10477" s="370" t="s">
        <v>14369</v>
      </c>
      <c r="C10477" s="371" t="s">
        <v>569</v>
      </c>
      <c r="D10477" s="372">
        <v>1</v>
      </c>
    </row>
    <row r="10478" spans="1:4" x14ac:dyDescent="0.25">
      <c r="A10478" s="369" t="s">
        <v>3970</v>
      </c>
      <c r="B10478" s="370" t="s">
        <v>7689</v>
      </c>
      <c r="C10478" s="371" t="s">
        <v>569</v>
      </c>
      <c r="D10478" s="372"/>
    </row>
    <row r="10479" spans="1:4" x14ac:dyDescent="0.25">
      <c r="A10479" s="369" t="s">
        <v>8913</v>
      </c>
      <c r="B10479" s="370" t="s">
        <v>8914</v>
      </c>
      <c r="C10479" s="371" t="s">
        <v>770</v>
      </c>
      <c r="D10479" s="372">
        <v>0.5</v>
      </c>
    </row>
    <row r="10480" spans="1:4" x14ac:dyDescent="0.25">
      <c r="A10480" s="369" t="s">
        <v>8915</v>
      </c>
      <c r="B10480" s="370" t="s">
        <v>8916</v>
      </c>
      <c r="C10480" s="371" t="s">
        <v>770</v>
      </c>
      <c r="D10480" s="372">
        <v>0.5</v>
      </c>
    </row>
    <row r="10481" spans="1:4" ht="30" x14ac:dyDescent="0.25">
      <c r="A10481" s="369" t="s">
        <v>14370</v>
      </c>
      <c r="B10481" s="370" t="s">
        <v>14371</v>
      </c>
      <c r="C10481" s="371" t="s">
        <v>569</v>
      </c>
      <c r="D10481" s="372">
        <v>1</v>
      </c>
    </row>
    <row r="10482" spans="1:4" x14ac:dyDescent="0.25">
      <c r="A10482" s="369" t="s">
        <v>3971</v>
      </c>
      <c r="B10482" s="370" t="s">
        <v>7690</v>
      </c>
      <c r="C10482" s="371" t="s">
        <v>569</v>
      </c>
      <c r="D10482" s="372"/>
    </row>
    <row r="10483" spans="1:4" x14ac:dyDescent="0.25">
      <c r="A10483" s="369" t="s">
        <v>8913</v>
      </c>
      <c r="B10483" s="370" t="s">
        <v>8914</v>
      </c>
      <c r="C10483" s="371" t="s">
        <v>770</v>
      </c>
      <c r="D10483" s="372">
        <v>0.5</v>
      </c>
    </row>
    <row r="10484" spans="1:4" x14ac:dyDescent="0.25">
      <c r="A10484" s="369" t="s">
        <v>8915</v>
      </c>
      <c r="B10484" s="370" t="s">
        <v>8916</v>
      </c>
      <c r="C10484" s="371" t="s">
        <v>770</v>
      </c>
      <c r="D10484" s="372">
        <v>0.5</v>
      </c>
    </row>
    <row r="10485" spans="1:4" ht="30" x14ac:dyDescent="0.25">
      <c r="A10485" s="369" t="s">
        <v>14372</v>
      </c>
      <c r="B10485" s="370" t="s">
        <v>14373</v>
      </c>
      <c r="C10485" s="371" t="s">
        <v>569</v>
      </c>
      <c r="D10485" s="372">
        <v>1</v>
      </c>
    </row>
    <row r="10486" spans="1:4" x14ac:dyDescent="0.25">
      <c r="A10486" s="369" t="s">
        <v>3972</v>
      </c>
      <c r="B10486" s="370" t="s">
        <v>7691</v>
      </c>
      <c r="C10486" s="371" t="s">
        <v>569</v>
      </c>
      <c r="D10486" s="372"/>
    </row>
    <row r="10487" spans="1:4" x14ac:dyDescent="0.25">
      <c r="A10487" s="369" t="s">
        <v>8913</v>
      </c>
      <c r="B10487" s="370" t="s">
        <v>8914</v>
      </c>
      <c r="C10487" s="371" t="s">
        <v>770</v>
      </c>
      <c r="D10487" s="372">
        <v>0.5</v>
      </c>
    </row>
    <row r="10488" spans="1:4" x14ac:dyDescent="0.25">
      <c r="A10488" s="369" t="s">
        <v>8915</v>
      </c>
      <c r="B10488" s="370" t="s">
        <v>8916</v>
      </c>
      <c r="C10488" s="371" t="s">
        <v>770</v>
      </c>
      <c r="D10488" s="372">
        <v>0.5</v>
      </c>
    </row>
    <row r="10489" spans="1:4" ht="30" x14ac:dyDescent="0.25">
      <c r="A10489" s="369" t="s">
        <v>14374</v>
      </c>
      <c r="B10489" s="370" t="s">
        <v>14375</v>
      </c>
      <c r="C10489" s="371" t="s">
        <v>569</v>
      </c>
      <c r="D10489" s="372">
        <v>1</v>
      </c>
    </row>
    <row r="10490" spans="1:4" x14ac:dyDescent="0.25">
      <c r="A10490" s="369" t="s">
        <v>3973</v>
      </c>
      <c r="B10490" s="370" t="s">
        <v>7692</v>
      </c>
      <c r="C10490" s="371" t="s">
        <v>569</v>
      </c>
      <c r="D10490" s="372"/>
    </row>
    <row r="10491" spans="1:4" x14ac:dyDescent="0.25">
      <c r="A10491" s="369" t="s">
        <v>8913</v>
      </c>
      <c r="B10491" s="370" t="s">
        <v>8914</v>
      </c>
      <c r="C10491" s="371" t="s">
        <v>770</v>
      </c>
      <c r="D10491" s="372">
        <v>0.5</v>
      </c>
    </row>
    <row r="10492" spans="1:4" x14ac:dyDescent="0.25">
      <c r="A10492" s="369" t="s">
        <v>8915</v>
      </c>
      <c r="B10492" s="370" t="s">
        <v>8916</v>
      </c>
      <c r="C10492" s="371" t="s">
        <v>770</v>
      </c>
      <c r="D10492" s="372">
        <v>0.5</v>
      </c>
    </row>
    <row r="10493" spans="1:4" ht="30" x14ac:dyDescent="0.25">
      <c r="A10493" s="369" t="s">
        <v>14402</v>
      </c>
      <c r="B10493" s="370" t="s">
        <v>14403</v>
      </c>
      <c r="C10493" s="371" t="s">
        <v>569</v>
      </c>
      <c r="D10493" s="372">
        <v>1</v>
      </c>
    </row>
    <row r="10494" spans="1:4" x14ac:dyDescent="0.25">
      <c r="A10494" s="369" t="s">
        <v>3974</v>
      </c>
      <c r="B10494" s="370" t="s">
        <v>7693</v>
      </c>
      <c r="C10494" s="371" t="s">
        <v>569</v>
      </c>
      <c r="D10494" s="372"/>
    </row>
    <row r="10495" spans="1:4" x14ac:dyDescent="0.25">
      <c r="A10495" s="369" t="s">
        <v>8913</v>
      </c>
      <c r="B10495" s="370" t="s">
        <v>8914</v>
      </c>
      <c r="C10495" s="371" t="s">
        <v>770</v>
      </c>
      <c r="D10495" s="372">
        <v>0.5</v>
      </c>
    </row>
    <row r="10496" spans="1:4" x14ac:dyDescent="0.25">
      <c r="A10496" s="369" t="s">
        <v>8915</v>
      </c>
      <c r="B10496" s="370" t="s">
        <v>8916</v>
      </c>
      <c r="C10496" s="371" t="s">
        <v>770</v>
      </c>
      <c r="D10496" s="372">
        <v>0.5</v>
      </c>
    </row>
    <row r="10497" spans="1:4" ht="30" x14ac:dyDescent="0.25">
      <c r="A10497" s="369" t="s">
        <v>14376</v>
      </c>
      <c r="B10497" s="370" t="s">
        <v>14377</v>
      </c>
      <c r="C10497" s="371" t="s">
        <v>569</v>
      </c>
      <c r="D10497" s="372">
        <v>1</v>
      </c>
    </row>
    <row r="10498" spans="1:4" x14ac:dyDescent="0.25">
      <c r="A10498" s="369" t="s">
        <v>3975</v>
      </c>
      <c r="B10498" s="370" t="s">
        <v>7694</v>
      </c>
      <c r="C10498" s="371" t="s">
        <v>569</v>
      </c>
      <c r="D10498" s="372"/>
    </row>
    <row r="10499" spans="1:4" x14ac:dyDescent="0.25">
      <c r="A10499" s="369" t="s">
        <v>8913</v>
      </c>
      <c r="B10499" s="370" t="s">
        <v>8914</v>
      </c>
      <c r="C10499" s="371" t="s">
        <v>770</v>
      </c>
      <c r="D10499" s="372">
        <v>0.5</v>
      </c>
    </row>
    <row r="10500" spans="1:4" x14ac:dyDescent="0.25">
      <c r="A10500" s="369" t="s">
        <v>8915</v>
      </c>
      <c r="B10500" s="370" t="s">
        <v>8916</v>
      </c>
      <c r="C10500" s="371" t="s">
        <v>770</v>
      </c>
      <c r="D10500" s="372">
        <v>0.5</v>
      </c>
    </row>
    <row r="10501" spans="1:4" ht="30" x14ac:dyDescent="0.25">
      <c r="A10501" s="369" t="s">
        <v>14396</v>
      </c>
      <c r="B10501" s="370" t="s">
        <v>14397</v>
      </c>
      <c r="C10501" s="371" t="s">
        <v>569</v>
      </c>
      <c r="D10501" s="372">
        <v>1</v>
      </c>
    </row>
    <row r="10502" spans="1:4" x14ac:dyDescent="0.25">
      <c r="A10502" s="369" t="s">
        <v>3976</v>
      </c>
      <c r="B10502" s="370" t="s">
        <v>7695</v>
      </c>
      <c r="C10502" s="371" t="s">
        <v>569</v>
      </c>
      <c r="D10502" s="372"/>
    </row>
    <row r="10503" spans="1:4" x14ac:dyDescent="0.25">
      <c r="A10503" s="369" t="s">
        <v>8913</v>
      </c>
      <c r="B10503" s="370" t="s">
        <v>8914</v>
      </c>
      <c r="C10503" s="371" t="s">
        <v>770</v>
      </c>
      <c r="D10503" s="372">
        <v>0.5</v>
      </c>
    </row>
    <row r="10504" spans="1:4" x14ac:dyDescent="0.25">
      <c r="A10504" s="369" t="s">
        <v>8915</v>
      </c>
      <c r="B10504" s="370" t="s">
        <v>8916</v>
      </c>
      <c r="C10504" s="371" t="s">
        <v>770</v>
      </c>
      <c r="D10504" s="372">
        <v>0.5</v>
      </c>
    </row>
    <row r="10505" spans="1:4" ht="30" x14ac:dyDescent="0.25">
      <c r="A10505" s="369" t="s">
        <v>14404</v>
      </c>
      <c r="B10505" s="370" t="s">
        <v>14405</v>
      </c>
      <c r="C10505" s="371" t="s">
        <v>569</v>
      </c>
      <c r="D10505" s="372">
        <v>1</v>
      </c>
    </row>
    <row r="10506" spans="1:4" x14ac:dyDescent="0.25">
      <c r="A10506" s="369" t="s">
        <v>3977</v>
      </c>
      <c r="B10506" s="370" t="s">
        <v>7696</v>
      </c>
      <c r="C10506" s="371" t="s">
        <v>569</v>
      </c>
      <c r="D10506" s="372"/>
    </row>
    <row r="10507" spans="1:4" x14ac:dyDescent="0.25">
      <c r="A10507" s="369" t="s">
        <v>8913</v>
      </c>
      <c r="B10507" s="370" t="s">
        <v>8914</v>
      </c>
      <c r="C10507" s="371" t="s">
        <v>770</v>
      </c>
      <c r="D10507" s="372">
        <v>0.5</v>
      </c>
    </row>
    <row r="10508" spans="1:4" x14ac:dyDescent="0.25">
      <c r="A10508" s="369" t="s">
        <v>8915</v>
      </c>
      <c r="B10508" s="370" t="s">
        <v>8916</v>
      </c>
      <c r="C10508" s="371" t="s">
        <v>770</v>
      </c>
      <c r="D10508" s="372">
        <v>0.5</v>
      </c>
    </row>
    <row r="10509" spans="1:4" ht="45" x14ac:dyDescent="0.25">
      <c r="A10509" s="369" t="s">
        <v>14400</v>
      </c>
      <c r="B10509" s="370" t="s">
        <v>14401</v>
      </c>
      <c r="C10509" s="371" t="s">
        <v>569</v>
      </c>
      <c r="D10509" s="372">
        <v>1</v>
      </c>
    </row>
    <row r="10510" spans="1:4" x14ac:dyDescent="0.25">
      <c r="A10510" s="369" t="s">
        <v>3978</v>
      </c>
      <c r="B10510" s="370" t="s">
        <v>7697</v>
      </c>
      <c r="C10510" s="371" t="s">
        <v>569</v>
      </c>
      <c r="D10510" s="372"/>
    </row>
    <row r="10511" spans="1:4" x14ac:dyDescent="0.25">
      <c r="A10511" s="369" t="s">
        <v>8913</v>
      </c>
      <c r="B10511" s="370" t="s">
        <v>8914</v>
      </c>
      <c r="C10511" s="371" t="s">
        <v>770</v>
      </c>
      <c r="D10511" s="372">
        <v>0.5</v>
      </c>
    </row>
    <row r="10512" spans="1:4" x14ac:dyDescent="0.25">
      <c r="A10512" s="369" t="s">
        <v>8915</v>
      </c>
      <c r="B10512" s="370" t="s">
        <v>8916</v>
      </c>
      <c r="C10512" s="371" t="s">
        <v>770</v>
      </c>
      <c r="D10512" s="372">
        <v>0.5</v>
      </c>
    </row>
    <row r="10513" spans="1:4" ht="30" x14ac:dyDescent="0.25">
      <c r="A10513" s="369" t="s">
        <v>14388</v>
      </c>
      <c r="B10513" s="370" t="s">
        <v>14389</v>
      </c>
      <c r="C10513" s="371" t="s">
        <v>569</v>
      </c>
      <c r="D10513" s="372">
        <v>1</v>
      </c>
    </row>
    <row r="10514" spans="1:4" x14ac:dyDescent="0.25">
      <c r="A10514" s="369" t="s">
        <v>3979</v>
      </c>
      <c r="B10514" s="370" t="s">
        <v>7698</v>
      </c>
      <c r="C10514" s="371" t="s">
        <v>569</v>
      </c>
      <c r="D10514" s="372"/>
    </row>
    <row r="10515" spans="1:4" x14ac:dyDescent="0.25">
      <c r="A10515" s="369" t="s">
        <v>8913</v>
      </c>
      <c r="B10515" s="370" t="s">
        <v>8914</v>
      </c>
      <c r="C10515" s="371" t="s">
        <v>770</v>
      </c>
      <c r="D10515" s="372">
        <v>0.5</v>
      </c>
    </row>
    <row r="10516" spans="1:4" x14ac:dyDescent="0.25">
      <c r="A10516" s="369" t="s">
        <v>8915</v>
      </c>
      <c r="B10516" s="370" t="s">
        <v>8916</v>
      </c>
      <c r="C10516" s="371" t="s">
        <v>770</v>
      </c>
      <c r="D10516" s="372">
        <v>0.5</v>
      </c>
    </row>
    <row r="10517" spans="1:4" ht="30" x14ac:dyDescent="0.25">
      <c r="A10517" s="369" t="s">
        <v>14390</v>
      </c>
      <c r="B10517" s="370" t="s">
        <v>14391</v>
      </c>
      <c r="C10517" s="371" t="s">
        <v>569</v>
      </c>
      <c r="D10517" s="372">
        <v>1</v>
      </c>
    </row>
    <row r="10518" spans="1:4" x14ac:dyDescent="0.25">
      <c r="A10518" s="369" t="s">
        <v>3980</v>
      </c>
      <c r="B10518" s="370" t="s">
        <v>7699</v>
      </c>
      <c r="C10518" s="371" t="s">
        <v>569</v>
      </c>
      <c r="D10518" s="372"/>
    </row>
    <row r="10519" spans="1:4" x14ac:dyDescent="0.25">
      <c r="A10519" s="369" t="s">
        <v>8913</v>
      </c>
      <c r="B10519" s="370" t="s">
        <v>8914</v>
      </c>
      <c r="C10519" s="371" t="s">
        <v>770</v>
      </c>
      <c r="D10519" s="372">
        <v>0.5</v>
      </c>
    </row>
    <row r="10520" spans="1:4" x14ac:dyDescent="0.25">
      <c r="A10520" s="369" t="s">
        <v>8915</v>
      </c>
      <c r="B10520" s="370" t="s">
        <v>8916</v>
      </c>
      <c r="C10520" s="371" t="s">
        <v>770</v>
      </c>
      <c r="D10520" s="372">
        <v>0.5</v>
      </c>
    </row>
    <row r="10521" spans="1:4" ht="30" x14ac:dyDescent="0.25">
      <c r="A10521" s="369" t="s">
        <v>14392</v>
      </c>
      <c r="B10521" s="370" t="s">
        <v>14393</v>
      </c>
      <c r="C10521" s="371" t="s">
        <v>569</v>
      </c>
      <c r="D10521" s="372">
        <v>1</v>
      </c>
    </row>
    <row r="10522" spans="1:4" x14ac:dyDescent="0.25">
      <c r="A10522" s="365" t="s">
        <v>7700</v>
      </c>
      <c r="B10522" s="366" t="s">
        <v>15160</v>
      </c>
      <c r="C10522" s="367"/>
      <c r="D10522" s="368"/>
    </row>
    <row r="10523" spans="1:4" x14ac:dyDescent="0.25">
      <c r="A10523" s="369" t="s">
        <v>3982</v>
      </c>
      <c r="B10523" s="370" t="s">
        <v>3983</v>
      </c>
      <c r="C10523" s="371" t="s">
        <v>569</v>
      </c>
      <c r="D10523" s="372"/>
    </row>
    <row r="10524" spans="1:4" x14ac:dyDescent="0.25">
      <c r="A10524" s="369" t="s">
        <v>8913</v>
      </c>
      <c r="B10524" s="370" t="s">
        <v>8914</v>
      </c>
      <c r="C10524" s="371" t="s">
        <v>770</v>
      </c>
      <c r="D10524" s="372">
        <v>0.45</v>
      </c>
    </row>
    <row r="10525" spans="1:4" x14ac:dyDescent="0.25">
      <c r="A10525" s="369" t="s">
        <v>8915</v>
      </c>
      <c r="B10525" s="370" t="s">
        <v>8916</v>
      </c>
      <c r="C10525" s="371" t="s">
        <v>770</v>
      </c>
      <c r="D10525" s="372">
        <v>0.45</v>
      </c>
    </row>
    <row r="10526" spans="1:4" x14ac:dyDescent="0.25">
      <c r="A10526" s="369" t="s">
        <v>14406</v>
      </c>
      <c r="B10526" s="370" t="s">
        <v>14407</v>
      </c>
      <c r="C10526" s="371" t="s">
        <v>569</v>
      </c>
      <c r="D10526" s="372">
        <v>1</v>
      </c>
    </row>
    <row r="10527" spans="1:4" ht="30" x14ac:dyDescent="0.25">
      <c r="A10527" s="369" t="s">
        <v>3984</v>
      </c>
      <c r="B10527" s="370" t="s">
        <v>7701</v>
      </c>
      <c r="C10527" s="371" t="s">
        <v>569</v>
      </c>
      <c r="D10527" s="372"/>
    </row>
    <row r="10528" spans="1:4" x14ac:dyDescent="0.25">
      <c r="A10528" s="369" t="s">
        <v>8913</v>
      </c>
      <c r="B10528" s="370" t="s">
        <v>8914</v>
      </c>
      <c r="C10528" s="371" t="s">
        <v>770</v>
      </c>
      <c r="D10528" s="372">
        <v>0.5</v>
      </c>
    </row>
    <row r="10529" spans="1:4" x14ac:dyDescent="0.25">
      <c r="A10529" s="369" t="s">
        <v>8915</v>
      </c>
      <c r="B10529" s="370" t="s">
        <v>8916</v>
      </c>
      <c r="C10529" s="371" t="s">
        <v>770</v>
      </c>
      <c r="D10529" s="372">
        <v>0.5</v>
      </c>
    </row>
    <row r="10530" spans="1:4" ht="30" x14ac:dyDescent="0.25">
      <c r="A10530" s="369" t="s">
        <v>14360</v>
      </c>
      <c r="B10530" s="370" t="s">
        <v>14361</v>
      </c>
      <c r="C10530" s="371" t="s">
        <v>569</v>
      </c>
      <c r="D10530" s="372">
        <v>1</v>
      </c>
    </row>
    <row r="10531" spans="1:4" ht="30" x14ac:dyDescent="0.25">
      <c r="A10531" s="369" t="s">
        <v>3985</v>
      </c>
      <c r="B10531" s="370" t="s">
        <v>7702</v>
      </c>
      <c r="C10531" s="371" t="s">
        <v>569</v>
      </c>
      <c r="D10531" s="372"/>
    </row>
    <row r="10532" spans="1:4" x14ac:dyDescent="0.25">
      <c r="A10532" s="369" t="s">
        <v>8913</v>
      </c>
      <c r="B10532" s="370" t="s">
        <v>8914</v>
      </c>
      <c r="C10532" s="371" t="s">
        <v>770</v>
      </c>
      <c r="D10532" s="372">
        <v>0.5</v>
      </c>
    </row>
    <row r="10533" spans="1:4" x14ac:dyDescent="0.25">
      <c r="A10533" s="369" t="s">
        <v>8915</v>
      </c>
      <c r="B10533" s="370" t="s">
        <v>8916</v>
      </c>
      <c r="C10533" s="371" t="s">
        <v>770</v>
      </c>
      <c r="D10533" s="372">
        <v>0.5</v>
      </c>
    </row>
    <row r="10534" spans="1:4" ht="30" x14ac:dyDescent="0.25">
      <c r="A10534" s="369" t="s">
        <v>14382</v>
      </c>
      <c r="B10534" s="370" t="s">
        <v>14383</v>
      </c>
      <c r="C10534" s="371" t="s">
        <v>569</v>
      </c>
      <c r="D10534" s="372">
        <v>1</v>
      </c>
    </row>
    <row r="10535" spans="1:4" ht="30" x14ac:dyDescent="0.25">
      <c r="A10535" s="369" t="s">
        <v>3986</v>
      </c>
      <c r="B10535" s="370" t="s">
        <v>7703</v>
      </c>
      <c r="C10535" s="371" t="s">
        <v>569</v>
      </c>
      <c r="D10535" s="372"/>
    </row>
    <row r="10536" spans="1:4" x14ac:dyDescent="0.25">
      <c r="A10536" s="369" t="s">
        <v>8913</v>
      </c>
      <c r="B10536" s="370" t="s">
        <v>8914</v>
      </c>
      <c r="C10536" s="371" t="s">
        <v>770</v>
      </c>
      <c r="D10536" s="372">
        <v>0.5</v>
      </c>
    </row>
    <row r="10537" spans="1:4" x14ac:dyDescent="0.25">
      <c r="A10537" s="369" t="s">
        <v>8915</v>
      </c>
      <c r="B10537" s="370" t="s">
        <v>8916</v>
      </c>
      <c r="C10537" s="371" t="s">
        <v>770</v>
      </c>
      <c r="D10537" s="372">
        <v>0.5</v>
      </c>
    </row>
    <row r="10538" spans="1:4" ht="45" x14ac:dyDescent="0.25">
      <c r="A10538" s="369" t="s">
        <v>14378</v>
      </c>
      <c r="B10538" s="370" t="s">
        <v>14379</v>
      </c>
      <c r="C10538" s="371" t="s">
        <v>569</v>
      </c>
      <c r="D10538" s="372">
        <v>1</v>
      </c>
    </row>
    <row r="10539" spans="1:4" x14ac:dyDescent="0.25">
      <c r="A10539" s="369" t="s">
        <v>3987</v>
      </c>
      <c r="B10539" s="370" t="s">
        <v>7704</v>
      </c>
      <c r="C10539" s="371" t="s">
        <v>569</v>
      </c>
      <c r="D10539" s="372"/>
    </row>
    <row r="10540" spans="1:4" x14ac:dyDescent="0.25">
      <c r="A10540" s="369" t="s">
        <v>8913</v>
      </c>
      <c r="B10540" s="370" t="s">
        <v>8914</v>
      </c>
      <c r="C10540" s="371" t="s">
        <v>770</v>
      </c>
      <c r="D10540" s="372">
        <v>1</v>
      </c>
    </row>
    <row r="10541" spans="1:4" x14ac:dyDescent="0.25">
      <c r="A10541" s="369" t="s">
        <v>8915</v>
      </c>
      <c r="B10541" s="370" t="s">
        <v>8916</v>
      </c>
      <c r="C10541" s="371" t="s">
        <v>770</v>
      </c>
      <c r="D10541" s="372">
        <v>1</v>
      </c>
    </row>
    <row r="10542" spans="1:4" x14ac:dyDescent="0.25">
      <c r="A10542" s="369" t="s">
        <v>14362</v>
      </c>
      <c r="B10542" s="370" t="s">
        <v>14363</v>
      </c>
      <c r="C10542" s="371" t="s">
        <v>569</v>
      </c>
      <c r="D10542" s="372">
        <v>1</v>
      </c>
    </row>
    <row r="10543" spans="1:4" ht="30" x14ac:dyDescent="0.25">
      <c r="A10543" s="369" t="s">
        <v>3988</v>
      </c>
      <c r="B10543" s="370" t="s">
        <v>7705</v>
      </c>
      <c r="C10543" s="371" t="s">
        <v>569</v>
      </c>
      <c r="D10543" s="372"/>
    </row>
    <row r="10544" spans="1:4" x14ac:dyDescent="0.25">
      <c r="A10544" s="369" t="s">
        <v>8913</v>
      </c>
      <c r="B10544" s="370" t="s">
        <v>8914</v>
      </c>
      <c r="C10544" s="371" t="s">
        <v>770</v>
      </c>
      <c r="D10544" s="372">
        <v>1</v>
      </c>
    </row>
    <row r="10545" spans="1:4" x14ac:dyDescent="0.25">
      <c r="A10545" s="369" t="s">
        <v>8915</v>
      </c>
      <c r="B10545" s="370" t="s">
        <v>8916</v>
      </c>
      <c r="C10545" s="371" t="s">
        <v>770</v>
      </c>
      <c r="D10545" s="372">
        <v>1</v>
      </c>
    </row>
    <row r="10546" spans="1:4" ht="30" x14ac:dyDescent="0.25">
      <c r="A10546" s="369" t="s">
        <v>14384</v>
      </c>
      <c r="B10546" s="370" t="s">
        <v>14385</v>
      </c>
      <c r="C10546" s="371" t="s">
        <v>569</v>
      </c>
      <c r="D10546" s="372">
        <v>1</v>
      </c>
    </row>
    <row r="10547" spans="1:4" ht="30" x14ac:dyDescent="0.25">
      <c r="A10547" s="369" t="s">
        <v>3989</v>
      </c>
      <c r="B10547" s="370" t="s">
        <v>7706</v>
      </c>
      <c r="C10547" s="371" t="s">
        <v>569</v>
      </c>
      <c r="D10547" s="372"/>
    </row>
    <row r="10548" spans="1:4" x14ac:dyDescent="0.25">
      <c r="A10548" s="369" t="s">
        <v>8913</v>
      </c>
      <c r="B10548" s="370" t="s">
        <v>8914</v>
      </c>
      <c r="C10548" s="371" t="s">
        <v>770</v>
      </c>
      <c r="D10548" s="372">
        <v>1</v>
      </c>
    </row>
    <row r="10549" spans="1:4" x14ac:dyDescent="0.25">
      <c r="A10549" s="369" t="s">
        <v>8915</v>
      </c>
      <c r="B10549" s="370" t="s">
        <v>8916</v>
      </c>
      <c r="C10549" s="371" t="s">
        <v>770</v>
      </c>
      <c r="D10549" s="372">
        <v>1</v>
      </c>
    </row>
    <row r="10550" spans="1:4" ht="45" x14ac:dyDescent="0.25">
      <c r="A10550" s="369" t="s">
        <v>14386</v>
      </c>
      <c r="B10550" s="370" t="s">
        <v>14387</v>
      </c>
      <c r="C10550" s="371" t="s">
        <v>569</v>
      </c>
      <c r="D10550" s="372">
        <v>1</v>
      </c>
    </row>
    <row r="10551" spans="1:4" ht="30" x14ac:dyDescent="0.25">
      <c r="A10551" s="369" t="s">
        <v>3990</v>
      </c>
      <c r="B10551" s="370" t="s">
        <v>7707</v>
      </c>
      <c r="C10551" s="371" t="s">
        <v>569</v>
      </c>
      <c r="D10551" s="372"/>
    </row>
    <row r="10552" spans="1:4" x14ac:dyDescent="0.25">
      <c r="A10552" s="369" t="s">
        <v>8913</v>
      </c>
      <c r="B10552" s="370" t="s">
        <v>8914</v>
      </c>
      <c r="C10552" s="371" t="s">
        <v>770</v>
      </c>
      <c r="D10552" s="372">
        <v>0.5</v>
      </c>
    </row>
    <row r="10553" spans="1:4" x14ac:dyDescent="0.25">
      <c r="A10553" s="369" t="s">
        <v>8915</v>
      </c>
      <c r="B10553" s="370" t="s">
        <v>8916</v>
      </c>
      <c r="C10553" s="371" t="s">
        <v>770</v>
      </c>
      <c r="D10553" s="372">
        <v>0.5</v>
      </c>
    </row>
    <row r="10554" spans="1:4" ht="30" x14ac:dyDescent="0.25">
      <c r="A10554" s="369" t="s">
        <v>14394</v>
      </c>
      <c r="B10554" s="370" t="s">
        <v>14395</v>
      </c>
      <c r="C10554" s="371" t="s">
        <v>569</v>
      </c>
      <c r="D10554" s="372">
        <v>1</v>
      </c>
    </row>
    <row r="10555" spans="1:4" x14ac:dyDescent="0.25">
      <c r="A10555" s="369" t="s">
        <v>3991</v>
      </c>
      <c r="B10555" s="370" t="s">
        <v>7708</v>
      </c>
      <c r="C10555" s="371" t="s">
        <v>569</v>
      </c>
      <c r="D10555" s="372"/>
    </row>
    <row r="10556" spans="1:4" x14ac:dyDescent="0.25">
      <c r="A10556" s="369" t="s">
        <v>8913</v>
      </c>
      <c r="B10556" s="370" t="s">
        <v>8914</v>
      </c>
      <c r="C10556" s="371" t="s">
        <v>770</v>
      </c>
      <c r="D10556" s="372">
        <v>1</v>
      </c>
    </row>
    <row r="10557" spans="1:4" x14ac:dyDescent="0.25">
      <c r="A10557" s="369" t="s">
        <v>8915</v>
      </c>
      <c r="B10557" s="370" t="s">
        <v>8916</v>
      </c>
      <c r="C10557" s="371" t="s">
        <v>770</v>
      </c>
      <c r="D10557" s="372">
        <v>1</v>
      </c>
    </row>
    <row r="10558" spans="1:4" x14ac:dyDescent="0.25">
      <c r="A10558" s="369" t="s">
        <v>14358</v>
      </c>
      <c r="B10558" s="370" t="s">
        <v>14359</v>
      </c>
      <c r="C10558" s="371" t="s">
        <v>569</v>
      </c>
      <c r="D10558" s="372">
        <v>1</v>
      </c>
    </row>
    <row r="10559" spans="1:4" x14ac:dyDescent="0.25">
      <c r="A10559" s="369" t="s">
        <v>3992</v>
      </c>
      <c r="B10559" s="370" t="s">
        <v>3993</v>
      </c>
      <c r="C10559" s="371" t="s">
        <v>569</v>
      </c>
      <c r="D10559" s="372"/>
    </row>
    <row r="10560" spans="1:4" x14ac:dyDescent="0.25">
      <c r="A10560" s="369" t="s">
        <v>8913</v>
      </c>
      <c r="B10560" s="370" t="s">
        <v>8914</v>
      </c>
      <c r="C10560" s="371" t="s">
        <v>770</v>
      </c>
      <c r="D10560" s="372">
        <v>0.6</v>
      </c>
    </row>
    <row r="10561" spans="1:4" x14ac:dyDescent="0.25">
      <c r="A10561" s="369" t="s">
        <v>8915</v>
      </c>
      <c r="B10561" s="370" t="s">
        <v>8916</v>
      </c>
      <c r="C10561" s="371" t="s">
        <v>770</v>
      </c>
      <c r="D10561" s="372">
        <v>0.6</v>
      </c>
    </row>
    <row r="10562" spans="1:4" ht="30" x14ac:dyDescent="0.25">
      <c r="A10562" s="369" t="s">
        <v>14398</v>
      </c>
      <c r="B10562" s="370" t="s">
        <v>14399</v>
      </c>
      <c r="C10562" s="371" t="s">
        <v>569</v>
      </c>
      <c r="D10562" s="372">
        <v>1</v>
      </c>
    </row>
    <row r="10563" spans="1:4" x14ac:dyDescent="0.25">
      <c r="A10563" s="365" t="s">
        <v>7709</v>
      </c>
      <c r="B10563" s="366" t="s">
        <v>3994</v>
      </c>
      <c r="C10563" s="367"/>
      <c r="D10563" s="368"/>
    </row>
    <row r="10564" spans="1:4" x14ac:dyDescent="0.25">
      <c r="A10564" s="369" t="s">
        <v>3995</v>
      </c>
      <c r="B10564" s="370" t="s">
        <v>3996</v>
      </c>
      <c r="C10564" s="371" t="s">
        <v>569</v>
      </c>
      <c r="D10564" s="372"/>
    </row>
    <row r="10565" spans="1:4" x14ac:dyDescent="0.25">
      <c r="A10565" s="369" t="s">
        <v>8913</v>
      </c>
      <c r="B10565" s="370" t="s">
        <v>8914</v>
      </c>
      <c r="C10565" s="371" t="s">
        <v>770</v>
      </c>
      <c r="D10565" s="372">
        <v>0.4</v>
      </c>
    </row>
    <row r="10566" spans="1:4" x14ac:dyDescent="0.25">
      <c r="A10566" s="369" t="s">
        <v>8915</v>
      </c>
      <c r="B10566" s="370" t="s">
        <v>8916</v>
      </c>
      <c r="C10566" s="371" t="s">
        <v>770</v>
      </c>
      <c r="D10566" s="372">
        <v>0.4</v>
      </c>
    </row>
    <row r="10567" spans="1:4" ht="30" x14ac:dyDescent="0.25">
      <c r="A10567" s="369" t="s">
        <v>14318</v>
      </c>
      <c r="B10567" s="370" t="s">
        <v>14319</v>
      </c>
      <c r="C10567" s="371" t="s">
        <v>569</v>
      </c>
      <c r="D10567" s="372">
        <v>1</v>
      </c>
    </row>
    <row r="10568" spans="1:4" x14ac:dyDescent="0.25">
      <c r="A10568" s="369" t="s">
        <v>3997</v>
      </c>
      <c r="B10568" s="370" t="s">
        <v>3998</v>
      </c>
      <c r="C10568" s="371" t="s">
        <v>569</v>
      </c>
      <c r="D10568" s="372"/>
    </row>
    <row r="10569" spans="1:4" x14ac:dyDescent="0.25">
      <c r="A10569" s="369" t="s">
        <v>8913</v>
      </c>
      <c r="B10569" s="370" t="s">
        <v>8914</v>
      </c>
      <c r="C10569" s="371" t="s">
        <v>770</v>
      </c>
      <c r="D10569" s="372">
        <v>0.4</v>
      </c>
    </row>
    <row r="10570" spans="1:4" x14ac:dyDescent="0.25">
      <c r="A10570" s="369" t="s">
        <v>8915</v>
      </c>
      <c r="B10570" s="370" t="s">
        <v>8916</v>
      </c>
      <c r="C10570" s="371" t="s">
        <v>770</v>
      </c>
      <c r="D10570" s="372">
        <v>0.4</v>
      </c>
    </row>
    <row r="10571" spans="1:4" ht="30" x14ac:dyDescent="0.25">
      <c r="A10571" s="369" t="s">
        <v>14238</v>
      </c>
      <c r="B10571" s="370" t="s">
        <v>14239</v>
      </c>
      <c r="C10571" s="371" t="s">
        <v>569</v>
      </c>
      <c r="D10571" s="372">
        <v>1</v>
      </c>
    </row>
    <row r="10572" spans="1:4" x14ac:dyDescent="0.25">
      <c r="A10572" s="369" t="s">
        <v>3999</v>
      </c>
      <c r="B10572" s="370" t="s">
        <v>4000</v>
      </c>
      <c r="C10572" s="371" t="s">
        <v>569</v>
      </c>
      <c r="D10572" s="372"/>
    </row>
    <row r="10573" spans="1:4" x14ac:dyDescent="0.25">
      <c r="A10573" s="369" t="s">
        <v>8913</v>
      </c>
      <c r="B10573" s="370" t="s">
        <v>8914</v>
      </c>
      <c r="C10573" s="371" t="s">
        <v>770</v>
      </c>
      <c r="D10573" s="372">
        <v>0.4</v>
      </c>
    </row>
    <row r="10574" spans="1:4" x14ac:dyDescent="0.25">
      <c r="A10574" s="369" t="s">
        <v>8915</v>
      </c>
      <c r="B10574" s="370" t="s">
        <v>8916</v>
      </c>
      <c r="C10574" s="371" t="s">
        <v>770</v>
      </c>
      <c r="D10574" s="372">
        <v>0.4</v>
      </c>
    </row>
    <row r="10575" spans="1:4" ht="30" x14ac:dyDescent="0.25">
      <c r="A10575" s="369" t="s">
        <v>14310</v>
      </c>
      <c r="B10575" s="370" t="s">
        <v>14311</v>
      </c>
      <c r="C10575" s="371" t="s">
        <v>569</v>
      </c>
      <c r="D10575" s="372">
        <v>1</v>
      </c>
    </row>
    <row r="10576" spans="1:4" x14ac:dyDescent="0.25">
      <c r="A10576" s="369" t="s">
        <v>4001</v>
      </c>
      <c r="B10576" s="370" t="s">
        <v>4002</v>
      </c>
      <c r="C10576" s="371" t="s">
        <v>569</v>
      </c>
      <c r="D10576" s="372"/>
    </row>
    <row r="10577" spans="1:4" x14ac:dyDescent="0.25">
      <c r="A10577" s="369" t="s">
        <v>8913</v>
      </c>
      <c r="B10577" s="370" t="s">
        <v>8914</v>
      </c>
      <c r="C10577" s="371" t="s">
        <v>770</v>
      </c>
      <c r="D10577" s="372">
        <v>0.4</v>
      </c>
    </row>
    <row r="10578" spans="1:4" x14ac:dyDescent="0.25">
      <c r="A10578" s="369" t="s">
        <v>8915</v>
      </c>
      <c r="B10578" s="370" t="s">
        <v>8916</v>
      </c>
      <c r="C10578" s="371" t="s">
        <v>770</v>
      </c>
      <c r="D10578" s="372">
        <v>0.4</v>
      </c>
    </row>
    <row r="10579" spans="1:4" ht="30" x14ac:dyDescent="0.25">
      <c r="A10579" s="369" t="s">
        <v>14236</v>
      </c>
      <c r="B10579" s="370" t="s">
        <v>14237</v>
      </c>
      <c r="C10579" s="371" t="s">
        <v>569</v>
      </c>
      <c r="D10579" s="372">
        <v>1</v>
      </c>
    </row>
    <row r="10580" spans="1:4" x14ac:dyDescent="0.25">
      <c r="A10580" s="365" t="s">
        <v>7710</v>
      </c>
      <c r="B10580" s="366" t="s">
        <v>15161</v>
      </c>
      <c r="C10580" s="367"/>
      <c r="D10580" s="368"/>
    </row>
    <row r="10581" spans="1:4" x14ac:dyDescent="0.25">
      <c r="A10581" s="369" t="s">
        <v>4004</v>
      </c>
      <c r="B10581" s="370" t="s">
        <v>4005</v>
      </c>
      <c r="C10581" s="371" t="s">
        <v>569</v>
      </c>
      <c r="D10581" s="372"/>
    </row>
    <row r="10582" spans="1:4" x14ac:dyDescent="0.25">
      <c r="A10582" s="369" t="s">
        <v>8913</v>
      </c>
      <c r="B10582" s="370" t="s">
        <v>8914</v>
      </c>
      <c r="C10582" s="371" t="s">
        <v>770</v>
      </c>
      <c r="D10582" s="372">
        <v>0.4</v>
      </c>
    </row>
    <row r="10583" spans="1:4" x14ac:dyDescent="0.25">
      <c r="A10583" s="369" t="s">
        <v>8915</v>
      </c>
      <c r="B10583" s="370" t="s">
        <v>8916</v>
      </c>
      <c r="C10583" s="371" t="s">
        <v>770</v>
      </c>
      <c r="D10583" s="372">
        <v>0.4</v>
      </c>
    </row>
    <row r="10584" spans="1:4" ht="30" x14ac:dyDescent="0.25">
      <c r="A10584" s="369" t="s">
        <v>14314</v>
      </c>
      <c r="B10584" s="370" t="s">
        <v>14315</v>
      </c>
      <c r="C10584" s="371" t="s">
        <v>569</v>
      </c>
      <c r="D10584" s="372">
        <v>1</v>
      </c>
    </row>
    <row r="10585" spans="1:4" ht="30" x14ac:dyDescent="0.25">
      <c r="A10585" s="369" t="s">
        <v>4006</v>
      </c>
      <c r="B10585" s="370" t="s">
        <v>7711</v>
      </c>
      <c r="C10585" s="371" t="s">
        <v>569</v>
      </c>
      <c r="D10585" s="372"/>
    </row>
    <row r="10586" spans="1:4" x14ac:dyDescent="0.25">
      <c r="A10586" s="369" t="s">
        <v>8913</v>
      </c>
      <c r="B10586" s="370" t="s">
        <v>8914</v>
      </c>
      <c r="C10586" s="371" t="s">
        <v>770</v>
      </c>
      <c r="D10586" s="372">
        <v>0.25</v>
      </c>
    </row>
    <row r="10587" spans="1:4" x14ac:dyDescent="0.25">
      <c r="A10587" s="369" t="s">
        <v>8915</v>
      </c>
      <c r="B10587" s="370" t="s">
        <v>8916</v>
      </c>
      <c r="C10587" s="371" t="s">
        <v>770</v>
      </c>
      <c r="D10587" s="372">
        <v>0.25</v>
      </c>
    </row>
    <row r="10588" spans="1:4" ht="60" x14ac:dyDescent="0.25">
      <c r="A10588" s="369" t="s">
        <v>14320</v>
      </c>
      <c r="B10588" s="370" t="s">
        <v>14321</v>
      </c>
      <c r="C10588" s="371" t="s">
        <v>569</v>
      </c>
      <c r="D10588" s="372">
        <v>1</v>
      </c>
    </row>
    <row r="10589" spans="1:4" x14ac:dyDescent="0.25">
      <c r="A10589" s="365" t="s">
        <v>7712</v>
      </c>
      <c r="B10589" s="366" t="s">
        <v>15162</v>
      </c>
      <c r="C10589" s="367"/>
      <c r="D10589" s="368"/>
    </row>
    <row r="10590" spans="1:4" x14ac:dyDescent="0.25">
      <c r="A10590" s="369" t="s">
        <v>4008</v>
      </c>
      <c r="B10590" s="370" t="s">
        <v>4009</v>
      </c>
      <c r="C10590" s="371" t="s">
        <v>569</v>
      </c>
      <c r="D10590" s="372"/>
    </row>
    <row r="10591" spans="1:4" x14ac:dyDescent="0.25">
      <c r="A10591" s="369" t="s">
        <v>8913</v>
      </c>
      <c r="B10591" s="370" t="s">
        <v>8914</v>
      </c>
      <c r="C10591" s="371" t="s">
        <v>770</v>
      </c>
      <c r="D10591" s="372">
        <v>0.4</v>
      </c>
    </row>
    <row r="10592" spans="1:4" x14ac:dyDescent="0.25">
      <c r="A10592" s="369" t="s">
        <v>8915</v>
      </c>
      <c r="B10592" s="370" t="s">
        <v>8916</v>
      </c>
      <c r="C10592" s="371" t="s">
        <v>770</v>
      </c>
      <c r="D10592" s="372">
        <v>0.4</v>
      </c>
    </row>
    <row r="10593" spans="1:4" ht="30" x14ac:dyDescent="0.25">
      <c r="A10593" s="369" t="s">
        <v>14312</v>
      </c>
      <c r="B10593" s="370" t="s">
        <v>14313</v>
      </c>
      <c r="C10593" s="371" t="s">
        <v>569</v>
      </c>
      <c r="D10593" s="372">
        <v>1</v>
      </c>
    </row>
    <row r="10594" spans="1:4" ht="30" x14ac:dyDescent="0.25">
      <c r="A10594" s="369" t="s">
        <v>4010</v>
      </c>
      <c r="B10594" s="370" t="s">
        <v>7713</v>
      </c>
      <c r="C10594" s="371" t="s">
        <v>569</v>
      </c>
      <c r="D10594" s="372"/>
    </row>
    <row r="10595" spans="1:4" x14ac:dyDescent="0.25">
      <c r="A10595" s="369" t="s">
        <v>8913</v>
      </c>
      <c r="B10595" s="370" t="s">
        <v>8914</v>
      </c>
      <c r="C10595" s="371" t="s">
        <v>770</v>
      </c>
      <c r="D10595" s="372">
        <v>0.5</v>
      </c>
    </row>
    <row r="10596" spans="1:4" x14ac:dyDescent="0.25">
      <c r="A10596" s="369" t="s">
        <v>8915</v>
      </c>
      <c r="B10596" s="370" t="s">
        <v>8916</v>
      </c>
      <c r="C10596" s="371" t="s">
        <v>770</v>
      </c>
      <c r="D10596" s="372">
        <v>0.5</v>
      </c>
    </row>
    <row r="10597" spans="1:4" ht="30" x14ac:dyDescent="0.25">
      <c r="A10597" s="369" t="s">
        <v>14324</v>
      </c>
      <c r="B10597" s="370" t="s">
        <v>14325</v>
      </c>
      <c r="C10597" s="371" t="s">
        <v>569</v>
      </c>
      <c r="D10597" s="372">
        <v>1</v>
      </c>
    </row>
    <row r="10598" spans="1:4" x14ac:dyDescent="0.25">
      <c r="A10598" s="365" t="s">
        <v>7714</v>
      </c>
      <c r="B10598" s="366" t="s">
        <v>15163</v>
      </c>
      <c r="C10598" s="367"/>
      <c r="D10598" s="368"/>
    </row>
    <row r="10599" spans="1:4" x14ac:dyDescent="0.25">
      <c r="A10599" s="369" t="s">
        <v>4011</v>
      </c>
      <c r="B10599" s="370" t="s">
        <v>4012</v>
      </c>
      <c r="C10599" s="371" t="s">
        <v>569</v>
      </c>
      <c r="D10599" s="372"/>
    </row>
    <row r="10600" spans="1:4" x14ac:dyDescent="0.25">
      <c r="A10600" s="369" t="s">
        <v>8913</v>
      </c>
      <c r="B10600" s="370" t="s">
        <v>8914</v>
      </c>
      <c r="C10600" s="371" t="s">
        <v>770</v>
      </c>
      <c r="D10600" s="372">
        <v>0.8</v>
      </c>
    </row>
    <row r="10601" spans="1:4" x14ac:dyDescent="0.25">
      <c r="A10601" s="369" t="s">
        <v>8915</v>
      </c>
      <c r="B10601" s="370" t="s">
        <v>8916</v>
      </c>
      <c r="C10601" s="371" t="s">
        <v>770</v>
      </c>
      <c r="D10601" s="372">
        <v>0.8</v>
      </c>
    </row>
    <row r="10602" spans="1:4" x14ac:dyDescent="0.25">
      <c r="A10602" s="369" t="s">
        <v>13355</v>
      </c>
      <c r="B10602" s="370" t="s">
        <v>13356</v>
      </c>
      <c r="C10602" s="371" t="s">
        <v>569</v>
      </c>
      <c r="D10602" s="372">
        <v>1</v>
      </c>
    </row>
    <row r="10603" spans="1:4" x14ac:dyDescent="0.25">
      <c r="A10603" s="369" t="s">
        <v>4013</v>
      </c>
      <c r="B10603" s="370" t="s">
        <v>4014</v>
      </c>
      <c r="C10603" s="371" t="s">
        <v>569</v>
      </c>
      <c r="D10603" s="372"/>
    </row>
    <row r="10604" spans="1:4" x14ac:dyDescent="0.25">
      <c r="A10604" s="369" t="s">
        <v>8913</v>
      </c>
      <c r="B10604" s="370" t="s">
        <v>8914</v>
      </c>
      <c r="C10604" s="371" t="s">
        <v>770</v>
      </c>
      <c r="D10604" s="372">
        <v>0.8</v>
      </c>
    </row>
    <row r="10605" spans="1:4" x14ac:dyDescent="0.25">
      <c r="A10605" s="369" t="s">
        <v>8915</v>
      </c>
      <c r="B10605" s="370" t="s">
        <v>8916</v>
      </c>
      <c r="C10605" s="371" t="s">
        <v>770</v>
      </c>
      <c r="D10605" s="372">
        <v>0.8</v>
      </c>
    </row>
    <row r="10606" spans="1:4" x14ac:dyDescent="0.25">
      <c r="A10606" s="369" t="s">
        <v>13241</v>
      </c>
      <c r="B10606" s="370" t="s">
        <v>13242</v>
      </c>
      <c r="C10606" s="371" t="s">
        <v>569</v>
      </c>
      <c r="D10606" s="372">
        <v>1</v>
      </c>
    </row>
    <row r="10607" spans="1:4" x14ac:dyDescent="0.25">
      <c r="A10607" s="369" t="s">
        <v>4015</v>
      </c>
      <c r="B10607" s="370" t="s">
        <v>4016</v>
      </c>
      <c r="C10607" s="371" t="s">
        <v>569</v>
      </c>
      <c r="D10607" s="372"/>
    </row>
    <row r="10608" spans="1:4" x14ac:dyDescent="0.25">
      <c r="A10608" s="369" t="s">
        <v>8913</v>
      </c>
      <c r="B10608" s="370" t="s">
        <v>8914</v>
      </c>
      <c r="C10608" s="371" t="s">
        <v>770</v>
      </c>
      <c r="D10608" s="372">
        <v>0.3</v>
      </c>
    </row>
    <row r="10609" spans="1:4" x14ac:dyDescent="0.25">
      <c r="A10609" s="369" t="s">
        <v>8915</v>
      </c>
      <c r="B10609" s="370" t="s">
        <v>8916</v>
      </c>
      <c r="C10609" s="371" t="s">
        <v>770</v>
      </c>
      <c r="D10609" s="372">
        <v>0.3</v>
      </c>
    </row>
    <row r="10610" spans="1:4" ht="60" x14ac:dyDescent="0.25">
      <c r="A10610" s="369" t="s">
        <v>13255</v>
      </c>
      <c r="B10610" s="370" t="s">
        <v>13256</v>
      </c>
      <c r="C10610" s="371" t="s">
        <v>569</v>
      </c>
      <c r="D10610" s="372">
        <v>1</v>
      </c>
    </row>
    <row r="10611" spans="1:4" x14ac:dyDescent="0.25">
      <c r="A10611" s="369" t="s">
        <v>4017</v>
      </c>
      <c r="B10611" s="370" t="s">
        <v>7716</v>
      </c>
      <c r="C10611" s="371" t="s">
        <v>569</v>
      </c>
      <c r="D10611" s="372"/>
    </row>
    <row r="10612" spans="1:4" x14ac:dyDescent="0.25">
      <c r="A10612" s="369" t="s">
        <v>8913</v>
      </c>
      <c r="B10612" s="370" t="s">
        <v>8914</v>
      </c>
      <c r="C10612" s="371" t="s">
        <v>770</v>
      </c>
      <c r="D10612" s="372">
        <v>0.3</v>
      </c>
    </row>
    <row r="10613" spans="1:4" x14ac:dyDescent="0.25">
      <c r="A10613" s="369" t="s">
        <v>8915</v>
      </c>
      <c r="B10613" s="370" t="s">
        <v>8916</v>
      </c>
      <c r="C10613" s="371" t="s">
        <v>770</v>
      </c>
      <c r="D10613" s="372">
        <v>0.3</v>
      </c>
    </row>
    <row r="10614" spans="1:4" ht="30" x14ac:dyDescent="0.25">
      <c r="A10614" s="369" t="s">
        <v>13247</v>
      </c>
      <c r="B10614" s="370" t="s">
        <v>13248</v>
      </c>
      <c r="C10614" s="371" t="s">
        <v>569</v>
      </c>
      <c r="D10614" s="372">
        <v>1</v>
      </c>
    </row>
    <row r="10615" spans="1:4" x14ac:dyDescent="0.25">
      <c r="A10615" s="369" t="s">
        <v>4018</v>
      </c>
      <c r="B10615" s="370" t="s">
        <v>4019</v>
      </c>
      <c r="C10615" s="371" t="s">
        <v>569</v>
      </c>
      <c r="D10615" s="372"/>
    </row>
    <row r="10616" spans="1:4" x14ac:dyDescent="0.25">
      <c r="A10616" s="369" t="s">
        <v>8913</v>
      </c>
      <c r="B10616" s="370" t="s">
        <v>8914</v>
      </c>
      <c r="C10616" s="371" t="s">
        <v>770</v>
      </c>
      <c r="D10616" s="372">
        <v>0.3</v>
      </c>
    </row>
    <row r="10617" spans="1:4" x14ac:dyDescent="0.25">
      <c r="A10617" s="369" t="s">
        <v>8915</v>
      </c>
      <c r="B10617" s="370" t="s">
        <v>8916</v>
      </c>
      <c r="C10617" s="371" t="s">
        <v>770</v>
      </c>
      <c r="D10617" s="372">
        <v>0.3</v>
      </c>
    </row>
    <row r="10618" spans="1:4" ht="30" x14ac:dyDescent="0.25">
      <c r="A10618" s="369" t="s">
        <v>13652</v>
      </c>
      <c r="B10618" s="370" t="s">
        <v>13653</v>
      </c>
      <c r="C10618" s="371" t="s">
        <v>569</v>
      </c>
      <c r="D10618" s="372">
        <v>1</v>
      </c>
    </row>
    <row r="10619" spans="1:4" x14ac:dyDescent="0.25">
      <c r="A10619" s="369" t="s">
        <v>4020</v>
      </c>
      <c r="B10619" s="370" t="s">
        <v>4021</v>
      </c>
      <c r="C10619" s="371" t="s">
        <v>569</v>
      </c>
      <c r="D10619" s="372"/>
    </row>
    <row r="10620" spans="1:4" x14ac:dyDescent="0.25">
      <c r="A10620" s="369" t="s">
        <v>8915</v>
      </c>
      <c r="B10620" s="370" t="s">
        <v>8916</v>
      </c>
      <c r="C10620" s="371" t="s">
        <v>770</v>
      </c>
      <c r="D10620" s="372">
        <v>0.08</v>
      </c>
    </row>
    <row r="10621" spans="1:4" ht="30" x14ac:dyDescent="0.25">
      <c r="A10621" s="369" t="s">
        <v>13243</v>
      </c>
      <c r="B10621" s="370" t="s">
        <v>13244</v>
      </c>
      <c r="C10621" s="371" t="s">
        <v>569</v>
      </c>
      <c r="D10621" s="372">
        <v>1</v>
      </c>
    </row>
    <row r="10622" spans="1:4" x14ac:dyDescent="0.25">
      <c r="A10622" s="369" t="s">
        <v>4022</v>
      </c>
      <c r="B10622" s="370" t="s">
        <v>4023</v>
      </c>
      <c r="C10622" s="371" t="s">
        <v>569</v>
      </c>
      <c r="D10622" s="372"/>
    </row>
    <row r="10623" spans="1:4" x14ac:dyDescent="0.25">
      <c r="A10623" s="369" t="s">
        <v>8915</v>
      </c>
      <c r="B10623" s="370" t="s">
        <v>8916</v>
      </c>
      <c r="C10623" s="371" t="s">
        <v>770</v>
      </c>
      <c r="D10623" s="372">
        <v>0.08</v>
      </c>
    </row>
    <row r="10624" spans="1:4" x14ac:dyDescent="0.25">
      <c r="A10624" s="369" t="s">
        <v>13245</v>
      </c>
      <c r="B10624" s="370" t="s">
        <v>13246</v>
      </c>
      <c r="C10624" s="371" t="s">
        <v>569</v>
      </c>
      <c r="D10624" s="372">
        <v>1</v>
      </c>
    </row>
    <row r="10625" spans="1:4" x14ac:dyDescent="0.25">
      <c r="A10625" s="369" t="s">
        <v>4024</v>
      </c>
      <c r="B10625" s="370" t="s">
        <v>4025</v>
      </c>
      <c r="C10625" s="371" t="s">
        <v>569</v>
      </c>
      <c r="D10625" s="372"/>
    </row>
    <row r="10626" spans="1:4" x14ac:dyDescent="0.25">
      <c r="A10626" s="369" t="s">
        <v>8913</v>
      </c>
      <c r="B10626" s="370" t="s">
        <v>8914</v>
      </c>
      <c r="C10626" s="371" t="s">
        <v>770</v>
      </c>
      <c r="D10626" s="372">
        <v>0.4</v>
      </c>
    </row>
    <row r="10627" spans="1:4" x14ac:dyDescent="0.25">
      <c r="A10627" s="369" t="s">
        <v>8915</v>
      </c>
      <c r="B10627" s="370" t="s">
        <v>8916</v>
      </c>
      <c r="C10627" s="371" t="s">
        <v>770</v>
      </c>
      <c r="D10627" s="372">
        <v>0.4</v>
      </c>
    </row>
    <row r="10628" spans="1:4" ht="30" x14ac:dyDescent="0.25">
      <c r="A10628" s="369" t="s">
        <v>14316</v>
      </c>
      <c r="B10628" s="370" t="s">
        <v>14317</v>
      </c>
      <c r="C10628" s="371" t="s">
        <v>569</v>
      </c>
      <c r="D10628" s="372">
        <v>1</v>
      </c>
    </row>
    <row r="10629" spans="1:4" x14ac:dyDescent="0.25">
      <c r="A10629" s="369" t="s">
        <v>4026</v>
      </c>
      <c r="B10629" s="370" t="s">
        <v>4027</v>
      </c>
      <c r="C10629" s="371" t="s">
        <v>569</v>
      </c>
      <c r="D10629" s="372"/>
    </row>
    <row r="10630" spans="1:4" x14ac:dyDescent="0.25">
      <c r="A10630" s="369" t="s">
        <v>8913</v>
      </c>
      <c r="B10630" s="370" t="s">
        <v>8914</v>
      </c>
      <c r="C10630" s="371" t="s">
        <v>770</v>
      </c>
      <c r="D10630" s="372">
        <v>0.2</v>
      </c>
    </row>
    <row r="10631" spans="1:4" x14ac:dyDescent="0.25">
      <c r="A10631" s="369" t="s">
        <v>8915</v>
      </c>
      <c r="B10631" s="370" t="s">
        <v>8916</v>
      </c>
      <c r="C10631" s="371" t="s">
        <v>770</v>
      </c>
      <c r="D10631" s="372">
        <v>0.2</v>
      </c>
    </row>
    <row r="10632" spans="1:4" ht="30" x14ac:dyDescent="0.25">
      <c r="A10632" s="369" t="s">
        <v>13351</v>
      </c>
      <c r="B10632" s="370" t="s">
        <v>13352</v>
      </c>
      <c r="C10632" s="371" t="s">
        <v>569</v>
      </c>
      <c r="D10632" s="372">
        <v>1</v>
      </c>
    </row>
    <row r="10633" spans="1:4" x14ac:dyDescent="0.25">
      <c r="A10633" s="369" t="s">
        <v>4028</v>
      </c>
      <c r="B10633" s="370" t="s">
        <v>4029</v>
      </c>
      <c r="C10633" s="371" t="s">
        <v>569</v>
      </c>
      <c r="D10633" s="372"/>
    </row>
    <row r="10634" spans="1:4" x14ac:dyDescent="0.25">
      <c r="A10634" s="369" t="s">
        <v>8913</v>
      </c>
      <c r="B10634" s="370" t="s">
        <v>8914</v>
      </c>
      <c r="C10634" s="371" t="s">
        <v>770</v>
      </c>
      <c r="D10634" s="372">
        <v>0.2</v>
      </c>
    </row>
    <row r="10635" spans="1:4" x14ac:dyDescent="0.25">
      <c r="A10635" s="369" t="s">
        <v>8915</v>
      </c>
      <c r="B10635" s="370" t="s">
        <v>8916</v>
      </c>
      <c r="C10635" s="371" t="s">
        <v>770</v>
      </c>
      <c r="D10635" s="372">
        <v>0.2</v>
      </c>
    </row>
    <row r="10636" spans="1:4" ht="30" x14ac:dyDescent="0.25">
      <c r="A10636" s="369" t="s">
        <v>13353</v>
      </c>
      <c r="B10636" s="370" t="s">
        <v>13354</v>
      </c>
      <c r="C10636" s="371" t="s">
        <v>569</v>
      </c>
      <c r="D10636" s="372">
        <v>1</v>
      </c>
    </row>
    <row r="10637" spans="1:4" ht="30" x14ac:dyDescent="0.25">
      <c r="A10637" s="369" t="s">
        <v>4030</v>
      </c>
      <c r="B10637" s="370" t="s">
        <v>4031</v>
      </c>
      <c r="C10637" s="371" t="s">
        <v>569</v>
      </c>
      <c r="D10637" s="372"/>
    </row>
    <row r="10638" spans="1:4" x14ac:dyDescent="0.25">
      <c r="A10638" s="369" t="s">
        <v>8913</v>
      </c>
      <c r="B10638" s="370" t="s">
        <v>8914</v>
      </c>
      <c r="C10638" s="371" t="s">
        <v>770</v>
      </c>
      <c r="D10638" s="372">
        <v>1</v>
      </c>
    </row>
    <row r="10639" spans="1:4" x14ac:dyDescent="0.25">
      <c r="A10639" s="369" t="s">
        <v>8915</v>
      </c>
      <c r="B10639" s="370" t="s">
        <v>8916</v>
      </c>
      <c r="C10639" s="371" t="s">
        <v>770</v>
      </c>
      <c r="D10639" s="372">
        <v>1</v>
      </c>
    </row>
    <row r="10640" spans="1:4" ht="60" x14ac:dyDescent="0.25">
      <c r="A10640" s="369" t="s">
        <v>13329</v>
      </c>
      <c r="B10640" s="370" t="s">
        <v>13330</v>
      </c>
      <c r="C10640" s="371" t="s">
        <v>569</v>
      </c>
      <c r="D10640" s="372">
        <v>1</v>
      </c>
    </row>
    <row r="10641" spans="1:4" ht="30" x14ac:dyDescent="0.25">
      <c r="A10641" s="369" t="s">
        <v>4032</v>
      </c>
      <c r="B10641" s="370" t="s">
        <v>4033</v>
      </c>
      <c r="C10641" s="371" t="s">
        <v>569</v>
      </c>
      <c r="D10641" s="372"/>
    </row>
    <row r="10642" spans="1:4" x14ac:dyDescent="0.25">
      <c r="A10642" s="369" t="s">
        <v>8913</v>
      </c>
      <c r="B10642" s="370" t="s">
        <v>8914</v>
      </c>
      <c r="C10642" s="371" t="s">
        <v>770</v>
      </c>
      <c r="D10642" s="372">
        <v>0.3</v>
      </c>
    </row>
    <row r="10643" spans="1:4" x14ac:dyDescent="0.25">
      <c r="A10643" s="369" t="s">
        <v>8915</v>
      </c>
      <c r="B10643" s="370" t="s">
        <v>8916</v>
      </c>
      <c r="C10643" s="371" t="s">
        <v>770</v>
      </c>
      <c r="D10643" s="372">
        <v>0.3</v>
      </c>
    </row>
    <row r="10644" spans="1:4" ht="30" x14ac:dyDescent="0.25">
      <c r="A10644" s="369" t="s">
        <v>13249</v>
      </c>
      <c r="B10644" s="370" t="s">
        <v>13250</v>
      </c>
      <c r="C10644" s="371" t="s">
        <v>569</v>
      </c>
      <c r="D10644" s="372">
        <v>1</v>
      </c>
    </row>
    <row r="10645" spans="1:4" x14ac:dyDescent="0.25">
      <c r="A10645" s="369" t="s">
        <v>4034</v>
      </c>
      <c r="B10645" s="370" t="s">
        <v>4035</v>
      </c>
      <c r="C10645" s="371" t="s">
        <v>569</v>
      </c>
      <c r="D10645" s="372"/>
    </row>
    <row r="10646" spans="1:4" x14ac:dyDescent="0.25">
      <c r="A10646" s="369" t="s">
        <v>8913</v>
      </c>
      <c r="B10646" s="370" t="s">
        <v>8914</v>
      </c>
      <c r="C10646" s="371" t="s">
        <v>770</v>
      </c>
      <c r="D10646" s="372">
        <v>0.08</v>
      </c>
    </row>
    <row r="10647" spans="1:4" x14ac:dyDescent="0.25">
      <c r="A10647" s="369" t="s">
        <v>8915</v>
      </c>
      <c r="B10647" s="370" t="s">
        <v>8916</v>
      </c>
      <c r="C10647" s="371" t="s">
        <v>770</v>
      </c>
      <c r="D10647" s="372">
        <v>1</v>
      </c>
    </row>
    <row r="10648" spans="1:4" x14ac:dyDescent="0.25">
      <c r="A10648" s="369" t="s">
        <v>13291</v>
      </c>
      <c r="B10648" s="370" t="s">
        <v>13292</v>
      </c>
      <c r="C10648" s="371" t="s">
        <v>569</v>
      </c>
      <c r="D10648" s="372">
        <v>1</v>
      </c>
    </row>
    <row r="10649" spans="1:4" x14ac:dyDescent="0.25">
      <c r="A10649" s="369" t="s">
        <v>4036</v>
      </c>
      <c r="B10649" s="370" t="s">
        <v>4037</v>
      </c>
      <c r="C10649" s="371" t="s">
        <v>569</v>
      </c>
      <c r="D10649" s="372"/>
    </row>
    <row r="10650" spans="1:4" x14ac:dyDescent="0.25">
      <c r="A10650" s="369" t="s">
        <v>8913</v>
      </c>
      <c r="B10650" s="370" t="s">
        <v>8914</v>
      </c>
      <c r="C10650" s="371" t="s">
        <v>770</v>
      </c>
      <c r="D10650" s="372">
        <v>0.08</v>
      </c>
    </row>
    <row r="10651" spans="1:4" x14ac:dyDescent="0.25">
      <c r="A10651" s="369" t="s">
        <v>8915</v>
      </c>
      <c r="B10651" s="370" t="s">
        <v>8916</v>
      </c>
      <c r="C10651" s="371" t="s">
        <v>770</v>
      </c>
      <c r="D10651" s="372">
        <v>1</v>
      </c>
    </row>
    <row r="10652" spans="1:4" x14ac:dyDescent="0.25">
      <c r="A10652" s="369" t="s">
        <v>13293</v>
      </c>
      <c r="B10652" s="370" t="s">
        <v>13294</v>
      </c>
      <c r="C10652" s="371" t="s">
        <v>569</v>
      </c>
      <c r="D10652" s="372">
        <v>1</v>
      </c>
    </row>
    <row r="10653" spans="1:4" x14ac:dyDescent="0.25">
      <c r="A10653" s="365" t="s">
        <v>7717</v>
      </c>
      <c r="B10653" s="366" t="s">
        <v>231</v>
      </c>
      <c r="C10653" s="367"/>
      <c r="D10653" s="368"/>
    </row>
    <row r="10654" spans="1:4" x14ac:dyDescent="0.25">
      <c r="A10654" s="365" t="s">
        <v>7718</v>
      </c>
      <c r="B10654" s="366" t="s">
        <v>15164</v>
      </c>
      <c r="C10654" s="367"/>
      <c r="D10654" s="368"/>
    </row>
    <row r="10655" spans="1:4" ht="30" x14ac:dyDescent="0.25">
      <c r="A10655" s="369" t="s">
        <v>4040</v>
      </c>
      <c r="B10655" s="370" t="s">
        <v>7719</v>
      </c>
      <c r="C10655" s="371" t="s">
        <v>569</v>
      </c>
      <c r="D10655" s="372"/>
    </row>
    <row r="10656" spans="1:4" x14ac:dyDescent="0.25">
      <c r="A10656" s="369" t="s">
        <v>8915</v>
      </c>
      <c r="B10656" s="370" t="s">
        <v>8916</v>
      </c>
      <c r="C10656" s="371" t="s">
        <v>770</v>
      </c>
      <c r="D10656" s="372">
        <v>0.2</v>
      </c>
    </row>
    <row r="10657" spans="1:4" ht="60" x14ac:dyDescent="0.25">
      <c r="A10657" s="369" t="s">
        <v>13395</v>
      </c>
      <c r="B10657" s="370" t="s">
        <v>13396</v>
      </c>
      <c r="C10657" s="371" t="s">
        <v>569</v>
      </c>
      <c r="D10657" s="372">
        <v>1</v>
      </c>
    </row>
    <row r="10658" spans="1:4" ht="30" x14ac:dyDescent="0.25">
      <c r="A10658" s="369" t="s">
        <v>351</v>
      </c>
      <c r="B10658" s="370" t="s">
        <v>7720</v>
      </c>
      <c r="C10658" s="371" t="s">
        <v>569</v>
      </c>
      <c r="D10658" s="372"/>
    </row>
    <row r="10659" spans="1:4" x14ac:dyDescent="0.25">
      <c r="A10659" s="369" t="s">
        <v>8915</v>
      </c>
      <c r="B10659" s="370" t="s">
        <v>8916</v>
      </c>
      <c r="C10659" s="371" t="s">
        <v>770</v>
      </c>
      <c r="D10659" s="372">
        <v>0.2</v>
      </c>
    </row>
    <row r="10660" spans="1:4" ht="60" x14ac:dyDescent="0.25">
      <c r="A10660" s="369" t="s">
        <v>13397</v>
      </c>
      <c r="B10660" s="370" t="s">
        <v>13398</v>
      </c>
      <c r="C10660" s="371" t="s">
        <v>569</v>
      </c>
      <c r="D10660" s="372">
        <v>1</v>
      </c>
    </row>
    <row r="10661" spans="1:4" ht="30" x14ac:dyDescent="0.25">
      <c r="A10661" s="369" t="s">
        <v>4041</v>
      </c>
      <c r="B10661" s="370" t="s">
        <v>7721</v>
      </c>
      <c r="C10661" s="371" t="s">
        <v>569</v>
      </c>
      <c r="D10661" s="372"/>
    </row>
    <row r="10662" spans="1:4" x14ac:dyDescent="0.25">
      <c r="A10662" s="369" t="s">
        <v>8915</v>
      </c>
      <c r="B10662" s="370" t="s">
        <v>8916</v>
      </c>
      <c r="C10662" s="371" t="s">
        <v>770</v>
      </c>
      <c r="D10662" s="372">
        <v>0.2</v>
      </c>
    </row>
    <row r="10663" spans="1:4" ht="45" x14ac:dyDescent="0.25">
      <c r="A10663" s="369" t="s">
        <v>13389</v>
      </c>
      <c r="B10663" s="370" t="s">
        <v>13390</v>
      </c>
      <c r="C10663" s="371" t="s">
        <v>569</v>
      </c>
      <c r="D10663" s="372">
        <v>1</v>
      </c>
    </row>
    <row r="10664" spans="1:4" x14ac:dyDescent="0.25">
      <c r="A10664" s="369" t="s">
        <v>4042</v>
      </c>
      <c r="B10664" s="370" t="s">
        <v>7722</v>
      </c>
      <c r="C10664" s="371" t="s">
        <v>569</v>
      </c>
      <c r="D10664" s="372"/>
    </row>
    <row r="10665" spans="1:4" x14ac:dyDescent="0.25">
      <c r="A10665" s="369" t="s">
        <v>8915</v>
      </c>
      <c r="B10665" s="370" t="s">
        <v>8916</v>
      </c>
      <c r="C10665" s="371" t="s">
        <v>770</v>
      </c>
      <c r="D10665" s="372">
        <v>0.2</v>
      </c>
    </row>
    <row r="10666" spans="1:4" ht="30" x14ac:dyDescent="0.25">
      <c r="A10666" s="369" t="s">
        <v>13391</v>
      </c>
      <c r="B10666" s="370" t="s">
        <v>13392</v>
      </c>
      <c r="C10666" s="371" t="s">
        <v>569</v>
      </c>
      <c r="D10666" s="372">
        <v>1</v>
      </c>
    </row>
    <row r="10667" spans="1:4" x14ac:dyDescent="0.25">
      <c r="A10667" s="365" t="s">
        <v>7723</v>
      </c>
      <c r="B10667" s="366" t="s">
        <v>15165</v>
      </c>
      <c r="C10667" s="367"/>
      <c r="D10667" s="368"/>
    </row>
    <row r="10668" spans="1:4" ht="30" x14ac:dyDescent="0.25">
      <c r="A10668" s="369" t="s">
        <v>4044</v>
      </c>
      <c r="B10668" s="370" t="s">
        <v>7724</v>
      </c>
      <c r="C10668" s="371" t="s">
        <v>569</v>
      </c>
      <c r="D10668" s="372"/>
    </row>
    <row r="10669" spans="1:4" x14ac:dyDescent="0.25">
      <c r="A10669" s="369" t="s">
        <v>8913</v>
      </c>
      <c r="B10669" s="370" t="s">
        <v>8914</v>
      </c>
      <c r="C10669" s="371" t="s">
        <v>770</v>
      </c>
      <c r="D10669" s="372">
        <v>0.1</v>
      </c>
    </row>
    <row r="10670" spans="1:4" x14ac:dyDescent="0.25">
      <c r="A10670" s="369" t="s">
        <v>8915</v>
      </c>
      <c r="B10670" s="370" t="s">
        <v>8916</v>
      </c>
      <c r="C10670" s="371" t="s">
        <v>770</v>
      </c>
      <c r="D10670" s="372">
        <v>0.05</v>
      </c>
    </row>
    <row r="10671" spans="1:4" x14ac:dyDescent="0.25">
      <c r="A10671" s="369" t="s">
        <v>14432</v>
      </c>
      <c r="B10671" s="370" t="s">
        <v>14433</v>
      </c>
      <c r="C10671" s="371" t="s">
        <v>569</v>
      </c>
      <c r="D10671" s="372">
        <v>1</v>
      </c>
    </row>
    <row r="10672" spans="1:4" ht="30" x14ac:dyDescent="0.25">
      <c r="A10672" s="369" t="s">
        <v>4045</v>
      </c>
      <c r="B10672" s="370" t="s">
        <v>7725</v>
      </c>
      <c r="C10672" s="371" t="s">
        <v>52</v>
      </c>
      <c r="D10672" s="372"/>
    </row>
    <row r="10673" spans="1:4" x14ac:dyDescent="0.25">
      <c r="A10673" s="369" t="s">
        <v>8913</v>
      </c>
      <c r="B10673" s="370" t="s">
        <v>8914</v>
      </c>
      <c r="C10673" s="371" t="s">
        <v>770</v>
      </c>
      <c r="D10673" s="372">
        <v>0.4</v>
      </c>
    </row>
    <row r="10674" spans="1:4" x14ac:dyDescent="0.25">
      <c r="A10674" s="369" t="s">
        <v>8915</v>
      </c>
      <c r="B10674" s="370" t="s">
        <v>8916</v>
      </c>
      <c r="C10674" s="371" t="s">
        <v>770</v>
      </c>
      <c r="D10674" s="372">
        <v>0.4</v>
      </c>
    </row>
    <row r="10675" spans="1:4" ht="30" x14ac:dyDescent="0.25">
      <c r="A10675" s="369" t="s">
        <v>9097</v>
      </c>
      <c r="B10675" s="370" t="s">
        <v>9098</v>
      </c>
      <c r="C10675" s="371" t="s">
        <v>569</v>
      </c>
      <c r="D10675" s="372">
        <v>0.01</v>
      </c>
    </row>
    <row r="10676" spans="1:4" ht="45" x14ac:dyDescent="0.25">
      <c r="A10676" s="369" t="s">
        <v>12991</v>
      </c>
      <c r="B10676" s="370" t="s">
        <v>12992</v>
      </c>
      <c r="C10676" s="371" t="s">
        <v>569</v>
      </c>
      <c r="D10676" s="372">
        <v>1.1000000000000001</v>
      </c>
    </row>
    <row r="10677" spans="1:4" x14ac:dyDescent="0.25">
      <c r="A10677" s="365" t="s">
        <v>7726</v>
      </c>
      <c r="B10677" s="366" t="s">
        <v>15166</v>
      </c>
      <c r="C10677" s="367"/>
      <c r="D10677" s="368"/>
    </row>
    <row r="10678" spans="1:4" x14ac:dyDescent="0.25">
      <c r="A10678" s="369" t="s">
        <v>4047</v>
      </c>
      <c r="B10678" s="370" t="s">
        <v>4048</v>
      </c>
      <c r="C10678" s="371" t="s">
        <v>569</v>
      </c>
      <c r="D10678" s="372"/>
    </row>
    <row r="10679" spans="1:4" x14ac:dyDescent="0.25">
      <c r="A10679" s="369" t="s">
        <v>8915</v>
      </c>
      <c r="B10679" s="370" t="s">
        <v>8916</v>
      </c>
      <c r="C10679" s="371" t="s">
        <v>770</v>
      </c>
      <c r="D10679" s="372">
        <v>0.2</v>
      </c>
    </row>
    <row r="10680" spans="1:4" ht="30" x14ac:dyDescent="0.25">
      <c r="A10680" s="369" t="s">
        <v>13375</v>
      </c>
      <c r="B10680" s="370" t="s">
        <v>13376</v>
      </c>
      <c r="C10680" s="371" t="s">
        <v>569</v>
      </c>
      <c r="D10680" s="372">
        <v>1</v>
      </c>
    </row>
    <row r="10681" spans="1:4" x14ac:dyDescent="0.25">
      <c r="A10681" s="369" t="s">
        <v>4049</v>
      </c>
      <c r="B10681" s="370" t="s">
        <v>4050</v>
      </c>
      <c r="C10681" s="371" t="s">
        <v>569</v>
      </c>
      <c r="D10681" s="372"/>
    </row>
    <row r="10682" spans="1:4" x14ac:dyDescent="0.25">
      <c r="A10682" s="369" t="s">
        <v>8915</v>
      </c>
      <c r="B10682" s="370" t="s">
        <v>8916</v>
      </c>
      <c r="C10682" s="371" t="s">
        <v>770</v>
      </c>
      <c r="D10682" s="372">
        <v>0.2</v>
      </c>
    </row>
    <row r="10683" spans="1:4" ht="30" x14ac:dyDescent="0.25">
      <c r="A10683" s="369" t="s">
        <v>13377</v>
      </c>
      <c r="B10683" s="370" t="s">
        <v>13378</v>
      </c>
      <c r="C10683" s="371" t="s">
        <v>569</v>
      </c>
      <c r="D10683" s="372">
        <v>1</v>
      </c>
    </row>
    <row r="10684" spans="1:4" x14ac:dyDescent="0.25">
      <c r="A10684" s="369" t="s">
        <v>4051</v>
      </c>
      <c r="B10684" s="370" t="s">
        <v>4052</v>
      </c>
      <c r="C10684" s="371" t="s">
        <v>569</v>
      </c>
      <c r="D10684" s="372"/>
    </row>
    <row r="10685" spans="1:4" x14ac:dyDescent="0.25">
      <c r="A10685" s="369" t="s">
        <v>8915</v>
      </c>
      <c r="B10685" s="370" t="s">
        <v>8916</v>
      </c>
      <c r="C10685" s="371" t="s">
        <v>770</v>
      </c>
      <c r="D10685" s="372">
        <v>0.2</v>
      </c>
    </row>
    <row r="10686" spans="1:4" ht="30" x14ac:dyDescent="0.25">
      <c r="A10686" s="369" t="s">
        <v>13411</v>
      </c>
      <c r="B10686" s="370" t="s">
        <v>13412</v>
      </c>
      <c r="C10686" s="371" t="s">
        <v>569</v>
      </c>
      <c r="D10686" s="372">
        <v>1</v>
      </c>
    </row>
    <row r="10687" spans="1:4" x14ac:dyDescent="0.25">
      <c r="A10687" s="365" t="s">
        <v>7727</v>
      </c>
      <c r="B10687" s="366" t="s">
        <v>15167</v>
      </c>
      <c r="C10687" s="367"/>
      <c r="D10687" s="368"/>
    </row>
    <row r="10688" spans="1:4" x14ac:dyDescent="0.25">
      <c r="A10688" s="369" t="s">
        <v>4054</v>
      </c>
      <c r="B10688" s="370" t="s">
        <v>7728</v>
      </c>
      <c r="C10688" s="371" t="s">
        <v>569</v>
      </c>
      <c r="D10688" s="372"/>
    </row>
    <row r="10689" spans="1:4" x14ac:dyDescent="0.25">
      <c r="A10689" s="369" t="s">
        <v>8915</v>
      </c>
      <c r="B10689" s="370" t="s">
        <v>8916</v>
      </c>
      <c r="C10689" s="371" t="s">
        <v>770</v>
      </c>
      <c r="D10689" s="372">
        <v>0.2</v>
      </c>
    </row>
    <row r="10690" spans="1:4" ht="30" x14ac:dyDescent="0.25">
      <c r="A10690" s="369" t="s">
        <v>13381</v>
      </c>
      <c r="B10690" s="370" t="s">
        <v>13382</v>
      </c>
      <c r="C10690" s="371" t="s">
        <v>569</v>
      </c>
      <c r="D10690" s="372">
        <v>1</v>
      </c>
    </row>
    <row r="10691" spans="1:4" x14ac:dyDescent="0.25">
      <c r="A10691" s="369" t="s">
        <v>4055</v>
      </c>
      <c r="B10691" s="370" t="s">
        <v>7729</v>
      </c>
      <c r="C10691" s="371" t="s">
        <v>569</v>
      </c>
      <c r="D10691" s="372"/>
    </row>
    <row r="10692" spans="1:4" x14ac:dyDescent="0.25">
      <c r="A10692" s="369" t="s">
        <v>8915</v>
      </c>
      <c r="B10692" s="370" t="s">
        <v>8916</v>
      </c>
      <c r="C10692" s="371" t="s">
        <v>770</v>
      </c>
      <c r="D10692" s="372">
        <v>0.2</v>
      </c>
    </row>
    <row r="10693" spans="1:4" ht="30" x14ac:dyDescent="0.25">
      <c r="A10693" s="369" t="s">
        <v>13383</v>
      </c>
      <c r="B10693" s="370" t="s">
        <v>13384</v>
      </c>
      <c r="C10693" s="371" t="s">
        <v>569</v>
      </c>
      <c r="D10693" s="372">
        <v>1</v>
      </c>
    </row>
    <row r="10694" spans="1:4" ht="30" x14ac:dyDescent="0.25">
      <c r="A10694" s="369" t="s">
        <v>4056</v>
      </c>
      <c r="B10694" s="370" t="s">
        <v>7730</v>
      </c>
      <c r="C10694" s="371" t="s">
        <v>569</v>
      </c>
      <c r="D10694" s="372"/>
    </row>
    <row r="10695" spans="1:4" x14ac:dyDescent="0.25">
      <c r="A10695" s="369" t="s">
        <v>8915</v>
      </c>
      <c r="B10695" s="370" t="s">
        <v>8916</v>
      </c>
      <c r="C10695" s="371" t="s">
        <v>770</v>
      </c>
      <c r="D10695" s="372">
        <v>0.2</v>
      </c>
    </row>
    <row r="10696" spans="1:4" ht="45" x14ac:dyDescent="0.25">
      <c r="A10696" s="369" t="s">
        <v>13361</v>
      </c>
      <c r="B10696" s="370" t="s">
        <v>13362</v>
      </c>
      <c r="C10696" s="371" t="s">
        <v>569</v>
      </c>
      <c r="D10696" s="372">
        <v>1</v>
      </c>
    </row>
    <row r="10697" spans="1:4" x14ac:dyDescent="0.25">
      <c r="A10697" s="365" t="s">
        <v>7731</v>
      </c>
      <c r="B10697" s="366" t="s">
        <v>15168</v>
      </c>
      <c r="C10697" s="367"/>
      <c r="D10697" s="368"/>
    </row>
    <row r="10698" spans="1:4" x14ac:dyDescent="0.25">
      <c r="A10698" s="369" t="s">
        <v>4058</v>
      </c>
      <c r="B10698" s="370" t="s">
        <v>4059</v>
      </c>
      <c r="C10698" s="371" t="s">
        <v>569</v>
      </c>
      <c r="D10698" s="372"/>
    </row>
    <row r="10699" spans="1:4" x14ac:dyDescent="0.25">
      <c r="A10699" s="369" t="s">
        <v>8915</v>
      </c>
      <c r="B10699" s="370" t="s">
        <v>8916</v>
      </c>
      <c r="C10699" s="371" t="s">
        <v>770</v>
      </c>
      <c r="D10699" s="372">
        <v>0.2</v>
      </c>
    </row>
    <row r="10700" spans="1:4" ht="45" x14ac:dyDescent="0.25">
      <c r="A10700" s="369" t="s">
        <v>13371</v>
      </c>
      <c r="B10700" s="370" t="s">
        <v>13372</v>
      </c>
      <c r="C10700" s="371" t="s">
        <v>569</v>
      </c>
      <c r="D10700" s="372">
        <v>1</v>
      </c>
    </row>
    <row r="10701" spans="1:4" x14ac:dyDescent="0.25">
      <c r="A10701" s="369" t="s">
        <v>4060</v>
      </c>
      <c r="B10701" s="370" t="s">
        <v>4061</v>
      </c>
      <c r="C10701" s="371" t="s">
        <v>569</v>
      </c>
      <c r="D10701" s="372"/>
    </row>
    <row r="10702" spans="1:4" x14ac:dyDescent="0.25">
      <c r="A10702" s="369" t="s">
        <v>8915</v>
      </c>
      <c r="B10702" s="370" t="s">
        <v>8916</v>
      </c>
      <c r="C10702" s="371" t="s">
        <v>770</v>
      </c>
      <c r="D10702" s="372">
        <v>0.2</v>
      </c>
    </row>
    <row r="10703" spans="1:4" ht="30" x14ac:dyDescent="0.25">
      <c r="A10703" s="369" t="s">
        <v>13363</v>
      </c>
      <c r="B10703" s="370" t="s">
        <v>13364</v>
      </c>
      <c r="C10703" s="371" t="s">
        <v>569</v>
      </c>
      <c r="D10703" s="372">
        <v>1</v>
      </c>
    </row>
    <row r="10704" spans="1:4" x14ac:dyDescent="0.25">
      <c r="A10704" s="369" t="s">
        <v>4062</v>
      </c>
      <c r="B10704" s="370" t="s">
        <v>4063</v>
      </c>
      <c r="C10704" s="371" t="s">
        <v>569</v>
      </c>
      <c r="D10704" s="372"/>
    </row>
    <row r="10705" spans="1:4" x14ac:dyDescent="0.25">
      <c r="A10705" s="369" t="s">
        <v>8915</v>
      </c>
      <c r="B10705" s="370" t="s">
        <v>8916</v>
      </c>
      <c r="C10705" s="371" t="s">
        <v>770</v>
      </c>
      <c r="D10705" s="372">
        <v>0.2</v>
      </c>
    </row>
    <row r="10706" spans="1:4" ht="30" x14ac:dyDescent="0.25">
      <c r="A10706" s="369" t="s">
        <v>13367</v>
      </c>
      <c r="B10706" s="370" t="s">
        <v>13368</v>
      </c>
      <c r="C10706" s="371" t="s">
        <v>569</v>
      </c>
      <c r="D10706" s="372">
        <v>1</v>
      </c>
    </row>
    <row r="10707" spans="1:4" x14ac:dyDescent="0.25">
      <c r="A10707" s="369" t="s">
        <v>4064</v>
      </c>
      <c r="B10707" s="370" t="s">
        <v>4065</v>
      </c>
      <c r="C10707" s="371" t="s">
        <v>569</v>
      </c>
      <c r="D10707" s="372"/>
    </row>
    <row r="10708" spans="1:4" x14ac:dyDescent="0.25">
      <c r="A10708" s="369" t="s">
        <v>8915</v>
      </c>
      <c r="B10708" s="370" t="s">
        <v>8916</v>
      </c>
      <c r="C10708" s="371" t="s">
        <v>770</v>
      </c>
      <c r="D10708" s="372">
        <v>0.2</v>
      </c>
    </row>
    <row r="10709" spans="1:4" ht="45" x14ac:dyDescent="0.25">
      <c r="A10709" s="369" t="s">
        <v>13385</v>
      </c>
      <c r="B10709" s="370" t="s">
        <v>13386</v>
      </c>
      <c r="C10709" s="371" t="s">
        <v>569</v>
      </c>
      <c r="D10709" s="372">
        <v>1</v>
      </c>
    </row>
    <row r="10710" spans="1:4" x14ac:dyDescent="0.25">
      <c r="A10710" s="369" t="s">
        <v>4066</v>
      </c>
      <c r="B10710" s="370" t="s">
        <v>4067</v>
      </c>
      <c r="C10710" s="371" t="s">
        <v>569</v>
      </c>
      <c r="D10710" s="372"/>
    </row>
    <row r="10711" spans="1:4" x14ac:dyDescent="0.25">
      <c r="A10711" s="369" t="s">
        <v>8915</v>
      </c>
      <c r="B10711" s="370" t="s">
        <v>8916</v>
      </c>
      <c r="C10711" s="371" t="s">
        <v>770</v>
      </c>
      <c r="D10711" s="372">
        <v>0.2</v>
      </c>
    </row>
    <row r="10712" spans="1:4" ht="45" x14ac:dyDescent="0.25">
      <c r="A10712" s="369" t="s">
        <v>13399</v>
      </c>
      <c r="B10712" s="370" t="s">
        <v>13400</v>
      </c>
      <c r="C10712" s="371" t="s">
        <v>569</v>
      </c>
      <c r="D10712" s="372">
        <v>1</v>
      </c>
    </row>
    <row r="10713" spans="1:4" ht="30" x14ac:dyDescent="0.25">
      <c r="A10713" s="369" t="s">
        <v>4068</v>
      </c>
      <c r="B10713" s="370" t="s">
        <v>7732</v>
      </c>
      <c r="C10713" s="371" t="s">
        <v>569</v>
      </c>
      <c r="D10713" s="372"/>
    </row>
    <row r="10714" spans="1:4" x14ac:dyDescent="0.25">
      <c r="A10714" s="369" t="s">
        <v>8915</v>
      </c>
      <c r="B10714" s="370" t="s">
        <v>8916</v>
      </c>
      <c r="C10714" s="371" t="s">
        <v>770</v>
      </c>
      <c r="D10714" s="372">
        <v>0.2</v>
      </c>
    </row>
    <row r="10715" spans="1:4" ht="45" x14ac:dyDescent="0.25">
      <c r="A10715" s="369" t="s">
        <v>13387</v>
      </c>
      <c r="B10715" s="370" t="s">
        <v>13388</v>
      </c>
      <c r="C10715" s="371" t="s">
        <v>569</v>
      </c>
      <c r="D10715" s="372">
        <v>1</v>
      </c>
    </row>
    <row r="10716" spans="1:4" ht="30" x14ac:dyDescent="0.25">
      <c r="A10716" s="369" t="s">
        <v>4069</v>
      </c>
      <c r="B10716" s="370" t="s">
        <v>7733</v>
      </c>
      <c r="C10716" s="371" t="s">
        <v>569</v>
      </c>
      <c r="D10716" s="372"/>
    </row>
    <row r="10717" spans="1:4" x14ac:dyDescent="0.25">
      <c r="A10717" s="369" t="s">
        <v>8915</v>
      </c>
      <c r="B10717" s="370" t="s">
        <v>8916</v>
      </c>
      <c r="C10717" s="371" t="s">
        <v>770</v>
      </c>
      <c r="D10717" s="372">
        <v>0.2</v>
      </c>
    </row>
    <row r="10718" spans="1:4" ht="60" x14ac:dyDescent="0.25">
      <c r="A10718" s="369" t="s">
        <v>13405</v>
      </c>
      <c r="B10718" s="370" t="s">
        <v>13406</v>
      </c>
      <c r="C10718" s="371" t="s">
        <v>569</v>
      </c>
      <c r="D10718" s="372">
        <v>1</v>
      </c>
    </row>
    <row r="10719" spans="1:4" ht="30" x14ac:dyDescent="0.25">
      <c r="A10719" s="369" t="s">
        <v>4070</v>
      </c>
      <c r="B10719" s="370" t="s">
        <v>7734</v>
      </c>
      <c r="C10719" s="371" t="s">
        <v>569</v>
      </c>
      <c r="D10719" s="372"/>
    </row>
    <row r="10720" spans="1:4" x14ac:dyDescent="0.25">
      <c r="A10720" s="369" t="s">
        <v>8915</v>
      </c>
      <c r="B10720" s="370" t="s">
        <v>8916</v>
      </c>
      <c r="C10720" s="371" t="s">
        <v>770</v>
      </c>
      <c r="D10720" s="372">
        <v>0.2</v>
      </c>
    </row>
    <row r="10721" spans="1:4" ht="45" x14ac:dyDescent="0.25">
      <c r="A10721" s="369" t="s">
        <v>13407</v>
      </c>
      <c r="B10721" s="370" t="s">
        <v>13408</v>
      </c>
      <c r="C10721" s="371" t="s">
        <v>569</v>
      </c>
      <c r="D10721" s="372">
        <v>1</v>
      </c>
    </row>
    <row r="10722" spans="1:4" ht="30" x14ac:dyDescent="0.25">
      <c r="A10722" s="369" t="s">
        <v>4071</v>
      </c>
      <c r="B10722" s="370" t="s">
        <v>7735</v>
      </c>
      <c r="C10722" s="371" t="s">
        <v>569</v>
      </c>
      <c r="D10722" s="372"/>
    </row>
    <row r="10723" spans="1:4" x14ac:dyDescent="0.25">
      <c r="A10723" s="369" t="s">
        <v>8915</v>
      </c>
      <c r="B10723" s="370" t="s">
        <v>8916</v>
      </c>
      <c r="C10723" s="371" t="s">
        <v>770</v>
      </c>
      <c r="D10723" s="372">
        <v>0.2</v>
      </c>
    </row>
    <row r="10724" spans="1:4" ht="45" x14ac:dyDescent="0.25">
      <c r="A10724" s="369" t="s">
        <v>13409</v>
      </c>
      <c r="B10724" s="370" t="s">
        <v>13410</v>
      </c>
      <c r="C10724" s="371" t="s">
        <v>569</v>
      </c>
      <c r="D10724" s="372">
        <v>1</v>
      </c>
    </row>
    <row r="10725" spans="1:4" ht="30" x14ac:dyDescent="0.25">
      <c r="A10725" s="369" t="s">
        <v>4072</v>
      </c>
      <c r="B10725" s="370" t="s">
        <v>7736</v>
      </c>
      <c r="C10725" s="371" t="s">
        <v>569</v>
      </c>
      <c r="D10725" s="372"/>
    </row>
    <row r="10726" spans="1:4" x14ac:dyDescent="0.25">
      <c r="A10726" s="369" t="s">
        <v>8915</v>
      </c>
      <c r="B10726" s="370" t="s">
        <v>8916</v>
      </c>
      <c r="C10726" s="371" t="s">
        <v>770</v>
      </c>
      <c r="D10726" s="372">
        <v>0.2</v>
      </c>
    </row>
    <row r="10727" spans="1:4" ht="45" x14ac:dyDescent="0.25">
      <c r="A10727" s="369" t="s">
        <v>13379</v>
      </c>
      <c r="B10727" s="370" t="s">
        <v>13380</v>
      </c>
      <c r="C10727" s="371" t="s">
        <v>569</v>
      </c>
      <c r="D10727" s="372">
        <v>1</v>
      </c>
    </row>
    <row r="10728" spans="1:4" x14ac:dyDescent="0.25">
      <c r="A10728" s="369" t="s">
        <v>4073</v>
      </c>
      <c r="B10728" s="370" t="s">
        <v>7737</v>
      </c>
      <c r="C10728" s="371" t="s">
        <v>569</v>
      </c>
      <c r="D10728" s="372"/>
    </row>
    <row r="10729" spans="1:4" x14ac:dyDescent="0.25">
      <c r="A10729" s="369" t="s">
        <v>8915</v>
      </c>
      <c r="B10729" s="370" t="s">
        <v>8916</v>
      </c>
      <c r="C10729" s="371" t="s">
        <v>770</v>
      </c>
      <c r="D10729" s="372">
        <v>0.2</v>
      </c>
    </row>
    <row r="10730" spans="1:4" ht="45" x14ac:dyDescent="0.25">
      <c r="A10730" s="369" t="s">
        <v>13401</v>
      </c>
      <c r="B10730" s="370" t="s">
        <v>13402</v>
      </c>
      <c r="C10730" s="371" t="s">
        <v>569</v>
      </c>
      <c r="D10730" s="372">
        <v>1</v>
      </c>
    </row>
    <row r="10731" spans="1:4" x14ac:dyDescent="0.25">
      <c r="A10731" s="369" t="s">
        <v>4074</v>
      </c>
      <c r="B10731" s="370" t="s">
        <v>7738</v>
      </c>
      <c r="C10731" s="371" t="s">
        <v>569</v>
      </c>
      <c r="D10731" s="372"/>
    </row>
    <row r="10732" spans="1:4" x14ac:dyDescent="0.25">
      <c r="A10732" s="369" t="s">
        <v>8915</v>
      </c>
      <c r="B10732" s="370" t="s">
        <v>8916</v>
      </c>
      <c r="C10732" s="371" t="s">
        <v>770</v>
      </c>
      <c r="D10732" s="372">
        <v>0.2</v>
      </c>
    </row>
    <row r="10733" spans="1:4" ht="45" x14ac:dyDescent="0.25">
      <c r="A10733" s="369" t="s">
        <v>13365</v>
      </c>
      <c r="B10733" s="370" t="s">
        <v>13366</v>
      </c>
      <c r="C10733" s="371" t="s">
        <v>569</v>
      </c>
      <c r="D10733" s="372">
        <v>1</v>
      </c>
    </row>
    <row r="10734" spans="1:4" x14ac:dyDescent="0.25">
      <c r="A10734" s="369" t="s">
        <v>4075</v>
      </c>
      <c r="B10734" s="370" t="s">
        <v>7739</v>
      </c>
      <c r="C10734" s="371" t="s">
        <v>569</v>
      </c>
      <c r="D10734" s="372"/>
    </row>
    <row r="10735" spans="1:4" x14ac:dyDescent="0.25">
      <c r="A10735" s="369" t="s">
        <v>8915</v>
      </c>
      <c r="B10735" s="370" t="s">
        <v>8916</v>
      </c>
      <c r="C10735" s="371" t="s">
        <v>770</v>
      </c>
      <c r="D10735" s="372">
        <v>0.2</v>
      </c>
    </row>
    <row r="10736" spans="1:4" ht="45" x14ac:dyDescent="0.25">
      <c r="A10736" s="369" t="s">
        <v>13403</v>
      </c>
      <c r="B10736" s="370" t="s">
        <v>13404</v>
      </c>
      <c r="C10736" s="371" t="s">
        <v>569</v>
      </c>
      <c r="D10736" s="372">
        <v>1</v>
      </c>
    </row>
    <row r="10737" spans="1:4" x14ac:dyDescent="0.25">
      <c r="A10737" s="369" t="s">
        <v>4076</v>
      </c>
      <c r="B10737" s="370" t="s">
        <v>7740</v>
      </c>
      <c r="C10737" s="371" t="s">
        <v>569</v>
      </c>
      <c r="D10737" s="372"/>
    </row>
    <row r="10738" spans="1:4" x14ac:dyDescent="0.25">
      <c r="A10738" s="369" t="s">
        <v>8915</v>
      </c>
      <c r="B10738" s="370" t="s">
        <v>8916</v>
      </c>
      <c r="C10738" s="371" t="s">
        <v>770</v>
      </c>
      <c r="D10738" s="372">
        <v>0.2</v>
      </c>
    </row>
    <row r="10739" spans="1:4" ht="45" x14ac:dyDescent="0.25">
      <c r="A10739" s="369" t="s">
        <v>13373</v>
      </c>
      <c r="B10739" s="370" t="s">
        <v>13374</v>
      </c>
      <c r="C10739" s="371" t="s">
        <v>569</v>
      </c>
      <c r="D10739" s="372">
        <v>1</v>
      </c>
    </row>
    <row r="10740" spans="1:4" x14ac:dyDescent="0.25">
      <c r="A10740" s="369" t="s">
        <v>4077</v>
      </c>
      <c r="B10740" s="370" t="s">
        <v>7741</v>
      </c>
      <c r="C10740" s="371" t="s">
        <v>569</v>
      </c>
      <c r="D10740" s="372"/>
    </row>
    <row r="10741" spans="1:4" x14ac:dyDescent="0.25">
      <c r="A10741" s="369" t="s">
        <v>8915</v>
      </c>
      <c r="B10741" s="370" t="s">
        <v>8916</v>
      </c>
      <c r="C10741" s="371" t="s">
        <v>770</v>
      </c>
      <c r="D10741" s="372">
        <v>0.2</v>
      </c>
    </row>
    <row r="10742" spans="1:4" ht="45" x14ac:dyDescent="0.25">
      <c r="A10742" s="369" t="s">
        <v>13393</v>
      </c>
      <c r="B10742" s="370" t="s">
        <v>13394</v>
      </c>
      <c r="C10742" s="371" t="s">
        <v>569</v>
      </c>
      <c r="D10742" s="372">
        <v>1</v>
      </c>
    </row>
    <row r="10743" spans="1:4" ht="30" x14ac:dyDescent="0.25">
      <c r="A10743" s="365" t="s">
        <v>7742</v>
      </c>
      <c r="B10743" s="366" t="s">
        <v>15169</v>
      </c>
      <c r="C10743" s="367"/>
      <c r="D10743" s="368"/>
    </row>
    <row r="10744" spans="1:4" ht="30" x14ac:dyDescent="0.25">
      <c r="A10744" s="369" t="s">
        <v>4079</v>
      </c>
      <c r="B10744" s="370" t="s">
        <v>7743</v>
      </c>
      <c r="C10744" s="371" t="s">
        <v>569</v>
      </c>
      <c r="D10744" s="372"/>
    </row>
    <row r="10745" spans="1:4" x14ac:dyDescent="0.25">
      <c r="A10745" s="369" t="s">
        <v>8913</v>
      </c>
      <c r="B10745" s="370" t="s">
        <v>8914</v>
      </c>
      <c r="C10745" s="371" t="s">
        <v>770</v>
      </c>
      <c r="D10745" s="372">
        <v>0.2</v>
      </c>
    </row>
    <row r="10746" spans="1:4" x14ac:dyDescent="0.25">
      <c r="A10746" s="369" t="s">
        <v>8915</v>
      </c>
      <c r="B10746" s="370" t="s">
        <v>8916</v>
      </c>
      <c r="C10746" s="371" t="s">
        <v>770</v>
      </c>
      <c r="D10746" s="372">
        <v>0.2</v>
      </c>
    </row>
    <row r="10747" spans="1:4" ht="30" x14ac:dyDescent="0.25">
      <c r="A10747" s="369" t="s">
        <v>14354</v>
      </c>
      <c r="B10747" s="370" t="s">
        <v>14355</v>
      </c>
      <c r="C10747" s="371" t="s">
        <v>569</v>
      </c>
      <c r="D10747" s="372">
        <v>1</v>
      </c>
    </row>
    <row r="10748" spans="1:4" ht="30" x14ac:dyDescent="0.25">
      <c r="A10748" s="369" t="s">
        <v>4080</v>
      </c>
      <c r="B10748" s="370" t="s">
        <v>7744</v>
      </c>
      <c r="C10748" s="371" t="s">
        <v>569</v>
      </c>
      <c r="D10748" s="372"/>
    </row>
    <row r="10749" spans="1:4" x14ac:dyDescent="0.25">
      <c r="A10749" s="369" t="s">
        <v>8913</v>
      </c>
      <c r="B10749" s="370" t="s">
        <v>8914</v>
      </c>
      <c r="C10749" s="371" t="s">
        <v>770</v>
      </c>
      <c r="D10749" s="372">
        <v>0.2</v>
      </c>
    </row>
    <row r="10750" spans="1:4" x14ac:dyDescent="0.25">
      <c r="A10750" s="369" t="s">
        <v>8915</v>
      </c>
      <c r="B10750" s="370" t="s">
        <v>8916</v>
      </c>
      <c r="C10750" s="371" t="s">
        <v>770</v>
      </c>
      <c r="D10750" s="372">
        <v>0.2</v>
      </c>
    </row>
    <row r="10751" spans="1:4" ht="30" x14ac:dyDescent="0.25">
      <c r="A10751" s="369" t="s">
        <v>14328</v>
      </c>
      <c r="B10751" s="370" t="s">
        <v>14329</v>
      </c>
      <c r="C10751" s="371" t="s">
        <v>569</v>
      </c>
      <c r="D10751" s="372">
        <v>1</v>
      </c>
    </row>
    <row r="10752" spans="1:4" ht="30" x14ac:dyDescent="0.25">
      <c r="A10752" s="369" t="s">
        <v>4081</v>
      </c>
      <c r="B10752" s="370" t="s">
        <v>7745</v>
      </c>
      <c r="C10752" s="371" t="s">
        <v>569</v>
      </c>
      <c r="D10752" s="372"/>
    </row>
    <row r="10753" spans="1:4" x14ac:dyDescent="0.25">
      <c r="A10753" s="369" t="s">
        <v>8913</v>
      </c>
      <c r="B10753" s="370" t="s">
        <v>8914</v>
      </c>
      <c r="C10753" s="371" t="s">
        <v>770</v>
      </c>
      <c r="D10753" s="372">
        <v>0.2</v>
      </c>
    </row>
    <row r="10754" spans="1:4" x14ac:dyDescent="0.25">
      <c r="A10754" s="369" t="s">
        <v>8915</v>
      </c>
      <c r="B10754" s="370" t="s">
        <v>8916</v>
      </c>
      <c r="C10754" s="371" t="s">
        <v>770</v>
      </c>
      <c r="D10754" s="372">
        <v>0.2</v>
      </c>
    </row>
    <row r="10755" spans="1:4" ht="30" x14ac:dyDescent="0.25">
      <c r="A10755" s="369" t="s">
        <v>14330</v>
      </c>
      <c r="B10755" s="370" t="s">
        <v>14331</v>
      </c>
      <c r="C10755" s="371" t="s">
        <v>569</v>
      </c>
      <c r="D10755" s="372">
        <v>1</v>
      </c>
    </row>
    <row r="10756" spans="1:4" ht="30" x14ac:dyDescent="0.25">
      <c r="A10756" s="369" t="s">
        <v>4082</v>
      </c>
      <c r="B10756" s="370" t="s">
        <v>7746</v>
      </c>
      <c r="C10756" s="371" t="s">
        <v>569</v>
      </c>
      <c r="D10756" s="372"/>
    </row>
    <row r="10757" spans="1:4" x14ac:dyDescent="0.25">
      <c r="A10757" s="369" t="s">
        <v>8913</v>
      </c>
      <c r="B10757" s="370" t="s">
        <v>8914</v>
      </c>
      <c r="C10757" s="371" t="s">
        <v>770</v>
      </c>
      <c r="D10757" s="372">
        <v>0.2</v>
      </c>
    </row>
    <row r="10758" spans="1:4" x14ac:dyDescent="0.25">
      <c r="A10758" s="369" t="s">
        <v>8915</v>
      </c>
      <c r="B10758" s="370" t="s">
        <v>8916</v>
      </c>
      <c r="C10758" s="371" t="s">
        <v>770</v>
      </c>
      <c r="D10758" s="372">
        <v>0.2</v>
      </c>
    </row>
    <row r="10759" spans="1:4" ht="30" x14ac:dyDescent="0.25">
      <c r="A10759" s="369" t="s">
        <v>14332</v>
      </c>
      <c r="B10759" s="370" t="s">
        <v>14333</v>
      </c>
      <c r="C10759" s="371" t="s">
        <v>569</v>
      </c>
      <c r="D10759" s="372">
        <v>1</v>
      </c>
    </row>
    <row r="10760" spans="1:4" ht="30" x14ac:dyDescent="0.25">
      <c r="A10760" s="369" t="s">
        <v>4083</v>
      </c>
      <c r="B10760" s="370" t="s">
        <v>7747</v>
      </c>
      <c r="C10760" s="371" t="s">
        <v>569</v>
      </c>
      <c r="D10760" s="372"/>
    </row>
    <row r="10761" spans="1:4" x14ac:dyDescent="0.25">
      <c r="A10761" s="369" t="s">
        <v>8913</v>
      </c>
      <c r="B10761" s="370" t="s">
        <v>8914</v>
      </c>
      <c r="C10761" s="371" t="s">
        <v>770</v>
      </c>
      <c r="D10761" s="372">
        <v>0.2</v>
      </c>
    </row>
    <row r="10762" spans="1:4" x14ac:dyDescent="0.25">
      <c r="A10762" s="369" t="s">
        <v>8915</v>
      </c>
      <c r="B10762" s="370" t="s">
        <v>8916</v>
      </c>
      <c r="C10762" s="371" t="s">
        <v>770</v>
      </c>
      <c r="D10762" s="372">
        <v>0.2</v>
      </c>
    </row>
    <row r="10763" spans="1:4" ht="30" x14ac:dyDescent="0.25">
      <c r="A10763" s="369" t="s">
        <v>14334</v>
      </c>
      <c r="B10763" s="370" t="s">
        <v>14335</v>
      </c>
      <c r="C10763" s="371" t="s">
        <v>569</v>
      </c>
      <c r="D10763" s="372">
        <v>1</v>
      </c>
    </row>
    <row r="10764" spans="1:4" ht="30" x14ac:dyDescent="0.25">
      <c r="A10764" s="369" t="s">
        <v>4084</v>
      </c>
      <c r="B10764" s="370" t="s">
        <v>7748</v>
      </c>
      <c r="C10764" s="371" t="s">
        <v>569</v>
      </c>
      <c r="D10764" s="372"/>
    </row>
    <row r="10765" spans="1:4" x14ac:dyDescent="0.25">
      <c r="A10765" s="369" t="s">
        <v>8913</v>
      </c>
      <c r="B10765" s="370" t="s">
        <v>8914</v>
      </c>
      <c r="C10765" s="371" t="s">
        <v>770</v>
      </c>
      <c r="D10765" s="372">
        <v>0.2</v>
      </c>
    </row>
    <row r="10766" spans="1:4" x14ac:dyDescent="0.25">
      <c r="A10766" s="369" t="s">
        <v>8915</v>
      </c>
      <c r="B10766" s="370" t="s">
        <v>8916</v>
      </c>
      <c r="C10766" s="371" t="s">
        <v>770</v>
      </c>
      <c r="D10766" s="372">
        <v>0.2</v>
      </c>
    </row>
    <row r="10767" spans="1:4" ht="30" x14ac:dyDescent="0.25">
      <c r="A10767" s="369" t="s">
        <v>14336</v>
      </c>
      <c r="B10767" s="370" t="s">
        <v>14337</v>
      </c>
      <c r="C10767" s="371" t="s">
        <v>569</v>
      </c>
      <c r="D10767" s="372">
        <v>1</v>
      </c>
    </row>
    <row r="10768" spans="1:4" ht="30" x14ac:dyDescent="0.25">
      <c r="A10768" s="369" t="s">
        <v>4085</v>
      </c>
      <c r="B10768" s="370" t="s">
        <v>7749</v>
      </c>
      <c r="C10768" s="371" t="s">
        <v>569</v>
      </c>
      <c r="D10768" s="372"/>
    </row>
    <row r="10769" spans="1:4" x14ac:dyDescent="0.25">
      <c r="A10769" s="369" t="s">
        <v>8913</v>
      </c>
      <c r="B10769" s="370" t="s">
        <v>8914</v>
      </c>
      <c r="C10769" s="371" t="s">
        <v>770</v>
      </c>
      <c r="D10769" s="372">
        <v>0.2</v>
      </c>
    </row>
    <row r="10770" spans="1:4" x14ac:dyDescent="0.25">
      <c r="A10770" s="369" t="s">
        <v>8915</v>
      </c>
      <c r="B10770" s="370" t="s">
        <v>8916</v>
      </c>
      <c r="C10770" s="371" t="s">
        <v>770</v>
      </c>
      <c r="D10770" s="372">
        <v>0.2</v>
      </c>
    </row>
    <row r="10771" spans="1:4" ht="30" x14ac:dyDescent="0.25">
      <c r="A10771" s="369" t="s">
        <v>14338</v>
      </c>
      <c r="B10771" s="370" t="s">
        <v>14339</v>
      </c>
      <c r="C10771" s="371" t="s">
        <v>569</v>
      </c>
      <c r="D10771" s="372">
        <v>1</v>
      </c>
    </row>
    <row r="10772" spans="1:4" ht="30" x14ac:dyDescent="0.25">
      <c r="A10772" s="369" t="s">
        <v>4086</v>
      </c>
      <c r="B10772" s="370" t="s">
        <v>7750</v>
      </c>
      <c r="C10772" s="371" t="s">
        <v>569</v>
      </c>
      <c r="D10772" s="372"/>
    </row>
    <row r="10773" spans="1:4" x14ac:dyDescent="0.25">
      <c r="A10773" s="369" t="s">
        <v>8913</v>
      </c>
      <c r="B10773" s="370" t="s">
        <v>8914</v>
      </c>
      <c r="C10773" s="371" t="s">
        <v>770</v>
      </c>
      <c r="D10773" s="372">
        <v>0.2</v>
      </c>
    </row>
    <row r="10774" spans="1:4" x14ac:dyDescent="0.25">
      <c r="A10774" s="369" t="s">
        <v>8915</v>
      </c>
      <c r="B10774" s="370" t="s">
        <v>8916</v>
      </c>
      <c r="C10774" s="371" t="s">
        <v>770</v>
      </c>
      <c r="D10774" s="372">
        <v>0.2</v>
      </c>
    </row>
    <row r="10775" spans="1:4" ht="30" x14ac:dyDescent="0.25">
      <c r="A10775" s="369" t="s">
        <v>14340</v>
      </c>
      <c r="B10775" s="370" t="s">
        <v>14341</v>
      </c>
      <c r="C10775" s="371" t="s">
        <v>569</v>
      </c>
      <c r="D10775" s="372">
        <v>1</v>
      </c>
    </row>
    <row r="10776" spans="1:4" ht="30" x14ac:dyDescent="0.25">
      <c r="A10776" s="369" t="s">
        <v>4087</v>
      </c>
      <c r="B10776" s="370" t="s">
        <v>7751</v>
      </c>
      <c r="C10776" s="371" t="s">
        <v>569</v>
      </c>
      <c r="D10776" s="372"/>
    </row>
    <row r="10777" spans="1:4" x14ac:dyDescent="0.25">
      <c r="A10777" s="369" t="s">
        <v>8913</v>
      </c>
      <c r="B10777" s="370" t="s">
        <v>8914</v>
      </c>
      <c r="C10777" s="371" t="s">
        <v>770</v>
      </c>
      <c r="D10777" s="372">
        <v>0.2</v>
      </c>
    </row>
    <row r="10778" spans="1:4" x14ac:dyDescent="0.25">
      <c r="A10778" s="369" t="s">
        <v>8915</v>
      </c>
      <c r="B10778" s="370" t="s">
        <v>8916</v>
      </c>
      <c r="C10778" s="371" t="s">
        <v>770</v>
      </c>
      <c r="D10778" s="372">
        <v>0.2</v>
      </c>
    </row>
    <row r="10779" spans="1:4" ht="30" x14ac:dyDescent="0.25">
      <c r="A10779" s="369" t="s">
        <v>14342</v>
      </c>
      <c r="B10779" s="370" t="s">
        <v>14343</v>
      </c>
      <c r="C10779" s="371" t="s">
        <v>569</v>
      </c>
      <c r="D10779" s="372">
        <v>1</v>
      </c>
    </row>
    <row r="10780" spans="1:4" x14ac:dyDescent="0.25">
      <c r="A10780" s="365" t="s">
        <v>7752</v>
      </c>
      <c r="B10780" s="366" t="s">
        <v>15170</v>
      </c>
      <c r="C10780" s="367"/>
      <c r="D10780" s="368"/>
    </row>
    <row r="10781" spans="1:4" ht="45" x14ac:dyDescent="0.25">
      <c r="A10781" s="369" t="s">
        <v>4089</v>
      </c>
      <c r="B10781" s="370" t="s">
        <v>7753</v>
      </c>
      <c r="C10781" s="371" t="s">
        <v>569</v>
      </c>
      <c r="D10781" s="372"/>
    </row>
    <row r="10782" spans="1:4" x14ac:dyDescent="0.25">
      <c r="A10782" s="369" t="s">
        <v>8913</v>
      </c>
      <c r="B10782" s="370" t="s">
        <v>8914</v>
      </c>
      <c r="C10782" s="371" t="s">
        <v>770</v>
      </c>
      <c r="D10782" s="372">
        <v>0.4</v>
      </c>
    </row>
    <row r="10783" spans="1:4" x14ac:dyDescent="0.25">
      <c r="A10783" s="369" t="s">
        <v>8915</v>
      </c>
      <c r="B10783" s="370" t="s">
        <v>8916</v>
      </c>
      <c r="C10783" s="371" t="s">
        <v>770</v>
      </c>
      <c r="D10783" s="372">
        <v>0.4</v>
      </c>
    </row>
    <row r="10784" spans="1:4" ht="45" x14ac:dyDescent="0.25">
      <c r="A10784" s="369" t="s">
        <v>14346</v>
      </c>
      <c r="B10784" s="370" t="s">
        <v>14347</v>
      </c>
      <c r="C10784" s="371" t="s">
        <v>569</v>
      </c>
      <c r="D10784" s="372">
        <v>1</v>
      </c>
    </row>
    <row r="10785" spans="1:4" ht="45" x14ac:dyDescent="0.25">
      <c r="A10785" s="369" t="s">
        <v>4090</v>
      </c>
      <c r="B10785" s="370" t="s">
        <v>7754</v>
      </c>
      <c r="C10785" s="371" t="s">
        <v>569</v>
      </c>
      <c r="D10785" s="372"/>
    </row>
    <row r="10786" spans="1:4" x14ac:dyDescent="0.25">
      <c r="A10786" s="369" t="s">
        <v>8913</v>
      </c>
      <c r="B10786" s="370" t="s">
        <v>8914</v>
      </c>
      <c r="C10786" s="371" t="s">
        <v>770</v>
      </c>
      <c r="D10786" s="372">
        <v>0.2</v>
      </c>
    </row>
    <row r="10787" spans="1:4" x14ac:dyDescent="0.25">
      <c r="A10787" s="369" t="s">
        <v>8915</v>
      </c>
      <c r="B10787" s="370" t="s">
        <v>8916</v>
      </c>
      <c r="C10787" s="371" t="s">
        <v>770</v>
      </c>
      <c r="D10787" s="372">
        <v>0.2</v>
      </c>
    </row>
    <row r="10788" spans="1:4" ht="45" x14ac:dyDescent="0.25">
      <c r="A10788" s="369" t="s">
        <v>14326</v>
      </c>
      <c r="B10788" s="370" t="s">
        <v>14327</v>
      </c>
      <c r="C10788" s="371" t="s">
        <v>569</v>
      </c>
      <c r="D10788" s="372">
        <v>1</v>
      </c>
    </row>
    <row r="10789" spans="1:4" ht="45" x14ac:dyDescent="0.25">
      <c r="A10789" s="369" t="s">
        <v>4091</v>
      </c>
      <c r="B10789" s="370" t="s">
        <v>7755</v>
      </c>
      <c r="C10789" s="371" t="s">
        <v>569</v>
      </c>
      <c r="D10789" s="372"/>
    </row>
    <row r="10790" spans="1:4" x14ac:dyDescent="0.25">
      <c r="A10790" s="369" t="s">
        <v>8913</v>
      </c>
      <c r="B10790" s="370" t="s">
        <v>8914</v>
      </c>
      <c r="C10790" s="371" t="s">
        <v>770</v>
      </c>
      <c r="D10790" s="372">
        <v>0.4</v>
      </c>
    </row>
    <row r="10791" spans="1:4" x14ac:dyDescent="0.25">
      <c r="A10791" s="369" t="s">
        <v>8915</v>
      </c>
      <c r="B10791" s="370" t="s">
        <v>8916</v>
      </c>
      <c r="C10791" s="371" t="s">
        <v>770</v>
      </c>
      <c r="D10791" s="372">
        <v>0.4</v>
      </c>
    </row>
    <row r="10792" spans="1:4" ht="45" x14ac:dyDescent="0.25">
      <c r="A10792" s="369" t="s">
        <v>14348</v>
      </c>
      <c r="B10792" s="370" t="s">
        <v>14349</v>
      </c>
      <c r="C10792" s="371" t="s">
        <v>569</v>
      </c>
      <c r="D10792" s="372">
        <v>1</v>
      </c>
    </row>
    <row r="10793" spans="1:4" ht="45" x14ac:dyDescent="0.25">
      <c r="A10793" s="369" t="s">
        <v>4092</v>
      </c>
      <c r="B10793" s="370" t="s">
        <v>7756</v>
      </c>
      <c r="C10793" s="371" t="s">
        <v>569</v>
      </c>
      <c r="D10793" s="372"/>
    </row>
    <row r="10794" spans="1:4" x14ac:dyDescent="0.25">
      <c r="A10794" s="369" t="s">
        <v>8913</v>
      </c>
      <c r="B10794" s="370" t="s">
        <v>8914</v>
      </c>
      <c r="C10794" s="371" t="s">
        <v>770</v>
      </c>
      <c r="D10794" s="372">
        <v>0.4</v>
      </c>
    </row>
    <row r="10795" spans="1:4" x14ac:dyDescent="0.25">
      <c r="A10795" s="369" t="s">
        <v>8915</v>
      </c>
      <c r="B10795" s="370" t="s">
        <v>8916</v>
      </c>
      <c r="C10795" s="371" t="s">
        <v>770</v>
      </c>
      <c r="D10795" s="372">
        <v>0.4</v>
      </c>
    </row>
    <row r="10796" spans="1:4" ht="45" x14ac:dyDescent="0.25">
      <c r="A10796" s="369" t="s">
        <v>14344</v>
      </c>
      <c r="B10796" s="370" t="s">
        <v>14345</v>
      </c>
      <c r="C10796" s="371" t="s">
        <v>569</v>
      </c>
      <c r="D10796" s="372">
        <v>1</v>
      </c>
    </row>
    <row r="10797" spans="1:4" ht="45" x14ac:dyDescent="0.25">
      <c r="A10797" s="369" t="s">
        <v>4093</v>
      </c>
      <c r="B10797" s="370" t="s">
        <v>7757</v>
      </c>
      <c r="C10797" s="371" t="s">
        <v>569</v>
      </c>
      <c r="D10797" s="372"/>
    </row>
    <row r="10798" spans="1:4" x14ac:dyDescent="0.25">
      <c r="A10798" s="369" t="s">
        <v>8913</v>
      </c>
      <c r="B10798" s="370" t="s">
        <v>8914</v>
      </c>
      <c r="C10798" s="371" t="s">
        <v>770</v>
      </c>
      <c r="D10798" s="372">
        <v>0.2</v>
      </c>
    </row>
    <row r="10799" spans="1:4" x14ac:dyDescent="0.25">
      <c r="A10799" s="369" t="s">
        <v>8915</v>
      </c>
      <c r="B10799" s="370" t="s">
        <v>8916</v>
      </c>
      <c r="C10799" s="371" t="s">
        <v>770</v>
      </c>
      <c r="D10799" s="372">
        <v>0.2</v>
      </c>
    </row>
    <row r="10800" spans="1:4" ht="45" x14ac:dyDescent="0.25">
      <c r="A10800" s="369" t="s">
        <v>14350</v>
      </c>
      <c r="B10800" s="370" t="s">
        <v>14351</v>
      </c>
      <c r="C10800" s="371" t="s">
        <v>569</v>
      </c>
      <c r="D10800" s="372">
        <v>1</v>
      </c>
    </row>
    <row r="10801" spans="1:4" ht="45" x14ac:dyDescent="0.25">
      <c r="A10801" s="369" t="s">
        <v>4094</v>
      </c>
      <c r="B10801" s="370" t="s">
        <v>7758</v>
      </c>
      <c r="C10801" s="371" t="s">
        <v>569</v>
      </c>
      <c r="D10801" s="372"/>
    </row>
    <row r="10802" spans="1:4" x14ac:dyDescent="0.25">
      <c r="A10802" s="369" t="s">
        <v>8913</v>
      </c>
      <c r="B10802" s="370" t="s">
        <v>8914</v>
      </c>
      <c r="C10802" s="371" t="s">
        <v>770</v>
      </c>
      <c r="D10802" s="372">
        <v>0.4</v>
      </c>
    </row>
    <row r="10803" spans="1:4" x14ac:dyDescent="0.25">
      <c r="A10803" s="369" t="s">
        <v>8915</v>
      </c>
      <c r="B10803" s="370" t="s">
        <v>8916</v>
      </c>
      <c r="C10803" s="371" t="s">
        <v>770</v>
      </c>
      <c r="D10803" s="372">
        <v>0.4</v>
      </c>
    </row>
    <row r="10804" spans="1:4" ht="45" x14ac:dyDescent="0.25">
      <c r="A10804" s="369" t="s">
        <v>14352</v>
      </c>
      <c r="B10804" s="370" t="s">
        <v>14353</v>
      </c>
      <c r="C10804" s="371" t="s">
        <v>569</v>
      </c>
      <c r="D10804" s="372">
        <v>1</v>
      </c>
    </row>
    <row r="10805" spans="1:4" x14ac:dyDescent="0.25">
      <c r="A10805" s="365" t="s">
        <v>7759</v>
      </c>
      <c r="B10805" s="366" t="s">
        <v>15171</v>
      </c>
      <c r="C10805" s="367"/>
      <c r="D10805" s="368"/>
    </row>
    <row r="10806" spans="1:4" ht="30" x14ac:dyDescent="0.25">
      <c r="A10806" s="369" t="s">
        <v>4096</v>
      </c>
      <c r="B10806" s="370" t="s">
        <v>7760</v>
      </c>
      <c r="C10806" s="371" t="s">
        <v>569</v>
      </c>
      <c r="D10806" s="372"/>
    </row>
    <row r="10807" spans="1:4" x14ac:dyDescent="0.25">
      <c r="A10807" s="369" t="s">
        <v>8913</v>
      </c>
      <c r="B10807" s="370" t="s">
        <v>8914</v>
      </c>
      <c r="C10807" s="371" t="s">
        <v>770</v>
      </c>
      <c r="D10807" s="372">
        <v>1</v>
      </c>
    </row>
    <row r="10808" spans="1:4" x14ac:dyDescent="0.25">
      <c r="A10808" s="369" t="s">
        <v>8915</v>
      </c>
      <c r="B10808" s="370" t="s">
        <v>8916</v>
      </c>
      <c r="C10808" s="371" t="s">
        <v>770</v>
      </c>
      <c r="D10808" s="372">
        <v>2</v>
      </c>
    </row>
    <row r="10809" spans="1:4" ht="30" x14ac:dyDescent="0.25">
      <c r="A10809" s="369" t="s">
        <v>13465</v>
      </c>
      <c r="B10809" s="370" t="s">
        <v>13466</v>
      </c>
      <c r="C10809" s="371" t="s">
        <v>569</v>
      </c>
      <c r="D10809" s="372">
        <v>1</v>
      </c>
    </row>
    <row r="10810" spans="1:4" ht="30" x14ac:dyDescent="0.25">
      <c r="A10810" s="369" t="s">
        <v>4097</v>
      </c>
      <c r="B10810" s="370" t="s">
        <v>4098</v>
      </c>
      <c r="C10810" s="371" t="s">
        <v>569</v>
      </c>
      <c r="D10810" s="372"/>
    </row>
    <row r="10811" spans="1:4" x14ac:dyDescent="0.25">
      <c r="A10811" s="369" t="s">
        <v>8913</v>
      </c>
      <c r="B10811" s="370" t="s">
        <v>8914</v>
      </c>
      <c r="C10811" s="371" t="s">
        <v>770</v>
      </c>
      <c r="D10811" s="372">
        <v>1</v>
      </c>
    </row>
    <row r="10812" spans="1:4" x14ac:dyDescent="0.25">
      <c r="A10812" s="369" t="s">
        <v>8915</v>
      </c>
      <c r="B10812" s="370" t="s">
        <v>8916</v>
      </c>
      <c r="C10812" s="371" t="s">
        <v>770</v>
      </c>
      <c r="D10812" s="372">
        <v>2</v>
      </c>
    </row>
    <row r="10813" spans="1:4" ht="30" x14ac:dyDescent="0.25">
      <c r="A10813" s="369" t="s">
        <v>12611</v>
      </c>
      <c r="B10813" s="370" t="s">
        <v>12612</v>
      </c>
      <c r="C10813" s="371" t="s">
        <v>569</v>
      </c>
      <c r="D10813" s="372">
        <v>1</v>
      </c>
    </row>
    <row r="10814" spans="1:4" ht="30" x14ac:dyDescent="0.25">
      <c r="A10814" s="369" t="s">
        <v>4099</v>
      </c>
      <c r="B10814" s="370" t="s">
        <v>4100</v>
      </c>
      <c r="C10814" s="371" t="s">
        <v>569</v>
      </c>
      <c r="D10814" s="372"/>
    </row>
    <row r="10815" spans="1:4" x14ac:dyDescent="0.25">
      <c r="A10815" s="369" t="s">
        <v>8913</v>
      </c>
      <c r="B10815" s="370" t="s">
        <v>8914</v>
      </c>
      <c r="C10815" s="371" t="s">
        <v>770</v>
      </c>
      <c r="D10815" s="372">
        <v>1</v>
      </c>
    </row>
    <row r="10816" spans="1:4" x14ac:dyDescent="0.25">
      <c r="A10816" s="369" t="s">
        <v>8915</v>
      </c>
      <c r="B10816" s="370" t="s">
        <v>8916</v>
      </c>
      <c r="C10816" s="371" t="s">
        <v>770</v>
      </c>
      <c r="D10816" s="372">
        <v>2</v>
      </c>
    </row>
    <row r="10817" spans="1:4" ht="30" x14ac:dyDescent="0.25">
      <c r="A10817" s="369" t="s">
        <v>12613</v>
      </c>
      <c r="B10817" s="370" t="s">
        <v>12614</v>
      </c>
      <c r="C10817" s="371" t="s">
        <v>569</v>
      </c>
      <c r="D10817" s="372">
        <v>1</v>
      </c>
    </row>
    <row r="10818" spans="1:4" ht="30" x14ac:dyDescent="0.25">
      <c r="A10818" s="369" t="s">
        <v>4101</v>
      </c>
      <c r="B10818" s="370" t="s">
        <v>7761</v>
      </c>
      <c r="C10818" s="371" t="s">
        <v>569</v>
      </c>
      <c r="D10818" s="372"/>
    </row>
    <row r="10819" spans="1:4" x14ac:dyDescent="0.25">
      <c r="A10819" s="369" t="s">
        <v>8913</v>
      </c>
      <c r="B10819" s="370" t="s">
        <v>8914</v>
      </c>
      <c r="C10819" s="371" t="s">
        <v>770</v>
      </c>
      <c r="D10819" s="372">
        <v>0.5</v>
      </c>
    </row>
    <row r="10820" spans="1:4" x14ac:dyDescent="0.25">
      <c r="A10820" s="369" t="s">
        <v>8935</v>
      </c>
      <c r="B10820" s="370" t="s">
        <v>8936</v>
      </c>
      <c r="C10820" s="371" t="s">
        <v>770</v>
      </c>
      <c r="D10820" s="372">
        <v>5</v>
      </c>
    </row>
    <row r="10821" spans="1:4" x14ac:dyDescent="0.25">
      <c r="A10821" s="369" t="s">
        <v>8949</v>
      </c>
      <c r="B10821" s="370" t="s">
        <v>8950</v>
      </c>
      <c r="C10821" s="371" t="s">
        <v>770</v>
      </c>
      <c r="D10821" s="372">
        <v>8.1999999999999993</v>
      </c>
    </row>
    <row r="10822" spans="1:4" x14ac:dyDescent="0.25">
      <c r="A10822" s="369" t="s">
        <v>8993</v>
      </c>
      <c r="B10822" s="370" t="s">
        <v>8994</v>
      </c>
      <c r="C10822" s="371" t="s">
        <v>32</v>
      </c>
      <c r="D10822" s="372">
        <v>253.44</v>
      </c>
    </row>
    <row r="10823" spans="1:4" x14ac:dyDescent="0.25">
      <c r="A10823" s="369" t="s">
        <v>9049</v>
      </c>
      <c r="B10823" s="370" t="s">
        <v>9050</v>
      </c>
      <c r="C10823" s="371" t="s">
        <v>25</v>
      </c>
      <c r="D10823" s="372">
        <v>0.46</v>
      </c>
    </row>
    <row r="10824" spans="1:4" x14ac:dyDescent="0.25">
      <c r="A10824" s="369" t="s">
        <v>9061</v>
      </c>
      <c r="B10824" s="370" t="s">
        <v>9062</v>
      </c>
      <c r="C10824" s="371" t="s">
        <v>25</v>
      </c>
      <c r="D10824" s="372">
        <v>0.64300000000000002</v>
      </c>
    </row>
    <row r="10825" spans="1:4" ht="30" x14ac:dyDescent="0.25">
      <c r="A10825" s="369" t="s">
        <v>12534</v>
      </c>
      <c r="B10825" s="370" t="s">
        <v>12535</v>
      </c>
      <c r="C10825" s="371" t="s">
        <v>569</v>
      </c>
      <c r="D10825" s="372">
        <v>1</v>
      </c>
    </row>
    <row r="10826" spans="1:4" ht="45" x14ac:dyDescent="0.25">
      <c r="A10826" s="369" t="s">
        <v>14687</v>
      </c>
      <c r="B10826" s="370" t="s">
        <v>14688</v>
      </c>
      <c r="C10826" s="371" t="s">
        <v>770</v>
      </c>
      <c r="D10826" s="372">
        <v>0.38</v>
      </c>
    </row>
    <row r="10827" spans="1:4" ht="30" x14ac:dyDescent="0.25">
      <c r="A10827" s="369" t="s">
        <v>14729</v>
      </c>
      <c r="B10827" s="370" t="s">
        <v>14730</v>
      </c>
      <c r="C10827" s="371" t="s">
        <v>770</v>
      </c>
      <c r="D10827" s="372">
        <v>1</v>
      </c>
    </row>
    <row r="10828" spans="1:4" ht="30" x14ac:dyDescent="0.25">
      <c r="A10828" s="369" t="s">
        <v>4102</v>
      </c>
      <c r="B10828" s="370" t="s">
        <v>7762</v>
      </c>
      <c r="C10828" s="371" t="s">
        <v>569</v>
      </c>
      <c r="D10828" s="372"/>
    </row>
    <row r="10829" spans="1:4" x14ac:dyDescent="0.25">
      <c r="A10829" s="369" t="s">
        <v>8913</v>
      </c>
      <c r="B10829" s="370" t="s">
        <v>8914</v>
      </c>
      <c r="C10829" s="371" t="s">
        <v>770</v>
      </c>
      <c r="D10829" s="372">
        <v>0.5</v>
      </c>
    </row>
    <row r="10830" spans="1:4" x14ac:dyDescent="0.25">
      <c r="A10830" s="369" t="s">
        <v>8935</v>
      </c>
      <c r="B10830" s="370" t="s">
        <v>8936</v>
      </c>
      <c r="C10830" s="371" t="s">
        <v>770</v>
      </c>
      <c r="D10830" s="372">
        <v>1.5</v>
      </c>
    </row>
    <row r="10831" spans="1:4" x14ac:dyDescent="0.25">
      <c r="A10831" s="369" t="s">
        <v>8949</v>
      </c>
      <c r="B10831" s="370" t="s">
        <v>8950</v>
      </c>
      <c r="C10831" s="371" t="s">
        <v>770</v>
      </c>
      <c r="D10831" s="372">
        <v>3</v>
      </c>
    </row>
    <row r="10832" spans="1:4" x14ac:dyDescent="0.25">
      <c r="A10832" s="369" t="s">
        <v>8993</v>
      </c>
      <c r="B10832" s="370" t="s">
        <v>8994</v>
      </c>
      <c r="C10832" s="371" t="s">
        <v>32</v>
      </c>
      <c r="D10832" s="372">
        <v>253.44</v>
      </c>
    </row>
    <row r="10833" spans="1:4" x14ac:dyDescent="0.25">
      <c r="A10833" s="369" t="s">
        <v>9049</v>
      </c>
      <c r="B10833" s="370" t="s">
        <v>9050</v>
      </c>
      <c r="C10833" s="371" t="s">
        <v>25</v>
      </c>
      <c r="D10833" s="372">
        <v>0.46</v>
      </c>
    </row>
    <row r="10834" spans="1:4" x14ac:dyDescent="0.25">
      <c r="A10834" s="369" t="s">
        <v>9061</v>
      </c>
      <c r="B10834" s="370" t="s">
        <v>9062</v>
      </c>
      <c r="C10834" s="371" t="s">
        <v>25</v>
      </c>
      <c r="D10834" s="372">
        <v>0.64300000000000002</v>
      </c>
    </row>
    <row r="10835" spans="1:4" ht="30" x14ac:dyDescent="0.25">
      <c r="A10835" s="369" t="s">
        <v>12763</v>
      </c>
      <c r="B10835" s="370" t="s">
        <v>12764</v>
      </c>
      <c r="C10835" s="371" t="s">
        <v>569</v>
      </c>
      <c r="D10835" s="372">
        <v>1</v>
      </c>
    </row>
    <row r="10836" spans="1:4" ht="45" x14ac:dyDescent="0.25">
      <c r="A10836" s="369" t="s">
        <v>14687</v>
      </c>
      <c r="B10836" s="370" t="s">
        <v>14688</v>
      </c>
      <c r="C10836" s="371" t="s">
        <v>770</v>
      </c>
      <c r="D10836" s="372">
        <v>0.38</v>
      </c>
    </row>
    <row r="10837" spans="1:4" ht="30" x14ac:dyDescent="0.25">
      <c r="A10837" s="369" t="s">
        <v>14729</v>
      </c>
      <c r="B10837" s="370" t="s">
        <v>14730</v>
      </c>
      <c r="C10837" s="371" t="s">
        <v>770</v>
      </c>
      <c r="D10837" s="372">
        <v>1</v>
      </c>
    </row>
    <row r="10838" spans="1:4" ht="30" x14ac:dyDescent="0.25">
      <c r="A10838" s="369" t="s">
        <v>4103</v>
      </c>
      <c r="B10838" s="370" t="s">
        <v>7763</v>
      </c>
      <c r="C10838" s="371" t="s">
        <v>569</v>
      </c>
      <c r="D10838" s="372"/>
    </row>
    <row r="10839" spans="1:4" x14ac:dyDescent="0.25">
      <c r="A10839" s="369" t="s">
        <v>8913</v>
      </c>
      <c r="B10839" s="370" t="s">
        <v>8914</v>
      </c>
      <c r="C10839" s="371" t="s">
        <v>770</v>
      </c>
      <c r="D10839" s="372">
        <v>0.5</v>
      </c>
    </row>
    <row r="10840" spans="1:4" x14ac:dyDescent="0.25">
      <c r="A10840" s="369" t="s">
        <v>8935</v>
      </c>
      <c r="B10840" s="370" t="s">
        <v>8936</v>
      </c>
      <c r="C10840" s="371" t="s">
        <v>770</v>
      </c>
      <c r="D10840" s="372">
        <v>1.5</v>
      </c>
    </row>
    <row r="10841" spans="1:4" x14ac:dyDescent="0.25">
      <c r="A10841" s="369" t="s">
        <v>8949</v>
      </c>
      <c r="B10841" s="370" t="s">
        <v>8950</v>
      </c>
      <c r="C10841" s="371" t="s">
        <v>770</v>
      </c>
      <c r="D10841" s="372">
        <v>3</v>
      </c>
    </row>
    <row r="10842" spans="1:4" x14ac:dyDescent="0.25">
      <c r="A10842" s="369" t="s">
        <v>8993</v>
      </c>
      <c r="B10842" s="370" t="s">
        <v>8994</v>
      </c>
      <c r="C10842" s="371" t="s">
        <v>32</v>
      </c>
      <c r="D10842" s="372">
        <v>253.44</v>
      </c>
    </row>
    <row r="10843" spans="1:4" x14ac:dyDescent="0.25">
      <c r="A10843" s="369" t="s">
        <v>9049</v>
      </c>
      <c r="B10843" s="370" t="s">
        <v>9050</v>
      </c>
      <c r="C10843" s="371" t="s">
        <v>25</v>
      </c>
      <c r="D10843" s="372">
        <v>0.46</v>
      </c>
    </row>
    <row r="10844" spans="1:4" x14ac:dyDescent="0.25">
      <c r="A10844" s="369" t="s">
        <v>9061</v>
      </c>
      <c r="B10844" s="370" t="s">
        <v>9062</v>
      </c>
      <c r="C10844" s="371" t="s">
        <v>25</v>
      </c>
      <c r="D10844" s="372">
        <v>0.64300000000000002</v>
      </c>
    </row>
    <row r="10845" spans="1:4" ht="30" x14ac:dyDescent="0.25">
      <c r="A10845" s="369" t="s">
        <v>12765</v>
      </c>
      <c r="B10845" s="370" t="s">
        <v>12766</v>
      </c>
      <c r="C10845" s="371" t="s">
        <v>569</v>
      </c>
      <c r="D10845" s="372">
        <v>1</v>
      </c>
    </row>
    <row r="10846" spans="1:4" ht="45" x14ac:dyDescent="0.25">
      <c r="A10846" s="369" t="s">
        <v>14687</v>
      </c>
      <c r="B10846" s="370" t="s">
        <v>14688</v>
      </c>
      <c r="C10846" s="371" t="s">
        <v>770</v>
      </c>
      <c r="D10846" s="372">
        <v>0.38</v>
      </c>
    </row>
    <row r="10847" spans="1:4" ht="30" x14ac:dyDescent="0.25">
      <c r="A10847" s="369" t="s">
        <v>14729</v>
      </c>
      <c r="B10847" s="370" t="s">
        <v>14730</v>
      </c>
      <c r="C10847" s="371" t="s">
        <v>770</v>
      </c>
      <c r="D10847" s="372">
        <v>1</v>
      </c>
    </row>
    <row r="10848" spans="1:4" ht="30" x14ac:dyDescent="0.25">
      <c r="A10848" s="369" t="s">
        <v>4104</v>
      </c>
      <c r="B10848" s="370" t="s">
        <v>7764</v>
      </c>
      <c r="C10848" s="371" t="s">
        <v>569</v>
      </c>
      <c r="D10848" s="372"/>
    </row>
    <row r="10849" spans="1:4" x14ac:dyDescent="0.25">
      <c r="A10849" s="369" t="s">
        <v>8913</v>
      </c>
      <c r="B10849" s="370" t="s">
        <v>8914</v>
      </c>
      <c r="C10849" s="371" t="s">
        <v>770</v>
      </c>
      <c r="D10849" s="372">
        <v>0.25</v>
      </c>
    </row>
    <row r="10850" spans="1:4" x14ac:dyDescent="0.25">
      <c r="A10850" s="369" t="s">
        <v>8935</v>
      </c>
      <c r="B10850" s="370" t="s">
        <v>8936</v>
      </c>
      <c r="C10850" s="371" t="s">
        <v>770</v>
      </c>
      <c r="D10850" s="372">
        <v>1</v>
      </c>
    </row>
    <row r="10851" spans="1:4" x14ac:dyDescent="0.25">
      <c r="A10851" s="369" t="s">
        <v>8949</v>
      </c>
      <c r="B10851" s="370" t="s">
        <v>8950</v>
      </c>
      <c r="C10851" s="371" t="s">
        <v>770</v>
      </c>
      <c r="D10851" s="372">
        <v>2</v>
      </c>
    </row>
    <row r="10852" spans="1:4" x14ac:dyDescent="0.25">
      <c r="A10852" s="369" t="s">
        <v>8993</v>
      </c>
      <c r="B10852" s="370" t="s">
        <v>8994</v>
      </c>
      <c r="C10852" s="371" t="s">
        <v>32</v>
      </c>
      <c r="D10852" s="372">
        <v>126.72</v>
      </c>
    </row>
    <row r="10853" spans="1:4" x14ac:dyDescent="0.25">
      <c r="A10853" s="369" t="s">
        <v>9049</v>
      </c>
      <c r="B10853" s="370" t="s">
        <v>9050</v>
      </c>
      <c r="C10853" s="371" t="s">
        <v>25</v>
      </c>
      <c r="D10853" s="372">
        <v>0.23</v>
      </c>
    </row>
    <row r="10854" spans="1:4" x14ac:dyDescent="0.25">
      <c r="A10854" s="369" t="s">
        <v>9061</v>
      </c>
      <c r="B10854" s="370" t="s">
        <v>9062</v>
      </c>
      <c r="C10854" s="371" t="s">
        <v>25</v>
      </c>
      <c r="D10854" s="372">
        <v>0.32200000000000001</v>
      </c>
    </row>
    <row r="10855" spans="1:4" ht="30" x14ac:dyDescent="0.25">
      <c r="A10855" s="369" t="s">
        <v>12532</v>
      </c>
      <c r="B10855" s="370" t="s">
        <v>12533</v>
      </c>
      <c r="C10855" s="371" t="s">
        <v>569</v>
      </c>
      <c r="D10855" s="372">
        <v>1</v>
      </c>
    </row>
    <row r="10856" spans="1:4" ht="45" x14ac:dyDescent="0.25">
      <c r="A10856" s="369" t="s">
        <v>14687</v>
      </c>
      <c r="B10856" s="370" t="s">
        <v>14688</v>
      </c>
      <c r="C10856" s="371" t="s">
        <v>770</v>
      </c>
      <c r="D10856" s="372">
        <v>0.19</v>
      </c>
    </row>
    <row r="10857" spans="1:4" ht="30" x14ac:dyDescent="0.25">
      <c r="A10857" s="369" t="s">
        <v>14729</v>
      </c>
      <c r="B10857" s="370" t="s">
        <v>14730</v>
      </c>
      <c r="C10857" s="371" t="s">
        <v>770</v>
      </c>
      <c r="D10857" s="372">
        <v>0.3</v>
      </c>
    </row>
    <row r="10858" spans="1:4" ht="30" x14ac:dyDescent="0.25">
      <c r="A10858" s="369" t="s">
        <v>4105</v>
      </c>
      <c r="B10858" s="370" t="s">
        <v>7765</v>
      </c>
      <c r="C10858" s="371" t="s">
        <v>569</v>
      </c>
      <c r="D10858" s="372"/>
    </row>
    <row r="10859" spans="1:4" x14ac:dyDescent="0.25">
      <c r="A10859" s="369" t="s">
        <v>8913</v>
      </c>
      <c r="B10859" s="370" t="s">
        <v>8914</v>
      </c>
      <c r="C10859" s="371" t="s">
        <v>770</v>
      </c>
      <c r="D10859" s="372">
        <v>0.25</v>
      </c>
    </row>
    <row r="10860" spans="1:4" x14ac:dyDescent="0.25">
      <c r="A10860" s="369" t="s">
        <v>8935</v>
      </c>
      <c r="B10860" s="370" t="s">
        <v>8936</v>
      </c>
      <c r="C10860" s="371" t="s">
        <v>770</v>
      </c>
      <c r="D10860" s="372">
        <v>1</v>
      </c>
    </row>
    <row r="10861" spans="1:4" x14ac:dyDescent="0.25">
      <c r="A10861" s="369" t="s">
        <v>8949</v>
      </c>
      <c r="B10861" s="370" t="s">
        <v>8950</v>
      </c>
      <c r="C10861" s="371" t="s">
        <v>770</v>
      </c>
      <c r="D10861" s="372">
        <v>2</v>
      </c>
    </row>
    <row r="10862" spans="1:4" x14ac:dyDescent="0.25">
      <c r="A10862" s="369" t="s">
        <v>8993</v>
      </c>
      <c r="B10862" s="370" t="s">
        <v>8994</v>
      </c>
      <c r="C10862" s="371" t="s">
        <v>32</v>
      </c>
      <c r="D10862" s="372">
        <v>126.72</v>
      </c>
    </row>
    <row r="10863" spans="1:4" x14ac:dyDescent="0.25">
      <c r="A10863" s="369" t="s">
        <v>9049</v>
      </c>
      <c r="B10863" s="370" t="s">
        <v>9050</v>
      </c>
      <c r="C10863" s="371" t="s">
        <v>25</v>
      </c>
      <c r="D10863" s="372">
        <v>0.23</v>
      </c>
    </row>
    <row r="10864" spans="1:4" x14ac:dyDescent="0.25">
      <c r="A10864" s="369" t="s">
        <v>9061</v>
      </c>
      <c r="B10864" s="370" t="s">
        <v>9062</v>
      </c>
      <c r="C10864" s="371" t="s">
        <v>25</v>
      </c>
      <c r="D10864" s="372">
        <v>0.32200000000000001</v>
      </c>
    </row>
    <row r="10865" spans="1:4" ht="30" x14ac:dyDescent="0.25">
      <c r="A10865" s="369" t="s">
        <v>12753</v>
      </c>
      <c r="B10865" s="370" t="s">
        <v>12754</v>
      </c>
      <c r="C10865" s="371" t="s">
        <v>569</v>
      </c>
      <c r="D10865" s="372">
        <v>1</v>
      </c>
    </row>
    <row r="10866" spans="1:4" ht="45" x14ac:dyDescent="0.25">
      <c r="A10866" s="369" t="s">
        <v>14687</v>
      </c>
      <c r="B10866" s="370" t="s">
        <v>14688</v>
      </c>
      <c r="C10866" s="371" t="s">
        <v>770</v>
      </c>
      <c r="D10866" s="372">
        <v>0.19</v>
      </c>
    </row>
    <row r="10867" spans="1:4" ht="30" x14ac:dyDescent="0.25">
      <c r="A10867" s="369" t="s">
        <v>14729</v>
      </c>
      <c r="B10867" s="370" t="s">
        <v>14730</v>
      </c>
      <c r="C10867" s="371" t="s">
        <v>770</v>
      </c>
      <c r="D10867" s="372">
        <v>0.3</v>
      </c>
    </row>
    <row r="10868" spans="1:4" ht="30" x14ac:dyDescent="0.25">
      <c r="A10868" s="369" t="s">
        <v>4106</v>
      </c>
      <c r="B10868" s="370" t="s">
        <v>7766</v>
      </c>
      <c r="C10868" s="371" t="s">
        <v>569</v>
      </c>
      <c r="D10868" s="372"/>
    </row>
    <row r="10869" spans="1:4" x14ac:dyDescent="0.25">
      <c r="A10869" s="369" t="s">
        <v>8913</v>
      </c>
      <c r="B10869" s="370" t="s">
        <v>8914</v>
      </c>
      <c r="C10869" s="371" t="s">
        <v>770</v>
      </c>
      <c r="D10869" s="372">
        <v>0.5</v>
      </c>
    </row>
    <row r="10870" spans="1:4" x14ac:dyDescent="0.25">
      <c r="A10870" s="369" t="s">
        <v>8935</v>
      </c>
      <c r="B10870" s="370" t="s">
        <v>8936</v>
      </c>
      <c r="C10870" s="371" t="s">
        <v>770</v>
      </c>
      <c r="D10870" s="372">
        <v>1.5</v>
      </c>
    </row>
    <row r="10871" spans="1:4" x14ac:dyDescent="0.25">
      <c r="A10871" s="369" t="s">
        <v>8949</v>
      </c>
      <c r="B10871" s="370" t="s">
        <v>8950</v>
      </c>
      <c r="C10871" s="371" t="s">
        <v>770</v>
      </c>
      <c r="D10871" s="372">
        <v>3</v>
      </c>
    </row>
    <row r="10872" spans="1:4" x14ac:dyDescent="0.25">
      <c r="A10872" s="369" t="s">
        <v>8993</v>
      </c>
      <c r="B10872" s="370" t="s">
        <v>8994</v>
      </c>
      <c r="C10872" s="371" t="s">
        <v>32</v>
      </c>
      <c r="D10872" s="372">
        <v>126.72</v>
      </c>
    </row>
    <row r="10873" spans="1:4" x14ac:dyDescent="0.25">
      <c r="A10873" s="369" t="s">
        <v>9049</v>
      </c>
      <c r="B10873" s="370" t="s">
        <v>9050</v>
      </c>
      <c r="C10873" s="371" t="s">
        <v>25</v>
      </c>
      <c r="D10873" s="372">
        <v>0.23</v>
      </c>
    </row>
    <row r="10874" spans="1:4" x14ac:dyDescent="0.25">
      <c r="A10874" s="369" t="s">
        <v>9061</v>
      </c>
      <c r="B10874" s="370" t="s">
        <v>9062</v>
      </c>
      <c r="C10874" s="371" t="s">
        <v>25</v>
      </c>
      <c r="D10874" s="372">
        <v>0.32200000000000001</v>
      </c>
    </row>
    <row r="10875" spans="1:4" ht="30" x14ac:dyDescent="0.25">
      <c r="A10875" s="369" t="s">
        <v>12775</v>
      </c>
      <c r="B10875" s="370" t="s">
        <v>12776</v>
      </c>
      <c r="C10875" s="371" t="s">
        <v>569</v>
      </c>
      <c r="D10875" s="372">
        <v>1</v>
      </c>
    </row>
    <row r="10876" spans="1:4" ht="45" x14ac:dyDescent="0.25">
      <c r="A10876" s="369" t="s">
        <v>14687</v>
      </c>
      <c r="B10876" s="370" t="s">
        <v>14688</v>
      </c>
      <c r="C10876" s="371" t="s">
        <v>770</v>
      </c>
      <c r="D10876" s="372">
        <v>0.19</v>
      </c>
    </row>
    <row r="10877" spans="1:4" ht="30" x14ac:dyDescent="0.25">
      <c r="A10877" s="369" t="s">
        <v>14729</v>
      </c>
      <c r="B10877" s="370" t="s">
        <v>14730</v>
      </c>
      <c r="C10877" s="371" t="s">
        <v>770</v>
      </c>
      <c r="D10877" s="372">
        <v>1</v>
      </c>
    </row>
    <row r="10878" spans="1:4" ht="30" x14ac:dyDescent="0.25">
      <c r="A10878" s="369" t="s">
        <v>4107</v>
      </c>
      <c r="B10878" s="370" t="s">
        <v>7767</v>
      </c>
      <c r="C10878" s="371" t="s">
        <v>569</v>
      </c>
      <c r="D10878" s="372"/>
    </row>
    <row r="10879" spans="1:4" x14ac:dyDescent="0.25">
      <c r="A10879" s="369" t="s">
        <v>8913</v>
      </c>
      <c r="B10879" s="370" t="s">
        <v>8914</v>
      </c>
      <c r="C10879" s="371" t="s">
        <v>770</v>
      </c>
      <c r="D10879" s="372">
        <v>4</v>
      </c>
    </row>
    <row r="10880" spans="1:4" x14ac:dyDescent="0.25">
      <c r="A10880" s="369" t="s">
        <v>8915</v>
      </c>
      <c r="B10880" s="370" t="s">
        <v>8916</v>
      </c>
      <c r="C10880" s="371" t="s">
        <v>770</v>
      </c>
      <c r="D10880" s="372">
        <v>8</v>
      </c>
    </row>
    <row r="10881" spans="1:4" x14ac:dyDescent="0.25">
      <c r="A10881" s="369" t="s">
        <v>8917</v>
      </c>
      <c r="B10881" s="370" t="s">
        <v>8918</v>
      </c>
      <c r="C10881" s="371" t="s">
        <v>770</v>
      </c>
      <c r="D10881" s="372">
        <v>2</v>
      </c>
    </row>
    <row r="10882" spans="1:4" x14ac:dyDescent="0.25">
      <c r="A10882" s="369" t="s">
        <v>8935</v>
      </c>
      <c r="B10882" s="370" t="s">
        <v>8936</v>
      </c>
      <c r="C10882" s="371" t="s">
        <v>770</v>
      </c>
      <c r="D10882" s="372">
        <v>0.75</v>
      </c>
    </row>
    <row r="10883" spans="1:4" x14ac:dyDescent="0.25">
      <c r="A10883" s="369" t="s">
        <v>8949</v>
      </c>
      <c r="B10883" s="370" t="s">
        <v>8950</v>
      </c>
      <c r="C10883" s="371" t="s">
        <v>770</v>
      </c>
      <c r="D10883" s="372">
        <v>3.75</v>
      </c>
    </row>
    <row r="10884" spans="1:4" x14ac:dyDescent="0.25">
      <c r="A10884" s="369" t="s">
        <v>9194</v>
      </c>
      <c r="B10884" s="370" t="s">
        <v>9195</v>
      </c>
      <c r="C10884" s="371" t="s">
        <v>25</v>
      </c>
      <c r="D10884" s="372">
        <v>0.111</v>
      </c>
    </row>
    <row r="10885" spans="1:4" ht="30" x14ac:dyDescent="0.25">
      <c r="A10885" s="369" t="s">
        <v>14729</v>
      </c>
      <c r="B10885" s="370" t="s">
        <v>14730</v>
      </c>
      <c r="C10885" s="371" t="s">
        <v>770</v>
      </c>
      <c r="D10885" s="372">
        <v>1</v>
      </c>
    </row>
    <row r="10886" spans="1:4" ht="30" x14ac:dyDescent="0.25">
      <c r="A10886" s="369" t="s">
        <v>14982</v>
      </c>
      <c r="B10886" s="370" t="s">
        <v>14983</v>
      </c>
      <c r="C10886" s="371" t="s">
        <v>569</v>
      </c>
      <c r="D10886" s="372">
        <v>1</v>
      </c>
    </row>
    <row r="10887" spans="1:4" ht="30" x14ac:dyDescent="0.25">
      <c r="A10887" s="369" t="s">
        <v>4108</v>
      </c>
      <c r="B10887" s="370" t="s">
        <v>7768</v>
      </c>
      <c r="C10887" s="371" t="s">
        <v>569</v>
      </c>
      <c r="D10887" s="372"/>
    </row>
    <row r="10888" spans="1:4" x14ac:dyDescent="0.25">
      <c r="A10888" s="369" t="s">
        <v>8913</v>
      </c>
      <c r="B10888" s="370" t="s">
        <v>8914</v>
      </c>
      <c r="C10888" s="371" t="s">
        <v>770</v>
      </c>
      <c r="D10888" s="372">
        <v>0.5</v>
      </c>
    </row>
    <row r="10889" spans="1:4" x14ac:dyDescent="0.25">
      <c r="A10889" s="369" t="s">
        <v>8935</v>
      </c>
      <c r="B10889" s="370" t="s">
        <v>8936</v>
      </c>
      <c r="C10889" s="371" t="s">
        <v>770</v>
      </c>
      <c r="D10889" s="372">
        <v>1.5</v>
      </c>
    </row>
    <row r="10890" spans="1:4" x14ac:dyDescent="0.25">
      <c r="A10890" s="369" t="s">
        <v>8949</v>
      </c>
      <c r="B10890" s="370" t="s">
        <v>8950</v>
      </c>
      <c r="C10890" s="371" t="s">
        <v>770</v>
      </c>
      <c r="D10890" s="372">
        <v>3</v>
      </c>
    </row>
    <row r="10891" spans="1:4" x14ac:dyDescent="0.25">
      <c r="A10891" s="369" t="s">
        <v>8993</v>
      </c>
      <c r="B10891" s="370" t="s">
        <v>8994</v>
      </c>
      <c r="C10891" s="371" t="s">
        <v>32</v>
      </c>
      <c r="D10891" s="372">
        <v>190.08</v>
      </c>
    </row>
    <row r="10892" spans="1:4" x14ac:dyDescent="0.25">
      <c r="A10892" s="369" t="s">
        <v>9049</v>
      </c>
      <c r="B10892" s="370" t="s">
        <v>9050</v>
      </c>
      <c r="C10892" s="371" t="s">
        <v>25</v>
      </c>
      <c r="D10892" s="372">
        <v>0.35</v>
      </c>
    </row>
    <row r="10893" spans="1:4" x14ac:dyDescent="0.25">
      <c r="A10893" s="369" t="s">
        <v>9061</v>
      </c>
      <c r="B10893" s="370" t="s">
        <v>9062</v>
      </c>
      <c r="C10893" s="371" t="s">
        <v>25</v>
      </c>
      <c r="D10893" s="372">
        <v>0.48</v>
      </c>
    </row>
    <row r="10894" spans="1:4" ht="30" x14ac:dyDescent="0.25">
      <c r="A10894" s="369" t="s">
        <v>12530</v>
      </c>
      <c r="B10894" s="370" t="s">
        <v>12531</v>
      </c>
      <c r="C10894" s="371" t="s">
        <v>569</v>
      </c>
      <c r="D10894" s="372">
        <v>1</v>
      </c>
    </row>
    <row r="10895" spans="1:4" ht="45" x14ac:dyDescent="0.25">
      <c r="A10895" s="369" t="s">
        <v>14687</v>
      </c>
      <c r="B10895" s="370" t="s">
        <v>14688</v>
      </c>
      <c r="C10895" s="371" t="s">
        <v>770</v>
      </c>
      <c r="D10895" s="372">
        <v>0.28999999999999998</v>
      </c>
    </row>
    <row r="10896" spans="1:4" ht="30" x14ac:dyDescent="0.25">
      <c r="A10896" s="369" t="s">
        <v>14729</v>
      </c>
      <c r="B10896" s="370" t="s">
        <v>14730</v>
      </c>
      <c r="C10896" s="371" t="s">
        <v>770</v>
      </c>
      <c r="D10896" s="372">
        <v>0.45</v>
      </c>
    </row>
    <row r="10897" spans="1:4" x14ac:dyDescent="0.25">
      <c r="A10897" s="365" t="s">
        <v>7769</v>
      </c>
      <c r="B10897" s="366" t="s">
        <v>15172</v>
      </c>
      <c r="C10897" s="367"/>
      <c r="D10897" s="368"/>
    </row>
    <row r="10898" spans="1:4" x14ac:dyDescent="0.25">
      <c r="A10898" s="369" t="s">
        <v>4110</v>
      </c>
      <c r="B10898" s="370" t="s">
        <v>4111</v>
      </c>
      <c r="C10898" s="371" t="s">
        <v>569</v>
      </c>
      <c r="D10898" s="372"/>
    </row>
    <row r="10899" spans="1:4" x14ac:dyDescent="0.25">
      <c r="A10899" s="369" t="s">
        <v>8913</v>
      </c>
      <c r="B10899" s="370" t="s">
        <v>8914</v>
      </c>
      <c r="C10899" s="371" t="s">
        <v>770</v>
      </c>
      <c r="D10899" s="372">
        <v>0.5</v>
      </c>
    </row>
    <row r="10900" spans="1:4" x14ac:dyDescent="0.25">
      <c r="A10900" s="369" t="s">
        <v>8915</v>
      </c>
      <c r="B10900" s="370" t="s">
        <v>8916</v>
      </c>
      <c r="C10900" s="371" t="s">
        <v>770</v>
      </c>
      <c r="D10900" s="372">
        <v>1</v>
      </c>
    </row>
    <row r="10901" spans="1:4" ht="30" x14ac:dyDescent="0.25">
      <c r="A10901" s="369" t="s">
        <v>9097</v>
      </c>
      <c r="B10901" s="370" t="s">
        <v>9098</v>
      </c>
      <c r="C10901" s="371" t="s">
        <v>569</v>
      </c>
      <c r="D10901" s="372">
        <v>0.01</v>
      </c>
    </row>
    <row r="10902" spans="1:4" ht="45" x14ac:dyDescent="0.25">
      <c r="A10902" s="369" t="s">
        <v>13527</v>
      </c>
      <c r="B10902" s="370" t="s">
        <v>13528</v>
      </c>
      <c r="C10902" s="371" t="s">
        <v>569</v>
      </c>
      <c r="D10902" s="372">
        <v>1</v>
      </c>
    </row>
    <row r="10903" spans="1:4" ht="30" x14ac:dyDescent="0.25">
      <c r="A10903" s="369" t="s">
        <v>14729</v>
      </c>
      <c r="B10903" s="370" t="s">
        <v>14730</v>
      </c>
      <c r="C10903" s="371" t="s">
        <v>770</v>
      </c>
      <c r="D10903" s="372">
        <v>0.5</v>
      </c>
    </row>
    <row r="10904" spans="1:4" ht="30" x14ac:dyDescent="0.25">
      <c r="A10904" s="369" t="s">
        <v>4112</v>
      </c>
      <c r="B10904" s="370" t="s">
        <v>4113</v>
      </c>
      <c r="C10904" s="371" t="s">
        <v>569</v>
      </c>
      <c r="D10904" s="372"/>
    </row>
    <row r="10905" spans="1:4" x14ac:dyDescent="0.25">
      <c r="A10905" s="369" t="s">
        <v>8913</v>
      </c>
      <c r="B10905" s="370" t="s">
        <v>8914</v>
      </c>
      <c r="C10905" s="371" t="s">
        <v>770</v>
      </c>
      <c r="D10905" s="372">
        <v>0.3</v>
      </c>
    </row>
    <row r="10906" spans="1:4" x14ac:dyDescent="0.25">
      <c r="A10906" s="369" t="s">
        <v>8915</v>
      </c>
      <c r="B10906" s="370" t="s">
        <v>8916</v>
      </c>
      <c r="C10906" s="371" t="s">
        <v>770</v>
      </c>
      <c r="D10906" s="372">
        <v>0.3</v>
      </c>
    </row>
    <row r="10907" spans="1:4" ht="30" x14ac:dyDescent="0.25">
      <c r="A10907" s="369" t="s">
        <v>9097</v>
      </c>
      <c r="B10907" s="370" t="s">
        <v>9098</v>
      </c>
      <c r="C10907" s="371" t="s">
        <v>569</v>
      </c>
      <c r="D10907" s="372">
        <v>0.01</v>
      </c>
    </row>
    <row r="10908" spans="1:4" ht="45" x14ac:dyDescent="0.25">
      <c r="A10908" s="369" t="s">
        <v>13485</v>
      </c>
      <c r="B10908" s="370" t="s">
        <v>13486</v>
      </c>
      <c r="C10908" s="371" t="s">
        <v>569</v>
      </c>
      <c r="D10908" s="372">
        <v>1</v>
      </c>
    </row>
    <row r="10909" spans="1:4" ht="30" x14ac:dyDescent="0.25">
      <c r="A10909" s="369" t="s">
        <v>4114</v>
      </c>
      <c r="B10909" s="370" t="s">
        <v>7770</v>
      </c>
      <c r="C10909" s="371" t="s">
        <v>569</v>
      </c>
      <c r="D10909" s="372"/>
    </row>
    <row r="10910" spans="1:4" x14ac:dyDescent="0.25">
      <c r="A10910" s="369" t="s">
        <v>8913</v>
      </c>
      <c r="B10910" s="370" t="s">
        <v>8914</v>
      </c>
      <c r="C10910" s="371" t="s">
        <v>770</v>
      </c>
      <c r="D10910" s="372">
        <v>0.3</v>
      </c>
    </row>
    <row r="10911" spans="1:4" x14ac:dyDescent="0.25">
      <c r="A10911" s="369" t="s">
        <v>8915</v>
      </c>
      <c r="B10911" s="370" t="s">
        <v>8916</v>
      </c>
      <c r="C10911" s="371" t="s">
        <v>770</v>
      </c>
      <c r="D10911" s="372">
        <v>0.3</v>
      </c>
    </row>
    <row r="10912" spans="1:4" ht="30" x14ac:dyDescent="0.25">
      <c r="A10912" s="369" t="s">
        <v>9097</v>
      </c>
      <c r="B10912" s="370" t="s">
        <v>9098</v>
      </c>
      <c r="C10912" s="371" t="s">
        <v>569</v>
      </c>
      <c r="D10912" s="372">
        <v>0.01</v>
      </c>
    </row>
    <row r="10913" spans="1:4" ht="60" x14ac:dyDescent="0.25">
      <c r="A10913" s="369" t="s">
        <v>13413</v>
      </c>
      <c r="B10913" s="370" t="s">
        <v>13414</v>
      </c>
      <c r="C10913" s="371" t="s">
        <v>569</v>
      </c>
      <c r="D10913" s="372">
        <v>1</v>
      </c>
    </row>
    <row r="10914" spans="1:4" ht="30" x14ac:dyDescent="0.25">
      <c r="A10914" s="369" t="s">
        <v>4115</v>
      </c>
      <c r="B10914" s="370" t="s">
        <v>7771</v>
      </c>
      <c r="C10914" s="371" t="s">
        <v>569</v>
      </c>
      <c r="D10914" s="372"/>
    </row>
    <row r="10915" spans="1:4" x14ac:dyDescent="0.25">
      <c r="A10915" s="369" t="s">
        <v>8913</v>
      </c>
      <c r="B10915" s="370" t="s">
        <v>8914</v>
      </c>
      <c r="C10915" s="371" t="s">
        <v>770</v>
      </c>
      <c r="D10915" s="372">
        <v>0.5</v>
      </c>
    </row>
    <row r="10916" spans="1:4" x14ac:dyDescent="0.25">
      <c r="A10916" s="369" t="s">
        <v>8915</v>
      </c>
      <c r="B10916" s="370" t="s">
        <v>8916</v>
      </c>
      <c r="C10916" s="371" t="s">
        <v>770</v>
      </c>
      <c r="D10916" s="372">
        <v>1</v>
      </c>
    </row>
    <row r="10917" spans="1:4" ht="30" x14ac:dyDescent="0.25">
      <c r="A10917" s="369" t="s">
        <v>9097</v>
      </c>
      <c r="B10917" s="370" t="s">
        <v>9098</v>
      </c>
      <c r="C10917" s="371" t="s">
        <v>569</v>
      </c>
      <c r="D10917" s="372">
        <v>0.01</v>
      </c>
    </row>
    <row r="10918" spans="1:4" ht="30" x14ac:dyDescent="0.25">
      <c r="A10918" s="369" t="s">
        <v>13489</v>
      </c>
      <c r="B10918" s="370" t="s">
        <v>13490</v>
      </c>
      <c r="C10918" s="371" t="s">
        <v>569</v>
      </c>
      <c r="D10918" s="372">
        <v>1</v>
      </c>
    </row>
    <row r="10919" spans="1:4" ht="30" x14ac:dyDescent="0.25">
      <c r="A10919" s="369" t="s">
        <v>14729</v>
      </c>
      <c r="B10919" s="370" t="s">
        <v>14730</v>
      </c>
      <c r="C10919" s="371" t="s">
        <v>770</v>
      </c>
      <c r="D10919" s="372">
        <v>0.5</v>
      </c>
    </row>
    <row r="10920" spans="1:4" ht="30" x14ac:dyDescent="0.25">
      <c r="A10920" s="369" t="s">
        <v>4116</v>
      </c>
      <c r="B10920" s="370" t="s">
        <v>7772</v>
      </c>
      <c r="C10920" s="371" t="s">
        <v>569</v>
      </c>
      <c r="D10920" s="372"/>
    </row>
    <row r="10921" spans="1:4" x14ac:dyDescent="0.25">
      <c r="A10921" s="369" t="s">
        <v>8913</v>
      </c>
      <c r="B10921" s="370" t="s">
        <v>8914</v>
      </c>
      <c r="C10921" s="371" t="s">
        <v>770</v>
      </c>
      <c r="D10921" s="372">
        <v>0.5</v>
      </c>
    </row>
    <row r="10922" spans="1:4" x14ac:dyDescent="0.25">
      <c r="A10922" s="369" t="s">
        <v>8915</v>
      </c>
      <c r="B10922" s="370" t="s">
        <v>8916</v>
      </c>
      <c r="C10922" s="371" t="s">
        <v>770</v>
      </c>
      <c r="D10922" s="372">
        <v>1</v>
      </c>
    </row>
    <row r="10923" spans="1:4" ht="30" x14ac:dyDescent="0.25">
      <c r="A10923" s="369" t="s">
        <v>9097</v>
      </c>
      <c r="B10923" s="370" t="s">
        <v>9098</v>
      </c>
      <c r="C10923" s="371" t="s">
        <v>569</v>
      </c>
      <c r="D10923" s="372">
        <v>0.01</v>
      </c>
    </row>
    <row r="10924" spans="1:4" ht="45" x14ac:dyDescent="0.25">
      <c r="A10924" s="369" t="s">
        <v>13487</v>
      </c>
      <c r="B10924" s="370" t="s">
        <v>13488</v>
      </c>
      <c r="C10924" s="371" t="s">
        <v>569</v>
      </c>
      <c r="D10924" s="372">
        <v>1</v>
      </c>
    </row>
    <row r="10925" spans="1:4" ht="30" x14ac:dyDescent="0.25">
      <c r="A10925" s="369" t="s">
        <v>14729</v>
      </c>
      <c r="B10925" s="370" t="s">
        <v>14730</v>
      </c>
      <c r="C10925" s="371" t="s">
        <v>770</v>
      </c>
      <c r="D10925" s="372">
        <v>0.5</v>
      </c>
    </row>
    <row r="10926" spans="1:4" ht="30" x14ac:dyDescent="0.25">
      <c r="A10926" s="369" t="s">
        <v>4117</v>
      </c>
      <c r="B10926" s="370" t="s">
        <v>7773</v>
      </c>
      <c r="C10926" s="371" t="s">
        <v>569</v>
      </c>
      <c r="D10926" s="372"/>
    </row>
    <row r="10927" spans="1:4" x14ac:dyDescent="0.25">
      <c r="A10927" s="369" t="s">
        <v>8913</v>
      </c>
      <c r="B10927" s="370" t="s">
        <v>8914</v>
      </c>
      <c r="C10927" s="371" t="s">
        <v>770</v>
      </c>
      <c r="D10927" s="372">
        <v>0.5</v>
      </c>
    </row>
    <row r="10928" spans="1:4" x14ac:dyDescent="0.25">
      <c r="A10928" s="369" t="s">
        <v>8915</v>
      </c>
      <c r="B10928" s="370" t="s">
        <v>8916</v>
      </c>
      <c r="C10928" s="371" t="s">
        <v>770</v>
      </c>
      <c r="D10928" s="372">
        <v>0.5</v>
      </c>
    </row>
    <row r="10929" spans="1:4" ht="30" x14ac:dyDescent="0.25">
      <c r="A10929" s="369" t="s">
        <v>9097</v>
      </c>
      <c r="B10929" s="370" t="s">
        <v>9098</v>
      </c>
      <c r="C10929" s="371" t="s">
        <v>569</v>
      </c>
      <c r="D10929" s="372">
        <v>0.01</v>
      </c>
    </row>
    <row r="10930" spans="1:4" ht="45" x14ac:dyDescent="0.25">
      <c r="A10930" s="369" t="s">
        <v>13453</v>
      </c>
      <c r="B10930" s="370" t="s">
        <v>13454</v>
      </c>
      <c r="C10930" s="371" t="s">
        <v>569</v>
      </c>
      <c r="D10930" s="372">
        <v>1</v>
      </c>
    </row>
    <row r="10931" spans="1:4" x14ac:dyDescent="0.25">
      <c r="A10931" s="369" t="s">
        <v>4118</v>
      </c>
      <c r="B10931" s="370" t="s">
        <v>4119</v>
      </c>
      <c r="C10931" s="371" t="s">
        <v>569</v>
      </c>
      <c r="D10931" s="372"/>
    </row>
    <row r="10932" spans="1:4" x14ac:dyDescent="0.25">
      <c r="A10932" s="369" t="s">
        <v>8913</v>
      </c>
      <c r="B10932" s="370" t="s">
        <v>8914</v>
      </c>
      <c r="C10932" s="371" t="s">
        <v>770</v>
      </c>
      <c r="D10932" s="372">
        <v>0.3</v>
      </c>
    </row>
    <row r="10933" spans="1:4" x14ac:dyDescent="0.25">
      <c r="A10933" s="369" t="s">
        <v>8915</v>
      </c>
      <c r="B10933" s="370" t="s">
        <v>8916</v>
      </c>
      <c r="C10933" s="371" t="s">
        <v>770</v>
      </c>
      <c r="D10933" s="372">
        <v>0.3</v>
      </c>
    </row>
    <row r="10934" spans="1:4" ht="45" x14ac:dyDescent="0.25">
      <c r="A10934" s="369" t="s">
        <v>13529</v>
      </c>
      <c r="B10934" s="370" t="s">
        <v>13530</v>
      </c>
      <c r="C10934" s="371" t="s">
        <v>569</v>
      </c>
      <c r="D10934" s="372">
        <v>1</v>
      </c>
    </row>
    <row r="10935" spans="1:4" x14ac:dyDescent="0.25">
      <c r="A10935" s="369" t="s">
        <v>4120</v>
      </c>
      <c r="B10935" s="370" t="s">
        <v>4121</v>
      </c>
      <c r="C10935" s="371" t="s">
        <v>569</v>
      </c>
      <c r="D10935" s="372"/>
    </row>
    <row r="10936" spans="1:4" x14ac:dyDescent="0.25">
      <c r="A10936" s="369" t="s">
        <v>8913</v>
      </c>
      <c r="B10936" s="370" t="s">
        <v>8914</v>
      </c>
      <c r="C10936" s="371" t="s">
        <v>770</v>
      </c>
      <c r="D10936" s="372">
        <v>0.3</v>
      </c>
    </row>
    <row r="10937" spans="1:4" x14ac:dyDescent="0.25">
      <c r="A10937" s="369" t="s">
        <v>8915</v>
      </c>
      <c r="B10937" s="370" t="s">
        <v>8916</v>
      </c>
      <c r="C10937" s="371" t="s">
        <v>770</v>
      </c>
      <c r="D10937" s="372">
        <v>0.3</v>
      </c>
    </row>
    <row r="10938" spans="1:4" ht="60" x14ac:dyDescent="0.25">
      <c r="A10938" s="369" t="s">
        <v>13531</v>
      </c>
      <c r="B10938" s="370" t="s">
        <v>13532</v>
      </c>
      <c r="C10938" s="371" t="s">
        <v>569</v>
      </c>
      <c r="D10938" s="372">
        <v>1</v>
      </c>
    </row>
    <row r="10939" spans="1:4" ht="30" x14ac:dyDescent="0.25">
      <c r="A10939" s="369" t="s">
        <v>4122</v>
      </c>
      <c r="B10939" s="370" t="s">
        <v>7774</v>
      </c>
      <c r="C10939" s="371" t="s">
        <v>569</v>
      </c>
      <c r="D10939" s="372"/>
    </row>
    <row r="10940" spans="1:4" x14ac:dyDescent="0.25">
      <c r="A10940" s="369" t="s">
        <v>8913</v>
      </c>
      <c r="B10940" s="370" t="s">
        <v>8914</v>
      </c>
      <c r="C10940" s="371" t="s">
        <v>770</v>
      </c>
      <c r="D10940" s="372">
        <v>0.5</v>
      </c>
    </row>
    <row r="10941" spans="1:4" x14ac:dyDescent="0.25">
      <c r="A10941" s="369" t="s">
        <v>8915</v>
      </c>
      <c r="B10941" s="370" t="s">
        <v>8916</v>
      </c>
      <c r="C10941" s="371" t="s">
        <v>770</v>
      </c>
      <c r="D10941" s="372">
        <v>1</v>
      </c>
    </row>
    <row r="10942" spans="1:4" ht="30" x14ac:dyDescent="0.25">
      <c r="A10942" s="369" t="s">
        <v>9097</v>
      </c>
      <c r="B10942" s="370" t="s">
        <v>9098</v>
      </c>
      <c r="C10942" s="371" t="s">
        <v>569</v>
      </c>
      <c r="D10942" s="372">
        <v>0.01</v>
      </c>
    </row>
    <row r="10943" spans="1:4" ht="45" x14ac:dyDescent="0.25">
      <c r="A10943" s="369" t="s">
        <v>13457</v>
      </c>
      <c r="B10943" s="370" t="s">
        <v>13458</v>
      </c>
      <c r="C10943" s="371" t="s">
        <v>569</v>
      </c>
      <c r="D10943" s="372">
        <v>1</v>
      </c>
    </row>
    <row r="10944" spans="1:4" ht="30" x14ac:dyDescent="0.25">
      <c r="A10944" s="369" t="s">
        <v>14729</v>
      </c>
      <c r="B10944" s="370" t="s">
        <v>14730</v>
      </c>
      <c r="C10944" s="371" t="s">
        <v>770</v>
      </c>
      <c r="D10944" s="372">
        <v>0.5</v>
      </c>
    </row>
    <row r="10945" spans="1:4" ht="45" x14ac:dyDescent="0.25">
      <c r="A10945" s="369" t="s">
        <v>4123</v>
      </c>
      <c r="B10945" s="370" t="s">
        <v>7775</v>
      </c>
      <c r="C10945" s="371" t="s">
        <v>569</v>
      </c>
      <c r="D10945" s="372"/>
    </row>
    <row r="10946" spans="1:4" x14ac:dyDescent="0.25">
      <c r="A10946" s="369" t="s">
        <v>8913</v>
      </c>
      <c r="B10946" s="370" t="s">
        <v>8914</v>
      </c>
      <c r="C10946" s="371" t="s">
        <v>770</v>
      </c>
      <c r="D10946" s="372">
        <v>0.5</v>
      </c>
    </row>
    <row r="10947" spans="1:4" x14ac:dyDescent="0.25">
      <c r="A10947" s="369" t="s">
        <v>8915</v>
      </c>
      <c r="B10947" s="370" t="s">
        <v>8916</v>
      </c>
      <c r="C10947" s="371" t="s">
        <v>770</v>
      </c>
      <c r="D10947" s="372">
        <v>1</v>
      </c>
    </row>
    <row r="10948" spans="1:4" ht="30" x14ac:dyDescent="0.25">
      <c r="A10948" s="369" t="s">
        <v>9097</v>
      </c>
      <c r="B10948" s="370" t="s">
        <v>9098</v>
      </c>
      <c r="C10948" s="371" t="s">
        <v>569</v>
      </c>
      <c r="D10948" s="372">
        <v>0.01</v>
      </c>
    </row>
    <row r="10949" spans="1:4" ht="60" x14ac:dyDescent="0.25">
      <c r="A10949" s="369" t="s">
        <v>13445</v>
      </c>
      <c r="B10949" s="370" t="s">
        <v>13446</v>
      </c>
      <c r="C10949" s="371" t="s">
        <v>569</v>
      </c>
      <c r="D10949" s="372">
        <v>1</v>
      </c>
    </row>
    <row r="10950" spans="1:4" ht="30" x14ac:dyDescent="0.25">
      <c r="A10950" s="369" t="s">
        <v>14729</v>
      </c>
      <c r="B10950" s="370" t="s">
        <v>14730</v>
      </c>
      <c r="C10950" s="371" t="s">
        <v>770</v>
      </c>
      <c r="D10950" s="372">
        <v>0.5</v>
      </c>
    </row>
    <row r="10951" spans="1:4" ht="30" x14ac:dyDescent="0.25">
      <c r="A10951" s="369" t="s">
        <v>4124</v>
      </c>
      <c r="B10951" s="370" t="s">
        <v>7776</v>
      </c>
      <c r="C10951" s="371" t="s">
        <v>569</v>
      </c>
      <c r="D10951" s="372"/>
    </row>
    <row r="10952" spans="1:4" x14ac:dyDescent="0.25">
      <c r="A10952" s="369" t="s">
        <v>8913</v>
      </c>
      <c r="B10952" s="370" t="s">
        <v>8914</v>
      </c>
      <c r="C10952" s="371" t="s">
        <v>770</v>
      </c>
      <c r="D10952" s="372">
        <v>0.5</v>
      </c>
    </row>
    <row r="10953" spans="1:4" x14ac:dyDescent="0.25">
      <c r="A10953" s="369" t="s">
        <v>8915</v>
      </c>
      <c r="B10953" s="370" t="s">
        <v>8916</v>
      </c>
      <c r="C10953" s="371" t="s">
        <v>770</v>
      </c>
      <c r="D10953" s="372">
        <v>1</v>
      </c>
    </row>
    <row r="10954" spans="1:4" ht="30" x14ac:dyDescent="0.25">
      <c r="A10954" s="369" t="s">
        <v>9097</v>
      </c>
      <c r="B10954" s="370" t="s">
        <v>9098</v>
      </c>
      <c r="C10954" s="371" t="s">
        <v>569</v>
      </c>
      <c r="D10954" s="372">
        <v>0.01</v>
      </c>
    </row>
    <row r="10955" spans="1:4" ht="45" x14ac:dyDescent="0.25">
      <c r="A10955" s="369" t="s">
        <v>13451</v>
      </c>
      <c r="B10955" s="370" t="s">
        <v>13452</v>
      </c>
      <c r="C10955" s="371" t="s">
        <v>569</v>
      </c>
      <c r="D10955" s="372">
        <v>1</v>
      </c>
    </row>
    <row r="10956" spans="1:4" ht="30" x14ac:dyDescent="0.25">
      <c r="A10956" s="369" t="s">
        <v>14729</v>
      </c>
      <c r="B10956" s="370" t="s">
        <v>14730</v>
      </c>
      <c r="C10956" s="371" t="s">
        <v>770</v>
      </c>
      <c r="D10956" s="372">
        <v>0.5</v>
      </c>
    </row>
    <row r="10957" spans="1:4" ht="30" x14ac:dyDescent="0.25">
      <c r="A10957" s="369" t="s">
        <v>4125</v>
      </c>
      <c r="B10957" s="370" t="s">
        <v>7777</v>
      </c>
      <c r="C10957" s="371" t="s">
        <v>569</v>
      </c>
      <c r="D10957" s="372"/>
    </row>
    <row r="10958" spans="1:4" x14ac:dyDescent="0.25">
      <c r="A10958" s="369" t="s">
        <v>8913</v>
      </c>
      <c r="B10958" s="370" t="s">
        <v>8914</v>
      </c>
      <c r="C10958" s="371" t="s">
        <v>770</v>
      </c>
      <c r="D10958" s="372">
        <v>0.5</v>
      </c>
    </row>
    <row r="10959" spans="1:4" x14ac:dyDescent="0.25">
      <c r="A10959" s="369" t="s">
        <v>8915</v>
      </c>
      <c r="B10959" s="370" t="s">
        <v>8916</v>
      </c>
      <c r="C10959" s="371" t="s">
        <v>770</v>
      </c>
      <c r="D10959" s="372">
        <v>1</v>
      </c>
    </row>
    <row r="10960" spans="1:4" ht="30" x14ac:dyDescent="0.25">
      <c r="A10960" s="369" t="s">
        <v>9097</v>
      </c>
      <c r="B10960" s="370" t="s">
        <v>9098</v>
      </c>
      <c r="C10960" s="371" t="s">
        <v>569</v>
      </c>
      <c r="D10960" s="372">
        <v>0.01</v>
      </c>
    </row>
    <row r="10961" spans="1:4" ht="45" x14ac:dyDescent="0.25">
      <c r="A10961" s="369" t="s">
        <v>13455</v>
      </c>
      <c r="B10961" s="370" t="s">
        <v>13456</v>
      </c>
      <c r="C10961" s="371" t="s">
        <v>569</v>
      </c>
      <c r="D10961" s="372">
        <v>1</v>
      </c>
    </row>
    <row r="10962" spans="1:4" ht="30" x14ac:dyDescent="0.25">
      <c r="A10962" s="369" t="s">
        <v>14729</v>
      </c>
      <c r="B10962" s="370" t="s">
        <v>14730</v>
      </c>
      <c r="C10962" s="371" t="s">
        <v>770</v>
      </c>
      <c r="D10962" s="372">
        <v>0.5</v>
      </c>
    </row>
    <row r="10963" spans="1:4" ht="45" x14ac:dyDescent="0.25">
      <c r="A10963" s="369" t="s">
        <v>4126</v>
      </c>
      <c r="B10963" s="370" t="s">
        <v>7778</v>
      </c>
      <c r="C10963" s="371" t="s">
        <v>569</v>
      </c>
      <c r="D10963" s="372"/>
    </row>
    <row r="10964" spans="1:4" x14ac:dyDescent="0.25">
      <c r="A10964" s="369" t="s">
        <v>8913</v>
      </c>
      <c r="B10964" s="370" t="s">
        <v>8914</v>
      </c>
      <c r="C10964" s="371" t="s">
        <v>770</v>
      </c>
      <c r="D10964" s="372">
        <v>0.5</v>
      </c>
    </row>
    <row r="10965" spans="1:4" x14ac:dyDescent="0.25">
      <c r="A10965" s="369" t="s">
        <v>8915</v>
      </c>
      <c r="B10965" s="370" t="s">
        <v>8916</v>
      </c>
      <c r="C10965" s="371" t="s">
        <v>770</v>
      </c>
      <c r="D10965" s="372">
        <v>1</v>
      </c>
    </row>
    <row r="10966" spans="1:4" ht="30" x14ac:dyDescent="0.25">
      <c r="A10966" s="369" t="s">
        <v>9097</v>
      </c>
      <c r="B10966" s="370" t="s">
        <v>9098</v>
      </c>
      <c r="C10966" s="371" t="s">
        <v>569</v>
      </c>
      <c r="D10966" s="372">
        <v>0.01</v>
      </c>
    </row>
    <row r="10967" spans="1:4" ht="75" x14ac:dyDescent="0.25">
      <c r="A10967" s="369" t="s">
        <v>13447</v>
      </c>
      <c r="B10967" s="370" t="s">
        <v>13448</v>
      </c>
      <c r="C10967" s="371" t="s">
        <v>569</v>
      </c>
      <c r="D10967" s="372">
        <v>1</v>
      </c>
    </row>
    <row r="10968" spans="1:4" ht="30" x14ac:dyDescent="0.25">
      <c r="A10968" s="369" t="s">
        <v>4127</v>
      </c>
      <c r="B10968" s="370" t="s">
        <v>7779</v>
      </c>
      <c r="C10968" s="371" t="s">
        <v>569</v>
      </c>
      <c r="D10968" s="372"/>
    </row>
    <row r="10969" spans="1:4" x14ac:dyDescent="0.25">
      <c r="A10969" s="369" t="s">
        <v>8913</v>
      </c>
      <c r="B10969" s="370" t="s">
        <v>8914</v>
      </c>
      <c r="C10969" s="371" t="s">
        <v>770</v>
      </c>
      <c r="D10969" s="372">
        <v>0.5</v>
      </c>
    </row>
    <row r="10970" spans="1:4" x14ac:dyDescent="0.25">
      <c r="A10970" s="369" t="s">
        <v>8915</v>
      </c>
      <c r="B10970" s="370" t="s">
        <v>8916</v>
      </c>
      <c r="C10970" s="371" t="s">
        <v>770</v>
      </c>
      <c r="D10970" s="372">
        <v>1</v>
      </c>
    </row>
    <row r="10971" spans="1:4" ht="30" x14ac:dyDescent="0.25">
      <c r="A10971" s="369" t="s">
        <v>9097</v>
      </c>
      <c r="B10971" s="370" t="s">
        <v>9098</v>
      </c>
      <c r="C10971" s="371" t="s">
        <v>569</v>
      </c>
      <c r="D10971" s="372">
        <v>0.01</v>
      </c>
    </row>
    <row r="10972" spans="1:4" ht="60" x14ac:dyDescent="0.25">
      <c r="A10972" s="369" t="s">
        <v>13441</v>
      </c>
      <c r="B10972" s="370" t="s">
        <v>13442</v>
      </c>
      <c r="C10972" s="371" t="s">
        <v>569</v>
      </c>
      <c r="D10972" s="372">
        <v>1</v>
      </c>
    </row>
    <row r="10973" spans="1:4" ht="30" x14ac:dyDescent="0.25">
      <c r="A10973" s="369" t="s">
        <v>4128</v>
      </c>
      <c r="B10973" s="370" t="s">
        <v>7780</v>
      </c>
      <c r="C10973" s="371" t="s">
        <v>569</v>
      </c>
      <c r="D10973" s="372"/>
    </row>
    <row r="10974" spans="1:4" x14ac:dyDescent="0.25">
      <c r="A10974" s="369" t="s">
        <v>8913</v>
      </c>
      <c r="B10974" s="370" t="s">
        <v>8914</v>
      </c>
      <c r="C10974" s="371" t="s">
        <v>770</v>
      </c>
      <c r="D10974" s="372">
        <v>0.5</v>
      </c>
    </row>
    <row r="10975" spans="1:4" x14ac:dyDescent="0.25">
      <c r="A10975" s="369" t="s">
        <v>8915</v>
      </c>
      <c r="B10975" s="370" t="s">
        <v>8916</v>
      </c>
      <c r="C10975" s="371" t="s">
        <v>770</v>
      </c>
      <c r="D10975" s="372">
        <v>1</v>
      </c>
    </row>
    <row r="10976" spans="1:4" ht="30" x14ac:dyDescent="0.25">
      <c r="A10976" s="369" t="s">
        <v>9097</v>
      </c>
      <c r="B10976" s="370" t="s">
        <v>9098</v>
      </c>
      <c r="C10976" s="371" t="s">
        <v>569</v>
      </c>
      <c r="D10976" s="372">
        <v>0.01</v>
      </c>
    </row>
    <row r="10977" spans="1:4" ht="60" x14ac:dyDescent="0.25">
      <c r="A10977" s="369" t="s">
        <v>13449</v>
      </c>
      <c r="B10977" s="370" t="s">
        <v>13450</v>
      </c>
      <c r="C10977" s="371" t="s">
        <v>569</v>
      </c>
      <c r="D10977" s="372">
        <v>1</v>
      </c>
    </row>
    <row r="10978" spans="1:4" ht="30" x14ac:dyDescent="0.25">
      <c r="A10978" s="369" t="s">
        <v>14729</v>
      </c>
      <c r="B10978" s="370" t="s">
        <v>14730</v>
      </c>
      <c r="C10978" s="371" t="s">
        <v>770</v>
      </c>
      <c r="D10978" s="372">
        <v>0.5</v>
      </c>
    </row>
    <row r="10979" spans="1:4" x14ac:dyDescent="0.25">
      <c r="A10979" s="365" t="s">
        <v>7781</v>
      </c>
      <c r="B10979" s="366" t="s">
        <v>15173</v>
      </c>
      <c r="C10979" s="367"/>
      <c r="D10979" s="368"/>
    </row>
    <row r="10980" spans="1:4" ht="30" x14ac:dyDescent="0.25">
      <c r="A10980" s="369" t="s">
        <v>4130</v>
      </c>
      <c r="B10980" s="370" t="s">
        <v>7782</v>
      </c>
      <c r="C10980" s="371" t="s">
        <v>569</v>
      </c>
      <c r="D10980" s="372"/>
    </row>
    <row r="10981" spans="1:4" x14ac:dyDescent="0.25">
      <c r="A10981" s="369" t="s">
        <v>8913</v>
      </c>
      <c r="B10981" s="370" t="s">
        <v>8914</v>
      </c>
      <c r="C10981" s="371" t="s">
        <v>770</v>
      </c>
      <c r="D10981" s="372">
        <v>0.5</v>
      </c>
    </row>
    <row r="10982" spans="1:4" x14ac:dyDescent="0.25">
      <c r="A10982" s="369" t="s">
        <v>8915</v>
      </c>
      <c r="B10982" s="370" t="s">
        <v>8916</v>
      </c>
      <c r="C10982" s="371" t="s">
        <v>770</v>
      </c>
      <c r="D10982" s="372">
        <v>0.5</v>
      </c>
    </row>
    <row r="10983" spans="1:4" ht="30" x14ac:dyDescent="0.25">
      <c r="A10983" s="369" t="s">
        <v>9097</v>
      </c>
      <c r="B10983" s="370" t="s">
        <v>9098</v>
      </c>
      <c r="C10983" s="371" t="s">
        <v>569</v>
      </c>
      <c r="D10983" s="372">
        <v>0.01</v>
      </c>
    </row>
    <row r="10984" spans="1:4" ht="45" x14ac:dyDescent="0.25">
      <c r="A10984" s="369" t="s">
        <v>13463</v>
      </c>
      <c r="B10984" s="370" t="s">
        <v>13464</v>
      </c>
      <c r="C10984" s="371" t="s">
        <v>569</v>
      </c>
      <c r="D10984" s="372">
        <v>1</v>
      </c>
    </row>
    <row r="10985" spans="1:4" ht="30" x14ac:dyDescent="0.25">
      <c r="A10985" s="369" t="s">
        <v>4131</v>
      </c>
      <c r="B10985" s="370" t="s">
        <v>7783</v>
      </c>
      <c r="C10985" s="371" t="s">
        <v>569</v>
      </c>
      <c r="D10985" s="372"/>
    </row>
    <row r="10986" spans="1:4" x14ac:dyDescent="0.25">
      <c r="A10986" s="369" t="s">
        <v>8913</v>
      </c>
      <c r="B10986" s="370" t="s">
        <v>8914</v>
      </c>
      <c r="C10986" s="371" t="s">
        <v>770</v>
      </c>
      <c r="D10986" s="372">
        <v>0.5</v>
      </c>
    </row>
    <row r="10987" spans="1:4" x14ac:dyDescent="0.25">
      <c r="A10987" s="369" t="s">
        <v>8915</v>
      </c>
      <c r="B10987" s="370" t="s">
        <v>8916</v>
      </c>
      <c r="C10987" s="371" t="s">
        <v>770</v>
      </c>
      <c r="D10987" s="372">
        <v>0.5</v>
      </c>
    </row>
    <row r="10988" spans="1:4" ht="30" x14ac:dyDescent="0.25">
      <c r="A10988" s="369" t="s">
        <v>9097</v>
      </c>
      <c r="B10988" s="370" t="s">
        <v>9098</v>
      </c>
      <c r="C10988" s="371" t="s">
        <v>569</v>
      </c>
      <c r="D10988" s="372">
        <v>0.01</v>
      </c>
    </row>
    <row r="10989" spans="1:4" ht="45" x14ac:dyDescent="0.25">
      <c r="A10989" s="369" t="s">
        <v>13469</v>
      </c>
      <c r="B10989" s="370" t="s">
        <v>13470</v>
      </c>
      <c r="C10989" s="371" t="s">
        <v>569</v>
      </c>
      <c r="D10989" s="372">
        <v>1</v>
      </c>
    </row>
    <row r="10990" spans="1:4" ht="30" x14ac:dyDescent="0.25">
      <c r="A10990" s="369" t="s">
        <v>4132</v>
      </c>
      <c r="B10990" s="370" t="s">
        <v>7784</v>
      </c>
      <c r="C10990" s="371" t="s">
        <v>569</v>
      </c>
      <c r="D10990" s="372"/>
    </row>
    <row r="10991" spans="1:4" x14ac:dyDescent="0.25">
      <c r="A10991" s="369" t="s">
        <v>8913</v>
      </c>
      <c r="B10991" s="370" t="s">
        <v>8914</v>
      </c>
      <c r="C10991" s="371" t="s">
        <v>770</v>
      </c>
      <c r="D10991" s="372">
        <v>0.5</v>
      </c>
    </row>
    <row r="10992" spans="1:4" x14ac:dyDescent="0.25">
      <c r="A10992" s="369" t="s">
        <v>8915</v>
      </c>
      <c r="B10992" s="370" t="s">
        <v>8916</v>
      </c>
      <c r="C10992" s="371" t="s">
        <v>770</v>
      </c>
      <c r="D10992" s="372">
        <v>0.5</v>
      </c>
    </row>
    <row r="10993" spans="1:4" ht="30" x14ac:dyDescent="0.25">
      <c r="A10993" s="369" t="s">
        <v>9097</v>
      </c>
      <c r="B10993" s="370" t="s">
        <v>9098</v>
      </c>
      <c r="C10993" s="371" t="s">
        <v>569</v>
      </c>
      <c r="D10993" s="372">
        <v>0.01</v>
      </c>
    </row>
    <row r="10994" spans="1:4" x14ac:dyDescent="0.25">
      <c r="A10994" s="369" t="s">
        <v>13471</v>
      </c>
      <c r="B10994" s="370" t="s">
        <v>13472</v>
      </c>
      <c r="C10994" s="371" t="s">
        <v>569</v>
      </c>
      <c r="D10994" s="372">
        <v>1</v>
      </c>
    </row>
    <row r="10995" spans="1:4" ht="30" x14ac:dyDescent="0.25">
      <c r="A10995" s="369" t="s">
        <v>4133</v>
      </c>
      <c r="B10995" s="370" t="s">
        <v>7785</v>
      </c>
      <c r="C10995" s="371" t="s">
        <v>569</v>
      </c>
      <c r="D10995" s="372"/>
    </row>
    <row r="10996" spans="1:4" x14ac:dyDescent="0.25">
      <c r="A10996" s="369" t="s">
        <v>8913</v>
      </c>
      <c r="B10996" s="370" t="s">
        <v>8914</v>
      </c>
      <c r="C10996" s="371" t="s">
        <v>770</v>
      </c>
      <c r="D10996" s="372">
        <v>0.5</v>
      </c>
    </row>
    <row r="10997" spans="1:4" x14ac:dyDescent="0.25">
      <c r="A10997" s="369" t="s">
        <v>8915</v>
      </c>
      <c r="B10997" s="370" t="s">
        <v>8916</v>
      </c>
      <c r="C10997" s="371" t="s">
        <v>770</v>
      </c>
      <c r="D10997" s="372">
        <v>0.5</v>
      </c>
    </row>
    <row r="10998" spans="1:4" ht="30" x14ac:dyDescent="0.25">
      <c r="A10998" s="369" t="s">
        <v>9097</v>
      </c>
      <c r="B10998" s="370" t="s">
        <v>9098</v>
      </c>
      <c r="C10998" s="371" t="s">
        <v>569</v>
      </c>
      <c r="D10998" s="372">
        <v>0.01</v>
      </c>
    </row>
    <row r="10999" spans="1:4" ht="30" x14ac:dyDescent="0.25">
      <c r="A10999" s="369" t="s">
        <v>13473</v>
      </c>
      <c r="B10999" s="370" t="s">
        <v>13474</v>
      </c>
      <c r="C10999" s="371" t="s">
        <v>569</v>
      </c>
      <c r="D10999" s="372">
        <v>1</v>
      </c>
    </row>
    <row r="11000" spans="1:4" ht="30" x14ac:dyDescent="0.25">
      <c r="A11000" s="369" t="s">
        <v>4134</v>
      </c>
      <c r="B11000" s="370" t="s">
        <v>7786</v>
      </c>
      <c r="C11000" s="371" t="s">
        <v>569</v>
      </c>
      <c r="D11000" s="372"/>
    </row>
    <row r="11001" spans="1:4" x14ac:dyDescent="0.25">
      <c r="A11001" s="369" t="s">
        <v>8913</v>
      </c>
      <c r="B11001" s="370" t="s">
        <v>8914</v>
      </c>
      <c r="C11001" s="371" t="s">
        <v>770</v>
      </c>
      <c r="D11001" s="372">
        <v>0.5</v>
      </c>
    </row>
    <row r="11002" spans="1:4" x14ac:dyDescent="0.25">
      <c r="A11002" s="369" t="s">
        <v>8915</v>
      </c>
      <c r="B11002" s="370" t="s">
        <v>8916</v>
      </c>
      <c r="C11002" s="371" t="s">
        <v>770</v>
      </c>
      <c r="D11002" s="372">
        <v>0.5</v>
      </c>
    </row>
    <row r="11003" spans="1:4" ht="30" x14ac:dyDescent="0.25">
      <c r="A11003" s="369" t="s">
        <v>9097</v>
      </c>
      <c r="B11003" s="370" t="s">
        <v>9098</v>
      </c>
      <c r="C11003" s="371" t="s">
        <v>569</v>
      </c>
      <c r="D11003" s="372">
        <v>0.01</v>
      </c>
    </row>
    <row r="11004" spans="1:4" ht="45" x14ac:dyDescent="0.25">
      <c r="A11004" s="369" t="s">
        <v>13475</v>
      </c>
      <c r="B11004" s="370" t="s">
        <v>13476</v>
      </c>
      <c r="C11004" s="371" t="s">
        <v>569</v>
      </c>
      <c r="D11004" s="372">
        <v>1</v>
      </c>
    </row>
    <row r="11005" spans="1:4" ht="30" x14ac:dyDescent="0.25">
      <c r="A11005" s="369" t="s">
        <v>4135</v>
      </c>
      <c r="B11005" s="370" t="s">
        <v>7787</v>
      </c>
      <c r="C11005" s="371" t="s">
        <v>569</v>
      </c>
      <c r="D11005" s="372"/>
    </row>
    <row r="11006" spans="1:4" x14ac:dyDescent="0.25">
      <c r="A11006" s="369" t="s">
        <v>8913</v>
      </c>
      <c r="B11006" s="370" t="s">
        <v>8914</v>
      </c>
      <c r="C11006" s="371" t="s">
        <v>770</v>
      </c>
      <c r="D11006" s="372">
        <v>0.5</v>
      </c>
    </row>
    <row r="11007" spans="1:4" x14ac:dyDescent="0.25">
      <c r="A11007" s="369" t="s">
        <v>8915</v>
      </c>
      <c r="B11007" s="370" t="s">
        <v>8916</v>
      </c>
      <c r="C11007" s="371" t="s">
        <v>770</v>
      </c>
      <c r="D11007" s="372">
        <v>0.5</v>
      </c>
    </row>
    <row r="11008" spans="1:4" ht="30" x14ac:dyDescent="0.25">
      <c r="A11008" s="369" t="s">
        <v>9097</v>
      </c>
      <c r="B11008" s="370" t="s">
        <v>9098</v>
      </c>
      <c r="C11008" s="371" t="s">
        <v>569</v>
      </c>
      <c r="D11008" s="372">
        <v>0.01</v>
      </c>
    </row>
    <row r="11009" spans="1:4" ht="45" x14ac:dyDescent="0.25">
      <c r="A11009" s="369" t="s">
        <v>13477</v>
      </c>
      <c r="B11009" s="370" t="s">
        <v>13478</v>
      </c>
      <c r="C11009" s="371" t="s">
        <v>569</v>
      </c>
      <c r="D11009" s="372">
        <v>1</v>
      </c>
    </row>
    <row r="11010" spans="1:4" x14ac:dyDescent="0.25">
      <c r="A11010" s="365" t="s">
        <v>7788</v>
      </c>
      <c r="B11010" s="366" t="s">
        <v>15174</v>
      </c>
      <c r="C11010" s="367"/>
      <c r="D11010" s="368"/>
    </row>
    <row r="11011" spans="1:4" ht="30" x14ac:dyDescent="0.25">
      <c r="A11011" s="369" t="s">
        <v>4137</v>
      </c>
      <c r="B11011" s="370" t="s">
        <v>4138</v>
      </c>
      <c r="C11011" s="371" t="s">
        <v>569</v>
      </c>
      <c r="D11011" s="372"/>
    </row>
    <row r="11012" spans="1:4" x14ac:dyDescent="0.25">
      <c r="A11012" s="369" t="s">
        <v>8913</v>
      </c>
      <c r="B11012" s="370" t="s">
        <v>8914</v>
      </c>
      <c r="C11012" s="371" t="s">
        <v>770</v>
      </c>
      <c r="D11012" s="372">
        <v>0.4</v>
      </c>
    </row>
    <row r="11013" spans="1:4" x14ac:dyDescent="0.25">
      <c r="A11013" s="369" t="s">
        <v>8915</v>
      </c>
      <c r="B11013" s="370" t="s">
        <v>8916</v>
      </c>
      <c r="C11013" s="371" t="s">
        <v>770</v>
      </c>
      <c r="D11013" s="372">
        <v>0.4</v>
      </c>
    </row>
    <row r="11014" spans="1:4" ht="30" x14ac:dyDescent="0.25">
      <c r="A11014" s="369" t="s">
        <v>9097</v>
      </c>
      <c r="B11014" s="370" t="s">
        <v>9098</v>
      </c>
      <c r="C11014" s="371" t="s">
        <v>569</v>
      </c>
      <c r="D11014" s="372">
        <v>1.4999999999999999E-2</v>
      </c>
    </row>
    <row r="11015" spans="1:4" x14ac:dyDescent="0.25">
      <c r="A11015" s="369" t="s">
        <v>9548</v>
      </c>
      <c r="B11015" s="370" t="s">
        <v>9549</v>
      </c>
      <c r="C11015" s="371" t="s">
        <v>569</v>
      </c>
      <c r="D11015" s="372">
        <v>2</v>
      </c>
    </row>
    <row r="11016" spans="1:4" ht="45" x14ac:dyDescent="0.25">
      <c r="A11016" s="369" t="s">
        <v>13515</v>
      </c>
      <c r="B11016" s="370" t="s">
        <v>13516</v>
      </c>
      <c r="C11016" s="371" t="s">
        <v>569</v>
      </c>
      <c r="D11016" s="372">
        <v>1</v>
      </c>
    </row>
    <row r="11017" spans="1:4" ht="30" x14ac:dyDescent="0.25">
      <c r="A11017" s="369" t="s">
        <v>4139</v>
      </c>
      <c r="B11017" s="370" t="s">
        <v>7789</v>
      </c>
      <c r="C11017" s="371" t="s">
        <v>569</v>
      </c>
      <c r="D11017" s="372"/>
    </row>
    <row r="11018" spans="1:4" x14ac:dyDescent="0.25">
      <c r="A11018" s="369" t="s">
        <v>8913</v>
      </c>
      <c r="B11018" s="370" t="s">
        <v>8914</v>
      </c>
      <c r="C11018" s="371" t="s">
        <v>770</v>
      </c>
      <c r="D11018" s="372">
        <v>0.4</v>
      </c>
    </row>
    <row r="11019" spans="1:4" x14ac:dyDescent="0.25">
      <c r="A11019" s="369" t="s">
        <v>8915</v>
      </c>
      <c r="B11019" s="370" t="s">
        <v>8916</v>
      </c>
      <c r="C11019" s="371" t="s">
        <v>770</v>
      </c>
      <c r="D11019" s="372">
        <v>0.4</v>
      </c>
    </row>
    <row r="11020" spans="1:4" ht="30" x14ac:dyDescent="0.25">
      <c r="A11020" s="369" t="s">
        <v>9097</v>
      </c>
      <c r="B11020" s="370" t="s">
        <v>9098</v>
      </c>
      <c r="C11020" s="371" t="s">
        <v>569</v>
      </c>
      <c r="D11020" s="372">
        <v>1.4999999999999999E-2</v>
      </c>
    </row>
    <row r="11021" spans="1:4" ht="45" x14ac:dyDescent="0.25">
      <c r="A11021" s="369" t="s">
        <v>13519</v>
      </c>
      <c r="B11021" s="370" t="s">
        <v>13520</v>
      </c>
      <c r="C11021" s="371" t="s">
        <v>569</v>
      </c>
      <c r="D11021" s="372">
        <v>1</v>
      </c>
    </row>
    <row r="11022" spans="1:4" ht="30" x14ac:dyDescent="0.25">
      <c r="A11022" s="369" t="s">
        <v>4140</v>
      </c>
      <c r="B11022" s="370" t="s">
        <v>7790</v>
      </c>
      <c r="C11022" s="371" t="s">
        <v>569</v>
      </c>
      <c r="D11022" s="372"/>
    </row>
    <row r="11023" spans="1:4" x14ac:dyDescent="0.25">
      <c r="A11023" s="369" t="s">
        <v>8913</v>
      </c>
      <c r="B11023" s="370" t="s">
        <v>8914</v>
      </c>
      <c r="C11023" s="371" t="s">
        <v>770</v>
      </c>
      <c r="D11023" s="372">
        <v>0.4</v>
      </c>
    </row>
    <row r="11024" spans="1:4" x14ac:dyDescent="0.25">
      <c r="A11024" s="369" t="s">
        <v>8915</v>
      </c>
      <c r="B11024" s="370" t="s">
        <v>8916</v>
      </c>
      <c r="C11024" s="371" t="s">
        <v>770</v>
      </c>
      <c r="D11024" s="372">
        <v>0.4</v>
      </c>
    </row>
    <row r="11025" spans="1:4" ht="30" x14ac:dyDescent="0.25">
      <c r="A11025" s="369" t="s">
        <v>9097</v>
      </c>
      <c r="B11025" s="370" t="s">
        <v>9098</v>
      </c>
      <c r="C11025" s="371" t="s">
        <v>569</v>
      </c>
      <c r="D11025" s="372">
        <v>1.4999999999999999E-2</v>
      </c>
    </row>
    <row r="11026" spans="1:4" ht="45" x14ac:dyDescent="0.25">
      <c r="A11026" s="369" t="s">
        <v>13521</v>
      </c>
      <c r="B11026" s="370" t="s">
        <v>13522</v>
      </c>
      <c r="C11026" s="371" t="s">
        <v>569</v>
      </c>
      <c r="D11026" s="372">
        <v>1</v>
      </c>
    </row>
    <row r="11027" spans="1:4" x14ac:dyDescent="0.25">
      <c r="A11027" s="369" t="s">
        <v>4141</v>
      </c>
      <c r="B11027" s="370" t="s">
        <v>4142</v>
      </c>
      <c r="C11027" s="371" t="s">
        <v>569</v>
      </c>
      <c r="D11027" s="372"/>
    </row>
    <row r="11028" spans="1:4" x14ac:dyDescent="0.25">
      <c r="A11028" s="369" t="s">
        <v>8913</v>
      </c>
      <c r="B11028" s="370" t="s">
        <v>8914</v>
      </c>
      <c r="C11028" s="371" t="s">
        <v>770</v>
      </c>
      <c r="D11028" s="372">
        <v>0.4</v>
      </c>
    </row>
    <row r="11029" spans="1:4" x14ac:dyDescent="0.25">
      <c r="A11029" s="369" t="s">
        <v>8915</v>
      </c>
      <c r="B11029" s="370" t="s">
        <v>8916</v>
      </c>
      <c r="C11029" s="371" t="s">
        <v>770</v>
      </c>
      <c r="D11029" s="372">
        <v>0.4</v>
      </c>
    </row>
    <row r="11030" spans="1:4" ht="30" x14ac:dyDescent="0.25">
      <c r="A11030" s="369" t="s">
        <v>9097</v>
      </c>
      <c r="B11030" s="370" t="s">
        <v>9098</v>
      </c>
      <c r="C11030" s="371" t="s">
        <v>569</v>
      </c>
      <c r="D11030" s="372">
        <v>1.4999999999999999E-2</v>
      </c>
    </row>
    <row r="11031" spans="1:4" ht="45" x14ac:dyDescent="0.25">
      <c r="A11031" s="369" t="s">
        <v>13415</v>
      </c>
      <c r="B11031" s="370" t="s">
        <v>13416</v>
      </c>
      <c r="C11031" s="371" t="s">
        <v>569</v>
      </c>
      <c r="D11031" s="372">
        <v>1</v>
      </c>
    </row>
    <row r="11032" spans="1:4" ht="30" x14ac:dyDescent="0.25">
      <c r="A11032" s="369" t="s">
        <v>4143</v>
      </c>
      <c r="B11032" s="370" t="s">
        <v>7791</v>
      </c>
      <c r="C11032" s="371" t="s">
        <v>569</v>
      </c>
      <c r="D11032" s="372"/>
    </row>
    <row r="11033" spans="1:4" x14ac:dyDescent="0.25">
      <c r="A11033" s="369" t="s">
        <v>8913</v>
      </c>
      <c r="B11033" s="370" t="s">
        <v>8914</v>
      </c>
      <c r="C11033" s="371" t="s">
        <v>770</v>
      </c>
      <c r="D11033" s="372">
        <v>0.4</v>
      </c>
    </row>
    <row r="11034" spans="1:4" x14ac:dyDescent="0.25">
      <c r="A11034" s="369" t="s">
        <v>8915</v>
      </c>
      <c r="B11034" s="370" t="s">
        <v>8916</v>
      </c>
      <c r="C11034" s="371" t="s">
        <v>770</v>
      </c>
      <c r="D11034" s="372">
        <v>0.4</v>
      </c>
    </row>
    <row r="11035" spans="1:4" ht="30" x14ac:dyDescent="0.25">
      <c r="A11035" s="369" t="s">
        <v>9097</v>
      </c>
      <c r="B11035" s="370" t="s">
        <v>9098</v>
      </c>
      <c r="C11035" s="371" t="s">
        <v>569</v>
      </c>
      <c r="D11035" s="372">
        <v>1.4999999999999999E-2</v>
      </c>
    </row>
    <row r="11036" spans="1:4" ht="30" x14ac:dyDescent="0.25">
      <c r="A11036" s="369" t="s">
        <v>13517</v>
      </c>
      <c r="B11036" s="370" t="s">
        <v>13518</v>
      </c>
      <c r="C11036" s="371" t="s">
        <v>569</v>
      </c>
      <c r="D11036" s="372">
        <v>1</v>
      </c>
    </row>
    <row r="11037" spans="1:4" x14ac:dyDescent="0.25">
      <c r="A11037" s="365" t="s">
        <v>7792</v>
      </c>
      <c r="B11037" s="366" t="s">
        <v>15175</v>
      </c>
      <c r="C11037" s="367"/>
      <c r="D11037" s="368"/>
    </row>
    <row r="11038" spans="1:4" ht="45" x14ac:dyDescent="0.25">
      <c r="A11038" s="369" t="s">
        <v>4145</v>
      </c>
      <c r="B11038" s="370" t="s">
        <v>4146</v>
      </c>
      <c r="C11038" s="371" t="s">
        <v>569</v>
      </c>
      <c r="D11038" s="372"/>
    </row>
    <row r="11039" spans="1:4" x14ac:dyDescent="0.25">
      <c r="A11039" s="369" t="s">
        <v>8913</v>
      </c>
      <c r="B11039" s="370" t="s">
        <v>8914</v>
      </c>
      <c r="C11039" s="371" t="s">
        <v>770</v>
      </c>
      <c r="D11039" s="372">
        <v>0.4</v>
      </c>
    </row>
    <row r="11040" spans="1:4" x14ac:dyDescent="0.25">
      <c r="A11040" s="369" t="s">
        <v>8915</v>
      </c>
      <c r="B11040" s="370" t="s">
        <v>8916</v>
      </c>
      <c r="C11040" s="371" t="s">
        <v>770</v>
      </c>
      <c r="D11040" s="372">
        <v>0.4</v>
      </c>
    </row>
    <row r="11041" spans="1:4" ht="30" x14ac:dyDescent="0.25">
      <c r="A11041" s="369" t="s">
        <v>9097</v>
      </c>
      <c r="B11041" s="370" t="s">
        <v>9098</v>
      </c>
      <c r="C11041" s="371" t="s">
        <v>569</v>
      </c>
      <c r="D11041" s="372">
        <v>0.01</v>
      </c>
    </row>
    <row r="11042" spans="1:4" ht="60" x14ac:dyDescent="0.25">
      <c r="A11042" s="369" t="s">
        <v>13523</v>
      </c>
      <c r="B11042" s="370" t="s">
        <v>13524</v>
      </c>
      <c r="C11042" s="371" t="s">
        <v>569</v>
      </c>
      <c r="D11042" s="372">
        <v>1</v>
      </c>
    </row>
    <row r="11043" spans="1:4" ht="30" x14ac:dyDescent="0.25">
      <c r="A11043" s="369" t="s">
        <v>4147</v>
      </c>
      <c r="B11043" s="370" t="s">
        <v>7793</v>
      </c>
      <c r="C11043" s="371" t="s">
        <v>569</v>
      </c>
      <c r="D11043" s="372"/>
    </row>
    <row r="11044" spans="1:4" x14ac:dyDescent="0.25">
      <c r="A11044" s="369" t="s">
        <v>8913</v>
      </c>
      <c r="B11044" s="370" t="s">
        <v>8914</v>
      </c>
      <c r="C11044" s="371" t="s">
        <v>770</v>
      </c>
      <c r="D11044" s="372">
        <v>0.4</v>
      </c>
    </row>
    <row r="11045" spans="1:4" x14ac:dyDescent="0.25">
      <c r="A11045" s="369" t="s">
        <v>8915</v>
      </c>
      <c r="B11045" s="370" t="s">
        <v>8916</v>
      </c>
      <c r="C11045" s="371" t="s">
        <v>770</v>
      </c>
      <c r="D11045" s="372">
        <v>0.4</v>
      </c>
    </row>
    <row r="11046" spans="1:4" ht="30" x14ac:dyDescent="0.25">
      <c r="A11046" s="369" t="s">
        <v>9097</v>
      </c>
      <c r="B11046" s="370" t="s">
        <v>9098</v>
      </c>
      <c r="C11046" s="371" t="s">
        <v>569</v>
      </c>
      <c r="D11046" s="372">
        <v>0.01</v>
      </c>
    </row>
    <row r="11047" spans="1:4" ht="45" x14ac:dyDescent="0.25">
      <c r="A11047" s="369" t="s">
        <v>13479</v>
      </c>
      <c r="B11047" s="370" t="s">
        <v>13480</v>
      </c>
      <c r="C11047" s="371" t="s">
        <v>569</v>
      </c>
      <c r="D11047" s="372">
        <v>1</v>
      </c>
    </row>
    <row r="11048" spans="1:4" ht="45" x14ac:dyDescent="0.25">
      <c r="A11048" s="369" t="s">
        <v>4148</v>
      </c>
      <c r="B11048" s="370" t="s">
        <v>4149</v>
      </c>
      <c r="C11048" s="371" t="s">
        <v>569</v>
      </c>
      <c r="D11048" s="372"/>
    </row>
    <row r="11049" spans="1:4" x14ac:dyDescent="0.25">
      <c r="A11049" s="369" t="s">
        <v>8913</v>
      </c>
      <c r="B11049" s="370" t="s">
        <v>8914</v>
      </c>
      <c r="C11049" s="371" t="s">
        <v>770</v>
      </c>
      <c r="D11049" s="372">
        <v>0.4</v>
      </c>
    </row>
    <row r="11050" spans="1:4" x14ac:dyDescent="0.25">
      <c r="A11050" s="369" t="s">
        <v>8915</v>
      </c>
      <c r="B11050" s="370" t="s">
        <v>8916</v>
      </c>
      <c r="C11050" s="371" t="s">
        <v>770</v>
      </c>
      <c r="D11050" s="372">
        <v>0.4</v>
      </c>
    </row>
    <row r="11051" spans="1:4" ht="30" x14ac:dyDescent="0.25">
      <c r="A11051" s="369" t="s">
        <v>9097</v>
      </c>
      <c r="B11051" s="370" t="s">
        <v>9098</v>
      </c>
      <c r="C11051" s="371" t="s">
        <v>569</v>
      </c>
      <c r="D11051" s="372">
        <v>0.01</v>
      </c>
    </row>
    <row r="11052" spans="1:4" ht="60" x14ac:dyDescent="0.25">
      <c r="A11052" s="369" t="s">
        <v>13525</v>
      </c>
      <c r="B11052" s="370" t="s">
        <v>13526</v>
      </c>
      <c r="C11052" s="371" t="s">
        <v>569</v>
      </c>
      <c r="D11052" s="372">
        <v>1</v>
      </c>
    </row>
    <row r="11053" spans="1:4" ht="30" x14ac:dyDescent="0.25">
      <c r="A11053" s="369" t="s">
        <v>4150</v>
      </c>
      <c r="B11053" s="370" t="s">
        <v>7794</v>
      </c>
      <c r="C11053" s="371" t="s">
        <v>569</v>
      </c>
      <c r="D11053" s="372"/>
    </row>
    <row r="11054" spans="1:4" x14ac:dyDescent="0.25">
      <c r="A11054" s="369" t="s">
        <v>8913</v>
      </c>
      <c r="B11054" s="370" t="s">
        <v>8914</v>
      </c>
      <c r="C11054" s="371" t="s">
        <v>770</v>
      </c>
      <c r="D11054" s="372">
        <v>0.5</v>
      </c>
    </row>
    <row r="11055" spans="1:4" x14ac:dyDescent="0.25">
      <c r="A11055" s="369" t="s">
        <v>8915</v>
      </c>
      <c r="B11055" s="370" t="s">
        <v>8916</v>
      </c>
      <c r="C11055" s="371" t="s">
        <v>770</v>
      </c>
      <c r="D11055" s="372">
        <v>0.5</v>
      </c>
    </row>
    <row r="11056" spans="1:4" ht="30" x14ac:dyDescent="0.25">
      <c r="A11056" s="369" t="s">
        <v>9097</v>
      </c>
      <c r="B11056" s="370" t="s">
        <v>9098</v>
      </c>
      <c r="C11056" s="371" t="s">
        <v>569</v>
      </c>
      <c r="D11056" s="372">
        <v>0.01</v>
      </c>
    </row>
    <row r="11057" spans="1:4" ht="60" x14ac:dyDescent="0.25">
      <c r="A11057" s="369" t="s">
        <v>13461</v>
      </c>
      <c r="B11057" s="370" t="s">
        <v>13462</v>
      </c>
      <c r="C11057" s="371" t="s">
        <v>569</v>
      </c>
      <c r="D11057" s="372">
        <v>1</v>
      </c>
    </row>
    <row r="11058" spans="1:4" ht="45" x14ac:dyDescent="0.25">
      <c r="A11058" s="369" t="s">
        <v>4151</v>
      </c>
      <c r="B11058" s="370" t="s">
        <v>7795</v>
      </c>
      <c r="C11058" s="371" t="s">
        <v>569</v>
      </c>
      <c r="D11058" s="372"/>
    </row>
    <row r="11059" spans="1:4" x14ac:dyDescent="0.25">
      <c r="A11059" s="369" t="s">
        <v>8913</v>
      </c>
      <c r="B11059" s="370" t="s">
        <v>8914</v>
      </c>
      <c r="C11059" s="371" t="s">
        <v>770</v>
      </c>
      <c r="D11059" s="372">
        <v>0.4</v>
      </c>
    </row>
    <row r="11060" spans="1:4" x14ac:dyDescent="0.25">
      <c r="A11060" s="369" t="s">
        <v>8915</v>
      </c>
      <c r="B11060" s="370" t="s">
        <v>8916</v>
      </c>
      <c r="C11060" s="371" t="s">
        <v>770</v>
      </c>
      <c r="D11060" s="372">
        <v>0.4</v>
      </c>
    </row>
    <row r="11061" spans="1:4" ht="30" x14ac:dyDescent="0.25">
      <c r="A11061" s="369" t="s">
        <v>9097</v>
      </c>
      <c r="B11061" s="370" t="s">
        <v>9098</v>
      </c>
      <c r="C11061" s="371" t="s">
        <v>569</v>
      </c>
      <c r="D11061" s="372">
        <v>0.01</v>
      </c>
    </row>
    <row r="11062" spans="1:4" ht="60" x14ac:dyDescent="0.25">
      <c r="A11062" s="369" t="s">
        <v>13467</v>
      </c>
      <c r="B11062" s="370" t="s">
        <v>13468</v>
      </c>
      <c r="C11062" s="371" t="s">
        <v>569</v>
      </c>
      <c r="D11062" s="372">
        <v>1</v>
      </c>
    </row>
    <row r="11063" spans="1:4" ht="45" x14ac:dyDescent="0.25">
      <c r="A11063" s="369" t="s">
        <v>4152</v>
      </c>
      <c r="B11063" s="370" t="s">
        <v>4153</v>
      </c>
      <c r="C11063" s="371" t="s">
        <v>569</v>
      </c>
      <c r="D11063" s="372"/>
    </row>
    <row r="11064" spans="1:4" x14ac:dyDescent="0.25">
      <c r="A11064" s="369" t="s">
        <v>8913</v>
      </c>
      <c r="B11064" s="370" t="s">
        <v>8914</v>
      </c>
      <c r="C11064" s="371" t="s">
        <v>770</v>
      </c>
      <c r="D11064" s="372">
        <v>0.4</v>
      </c>
    </row>
    <row r="11065" spans="1:4" x14ac:dyDescent="0.25">
      <c r="A11065" s="369" t="s">
        <v>8915</v>
      </c>
      <c r="B11065" s="370" t="s">
        <v>8916</v>
      </c>
      <c r="C11065" s="371" t="s">
        <v>770</v>
      </c>
      <c r="D11065" s="372">
        <v>0.4</v>
      </c>
    </row>
    <row r="11066" spans="1:4" ht="30" x14ac:dyDescent="0.25">
      <c r="A11066" s="369" t="s">
        <v>9097</v>
      </c>
      <c r="B11066" s="370" t="s">
        <v>9098</v>
      </c>
      <c r="C11066" s="371" t="s">
        <v>569</v>
      </c>
      <c r="D11066" s="372">
        <v>0.01</v>
      </c>
    </row>
    <row r="11067" spans="1:4" ht="60" x14ac:dyDescent="0.25">
      <c r="A11067" s="369" t="s">
        <v>13483</v>
      </c>
      <c r="B11067" s="370" t="s">
        <v>13484</v>
      </c>
      <c r="C11067" s="371" t="s">
        <v>569</v>
      </c>
      <c r="D11067" s="372">
        <v>1</v>
      </c>
    </row>
    <row r="11068" spans="1:4" ht="45" x14ac:dyDescent="0.25">
      <c r="A11068" s="369" t="s">
        <v>4154</v>
      </c>
      <c r="B11068" s="370" t="s">
        <v>7796</v>
      </c>
      <c r="C11068" s="371" t="s">
        <v>569</v>
      </c>
      <c r="D11068" s="372"/>
    </row>
    <row r="11069" spans="1:4" x14ac:dyDescent="0.25">
      <c r="A11069" s="369" t="s">
        <v>8913</v>
      </c>
      <c r="B11069" s="370" t="s">
        <v>8914</v>
      </c>
      <c r="C11069" s="371" t="s">
        <v>770</v>
      </c>
      <c r="D11069" s="372">
        <v>0.4</v>
      </c>
    </row>
    <row r="11070" spans="1:4" x14ac:dyDescent="0.25">
      <c r="A11070" s="369" t="s">
        <v>8915</v>
      </c>
      <c r="B11070" s="370" t="s">
        <v>8916</v>
      </c>
      <c r="C11070" s="371" t="s">
        <v>770</v>
      </c>
      <c r="D11070" s="372">
        <v>0.4</v>
      </c>
    </row>
    <row r="11071" spans="1:4" ht="30" x14ac:dyDescent="0.25">
      <c r="A11071" s="369" t="s">
        <v>9097</v>
      </c>
      <c r="B11071" s="370" t="s">
        <v>9098</v>
      </c>
      <c r="C11071" s="371" t="s">
        <v>569</v>
      </c>
      <c r="D11071" s="372">
        <v>0.01</v>
      </c>
    </row>
    <row r="11072" spans="1:4" ht="60" x14ac:dyDescent="0.25">
      <c r="A11072" s="369" t="s">
        <v>13493</v>
      </c>
      <c r="B11072" s="370" t="s">
        <v>13494</v>
      </c>
      <c r="C11072" s="371" t="s">
        <v>569</v>
      </c>
      <c r="D11072" s="372">
        <v>1</v>
      </c>
    </row>
    <row r="11073" spans="1:4" ht="45" x14ac:dyDescent="0.25">
      <c r="A11073" s="369" t="s">
        <v>4155</v>
      </c>
      <c r="B11073" s="370" t="s">
        <v>7797</v>
      </c>
      <c r="C11073" s="371" t="s">
        <v>569</v>
      </c>
      <c r="D11073" s="372"/>
    </row>
    <row r="11074" spans="1:4" x14ac:dyDescent="0.25">
      <c r="A11074" s="369" t="s">
        <v>8913</v>
      </c>
      <c r="B11074" s="370" t="s">
        <v>8914</v>
      </c>
      <c r="C11074" s="371" t="s">
        <v>770</v>
      </c>
      <c r="D11074" s="372">
        <v>0.3</v>
      </c>
    </row>
    <row r="11075" spans="1:4" x14ac:dyDescent="0.25">
      <c r="A11075" s="369" t="s">
        <v>8915</v>
      </c>
      <c r="B11075" s="370" t="s">
        <v>8916</v>
      </c>
      <c r="C11075" s="371" t="s">
        <v>770</v>
      </c>
      <c r="D11075" s="372">
        <v>0.3</v>
      </c>
    </row>
    <row r="11076" spans="1:4" ht="30" x14ac:dyDescent="0.25">
      <c r="A11076" s="369" t="s">
        <v>9097</v>
      </c>
      <c r="B11076" s="370" t="s">
        <v>9098</v>
      </c>
      <c r="C11076" s="371" t="s">
        <v>569</v>
      </c>
      <c r="D11076" s="372">
        <v>0.01</v>
      </c>
    </row>
    <row r="11077" spans="1:4" ht="45" x14ac:dyDescent="0.25">
      <c r="A11077" s="369" t="s">
        <v>13507</v>
      </c>
      <c r="B11077" s="370" t="s">
        <v>13508</v>
      </c>
      <c r="C11077" s="371" t="s">
        <v>569</v>
      </c>
      <c r="D11077" s="372">
        <v>1</v>
      </c>
    </row>
    <row r="11078" spans="1:4" ht="45" x14ac:dyDescent="0.25">
      <c r="A11078" s="369" t="s">
        <v>4156</v>
      </c>
      <c r="B11078" s="370" t="s">
        <v>4157</v>
      </c>
      <c r="C11078" s="371" t="s">
        <v>569</v>
      </c>
      <c r="D11078" s="372"/>
    </row>
    <row r="11079" spans="1:4" x14ac:dyDescent="0.25">
      <c r="A11079" s="369" t="s">
        <v>8913</v>
      </c>
      <c r="B11079" s="370" t="s">
        <v>8914</v>
      </c>
      <c r="C11079" s="371" t="s">
        <v>770</v>
      </c>
      <c r="D11079" s="372">
        <v>0.3</v>
      </c>
    </row>
    <row r="11080" spans="1:4" x14ac:dyDescent="0.25">
      <c r="A11080" s="369" t="s">
        <v>8915</v>
      </c>
      <c r="B11080" s="370" t="s">
        <v>8916</v>
      </c>
      <c r="C11080" s="371" t="s">
        <v>770</v>
      </c>
      <c r="D11080" s="372">
        <v>0.3</v>
      </c>
    </row>
    <row r="11081" spans="1:4" ht="30" x14ac:dyDescent="0.25">
      <c r="A11081" s="369" t="s">
        <v>9097</v>
      </c>
      <c r="B11081" s="370" t="s">
        <v>9098</v>
      </c>
      <c r="C11081" s="371" t="s">
        <v>569</v>
      </c>
      <c r="D11081" s="372">
        <v>0.01</v>
      </c>
    </row>
    <row r="11082" spans="1:4" ht="75" x14ac:dyDescent="0.25">
      <c r="A11082" s="369" t="s">
        <v>13505</v>
      </c>
      <c r="B11082" s="370" t="s">
        <v>13506</v>
      </c>
      <c r="C11082" s="371" t="s">
        <v>569</v>
      </c>
      <c r="D11082" s="372">
        <v>1</v>
      </c>
    </row>
    <row r="11083" spans="1:4" ht="45" x14ac:dyDescent="0.25">
      <c r="A11083" s="369" t="s">
        <v>4158</v>
      </c>
      <c r="B11083" s="370" t="s">
        <v>7798</v>
      </c>
      <c r="C11083" s="371" t="s">
        <v>569</v>
      </c>
      <c r="D11083" s="372"/>
    </row>
    <row r="11084" spans="1:4" x14ac:dyDescent="0.25">
      <c r="A11084" s="369" t="s">
        <v>8913</v>
      </c>
      <c r="B11084" s="370" t="s">
        <v>8914</v>
      </c>
      <c r="C11084" s="371" t="s">
        <v>770</v>
      </c>
      <c r="D11084" s="372">
        <v>0.4</v>
      </c>
    </row>
    <row r="11085" spans="1:4" x14ac:dyDescent="0.25">
      <c r="A11085" s="369" t="s">
        <v>8915</v>
      </c>
      <c r="B11085" s="370" t="s">
        <v>8916</v>
      </c>
      <c r="C11085" s="371" t="s">
        <v>770</v>
      </c>
      <c r="D11085" s="372">
        <v>0.4</v>
      </c>
    </row>
    <row r="11086" spans="1:4" ht="30" x14ac:dyDescent="0.25">
      <c r="A11086" s="369" t="s">
        <v>9097</v>
      </c>
      <c r="B11086" s="370" t="s">
        <v>9098</v>
      </c>
      <c r="C11086" s="371" t="s">
        <v>569</v>
      </c>
      <c r="D11086" s="372">
        <v>0.01</v>
      </c>
    </row>
    <row r="11087" spans="1:4" ht="60" x14ac:dyDescent="0.25">
      <c r="A11087" s="369" t="s">
        <v>14858</v>
      </c>
      <c r="B11087" s="370" t="s">
        <v>14859</v>
      </c>
      <c r="C11087" s="371" t="s">
        <v>569</v>
      </c>
      <c r="D11087" s="372">
        <v>1</v>
      </c>
    </row>
    <row r="11088" spans="1:4" ht="30" x14ac:dyDescent="0.25">
      <c r="A11088" s="369" t="s">
        <v>4159</v>
      </c>
      <c r="B11088" s="370" t="s">
        <v>7799</v>
      </c>
      <c r="C11088" s="371" t="s">
        <v>569</v>
      </c>
      <c r="D11088" s="372"/>
    </row>
    <row r="11089" spans="1:4" x14ac:dyDescent="0.25">
      <c r="A11089" s="369" t="s">
        <v>8913</v>
      </c>
      <c r="B11089" s="370" t="s">
        <v>8914</v>
      </c>
      <c r="C11089" s="371" t="s">
        <v>770</v>
      </c>
      <c r="D11089" s="372">
        <v>0.5</v>
      </c>
    </row>
    <row r="11090" spans="1:4" x14ac:dyDescent="0.25">
      <c r="A11090" s="369" t="s">
        <v>8915</v>
      </c>
      <c r="B11090" s="370" t="s">
        <v>8916</v>
      </c>
      <c r="C11090" s="371" t="s">
        <v>770</v>
      </c>
      <c r="D11090" s="372">
        <v>0.5</v>
      </c>
    </row>
    <row r="11091" spans="1:4" ht="30" x14ac:dyDescent="0.25">
      <c r="A11091" s="369" t="s">
        <v>9097</v>
      </c>
      <c r="B11091" s="370" t="s">
        <v>9098</v>
      </c>
      <c r="C11091" s="371" t="s">
        <v>569</v>
      </c>
      <c r="D11091" s="372">
        <v>0.01</v>
      </c>
    </row>
    <row r="11092" spans="1:4" ht="60" x14ac:dyDescent="0.25">
      <c r="A11092" s="369" t="s">
        <v>13427</v>
      </c>
      <c r="B11092" s="370" t="s">
        <v>13428</v>
      </c>
      <c r="C11092" s="371" t="s">
        <v>569</v>
      </c>
      <c r="D11092" s="372">
        <v>1</v>
      </c>
    </row>
    <row r="11093" spans="1:4" ht="45" x14ac:dyDescent="0.25">
      <c r="A11093" s="369" t="s">
        <v>4160</v>
      </c>
      <c r="B11093" s="370" t="s">
        <v>7800</v>
      </c>
      <c r="C11093" s="371" t="s">
        <v>569</v>
      </c>
      <c r="D11093" s="372"/>
    </row>
    <row r="11094" spans="1:4" x14ac:dyDescent="0.25">
      <c r="A11094" s="369" t="s">
        <v>8913</v>
      </c>
      <c r="B11094" s="370" t="s">
        <v>8914</v>
      </c>
      <c r="C11094" s="371" t="s">
        <v>770</v>
      </c>
      <c r="D11094" s="372">
        <v>0.5</v>
      </c>
    </row>
    <row r="11095" spans="1:4" x14ac:dyDescent="0.25">
      <c r="A11095" s="369" t="s">
        <v>8915</v>
      </c>
      <c r="B11095" s="370" t="s">
        <v>8916</v>
      </c>
      <c r="C11095" s="371" t="s">
        <v>770</v>
      </c>
      <c r="D11095" s="372">
        <v>0.5</v>
      </c>
    </row>
    <row r="11096" spans="1:4" ht="30" x14ac:dyDescent="0.25">
      <c r="A11096" s="369" t="s">
        <v>9097</v>
      </c>
      <c r="B11096" s="370" t="s">
        <v>9098</v>
      </c>
      <c r="C11096" s="371" t="s">
        <v>569</v>
      </c>
      <c r="D11096" s="372">
        <v>0.01</v>
      </c>
    </row>
    <row r="11097" spans="1:4" ht="60" x14ac:dyDescent="0.25">
      <c r="A11097" s="369" t="s">
        <v>13429</v>
      </c>
      <c r="B11097" s="370" t="s">
        <v>13430</v>
      </c>
      <c r="C11097" s="371" t="s">
        <v>569</v>
      </c>
      <c r="D11097" s="372">
        <v>1</v>
      </c>
    </row>
    <row r="11098" spans="1:4" ht="45" x14ac:dyDescent="0.25">
      <c r="A11098" s="369" t="s">
        <v>4161</v>
      </c>
      <c r="B11098" s="370" t="s">
        <v>4162</v>
      </c>
      <c r="C11098" s="371" t="s">
        <v>569</v>
      </c>
      <c r="D11098" s="372"/>
    </row>
    <row r="11099" spans="1:4" x14ac:dyDescent="0.25">
      <c r="A11099" s="369" t="s">
        <v>8913</v>
      </c>
      <c r="B11099" s="370" t="s">
        <v>8914</v>
      </c>
      <c r="C11099" s="371" t="s">
        <v>770</v>
      </c>
      <c r="D11099" s="372">
        <v>0.5</v>
      </c>
    </row>
    <row r="11100" spans="1:4" x14ac:dyDescent="0.25">
      <c r="A11100" s="369" t="s">
        <v>8915</v>
      </c>
      <c r="B11100" s="370" t="s">
        <v>8916</v>
      </c>
      <c r="C11100" s="371" t="s">
        <v>770</v>
      </c>
      <c r="D11100" s="372">
        <v>0.5</v>
      </c>
    </row>
    <row r="11101" spans="1:4" ht="30" x14ac:dyDescent="0.25">
      <c r="A11101" s="369" t="s">
        <v>9097</v>
      </c>
      <c r="B11101" s="370" t="s">
        <v>9098</v>
      </c>
      <c r="C11101" s="371" t="s">
        <v>569</v>
      </c>
      <c r="D11101" s="372">
        <v>0.01</v>
      </c>
    </row>
    <row r="11102" spans="1:4" ht="60" x14ac:dyDescent="0.25">
      <c r="A11102" s="369" t="s">
        <v>13431</v>
      </c>
      <c r="B11102" s="370" t="s">
        <v>13432</v>
      </c>
      <c r="C11102" s="371" t="s">
        <v>569</v>
      </c>
      <c r="D11102" s="372">
        <v>1</v>
      </c>
    </row>
    <row r="11103" spans="1:4" ht="45" x14ac:dyDescent="0.25">
      <c r="A11103" s="369" t="s">
        <v>4163</v>
      </c>
      <c r="B11103" s="370" t="s">
        <v>4164</v>
      </c>
      <c r="C11103" s="371" t="s">
        <v>569</v>
      </c>
      <c r="D11103" s="372"/>
    </row>
    <row r="11104" spans="1:4" x14ac:dyDescent="0.25">
      <c r="A11104" s="369" t="s">
        <v>8913</v>
      </c>
      <c r="B11104" s="370" t="s">
        <v>8914</v>
      </c>
      <c r="C11104" s="371" t="s">
        <v>770</v>
      </c>
      <c r="D11104" s="372">
        <v>0.5</v>
      </c>
    </row>
    <row r="11105" spans="1:4" x14ac:dyDescent="0.25">
      <c r="A11105" s="369" t="s">
        <v>8915</v>
      </c>
      <c r="B11105" s="370" t="s">
        <v>8916</v>
      </c>
      <c r="C11105" s="371" t="s">
        <v>770</v>
      </c>
      <c r="D11105" s="372">
        <v>0.5</v>
      </c>
    </row>
    <row r="11106" spans="1:4" ht="30" x14ac:dyDescent="0.25">
      <c r="A11106" s="369" t="s">
        <v>9097</v>
      </c>
      <c r="B11106" s="370" t="s">
        <v>9098</v>
      </c>
      <c r="C11106" s="371" t="s">
        <v>569</v>
      </c>
      <c r="D11106" s="372">
        <v>0.01</v>
      </c>
    </row>
    <row r="11107" spans="1:4" ht="60" x14ac:dyDescent="0.25">
      <c r="A11107" s="369" t="s">
        <v>13433</v>
      </c>
      <c r="B11107" s="370" t="s">
        <v>13434</v>
      </c>
      <c r="C11107" s="371" t="s">
        <v>569</v>
      </c>
      <c r="D11107" s="372">
        <v>1</v>
      </c>
    </row>
    <row r="11108" spans="1:4" ht="30" x14ac:dyDescent="0.25">
      <c r="A11108" s="369" t="s">
        <v>4165</v>
      </c>
      <c r="B11108" s="370" t="s">
        <v>7801</v>
      </c>
      <c r="C11108" s="371" t="s">
        <v>569</v>
      </c>
      <c r="D11108" s="372"/>
    </row>
    <row r="11109" spans="1:4" x14ac:dyDescent="0.25">
      <c r="A11109" s="369" t="s">
        <v>8913</v>
      </c>
      <c r="B11109" s="370" t="s">
        <v>8914</v>
      </c>
      <c r="C11109" s="371" t="s">
        <v>770</v>
      </c>
      <c r="D11109" s="372">
        <v>0.5</v>
      </c>
    </row>
    <row r="11110" spans="1:4" x14ac:dyDescent="0.25">
      <c r="A11110" s="369" t="s">
        <v>8915</v>
      </c>
      <c r="B11110" s="370" t="s">
        <v>8916</v>
      </c>
      <c r="C11110" s="371" t="s">
        <v>770</v>
      </c>
      <c r="D11110" s="372">
        <v>0.5</v>
      </c>
    </row>
    <row r="11111" spans="1:4" ht="30" x14ac:dyDescent="0.25">
      <c r="A11111" s="369" t="s">
        <v>9097</v>
      </c>
      <c r="B11111" s="370" t="s">
        <v>9098</v>
      </c>
      <c r="C11111" s="371" t="s">
        <v>569</v>
      </c>
      <c r="D11111" s="372">
        <v>0.01</v>
      </c>
    </row>
    <row r="11112" spans="1:4" ht="60" x14ac:dyDescent="0.25">
      <c r="A11112" s="369" t="s">
        <v>13435</v>
      </c>
      <c r="B11112" s="370" t="s">
        <v>13436</v>
      </c>
      <c r="C11112" s="371" t="s">
        <v>569</v>
      </c>
      <c r="D11112" s="372">
        <v>1</v>
      </c>
    </row>
    <row r="11113" spans="1:4" ht="45" x14ac:dyDescent="0.25">
      <c r="A11113" s="369" t="s">
        <v>4166</v>
      </c>
      <c r="B11113" s="370" t="s">
        <v>4167</v>
      </c>
      <c r="C11113" s="371" t="s">
        <v>569</v>
      </c>
      <c r="D11113" s="372"/>
    </row>
    <row r="11114" spans="1:4" x14ac:dyDescent="0.25">
      <c r="A11114" s="369" t="s">
        <v>8913</v>
      </c>
      <c r="B11114" s="370" t="s">
        <v>8914</v>
      </c>
      <c r="C11114" s="371" t="s">
        <v>770</v>
      </c>
      <c r="D11114" s="372">
        <v>0.4</v>
      </c>
    </row>
    <row r="11115" spans="1:4" x14ac:dyDescent="0.25">
      <c r="A11115" s="369" t="s">
        <v>8915</v>
      </c>
      <c r="B11115" s="370" t="s">
        <v>8916</v>
      </c>
      <c r="C11115" s="371" t="s">
        <v>770</v>
      </c>
      <c r="D11115" s="372">
        <v>0.4</v>
      </c>
    </row>
    <row r="11116" spans="1:4" ht="30" x14ac:dyDescent="0.25">
      <c r="A11116" s="369" t="s">
        <v>9097</v>
      </c>
      <c r="B11116" s="370" t="s">
        <v>9098</v>
      </c>
      <c r="C11116" s="371" t="s">
        <v>569</v>
      </c>
      <c r="D11116" s="372">
        <v>0.01</v>
      </c>
    </row>
    <row r="11117" spans="1:4" ht="60" x14ac:dyDescent="0.25">
      <c r="A11117" s="369" t="s">
        <v>13497</v>
      </c>
      <c r="B11117" s="370" t="s">
        <v>13498</v>
      </c>
      <c r="C11117" s="371" t="s">
        <v>569</v>
      </c>
      <c r="D11117" s="372">
        <v>1</v>
      </c>
    </row>
    <row r="11118" spans="1:4" ht="30" x14ac:dyDescent="0.25">
      <c r="A11118" s="369" t="s">
        <v>546</v>
      </c>
      <c r="B11118" s="370" t="s">
        <v>7802</v>
      </c>
      <c r="C11118" s="371" t="s">
        <v>569</v>
      </c>
      <c r="D11118" s="372"/>
    </row>
    <row r="11119" spans="1:4" x14ac:dyDescent="0.25">
      <c r="A11119" s="369" t="s">
        <v>8913</v>
      </c>
      <c r="B11119" s="370" t="s">
        <v>8914</v>
      </c>
      <c r="C11119" s="371" t="s">
        <v>770</v>
      </c>
      <c r="D11119" s="372">
        <v>0.4</v>
      </c>
    </row>
    <row r="11120" spans="1:4" x14ac:dyDescent="0.25">
      <c r="A11120" s="369" t="s">
        <v>8915</v>
      </c>
      <c r="B11120" s="370" t="s">
        <v>8916</v>
      </c>
      <c r="C11120" s="371" t="s">
        <v>770</v>
      </c>
      <c r="D11120" s="372">
        <v>0.4</v>
      </c>
    </row>
    <row r="11121" spans="1:4" ht="30" x14ac:dyDescent="0.25">
      <c r="A11121" s="369" t="s">
        <v>9097</v>
      </c>
      <c r="B11121" s="370" t="s">
        <v>9098</v>
      </c>
      <c r="C11121" s="371" t="s">
        <v>569</v>
      </c>
      <c r="D11121" s="372">
        <v>0.01</v>
      </c>
    </row>
    <row r="11122" spans="1:4" ht="60" x14ac:dyDescent="0.25">
      <c r="A11122" s="369" t="s">
        <v>13499</v>
      </c>
      <c r="B11122" s="370" t="s">
        <v>13500</v>
      </c>
      <c r="C11122" s="371" t="s">
        <v>569</v>
      </c>
      <c r="D11122" s="372">
        <v>1</v>
      </c>
    </row>
    <row r="11123" spans="1:4" ht="45" x14ac:dyDescent="0.25">
      <c r="A11123" s="369" t="s">
        <v>4168</v>
      </c>
      <c r="B11123" s="370" t="s">
        <v>7803</v>
      </c>
      <c r="C11123" s="371" t="s">
        <v>569</v>
      </c>
      <c r="D11123" s="372"/>
    </row>
    <row r="11124" spans="1:4" x14ac:dyDescent="0.25">
      <c r="A11124" s="369" t="s">
        <v>8913</v>
      </c>
      <c r="B11124" s="370" t="s">
        <v>8914</v>
      </c>
      <c r="C11124" s="371" t="s">
        <v>770</v>
      </c>
      <c r="D11124" s="372">
        <v>0.4</v>
      </c>
    </row>
    <row r="11125" spans="1:4" x14ac:dyDescent="0.25">
      <c r="A11125" s="369" t="s">
        <v>8915</v>
      </c>
      <c r="B11125" s="370" t="s">
        <v>8916</v>
      </c>
      <c r="C11125" s="371" t="s">
        <v>770</v>
      </c>
      <c r="D11125" s="372">
        <v>0.4</v>
      </c>
    </row>
    <row r="11126" spans="1:4" ht="30" x14ac:dyDescent="0.25">
      <c r="A11126" s="369" t="s">
        <v>9097</v>
      </c>
      <c r="B11126" s="370" t="s">
        <v>9098</v>
      </c>
      <c r="C11126" s="371" t="s">
        <v>569</v>
      </c>
      <c r="D11126" s="372">
        <v>0.01</v>
      </c>
    </row>
    <row r="11127" spans="1:4" ht="60" x14ac:dyDescent="0.25">
      <c r="A11127" s="369" t="s">
        <v>13501</v>
      </c>
      <c r="B11127" s="370" t="s">
        <v>13502</v>
      </c>
      <c r="C11127" s="371" t="s">
        <v>569</v>
      </c>
      <c r="D11127" s="372">
        <v>1</v>
      </c>
    </row>
    <row r="11128" spans="1:4" ht="45" x14ac:dyDescent="0.25">
      <c r="A11128" s="369" t="s">
        <v>4169</v>
      </c>
      <c r="B11128" s="370" t="s">
        <v>7804</v>
      </c>
      <c r="C11128" s="371" t="s">
        <v>569</v>
      </c>
      <c r="D11128" s="372"/>
    </row>
    <row r="11129" spans="1:4" x14ac:dyDescent="0.25">
      <c r="A11129" s="369" t="s">
        <v>8913</v>
      </c>
      <c r="B11129" s="370" t="s">
        <v>8914</v>
      </c>
      <c r="C11129" s="371" t="s">
        <v>770</v>
      </c>
      <c r="D11129" s="372">
        <v>0.4</v>
      </c>
    </row>
    <row r="11130" spans="1:4" x14ac:dyDescent="0.25">
      <c r="A11130" s="369" t="s">
        <v>8915</v>
      </c>
      <c r="B11130" s="370" t="s">
        <v>8916</v>
      </c>
      <c r="C11130" s="371" t="s">
        <v>770</v>
      </c>
      <c r="D11130" s="372">
        <v>0.4</v>
      </c>
    </row>
    <row r="11131" spans="1:4" ht="30" x14ac:dyDescent="0.25">
      <c r="A11131" s="369" t="s">
        <v>9097</v>
      </c>
      <c r="B11131" s="370" t="s">
        <v>9098</v>
      </c>
      <c r="C11131" s="371" t="s">
        <v>569</v>
      </c>
      <c r="D11131" s="372">
        <v>0.01</v>
      </c>
    </row>
    <row r="11132" spans="1:4" ht="75" x14ac:dyDescent="0.25">
      <c r="A11132" s="369" t="s">
        <v>13425</v>
      </c>
      <c r="B11132" s="370" t="s">
        <v>13426</v>
      </c>
      <c r="C11132" s="371" t="s">
        <v>569</v>
      </c>
      <c r="D11132" s="372">
        <v>1</v>
      </c>
    </row>
    <row r="11133" spans="1:4" ht="45" x14ac:dyDescent="0.25">
      <c r="A11133" s="369" t="s">
        <v>4170</v>
      </c>
      <c r="B11133" s="370" t="s">
        <v>7805</v>
      </c>
      <c r="C11133" s="371" t="s">
        <v>569</v>
      </c>
      <c r="D11133" s="372"/>
    </row>
    <row r="11134" spans="1:4" x14ac:dyDescent="0.25">
      <c r="A11134" s="369" t="s">
        <v>8913</v>
      </c>
      <c r="B11134" s="370" t="s">
        <v>8914</v>
      </c>
      <c r="C11134" s="371" t="s">
        <v>770</v>
      </c>
      <c r="D11134" s="372">
        <v>0.4</v>
      </c>
    </row>
    <row r="11135" spans="1:4" x14ac:dyDescent="0.25">
      <c r="A11135" s="369" t="s">
        <v>8915</v>
      </c>
      <c r="B11135" s="370" t="s">
        <v>8916</v>
      </c>
      <c r="C11135" s="371" t="s">
        <v>770</v>
      </c>
      <c r="D11135" s="372">
        <v>0.4</v>
      </c>
    </row>
    <row r="11136" spans="1:4" ht="30" x14ac:dyDescent="0.25">
      <c r="A11136" s="369" t="s">
        <v>9097</v>
      </c>
      <c r="B11136" s="370" t="s">
        <v>9098</v>
      </c>
      <c r="C11136" s="371" t="s">
        <v>569</v>
      </c>
      <c r="D11136" s="372">
        <v>0.01</v>
      </c>
    </row>
    <row r="11137" spans="1:4" ht="60" x14ac:dyDescent="0.25">
      <c r="A11137" s="369" t="s">
        <v>13503</v>
      </c>
      <c r="B11137" s="370" t="s">
        <v>13504</v>
      </c>
      <c r="C11137" s="371" t="s">
        <v>569</v>
      </c>
      <c r="D11137" s="372">
        <v>1</v>
      </c>
    </row>
    <row r="11138" spans="1:4" ht="30" x14ac:dyDescent="0.25">
      <c r="A11138" s="369" t="s">
        <v>547</v>
      </c>
      <c r="B11138" s="370" t="s">
        <v>7806</v>
      </c>
      <c r="C11138" s="371" t="s">
        <v>569</v>
      </c>
      <c r="D11138" s="372"/>
    </row>
    <row r="11139" spans="1:4" x14ac:dyDescent="0.25">
      <c r="A11139" s="369" t="s">
        <v>8913</v>
      </c>
      <c r="B11139" s="370" t="s">
        <v>8914</v>
      </c>
      <c r="C11139" s="371" t="s">
        <v>770</v>
      </c>
      <c r="D11139" s="372">
        <v>0.4</v>
      </c>
    </row>
    <row r="11140" spans="1:4" x14ac:dyDescent="0.25">
      <c r="A11140" s="369" t="s">
        <v>8915</v>
      </c>
      <c r="B11140" s="370" t="s">
        <v>8916</v>
      </c>
      <c r="C11140" s="371" t="s">
        <v>770</v>
      </c>
      <c r="D11140" s="372">
        <v>0.4</v>
      </c>
    </row>
    <row r="11141" spans="1:4" ht="30" x14ac:dyDescent="0.25">
      <c r="A11141" s="369" t="s">
        <v>9097</v>
      </c>
      <c r="B11141" s="370" t="s">
        <v>9098</v>
      </c>
      <c r="C11141" s="371" t="s">
        <v>569</v>
      </c>
      <c r="D11141" s="372">
        <v>0.01</v>
      </c>
    </row>
    <row r="11142" spans="1:4" ht="45" x14ac:dyDescent="0.25">
      <c r="A11142" s="369" t="s">
        <v>13423</v>
      </c>
      <c r="B11142" s="370" t="s">
        <v>13424</v>
      </c>
      <c r="C11142" s="371" t="s">
        <v>569</v>
      </c>
      <c r="D11142" s="372">
        <v>1</v>
      </c>
    </row>
    <row r="11143" spans="1:4" x14ac:dyDescent="0.25">
      <c r="A11143" s="365" t="s">
        <v>7807</v>
      </c>
      <c r="B11143" s="366" t="s">
        <v>15176</v>
      </c>
      <c r="C11143" s="367"/>
      <c r="D11143" s="368"/>
    </row>
    <row r="11144" spans="1:4" ht="30" x14ac:dyDescent="0.25">
      <c r="A11144" s="369" t="s">
        <v>4172</v>
      </c>
      <c r="B11144" s="370" t="s">
        <v>7808</v>
      </c>
      <c r="C11144" s="371" t="s">
        <v>569</v>
      </c>
      <c r="D11144" s="372"/>
    </row>
    <row r="11145" spans="1:4" x14ac:dyDescent="0.25">
      <c r="A11145" s="369" t="s">
        <v>8913</v>
      </c>
      <c r="B11145" s="370" t="s">
        <v>8914</v>
      </c>
      <c r="C11145" s="371" t="s">
        <v>770</v>
      </c>
      <c r="D11145" s="372">
        <v>0.3</v>
      </c>
    </row>
    <row r="11146" spans="1:4" x14ac:dyDescent="0.25">
      <c r="A11146" s="369" t="s">
        <v>8915</v>
      </c>
      <c r="B11146" s="370" t="s">
        <v>8916</v>
      </c>
      <c r="C11146" s="371" t="s">
        <v>770</v>
      </c>
      <c r="D11146" s="372">
        <v>0.3</v>
      </c>
    </row>
    <row r="11147" spans="1:4" ht="30" x14ac:dyDescent="0.25">
      <c r="A11147" s="369" t="s">
        <v>9097</v>
      </c>
      <c r="B11147" s="370" t="s">
        <v>9098</v>
      </c>
      <c r="C11147" s="371" t="s">
        <v>569</v>
      </c>
      <c r="D11147" s="372">
        <v>0.01</v>
      </c>
    </row>
    <row r="11148" spans="1:4" ht="45" x14ac:dyDescent="0.25">
      <c r="A11148" s="369" t="s">
        <v>13495</v>
      </c>
      <c r="B11148" s="370" t="s">
        <v>13496</v>
      </c>
      <c r="C11148" s="371" t="s">
        <v>569</v>
      </c>
      <c r="D11148" s="372">
        <v>1</v>
      </c>
    </row>
    <row r="11149" spans="1:4" x14ac:dyDescent="0.25">
      <c r="A11149" s="365" t="s">
        <v>7809</v>
      </c>
      <c r="B11149" s="366" t="s">
        <v>15177</v>
      </c>
      <c r="C11149" s="367"/>
      <c r="D11149" s="368"/>
    </row>
    <row r="11150" spans="1:4" ht="30" x14ac:dyDescent="0.25">
      <c r="A11150" s="369" t="s">
        <v>4173</v>
      </c>
      <c r="B11150" s="370" t="s">
        <v>7811</v>
      </c>
      <c r="C11150" s="371" t="s">
        <v>569</v>
      </c>
      <c r="D11150" s="372"/>
    </row>
    <row r="11151" spans="1:4" x14ac:dyDescent="0.25">
      <c r="A11151" s="369" t="s">
        <v>8913</v>
      </c>
      <c r="B11151" s="370" t="s">
        <v>8914</v>
      </c>
      <c r="C11151" s="371" t="s">
        <v>770</v>
      </c>
      <c r="D11151" s="372">
        <v>0.4</v>
      </c>
    </row>
    <row r="11152" spans="1:4" x14ac:dyDescent="0.25">
      <c r="A11152" s="369" t="s">
        <v>8915</v>
      </c>
      <c r="B11152" s="370" t="s">
        <v>8916</v>
      </c>
      <c r="C11152" s="371" t="s">
        <v>770</v>
      </c>
      <c r="D11152" s="372">
        <v>0.4</v>
      </c>
    </row>
    <row r="11153" spans="1:4" ht="30" x14ac:dyDescent="0.25">
      <c r="A11153" s="369" t="s">
        <v>9097</v>
      </c>
      <c r="B11153" s="370" t="s">
        <v>9098</v>
      </c>
      <c r="C11153" s="371" t="s">
        <v>569</v>
      </c>
      <c r="D11153" s="372">
        <v>1.4999999999999999E-2</v>
      </c>
    </row>
    <row r="11154" spans="1:4" ht="30" x14ac:dyDescent="0.25">
      <c r="A11154" s="369" t="s">
        <v>4174</v>
      </c>
      <c r="B11154" s="370" t="s">
        <v>7812</v>
      </c>
      <c r="C11154" s="371" t="s">
        <v>569</v>
      </c>
      <c r="D11154" s="372"/>
    </row>
    <row r="11155" spans="1:4" x14ac:dyDescent="0.25">
      <c r="A11155" s="369" t="s">
        <v>8915</v>
      </c>
      <c r="B11155" s="370" t="s">
        <v>8916</v>
      </c>
      <c r="C11155" s="371" t="s">
        <v>770</v>
      </c>
      <c r="D11155" s="372">
        <v>0.2</v>
      </c>
    </row>
    <row r="11156" spans="1:4" ht="30" x14ac:dyDescent="0.25">
      <c r="A11156" s="369" t="s">
        <v>13491</v>
      </c>
      <c r="B11156" s="370" t="s">
        <v>13492</v>
      </c>
      <c r="C11156" s="371" t="s">
        <v>569</v>
      </c>
      <c r="D11156" s="372">
        <v>1</v>
      </c>
    </row>
    <row r="11157" spans="1:4" x14ac:dyDescent="0.25">
      <c r="A11157" s="369" t="s">
        <v>4175</v>
      </c>
      <c r="B11157" s="370" t="s">
        <v>4176</v>
      </c>
      <c r="C11157" s="371" t="s">
        <v>569</v>
      </c>
      <c r="D11157" s="372"/>
    </row>
    <row r="11158" spans="1:4" x14ac:dyDescent="0.25">
      <c r="A11158" s="369" t="s">
        <v>8913</v>
      </c>
      <c r="B11158" s="370" t="s">
        <v>8914</v>
      </c>
      <c r="C11158" s="371" t="s">
        <v>770</v>
      </c>
      <c r="D11158" s="372">
        <v>0.4</v>
      </c>
    </row>
    <row r="11159" spans="1:4" x14ac:dyDescent="0.25">
      <c r="A11159" s="369" t="s">
        <v>8915</v>
      </c>
      <c r="B11159" s="370" t="s">
        <v>8916</v>
      </c>
      <c r="C11159" s="371" t="s">
        <v>770</v>
      </c>
      <c r="D11159" s="372">
        <v>0.4</v>
      </c>
    </row>
    <row r="11160" spans="1:4" x14ac:dyDescent="0.25">
      <c r="A11160" s="369" t="s">
        <v>4177</v>
      </c>
      <c r="B11160" s="370" t="s">
        <v>4178</v>
      </c>
      <c r="C11160" s="371" t="s">
        <v>569</v>
      </c>
      <c r="D11160" s="372"/>
    </row>
    <row r="11161" spans="1:4" x14ac:dyDescent="0.25">
      <c r="A11161" s="369" t="s">
        <v>8915</v>
      </c>
      <c r="B11161" s="370" t="s">
        <v>8916</v>
      </c>
      <c r="C11161" s="371" t="s">
        <v>770</v>
      </c>
      <c r="D11161" s="372">
        <v>0.2</v>
      </c>
    </row>
    <row r="11162" spans="1:4" x14ac:dyDescent="0.25">
      <c r="A11162" s="365" t="s">
        <v>7813</v>
      </c>
      <c r="B11162" s="366" t="s">
        <v>15178</v>
      </c>
      <c r="C11162" s="367"/>
      <c r="D11162" s="368"/>
    </row>
    <row r="11163" spans="1:4" ht="45" x14ac:dyDescent="0.25">
      <c r="A11163" s="369" t="s">
        <v>4180</v>
      </c>
      <c r="B11163" s="370" t="s">
        <v>7814</v>
      </c>
      <c r="C11163" s="371" t="s">
        <v>569</v>
      </c>
      <c r="D11163" s="372"/>
    </row>
    <row r="11164" spans="1:4" x14ac:dyDescent="0.25">
      <c r="A11164" s="369" t="s">
        <v>8913</v>
      </c>
      <c r="B11164" s="370" t="s">
        <v>8914</v>
      </c>
      <c r="C11164" s="371" t="s">
        <v>770</v>
      </c>
      <c r="D11164" s="372">
        <v>0.4</v>
      </c>
    </row>
    <row r="11165" spans="1:4" x14ac:dyDescent="0.25">
      <c r="A11165" s="369" t="s">
        <v>8915</v>
      </c>
      <c r="B11165" s="370" t="s">
        <v>8916</v>
      </c>
      <c r="C11165" s="371" t="s">
        <v>770</v>
      </c>
      <c r="D11165" s="372">
        <v>0.4</v>
      </c>
    </row>
    <row r="11166" spans="1:4" ht="30" x14ac:dyDescent="0.25">
      <c r="A11166" s="369" t="s">
        <v>9097</v>
      </c>
      <c r="B11166" s="370" t="s">
        <v>9098</v>
      </c>
      <c r="C11166" s="371" t="s">
        <v>569</v>
      </c>
      <c r="D11166" s="372">
        <v>0.01</v>
      </c>
    </row>
    <row r="11167" spans="1:4" ht="60" x14ac:dyDescent="0.25">
      <c r="A11167" s="369" t="s">
        <v>13437</v>
      </c>
      <c r="B11167" s="370" t="s">
        <v>13438</v>
      </c>
      <c r="C11167" s="371" t="s">
        <v>569</v>
      </c>
      <c r="D11167" s="372">
        <v>1</v>
      </c>
    </row>
    <row r="11168" spans="1:4" ht="45" x14ac:dyDescent="0.25">
      <c r="A11168" s="369" t="s">
        <v>349</v>
      </c>
      <c r="B11168" s="370" t="s">
        <v>350</v>
      </c>
      <c r="C11168" s="371" t="s">
        <v>569</v>
      </c>
      <c r="D11168" s="372"/>
    </row>
    <row r="11169" spans="1:4" x14ac:dyDescent="0.25">
      <c r="A11169" s="369" t="s">
        <v>8913</v>
      </c>
      <c r="B11169" s="370" t="s">
        <v>8914</v>
      </c>
      <c r="C11169" s="371" t="s">
        <v>770</v>
      </c>
      <c r="D11169" s="372">
        <v>0.3</v>
      </c>
    </row>
    <row r="11170" spans="1:4" x14ac:dyDescent="0.25">
      <c r="A11170" s="369" t="s">
        <v>8915</v>
      </c>
      <c r="B11170" s="370" t="s">
        <v>8916</v>
      </c>
      <c r="C11170" s="371" t="s">
        <v>770</v>
      </c>
      <c r="D11170" s="372">
        <v>0.3</v>
      </c>
    </row>
    <row r="11171" spans="1:4" ht="30" x14ac:dyDescent="0.25">
      <c r="A11171" s="369" t="s">
        <v>9097</v>
      </c>
      <c r="B11171" s="370" t="s">
        <v>9098</v>
      </c>
      <c r="C11171" s="371" t="s">
        <v>569</v>
      </c>
      <c r="D11171" s="372">
        <v>0.01</v>
      </c>
    </row>
    <row r="11172" spans="1:4" ht="60" x14ac:dyDescent="0.25">
      <c r="A11172" s="369" t="s">
        <v>13513</v>
      </c>
      <c r="B11172" s="370" t="s">
        <v>13514</v>
      </c>
      <c r="C11172" s="371" t="s">
        <v>569</v>
      </c>
      <c r="D11172" s="372">
        <v>1</v>
      </c>
    </row>
    <row r="11173" spans="1:4" ht="30" x14ac:dyDescent="0.25">
      <c r="A11173" s="369" t="s">
        <v>4181</v>
      </c>
      <c r="B11173" s="370" t="s">
        <v>7815</v>
      </c>
      <c r="C11173" s="371" t="s">
        <v>569</v>
      </c>
      <c r="D11173" s="372"/>
    </row>
    <row r="11174" spans="1:4" x14ac:dyDescent="0.25">
      <c r="A11174" s="369" t="s">
        <v>8913</v>
      </c>
      <c r="B11174" s="370" t="s">
        <v>8914</v>
      </c>
      <c r="C11174" s="371" t="s">
        <v>770</v>
      </c>
      <c r="D11174" s="372">
        <v>0.4</v>
      </c>
    </row>
    <row r="11175" spans="1:4" x14ac:dyDescent="0.25">
      <c r="A11175" s="369" t="s">
        <v>8915</v>
      </c>
      <c r="B11175" s="370" t="s">
        <v>8916</v>
      </c>
      <c r="C11175" s="371" t="s">
        <v>770</v>
      </c>
      <c r="D11175" s="372">
        <v>0.4</v>
      </c>
    </row>
    <row r="11176" spans="1:4" ht="30" x14ac:dyDescent="0.25">
      <c r="A11176" s="369" t="s">
        <v>9097</v>
      </c>
      <c r="B11176" s="370" t="s">
        <v>9098</v>
      </c>
      <c r="C11176" s="371" t="s">
        <v>569</v>
      </c>
      <c r="D11176" s="372">
        <v>0.01</v>
      </c>
    </row>
    <row r="11177" spans="1:4" ht="60" x14ac:dyDescent="0.25">
      <c r="A11177" s="369" t="s">
        <v>13439</v>
      </c>
      <c r="B11177" s="370" t="s">
        <v>13440</v>
      </c>
      <c r="C11177" s="371" t="s">
        <v>569</v>
      </c>
      <c r="D11177" s="372">
        <v>1</v>
      </c>
    </row>
    <row r="11178" spans="1:4" ht="45" x14ac:dyDescent="0.25">
      <c r="A11178" s="369" t="s">
        <v>4182</v>
      </c>
      <c r="B11178" s="370" t="s">
        <v>4183</v>
      </c>
      <c r="C11178" s="371" t="s">
        <v>569</v>
      </c>
      <c r="D11178" s="372"/>
    </row>
    <row r="11179" spans="1:4" x14ac:dyDescent="0.25">
      <c r="A11179" s="369" t="s">
        <v>8913</v>
      </c>
      <c r="B11179" s="370" t="s">
        <v>8914</v>
      </c>
      <c r="C11179" s="371" t="s">
        <v>770</v>
      </c>
      <c r="D11179" s="372">
        <v>0.3</v>
      </c>
    </row>
    <row r="11180" spans="1:4" x14ac:dyDescent="0.25">
      <c r="A11180" s="369" t="s">
        <v>8915</v>
      </c>
      <c r="B11180" s="370" t="s">
        <v>8916</v>
      </c>
      <c r="C11180" s="371" t="s">
        <v>770</v>
      </c>
      <c r="D11180" s="372">
        <v>0.3</v>
      </c>
    </row>
    <row r="11181" spans="1:4" ht="30" x14ac:dyDescent="0.25">
      <c r="A11181" s="369" t="s">
        <v>9097</v>
      </c>
      <c r="B11181" s="370" t="s">
        <v>9098</v>
      </c>
      <c r="C11181" s="371" t="s">
        <v>569</v>
      </c>
      <c r="D11181" s="372">
        <v>0.01</v>
      </c>
    </row>
    <row r="11182" spans="1:4" ht="75" x14ac:dyDescent="0.25">
      <c r="A11182" s="369" t="s">
        <v>13417</v>
      </c>
      <c r="B11182" s="370" t="s">
        <v>13418</v>
      </c>
      <c r="C11182" s="371" t="s">
        <v>569</v>
      </c>
      <c r="D11182" s="372">
        <v>1</v>
      </c>
    </row>
    <row r="11183" spans="1:4" ht="30" x14ac:dyDescent="0.25">
      <c r="A11183" s="369" t="s">
        <v>4184</v>
      </c>
      <c r="B11183" s="370" t="s">
        <v>7816</v>
      </c>
      <c r="C11183" s="371" t="s">
        <v>569</v>
      </c>
      <c r="D11183" s="372"/>
    </row>
    <row r="11184" spans="1:4" x14ac:dyDescent="0.25">
      <c r="A11184" s="369" t="s">
        <v>8913</v>
      </c>
      <c r="B11184" s="370" t="s">
        <v>8914</v>
      </c>
      <c r="C11184" s="371" t="s">
        <v>770</v>
      </c>
      <c r="D11184" s="372">
        <v>0.3</v>
      </c>
    </row>
    <row r="11185" spans="1:4" x14ac:dyDescent="0.25">
      <c r="A11185" s="369" t="s">
        <v>8915</v>
      </c>
      <c r="B11185" s="370" t="s">
        <v>8916</v>
      </c>
      <c r="C11185" s="371" t="s">
        <v>770</v>
      </c>
      <c r="D11185" s="372">
        <v>0.3</v>
      </c>
    </row>
    <row r="11186" spans="1:4" ht="30" x14ac:dyDescent="0.25">
      <c r="A11186" s="369" t="s">
        <v>9097</v>
      </c>
      <c r="B11186" s="370" t="s">
        <v>9098</v>
      </c>
      <c r="C11186" s="371" t="s">
        <v>569</v>
      </c>
      <c r="D11186" s="372">
        <v>0.01</v>
      </c>
    </row>
    <row r="11187" spans="1:4" ht="60" x14ac:dyDescent="0.25">
      <c r="A11187" s="369" t="s">
        <v>13421</v>
      </c>
      <c r="B11187" s="370" t="s">
        <v>13422</v>
      </c>
      <c r="C11187" s="371" t="s">
        <v>569</v>
      </c>
      <c r="D11187" s="372">
        <v>1</v>
      </c>
    </row>
    <row r="11188" spans="1:4" ht="30" x14ac:dyDescent="0.25">
      <c r="A11188" s="369" t="s">
        <v>4185</v>
      </c>
      <c r="B11188" s="370" t="s">
        <v>7817</v>
      </c>
      <c r="C11188" s="371" t="s">
        <v>569</v>
      </c>
      <c r="D11188" s="372"/>
    </row>
    <row r="11189" spans="1:4" x14ac:dyDescent="0.25">
      <c r="A11189" s="369" t="s">
        <v>8913</v>
      </c>
      <c r="B11189" s="370" t="s">
        <v>8914</v>
      </c>
      <c r="C11189" s="371" t="s">
        <v>770</v>
      </c>
      <c r="D11189" s="372">
        <v>0.5</v>
      </c>
    </row>
    <row r="11190" spans="1:4" x14ac:dyDescent="0.25">
      <c r="A11190" s="369" t="s">
        <v>8915</v>
      </c>
      <c r="B11190" s="370" t="s">
        <v>8916</v>
      </c>
      <c r="C11190" s="371" t="s">
        <v>770</v>
      </c>
      <c r="D11190" s="372">
        <v>0.5</v>
      </c>
    </row>
    <row r="11191" spans="1:4" ht="30" x14ac:dyDescent="0.25">
      <c r="A11191" s="369" t="s">
        <v>9097</v>
      </c>
      <c r="B11191" s="370" t="s">
        <v>9098</v>
      </c>
      <c r="C11191" s="371" t="s">
        <v>569</v>
      </c>
      <c r="D11191" s="372">
        <v>0.01</v>
      </c>
    </row>
    <row r="11192" spans="1:4" ht="30" x14ac:dyDescent="0.25">
      <c r="A11192" s="369" t="s">
        <v>13419</v>
      </c>
      <c r="B11192" s="370" t="s">
        <v>13420</v>
      </c>
      <c r="C11192" s="371" t="s">
        <v>569</v>
      </c>
      <c r="D11192" s="372">
        <v>1</v>
      </c>
    </row>
    <row r="11193" spans="1:4" x14ac:dyDescent="0.25">
      <c r="A11193" s="365" t="s">
        <v>7818</v>
      </c>
      <c r="B11193" s="366" t="s">
        <v>15179</v>
      </c>
      <c r="C11193" s="367"/>
      <c r="D11193" s="368"/>
    </row>
    <row r="11194" spans="1:4" x14ac:dyDescent="0.25">
      <c r="A11194" s="365" t="s">
        <v>7820</v>
      </c>
      <c r="B11194" s="366" t="s">
        <v>7821</v>
      </c>
      <c r="C11194" s="367"/>
      <c r="D11194" s="368"/>
    </row>
    <row r="11195" spans="1:4" ht="30" x14ac:dyDescent="0.25">
      <c r="A11195" s="369" t="s">
        <v>381</v>
      </c>
      <c r="B11195" s="370" t="s">
        <v>382</v>
      </c>
      <c r="C11195" s="371" t="s">
        <v>569</v>
      </c>
      <c r="D11195" s="372"/>
    </row>
    <row r="11196" spans="1:4" x14ac:dyDescent="0.25">
      <c r="A11196" s="369" t="s">
        <v>8913</v>
      </c>
      <c r="B11196" s="370" t="s">
        <v>8914</v>
      </c>
      <c r="C11196" s="371" t="s">
        <v>770</v>
      </c>
      <c r="D11196" s="372">
        <v>0.25</v>
      </c>
    </row>
    <row r="11197" spans="1:4" x14ac:dyDescent="0.25">
      <c r="A11197" s="369" t="s">
        <v>8915</v>
      </c>
      <c r="B11197" s="370" t="s">
        <v>8916</v>
      </c>
      <c r="C11197" s="371" t="s">
        <v>770</v>
      </c>
      <c r="D11197" s="372">
        <v>0.25</v>
      </c>
    </row>
    <row r="11198" spans="1:4" ht="45" x14ac:dyDescent="0.25">
      <c r="A11198" s="369" t="s">
        <v>13837</v>
      </c>
      <c r="B11198" s="370" t="s">
        <v>13838</v>
      </c>
      <c r="C11198" s="371" t="s">
        <v>569</v>
      </c>
      <c r="D11198" s="372">
        <v>1</v>
      </c>
    </row>
    <row r="11199" spans="1:4" ht="30" x14ac:dyDescent="0.25">
      <c r="A11199" s="369" t="s">
        <v>365</v>
      </c>
      <c r="B11199" s="370" t="s">
        <v>366</v>
      </c>
      <c r="C11199" s="371" t="s">
        <v>569</v>
      </c>
      <c r="D11199" s="372"/>
    </row>
    <row r="11200" spans="1:4" x14ac:dyDescent="0.25">
      <c r="A11200" s="369" t="s">
        <v>8913</v>
      </c>
      <c r="B11200" s="370" t="s">
        <v>8914</v>
      </c>
      <c r="C11200" s="371" t="s">
        <v>770</v>
      </c>
      <c r="D11200" s="372">
        <v>0.25</v>
      </c>
    </row>
    <row r="11201" spans="1:4" x14ac:dyDescent="0.25">
      <c r="A11201" s="369" t="s">
        <v>8915</v>
      </c>
      <c r="B11201" s="370" t="s">
        <v>8916</v>
      </c>
      <c r="C11201" s="371" t="s">
        <v>770</v>
      </c>
      <c r="D11201" s="372">
        <v>0.25</v>
      </c>
    </row>
    <row r="11202" spans="1:4" ht="45" x14ac:dyDescent="0.25">
      <c r="A11202" s="369" t="s">
        <v>13839</v>
      </c>
      <c r="B11202" s="370" t="s">
        <v>13840</v>
      </c>
      <c r="C11202" s="371" t="s">
        <v>569</v>
      </c>
      <c r="D11202" s="372">
        <v>1</v>
      </c>
    </row>
    <row r="11203" spans="1:4" x14ac:dyDescent="0.25">
      <c r="A11203" s="369" t="s">
        <v>4186</v>
      </c>
      <c r="B11203" s="370" t="s">
        <v>4187</v>
      </c>
      <c r="C11203" s="371" t="s">
        <v>569</v>
      </c>
      <c r="D11203" s="372"/>
    </row>
    <row r="11204" spans="1:4" x14ac:dyDescent="0.25">
      <c r="A11204" s="369" t="s">
        <v>8913</v>
      </c>
      <c r="B11204" s="370" t="s">
        <v>8914</v>
      </c>
      <c r="C11204" s="371" t="s">
        <v>770</v>
      </c>
      <c r="D11204" s="372">
        <v>0.25</v>
      </c>
    </row>
    <row r="11205" spans="1:4" x14ac:dyDescent="0.25">
      <c r="A11205" s="369" t="s">
        <v>8915</v>
      </c>
      <c r="B11205" s="370" t="s">
        <v>8916</v>
      </c>
      <c r="C11205" s="371" t="s">
        <v>770</v>
      </c>
      <c r="D11205" s="372">
        <v>0.25</v>
      </c>
    </row>
    <row r="11206" spans="1:4" x14ac:dyDescent="0.25">
      <c r="A11206" s="369" t="s">
        <v>12590</v>
      </c>
      <c r="B11206" s="370" t="s">
        <v>12591</v>
      </c>
      <c r="C11206" s="371" t="s">
        <v>569</v>
      </c>
      <c r="D11206" s="372">
        <v>1</v>
      </c>
    </row>
    <row r="11207" spans="1:4" x14ac:dyDescent="0.25">
      <c r="A11207" s="369" t="s">
        <v>4188</v>
      </c>
      <c r="B11207" s="370" t="s">
        <v>4189</v>
      </c>
      <c r="C11207" s="371" t="s">
        <v>569</v>
      </c>
      <c r="D11207" s="372"/>
    </row>
    <row r="11208" spans="1:4" x14ac:dyDescent="0.25">
      <c r="A11208" s="369" t="s">
        <v>8913</v>
      </c>
      <c r="B11208" s="370" t="s">
        <v>8914</v>
      </c>
      <c r="C11208" s="371" t="s">
        <v>770</v>
      </c>
      <c r="D11208" s="372">
        <v>0.25</v>
      </c>
    </row>
    <row r="11209" spans="1:4" x14ac:dyDescent="0.25">
      <c r="A11209" s="369" t="s">
        <v>8915</v>
      </c>
      <c r="B11209" s="370" t="s">
        <v>8916</v>
      </c>
      <c r="C11209" s="371" t="s">
        <v>770</v>
      </c>
      <c r="D11209" s="372">
        <v>0.25</v>
      </c>
    </row>
    <row r="11210" spans="1:4" x14ac:dyDescent="0.25">
      <c r="A11210" s="369" t="s">
        <v>12592</v>
      </c>
      <c r="B11210" s="370" t="s">
        <v>4189</v>
      </c>
      <c r="C11210" s="371" t="s">
        <v>569</v>
      </c>
      <c r="D11210" s="372">
        <v>1</v>
      </c>
    </row>
    <row r="11211" spans="1:4" x14ac:dyDescent="0.25">
      <c r="A11211" s="369" t="s">
        <v>368</v>
      </c>
      <c r="B11211" s="370" t="s">
        <v>367</v>
      </c>
      <c r="C11211" s="371" t="s">
        <v>569</v>
      </c>
      <c r="D11211" s="372"/>
    </row>
    <row r="11212" spans="1:4" x14ac:dyDescent="0.25">
      <c r="A11212" s="369" t="s">
        <v>8913</v>
      </c>
      <c r="B11212" s="370" t="s">
        <v>8914</v>
      </c>
      <c r="C11212" s="371" t="s">
        <v>770</v>
      </c>
      <c r="D11212" s="372">
        <v>0.25</v>
      </c>
    </row>
    <row r="11213" spans="1:4" x14ac:dyDescent="0.25">
      <c r="A11213" s="369" t="s">
        <v>8915</v>
      </c>
      <c r="B11213" s="370" t="s">
        <v>8916</v>
      </c>
      <c r="C11213" s="371" t="s">
        <v>770</v>
      </c>
      <c r="D11213" s="372">
        <v>0.25</v>
      </c>
    </row>
    <row r="11214" spans="1:4" ht="30" x14ac:dyDescent="0.25">
      <c r="A11214" s="369" t="s">
        <v>14031</v>
      </c>
      <c r="B11214" s="370" t="s">
        <v>14032</v>
      </c>
      <c r="C11214" s="371" t="s">
        <v>569</v>
      </c>
      <c r="D11214" s="372">
        <v>1</v>
      </c>
    </row>
    <row r="11215" spans="1:4" ht="30" x14ac:dyDescent="0.25">
      <c r="A11215" s="369" t="s">
        <v>4190</v>
      </c>
      <c r="B11215" s="370" t="s">
        <v>4191</v>
      </c>
      <c r="C11215" s="371" t="s">
        <v>569</v>
      </c>
      <c r="D11215" s="372"/>
    </row>
    <row r="11216" spans="1:4" x14ac:dyDescent="0.25">
      <c r="A11216" s="369" t="s">
        <v>8913</v>
      </c>
      <c r="B11216" s="370" t="s">
        <v>8914</v>
      </c>
      <c r="C11216" s="371" t="s">
        <v>770</v>
      </c>
      <c r="D11216" s="372">
        <v>0.25</v>
      </c>
    </row>
    <row r="11217" spans="1:4" x14ac:dyDescent="0.25">
      <c r="A11217" s="369" t="s">
        <v>8915</v>
      </c>
      <c r="B11217" s="370" t="s">
        <v>8916</v>
      </c>
      <c r="C11217" s="371" t="s">
        <v>770</v>
      </c>
      <c r="D11217" s="372">
        <v>0.25</v>
      </c>
    </row>
    <row r="11218" spans="1:4" ht="30" x14ac:dyDescent="0.25">
      <c r="A11218" s="369" t="s">
        <v>13921</v>
      </c>
      <c r="B11218" s="370" t="s">
        <v>13922</v>
      </c>
      <c r="C11218" s="371" t="s">
        <v>569</v>
      </c>
      <c r="D11218" s="372">
        <v>1</v>
      </c>
    </row>
    <row r="11219" spans="1:4" ht="30" x14ac:dyDescent="0.25">
      <c r="A11219" s="369" t="s">
        <v>4192</v>
      </c>
      <c r="B11219" s="370" t="s">
        <v>4193</v>
      </c>
      <c r="C11219" s="371" t="s">
        <v>569</v>
      </c>
      <c r="D11219" s="372"/>
    </row>
    <row r="11220" spans="1:4" x14ac:dyDescent="0.25">
      <c r="A11220" s="369" t="s">
        <v>8913</v>
      </c>
      <c r="B11220" s="370" t="s">
        <v>8914</v>
      </c>
      <c r="C11220" s="371" t="s">
        <v>770</v>
      </c>
      <c r="D11220" s="372">
        <v>0.25</v>
      </c>
    </row>
    <row r="11221" spans="1:4" x14ac:dyDescent="0.25">
      <c r="A11221" s="369" t="s">
        <v>8915</v>
      </c>
      <c r="B11221" s="370" t="s">
        <v>8916</v>
      </c>
      <c r="C11221" s="371" t="s">
        <v>770</v>
      </c>
      <c r="D11221" s="372">
        <v>0.25</v>
      </c>
    </row>
    <row r="11222" spans="1:4" ht="45" x14ac:dyDescent="0.25">
      <c r="A11222" s="369" t="s">
        <v>14013</v>
      </c>
      <c r="B11222" s="370" t="s">
        <v>14014</v>
      </c>
      <c r="C11222" s="371" t="s">
        <v>569</v>
      </c>
      <c r="D11222" s="372">
        <v>1</v>
      </c>
    </row>
    <row r="11223" spans="1:4" ht="30" x14ac:dyDescent="0.25">
      <c r="A11223" s="369" t="s">
        <v>4194</v>
      </c>
      <c r="B11223" s="370" t="s">
        <v>4195</v>
      </c>
      <c r="C11223" s="371" t="s">
        <v>569</v>
      </c>
      <c r="D11223" s="372"/>
    </row>
    <row r="11224" spans="1:4" x14ac:dyDescent="0.25">
      <c r="A11224" s="369" t="s">
        <v>8913</v>
      </c>
      <c r="B11224" s="370" t="s">
        <v>8914</v>
      </c>
      <c r="C11224" s="371" t="s">
        <v>770</v>
      </c>
      <c r="D11224" s="372">
        <v>0.25</v>
      </c>
    </row>
    <row r="11225" spans="1:4" x14ac:dyDescent="0.25">
      <c r="A11225" s="369" t="s">
        <v>8915</v>
      </c>
      <c r="B11225" s="370" t="s">
        <v>8916</v>
      </c>
      <c r="C11225" s="371" t="s">
        <v>770</v>
      </c>
      <c r="D11225" s="372">
        <v>0.25</v>
      </c>
    </row>
    <row r="11226" spans="1:4" ht="60" x14ac:dyDescent="0.25">
      <c r="A11226" s="369" t="s">
        <v>14044</v>
      </c>
      <c r="B11226" s="370" t="s">
        <v>14045</v>
      </c>
      <c r="C11226" s="371" t="s">
        <v>569</v>
      </c>
      <c r="D11226" s="372">
        <v>1</v>
      </c>
    </row>
    <row r="11227" spans="1:4" x14ac:dyDescent="0.25">
      <c r="A11227" s="365" t="s">
        <v>7822</v>
      </c>
      <c r="B11227" s="366" t="s">
        <v>4196</v>
      </c>
      <c r="C11227" s="367"/>
      <c r="D11227" s="368"/>
    </row>
    <row r="11228" spans="1:4" x14ac:dyDescent="0.25">
      <c r="A11228" s="369" t="s">
        <v>4197</v>
      </c>
      <c r="B11228" s="370" t="s">
        <v>4198</v>
      </c>
      <c r="C11228" s="371" t="s">
        <v>569</v>
      </c>
      <c r="D11228" s="372"/>
    </row>
    <row r="11229" spans="1:4" x14ac:dyDescent="0.25">
      <c r="A11229" s="369" t="s">
        <v>8913</v>
      </c>
      <c r="B11229" s="370" t="s">
        <v>8914</v>
      </c>
      <c r="C11229" s="371" t="s">
        <v>770</v>
      </c>
      <c r="D11229" s="372">
        <v>0.25</v>
      </c>
    </row>
    <row r="11230" spans="1:4" x14ac:dyDescent="0.25">
      <c r="A11230" s="369" t="s">
        <v>8915</v>
      </c>
      <c r="B11230" s="370" t="s">
        <v>8916</v>
      </c>
      <c r="C11230" s="371" t="s">
        <v>770</v>
      </c>
      <c r="D11230" s="372">
        <v>0.25</v>
      </c>
    </row>
    <row r="11231" spans="1:4" ht="30" x14ac:dyDescent="0.25">
      <c r="A11231" s="369" t="s">
        <v>13895</v>
      </c>
      <c r="B11231" s="370" t="s">
        <v>13896</v>
      </c>
      <c r="C11231" s="371" t="s">
        <v>569</v>
      </c>
      <c r="D11231" s="372">
        <v>1</v>
      </c>
    </row>
    <row r="11232" spans="1:4" x14ac:dyDescent="0.25">
      <c r="A11232" s="369" t="s">
        <v>4199</v>
      </c>
      <c r="B11232" s="370" t="s">
        <v>4200</v>
      </c>
      <c r="C11232" s="371" t="s">
        <v>569</v>
      </c>
      <c r="D11232" s="372"/>
    </row>
    <row r="11233" spans="1:4" x14ac:dyDescent="0.25">
      <c r="A11233" s="369" t="s">
        <v>8913</v>
      </c>
      <c r="B11233" s="370" t="s">
        <v>8914</v>
      </c>
      <c r="C11233" s="371" t="s">
        <v>770</v>
      </c>
      <c r="D11233" s="372">
        <v>0.25</v>
      </c>
    </row>
    <row r="11234" spans="1:4" x14ac:dyDescent="0.25">
      <c r="A11234" s="369" t="s">
        <v>8915</v>
      </c>
      <c r="B11234" s="370" t="s">
        <v>8916</v>
      </c>
      <c r="C11234" s="371" t="s">
        <v>770</v>
      </c>
      <c r="D11234" s="372">
        <v>0.25</v>
      </c>
    </row>
    <row r="11235" spans="1:4" x14ac:dyDescent="0.25">
      <c r="A11235" s="369" t="s">
        <v>13841</v>
      </c>
      <c r="B11235" s="370" t="s">
        <v>13842</v>
      </c>
      <c r="C11235" s="371" t="s">
        <v>569</v>
      </c>
      <c r="D11235" s="372">
        <v>1</v>
      </c>
    </row>
    <row r="11236" spans="1:4" x14ac:dyDescent="0.25">
      <c r="A11236" s="369" t="s">
        <v>4201</v>
      </c>
      <c r="B11236" s="370" t="s">
        <v>4202</v>
      </c>
      <c r="C11236" s="371" t="s">
        <v>569</v>
      </c>
      <c r="D11236" s="372"/>
    </row>
    <row r="11237" spans="1:4" x14ac:dyDescent="0.25">
      <c r="A11237" s="369" t="s">
        <v>8913</v>
      </c>
      <c r="B11237" s="370" t="s">
        <v>8914</v>
      </c>
      <c r="C11237" s="371" t="s">
        <v>770</v>
      </c>
      <c r="D11237" s="372">
        <v>0.25</v>
      </c>
    </row>
    <row r="11238" spans="1:4" x14ac:dyDescent="0.25">
      <c r="A11238" s="369" t="s">
        <v>8915</v>
      </c>
      <c r="B11238" s="370" t="s">
        <v>8916</v>
      </c>
      <c r="C11238" s="371" t="s">
        <v>770</v>
      </c>
      <c r="D11238" s="372">
        <v>0.25</v>
      </c>
    </row>
    <row r="11239" spans="1:4" x14ac:dyDescent="0.25">
      <c r="A11239" s="369" t="s">
        <v>13843</v>
      </c>
      <c r="B11239" s="370" t="s">
        <v>13844</v>
      </c>
      <c r="C11239" s="371" t="s">
        <v>569</v>
      </c>
      <c r="D11239" s="372">
        <v>1</v>
      </c>
    </row>
    <row r="11240" spans="1:4" x14ac:dyDescent="0.25">
      <c r="A11240" s="369" t="s">
        <v>4203</v>
      </c>
      <c r="B11240" s="370" t="s">
        <v>4204</v>
      </c>
      <c r="C11240" s="371" t="s">
        <v>569</v>
      </c>
      <c r="D11240" s="372"/>
    </row>
    <row r="11241" spans="1:4" x14ac:dyDescent="0.25">
      <c r="A11241" s="369" t="s">
        <v>8913</v>
      </c>
      <c r="B11241" s="370" t="s">
        <v>8914</v>
      </c>
      <c r="C11241" s="371" t="s">
        <v>770</v>
      </c>
      <c r="D11241" s="372">
        <v>0.25</v>
      </c>
    </row>
    <row r="11242" spans="1:4" x14ac:dyDescent="0.25">
      <c r="A11242" s="369" t="s">
        <v>8915</v>
      </c>
      <c r="B11242" s="370" t="s">
        <v>8916</v>
      </c>
      <c r="C11242" s="371" t="s">
        <v>770</v>
      </c>
      <c r="D11242" s="372">
        <v>0.25</v>
      </c>
    </row>
    <row r="11243" spans="1:4" x14ac:dyDescent="0.25">
      <c r="A11243" s="369" t="s">
        <v>13845</v>
      </c>
      <c r="B11243" s="370" t="s">
        <v>13846</v>
      </c>
      <c r="C11243" s="371" t="s">
        <v>569</v>
      </c>
      <c r="D11243" s="372">
        <v>1</v>
      </c>
    </row>
    <row r="11244" spans="1:4" ht="30" x14ac:dyDescent="0.25">
      <c r="A11244" s="369" t="s">
        <v>4205</v>
      </c>
      <c r="B11244" s="370" t="s">
        <v>4206</v>
      </c>
      <c r="C11244" s="371" t="s">
        <v>569</v>
      </c>
      <c r="D11244" s="372"/>
    </row>
    <row r="11245" spans="1:4" x14ac:dyDescent="0.25">
      <c r="A11245" s="369" t="s">
        <v>8913</v>
      </c>
      <c r="B11245" s="370" t="s">
        <v>8914</v>
      </c>
      <c r="C11245" s="371" t="s">
        <v>770</v>
      </c>
      <c r="D11245" s="372">
        <v>0.25</v>
      </c>
    </row>
    <row r="11246" spans="1:4" x14ac:dyDescent="0.25">
      <c r="A11246" s="369" t="s">
        <v>8915</v>
      </c>
      <c r="B11246" s="370" t="s">
        <v>8916</v>
      </c>
      <c r="C11246" s="371" t="s">
        <v>770</v>
      </c>
      <c r="D11246" s="372">
        <v>0.25</v>
      </c>
    </row>
    <row r="11247" spans="1:4" x14ac:dyDescent="0.25">
      <c r="A11247" s="369" t="s">
        <v>13847</v>
      </c>
      <c r="B11247" s="370" t="s">
        <v>13848</v>
      </c>
      <c r="C11247" s="371" t="s">
        <v>569</v>
      </c>
      <c r="D11247" s="372">
        <v>1</v>
      </c>
    </row>
    <row r="11248" spans="1:4" ht="30" x14ac:dyDescent="0.25">
      <c r="A11248" s="369" t="s">
        <v>4207</v>
      </c>
      <c r="B11248" s="370" t="s">
        <v>4208</v>
      </c>
      <c r="C11248" s="371" t="s">
        <v>569</v>
      </c>
      <c r="D11248" s="372"/>
    </row>
    <row r="11249" spans="1:4" x14ac:dyDescent="0.25">
      <c r="A11249" s="369" t="s">
        <v>8913</v>
      </c>
      <c r="B11249" s="370" t="s">
        <v>8914</v>
      </c>
      <c r="C11249" s="371" t="s">
        <v>770</v>
      </c>
      <c r="D11249" s="372">
        <v>0.25</v>
      </c>
    </row>
    <row r="11250" spans="1:4" x14ac:dyDescent="0.25">
      <c r="A11250" s="369" t="s">
        <v>8915</v>
      </c>
      <c r="B11250" s="370" t="s">
        <v>8916</v>
      </c>
      <c r="C11250" s="371" t="s">
        <v>770</v>
      </c>
      <c r="D11250" s="372">
        <v>0.25</v>
      </c>
    </row>
    <row r="11251" spans="1:4" ht="30" x14ac:dyDescent="0.25">
      <c r="A11251" s="369" t="s">
        <v>13849</v>
      </c>
      <c r="B11251" s="370" t="s">
        <v>13850</v>
      </c>
      <c r="C11251" s="371" t="s">
        <v>569</v>
      </c>
      <c r="D11251" s="372">
        <v>1</v>
      </c>
    </row>
    <row r="11252" spans="1:4" x14ac:dyDescent="0.25">
      <c r="A11252" s="365" t="s">
        <v>7823</v>
      </c>
      <c r="B11252" s="366" t="s">
        <v>4209</v>
      </c>
      <c r="C11252" s="367"/>
      <c r="D11252" s="368"/>
    </row>
    <row r="11253" spans="1:4" ht="30" x14ac:dyDescent="0.25">
      <c r="A11253" s="369" t="s">
        <v>4210</v>
      </c>
      <c r="B11253" s="370" t="s">
        <v>4211</v>
      </c>
      <c r="C11253" s="371" t="s">
        <v>569</v>
      </c>
      <c r="D11253" s="372"/>
    </row>
    <row r="11254" spans="1:4" x14ac:dyDescent="0.25">
      <c r="A11254" s="369" t="s">
        <v>8913</v>
      </c>
      <c r="B11254" s="370" t="s">
        <v>8914</v>
      </c>
      <c r="C11254" s="371" t="s">
        <v>770</v>
      </c>
      <c r="D11254" s="372">
        <v>0.25</v>
      </c>
    </row>
    <row r="11255" spans="1:4" x14ac:dyDescent="0.25">
      <c r="A11255" s="369" t="s">
        <v>8915</v>
      </c>
      <c r="B11255" s="370" t="s">
        <v>8916</v>
      </c>
      <c r="C11255" s="371" t="s">
        <v>770</v>
      </c>
      <c r="D11255" s="372">
        <v>0.25</v>
      </c>
    </row>
    <row r="11256" spans="1:4" x14ac:dyDescent="0.25">
      <c r="A11256" s="369" t="s">
        <v>13851</v>
      </c>
      <c r="B11256" s="370" t="s">
        <v>13852</v>
      </c>
      <c r="C11256" s="371" t="s">
        <v>569</v>
      </c>
      <c r="D11256" s="372">
        <v>1</v>
      </c>
    </row>
    <row r="11257" spans="1:4" ht="30" x14ac:dyDescent="0.25">
      <c r="A11257" s="369" t="s">
        <v>4212</v>
      </c>
      <c r="B11257" s="370" t="s">
        <v>4213</v>
      </c>
      <c r="C11257" s="371" t="s">
        <v>569</v>
      </c>
      <c r="D11257" s="372"/>
    </row>
    <row r="11258" spans="1:4" x14ac:dyDescent="0.25">
      <c r="A11258" s="369" t="s">
        <v>8913</v>
      </c>
      <c r="B11258" s="370" t="s">
        <v>8914</v>
      </c>
      <c r="C11258" s="371" t="s">
        <v>770</v>
      </c>
      <c r="D11258" s="372">
        <v>0.25</v>
      </c>
    </row>
    <row r="11259" spans="1:4" x14ac:dyDescent="0.25">
      <c r="A11259" s="369" t="s">
        <v>8915</v>
      </c>
      <c r="B11259" s="370" t="s">
        <v>8916</v>
      </c>
      <c r="C11259" s="371" t="s">
        <v>770</v>
      </c>
      <c r="D11259" s="372">
        <v>0.25</v>
      </c>
    </row>
    <row r="11260" spans="1:4" x14ac:dyDescent="0.25">
      <c r="A11260" s="369" t="s">
        <v>13853</v>
      </c>
      <c r="B11260" s="370" t="s">
        <v>13854</v>
      </c>
      <c r="C11260" s="371" t="s">
        <v>569</v>
      </c>
      <c r="D11260" s="372">
        <v>1</v>
      </c>
    </row>
    <row r="11261" spans="1:4" ht="30" x14ac:dyDescent="0.25">
      <c r="A11261" s="369" t="s">
        <v>4214</v>
      </c>
      <c r="B11261" s="370" t="s">
        <v>4215</v>
      </c>
      <c r="C11261" s="371" t="s">
        <v>569</v>
      </c>
      <c r="D11261" s="372"/>
    </row>
    <row r="11262" spans="1:4" x14ac:dyDescent="0.25">
      <c r="A11262" s="369" t="s">
        <v>8913</v>
      </c>
      <c r="B11262" s="370" t="s">
        <v>8914</v>
      </c>
      <c r="C11262" s="371" t="s">
        <v>770</v>
      </c>
      <c r="D11262" s="372">
        <v>0.25</v>
      </c>
    </row>
    <row r="11263" spans="1:4" x14ac:dyDescent="0.25">
      <c r="A11263" s="369" t="s">
        <v>8915</v>
      </c>
      <c r="B11263" s="370" t="s">
        <v>8916</v>
      </c>
      <c r="C11263" s="371" t="s">
        <v>770</v>
      </c>
      <c r="D11263" s="372">
        <v>0.25</v>
      </c>
    </row>
    <row r="11264" spans="1:4" x14ac:dyDescent="0.25">
      <c r="A11264" s="369" t="s">
        <v>13855</v>
      </c>
      <c r="B11264" s="370" t="s">
        <v>13856</v>
      </c>
      <c r="C11264" s="371" t="s">
        <v>569</v>
      </c>
      <c r="D11264" s="372">
        <v>1</v>
      </c>
    </row>
    <row r="11265" spans="1:4" ht="30" x14ac:dyDescent="0.25">
      <c r="A11265" s="369" t="s">
        <v>4216</v>
      </c>
      <c r="B11265" s="370" t="s">
        <v>4217</v>
      </c>
      <c r="C11265" s="371" t="s">
        <v>569</v>
      </c>
      <c r="D11265" s="372"/>
    </row>
    <row r="11266" spans="1:4" x14ac:dyDescent="0.25">
      <c r="A11266" s="369" t="s">
        <v>8913</v>
      </c>
      <c r="B11266" s="370" t="s">
        <v>8914</v>
      </c>
      <c r="C11266" s="371" t="s">
        <v>770</v>
      </c>
      <c r="D11266" s="372">
        <v>0.25</v>
      </c>
    </row>
    <row r="11267" spans="1:4" x14ac:dyDescent="0.25">
      <c r="A11267" s="369" t="s">
        <v>8915</v>
      </c>
      <c r="B11267" s="370" t="s">
        <v>8916</v>
      </c>
      <c r="C11267" s="371" t="s">
        <v>770</v>
      </c>
      <c r="D11267" s="372">
        <v>0.25</v>
      </c>
    </row>
    <row r="11268" spans="1:4" x14ac:dyDescent="0.25">
      <c r="A11268" s="369" t="s">
        <v>13857</v>
      </c>
      <c r="B11268" s="370" t="s">
        <v>13858</v>
      </c>
      <c r="C11268" s="371" t="s">
        <v>569</v>
      </c>
      <c r="D11268" s="372">
        <v>1</v>
      </c>
    </row>
    <row r="11269" spans="1:4" x14ac:dyDescent="0.25">
      <c r="A11269" s="365" t="s">
        <v>7824</v>
      </c>
      <c r="B11269" s="366" t="s">
        <v>15180</v>
      </c>
      <c r="C11269" s="367"/>
      <c r="D11269" s="368"/>
    </row>
    <row r="11270" spans="1:4" x14ac:dyDescent="0.25">
      <c r="A11270" s="369" t="s">
        <v>4219</v>
      </c>
      <c r="B11270" s="370" t="s">
        <v>4220</v>
      </c>
      <c r="C11270" s="371" t="s">
        <v>569</v>
      </c>
      <c r="D11270" s="372"/>
    </row>
    <row r="11271" spans="1:4" x14ac:dyDescent="0.25">
      <c r="A11271" s="369" t="s">
        <v>8913</v>
      </c>
      <c r="B11271" s="370" t="s">
        <v>8914</v>
      </c>
      <c r="C11271" s="371" t="s">
        <v>770</v>
      </c>
      <c r="D11271" s="372">
        <v>0.25</v>
      </c>
    </row>
    <row r="11272" spans="1:4" x14ac:dyDescent="0.25">
      <c r="A11272" s="369" t="s">
        <v>8915</v>
      </c>
      <c r="B11272" s="370" t="s">
        <v>8916</v>
      </c>
      <c r="C11272" s="371" t="s">
        <v>770</v>
      </c>
      <c r="D11272" s="372">
        <v>0.25</v>
      </c>
    </row>
    <row r="11273" spans="1:4" x14ac:dyDescent="0.25">
      <c r="A11273" s="369" t="s">
        <v>13859</v>
      </c>
      <c r="B11273" s="370" t="s">
        <v>13860</v>
      </c>
      <c r="C11273" s="371" t="s">
        <v>569</v>
      </c>
      <c r="D11273" s="372">
        <v>1</v>
      </c>
    </row>
    <row r="11274" spans="1:4" x14ac:dyDescent="0.25">
      <c r="A11274" s="369" t="s">
        <v>4221</v>
      </c>
      <c r="B11274" s="370" t="s">
        <v>4222</v>
      </c>
      <c r="C11274" s="371" t="s">
        <v>569</v>
      </c>
      <c r="D11274" s="372"/>
    </row>
    <row r="11275" spans="1:4" x14ac:dyDescent="0.25">
      <c r="A11275" s="369" t="s">
        <v>8913</v>
      </c>
      <c r="B11275" s="370" t="s">
        <v>8914</v>
      </c>
      <c r="C11275" s="371" t="s">
        <v>770</v>
      </c>
      <c r="D11275" s="372">
        <v>0.25</v>
      </c>
    </row>
    <row r="11276" spans="1:4" x14ac:dyDescent="0.25">
      <c r="A11276" s="369" t="s">
        <v>8915</v>
      </c>
      <c r="B11276" s="370" t="s">
        <v>8916</v>
      </c>
      <c r="C11276" s="371" t="s">
        <v>770</v>
      </c>
      <c r="D11276" s="372">
        <v>0.25</v>
      </c>
    </row>
    <row r="11277" spans="1:4" x14ac:dyDescent="0.25">
      <c r="A11277" s="369" t="s">
        <v>13861</v>
      </c>
      <c r="B11277" s="370" t="s">
        <v>13862</v>
      </c>
      <c r="C11277" s="371" t="s">
        <v>569</v>
      </c>
      <c r="D11277" s="372">
        <v>1</v>
      </c>
    </row>
    <row r="11278" spans="1:4" x14ac:dyDescent="0.25">
      <c r="A11278" s="369" t="s">
        <v>4223</v>
      </c>
      <c r="B11278" s="370" t="s">
        <v>4224</v>
      </c>
      <c r="C11278" s="371" t="s">
        <v>569</v>
      </c>
      <c r="D11278" s="372"/>
    </row>
    <row r="11279" spans="1:4" x14ac:dyDescent="0.25">
      <c r="A11279" s="369" t="s">
        <v>8913</v>
      </c>
      <c r="B11279" s="370" t="s">
        <v>8914</v>
      </c>
      <c r="C11279" s="371" t="s">
        <v>770</v>
      </c>
      <c r="D11279" s="372">
        <v>0.25</v>
      </c>
    </row>
    <row r="11280" spans="1:4" x14ac:dyDescent="0.25">
      <c r="A11280" s="369" t="s">
        <v>8915</v>
      </c>
      <c r="B11280" s="370" t="s">
        <v>8916</v>
      </c>
      <c r="C11280" s="371" t="s">
        <v>770</v>
      </c>
      <c r="D11280" s="372">
        <v>0.25</v>
      </c>
    </row>
    <row r="11281" spans="1:4" ht="30" x14ac:dyDescent="0.25">
      <c r="A11281" s="369" t="s">
        <v>13863</v>
      </c>
      <c r="B11281" s="370" t="s">
        <v>13864</v>
      </c>
      <c r="C11281" s="371" t="s">
        <v>569</v>
      </c>
      <c r="D11281" s="372">
        <v>1</v>
      </c>
    </row>
    <row r="11282" spans="1:4" x14ac:dyDescent="0.25">
      <c r="A11282" s="369" t="s">
        <v>4225</v>
      </c>
      <c r="B11282" s="370" t="s">
        <v>4226</v>
      </c>
      <c r="C11282" s="371" t="s">
        <v>569</v>
      </c>
      <c r="D11282" s="372"/>
    </row>
    <row r="11283" spans="1:4" x14ac:dyDescent="0.25">
      <c r="A11283" s="369" t="s">
        <v>8913</v>
      </c>
      <c r="B11283" s="370" t="s">
        <v>8914</v>
      </c>
      <c r="C11283" s="371" t="s">
        <v>770</v>
      </c>
      <c r="D11283" s="372">
        <v>0.3</v>
      </c>
    </row>
    <row r="11284" spans="1:4" x14ac:dyDescent="0.25">
      <c r="A11284" s="369" t="s">
        <v>8915</v>
      </c>
      <c r="B11284" s="370" t="s">
        <v>8916</v>
      </c>
      <c r="C11284" s="371" t="s">
        <v>770</v>
      </c>
      <c r="D11284" s="372">
        <v>0.3</v>
      </c>
    </row>
    <row r="11285" spans="1:4" x14ac:dyDescent="0.25">
      <c r="A11285" s="369" t="s">
        <v>13865</v>
      </c>
      <c r="B11285" s="370" t="s">
        <v>13866</v>
      </c>
      <c r="C11285" s="371" t="s">
        <v>569</v>
      </c>
      <c r="D11285" s="372">
        <v>1</v>
      </c>
    </row>
    <row r="11286" spans="1:4" x14ac:dyDescent="0.25">
      <c r="A11286" s="369" t="s">
        <v>4227</v>
      </c>
      <c r="B11286" s="370" t="s">
        <v>4228</v>
      </c>
      <c r="C11286" s="371" t="s">
        <v>52</v>
      </c>
      <c r="D11286" s="372"/>
    </row>
    <row r="11287" spans="1:4" x14ac:dyDescent="0.25">
      <c r="A11287" s="369" t="s">
        <v>8913</v>
      </c>
      <c r="B11287" s="370" t="s">
        <v>8914</v>
      </c>
      <c r="C11287" s="371" t="s">
        <v>770</v>
      </c>
      <c r="D11287" s="372">
        <v>0.3</v>
      </c>
    </row>
    <row r="11288" spans="1:4" x14ac:dyDescent="0.25">
      <c r="A11288" s="369" t="s">
        <v>8915</v>
      </c>
      <c r="B11288" s="370" t="s">
        <v>8916</v>
      </c>
      <c r="C11288" s="371" t="s">
        <v>770</v>
      </c>
      <c r="D11288" s="372">
        <v>0.3</v>
      </c>
    </row>
    <row r="11289" spans="1:4" ht="30" x14ac:dyDescent="0.25">
      <c r="A11289" s="369" t="s">
        <v>13867</v>
      </c>
      <c r="B11289" s="370" t="s">
        <v>13868</v>
      </c>
      <c r="C11289" s="371" t="s">
        <v>52</v>
      </c>
      <c r="D11289" s="372">
        <v>1</v>
      </c>
    </row>
    <row r="11290" spans="1:4" x14ac:dyDescent="0.25">
      <c r="A11290" s="369" t="s">
        <v>4229</v>
      </c>
      <c r="B11290" s="370" t="s">
        <v>4230</v>
      </c>
      <c r="C11290" s="371" t="s">
        <v>569</v>
      </c>
      <c r="D11290" s="372"/>
    </row>
    <row r="11291" spans="1:4" x14ac:dyDescent="0.25">
      <c r="A11291" s="369" t="s">
        <v>8913</v>
      </c>
      <c r="B11291" s="370" t="s">
        <v>8914</v>
      </c>
      <c r="C11291" s="371" t="s">
        <v>770</v>
      </c>
      <c r="D11291" s="372">
        <v>0.25</v>
      </c>
    </row>
    <row r="11292" spans="1:4" x14ac:dyDescent="0.25">
      <c r="A11292" s="369" t="s">
        <v>8915</v>
      </c>
      <c r="B11292" s="370" t="s">
        <v>8916</v>
      </c>
      <c r="C11292" s="371" t="s">
        <v>770</v>
      </c>
      <c r="D11292" s="372">
        <v>0.25</v>
      </c>
    </row>
    <row r="11293" spans="1:4" x14ac:dyDescent="0.25">
      <c r="A11293" s="369" t="s">
        <v>13869</v>
      </c>
      <c r="B11293" s="370" t="s">
        <v>13870</v>
      </c>
      <c r="C11293" s="371" t="s">
        <v>569</v>
      </c>
      <c r="D11293" s="372">
        <v>1</v>
      </c>
    </row>
    <row r="11294" spans="1:4" x14ac:dyDescent="0.25">
      <c r="A11294" s="369" t="s">
        <v>4231</v>
      </c>
      <c r="B11294" s="370" t="s">
        <v>4232</v>
      </c>
      <c r="C11294" s="371" t="s">
        <v>569</v>
      </c>
      <c r="D11294" s="372"/>
    </row>
    <row r="11295" spans="1:4" x14ac:dyDescent="0.25">
      <c r="A11295" s="369" t="s">
        <v>8913</v>
      </c>
      <c r="B11295" s="370" t="s">
        <v>8914</v>
      </c>
      <c r="C11295" s="371" t="s">
        <v>770</v>
      </c>
      <c r="D11295" s="372">
        <v>0.25</v>
      </c>
    </row>
    <row r="11296" spans="1:4" x14ac:dyDescent="0.25">
      <c r="A11296" s="369" t="s">
        <v>8915</v>
      </c>
      <c r="B11296" s="370" t="s">
        <v>8916</v>
      </c>
      <c r="C11296" s="371" t="s">
        <v>770</v>
      </c>
      <c r="D11296" s="372">
        <v>0.25</v>
      </c>
    </row>
    <row r="11297" spans="1:4" x14ac:dyDescent="0.25">
      <c r="A11297" s="369" t="s">
        <v>13871</v>
      </c>
      <c r="B11297" s="370" t="s">
        <v>13872</v>
      </c>
      <c r="C11297" s="371" t="s">
        <v>569</v>
      </c>
      <c r="D11297" s="372">
        <v>1</v>
      </c>
    </row>
    <row r="11298" spans="1:4" x14ac:dyDescent="0.25">
      <c r="A11298" s="365" t="s">
        <v>7825</v>
      </c>
      <c r="B11298" s="366" t="s">
        <v>4233</v>
      </c>
      <c r="C11298" s="367"/>
      <c r="D11298" s="368"/>
    </row>
    <row r="11299" spans="1:4" x14ac:dyDescent="0.25">
      <c r="A11299" s="369" t="s">
        <v>4234</v>
      </c>
      <c r="B11299" s="370" t="s">
        <v>4235</v>
      </c>
      <c r="C11299" s="371" t="s">
        <v>569</v>
      </c>
      <c r="D11299" s="372"/>
    </row>
    <row r="11300" spans="1:4" x14ac:dyDescent="0.25">
      <c r="A11300" s="369" t="s">
        <v>8913</v>
      </c>
      <c r="B11300" s="370" t="s">
        <v>8914</v>
      </c>
      <c r="C11300" s="371" t="s">
        <v>770</v>
      </c>
      <c r="D11300" s="372">
        <v>0.25</v>
      </c>
    </row>
    <row r="11301" spans="1:4" x14ac:dyDescent="0.25">
      <c r="A11301" s="369" t="s">
        <v>8915</v>
      </c>
      <c r="B11301" s="370" t="s">
        <v>8916</v>
      </c>
      <c r="C11301" s="371" t="s">
        <v>770</v>
      </c>
      <c r="D11301" s="372">
        <v>0.25</v>
      </c>
    </row>
    <row r="11302" spans="1:4" ht="30" x14ac:dyDescent="0.25">
      <c r="A11302" s="369" t="s">
        <v>9097</v>
      </c>
      <c r="B11302" s="370" t="s">
        <v>9098</v>
      </c>
      <c r="C11302" s="371" t="s">
        <v>569</v>
      </c>
      <c r="D11302" s="372">
        <v>0.01</v>
      </c>
    </row>
    <row r="11303" spans="1:4" x14ac:dyDescent="0.25">
      <c r="A11303" s="369" t="s">
        <v>14046</v>
      </c>
      <c r="B11303" s="370" t="s">
        <v>14047</v>
      </c>
      <c r="C11303" s="371" t="s">
        <v>569</v>
      </c>
      <c r="D11303" s="372">
        <v>1</v>
      </c>
    </row>
    <row r="11304" spans="1:4" ht="30" x14ac:dyDescent="0.25">
      <c r="A11304" s="369" t="s">
        <v>4236</v>
      </c>
      <c r="B11304" s="370" t="s">
        <v>4237</v>
      </c>
      <c r="C11304" s="371" t="s">
        <v>569</v>
      </c>
      <c r="D11304" s="372"/>
    </row>
    <row r="11305" spans="1:4" x14ac:dyDescent="0.25">
      <c r="A11305" s="369" t="s">
        <v>8913</v>
      </c>
      <c r="B11305" s="370" t="s">
        <v>8914</v>
      </c>
      <c r="C11305" s="371" t="s">
        <v>770</v>
      </c>
      <c r="D11305" s="372">
        <v>0.25</v>
      </c>
    </row>
    <row r="11306" spans="1:4" x14ac:dyDescent="0.25">
      <c r="A11306" s="369" t="s">
        <v>8915</v>
      </c>
      <c r="B11306" s="370" t="s">
        <v>8916</v>
      </c>
      <c r="C11306" s="371" t="s">
        <v>770</v>
      </c>
      <c r="D11306" s="372">
        <v>0.25</v>
      </c>
    </row>
    <row r="11307" spans="1:4" ht="30" x14ac:dyDescent="0.25">
      <c r="A11307" s="369" t="s">
        <v>13873</v>
      </c>
      <c r="B11307" s="370" t="s">
        <v>13874</v>
      </c>
      <c r="C11307" s="371" t="s">
        <v>569</v>
      </c>
      <c r="D11307" s="372">
        <v>1</v>
      </c>
    </row>
    <row r="11308" spans="1:4" x14ac:dyDescent="0.25">
      <c r="A11308" s="369" t="s">
        <v>4238</v>
      </c>
      <c r="B11308" s="370" t="s">
        <v>4239</v>
      </c>
      <c r="C11308" s="371" t="s">
        <v>569</v>
      </c>
      <c r="D11308" s="372"/>
    </row>
    <row r="11309" spans="1:4" x14ac:dyDescent="0.25">
      <c r="A11309" s="369" t="s">
        <v>8913</v>
      </c>
      <c r="B11309" s="370" t="s">
        <v>8914</v>
      </c>
      <c r="C11309" s="371" t="s">
        <v>770</v>
      </c>
      <c r="D11309" s="372">
        <v>0.25</v>
      </c>
    </row>
    <row r="11310" spans="1:4" x14ac:dyDescent="0.25">
      <c r="A11310" s="369" t="s">
        <v>8915</v>
      </c>
      <c r="B11310" s="370" t="s">
        <v>8916</v>
      </c>
      <c r="C11310" s="371" t="s">
        <v>770</v>
      </c>
      <c r="D11310" s="372">
        <v>0.25</v>
      </c>
    </row>
    <row r="11311" spans="1:4" ht="30" x14ac:dyDescent="0.25">
      <c r="A11311" s="369" t="s">
        <v>9097</v>
      </c>
      <c r="B11311" s="370" t="s">
        <v>9098</v>
      </c>
      <c r="C11311" s="371" t="s">
        <v>569</v>
      </c>
      <c r="D11311" s="372">
        <v>0.01</v>
      </c>
    </row>
    <row r="11312" spans="1:4" x14ac:dyDescent="0.25">
      <c r="A11312" s="369" t="s">
        <v>14048</v>
      </c>
      <c r="B11312" s="370" t="s">
        <v>14049</v>
      </c>
      <c r="C11312" s="371" t="s">
        <v>569</v>
      </c>
      <c r="D11312" s="372">
        <v>1</v>
      </c>
    </row>
    <row r="11313" spans="1:4" x14ac:dyDescent="0.25">
      <c r="A11313" s="369" t="s">
        <v>4240</v>
      </c>
      <c r="B11313" s="370" t="s">
        <v>4241</v>
      </c>
      <c r="C11313" s="371" t="s">
        <v>569</v>
      </c>
      <c r="D11313" s="372"/>
    </row>
    <row r="11314" spans="1:4" x14ac:dyDescent="0.25">
      <c r="A11314" s="369" t="s">
        <v>8913</v>
      </c>
      <c r="B11314" s="370" t="s">
        <v>8914</v>
      </c>
      <c r="C11314" s="371" t="s">
        <v>770</v>
      </c>
      <c r="D11314" s="372">
        <v>0.25</v>
      </c>
    </row>
    <row r="11315" spans="1:4" x14ac:dyDescent="0.25">
      <c r="A11315" s="369" t="s">
        <v>8915</v>
      </c>
      <c r="B11315" s="370" t="s">
        <v>8916</v>
      </c>
      <c r="C11315" s="371" t="s">
        <v>770</v>
      </c>
      <c r="D11315" s="372">
        <v>0.25</v>
      </c>
    </row>
    <row r="11316" spans="1:4" ht="30" x14ac:dyDescent="0.25">
      <c r="A11316" s="369" t="s">
        <v>9097</v>
      </c>
      <c r="B11316" s="370" t="s">
        <v>9098</v>
      </c>
      <c r="C11316" s="371" t="s">
        <v>569</v>
      </c>
      <c r="D11316" s="372">
        <v>0.01</v>
      </c>
    </row>
    <row r="11317" spans="1:4" ht="30" x14ac:dyDescent="0.25">
      <c r="A11317" s="369" t="s">
        <v>14052</v>
      </c>
      <c r="B11317" s="370" t="s">
        <v>14053</v>
      </c>
      <c r="C11317" s="371" t="s">
        <v>569</v>
      </c>
      <c r="D11317" s="372">
        <v>1</v>
      </c>
    </row>
    <row r="11318" spans="1:4" x14ac:dyDescent="0.25">
      <c r="A11318" s="369" t="s">
        <v>4242</v>
      </c>
      <c r="B11318" s="370" t="s">
        <v>4243</v>
      </c>
      <c r="C11318" s="371" t="s">
        <v>569</v>
      </c>
      <c r="D11318" s="372"/>
    </row>
    <row r="11319" spans="1:4" x14ac:dyDescent="0.25">
      <c r="A11319" s="369" t="s">
        <v>8913</v>
      </c>
      <c r="B11319" s="370" t="s">
        <v>8914</v>
      </c>
      <c r="C11319" s="371" t="s">
        <v>770</v>
      </c>
      <c r="D11319" s="372">
        <v>0.25</v>
      </c>
    </row>
    <row r="11320" spans="1:4" x14ac:dyDescent="0.25">
      <c r="A11320" s="369" t="s">
        <v>8915</v>
      </c>
      <c r="B11320" s="370" t="s">
        <v>8916</v>
      </c>
      <c r="C11320" s="371" t="s">
        <v>770</v>
      </c>
      <c r="D11320" s="372">
        <v>0.25</v>
      </c>
    </row>
    <row r="11321" spans="1:4" ht="30" x14ac:dyDescent="0.25">
      <c r="A11321" s="369" t="s">
        <v>9097</v>
      </c>
      <c r="B11321" s="370" t="s">
        <v>9098</v>
      </c>
      <c r="C11321" s="371" t="s">
        <v>569</v>
      </c>
      <c r="D11321" s="372">
        <v>0.01</v>
      </c>
    </row>
    <row r="11322" spans="1:4" ht="30" x14ac:dyDescent="0.25">
      <c r="A11322" s="369" t="s">
        <v>14050</v>
      </c>
      <c r="B11322" s="370" t="s">
        <v>14051</v>
      </c>
      <c r="C11322" s="371" t="s">
        <v>569</v>
      </c>
      <c r="D11322" s="372">
        <v>1</v>
      </c>
    </row>
    <row r="11323" spans="1:4" x14ac:dyDescent="0.25">
      <c r="A11323" s="369" t="s">
        <v>389</v>
      </c>
      <c r="B11323" s="370" t="s">
        <v>390</v>
      </c>
      <c r="C11323" s="371" t="s">
        <v>569</v>
      </c>
      <c r="D11323" s="372"/>
    </row>
    <row r="11324" spans="1:4" x14ac:dyDescent="0.25">
      <c r="A11324" s="369" t="s">
        <v>8913</v>
      </c>
      <c r="B11324" s="370" t="s">
        <v>8914</v>
      </c>
      <c r="C11324" s="371" t="s">
        <v>770</v>
      </c>
      <c r="D11324" s="372">
        <v>1</v>
      </c>
    </row>
    <row r="11325" spans="1:4" x14ac:dyDescent="0.25">
      <c r="A11325" s="369" t="s">
        <v>8915</v>
      </c>
      <c r="B11325" s="370" t="s">
        <v>8916</v>
      </c>
      <c r="C11325" s="371" t="s">
        <v>770</v>
      </c>
      <c r="D11325" s="372">
        <v>1</v>
      </c>
    </row>
    <row r="11326" spans="1:4" x14ac:dyDescent="0.25">
      <c r="A11326" s="369" t="s">
        <v>12803</v>
      </c>
      <c r="B11326" s="370" t="s">
        <v>390</v>
      </c>
      <c r="C11326" s="371" t="s">
        <v>569</v>
      </c>
      <c r="D11326" s="372">
        <v>1</v>
      </c>
    </row>
    <row r="11327" spans="1:4" x14ac:dyDescent="0.25">
      <c r="A11327" s="369" t="s">
        <v>4244</v>
      </c>
      <c r="B11327" s="370" t="s">
        <v>4245</v>
      </c>
      <c r="C11327" s="371" t="s">
        <v>569</v>
      </c>
      <c r="D11327" s="372"/>
    </row>
    <row r="11328" spans="1:4" x14ac:dyDescent="0.25">
      <c r="A11328" s="369" t="s">
        <v>8913</v>
      </c>
      <c r="B11328" s="370" t="s">
        <v>8914</v>
      </c>
      <c r="C11328" s="371" t="s">
        <v>770</v>
      </c>
      <c r="D11328" s="372">
        <v>0.1</v>
      </c>
    </row>
    <row r="11329" spans="1:4" x14ac:dyDescent="0.25">
      <c r="A11329" s="369" t="s">
        <v>8915</v>
      </c>
      <c r="B11329" s="370" t="s">
        <v>8916</v>
      </c>
      <c r="C11329" s="371" t="s">
        <v>770</v>
      </c>
      <c r="D11329" s="372">
        <v>0.1</v>
      </c>
    </row>
    <row r="11330" spans="1:4" x14ac:dyDescent="0.25">
      <c r="A11330" s="369" t="s">
        <v>13829</v>
      </c>
      <c r="B11330" s="370" t="s">
        <v>13830</v>
      </c>
      <c r="C11330" s="371" t="s">
        <v>569</v>
      </c>
      <c r="D11330" s="372">
        <v>1</v>
      </c>
    </row>
    <row r="11331" spans="1:4" ht="30" x14ac:dyDescent="0.25">
      <c r="A11331" s="369" t="s">
        <v>4246</v>
      </c>
      <c r="B11331" s="370" t="s">
        <v>4247</v>
      </c>
      <c r="C11331" s="371" t="s">
        <v>569</v>
      </c>
      <c r="D11331" s="372"/>
    </row>
    <row r="11332" spans="1:4" x14ac:dyDescent="0.25">
      <c r="A11332" s="369" t="s">
        <v>8913</v>
      </c>
      <c r="B11332" s="370" t="s">
        <v>8914</v>
      </c>
      <c r="C11332" s="371" t="s">
        <v>770</v>
      </c>
      <c r="D11332" s="372">
        <v>0.1</v>
      </c>
    </row>
    <row r="11333" spans="1:4" x14ac:dyDescent="0.25">
      <c r="A11333" s="369" t="s">
        <v>8915</v>
      </c>
      <c r="B11333" s="370" t="s">
        <v>8916</v>
      </c>
      <c r="C11333" s="371" t="s">
        <v>770</v>
      </c>
      <c r="D11333" s="372">
        <v>0.1</v>
      </c>
    </row>
    <row r="11334" spans="1:4" ht="30" x14ac:dyDescent="0.25">
      <c r="A11334" s="369" t="s">
        <v>13875</v>
      </c>
      <c r="B11334" s="370" t="s">
        <v>13876</v>
      </c>
      <c r="C11334" s="371" t="s">
        <v>569</v>
      </c>
      <c r="D11334" s="372">
        <v>1</v>
      </c>
    </row>
    <row r="11335" spans="1:4" x14ac:dyDescent="0.25">
      <c r="A11335" s="369" t="s">
        <v>4248</v>
      </c>
      <c r="B11335" s="370" t="s">
        <v>4249</v>
      </c>
      <c r="C11335" s="371" t="s">
        <v>569</v>
      </c>
      <c r="D11335" s="372"/>
    </row>
    <row r="11336" spans="1:4" x14ac:dyDescent="0.25">
      <c r="A11336" s="369" t="s">
        <v>8913</v>
      </c>
      <c r="B11336" s="370" t="s">
        <v>8914</v>
      </c>
      <c r="C11336" s="371" t="s">
        <v>770</v>
      </c>
      <c r="D11336" s="372">
        <v>0.1</v>
      </c>
    </row>
    <row r="11337" spans="1:4" x14ac:dyDescent="0.25">
      <c r="A11337" s="369" t="s">
        <v>8915</v>
      </c>
      <c r="B11337" s="370" t="s">
        <v>8916</v>
      </c>
      <c r="C11337" s="371" t="s">
        <v>770</v>
      </c>
      <c r="D11337" s="372">
        <v>0.1</v>
      </c>
    </row>
    <row r="11338" spans="1:4" ht="60" x14ac:dyDescent="0.25">
      <c r="A11338" s="369" t="s">
        <v>13877</v>
      </c>
      <c r="B11338" s="370" t="s">
        <v>13878</v>
      </c>
      <c r="C11338" s="371" t="s">
        <v>569</v>
      </c>
      <c r="D11338" s="372">
        <v>1</v>
      </c>
    </row>
    <row r="11339" spans="1:4" x14ac:dyDescent="0.25">
      <c r="A11339" s="369" t="s">
        <v>379</v>
      </c>
      <c r="B11339" s="370" t="s">
        <v>378</v>
      </c>
      <c r="C11339" s="371" t="s">
        <v>569</v>
      </c>
      <c r="D11339" s="372"/>
    </row>
    <row r="11340" spans="1:4" x14ac:dyDescent="0.25">
      <c r="A11340" s="369" t="s">
        <v>8913</v>
      </c>
      <c r="B11340" s="370" t="s">
        <v>8914</v>
      </c>
      <c r="C11340" s="371" t="s">
        <v>770</v>
      </c>
      <c r="D11340" s="372">
        <v>0.1</v>
      </c>
    </row>
    <row r="11341" spans="1:4" x14ac:dyDescent="0.25">
      <c r="A11341" s="369" t="s">
        <v>8915</v>
      </c>
      <c r="B11341" s="370" t="s">
        <v>8916</v>
      </c>
      <c r="C11341" s="371" t="s">
        <v>770</v>
      </c>
      <c r="D11341" s="372">
        <v>0.1</v>
      </c>
    </row>
    <row r="11342" spans="1:4" ht="60" x14ac:dyDescent="0.25">
      <c r="A11342" s="369" t="s">
        <v>13879</v>
      </c>
      <c r="B11342" s="370" t="s">
        <v>13880</v>
      </c>
      <c r="C11342" s="371" t="s">
        <v>569</v>
      </c>
      <c r="D11342" s="372">
        <v>0.78</v>
      </c>
    </row>
    <row r="11343" spans="1:4" x14ac:dyDescent="0.25">
      <c r="A11343" s="369" t="s">
        <v>4250</v>
      </c>
      <c r="B11343" s="370" t="s">
        <v>4251</v>
      </c>
      <c r="C11343" s="371" t="s">
        <v>52</v>
      </c>
      <c r="D11343" s="372"/>
    </row>
    <row r="11344" spans="1:4" x14ac:dyDescent="0.25">
      <c r="A11344" s="369" t="s">
        <v>8913</v>
      </c>
      <c r="B11344" s="370" t="s">
        <v>8914</v>
      </c>
      <c r="C11344" s="371" t="s">
        <v>770</v>
      </c>
      <c r="D11344" s="372">
        <v>0.4</v>
      </c>
    </row>
    <row r="11345" spans="1:4" x14ac:dyDescent="0.25">
      <c r="A11345" s="369" t="s">
        <v>8915</v>
      </c>
      <c r="B11345" s="370" t="s">
        <v>8916</v>
      </c>
      <c r="C11345" s="371" t="s">
        <v>770</v>
      </c>
      <c r="D11345" s="372">
        <v>0.4</v>
      </c>
    </row>
    <row r="11346" spans="1:4" ht="45" x14ac:dyDescent="0.25">
      <c r="A11346" s="369" t="s">
        <v>12539</v>
      </c>
      <c r="B11346" s="370" t="s">
        <v>12540</v>
      </c>
      <c r="C11346" s="371" t="s">
        <v>52</v>
      </c>
      <c r="D11346" s="372">
        <v>1</v>
      </c>
    </row>
    <row r="11347" spans="1:4" x14ac:dyDescent="0.25">
      <c r="A11347" s="369" t="s">
        <v>4252</v>
      </c>
      <c r="B11347" s="370" t="s">
        <v>4253</v>
      </c>
      <c r="C11347" s="371" t="s">
        <v>569</v>
      </c>
      <c r="D11347" s="372"/>
    </row>
    <row r="11348" spans="1:4" x14ac:dyDescent="0.25">
      <c r="A11348" s="369" t="s">
        <v>8913</v>
      </c>
      <c r="B11348" s="370" t="s">
        <v>8914</v>
      </c>
      <c r="C11348" s="371" t="s">
        <v>770</v>
      </c>
      <c r="D11348" s="372">
        <v>0.25</v>
      </c>
    </row>
    <row r="11349" spans="1:4" x14ac:dyDescent="0.25">
      <c r="A11349" s="369" t="s">
        <v>8915</v>
      </c>
      <c r="B11349" s="370" t="s">
        <v>8916</v>
      </c>
      <c r="C11349" s="371" t="s">
        <v>770</v>
      </c>
      <c r="D11349" s="372">
        <v>0.25</v>
      </c>
    </row>
    <row r="11350" spans="1:4" x14ac:dyDescent="0.25">
      <c r="A11350" s="369" t="s">
        <v>14428</v>
      </c>
      <c r="B11350" s="370" t="s">
        <v>14429</v>
      </c>
      <c r="C11350" s="371" t="s">
        <v>569</v>
      </c>
      <c r="D11350" s="372">
        <v>1</v>
      </c>
    </row>
    <row r="11351" spans="1:4" x14ac:dyDescent="0.25">
      <c r="A11351" s="369" t="s">
        <v>4254</v>
      </c>
      <c r="B11351" s="370" t="s">
        <v>4255</v>
      </c>
      <c r="C11351" s="371" t="s">
        <v>569</v>
      </c>
      <c r="D11351" s="372"/>
    </row>
    <row r="11352" spans="1:4" x14ac:dyDescent="0.25">
      <c r="A11352" s="369" t="s">
        <v>8913</v>
      </c>
      <c r="B11352" s="370" t="s">
        <v>8914</v>
      </c>
      <c r="C11352" s="371" t="s">
        <v>770</v>
      </c>
      <c r="D11352" s="372">
        <v>0.5</v>
      </c>
    </row>
    <row r="11353" spans="1:4" x14ac:dyDescent="0.25">
      <c r="A11353" s="369" t="s">
        <v>8915</v>
      </c>
      <c r="B11353" s="370" t="s">
        <v>8916</v>
      </c>
      <c r="C11353" s="371" t="s">
        <v>770</v>
      </c>
      <c r="D11353" s="372">
        <v>0.5</v>
      </c>
    </row>
    <row r="11354" spans="1:4" ht="45" x14ac:dyDescent="0.25">
      <c r="A11354" s="369" t="s">
        <v>13893</v>
      </c>
      <c r="B11354" s="370" t="s">
        <v>13894</v>
      </c>
      <c r="C11354" s="371" t="s">
        <v>569</v>
      </c>
      <c r="D11354" s="372">
        <v>1</v>
      </c>
    </row>
    <row r="11355" spans="1:4" x14ac:dyDescent="0.25">
      <c r="A11355" s="369" t="s">
        <v>4256</v>
      </c>
      <c r="B11355" s="370" t="s">
        <v>4257</v>
      </c>
      <c r="C11355" s="371" t="s">
        <v>569</v>
      </c>
      <c r="D11355" s="372"/>
    </row>
    <row r="11356" spans="1:4" x14ac:dyDescent="0.25">
      <c r="A11356" s="369" t="s">
        <v>8913</v>
      </c>
      <c r="B11356" s="370" t="s">
        <v>8914</v>
      </c>
      <c r="C11356" s="371" t="s">
        <v>770</v>
      </c>
      <c r="D11356" s="372">
        <v>0.5</v>
      </c>
    </row>
    <row r="11357" spans="1:4" x14ac:dyDescent="0.25">
      <c r="A11357" s="369" t="s">
        <v>8915</v>
      </c>
      <c r="B11357" s="370" t="s">
        <v>8916</v>
      </c>
      <c r="C11357" s="371" t="s">
        <v>770</v>
      </c>
      <c r="D11357" s="372">
        <v>0.5</v>
      </c>
    </row>
    <row r="11358" spans="1:4" ht="45" x14ac:dyDescent="0.25">
      <c r="A11358" s="369" t="s">
        <v>13881</v>
      </c>
      <c r="B11358" s="370" t="s">
        <v>13882</v>
      </c>
      <c r="C11358" s="371" t="s">
        <v>569</v>
      </c>
      <c r="D11358" s="372">
        <v>1</v>
      </c>
    </row>
    <row r="11359" spans="1:4" x14ac:dyDescent="0.25">
      <c r="A11359" s="369" t="s">
        <v>364</v>
      </c>
      <c r="B11359" s="370" t="s">
        <v>363</v>
      </c>
      <c r="C11359" s="371" t="s">
        <v>569</v>
      </c>
      <c r="D11359" s="372"/>
    </row>
    <row r="11360" spans="1:4" x14ac:dyDescent="0.25">
      <c r="A11360" s="369" t="s">
        <v>8913</v>
      </c>
      <c r="B11360" s="370" t="s">
        <v>8914</v>
      </c>
      <c r="C11360" s="371" t="s">
        <v>770</v>
      </c>
      <c r="D11360" s="372">
        <v>0.5</v>
      </c>
    </row>
    <row r="11361" spans="1:4" x14ac:dyDescent="0.25">
      <c r="A11361" s="369" t="s">
        <v>8915</v>
      </c>
      <c r="B11361" s="370" t="s">
        <v>8916</v>
      </c>
      <c r="C11361" s="371" t="s">
        <v>770</v>
      </c>
      <c r="D11361" s="372">
        <v>0.5</v>
      </c>
    </row>
    <row r="11362" spans="1:4" ht="45" x14ac:dyDescent="0.25">
      <c r="A11362" s="369" t="s">
        <v>14040</v>
      </c>
      <c r="B11362" s="370" t="s">
        <v>14041</v>
      </c>
      <c r="C11362" s="371" t="s">
        <v>569</v>
      </c>
      <c r="D11362" s="372">
        <v>1</v>
      </c>
    </row>
    <row r="11363" spans="1:4" x14ac:dyDescent="0.25">
      <c r="A11363" s="369" t="s">
        <v>4258</v>
      </c>
      <c r="B11363" s="370" t="s">
        <v>4259</v>
      </c>
      <c r="C11363" s="371" t="s">
        <v>569</v>
      </c>
      <c r="D11363" s="372"/>
    </row>
    <row r="11364" spans="1:4" x14ac:dyDescent="0.25">
      <c r="A11364" s="369" t="s">
        <v>8913</v>
      </c>
      <c r="B11364" s="370" t="s">
        <v>8914</v>
      </c>
      <c r="C11364" s="371" t="s">
        <v>770</v>
      </c>
      <c r="D11364" s="372">
        <v>0.25</v>
      </c>
    </row>
    <row r="11365" spans="1:4" x14ac:dyDescent="0.25">
      <c r="A11365" s="369" t="s">
        <v>8915</v>
      </c>
      <c r="B11365" s="370" t="s">
        <v>8916</v>
      </c>
      <c r="C11365" s="371" t="s">
        <v>770</v>
      </c>
      <c r="D11365" s="372">
        <v>0.25</v>
      </c>
    </row>
    <row r="11366" spans="1:4" x14ac:dyDescent="0.25">
      <c r="A11366" s="369" t="s">
        <v>9536</v>
      </c>
      <c r="B11366" s="370" t="s">
        <v>9537</v>
      </c>
      <c r="C11366" s="371" t="s">
        <v>569</v>
      </c>
      <c r="D11366" s="372">
        <v>4</v>
      </c>
    </row>
    <row r="11367" spans="1:4" x14ac:dyDescent="0.25">
      <c r="A11367" s="369" t="s">
        <v>13883</v>
      </c>
      <c r="B11367" s="370" t="s">
        <v>13884</v>
      </c>
      <c r="C11367" s="371" t="s">
        <v>569</v>
      </c>
      <c r="D11367" s="372">
        <v>1</v>
      </c>
    </row>
    <row r="11368" spans="1:4" x14ac:dyDescent="0.25">
      <c r="A11368" s="369" t="s">
        <v>4260</v>
      </c>
      <c r="B11368" s="370" t="s">
        <v>4261</v>
      </c>
      <c r="C11368" s="371" t="s">
        <v>569</v>
      </c>
      <c r="D11368" s="372"/>
    </row>
    <row r="11369" spans="1:4" x14ac:dyDescent="0.25">
      <c r="A11369" s="369" t="s">
        <v>8913</v>
      </c>
      <c r="B11369" s="370" t="s">
        <v>8914</v>
      </c>
      <c r="C11369" s="371" t="s">
        <v>770</v>
      </c>
      <c r="D11369" s="372">
        <v>0.2</v>
      </c>
    </row>
    <row r="11370" spans="1:4" x14ac:dyDescent="0.25">
      <c r="A11370" s="369" t="s">
        <v>8915</v>
      </c>
      <c r="B11370" s="370" t="s">
        <v>8916</v>
      </c>
      <c r="C11370" s="371" t="s">
        <v>770</v>
      </c>
      <c r="D11370" s="372">
        <v>0.2</v>
      </c>
    </row>
    <row r="11371" spans="1:4" ht="30" x14ac:dyDescent="0.25">
      <c r="A11371" s="369" t="s">
        <v>9610</v>
      </c>
      <c r="B11371" s="370" t="s">
        <v>9611</v>
      </c>
      <c r="C11371" s="371" t="s">
        <v>569</v>
      </c>
      <c r="D11371" s="372">
        <v>1</v>
      </c>
    </row>
    <row r="11372" spans="1:4" ht="30" x14ac:dyDescent="0.25">
      <c r="A11372" s="369" t="s">
        <v>4262</v>
      </c>
      <c r="B11372" s="370" t="s">
        <v>4263</v>
      </c>
      <c r="C11372" s="371" t="s">
        <v>569</v>
      </c>
      <c r="D11372" s="372"/>
    </row>
    <row r="11373" spans="1:4" x14ac:dyDescent="0.25">
      <c r="A11373" s="369" t="s">
        <v>8913</v>
      </c>
      <c r="B11373" s="370" t="s">
        <v>8914</v>
      </c>
      <c r="C11373" s="371" t="s">
        <v>770</v>
      </c>
      <c r="D11373" s="372">
        <v>0.25</v>
      </c>
    </row>
    <row r="11374" spans="1:4" x14ac:dyDescent="0.25">
      <c r="A11374" s="369" t="s">
        <v>8915</v>
      </c>
      <c r="B11374" s="370" t="s">
        <v>8916</v>
      </c>
      <c r="C11374" s="371" t="s">
        <v>770</v>
      </c>
      <c r="D11374" s="372">
        <v>0.25</v>
      </c>
    </row>
    <row r="11375" spans="1:4" x14ac:dyDescent="0.25">
      <c r="A11375" s="369" t="s">
        <v>13885</v>
      </c>
      <c r="B11375" s="370" t="s">
        <v>13886</v>
      </c>
      <c r="C11375" s="371" t="s">
        <v>569</v>
      </c>
      <c r="D11375" s="372">
        <v>1</v>
      </c>
    </row>
    <row r="11376" spans="1:4" ht="30" x14ac:dyDescent="0.25">
      <c r="A11376" s="369" t="s">
        <v>4264</v>
      </c>
      <c r="B11376" s="370" t="s">
        <v>7826</v>
      </c>
      <c r="C11376" s="371" t="s">
        <v>52</v>
      </c>
      <c r="D11376" s="372"/>
    </row>
    <row r="11377" spans="1:4" x14ac:dyDescent="0.25">
      <c r="A11377" s="369" t="s">
        <v>8913</v>
      </c>
      <c r="B11377" s="370" t="s">
        <v>8914</v>
      </c>
      <c r="C11377" s="371" t="s">
        <v>770</v>
      </c>
      <c r="D11377" s="372">
        <v>0.5</v>
      </c>
    </row>
    <row r="11378" spans="1:4" x14ac:dyDescent="0.25">
      <c r="A11378" s="369" t="s">
        <v>8915</v>
      </c>
      <c r="B11378" s="370" t="s">
        <v>8916</v>
      </c>
      <c r="C11378" s="371" t="s">
        <v>770</v>
      </c>
      <c r="D11378" s="372">
        <v>0.5</v>
      </c>
    </row>
    <row r="11379" spans="1:4" ht="30" x14ac:dyDescent="0.25">
      <c r="A11379" s="369" t="s">
        <v>13953</v>
      </c>
      <c r="B11379" s="370" t="s">
        <v>13954</v>
      </c>
      <c r="C11379" s="371" t="s">
        <v>52</v>
      </c>
      <c r="D11379" s="372">
        <v>1.0375000000000001</v>
      </c>
    </row>
    <row r="11380" spans="1:4" ht="30" x14ac:dyDescent="0.25">
      <c r="A11380" s="369" t="s">
        <v>4265</v>
      </c>
      <c r="B11380" s="370" t="s">
        <v>4266</v>
      </c>
      <c r="C11380" s="371" t="s">
        <v>569</v>
      </c>
      <c r="D11380" s="372"/>
    </row>
    <row r="11381" spans="1:4" x14ac:dyDescent="0.25">
      <c r="A11381" s="369" t="s">
        <v>8913</v>
      </c>
      <c r="B11381" s="370" t="s">
        <v>8914</v>
      </c>
      <c r="C11381" s="371" t="s">
        <v>770</v>
      </c>
      <c r="D11381" s="372">
        <v>0.25</v>
      </c>
    </row>
    <row r="11382" spans="1:4" x14ac:dyDescent="0.25">
      <c r="A11382" s="369" t="s">
        <v>8915</v>
      </c>
      <c r="B11382" s="370" t="s">
        <v>8916</v>
      </c>
      <c r="C11382" s="371" t="s">
        <v>770</v>
      </c>
      <c r="D11382" s="372">
        <v>0.25</v>
      </c>
    </row>
    <row r="11383" spans="1:4" ht="30" x14ac:dyDescent="0.25">
      <c r="A11383" s="369" t="s">
        <v>9037</v>
      </c>
      <c r="B11383" s="370" t="s">
        <v>9038</v>
      </c>
      <c r="C11383" s="371" t="s">
        <v>32</v>
      </c>
      <c r="D11383" s="372">
        <v>1.4999999999999999E-2</v>
      </c>
    </row>
    <row r="11384" spans="1:4" x14ac:dyDescent="0.25">
      <c r="A11384" s="369" t="s">
        <v>13887</v>
      </c>
      <c r="B11384" s="370" t="s">
        <v>13888</v>
      </c>
      <c r="C11384" s="371" t="s">
        <v>569</v>
      </c>
      <c r="D11384" s="372">
        <v>1</v>
      </c>
    </row>
    <row r="11385" spans="1:4" ht="30" x14ac:dyDescent="0.25">
      <c r="A11385" s="369" t="s">
        <v>4267</v>
      </c>
      <c r="B11385" s="370" t="s">
        <v>7827</v>
      </c>
      <c r="C11385" s="371" t="s">
        <v>569</v>
      </c>
      <c r="D11385" s="372"/>
    </row>
    <row r="11386" spans="1:4" x14ac:dyDescent="0.25">
      <c r="A11386" s="369" t="s">
        <v>8913</v>
      </c>
      <c r="B11386" s="370" t="s">
        <v>8914</v>
      </c>
      <c r="C11386" s="371" t="s">
        <v>770</v>
      </c>
      <c r="D11386" s="372">
        <v>0.2</v>
      </c>
    </row>
    <row r="11387" spans="1:4" x14ac:dyDescent="0.25">
      <c r="A11387" s="369" t="s">
        <v>8915</v>
      </c>
      <c r="B11387" s="370" t="s">
        <v>8916</v>
      </c>
      <c r="C11387" s="371" t="s">
        <v>770</v>
      </c>
      <c r="D11387" s="372">
        <v>0.2</v>
      </c>
    </row>
    <row r="11388" spans="1:4" ht="45" x14ac:dyDescent="0.25">
      <c r="A11388" s="369" t="s">
        <v>14446</v>
      </c>
      <c r="B11388" s="370" t="s">
        <v>14447</v>
      </c>
      <c r="C11388" s="371" t="s">
        <v>569</v>
      </c>
      <c r="D11388" s="372">
        <v>1</v>
      </c>
    </row>
    <row r="11389" spans="1:4" ht="30" x14ac:dyDescent="0.25">
      <c r="A11389" s="369" t="s">
        <v>388</v>
      </c>
      <c r="B11389" s="370" t="s">
        <v>7828</v>
      </c>
      <c r="C11389" s="371" t="s">
        <v>569</v>
      </c>
      <c r="D11389" s="372"/>
    </row>
    <row r="11390" spans="1:4" x14ac:dyDescent="0.25">
      <c r="A11390" s="369" t="s">
        <v>8913</v>
      </c>
      <c r="B11390" s="370" t="s">
        <v>8914</v>
      </c>
      <c r="C11390" s="371" t="s">
        <v>770</v>
      </c>
      <c r="D11390" s="372">
        <v>0.25</v>
      </c>
    </row>
    <row r="11391" spans="1:4" x14ac:dyDescent="0.25">
      <c r="A11391" s="369" t="s">
        <v>8915</v>
      </c>
      <c r="B11391" s="370" t="s">
        <v>8916</v>
      </c>
      <c r="C11391" s="371" t="s">
        <v>770</v>
      </c>
      <c r="D11391" s="372">
        <v>0.25</v>
      </c>
    </row>
    <row r="11392" spans="1:4" x14ac:dyDescent="0.25">
      <c r="A11392" s="369" t="s">
        <v>13917</v>
      </c>
      <c r="B11392" s="370" t="s">
        <v>13918</v>
      </c>
      <c r="C11392" s="371" t="s">
        <v>32</v>
      </c>
      <c r="D11392" s="372">
        <v>0.02</v>
      </c>
    </row>
    <row r="11393" spans="1:4" ht="30" x14ac:dyDescent="0.25">
      <c r="A11393" s="369" t="s">
        <v>13919</v>
      </c>
      <c r="B11393" s="370" t="s">
        <v>13920</v>
      </c>
      <c r="C11393" s="371" t="s">
        <v>569</v>
      </c>
      <c r="D11393" s="372">
        <v>1</v>
      </c>
    </row>
    <row r="11394" spans="1:4" x14ac:dyDescent="0.25">
      <c r="A11394" s="369" t="s">
        <v>369</v>
      </c>
      <c r="B11394" s="370" t="s">
        <v>370</v>
      </c>
      <c r="C11394" s="371" t="s">
        <v>569</v>
      </c>
      <c r="D11394" s="372"/>
    </row>
    <row r="11395" spans="1:4" x14ac:dyDescent="0.25">
      <c r="A11395" s="369" t="s">
        <v>8913</v>
      </c>
      <c r="B11395" s="370" t="s">
        <v>8914</v>
      </c>
      <c r="C11395" s="371" t="s">
        <v>770</v>
      </c>
      <c r="D11395" s="372">
        <v>0.05</v>
      </c>
    </row>
    <row r="11396" spans="1:4" x14ac:dyDescent="0.25">
      <c r="A11396" s="369" t="s">
        <v>8915</v>
      </c>
      <c r="B11396" s="370" t="s">
        <v>8916</v>
      </c>
      <c r="C11396" s="371" t="s">
        <v>770</v>
      </c>
      <c r="D11396" s="372">
        <v>0.05</v>
      </c>
    </row>
    <row r="11397" spans="1:4" x14ac:dyDescent="0.25">
      <c r="A11397" s="369" t="s">
        <v>13889</v>
      </c>
      <c r="B11397" s="370" t="s">
        <v>13890</v>
      </c>
      <c r="C11397" s="371" t="s">
        <v>569</v>
      </c>
      <c r="D11397" s="372">
        <v>1</v>
      </c>
    </row>
    <row r="11398" spans="1:4" ht="30" x14ac:dyDescent="0.25">
      <c r="A11398" s="369" t="s">
        <v>362</v>
      </c>
      <c r="B11398" s="370" t="s">
        <v>7829</v>
      </c>
      <c r="C11398" s="371" t="s">
        <v>569</v>
      </c>
      <c r="D11398" s="372"/>
    </row>
    <row r="11399" spans="1:4" x14ac:dyDescent="0.25">
      <c r="A11399" s="369" t="s">
        <v>8913</v>
      </c>
      <c r="B11399" s="370" t="s">
        <v>8914</v>
      </c>
      <c r="C11399" s="371" t="s">
        <v>770</v>
      </c>
      <c r="D11399" s="372">
        <v>0.25</v>
      </c>
    </row>
    <row r="11400" spans="1:4" x14ac:dyDescent="0.25">
      <c r="A11400" s="369" t="s">
        <v>8915</v>
      </c>
      <c r="B11400" s="370" t="s">
        <v>8916</v>
      </c>
      <c r="C11400" s="371" t="s">
        <v>770</v>
      </c>
      <c r="D11400" s="372">
        <v>0.25</v>
      </c>
    </row>
    <row r="11401" spans="1:4" ht="30" x14ac:dyDescent="0.25">
      <c r="A11401" s="369" t="s">
        <v>13899</v>
      </c>
      <c r="B11401" s="370" t="s">
        <v>13900</v>
      </c>
      <c r="C11401" s="371" t="s">
        <v>569</v>
      </c>
      <c r="D11401" s="372">
        <v>1</v>
      </c>
    </row>
    <row r="11402" spans="1:4" ht="30" x14ac:dyDescent="0.25">
      <c r="A11402" s="369" t="s">
        <v>4268</v>
      </c>
      <c r="B11402" s="370" t="s">
        <v>7830</v>
      </c>
      <c r="C11402" s="371" t="s">
        <v>569</v>
      </c>
      <c r="D11402" s="372"/>
    </row>
    <row r="11403" spans="1:4" x14ac:dyDescent="0.25">
      <c r="A11403" s="369" t="s">
        <v>8913</v>
      </c>
      <c r="B11403" s="370" t="s">
        <v>8914</v>
      </c>
      <c r="C11403" s="371" t="s">
        <v>770</v>
      </c>
      <c r="D11403" s="372">
        <v>0.25</v>
      </c>
    </row>
    <row r="11404" spans="1:4" x14ac:dyDescent="0.25">
      <c r="A11404" s="369" t="s">
        <v>8915</v>
      </c>
      <c r="B11404" s="370" t="s">
        <v>8916</v>
      </c>
      <c r="C11404" s="371" t="s">
        <v>770</v>
      </c>
      <c r="D11404" s="372">
        <v>0.25</v>
      </c>
    </row>
    <row r="11405" spans="1:4" ht="30" x14ac:dyDescent="0.25">
      <c r="A11405" s="369" t="s">
        <v>13897</v>
      </c>
      <c r="B11405" s="370" t="s">
        <v>13898</v>
      </c>
      <c r="C11405" s="371" t="s">
        <v>569</v>
      </c>
      <c r="D11405" s="372">
        <v>1</v>
      </c>
    </row>
    <row r="11406" spans="1:4" ht="30" x14ac:dyDescent="0.25">
      <c r="A11406" s="369" t="s">
        <v>4269</v>
      </c>
      <c r="B11406" s="370" t="s">
        <v>7831</v>
      </c>
      <c r="C11406" s="371" t="s">
        <v>569</v>
      </c>
      <c r="D11406" s="372"/>
    </row>
    <row r="11407" spans="1:4" x14ac:dyDescent="0.25">
      <c r="A11407" s="369" t="s">
        <v>8913</v>
      </c>
      <c r="B11407" s="370" t="s">
        <v>8914</v>
      </c>
      <c r="C11407" s="371" t="s">
        <v>770</v>
      </c>
      <c r="D11407" s="372">
        <v>0.25</v>
      </c>
    </row>
    <row r="11408" spans="1:4" x14ac:dyDescent="0.25">
      <c r="A11408" s="369" t="s">
        <v>8915</v>
      </c>
      <c r="B11408" s="370" t="s">
        <v>8916</v>
      </c>
      <c r="C11408" s="371" t="s">
        <v>770</v>
      </c>
      <c r="D11408" s="372">
        <v>0.25</v>
      </c>
    </row>
    <row r="11409" spans="1:4" ht="30" x14ac:dyDescent="0.25">
      <c r="A11409" s="369" t="s">
        <v>13901</v>
      </c>
      <c r="B11409" s="370" t="s">
        <v>13902</v>
      </c>
      <c r="C11409" s="371" t="s">
        <v>569</v>
      </c>
      <c r="D11409" s="372">
        <v>1</v>
      </c>
    </row>
    <row r="11410" spans="1:4" ht="30" x14ac:dyDescent="0.25">
      <c r="A11410" s="369" t="s">
        <v>4270</v>
      </c>
      <c r="B11410" s="370" t="s">
        <v>7832</v>
      </c>
      <c r="C11410" s="371" t="s">
        <v>52</v>
      </c>
      <c r="D11410" s="372"/>
    </row>
    <row r="11411" spans="1:4" x14ac:dyDescent="0.25">
      <c r="A11411" s="369" t="s">
        <v>8913</v>
      </c>
      <c r="B11411" s="370" t="s">
        <v>8914</v>
      </c>
      <c r="C11411" s="371" t="s">
        <v>770</v>
      </c>
      <c r="D11411" s="372">
        <v>0.5</v>
      </c>
    </row>
    <row r="11412" spans="1:4" x14ac:dyDescent="0.25">
      <c r="A11412" s="369" t="s">
        <v>8915</v>
      </c>
      <c r="B11412" s="370" t="s">
        <v>8916</v>
      </c>
      <c r="C11412" s="371" t="s">
        <v>770</v>
      </c>
      <c r="D11412" s="372">
        <v>0.5</v>
      </c>
    </row>
    <row r="11413" spans="1:4" ht="30" x14ac:dyDescent="0.25">
      <c r="A11413" s="369" t="s">
        <v>13911</v>
      </c>
      <c r="B11413" s="370" t="s">
        <v>13912</v>
      </c>
      <c r="C11413" s="371" t="s">
        <v>52</v>
      </c>
      <c r="D11413" s="372">
        <v>1.0375000000000001</v>
      </c>
    </row>
    <row r="11414" spans="1:4" ht="30" x14ac:dyDescent="0.25">
      <c r="A11414" s="369" t="s">
        <v>4271</v>
      </c>
      <c r="B11414" s="370" t="s">
        <v>7833</v>
      </c>
      <c r="C11414" s="371" t="s">
        <v>569</v>
      </c>
      <c r="D11414" s="372"/>
    </row>
    <row r="11415" spans="1:4" x14ac:dyDescent="0.25">
      <c r="A11415" s="369" t="s">
        <v>8913</v>
      </c>
      <c r="B11415" s="370" t="s">
        <v>8914</v>
      </c>
      <c r="C11415" s="371" t="s">
        <v>770</v>
      </c>
      <c r="D11415" s="372">
        <v>1</v>
      </c>
    </row>
    <row r="11416" spans="1:4" x14ac:dyDescent="0.25">
      <c r="A11416" s="369" t="s">
        <v>8915</v>
      </c>
      <c r="B11416" s="370" t="s">
        <v>8916</v>
      </c>
      <c r="C11416" s="371" t="s">
        <v>770</v>
      </c>
      <c r="D11416" s="372">
        <v>1</v>
      </c>
    </row>
    <row r="11417" spans="1:4" ht="45" x14ac:dyDescent="0.25">
      <c r="A11417" s="369" t="s">
        <v>13913</v>
      </c>
      <c r="B11417" s="370" t="s">
        <v>13914</v>
      </c>
      <c r="C11417" s="371" t="s">
        <v>569</v>
      </c>
      <c r="D11417" s="372">
        <v>1</v>
      </c>
    </row>
    <row r="11418" spans="1:4" ht="30" x14ac:dyDescent="0.25">
      <c r="A11418" s="369" t="s">
        <v>361</v>
      </c>
      <c r="B11418" s="370" t="s">
        <v>7834</v>
      </c>
      <c r="C11418" s="371" t="s">
        <v>569</v>
      </c>
      <c r="D11418" s="372"/>
    </row>
    <row r="11419" spans="1:4" x14ac:dyDescent="0.25">
      <c r="A11419" s="369" t="s">
        <v>8913</v>
      </c>
      <c r="B11419" s="370" t="s">
        <v>8914</v>
      </c>
      <c r="C11419" s="371" t="s">
        <v>770</v>
      </c>
      <c r="D11419" s="372">
        <v>1</v>
      </c>
    </row>
    <row r="11420" spans="1:4" x14ac:dyDescent="0.25">
      <c r="A11420" s="369" t="s">
        <v>8915</v>
      </c>
      <c r="B11420" s="370" t="s">
        <v>8916</v>
      </c>
      <c r="C11420" s="371" t="s">
        <v>770</v>
      </c>
      <c r="D11420" s="372">
        <v>1</v>
      </c>
    </row>
    <row r="11421" spans="1:4" ht="45" x14ac:dyDescent="0.25">
      <c r="A11421" s="369" t="s">
        <v>13915</v>
      </c>
      <c r="B11421" s="370" t="s">
        <v>13916</v>
      </c>
      <c r="C11421" s="371" t="s">
        <v>569</v>
      </c>
      <c r="D11421" s="372">
        <v>1</v>
      </c>
    </row>
    <row r="11422" spans="1:4" x14ac:dyDescent="0.25">
      <c r="A11422" s="369" t="s">
        <v>386</v>
      </c>
      <c r="B11422" s="370" t="s">
        <v>387</v>
      </c>
      <c r="C11422" s="371" t="s">
        <v>569</v>
      </c>
      <c r="D11422" s="372"/>
    </row>
    <row r="11423" spans="1:4" x14ac:dyDescent="0.25">
      <c r="A11423" s="369" t="s">
        <v>8915</v>
      </c>
      <c r="B11423" s="370" t="s">
        <v>8916</v>
      </c>
      <c r="C11423" s="371" t="s">
        <v>770</v>
      </c>
      <c r="D11423" s="372">
        <v>0.1</v>
      </c>
    </row>
    <row r="11424" spans="1:4" ht="30" x14ac:dyDescent="0.25">
      <c r="A11424" s="369" t="s">
        <v>13923</v>
      </c>
      <c r="B11424" s="370" t="s">
        <v>13924</v>
      </c>
      <c r="C11424" s="371" t="s">
        <v>569</v>
      </c>
      <c r="D11424" s="372">
        <v>1</v>
      </c>
    </row>
    <row r="11425" spans="1:4" ht="30" x14ac:dyDescent="0.25">
      <c r="A11425" s="369" t="s">
        <v>4272</v>
      </c>
      <c r="B11425" s="370" t="s">
        <v>7835</v>
      </c>
      <c r="C11425" s="371" t="s">
        <v>569</v>
      </c>
      <c r="D11425" s="372"/>
    </row>
    <row r="11426" spans="1:4" x14ac:dyDescent="0.25">
      <c r="A11426" s="369" t="s">
        <v>8913</v>
      </c>
      <c r="B11426" s="370" t="s">
        <v>8914</v>
      </c>
      <c r="C11426" s="371" t="s">
        <v>770</v>
      </c>
      <c r="D11426" s="372">
        <v>0.25</v>
      </c>
    </row>
    <row r="11427" spans="1:4" x14ac:dyDescent="0.25">
      <c r="A11427" s="369" t="s">
        <v>8915</v>
      </c>
      <c r="B11427" s="370" t="s">
        <v>8916</v>
      </c>
      <c r="C11427" s="371" t="s">
        <v>770</v>
      </c>
      <c r="D11427" s="372">
        <v>0.25</v>
      </c>
    </row>
    <row r="11428" spans="1:4" x14ac:dyDescent="0.25">
      <c r="A11428" s="369" t="s">
        <v>13917</v>
      </c>
      <c r="B11428" s="370" t="s">
        <v>13918</v>
      </c>
      <c r="C11428" s="371" t="s">
        <v>32</v>
      </c>
      <c r="D11428" s="372">
        <v>0.02</v>
      </c>
    </row>
    <row r="11429" spans="1:4" ht="30" x14ac:dyDescent="0.25">
      <c r="A11429" s="369" t="s">
        <v>13927</v>
      </c>
      <c r="B11429" s="370" t="s">
        <v>13928</v>
      </c>
      <c r="C11429" s="371" t="s">
        <v>569</v>
      </c>
      <c r="D11429" s="372">
        <v>1</v>
      </c>
    </row>
    <row r="11430" spans="1:4" ht="30" x14ac:dyDescent="0.25">
      <c r="A11430" s="369" t="s">
        <v>4273</v>
      </c>
      <c r="B11430" s="370" t="s">
        <v>7836</v>
      </c>
      <c r="C11430" s="371" t="s">
        <v>52</v>
      </c>
      <c r="D11430" s="372"/>
    </row>
    <row r="11431" spans="1:4" x14ac:dyDescent="0.25">
      <c r="A11431" s="369" t="s">
        <v>8913</v>
      </c>
      <c r="B11431" s="370" t="s">
        <v>8914</v>
      </c>
      <c r="C11431" s="371" t="s">
        <v>770</v>
      </c>
      <c r="D11431" s="372">
        <v>0.5</v>
      </c>
    </row>
    <row r="11432" spans="1:4" x14ac:dyDescent="0.25">
      <c r="A11432" s="369" t="s">
        <v>8915</v>
      </c>
      <c r="B11432" s="370" t="s">
        <v>8916</v>
      </c>
      <c r="C11432" s="371" t="s">
        <v>770</v>
      </c>
      <c r="D11432" s="372">
        <v>0.5</v>
      </c>
    </row>
    <row r="11433" spans="1:4" ht="30" x14ac:dyDescent="0.25">
      <c r="A11433" s="369" t="s">
        <v>13951</v>
      </c>
      <c r="B11433" s="370" t="s">
        <v>13952</v>
      </c>
      <c r="C11433" s="371" t="s">
        <v>52</v>
      </c>
      <c r="D11433" s="372">
        <v>1.0375000000000001</v>
      </c>
    </row>
    <row r="11434" spans="1:4" x14ac:dyDescent="0.25">
      <c r="A11434" s="369" t="s">
        <v>4274</v>
      </c>
      <c r="B11434" s="370" t="s">
        <v>4275</v>
      </c>
      <c r="C11434" s="371" t="s">
        <v>569</v>
      </c>
      <c r="D11434" s="372"/>
    </row>
    <row r="11435" spans="1:4" x14ac:dyDescent="0.25">
      <c r="A11435" s="369" t="s">
        <v>8913</v>
      </c>
      <c r="B11435" s="370" t="s">
        <v>8914</v>
      </c>
      <c r="C11435" s="371" t="s">
        <v>770</v>
      </c>
      <c r="D11435" s="372">
        <v>0.1</v>
      </c>
    </row>
    <row r="11436" spans="1:4" x14ac:dyDescent="0.25">
      <c r="A11436" s="369" t="s">
        <v>8915</v>
      </c>
      <c r="B11436" s="370" t="s">
        <v>8916</v>
      </c>
      <c r="C11436" s="371" t="s">
        <v>770</v>
      </c>
      <c r="D11436" s="372">
        <v>0.1</v>
      </c>
    </row>
    <row r="11437" spans="1:4" ht="75" x14ac:dyDescent="0.25">
      <c r="A11437" s="369" t="s">
        <v>14448</v>
      </c>
      <c r="B11437" s="370" t="s">
        <v>14449</v>
      </c>
      <c r="C11437" s="371" t="s">
        <v>569</v>
      </c>
      <c r="D11437" s="372">
        <v>1</v>
      </c>
    </row>
    <row r="11438" spans="1:4" ht="30" x14ac:dyDescent="0.25">
      <c r="A11438" s="369" t="s">
        <v>4276</v>
      </c>
      <c r="B11438" s="370" t="s">
        <v>7837</v>
      </c>
      <c r="C11438" s="371" t="s">
        <v>569</v>
      </c>
      <c r="D11438" s="372"/>
    </row>
    <row r="11439" spans="1:4" x14ac:dyDescent="0.25">
      <c r="A11439" s="369" t="s">
        <v>8913</v>
      </c>
      <c r="B11439" s="370" t="s">
        <v>8914</v>
      </c>
      <c r="C11439" s="371" t="s">
        <v>770</v>
      </c>
      <c r="D11439" s="372">
        <v>0.25</v>
      </c>
    </row>
    <row r="11440" spans="1:4" x14ac:dyDescent="0.25">
      <c r="A11440" s="369" t="s">
        <v>8915</v>
      </c>
      <c r="B11440" s="370" t="s">
        <v>8916</v>
      </c>
      <c r="C11440" s="371" t="s">
        <v>770</v>
      </c>
      <c r="D11440" s="372">
        <v>0.25</v>
      </c>
    </row>
    <row r="11441" spans="1:4" x14ac:dyDescent="0.25">
      <c r="A11441" s="369" t="s">
        <v>13917</v>
      </c>
      <c r="B11441" s="370" t="s">
        <v>13918</v>
      </c>
      <c r="C11441" s="371" t="s">
        <v>32</v>
      </c>
      <c r="D11441" s="372">
        <v>0.02</v>
      </c>
    </row>
    <row r="11442" spans="1:4" ht="45" x14ac:dyDescent="0.25">
      <c r="A11442" s="369" t="s">
        <v>13929</v>
      </c>
      <c r="B11442" s="370" t="s">
        <v>13930</v>
      </c>
      <c r="C11442" s="371" t="s">
        <v>569</v>
      </c>
      <c r="D11442" s="372">
        <v>1</v>
      </c>
    </row>
    <row r="11443" spans="1:4" ht="30" x14ac:dyDescent="0.25">
      <c r="A11443" s="369" t="s">
        <v>4277</v>
      </c>
      <c r="B11443" s="370" t="s">
        <v>4278</v>
      </c>
      <c r="C11443" s="371" t="s">
        <v>569</v>
      </c>
      <c r="D11443" s="372"/>
    </row>
    <row r="11444" spans="1:4" x14ac:dyDescent="0.25">
      <c r="A11444" s="369" t="s">
        <v>8913</v>
      </c>
      <c r="B11444" s="370" t="s">
        <v>8914</v>
      </c>
      <c r="C11444" s="371" t="s">
        <v>770</v>
      </c>
      <c r="D11444" s="372">
        <v>0.25</v>
      </c>
    </row>
    <row r="11445" spans="1:4" x14ac:dyDescent="0.25">
      <c r="A11445" s="369" t="s">
        <v>8915</v>
      </c>
      <c r="B11445" s="370" t="s">
        <v>8916</v>
      </c>
      <c r="C11445" s="371" t="s">
        <v>770</v>
      </c>
      <c r="D11445" s="372">
        <v>0.25</v>
      </c>
    </row>
    <row r="11446" spans="1:4" x14ac:dyDescent="0.25">
      <c r="A11446" s="369" t="s">
        <v>13917</v>
      </c>
      <c r="B11446" s="370" t="s">
        <v>13918</v>
      </c>
      <c r="C11446" s="371" t="s">
        <v>32</v>
      </c>
      <c r="D11446" s="372">
        <v>0.02</v>
      </c>
    </row>
    <row r="11447" spans="1:4" ht="30" x14ac:dyDescent="0.25">
      <c r="A11447" s="369" t="s">
        <v>13931</v>
      </c>
      <c r="B11447" s="370" t="s">
        <v>13932</v>
      </c>
      <c r="C11447" s="371" t="s">
        <v>569</v>
      </c>
      <c r="D11447" s="372">
        <v>1</v>
      </c>
    </row>
    <row r="11448" spans="1:4" ht="30" x14ac:dyDescent="0.25">
      <c r="A11448" s="369" t="s">
        <v>4279</v>
      </c>
      <c r="B11448" s="370" t="s">
        <v>7838</v>
      </c>
      <c r="C11448" s="371" t="s">
        <v>52</v>
      </c>
      <c r="D11448" s="372"/>
    </row>
    <row r="11449" spans="1:4" x14ac:dyDescent="0.25">
      <c r="A11449" s="369" t="s">
        <v>8913</v>
      </c>
      <c r="B11449" s="370" t="s">
        <v>8914</v>
      </c>
      <c r="C11449" s="371" t="s">
        <v>770</v>
      </c>
      <c r="D11449" s="372">
        <v>0.25</v>
      </c>
    </row>
    <row r="11450" spans="1:4" x14ac:dyDescent="0.25">
      <c r="A11450" s="369" t="s">
        <v>8915</v>
      </c>
      <c r="B11450" s="370" t="s">
        <v>8916</v>
      </c>
      <c r="C11450" s="371" t="s">
        <v>770</v>
      </c>
      <c r="D11450" s="372">
        <v>0.25</v>
      </c>
    </row>
    <row r="11451" spans="1:4" ht="30" x14ac:dyDescent="0.25">
      <c r="A11451" s="369" t="s">
        <v>13947</v>
      </c>
      <c r="B11451" s="370" t="s">
        <v>13948</v>
      </c>
      <c r="C11451" s="371" t="s">
        <v>52</v>
      </c>
      <c r="D11451" s="372">
        <v>1</v>
      </c>
    </row>
    <row r="11452" spans="1:4" ht="30" x14ac:dyDescent="0.25">
      <c r="A11452" s="369" t="s">
        <v>4280</v>
      </c>
      <c r="B11452" s="370" t="s">
        <v>4281</v>
      </c>
      <c r="C11452" s="371" t="s">
        <v>569</v>
      </c>
      <c r="D11452" s="372"/>
    </row>
    <row r="11453" spans="1:4" x14ac:dyDescent="0.25">
      <c r="A11453" s="369" t="s">
        <v>8913</v>
      </c>
      <c r="B11453" s="370" t="s">
        <v>8914</v>
      </c>
      <c r="C11453" s="371" t="s">
        <v>770</v>
      </c>
      <c r="D11453" s="372">
        <v>0.25</v>
      </c>
    </row>
    <row r="11454" spans="1:4" x14ac:dyDescent="0.25">
      <c r="A11454" s="369" t="s">
        <v>8915</v>
      </c>
      <c r="B11454" s="370" t="s">
        <v>8916</v>
      </c>
      <c r="C11454" s="371" t="s">
        <v>770</v>
      </c>
      <c r="D11454" s="372">
        <v>0.25</v>
      </c>
    </row>
    <row r="11455" spans="1:4" ht="45" x14ac:dyDescent="0.25">
      <c r="A11455" s="369" t="s">
        <v>9566</v>
      </c>
      <c r="B11455" s="370" t="s">
        <v>9567</v>
      </c>
      <c r="C11455" s="371" t="s">
        <v>569</v>
      </c>
      <c r="D11455" s="372">
        <v>4</v>
      </c>
    </row>
    <row r="11456" spans="1:4" ht="30" x14ac:dyDescent="0.25">
      <c r="A11456" s="369" t="s">
        <v>9568</v>
      </c>
      <c r="B11456" s="370" t="s">
        <v>9569</v>
      </c>
      <c r="C11456" s="371" t="s">
        <v>569</v>
      </c>
      <c r="D11456" s="372">
        <v>4</v>
      </c>
    </row>
    <row r="11457" spans="1:4" ht="45" x14ac:dyDescent="0.25">
      <c r="A11457" s="369" t="s">
        <v>9570</v>
      </c>
      <c r="B11457" s="370" t="s">
        <v>9571</v>
      </c>
      <c r="C11457" s="371" t="s">
        <v>569</v>
      </c>
      <c r="D11457" s="372">
        <v>4</v>
      </c>
    </row>
    <row r="11458" spans="1:4" ht="45" x14ac:dyDescent="0.25">
      <c r="A11458" s="369" t="s">
        <v>13949</v>
      </c>
      <c r="B11458" s="370" t="s">
        <v>13950</v>
      </c>
      <c r="C11458" s="371" t="s">
        <v>569</v>
      </c>
      <c r="D11458" s="372">
        <v>1</v>
      </c>
    </row>
    <row r="11459" spans="1:4" ht="30" x14ac:dyDescent="0.25">
      <c r="A11459" s="369" t="s">
        <v>4282</v>
      </c>
      <c r="B11459" s="370" t="s">
        <v>4283</v>
      </c>
      <c r="C11459" s="371" t="s">
        <v>569</v>
      </c>
      <c r="D11459" s="372"/>
    </row>
    <row r="11460" spans="1:4" x14ac:dyDescent="0.25">
      <c r="A11460" s="369" t="s">
        <v>8913</v>
      </c>
      <c r="B11460" s="370" t="s">
        <v>8914</v>
      </c>
      <c r="C11460" s="371" t="s">
        <v>770</v>
      </c>
      <c r="D11460" s="372">
        <v>0.25</v>
      </c>
    </row>
    <row r="11461" spans="1:4" x14ac:dyDescent="0.25">
      <c r="A11461" s="369" t="s">
        <v>8915</v>
      </c>
      <c r="B11461" s="370" t="s">
        <v>8916</v>
      </c>
      <c r="C11461" s="371" t="s">
        <v>770</v>
      </c>
      <c r="D11461" s="372">
        <v>0.25</v>
      </c>
    </row>
    <row r="11462" spans="1:4" ht="45" x14ac:dyDescent="0.25">
      <c r="A11462" s="369" t="s">
        <v>9566</v>
      </c>
      <c r="B11462" s="370" t="s">
        <v>9567</v>
      </c>
      <c r="C11462" s="371" t="s">
        <v>569</v>
      </c>
      <c r="D11462" s="372">
        <v>4</v>
      </c>
    </row>
    <row r="11463" spans="1:4" ht="30" x14ac:dyDescent="0.25">
      <c r="A11463" s="369" t="s">
        <v>9568</v>
      </c>
      <c r="B11463" s="370" t="s">
        <v>9569</v>
      </c>
      <c r="C11463" s="371" t="s">
        <v>569</v>
      </c>
      <c r="D11463" s="372">
        <v>4</v>
      </c>
    </row>
    <row r="11464" spans="1:4" ht="45" x14ac:dyDescent="0.25">
      <c r="A11464" s="369" t="s">
        <v>9570</v>
      </c>
      <c r="B11464" s="370" t="s">
        <v>9571</v>
      </c>
      <c r="C11464" s="371" t="s">
        <v>569</v>
      </c>
      <c r="D11464" s="372">
        <v>4</v>
      </c>
    </row>
    <row r="11465" spans="1:4" ht="45" x14ac:dyDescent="0.25">
      <c r="A11465" s="369" t="s">
        <v>13933</v>
      </c>
      <c r="B11465" s="370" t="s">
        <v>13934</v>
      </c>
      <c r="C11465" s="371" t="s">
        <v>569</v>
      </c>
      <c r="D11465" s="372">
        <v>1</v>
      </c>
    </row>
    <row r="11466" spans="1:4" x14ac:dyDescent="0.25">
      <c r="A11466" s="369" t="s">
        <v>4284</v>
      </c>
      <c r="B11466" s="370" t="s">
        <v>7839</v>
      </c>
      <c r="C11466" s="371" t="s">
        <v>569</v>
      </c>
      <c r="D11466" s="372"/>
    </row>
    <row r="11467" spans="1:4" x14ac:dyDescent="0.25">
      <c r="A11467" s="369" t="s">
        <v>8913</v>
      </c>
      <c r="B11467" s="370" t="s">
        <v>8914</v>
      </c>
      <c r="C11467" s="371" t="s">
        <v>770</v>
      </c>
      <c r="D11467" s="372">
        <v>0.25</v>
      </c>
    </row>
    <row r="11468" spans="1:4" x14ac:dyDescent="0.25">
      <c r="A11468" s="369" t="s">
        <v>8915</v>
      </c>
      <c r="B11468" s="370" t="s">
        <v>8916</v>
      </c>
      <c r="C11468" s="371" t="s">
        <v>770</v>
      </c>
      <c r="D11468" s="372">
        <v>0.25</v>
      </c>
    </row>
    <row r="11469" spans="1:4" ht="45" x14ac:dyDescent="0.25">
      <c r="A11469" s="369" t="s">
        <v>9566</v>
      </c>
      <c r="B11469" s="370" t="s">
        <v>9567</v>
      </c>
      <c r="C11469" s="371" t="s">
        <v>569</v>
      </c>
      <c r="D11469" s="372">
        <v>1</v>
      </c>
    </row>
    <row r="11470" spans="1:4" ht="30" x14ac:dyDescent="0.25">
      <c r="A11470" s="369" t="s">
        <v>9568</v>
      </c>
      <c r="B11470" s="370" t="s">
        <v>9569</v>
      </c>
      <c r="C11470" s="371" t="s">
        <v>569</v>
      </c>
      <c r="D11470" s="372">
        <v>1</v>
      </c>
    </row>
    <row r="11471" spans="1:4" ht="45" x14ac:dyDescent="0.25">
      <c r="A11471" s="369" t="s">
        <v>9570</v>
      </c>
      <c r="B11471" s="370" t="s">
        <v>9571</v>
      </c>
      <c r="C11471" s="371" t="s">
        <v>569</v>
      </c>
      <c r="D11471" s="372">
        <v>1</v>
      </c>
    </row>
    <row r="11472" spans="1:4" ht="30" x14ac:dyDescent="0.25">
      <c r="A11472" s="369" t="s">
        <v>13935</v>
      </c>
      <c r="B11472" s="370" t="s">
        <v>13936</v>
      </c>
      <c r="C11472" s="371" t="s">
        <v>569</v>
      </c>
      <c r="D11472" s="372">
        <v>1</v>
      </c>
    </row>
    <row r="11473" spans="1:4" x14ac:dyDescent="0.25">
      <c r="A11473" s="369" t="s">
        <v>4285</v>
      </c>
      <c r="B11473" s="370" t="s">
        <v>7840</v>
      </c>
      <c r="C11473" s="371" t="s">
        <v>569</v>
      </c>
      <c r="D11473" s="372"/>
    </row>
    <row r="11474" spans="1:4" x14ac:dyDescent="0.25">
      <c r="A11474" s="369" t="s">
        <v>8913</v>
      </c>
      <c r="B11474" s="370" t="s">
        <v>8914</v>
      </c>
      <c r="C11474" s="371" t="s">
        <v>770</v>
      </c>
      <c r="D11474" s="372">
        <v>0.25</v>
      </c>
    </row>
    <row r="11475" spans="1:4" x14ac:dyDescent="0.25">
      <c r="A11475" s="369" t="s">
        <v>8915</v>
      </c>
      <c r="B11475" s="370" t="s">
        <v>8916</v>
      </c>
      <c r="C11475" s="371" t="s">
        <v>770</v>
      </c>
      <c r="D11475" s="372">
        <v>0.25</v>
      </c>
    </row>
    <row r="11476" spans="1:4" ht="45" x14ac:dyDescent="0.25">
      <c r="A11476" s="369" t="s">
        <v>9566</v>
      </c>
      <c r="B11476" s="370" t="s">
        <v>9567</v>
      </c>
      <c r="C11476" s="371" t="s">
        <v>569</v>
      </c>
      <c r="D11476" s="372">
        <v>1</v>
      </c>
    </row>
    <row r="11477" spans="1:4" ht="30" x14ac:dyDescent="0.25">
      <c r="A11477" s="369" t="s">
        <v>9568</v>
      </c>
      <c r="B11477" s="370" t="s">
        <v>9569</v>
      </c>
      <c r="C11477" s="371" t="s">
        <v>569</v>
      </c>
      <c r="D11477" s="372">
        <v>1</v>
      </c>
    </row>
    <row r="11478" spans="1:4" ht="45" x14ac:dyDescent="0.25">
      <c r="A11478" s="369" t="s">
        <v>9570</v>
      </c>
      <c r="B11478" s="370" t="s">
        <v>9571</v>
      </c>
      <c r="C11478" s="371" t="s">
        <v>569</v>
      </c>
      <c r="D11478" s="372">
        <v>1</v>
      </c>
    </row>
    <row r="11479" spans="1:4" ht="30" x14ac:dyDescent="0.25">
      <c r="A11479" s="369" t="s">
        <v>13937</v>
      </c>
      <c r="B11479" s="370" t="s">
        <v>13938</v>
      </c>
      <c r="C11479" s="371" t="s">
        <v>569</v>
      </c>
      <c r="D11479" s="372">
        <v>1</v>
      </c>
    </row>
    <row r="11480" spans="1:4" x14ac:dyDescent="0.25">
      <c r="A11480" s="369" t="s">
        <v>4286</v>
      </c>
      <c r="B11480" s="370" t="s">
        <v>7841</v>
      </c>
      <c r="C11480" s="371" t="s">
        <v>569</v>
      </c>
      <c r="D11480" s="372"/>
    </row>
    <row r="11481" spans="1:4" x14ac:dyDescent="0.25">
      <c r="A11481" s="369" t="s">
        <v>8913</v>
      </c>
      <c r="B11481" s="370" t="s">
        <v>8914</v>
      </c>
      <c r="C11481" s="371" t="s">
        <v>770</v>
      </c>
      <c r="D11481" s="372">
        <v>0.25</v>
      </c>
    </row>
    <row r="11482" spans="1:4" x14ac:dyDescent="0.25">
      <c r="A11482" s="369" t="s">
        <v>8915</v>
      </c>
      <c r="B11482" s="370" t="s">
        <v>8916</v>
      </c>
      <c r="C11482" s="371" t="s">
        <v>770</v>
      </c>
      <c r="D11482" s="372">
        <v>0.25</v>
      </c>
    </row>
    <row r="11483" spans="1:4" ht="45" x14ac:dyDescent="0.25">
      <c r="A11483" s="369" t="s">
        <v>9566</v>
      </c>
      <c r="B11483" s="370" t="s">
        <v>9567</v>
      </c>
      <c r="C11483" s="371" t="s">
        <v>569</v>
      </c>
      <c r="D11483" s="372">
        <v>1</v>
      </c>
    </row>
    <row r="11484" spans="1:4" ht="30" x14ac:dyDescent="0.25">
      <c r="A11484" s="369" t="s">
        <v>9568</v>
      </c>
      <c r="B11484" s="370" t="s">
        <v>9569</v>
      </c>
      <c r="C11484" s="371" t="s">
        <v>569</v>
      </c>
      <c r="D11484" s="372">
        <v>1</v>
      </c>
    </row>
    <row r="11485" spans="1:4" ht="45" x14ac:dyDescent="0.25">
      <c r="A11485" s="369" t="s">
        <v>9570</v>
      </c>
      <c r="B11485" s="370" t="s">
        <v>9571</v>
      </c>
      <c r="C11485" s="371" t="s">
        <v>569</v>
      </c>
      <c r="D11485" s="372">
        <v>1</v>
      </c>
    </row>
    <row r="11486" spans="1:4" ht="30" x14ac:dyDescent="0.25">
      <c r="A11486" s="369" t="s">
        <v>13939</v>
      </c>
      <c r="B11486" s="370" t="s">
        <v>13940</v>
      </c>
      <c r="C11486" s="371" t="s">
        <v>569</v>
      </c>
      <c r="D11486" s="372">
        <v>1</v>
      </c>
    </row>
    <row r="11487" spans="1:4" x14ac:dyDescent="0.25">
      <c r="A11487" s="369" t="s">
        <v>4287</v>
      </c>
      <c r="B11487" s="370" t="s">
        <v>7842</v>
      </c>
      <c r="C11487" s="371" t="s">
        <v>569</v>
      </c>
      <c r="D11487" s="372"/>
    </row>
    <row r="11488" spans="1:4" x14ac:dyDescent="0.25">
      <c r="A11488" s="369" t="s">
        <v>8913</v>
      </c>
      <c r="B11488" s="370" t="s">
        <v>8914</v>
      </c>
      <c r="C11488" s="371" t="s">
        <v>770</v>
      </c>
      <c r="D11488" s="372">
        <v>0.25</v>
      </c>
    </row>
    <row r="11489" spans="1:4" x14ac:dyDescent="0.25">
      <c r="A11489" s="369" t="s">
        <v>8915</v>
      </c>
      <c r="B11489" s="370" t="s">
        <v>8916</v>
      </c>
      <c r="C11489" s="371" t="s">
        <v>770</v>
      </c>
      <c r="D11489" s="372">
        <v>0.25</v>
      </c>
    </row>
    <row r="11490" spans="1:4" ht="45" x14ac:dyDescent="0.25">
      <c r="A11490" s="369" t="s">
        <v>9566</v>
      </c>
      <c r="B11490" s="370" t="s">
        <v>9567</v>
      </c>
      <c r="C11490" s="371" t="s">
        <v>569</v>
      </c>
      <c r="D11490" s="372">
        <v>2</v>
      </c>
    </row>
    <row r="11491" spans="1:4" ht="30" x14ac:dyDescent="0.25">
      <c r="A11491" s="369" t="s">
        <v>9568</v>
      </c>
      <c r="B11491" s="370" t="s">
        <v>9569</v>
      </c>
      <c r="C11491" s="371" t="s">
        <v>569</v>
      </c>
      <c r="D11491" s="372">
        <v>2</v>
      </c>
    </row>
    <row r="11492" spans="1:4" ht="45" x14ac:dyDescent="0.25">
      <c r="A11492" s="369" t="s">
        <v>9570</v>
      </c>
      <c r="B11492" s="370" t="s">
        <v>9571</v>
      </c>
      <c r="C11492" s="371" t="s">
        <v>569</v>
      </c>
      <c r="D11492" s="372">
        <v>2</v>
      </c>
    </row>
    <row r="11493" spans="1:4" ht="30" x14ac:dyDescent="0.25">
      <c r="A11493" s="369" t="s">
        <v>13941</v>
      </c>
      <c r="B11493" s="370" t="s">
        <v>13942</v>
      </c>
      <c r="C11493" s="371" t="s">
        <v>569</v>
      </c>
      <c r="D11493" s="372">
        <v>1</v>
      </c>
    </row>
    <row r="11494" spans="1:4" ht="30" x14ac:dyDescent="0.25">
      <c r="A11494" s="369" t="s">
        <v>4288</v>
      </c>
      <c r="B11494" s="370" t="s">
        <v>7843</v>
      </c>
      <c r="C11494" s="371" t="s">
        <v>569</v>
      </c>
      <c r="D11494" s="372"/>
    </row>
    <row r="11495" spans="1:4" x14ac:dyDescent="0.25">
      <c r="A11495" s="369" t="s">
        <v>8913</v>
      </c>
      <c r="B11495" s="370" t="s">
        <v>8914</v>
      </c>
      <c r="C11495" s="371" t="s">
        <v>770</v>
      </c>
      <c r="D11495" s="372">
        <v>0.25</v>
      </c>
    </row>
    <row r="11496" spans="1:4" x14ac:dyDescent="0.25">
      <c r="A11496" s="369" t="s">
        <v>8915</v>
      </c>
      <c r="B11496" s="370" t="s">
        <v>8916</v>
      </c>
      <c r="C11496" s="371" t="s">
        <v>770</v>
      </c>
      <c r="D11496" s="372">
        <v>0.25</v>
      </c>
    </row>
    <row r="11497" spans="1:4" ht="45" x14ac:dyDescent="0.25">
      <c r="A11497" s="369" t="s">
        <v>13943</v>
      </c>
      <c r="B11497" s="370" t="s">
        <v>13944</v>
      </c>
      <c r="C11497" s="371" t="s">
        <v>569</v>
      </c>
      <c r="D11497" s="372">
        <v>1</v>
      </c>
    </row>
    <row r="11498" spans="1:4" ht="30" x14ac:dyDescent="0.25">
      <c r="A11498" s="369" t="s">
        <v>4289</v>
      </c>
      <c r="B11498" s="370" t="s">
        <v>7844</v>
      </c>
      <c r="C11498" s="371" t="s">
        <v>21</v>
      </c>
      <c r="D11498" s="372"/>
    </row>
    <row r="11499" spans="1:4" x14ac:dyDescent="0.25">
      <c r="A11499" s="369" t="s">
        <v>8915</v>
      </c>
      <c r="B11499" s="370" t="s">
        <v>8916</v>
      </c>
      <c r="C11499" s="371" t="s">
        <v>770</v>
      </c>
      <c r="D11499" s="372">
        <v>0.25</v>
      </c>
    </row>
    <row r="11500" spans="1:4" ht="45" x14ac:dyDescent="0.25">
      <c r="A11500" s="369" t="s">
        <v>13945</v>
      </c>
      <c r="B11500" s="370" t="s">
        <v>13946</v>
      </c>
      <c r="C11500" s="371" t="s">
        <v>21</v>
      </c>
      <c r="D11500" s="372">
        <v>1</v>
      </c>
    </row>
    <row r="11501" spans="1:4" x14ac:dyDescent="0.25">
      <c r="A11501" s="365" t="s">
        <v>7845</v>
      </c>
      <c r="B11501" s="366" t="s">
        <v>15181</v>
      </c>
      <c r="C11501" s="367"/>
      <c r="D11501" s="368"/>
    </row>
    <row r="11502" spans="1:4" ht="30" x14ac:dyDescent="0.25">
      <c r="A11502" s="369" t="s">
        <v>4290</v>
      </c>
      <c r="B11502" s="370" t="s">
        <v>7847</v>
      </c>
      <c r="C11502" s="371" t="s">
        <v>569</v>
      </c>
      <c r="D11502" s="372"/>
    </row>
    <row r="11503" spans="1:4" x14ac:dyDescent="0.25">
      <c r="A11503" s="369" t="s">
        <v>8913</v>
      </c>
      <c r="B11503" s="370" t="s">
        <v>8914</v>
      </c>
      <c r="C11503" s="371" t="s">
        <v>770</v>
      </c>
      <c r="D11503" s="372">
        <v>0.5</v>
      </c>
    </row>
    <row r="11504" spans="1:4" x14ac:dyDescent="0.25">
      <c r="A11504" s="369" t="s">
        <v>8915</v>
      </c>
      <c r="B11504" s="370" t="s">
        <v>8916</v>
      </c>
      <c r="C11504" s="371" t="s">
        <v>770</v>
      </c>
      <c r="D11504" s="372">
        <v>0.5</v>
      </c>
    </row>
    <row r="11505" spans="1:4" x14ac:dyDescent="0.25">
      <c r="A11505" s="369" t="s">
        <v>13957</v>
      </c>
      <c r="B11505" s="370" t="s">
        <v>13958</v>
      </c>
      <c r="C11505" s="371" t="s">
        <v>569</v>
      </c>
      <c r="D11505" s="372">
        <v>1</v>
      </c>
    </row>
    <row r="11506" spans="1:4" ht="30" x14ac:dyDescent="0.25">
      <c r="A11506" s="369" t="s">
        <v>13963</v>
      </c>
      <c r="B11506" s="370" t="s">
        <v>13964</v>
      </c>
      <c r="C11506" s="371" t="s">
        <v>569</v>
      </c>
      <c r="D11506" s="372">
        <v>0.01</v>
      </c>
    </row>
    <row r="11507" spans="1:4" ht="45" x14ac:dyDescent="0.25">
      <c r="A11507" s="369" t="s">
        <v>13967</v>
      </c>
      <c r="B11507" s="370" t="s">
        <v>13968</v>
      </c>
      <c r="C11507" s="371" t="s">
        <v>569</v>
      </c>
      <c r="D11507" s="372">
        <v>1.2500000000000001E-2</v>
      </c>
    </row>
    <row r="11508" spans="1:4" ht="30" x14ac:dyDescent="0.25">
      <c r="A11508" s="369" t="s">
        <v>4291</v>
      </c>
      <c r="B11508" s="370" t="s">
        <v>7848</v>
      </c>
      <c r="C11508" s="371" t="s">
        <v>569</v>
      </c>
      <c r="D11508" s="372"/>
    </row>
    <row r="11509" spans="1:4" x14ac:dyDescent="0.25">
      <c r="A11509" s="369" t="s">
        <v>8913</v>
      </c>
      <c r="B11509" s="370" t="s">
        <v>8914</v>
      </c>
      <c r="C11509" s="371" t="s">
        <v>770</v>
      </c>
      <c r="D11509" s="372">
        <v>0.5</v>
      </c>
    </row>
    <row r="11510" spans="1:4" x14ac:dyDescent="0.25">
      <c r="A11510" s="369" t="s">
        <v>8915</v>
      </c>
      <c r="B11510" s="370" t="s">
        <v>8916</v>
      </c>
      <c r="C11510" s="371" t="s">
        <v>770</v>
      </c>
      <c r="D11510" s="372">
        <v>0.5</v>
      </c>
    </row>
    <row r="11511" spans="1:4" x14ac:dyDescent="0.25">
      <c r="A11511" s="369" t="s">
        <v>13959</v>
      </c>
      <c r="B11511" s="370" t="s">
        <v>13960</v>
      </c>
      <c r="C11511" s="371" t="s">
        <v>569</v>
      </c>
      <c r="D11511" s="372">
        <v>1</v>
      </c>
    </row>
    <row r="11512" spans="1:4" ht="30" x14ac:dyDescent="0.25">
      <c r="A11512" s="369" t="s">
        <v>13965</v>
      </c>
      <c r="B11512" s="370" t="s">
        <v>13966</v>
      </c>
      <c r="C11512" s="371" t="s">
        <v>569</v>
      </c>
      <c r="D11512" s="372">
        <v>0.01</v>
      </c>
    </row>
    <row r="11513" spans="1:4" ht="45" x14ac:dyDescent="0.25">
      <c r="A11513" s="369" t="s">
        <v>13969</v>
      </c>
      <c r="B11513" s="370" t="s">
        <v>13970</v>
      </c>
      <c r="C11513" s="371" t="s">
        <v>569</v>
      </c>
      <c r="D11513" s="372">
        <v>1.2500000000000001E-2</v>
      </c>
    </row>
    <row r="11514" spans="1:4" ht="30" x14ac:dyDescent="0.25">
      <c r="A11514" s="369" t="s">
        <v>4292</v>
      </c>
      <c r="B11514" s="370" t="s">
        <v>7849</v>
      </c>
      <c r="C11514" s="371" t="s">
        <v>569</v>
      </c>
      <c r="D11514" s="372"/>
    </row>
    <row r="11515" spans="1:4" x14ac:dyDescent="0.25">
      <c r="A11515" s="369" t="s">
        <v>8913</v>
      </c>
      <c r="B11515" s="370" t="s">
        <v>8914</v>
      </c>
      <c r="C11515" s="371" t="s">
        <v>770</v>
      </c>
      <c r="D11515" s="372">
        <v>0.5</v>
      </c>
    </row>
    <row r="11516" spans="1:4" x14ac:dyDescent="0.25">
      <c r="A11516" s="369" t="s">
        <v>8915</v>
      </c>
      <c r="B11516" s="370" t="s">
        <v>8916</v>
      </c>
      <c r="C11516" s="371" t="s">
        <v>770</v>
      </c>
      <c r="D11516" s="372">
        <v>0.5</v>
      </c>
    </row>
    <row r="11517" spans="1:4" x14ac:dyDescent="0.25">
      <c r="A11517" s="369" t="s">
        <v>13959</v>
      </c>
      <c r="B11517" s="370" t="s">
        <v>13960</v>
      </c>
      <c r="C11517" s="371" t="s">
        <v>569</v>
      </c>
      <c r="D11517" s="372">
        <v>1</v>
      </c>
    </row>
    <row r="11518" spans="1:4" ht="30" x14ac:dyDescent="0.25">
      <c r="A11518" s="369" t="s">
        <v>13965</v>
      </c>
      <c r="B11518" s="370" t="s">
        <v>13966</v>
      </c>
      <c r="C11518" s="371" t="s">
        <v>569</v>
      </c>
      <c r="D11518" s="372">
        <v>0.01</v>
      </c>
    </row>
    <row r="11519" spans="1:4" ht="45" x14ac:dyDescent="0.25">
      <c r="A11519" s="369" t="s">
        <v>13971</v>
      </c>
      <c r="B11519" s="370" t="s">
        <v>13972</v>
      </c>
      <c r="C11519" s="371" t="s">
        <v>569</v>
      </c>
      <c r="D11519" s="372">
        <v>1.2500000000000001E-2</v>
      </c>
    </row>
    <row r="11520" spans="1:4" ht="30" x14ac:dyDescent="0.25">
      <c r="A11520" s="369" t="s">
        <v>4293</v>
      </c>
      <c r="B11520" s="370" t="s">
        <v>7850</v>
      </c>
      <c r="C11520" s="371" t="s">
        <v>569</v>
      </c>
      <c r="D11520" s="372"/>
    </row>
    <row r="11521" spans="1:4" x14ac:dyDescent="0.25">
      <c r="A11521" s="369" t="s">
        <v>8913</v>
      </c>
      <c r="B11521" s="370" t="s">
        <v>8914</v>
      </c>
      <c r="C11521" s="371" t="s">
        <v>770</v>
      </c>
      <c r="D11521" s="372">
        <v>0.5</v>
      </c>
    </row>
    <row r="11522" spans="1:4" x14ac:dyDescent="0.25">
      <c r="A11522" s="369" t="s">
        <v>8915</v>
      </c>
      <c r="B11522" s="370" t="s">
        <v>8916</v>
      </c>
      <c r="C11522" s="371" t="s">
        <v>770</v>
      </c>
      <c r="D11522" s="372">
        <v>0.5</v>
      </c>
    </row>
    <row r="11523" spans="1:4" x14ac:dyDescent="0.25">
      <c r="A11523" s="369" t="s">
        <v>13961</v>
      </c>
      <c r="B11523" s="370" t="s">
        <v>13962</v>
      </c>
      <c r="C11523" s="371" t="s">
        <v>569</v>
      </c>
      <c r="D11523" s="372">
        <v>1</v>
      </c>
    </row>
    <row r="11524" spans="1:4" ht="30" x14ac:dyDescent="0.25">
      <c r="A11524" s="369" t="s">
        <v>13965</v>
      </c>
      <c r="B11524" s="370" t="s">
        <v>13966</v>
      </c>
      <c r="C11524" s="371" t="s">
        <v>569</v>
      </c>
      <c r="D11524" s="372">
        <v>0.01</v>
      </c>
    </row>
    <row r="11525" spans="1:4" ht="45" x14ac:dyDescent="0.25">
      <c r="A11525" s="369" t="s">
        <v>13973</v>
      </c>
      <c r="B11525" s="370" t="s">
        <v>13974</v>
      </c>
      <c r="C11525" s="371" t="s">
        <v>569</v>
      </c>
      <c r="D11525" s="372">
        <v>1.2500000000000001E-2</v>
      </c>
    </row>
    <row r="11526" spans="1:4" ht="30" x14ac:dyDescent="0.25">
      <c r="A11526" s="369" t="s">
        <v>4294</v>
      </c>
      <c r="B11526" s="370" t="s">
        <v>7851</v>
      </c>
      <c r="C11526" s="371" t="s">
        <v>569</v>
      </c>
      <c r="D11526" s="372"/>
    </row>
    <row r="11527" spans="1:4" x14ac:dyDescent="0.25">
      <c r="A11527" s="369" t="s">
        <v>8913</v>
      </c>
      <c r="B11527" s="370" t="s">
        <v>8914</v>
      </c>
      <c r="C11527" s="371" t="s">
        <v>770</v>
      </c>
      <c r="D11527" s="372">
        <v>0.5</v>
      </c>
    </row>
    <row r="11528" spans="1:4" x14ac:dyDescent="0.25">
      <c r="A11528" s="369" t="s">
        <v>8915</v>
      </c>
      <c r="B11528" s="370" t="s">
        <v>8916</v>
      </c>
      <c r="C11528" s="371" t="s">
        <v>770</v>
      </c>
      <c r="D11528" s="372">
        <v>0.5</v>
      </c>
    </row>
    <row r="11529" spans="1:4" x14ac:dyDescent="0.25">
      <c r="A11529" s="369" t="s">
        <v>13957</v>
      </c>
      <c r="B11529" s="370" t="s">
        <v>13958</v>
      </c>
      <c r="C11529" s="371" t="s">
        <v>569</v>
      </c>
      <c r="D11529" s="372">
        <v>1</v>
      </c>
    </row>
    <row r="11530" spans="1:4" ht="30" x14ac:dyDescent="0.25">
      <c r="A11530" s="369" t="s">
        <v>13963</v>
      </c>
      <c r="B11530" s="370" t="s">
        <v>13964</v>
      </c>
      <c r="C11530" s="371" t="s">
        <v>569</v>
      </c>
      <c r="D11530" s="372">
        <v>0.01</v>
      </c>
    </row>
    <row r="11531" spans="1:4" ht="45" x14ac:dyDescent="0.25">
      <c r="A11531" s="369" t="s">
        <v>13975</v>
      </c>
      <c r="B11531" s="370" t="s">
        <v>13976</v>
      </c>
      <c r="C11531" s="371" t="s">
        <v>569</v>
      </c>
      <c r="D11531" s="372">
        <v>1.2500000000000001E-2</v>
      </c>
    </row>
    <row r="11532" spans="1:4" ht="30" x14ac:dyDescent="0.25">
      <c r="A11532" s="369" t="s">
        <v>4295</v>
      </c>
      <c r="B11532" s="370" t="s">
        <v>7852</v>
      </c>
      <c r="C11532" s="371" t="s">
        <v>569</v>
      </c>
      <c r="D11532" s="372"/>
    </row>
    <row r="11533" spans="1:4" x14ac:dyDescent="0.25">
      <c r="A11533" s="369" t="s">
        <v>8913</v>
      </c>
      <c r="B11533" s="370" t="s">
        <v>8914</v>
      </c>
      <c r="C11533" s="371" t="s">
        <v>770</v>
      </c>
      <c r="D11533" s="372">
        <v>0.5</v>
      </c>
    </row>
    <row r="11534" spans="1:4" x14ac:dyDescent="0.25">
      <c r="A11534" s="369" t="s">
        <v>8915</v>
      </c>
      <c r="B11534" s="370" t="s">
        <v>8916</v>
      </c>
      <c r="C11534" s="371" t="s">
        <v>770</v>
      </c>
      <c r="D11534" s="372">
        <v>0.5</v>
      </c>
    </row>
    <row r="11535" spans="1:4" x14ac:dyDescent="0.25">
      <c r="A11535" s="369" t="s">
        <v>13959</v>
      </c>
      <c r="B11535" s="370" t="s">
        <v>13960</v>
      </c>
      <c r="C11535" s="371" t="s">
        <v>569</v>
      </c>
      <c r="D11535" s="372">
        <v>1</v>
      </c>
    </row>
    <row r="11536" spans="1:4" ht="30" x14ac:dyDescent="0.25">
      <c r="A11536" s="369" t="s">
        <v>13965</v>
      </c>
      <c r="B11536" s="370" t="s">
        <v>13966</v>
      </c>
      <c r="C11536" s="371" t="s">
        <v>569</v>
      </c>
      <c r="D11536" s="372">
        <v>0.01</v>
      </c>
    </row>
    <row r="11537" spans="1:4" ht="45" x14ac:dyDescent="0.25">
      <c r="A11537" s="369" t="s">
        <v>13977</v>
      </c>
      <c r="B11537" s="370" t="s">
        <v>13978</v>
      </c>
      <c r="C11537" s="371" t="s">
        <v>569</v>
      </c>
      <c r="D11537" s="372">
        <v>1.2500000000000001E-2</v>
      </c>
    </row>
    <row r="11538" spans="1:4" ht="30" x14ac:dyDescent="0.25">
      <c r="A11538" s="369" t="s">
        <v>4296</v>
      </c>
      <c r="B11538" s="370" t="s">
        <v>7853</v>
      </c>
      <c r="C11538" s="371" t="s">
        <v>569</v>
      </c>
      <c r="D11538" s="372"/>
    </row>
    <row r="11539" spans="1:4" x14ac:dyDescent="0.25">
      <c r="A11539" s="369" t="s">
        <v>8913</v>
      </c>
      <c r="B11539" s="370" t="s">
        <v>8914</v>
      </c>
      <c r="C11539" s="371" t="s">
        <v>770</v>
      </c>
      <c r="D11539" s="372">
        <v>0.5</v>
      </c>
    </row>
    <row r="11540" spans="1:4" x14ac:dyDescent="0.25">
      <c r="A11540" s="369" t="s">
        <v>8915</v>
      </c>
      <c r="B11540" s="370" t="s">
        <v>8916</v>
      </c>
      <c r="C11540" s="371" t="s">
        <v>770</v>
      </c>
      <c r="D11540" s="372">
        <v>0.5</v>
      </c>
    </row>
    <row r="11541" spans="1:4" x14ac:dyDescent="0.25">
      <c r="A11541" s="369" t="s">
        <v>13957</v>
      </c>
      <c r="B11541" s="370" t="s">
        <v>13958</v>
      </c>
      <c r="C11541" s="371" t="s">
        <v>569</v>
      </c>
      <c r="D11541" s="372">
        <v>1</v>
      </c>
    </row>
    <row r="11542" spans="1:4" ht="30" x14ac:dyDescent="0.25">
      <c r="A11542" s="369" t="s">
        <v>13963</v>
      </c>
      <c r="B11542" s="370" t="s">
        <v>13964</v>
      </c>
      <c r="C11542" s="371" t="s">
        <v>569</v>
      </c>
      <c r="D11542" s="372">
        <v>0.01</v>
      </c>
    </row>
    <row r="11543" spans="1:4" ht="45" x14ac:dyDescent="0.25">
      <c r="A11543" s="369" t="s">
        <v>13979</v>
      </c>
      <c r="B11543" s="370" t="s">
        <v>13980</v>
      </c>
      <c r="C11543" s="371" t="s">
        <v>569</v>
      </c>
      <c r="D11543" s="372">
        <v>1.2500000000000001E-2</v>
      </c>
    </row>
    <row r="11544" spans="1:4" ht="30" x14ac:dyDescent="0.25">
      <c r="A11544" s="369" t="s">
        <v>4297</v>
      </c>
      <c r="B11544" s="370" t="s">
        <v>7854</v>
      </c>
      <c r="C11544" s="371" t="s">
        <v>569</v>
      </c>
      <c r="D11544" s="372"/>
    </row>
    <row r="11545" spans="1:4" x14ac:dyDescent="0.25">
      <c r="A11545" s="369" t="s">
        <v>8913</v>
      </c>
      <c r="B11545" s="370" t="s">
        <v>8914</v>
      </c>
      <c r="C11545" s="371" t="s">
        <v>770</v>
      </c>
      <c r="D11545" s="372">
        <v>0.5</v>
      </c>
    </row>
    <row r="11546" spans="1:4" x14ac:dyDescent="0.25">
      <c r="A11546" s="369" t="s">
        <v>8915</v>
      </c>
      <c r="B11546" s="370" t="s">
        <v>8916</v>
      </c>
      <c r="C11546" s="371" t="s">
        <v>770</v>
      </c>
      <c r="D11546" s="372">
        <v>0.5</v>
      </c>
    </row>
    <row r="11547" spans="1:4" x14ac:dyDescent="0.25">
      <c r="A11547" s="369" t="s">
        <v>13961</v>
      </c>
      <c r="B11547" s="370" t="s">
        <v>13962</v>
      </c>
      <c r="C11547" s="371" t="s">
        <v>569</v>
      </c>
      <c r="D11547" s="372">
        <v>1</v>
      </c>
    </row>
    <row r="11548" spans="1:4" ht="30" x14ac:dyDescent="0.25">
      <c r="A11548" s="369" t="s">
        <v>13965</v>
      </c>
      <c r="B11548" s="370" t="s">
        <v>13966</v>
      </c>
      <c r="C11548" s="371" t="s">
        <v>569</v>
      </c>
      <c r="D11548" s="372">
        <v>0.01</v>
      </c>
    </row>
    <row r="11549" spans="1:4" ht="45" x14ac:dyDescent="0.25">
      <c r="A11549" s="369" t="s">
        <v>13981</v>
      </c>
      <c r="B11549" s="370" t="s">
        <v>13982</v>
      </c>
      <c r="C11549" s="371" t="s">
        <v>569</v>
      </c>
      <c r="D11549" s="372">
        <v>1.2500000000000001E-2</v>
      </c>
    </row>
    <row r="11550" spans="1:4" ht="30" x14ac:dyDescent="0.25">
      <c r="A11550" s="369" t="s">
        <v>4298</v>
      </c>
      <c r="B11550" s="370" t="s">
        <v>7855</v>
      </c>
      <c r="C11550" s="371" t="s">
        <v>569</v>
      </c>
      <c r="D11550" s="372"/>
    </row>
    <row r="11551" spans="1:4" x14ac:dyDescent="0.25">
      <c r="A11551" s="369" t="s">
        <v>8913</v>
      </c>
      <c r="B11551" s="370" t="s">
        <v>8914</v>
      </c>
      <c r="C11551" s="371" t="s">
        <v>770</v>
      </c>
      <c r="D11551" s="372">
        <v>0.5</v>
      </c>
    </row>
    <row r="11552" spans="1:4" x14ac:dyDescent="0.25">
      <c r="A11552" s="369" t="s">
        <v>8915</v>
      </c>
      <c r="B11552" s="370" t="s">
        <v>8916</v>
      </c>
      <c r="C11552" s="371" t="s">
        <v>770</v>
      </c>
      <c r="D11552" s="372">
        <v>0.5</v>
      </c>
    </row>
    <row r="11553" spans="1:4" x14ac:dyDescent="0.25">
      <c r="A11553" s="369" t="s">
        <v>13959</v>
      </c>
      <c r="B11553" s="370" t="s">
        <v>13960</v>
      </c>
      <c r="C11553" s="371" t="s">
        <v>569</v>
      </c>
      <c r="D11553" s="372">
        <v>1</v>
      </c>
    </row>
    <row r="11554" spans="1:4" ht="30" x14ac:dyDescent="0.25">
      <c r="A11554" s="369" t="s">
        <v>13965</v>
      </c>
      <c r="B11554" s="370" t="s">
        <v>13966</v>
      </c>
      <c r="C11554" s="371" t="s">
        <v>569</v>
      </c>
      <c r="D11554" s="372">
        <v>0.01</v>
      </c>
    </row>
    <row r="11555" spans="1:4" ht="45" x14ac:dyDescent="0.25">
      <c r="A11555" s="369" t="s">
        <v>13983</v>
      </c>
      <c r="B11555" s="370" t="s">
        <v>13984</v>
      </c>
      <c r="C11555" s="371" t="s">
        <v>569</v>
      </c>
      <c r="D11555" s="372">
        <v>1.2500000000000001E-2</v>
      </c>
    </row>
    <row r="11556" spans="1:4" ht="30" x14ac:dyDescent="0.25">
      <c r="A11556" s="369" t="s">
        <v>4299</v>
      </c>
      <c r="B11556" s="370" t="s">
        <v>7856</v>
      </c>
      <c r="C11556" s="371" t="s">
        <v>569</v>
      </c>
      <c r="D11556" s="372"/>
    </row>
    <row r="11557" spans="1:4" x14ac:dyDescent="0.25">
      <c r="A11557" s="369" t="s">
        <v>8913</v>
      </c>
      <c r="B11557" s="370" t="s">
        <v>8914</v>
      </c>
      <c r="C11557" s="371" t="s">
        <v>770</v>
      </c>
      <c r="D11557" s="372">
        <v>0.5</v>
      </c>
    </row>
    <row r="11558" spans="1:4" x14ac:dyDescent="0.25">
      <c r="A11558" s="369" t="s">
        <v>8915</v>
      </c>
      <c r="B11558" s="370" t="s">
        <v>8916</v>
      </c>
      <c r="C11558" s="371" t="s">
        <v>770</v>
      </c>
      <c r="D11558" s="372">
        <v>0.5</v>
      </c>
    </row>
    <row r="11559" spans="1:4" x14ac:dyDescent="0.25">
      <c r="A11559" s="369" t="s">
        <v>13961</v>
      </c>
      <c r="B11559" s="370" t="s">
        <v>13962</v>
      </c>
      <c r="C11559" s="371" t="s">
        <v>569</v>
      </c>
      <c r="D11559" s="372">
        <v>1</v>
      </c>
    </row>
    <row r="11560" spans="1:4" ht="30" x14ac:dyDescent="0.25">
      <c r="A11560" s="369" t="s">
        <v>13965</v>
      </c>
      <c r="B11560" s="370" t="s">
        <v>13966</v>
      </c>
      <c r="C11560" s="371" t="s">
        <v>569</v>
      </c>
      <c r="D11560" s="372">
        <v>0.01</v>
      </c>
    </row>
    <row r="11561" spans="1:4" ht="45" x14ac:dyDescent="0.25">
      <c r="A11561" s="369" t="s">
        <v>13985</v>
      </c>
      <c r="B11561" s="370" t="s">
        <v>13986</v>
      </c>
      <c r="C11561" s="371" t="s">
        <v>569</v>
      </c>
      <c r="D11561" s="372">
        <v>1.2500000000000001E-2</v>
      </c>
    </row>
    <row r="11562" spans="1:4" ht="30" x14ac:dyDescent="0.25">
      <c r="A11562" s="369" t="s">
        <v>4300</v>
      </c>
      <c r="B11562" s="370" t="s">
        <v>7857</v>
      </c>
      <c r="C11562" s="371" t="s">
        <v>569</v>
      </c>
      <c r="D11562" s="372"/>
    </row>
    <row r="11563" spans="1:4" x14ac:dyDescent="0.25">
      <c r="A11563" s="369" t="s">
        <v>8913</v>
      </c>
      <c r="B11563" s="370" t="s">
        <v>8914</v>
      </c>
      <c r="C11563" s="371" t="s">
        <v>770</v>
      </c>
      <c r="D11563" s="372">
        <v>0.5</v>
      </c>
    </row>
    <row r="11564" spans="1:4" x14ac:dyDescent="0.25">
      <c r="A11564" s="369" t="s">
        <v>8915</v>
      </c>
      <c r="B11564" s="370" t="s">
        <v>8916</v>
      </c>
      <c r="C11564" s="371" t="s">
        <v>770</v>
      </c>
      <c r="D11564" s="372">
        <v>0.5</v>
      </c>
    </row>
    <row r="11565" spans="1:4" x14ac:dyDescent="0.25">
      <c r="A11565" s="369" t="s">
        <v>13959</v>
      </c>
      <c r="B11565" s="370" t="s">
        <v>13960</v>
      </c>
      <c r="C11565" s="371" t="s">
        <v>569</v>
      </c>
      <c r="D11565" s="372">
        <v>1</v>
      </c>
    </row>
    <row r="11566" spans="1:4" ht="30" x14ac:dyDescent="0.25">
      <c r="A11566" s="369" t="s">
        <v>13965</v>
      </c>
      <c r="B11566" s="370" t="s">
        <v>13966</v>
      </c>
      <c r="C11566" s="371" t="s">
        <v>569</v>
      </c>
      <c r="D11566" s="372">
        <v>0.01</v>
      </c>
    </row>
    <row r="11567" spans="1:4" ht="45" x14ac:dyDescent="0.25">
      <c r="A11567" s="369" t="s">
        <v>13987</v>
      </c>
      <c r="B11567" s="370" t="s">
        <v>13988</v>
      </c>
      <c r="C11567" s="371" t="s">
        <v>569</v>
      </c>
      <c r="D11567" s="372">
        <v>1.2500000000000001E-2</v>
      </c>
    </row>
    <row r="11568" spans="1:4" ht="30" x14ac:dyDescent="0.25">
      <c r="A11568" s="369" t="s">
        <v>4301</v>
      </c>
      <c r="B11568" s="370" t="s">
        <v>7858</v>
      </c>
      <c r="C11568" s="371" t="s">
        <v>569</v>
      </c>
      <c r="D11568" s="372"/>
    </row>
    <row r="11569" spans="1:4" x14ac:dyDescent="0.25">
      <c r="A11569" s="369" t="s">
        <v>8913</v>
      </c>
      <c r="B11569" s="370" t="s">
        <v>8914</v>
      </c>
      <c r="C11569" s="371" t="s">
        <v>770</v>
      </c>
      <c r="D11569" s="372">
        <v>0.5</v>
      </c>
    </row>
    <row r="11570" spans="1:4" x14ac:dyDescent="0.25">
      <c r="A11570" s="369" t="s">
        <v>8915</v>
      </c>
      <c r="B11570" s="370" t="s">
        <v>8916</v>
      </c>
      <c r="C11570" s="371" t="s">
        <v>770</v>
      </c>
      <c r="D11570" s="372">
        <v>0.5</v>
      </c>
    </row>
    <row r="11571" spans="1:4" x14ac:dyDescent="0.25">
      <c r="A11571" s="369" t="s">
        <v>13959</v>
      </c>
      <c r="B11571" s="370" t="s">
        <v>13960</v>
      </c>
      <c r="C11571" s="371" t="s">
        <v>569</v>
      </c>
      <c r="D11571" s="372">
        <v>1</v>
      </c>
    </row>
    <row r="11572" spans="1:4" ht="30" x14ac:dyDescent="0.25">
      <c r="A11572" s="369" t="s">
        <v>13963</v>
      </c>
      <c r="B11572" s="370" t="s">
        <v>13964</v>
      </c>
      <c r="C11572" s="371" t="s">
        <v>569</v>
      </c>
      <c r="D11572" s="372">
        <v>0.01</v>
      </c>
    </row>
    <row r="11573" spans="1:4" ht="45" x14ac:dyDescent="0.25">
      <c r="A11573" s="369" t="s">
        <v>13989</v>
      </c>
      <c r="B11573" s="370" t="s">
        <v>13990</v>
      </c>
      <c r="C11573" s="371" t="s">
        <v>569</v>
      </c>
      <c r="D11573" s="372">
        <v>1.2500000000000001E-2</v>
      </c>
    </row>
    <row r="11574" spans="1:4" ht="30" x14ac:dyDescent="0.25">
      <c r="A11574" s="369" t="s">
        <v>4302</v>
      </c>
      <c r="B11574" s="370" t="s">
        <v>7859</v>
      </c>
      <c r="C11574" s="371" t="s">
        <v>569</v>
      </c>
      <c r="D11574" s="372"/>
    </row>
    <row r="11575" spans="1:4" x14ac:dyDescent="0.25">
      <c r="A11575" s="369" t="s">
        <v>8913</v>
      </c>
      <c r="B11575" s="370" t="s">
        <v>8914</v>
      </c>
      <c r="C11575" s="371" t="s">
        <v>770</v>
      </c>
      <c r="D11575" s="372">
        <v>0.5</v>
      </c>
    </row>
    <row r="11576" spans="1:4" x14ac:dyDescent="0.25">
      <c r="A11576" s="369" t="s">
        <v>8915</v>
      </c>
      <c r="B11576" s="370" t="s">
        <v>8916</v>
      </c>
      <c r="C11576" s="371" t="s">
        <v>770</v>
      </c>
      <c r="D11576" s="372">
        <v>0.5</v>
      </c>
    </row>
    <row r="11577" spans="1:4" x14ac:dyDescent="0.25">
      <c r="A11577" s="369" t="s">
        <v>13959</v>
      </c>
      <c r="B11577" s="370" t="s">
        <v>13960</v>
      </c>
      <c r="C11577" s="371" t="s">
        <v>569</v>
      </c>
      <c r="D11577" s="372">
        <v>1</v>
      </c>
    </row>
    <row r="11578" spans="1:4" ht="30" x14ac:dyDescent="0.25">
      <c r="A11578" s="369" t="s">
        <v>13965</v>
      </c>
      <c r="B11578" s="370" t="s">
        <v>13966</v>
      </c>
      <c r="C11578" s="371" t="s">
        <v>569</v>
      </c>
      <c r="D11578" s="372">
        <v>0.01</v>
      </c>
    </row>
    <row r="11579" spans="1:4" ht="45" x14ac:dyDescent="0.25">
      <c r="A11579" s="369" t="s">
        <v>13991</v>
      </c>
      <c r="B11579" s="370" t="s">
        <v>13992</v>
      </c>
      <c r="C11579" s="371" t="s">
        <v>569</v>
      </c>
      <c r="D11579" s="372">
        <v>1.2500000000000001E-2</v>
      </c>
    </row>
    <row r="11580" spans="1:4" ht="30" x14ac:dyDescent="0.25">
      <c r="A11580" s="369" t="s">
        <v>4303</v>
      </c>
      <c r="B11580" s="370" t="s">
        <v>7860</v>
      </c>
      <c r="C11580" s="371" t="s">
        <v>569</v>
      </c>
      <c r="D11580" s="372"/>
    </row>
    <row r="11581" spans="1:4" x14ac:dyDescent="0.25">
      <c r="A11581" s="369" t="s">
        <v>8913</v>
      </c>
      <c r="B11581" s="370" t="s">
        <v>8914</v>
      </c>
      <c r="C11581" s="371" t="s">
        <v>770</v>
      </c>
      <c r="D11581" s="372">
        <v>0.5</v>
      </c>
    </row>
    <row r="11582" spans="1:4" x14ac:dyDescent="0.25">
      <c r="A11582" s="369" t="s">
        <v>8915</v>
      </c>
      <c r="B11582" s="370" t="s">
        <v>8916</v>
      </c>
      <c r="C11582" s="371" t="s">
        <v>770</v>
      </c>
      <c r="D11582" s="372">
        <v>0.5</v>
      </c>
    </row>
    <row r="11583" spans="1:4" x14ac:dyDescent="0.25">
      <c r="A11583" s="369" t="s">
        <v>13957</v>
      </c>
      <c r="B11583" s="370" t="s">
        <v>13958</v>
      </c>
      <c r="C11583" s="371" t="s">
        <v>569</v>
      </c>
      <c r="D11583" s="372">
        <v>1</v>
      </c>
    </row>
    <row r="11584" spans="1:4" ht="30" x14ac:dyDescent="0.25">
      <c r="A11584" s="369" t="s">
        <v>13965</v>
      </c>
      <c r="B11584" s="370" t="s">
        <v>13966</v>
      </c>
      <c r="C11584" s="371" t="s">
        <v>569</v>
      </c>
      <c r="D11584" s="372">
        <v>0.01</v>
      </c>
    </row>
    <row r="11585" spans="1:4" ht="45" x14ac:dyDescent="0.25">
      <c r="A11585" s="369" t="s">
        <v>13993</v>
      </c>
      <c r="B11585" s="370" t="s">
        <v>13994</v>
      </c>
      <c r="C11585" s="371" t="s">
        <v>569</v>
      </c>
      <c r="D11585" s="372">
        <v>1.2500000000000001E-2</v>
      </c>
    </row>
    <row r="11586" spans="1:4" ht="45" x14ac:dyDescent="0.25">
      <c r="A11586" s="369" t="s">
        <v>4304</v>
      </c>
      <c r="B11586" s="370" t="s">
        <v>7861</v>
      </c>
      <c r="C11586" s="371" t="s">
        <v>569</v>
      </c>
      <c r="D11586" s="372"/>
    </row>
    <row r="11587" spans="1:4" x14ac:dyDescent="0.25">
      <c r="A11587" s="369" t="s">
        <v>8913</v>
      </c>
      <c r="B11587" s="370" t="s">
        <v>8914</v>
      </c>
      <c r="C11587" s="371" t="s">
        <v>770</v>
      </c>
      <c r="D11587" s="372">
        <v>0.5</v>
      </c>
    </row>
    <row r="11588" spans="1:4" x14ac:dyDescent="0.25">
      <c r="A11588" s="369" t="s">
        <v>8915</v>
      </c>
      <c r="B11588" s="370" t="s">
        <v>8916</v>
      </c>
      <c r="C11588" s="371" t="s">
        <v>770</v>
      </c>
      <c r="D11588" s="372">
        <v>0.5</v>
      </c>
    </row>
    <row r="11589" spans="1:4" x14ac:dyDescent="0.25">
      <c r="A11589" s="369" t="s">
        <v>13959</v>
      </c>
      <c r="B11589" s="370" t="s">
        <v>13960</v>
      </c>
      <c r="C11589" s="371" t="s">
        <v>569</v>
      </c>
      <c r="D11589" s="372">
        <v>1</v>
      </c>
    </row>
    <row r="11590" spans="1:4" ht="30" x14ac:dyDescent="0.25">
      <c r="A11590" s="369" t="s">
        <v>13965</v>
      </c>
      <c r="B11590" s="370" t="s">
        <v>13966</v>
      </c>
      <c r="C11590" s="371" t="s">
        <v>569</v>
      </c>
      <c r="D11590" s="372">
        <v>0.01</v>
      </c>
    </row>
    <row r="11591" spans="1:4" ht="45" x14ac:dyDescent="0.25">
      <c r="A11591" s="369" t="s">
        <v>13995</v>
      </c>
      <c r="B11591" s="370" t="s">
        <v>13996</v>
      </c>
      <c r="C11591" s="371" t="s">
        <v>569</v>
      </c>
      <c r="D11591" s="372">
        <v>1.2500000000000001E-2</v>
      </c>
    </row>
    <row r="11592" spans="1:4" ht="45" x14ac:dyDescent="0.25">
      <c r="A11592" s="369" t="s">
        <v>4305</v>
      </c>
      <c r="B11592" s="370" t="s">
        <v>7862</v>
      </c>
      <c r="C11592" s="371" t="s">
        <v>569</v>
      </c>
      <c r="D11592" s="372"/>
    </row>
    <row r="11593" spans="1:4" x14ac:dyDescent="0.25">
      <c r="A11593" s="369" t="s">
        <v>8913</v>
      </c>
      <c r="B11593" s="370" t="s">
        <v>8914</v>
      </c>
      <c r="C11593" s="371" t="s">
        <v>770</v>
      </c>
      <c r="D11593" s="372">
        <v>0.5</v>
      </c>
    </row>
    <row r="11594" spans="1:4" x14ac:dyDescent="0.25">
      <c r="A11594" s="369" t="s">
        <v>8915</v>
      </c>
      <c r="B11594" s="370" t="s">
        <v>8916</v>
      </c>
      <c r="C11594" s="371" t="s">
        <v>770</v>
      </c>
      <c r="D11594" s="372">
        <v>0.5</v>
      </c>
    </row>
    <row r="11595" spans="1:4" x14ac:dyDescent="0.25">
      <c r="A11595" s="369" t="s">
        <v>13959</v>
      </c>
      <c r="B11595" s="370" t="s">
        <v>13960</v>
      </c>
      <c r="C11595" s="371" t="s">
        <v>569</v>
      </c>
      <c r="D11595" s="372">
        <v>1</v>
      </c>
    </row>
    <row r="11596" spans="1:4" ht="30" x14ac:dyDescent="0.25">
      <c r="A11596" s="369" t="s">
        <v>13965</v>
      </c>
      <c r="B11596" s="370" t="s">
        <v>13966</v>
      </c>
      <c r="C11596" s="371" t="s">
        <v>569</v>
      </c>
      <c r="D11596" s="372">
        <v>0.01</v>
      </c>
    </row>
    <row r="11597" spans="1:4" ht="45" x14ac:dyDescent="0.25">
      <c r="A11597" s="369" t="s">
        <v>13997</v>
      </c>
      <c r="B11597" s="370" t="s">
        <v>13998</v>
      </c>
      <c r="C11597" s="371" t="s">
        <v>569</v>
      </c>
      <c r="D11597" s="372">
        <v>1.2500000000000001E-2</v>
      </c>
    </row>
    <row r="11598" spans="1:4" ht="45" x14ac:dyDescent="0.25">
      <c r="A11598" s="369" t="s">
        <v>4306</v>
      </c>
      <c r="B11598" s="370" t="s">
        <v>7863</v>
      </c>
      <c r="C11598" s="371" t="s">
        <v>569</v>
      </c>
      <c r="D11598" s="372"/>
    </row>
    <row r="11599" spans="1:4" x14ac:dyDescent="0.25">
      <c r="A11599" s="369" t="s">
        <v>8913</v>
      </c>
      <c r="B11599" s="370" t="s">
        <v>8914</v>
      </c>
      <c r="C11599" s="371" t="s">
        <v>770</v>
      </c>
      <c r="D11599" s="372">
        <v>0.5</v>
      </c>
    </row>
    <row r="11600" spans="1:4" x14ac:dyDescent="0.25">
      <c r="A11600" s="369" t="s">
        <v>8915</v>
      </c>
      <c r="B11600" s="370" t="s">
        <v>8916</v>
      </c>
      <c r="C11600" s="371" t="s">
        <v>770</v>
      </c>
      <c r="D11600" s="372">
        <v>0.5</v>
      </c>
    </row>
    <row r="11601" spans="1:4" x14ac:dyDescent="0.25">
      <c r="A11601" s="369" t="s">
        <v>13959</v>
      </c>
      <c r="B11601" s="370" t="s">
        <v>13960</v>
      </c>
      <c r="C11601" s="371" t="s">
        <v>569</v>
      </c>
      <c r="D11601" s="372">
        <v>1</v>
      </c>
    </row>
    <row r="11602" spans="1:4" ht="30" x14ac:dyDescent="0.25">
      <c r="A11602" s="369" t="s">
        <v>13965</v>
      </c>
      <c r="B11602" s="370" t="s">
        <v>13966</v>
      </c>
      <c r="C11602" s="371" t="s">
        <v>569</v>
      </c>
      <c r="D11602" s="372">
        <v>0.01</v>
      </c>
    </row>
    <row r="11603" spans="1:4" ht="45" x14ac:dyDescent="0.25">
      <c r="A11603" s="369" t="s">
        <v>13999</v>
      </c>
      <c r="B11603" s="370" t="s">
        <v>14000</v>
      </c>
      <c r="C11603" s="371" t="s">
        <v>569</v>
      </c>
      <c r="D11603" s="372">
        <v>1.2500000000000001E-2</v>
      </c>
    </row>
    <row r="11604" spans="1:4" ht="30" x14ac:dyDescent="0.25">
      <c r="A11604" s="369" t="s">
        <v>4307</v>
      </c>
      <c r="B11604" s="370" t="s">
        <v>7864</v>
      </c>
      <c r="C11604" s="371" t="s">
        <v>569</v>
      </c>
      <c r="D11604" s="372"/>
    </row>
    <row r="11605" spans="1:4" x14ac:dyDescent="0.25">
      <c r="A11605" s="369" t="s">
        <v>8913</v>
      </c>
      <c r="B11605" s="370" t="s">
        <v>8914</v>
      </c>
      <c r="C11605" s="371" t="s">
        <v>770</v>
      </c>
      <c r="D11605" s="372">
        <v>0.5</v>
      </c>
    </row>
    <row r="11606" spans="1:4" x14ac:dyDescent="0.25">
      <c r="A11606" s="369" t="s">
        <v>8915</v>
      </c>
      <c r="B11606" s="370" t="s">
        <v>8916</v>
      </c>
      <c r="C11606" s="371" t="s">
        <v>770</v>
      </c>
      <c r="D11606" s="372">
        <v>0.5</v>
      </c>
    </row>
    <row r="11607" spans="1:4" x14ac:dyDescent="0.25">
      <c r="A11607" s="369" t="s">
        <v>13957</v>
      </c>
      <c r="B11607" s="370" t="s">
        <v>13958</v>
      </c>
      <c r="C11607" s="371" t="s">
        <v>569</v>
      </c>
      <c r="D11607" s="372">
        <v>1</v>
      </c>
    </row>
    <row r="11608" spans="1:4" ht="30" x14ac:dyDescent="0.25">
      <c r="A11608" s="369" t="s">
        <v>13963</v>
      </c>
      <c r="B11608" s="370" t="s">
        <v>13964</v>
      </c>
      <c r="C11608" s="371" t="s">
        <v>569</v>
      </c>
      <c r="D11608" s="372">
        <v>0.01</v>
      </c>
    </row>
    <row r="11609" spans="1:4" ht="45" x14ac:dyDescent="0.25">
      <c r="A11609" s="369" t="s">
        <v>14001</v>
      </c>
      <c r="B11609" s="370" t="s">
        <v>14002</v>
      </c>
      <c r="C11609" s="371" t="s">
        <v>569</v>
      </c>
      <c r="D11609" s="372">
        <v>1.2500000000000001E-2</v>
      </c>
    </row>
    <row r="11610" spans="1:4" ht="30" x14ac:dyDescent="0.25">
      <c r="A11610" s="369" t="s">
        <v>4308</v>
      </c>
      <c r="B11610" s="370" t="s">
        <v>7865</v>
      </c>
      <c r="C11610" s="371" t="s">
        <v>569</v>
      </c>
      <c r="D11610" s="372"/>
    </row>
    <row r="11611" spans="1:4" x14ac:dyDescent="0.25">
      <c r="A11611" s="369" t="s">
        <v>8913</v>
      </c>
      <c r="B11611" s="370" t="s">
        <v>8914</v>
      </c>
      <c r="C11611" s="371" t="s">
        <v>770</v>
      </c>
      <c r="D11611" s="372">
        <v>0.5</v>
      </c>
    </row>
    <row r="11612" spans="1:4" x14ac:dyDescent="0.25">
      <c r="A11612" s="369" t="s">
        <v>8915</v>
      </c>
      <c r="B11612" s="370" t="s">
        <v>8916</v>
      </c>
      <c r="C11612" s="371" t="s">
        <v>770</v>
      </c>
      <c r="D11612" s="372">
        <v>0.5</v>
      </c>
    </row>
    <row r="11613" spans="1:4" x14ac:dyDescent="0.25">
      <c r="A11613" s="369" t="s">
        <v>13957</v>
      </c>
      <c r="B11613" s="370" t="s">
        <v>13958</v>
      </c>
      <c r="C11613" s="371" t="s">
        <v>569</v>
      </c>
      <c r="D11613" s="372">
        <v>1</v>
      </c>
    </row>
    <row r="11614" spans="1:4" ht="30" x14ac:dyDescent="0.25">
      <c r="A11614" s="369" t="s">
        <v>13965</v>
      </c>
      <c r="B11614" s="370" t="s">
        <v>13966</v>
      </c>
      <c r="C11614" s="371" t="s">
        <v>569</v>
      </c>
      <c r="D11614" s="372">
        <v>0.01</v>
      </c>
    </row>
    <row r="11615" spans="1:4" ht="45" x14ac:dyDescent="0.25">
      <c r="A11615" s="369" t="s">
        <v>14003</v>
      </c>
      <c r="B11615" s="370" t="s">
        <v>14004</v>
      </c>
      <c r="C11615" s="371" t="s">
        <v>569</v>
      </c>
      <c r="D11615" s="372">
        <v>1.2500000000000001E-2</v>
      </c>
    </row>
    <row r="11616" spans="1:4" ht="30" x14ac:dyDescent="0.25">
      <c r="A11616" s="369" t="s">
        <v>4309</v>
      </c>
      <c r="B11616" s="370" t="s">
        <v>7866</v>
      </c>
      <c r="C11616" s="371" t="s">
        <v>569</v>
      </c>
      <c r="D11616" s="372"/>
    </row>
    <row r="11617" spans="1:4" x14ac:dyDescent="0.25">
      <c r="A11617" s="369" t="s">
        <v>8913</v>
      </c>
      <c r="B11617" s="370" t="s">
        <v>8914</v>
      </c>
      <c r="C11617" s="371" t="s">
        <v>770</v>
      </c>
      <c r="D11617" s="372">
        <v>0.5</v>
      </c>
    </row>
    <row r="11618" spans="1:4" x14ac:dyDescent="0.25">
      <c r="A11618" s="369" t="s">
        <v>8915</v>
      </c>
      <c r="B11618" s="370" t="s">
        <v>8916</v>
      </c>
      <c r="C11618" s="371" t="s">
        <v>770</v>
      </c>
      <c r="D11618" s="372">
        <v>0.5</v>
      </c>
    </row>
    <row r="11619" spans="1:4" x14ac:dyDescent="0.25">
      <c r="A11619" s="369" t="s">
        <v>13959</v>
      </c>
      <c r="B11619" s="370" t="s">
        <v>13960</v>
      </c>
      <c r="C11619" s="371" t="s">
        <v>569</v>
      </c>
      <c r="D11619" s="372">
        <v>1</v>
      </c>
    </row>
    <row r="11620" spans="1:4" ht="30" x14ac:dyDescent="0.25">
      <c r="A11620" s="369" t="s">
        <v>13965</v>
      </c>
      <c r="B11620" s="370" t="s">
        <v>13966</v>
      </c>
      <c r="C11620" s="371" t="s">
        <v>569</v>
      </c>
      <c r="D11620" s="372">
        <v>0.01</v>
      </c>
    </row>
    <row r="11621" spans="1:4" ht="45" x14ac:dyDescent="0.25">
      <c r="A11621" s="369" t="s">
        <v>14005</v>
      </c>
      <c r="B11621" s="370" t="s">
        <v>14006</v>
      </c>
      <c r="C11621" s="371" t="s">
        <v>569</v>
      </c>
      <c r="D11621" s="372">
        <v>1.2500000000000001E-2</v>
      </c>
    </row>
    <row r="11622" spans="1:4" x14ac:dyDescent="0.25">
      <c r="A11622" s="365" t="s">
        <v>7867</v>
      </c>
      <c r="B11622" s="366" t="s">
        <v>15182</v>
      </c>
      <c r="C11622" s="367"/>
      <c r="D11622" s="368"/>
    </row>
    <row r="11623" spans="1:4" x14ac:dyDescent="0.25">
      <c r="A11623" s="365" t="s">
        <v>7868</v>
      </c>
      <c r="B11623" s="366" t="s">
        <v>4311</v>
      </c>
      <c r="C11623" s="367"/>
      <c r="D11623" s="368"/>
    </row>
    <row r="11624" spans="1:4" ht="45" x14ac:dyDescent="0.25">
      <c r="A11624" s="369" t="s">
        <v>4312</v>
      </c>
      <c r="B11624" s="370" t="s">
        <v>7869</v>
      </c>
      <c r="C11624" s="371" t="s">
        <v>569</v>
      </c>
      <c r="D11624" s="372"/>
    </row>
    <row r="11625" spans="1:4" x14ac:dyDescent="0.25">
      <c r="A11625" s="369" t="s">
        <v>8919</v>
      </c>
      <c r="B11625" s="370" t="s">
        <v>8920</v>
      </c>
      <c r="C11625" s="371" t="s">
        <v>770</v>
      </c>
      <c r="D11625" s="372">
        <v>1</v>
      </c>
    </row>
    <row r="11626" spans="1:4" x14ac:dyDescent="0.25">
      <c r="A11626" s="369" t="s">
        <v>8921</v>
      </c>
      <c r="B11626" s="370" t="s">
        <v>8922</v>
      </c>
      <c r="C11626" s="371" t="s">
        <v>770</v>
      </c>
      <c r="D11626" s="372">
        <v>2</v>
      </c>
    </row>
    <row r="11627" spans="1:4" x14ac:dyDescent="0.25">
      <c r="A11627" s="369" t="s">
        <v>9108</v>
      </c>
      <c r="B11627" s="370" t="s">
        <v>9109</v>
      </c>
      <c r="C11627" s="371" t="s">
        <v>52</v>
      </c>
      <c r="D11627" s="372">
        <v>0.56000000000000005</v>
      </c>
    </row>
    <row r="11628" spans="1:4" ht="60" x14ac:dyDescent="0.25">
      <c r="A11628" s="369" t="s">
        <v>12221</v>
      </c>
      <c r="B11628" s="370" t="s">
        <v>12222</v>
      </c>
      <c r="C11628" s="371" t="s">
        <v>569</v>
      </c>
      <c r="D11628" s="372">
        <v>1</v>
      </c>
    </row>
    <row r="11629" spans="1:4" ht="45" x14ac:dyDescent="0.25">
      <c r="A11629" s="369" t="s">
        <v>4313</v>
      </c>
      <c r="B11629" s="370" t="s">
        <v>7870</v>
      </c>
      <c r="C11629" s="371" t="s">
        <v>569</v>
      </c>
      <c r="D11629" s="372"/>
    </row>
    <row r="11630" spans="1:4" x14ac:dyDescent="0.25">
      <c r="A11630" s="369" t="s">
        <v>8919</v>
      </c>
      <c r="B11630" s="370" t="s">
        <v>8920</v>
      </c>
      <c r="C11630" s="371" t="s">
        <v>770</v>
      </c>
      <c r="D11630" s="372">
        <v>1</v>
      </c>
    </row>
    <row r="11631" spans="1:4" x14ac:dyDescent="0.25">
      <c r="A11631" s="369" t="s">
        <v>8921</v>
      </c>
      <c r="B11631" s="370" t="s">
        <v>8922</v>
      </c>
      <c r="C11631" s="371" t="s">
        <v>770</v>
      </c>
      <c r="D11631" s="372">
        <v>2</v>
      </c>
    </row>
    <row r="11632" spans="1:4" x14ac:dyDescent="0.25">
      <c r="A11632" s="369" t="s">
        <v>9108</v>
      </c>
      <c r="B11632" s="370" t="s">
        <v>9109</v>
      </c>
      <c r="C11632" s="371" t="s">
        <v>52</v>
      </c>
      <c r="D11632" s="372">
        <v>0.56000000000000005</v>
      </c>
    </row>
    <row r="11633" spans="1:4" ht="60" x14ac:dyDescent="0.25">
      <c r="A11633" s="369" t="s">
        <v>12223</v>
      </c>
      <c r="B11633" s="370" t="s">
        <v>12224</v>
      </c>
      <c r="C11633" s="371" t="s">
        <v>569</v>
      </c>
      <c r="D11633" s="372">
        <v>1</v>
      </c>
    </row>
    <row r="11634" spans="1:4" x14ac:dyDescent="0.25">
      <c r="A11634" s="365" t="s">
        <v>7871</v>
      </c>
      <c r="B11634" s="366" t="s">
        <v>4314</v>
      </c>
      <c r="C11634" s="367"/>
      <c r="D11634" s="368"/>
    </row>
    <row r="11635" spans="1:4" x14ac:dyDescent="0.25">
      <c r="A11635" s="369" t="s">
        <v>4315</v>
      </c>
      <c r="B11635" s="370" t="s">
        <v>4316</v>
      </c>
      <c r="C11635" s="371" t="s">
        <v>569</v>
      </c>
      <c r="D11635" s="372"/>
    </row>
    <row r="11636" spans="1:4" x14ac:dyDescent="0.25">
      <c r="A11636" s="369" t="s">
        <v>8919</v>
      </c>
      <c r="B11636" s="370" t="s">
        <v>8920</v>
      </c>
      <c r="C11636" s="371" t="s">
        <v>770</v>
      </c>
      <c r="D11636" s="372">
        <v>0.5</v>
      </c>
    </row>
    <row r="11637" spans="1:4" x14ac:dyDescent="0.25">
      <c r="A11637" s="369" t="s">
        <v>8921</v>
      </c>
      <c r="B11637" s="370" t="s">
        <v>8922</v>
      </c>
      <c r="C11637" s="371" t="s">
        <v>770</v>
      </c>
      <c r="D11637" s="372">
        <v>0.5</v>
      </c>
    </row>
    <row r="11638" spans="1:4" x14ac:dyDescent="0.25">
      <c r="A11638" s="369" t="s">
        <v>9108</v>
      </c>
      <c r="B11638" s="370" t="s">
        <v>9109</v>
      </c>
      <c r="C11638" s="371" t="s">
        <v>52</v>
      </c>
      <c r="D11638" s="372">
        <v>0.28000000000000003</v>
      </c>
    </row>
    <row r="11639" spans="1:4" ht="45" x14ac:dyDescent="0.25">
      <c r="A11639" s="369" t="s">
        <v>11977</v>
      </c>
      <c r="B11639" s="370" t="s">
        <v>11978</v>
      </c>
      <c r="C11639" s="371" t="s">
        <v>569</v>
      </c>
      <c r="D11639" s="372">
        <v>1</v>
      </c>
    </row>
    <row r="11640" spans="1:4" x14ac:dyDescent="0.25">
      <c r="A11640" s="369" t="s">
        <v>4317</v>
      </c>
      <c r="B11640" s="370" t="s">
        <v>4318</v>
      </c>
      <c r="C11640" s="371" t="s">
        <v>569</v>
      </c>
      <c r="D11640" s="372"/>
    </row>
    <row r="11641" spans="1:4" x14ac:dyDescent="0.25">
      <c r="A11641" s="369" t="s">
        <v>8919</v>
      </c>
      <c r="B11641" s="370" t="s">
        <v>8920</v>
      </c>
      <c r="C11641" s="371" t="s">
        <v>770</v>
      </c>
      <c r="D11641" s="372">
        <v>0.95</v>
      </c>
    </row>
    <row r="11642" spans="1:4" x14ac:dyDescent="0.25">
      <c r="A11642" s="369" t="s">
        <v>8921</v>
      </c>
      <c r="B11642" s="370" t="s">
        <v>8922</v>
      </c>
      <c r="C11642" s="371" t="s">
        <v>770</v>
      </c>
      <c r="D11642" s="372">
        <v>0.95</v>
      </c>
    </row>
    <row r="11643" spans="1:4" x14ac:dyDescent="0.25">
      <c r="A11643" s="369" t="s">
        <v>9108</v>
      </c>
      <c r="B11643" s="370" t="s">
        <v>9109</v>
      </c>
      <c r="C11643" s="371" t="s">
        <v>52</v>
      </c>
      <c r="D11643" s="372">
        <v>0.64</v>
      </c>
    </row>
    <row r="11644" spans="1:4" ht="30" x14ac:dyDescent="0.25">
      <c r="A11644" s="369" t="s">
        <v>11989</v>
      </c>
      <c r="B11644" s="370" t="s">
        <v>11990</v>
      </c>
      <c r="C11644" s="371" t="s">
        <v>569</v>
      </c>
      <c r="D11644" s="372">
        <v>1</v>
      </c>
    </row>
    <row r="11645" spans="1:4" x14ac:dyDescent="0.25">
      <c r="A11645" s="369" t="s">
        <v>4319</v>
      </c>
      <c r="B11645" s="370" t="s">
        <v>4320</v>
      </c>
      <c r="C11645" s="371" t="s">
        <v>569</v>
      </c>
      <c r="D11645" s="372"/>
    </row>
    <row r="11646" spans="1:4" x14ac:dyDescent="0.25">
      <c r="A11646" s="369" t="s">
        <v>8913</v>
      </c>
      <c r="B11646" s="370" t="s">
        <v>8914</v>
      </c>
      <c r="C11646" s="371" t="s">
        <v>770</v>
      </c>
      <c r="D11646" s="372">
        <v>0.5</v>
      </c>
    </row>
    <row r="11647" spans="1:4" x14ac:dyDescent="0.25">
      <c r="A11647" s="369" t="s">
        <v>8919</v>
      </c>
      <c r="B11647" s="370" t="s">
        <v>8920</v>
      </c>
      <c r="C11647" s="371" t="s">
        <v>770</v>
      </c>
      <c r="D11647" s="372">
        <v>0.5</v>
      </c>
    </row>
    <row r="11648" spans="1:4" x14ac:dyDescent="0.25">
      <c r="A11648" s="369" t="s">
        <v>8921</v>
      </c>
      <c r="B11648" s="370" t="s">
        <v>8922</v>
      </c>
      <c r="C11648" s="371" t="s">
        <v>770</v>
      </c>
      <c r="D11648" s="372">
        <v>0.5</v>
      </c>
    </row>
    <row r="11649" spans="1:4" x14ac:dyDescent="0.25">
      <c r="A11649" s="369" t="s">
        <v>9108</v>
      </c>
      <c r="B11649" s="370" t="s">
        <v>9109</v>
      </c>
      <c r="C11649" s="371" t="s">
        <v>52</v>
      </c>
      <c r="D11649" s="372">
        <v>4.6699999999999998E-2</v>
      </c>
    </row>
    <row r="11650" spans="1:4" ht="30" x14ac:dyDescent="0.25">
      <c r="A11650" s="369" t="s">
        <v>11993</v>
      </c>
      <c r="B11650" s="370" t="s">
        <v>11994</v>
      </c>
      <c r="C11650" s="371" t="s">
        <v>569</v>
      </c>
      <c r="D11650" s="372">
        <v>1</v>
      </c>
    </row>
    <row r="11651" spans="1:4" x14ac:dyDescent="0.25">
      <c r="A11651" s="369" t="s">
        <v>4321</v>
      </c>
      <c r="B11651" s="370" t="s">
        <v>4322</v>
      </c>
      <c r="C11651" s="371" t="s">
        <v>569</v>
      </c>
      <c r="D11651" s="372"/>
    </row>
    <row r="11652" spans="1:4" x14ac:dyDescent="0.25">
      <c r="A11652" s="369" t="s">
        <v>8919</v>
      </c>
      <c r="B11652" s="370" t="s">
        <v>8920</v>
      </c>
      <c r="C11652" s="371" t="s">
        <v>770</v>
      </c>
      <c r="D11652" s="372">
        <v>0.5</v>
      </c>
    </row>
    <row r="11653" spans="1:4" x14ac:dyDescent="0.25">
      <c r="A11653" s="369" t="s">
        <v>8921</v>
      </c>
      <c r="B11653" s="370" t="s">
        <v>8922</v>
      </c>
      <c r="C11653" s="371" t="s">
        <v>770</v>
      </c>
      <c r="D11653" s="372">
        <v>0.5</v>
      </c>
    </row>
    <row r="11654" spans="1:4" x14ac:dyDescent="0.25">
      <c r="A11654" s="369" t="s">
        <v>9108</v>
      </c>
      <c r="B11654" s="370" t="s">
        <v>9109</v>
      </c>
      <c r="C11654" s="371" t="s">
        <v>52</v>
      </c>
      <c r="D11654" s="372">
        <v>0.28000000000000003</v>
      </c>
    </row>
    <row r="11655" spans="1:4" ht="30" x14ac:dyDescent="0.25">
      <c r="A11655" s="369" t="s">
        <v>11951</v>
      </c>
      <c r="B11655" s="370" t="s">
        <v>11952</v>
      </c>
      <c r="C11655" s="371" t="s">
        <v>569</v>
      </c>
      <c r="D11655" s="372">
        <v>1</v>
      </c>
    </row>
    <row r="11656" spans="1:4" x14ac:dyDescent="0.25">
      <c r="A11656" s="369" t="s">
        <v>4323</v>
      </c>
      <c r="B11656" s="370" t="s">
        <v>4324</v>
      </c>
      <c r="C11656" s="371" t="s">
        <v>569</v>
      </c>
      <c r="D11656" s="372"/>
    </row>
    <row r="11657" spans="1:4" x14ac:dyDescent="0.25">
      <c r="A11657" s="369" t="s">
        <v>8919</v>
      </c>
      <c r="B11657" s="370" t="s">
        <v>8920</v>
      </c>
      <c r="C11657" s="371" t="s">
        <v>770</v>
      </c>
      <c r="D11657" s="372">
        <v>0.5</v>
      </c>
    </row>
    <row r="11658" spans="1:4" x14ac:dyDescent="0.25">
      <c r="A11658" s="369" t="s">
        <v>8921</v>
      </c>
      <c r="B11658" s="370" t="s">
        <v>8922</v>
      </c>
      <c r="C11658" s="371" t="s">
        <v>770</v>
      </c>
      <c r="D11658" s="372">
        <v>0.75</v>
      </c>
    </row>
    <row r="11659" spans="1:4" x14ac:dyDescent="0.25">
      <c r="A11659" s="369" t="s">
        <v>9108</v>
      </c>
      <c r="B11659" s="370" t="s">
        <v>9109</v>
      </c>
      <c r="C11659" s="371" t="s">
        <v>52</v>
      </c>
      <c r="D11659" s="372">
        <v>0.56000000000000005</v>
      </c>
    </row>
    <row r="11660" spans="1:4" ht="45" x14ac:dyDescent="0.25">
      <c r="A11660" s="369" t="s">
        <v>11953</v>
      </c>
      <c r="B11660" s="370" t="s">
        <v>11954</v>
      </c>
      <c r="C11660" s="371" t="s">
        <v>569</v>
      </c>
      <c r="D11660" s="372">
        <v>1</v>
      </c>
    </row>
    <row r="11661" spans="1:4" x14ac:dyDescent="0.25">
      <c r="A11661" s="369" t="s">
        <v>4325</v>
      </c>
      <c r="B11661" s="370" t="s">
        <v>4326</v>
      </c>
      <c r="C11661" s="371" t="s">
        <v>569</v>
      </c>
      <c r="D11661" s="372"/>
    </row>
    <row r="11662" spans="1:4" x14ac:dyDescent="0.25">
      <c r="A11662" s="369" t="s">
        <v>8913</v>
      </c>
      <c r="B11662" s="370" t="s">
        <v>8914</v>
      </c>
      <c r="C11662" s="371" t="s">
        <v>770</v>
      </c>
      <c r="D11662" s="372">
        <v>0.5</v>
      </c>
    </row>
    <row r="11663" spans="1:4" x14ac:dyDescent="0.25">
      <c r="A11663" s="369" t="s">
        <v>8919</v>
      </c>
      <c r="B11663" s="370" t="s">
        <v>8920</v>
      </c>
      <c r="C11663" s="371" t="s">
        <v>770</v>
      </c>
      <c r="D11663" s="372">
        <v>0.5</v>
      </c>
    </row>
    <row r="11664" spans="1:4" x14ac:dyDescent="0.25">
      <c r="A11664" s="369" t="s">
        <v>8921</v>
      </c>
      <c r="B11664" s="370" t="s">
        <v>8922</v>
      </c>
      <c r="C11664" s="371" t="s">
        <v>770</v>
      </c>
      <c r="D11664" s="372">
        <v>0.5</v>
      </c>
    </row>
    <row r="11665" spans="1:4" x14ac:dyDescent="0.25">
      <c r="A11665" s="369" t="s">
        <v>9108</v>
      </c>
      <c r="B11665" s="370" t="s">
        <v>9109</v>
      </c>
      <c r="C11665" s="371" t="s">
        <v>52</v>
      </c>
      <c r="D11665" s="372">
        <v>0.28000000000000003</v>
      </c>
    </row>
    <row r="11666" spans="1:4" ht="45" x14ac:dyDescent="0.25">
      <c r="A11666" s="369" t="s">
        <v>12013</v>
      </c>
      <c r="B11666" s="370" t="s">
        <v>12014</v>
      </c>
      <c r="C11666" s="371" t="s">
        <v>569</v>
      </c>
      <c r="D11666" s="372">
        <v>1</v>
      </c>
    </row>
    <row r="11667" spans="1:4" ht="30" x14ac:dyDescent="0.25">
      <c r="A11667" s="369" t="s">
        <v>4327</v>
      </c>
      <c r="B11667" s="370" t="s">
        <v>7872</v>
      </c>
      <c r="C11667" s="371" t="s">
        <v>569</v>
      </c>
      <c r="D11667" s="372"/>
    </row>
    <row r="11668" spans="1:4" x14ac:dyDescent="0.25">
      <c r="A11668" s="369" t="s">
        <v>8919</v>
      </c>
      <c r="B11668" s="370" t="s">
        <v>8920</v>
      </c>
      <c r="C11668" s="371" t="s">
        <v>770</v>
      </c>
      <c r="D11668" s="372">
        <v>2</v>
      </c>
    </row>
    <row r="11669" spans="1:4" x14ac:dyDescent="0.25">
      <c r="A11669" s="369" t="s">
        <v>8921</v>
      </c>
      <c r="B11669" s="370" t="s">
        <v>8922</v>
      </c>
      <c r="C11669" s="371" t="s">
        <v>770</v>
      </c>
      <c r="D11669" s="372">
        <v>2</v>
      </c>
    </row>
    <row r="11670" spans="1:4" ht="45" x14ac:dyDescent="0.25">
      <c r="A11670" s="369" t="s">
        <v>12015</v>
      </c>
      <c r="B11670" s="370" t="s">
        <v>12016</v>
      </c>
      <c r="C11670" s="371" t="s">
        <v>569</v>
      </c>
      <c r="D11670" s="372">
        <v>1</v>
      </c>
    </row>
    <row r="11671" spans="1:4" x14ac:dyDescent="0.25">
      <c r="A11671" s="369" t="s">
        <v>4328</v>
      </c>
      <c r="B11671" s="370" t="s">
        <v>4329</v>
      </c>
      <c r="C11671" s="371" t="s">
        <v>569</v>
      </c>
      <c r="D11671" s="372"/>
    </row>
    <row r="11672" spans="1:4" x14ac:dyDescent="0.25">
      <c r="A11672" s="369" t="s">
        <v>8913</v>
      </c>
      <c r="B11672" s="370" t="s">
        <v>8914</v>
      </c>
      <c r="C11672" s="371" t="s">
        <v>770</v>
      </c>
      <c r="D11672" s="372">
        <v>0.5</v>
      </c>
    </row>
    <row r="11673" spans="1:4" x14ac:dyDescent="0.25">
      <c r="A11673" s="369" t="s">
        <v>8919</v>
      </c>
      <c r="B11673" s="370" t="s">
        <v>8920</v>
      </c>
      <c r="C11673" s="371" t="s">
        <v>770</v>
      </c>
      <c r="D11673" s="372">
        <v>0.5</v>
      </c>
    </row>
    <row r="11674" spans="1:4" x14ac:dyDescent="0.25">
      <c r="A11674" s="369" t="s">
        <v>8921</v>
      </c>
      <c r="B11674" s="370" t="s">
        <v>8922</v>
      </c>
      <c r="C11674" s="371" t="s">
        <v>770</v>
      </c>
      <c r="D11674" s="372">
        <v>0.5</v>
      </c>
    </row>
    <row r="11675" spans="1:4" x14ac:dyDescent="0.25">
      <c r="A11675" s="369" t="s">
        <v>9108</v>
      </c>
      <c r="B11675" s="370" t="s">
        <v>9109</v>
      </c>
      <c r="C11675" s="371" t="s">
        <v>52</v>
      </c>
      <c r="D11675" s="372">
        <v>4.7E-2</v>
      </c>
    </row>
    <row r="11676" spans="1:4" ht="45" x14ac:dyDescent="0.25">
      <c r="A11676" s="369" t="s">
        <v>12019</v>
      </c>
      <c r="B11676" s="370" t="s">
        <v>12020</v>
      </c>
      <c r="C11676" s="371" t="s">
        <v>569</v>
      </c>
      <c r="D11676" s="372">
        <v>1</v>
      </c>
    </row>
    <row r="11677" spans="1:4" x14ac:dyDescent="0.25">
      <c r="A11677" s="369" t="s">
        <v>4330</v>
      </c>
      <c r="B11677" s="370" t="s">
        <v>4331</v>
      </c>
      <c r="C11677" s="371" t="s">
        <v>569</v>
      </c>
      <c r="D11677" s="372"/>
    </row>
    <row r="11678" spans="1:4" x14ac:dyDescent="0.25">
      <c r="A11678" s="369" t="s">
        <v>8913</v>
      </c>
      <c r="B11678" s="370" t="s">
        <v>8914</v>
      </c>
      <c r="C11678" s="371" t="s">
        <v>770</v>
      </c>
      <c r="D11678" s="372">
        <v>0.5</v>
      </c>
    </row>
    <row r="11679" spans="1:4" x14ac:dyDescent="0.25">
      <c r="A11679" s="369" t="s">
        <v>8919</v>
      </c>
      <c r="B11679" s="370" t="s">
        <v>8920</v>
      </c>
      <c r="C11679" s="371" t="s">
        <v>770</v>
      </c>
      <c r="D11679" s="372">
        <v>0.5</v>
      </c>
    </row>
    <row r="11680" spans="1:4" x14ac:dyDescent="0.25">
      <c r="A11680" s="369" t="s">
        <v>8921</v>
      </c>
      <c r="B11680" s="370" t="s">
        <v>8922</v>
      </c>
      <c r="C11680" s="371" t="s">
        <v>770</v>
      </c>
      <c r="D11680" s="372">
        <v>0.5</v>
      </c>
    </row>
    <row r="11681" spans="1:4" x14ac:dyDescent="0.25">
      <c r="A11681" s="369" t="s">
        <v>9108</v>
      </c>
      <c r="B11681" s="370" t="s">
        <v>9109</v>
      </c>
      <c r="C11681" s="371" t="s">
        <v>52</v>
      </c>
      <c r="D11681" s="372">
        <v>4.7E-2</v>
      </c>
    </row>
    <row r="11682" spans="1:4" ht="60" x14ac:dyDescent="0.25">
      <c r="A11682" s="369" t="s">
        <v>12021</v>
      </c>
      <c r="B11682" s="370" t="s">
        <v>12022</v>
      </c>
      <c r="C11682" s="371" t="s">
        <v>569</v>
      </c>
      <c r="D11682" s="372">
        <v>1</v>
      </c>
    </row>
    <row r="11683" spans="1:4" x14ac:dyDescent="0.25">
      <c r="A11683" s="365" t="s">
        <v>7873</v>
      </c>
      <c r="B11683" s="366" t="s">
        <v>4332</v>
      </c>
      <c r="C11683" s="367"/>
      <c r="D11683" s="368"/>
    </row>
    <row r="11684" spans="1:4" x14ac:dyDescent="0.25">
      <c r="A11684" s="369" t="s">
        <v>4333</v>
      </c>
      <c r="B11684" s="370" t="s">
        <v>4334</v>
      </c>
      <c r="C11684" s="371" t="s">
        <v>569</v>
      </c>
      <c r="D11684" s="372"/>
    </row>
    <row r="11685" spans="1:4" x14ac:dyDescent="0.25">
      <c r="A11685" s="369" t="s">
        <v>8919</v>
      </c>
      <c r="B11685" s="370" t="s">
        <v>8920</v>
      </c>
      <c r="C11685" s="371" t="s">
        <v>770</v>
      </c>
      <c r="D11685" s="372">
        <v>4</v>
      </c>
    </row>
    <row r="11686" spans="1:4" x14ac:dyDescent="0.25">
      <c r="A11686" s="369" t="s">
        <v>8921</v>
      </c>
      <c r="B11686" s="370" t="s">
        <v>8922</v>
      </c>
      <c r="C11686" s="371" t="s">
        <v>770</v>
      </c>
      <c r="D11686" s="372">
        <v>4</v>
      </c>
    </row>
    <row r="11687" spans="1:4" ht="45" x14ac:dyDescent="0.25">
      <c r="A11687" s="369" t="s">
        <v>12346</v>
      </c>
      <c r="B11687" s="370" t="s">
        <v>12347</v>
      </c>
      <c r="C11687" s="371" t="s">
        <v>569</v>
      </c>
      <c r="D11687" s="372">
        <v>1</v>
      </c>
    </row>
    <row r="11688" spans="1:4" x14ac:dyDescent="0.25">
      <c r="A11688" s="369" t="s">
        <v>4335</v>
      </c>
      <c r="B11688" s="370" t="s">
        <v>4336</v>
      </c>
      <c r="C11688" s="371" t="s">
        <v>569</v>
      </c>
      <c r="D11688" s="372"/>
    </row>
    <row r="11689" spans="1:4" x14ac:dyDescent="0.25">
      <c r="A11689" s="369" t="s">
        <v>8919</v>
      </c>
      <c r="B11689" s="370" t="s">
        <v>8920</v>
      </c>
      <c r="C11689" s="371" t="s">
        <v>770</v>
      </c>
      <c r="D11689" s="372">
        <v>4.5</v>
      </c>
    </row>
    <row r="11690" spans="1:4" x14ac:dyDescent="0.25">
      <c r="A11690" s="369" t="s">
        <v>8921</v>
      </c>
      <c r="B11690" s="370" t="s">
        <v>8922</v>
      </c>
      <c r="C11690" s="371" t="s">
        <v>770</v>
      </c>
      <c r="D11690" s="372">
        <v>4.5</v>
      </c>
    </row>
    <row r="11691" spans="1:4" ht="60" x14ac:dyDescent="0.25">
      <c r="A11691" s="369" t="s">
        <v>12348</v>
      </c>
      <c r="B11691" s="370" t="s">
        <v>12349</v>
      </c>
      <c r="C11691" s="371" t="s">
        <v>569</v>
      </c>
      <c r="D11691" s="372">
        <v>1</v>
      </c>
    </row>
    <row r="11692" spans="1:4" ht="30" x14ac:dyDescent="0.25">
      <c r="A11692" s="369" t="s">
        <v>4337</v>
      </c>
      <c r="B11692" s="370" t="s">
        <v>7874</v>
      </c>
      <c r="C11692" s="371" t="s">
        <v>569</v>
      </c>
      <c r="D11692" s="372"/>
    </row>
    <row r="11693" spans="1:4" x14ac:dyDescent="0.25">
      <c r="A11693" s="369" t="s">
        <v>8913</v>
      </c>
      <c r="B11693" s="370" t="s">
        <v>8914</v>
      </c>
      <c r="C11693" s="371" t="s">
        <v>770</v>
      </c>
      <c r="D11693" s="372">
        <v>1</v>
      </c>
    </row>
    <row r="11694" spans="1:4" x14ac:dyDescent="0.25">
      <c r="A11694" s="369" t="s">
        <v>8915</v>
      </c>
      <c r="B11694" s="370" t="s">
        <v>8916</v>
      </c>
      <c r="C11694" s="371" t="s">
        <v>770</v>
      </c>
      <c r="D11694" s="372">
        <v>1</v>
      </c>
    </row>
    <row r="11695" spans="1:4" x14ac:dyDescent="0.25">
      <c r="A11695" s="369" t="s">
        <v>8919</v>
      </c>
      <c r="B11695" s="370" t="s">
        <v>8920</v>
      </c>
      <c r="C11695" s="371" t="s">
        <v>770</v>
      </c>
      <c r="D11695" s="372">
        <v>4</v>
      </c>
    </row>
    <row r="11696" spans="1:4" x14ac:dyDescent="0.25">
      <c r="A11696" s="369" t="s">
        <v>8921</v>
      </c>
      <c r="B11696" s="370" t="s">
        <v>8922</v>
      </c>
      <c r="C11696" s="371" t="s">
        <v>770</v>
      </c>
      <c r="D11696" s="372">
        <v>4</v>
      </c>
    </row>
    <row r="11697" spans="1:4" ht="45" x14ac:dyDescent="0.25">
      <c r="A11697" s="369" t="s">
        <v>12368</v>
      </c>
      <c r="B11697" s="370" t="s">
        <v>12369</v>
      </c>
      <c r="C11697" s="371" t="s">
        <v>569</v>
      </c>
      <c r="D11697" s="372">
        <v>1</v>
      </c>
    </row>
    <row r="11698" spans="1:4" ht="30" x14ac:dyDescent="0.25">
      <c r="A11698" s="369" t="s">
        <v>4338</v>
      </c>
      <c r="B11698" s="370" t="s">
        <v>7875</v>
      </c>
      <c r="C11698" s="371" t="s">
        <v>780</v>
      </c>
      <c r="D11698" s="372"/>
    </row>
    <row r="11699" spans="1:4" x14ac:dyDescent="0.25">
      <c r="A11699" s="369" t="s">
        <v>8913</v>
      </c>
      <c r="B11699" s="370" t="s">
        <v>8914</v>
      </c>
      <c r="C11699" s="371" t="s">
        <v>770</v>
      </c>
      <c r="D11699" s="372">
        <v>16</v>
      </c>
    </row>
    <row r="11700" spans="1:4" x14ac:dyDescent="0.25">
      <c r="A11700" s="369" t="s">
        <v>8915</v>
      </c>
      <c r="B11700" s="370" t="s">
        <v>8916</v>
      </c>
      <c r="C11700" s="371" t="s">
        <v>770</v>
      </c>
      <c r="D11700" s="372">
        <v>16</v>
      </c>
    </row>
    <row r="11701" spans="1:4" x14ac:dyDescent="0.25">
      <c r="A11701" s="369" t="s">
        <v>8919</v>
      </c>
      <c r="B11701" s="370" t="s">
        <v>8920</v>
      </c>
      <c r="C11701" s="371" t="s">
        <v>770</v>
      </c>
      <c r="D11701" s="372">
        <v>64</v>
      </c>
    </row>
    <row r="11702" spans="1:4" x14ac:dyDescent="0.25">
      <c r="A11702" s="369" t="s">
        <v>8921</v>
      </c>
      <c r="B11702" s="370" t="s">
        <v>8922</v>
      </c>
      <c r="C11702" s="371" t="s">
        <v>770</v>
      </c>
      <c r="D11702" s="372">
        <v>128</v>
      </c>
    </row>
    <row r="11703" spans="1:4" ht="45" x14ac:dyDescent="0.25">
      <c r="A11703" s="369" t="s">
        <v>12354</v>
      </c>
      <c r="B11703" s="370" t="s">
        <v>12355</v>
      </c>
      <c r="C11703" s="371" t="s">
        <v>780</v>
      </c>
      <c r="D11703" s="372">
        <v>1</v>
      </c>
    </row>
    <row r="11704" spans="1:4" ht="30" x14ac:dyDescent="0.25">
      <c r="A11704" s="369" t="s">
        <v>4339</v>
      </c>
      <c r="B11704" s="370" t="s">
        <v>7876</v>
      </c>
      <c r="C11704" s="371" t="s">
        <v>780</v>
      </c>
      <c r="D11704" s="372"/>
    </row>
    <row r="11705" spans="1:4" x14ac:dyDescent="0.25">
      <c r="A11705" s="369" t="s">
        <v>8913</v>
      </c>
      <c r="B11705" s="370" t="s">
        <v>8914</v>
      </c>
      <c r="C11705" s="371" t="s">
        <v>770</v>
      </c>
      <c r="D11705" s="372">
        <v>18</v>
      </c>
    </row>
    <row r="11706" spans="1:4" x14ac:dyDescent="0.25">
      <c r="A11706" s="369" t="s">
        <v>8915</v>
      </c>
      <c r="B11706" s="370" t="s">
        <v>8916</v>
      </c>
      <c r="C11706" s="371" t="s">
        <v>770</v>
      </c>
      <c r="D11706" s="372">
        <v>18</v>
      </c>
    </row>
    <row r="11707" spans="1:4" x14ac:dyDescent="0.25">
      <c r="A11707" s="369" t="s">
        <v>8919</v>
      </c>
      <c r="B11707" s="370" t="s">
        <v>8920</v>
      </c>
      <c r="C11707" s="371" t="s">
        <v>770</v>
      </c>
      <c r="D11707" s="372">
        <v>72</v>
      </c>
    </row>
    <row r="11708" spans="1:4" x14ac:dyDescent="0.25">
      <c r="A11708" s="369" t="s">
        <v>8921</v>
      </c>
      <c r="B11708" s="370" t="s">
        <v>8922</v>
      </c>
      <c r="C11708" s="371" t="s">
        <v>770</v>
      </c>
      <c r="D11708" s="372">
        <v>144</v>
      </c>
    </row>
    <row r="11709" spans="1:4" ht="45" x14ac:dyDescent="0.25">
      <c r="A11709" s="369" t="s">
        <v>12350</v>
      </c>
      <c r="B11709" s="370" t="s">
        <v>12351</v>
      </c>
      <c r="C11709" s="371" t="s">
        <v>780</v>
      </c>
      <c r="D11709" s="372">
        <v>1</v>
      </c>
    </row>
    <row r="11710" spans="1:4" ht="30" x14ac:dyDescent="0.25">
      <c r="A11710" s="369" t="s">
        <v>4340</v>
      </c>
      <c r="B11710" s="370" t="s">
        <v>7877</v>
      </c>
      <c r="C11710" s="371" t="s">
        <v>780</v>
      </c>
      <c r="D11710" s="372"/>
    </row>
    <row r="11711" spans="1:4" x14ac:dyDescent="0.25">
      <c r="A11711" s="369" t="s">
        <v>8913</v>
      </c>
      <c r="B11711" s="370" t="s">
        <v>8914</v>
      </c>
      <c r="C11711" s="371" t="s">
        <v>770</v>
      </c>
      <c r="D11711" s="372">
        <v>22.102</v>
      </c>
    </row>
    <row r="11712" spans="1:4" x14ac:dyDescent="0.25">
      <c r="A11712" s="369" t="s">
        <v>8915</v>
      </c>
      <c r="B11712" s="370" t="s">
        <v>8916</v>
      </c>
      <c r="C11712" s="371" t="s">
        <v>770</v>
      </c>
      <c r="D11712" s="372">
        <v>22.102</v>
      </c>
    </row>
    <row r="11713" spans="1:4" x14ac:dyDescent="0.25">
      <c r="A11713" s="369" t="s">
        <v>8919</v>
      </c>
      <c r="B11713" s="370" t="s">
        <v>8920</v>
      </c>
      <c r="C11713" s="371" t="s">
        <v>770</v>
      </c>
      <c r="D11713" s="372">
        <v>84</v>
      </c>
    </row>
    <row r="11714" spans="1:4" x14ac:dyDescent="0.25">
      <c r="A11714" s="369" t="s">
        <v>8921</v>
      </c>
      <c r="B11714" s="370" t="s">
        <v>8922</v>
      </c>
      <c r="C11714" s="371" t="s">
        <v>770</v>
      </c>
      <c r="D11714" s="372">
        <v>168</v>
      </c>
    </row>
    <row r="11715" spans="1:4" ht="45" x14ac:dyDescent="0.25">
      <c r="A11715" s="369" t="s">
        <v>12352</v>
      </c>
      <c r="B11715" s="370" t="s">
        <v>12353</v>
      </c>
      <c r="C11715" s="371" t="s">
        <v>780</v>
      </c>
      <c r="D11715" s="372">
        <v>1</v>
      </c>
    </row>
    <row r="11716" spans="1:4" ht="30" x14ac:dyDescent="0.25">
      <c r="A11716" s="369" t="s">
        <v>4341</v>
      </c>
      <c r="B11716" s="370" t="s">
        <v>7878</v>
      </c>
      <c r="C11716" s="371" t="s">
        <v>569</v>
      </c>
      <c r="D11716" s="372"/>
    </row>
    <row r="11717" spans="1:4" x14ac:dyDescent="0.25">
      <c r="A11717" s="369" t="s">
        <v>8913</v>
      </c>
      <c r="B11717" s="370" t="s">
        <v>8914</v>
      </c>
      <c r="C11717" s="371" t="s">
        <v>770</v>
      </c>
      <c r="D11717" s="372">
        <v>0.8</v>
      </c>
    </row>
    <row r="11718" spans="1:4" x14ac:dyDescent="0.25">
      <c r="A11718" s="369" t="s">
        <v>8915</v>
      </c>
      <c r="B11718" s="370" t="s">
        <v>8916</v>
      </c>
      <c r="C11718" s="371" t="s">
        <v>770</v>
      </c>
      <c r="D11718" s="372">
        <v>0.8</v>
      </c>
    </row>
    <row r="11719" spans="1:4" x14ac:dyDescent="0.25">
      <c r="A11719" s="369" t="s">
        <v>8919</v>
      </c>
      <c r="B11719" s="370" t="s">
        <v>8920</v>
      </c>
      <c r="C11719" s="371" t="s">
        <v>770</v>
      </c>
      <c r="D11719" s="372">
        <v>0.4</v>
      </c>
    </row>
    <row r="11720" spans="1:4" ht="30" x14ac:dyDescent="0.25">
      <c r="A11720" s="369" t="s">
        <v>12356</v>
      </c>
      <c r="B11720" s="370" t="s">
        <v>12357</v>
      </c>
      <c r="C11720" s="371" t="s">
        <v>569</v>
      </c>
      <c r="D11720" s="372">
        <v>1</v>
      </c>
    </row>
    <row r="11721" spans="1:4" ht="30" x14ac:dyDescent="0.25">
      <c r="A11721" s="369" t="s">
        <v>4342</v>
      </c>
      <c r="B11721" s="370" t="s">
        <v>7879</v>
      </c>
      <c r="C11721" s="371" t="s">
        <v>569</v>
      </c>
      <c r="D11721" s="372"/>
    </row>
    <row r="11722" spans="1:4" x14ac:dyDescent="0.25">
      <c r="A11722" s="369" t="s">
        <v>8913</v>
      </c>
      <c r="B11722" s="370" t="s">
        <v>8914</v>
      </c>
      <c r="C11722" s="371" t="s">
        <v>770</v>
      </c>
      <c r="D11722" s="372">
        <v>1</v>
      </c>
    </row>
    <row r="11723" spans="1:4" x14ac:dyDescent="0.25">
      <c r="A11723" s="369" t="s">
        <v>8915</v>
      </c>
      <c r="B11723" s="370" t="s">
        <v>8916</v>
      </c>
      <c r="C11723" s="371" t="s">
        <v>770</v>
      </c>
      <c r="D11723" s="372">
        <v>1</v>
      </c>
    </row>
    <row r="11724" spans="1:4" x14ac:dyDescent="0.25">
      <c r="A11724" s="369" t="s">
        <v>8919</v>
      </c>
      <c r="B11724" s="370" t="s">
        <v>8920</v>
      </c>
      <c r="C11724" s="371" t="s">
        <v>770</v>
      </c>
      <c r="D11724" s="372">
        <v>0.5</v>
      </c>
    </row>
    <row r="11725" spans="1:4" ht="30" x14ac:dyDescent="0.25">
      <c r="A11725" s="369" t="s">
        <v>12358</v>
      </c>
      <c r="B11725" s="370" t="s">
        <v>12359</v>
      </c>
      <c r="C11725" s="371" t="s">
        <v>569</v>
      </c>
      <c r="D11725" s="372">
        <v>1</v>
      </c>
    </row>
    <row r="11726" spans="1:4" ht="30" x14ac:dyDescent="0.25">
      <c r="A11726" s="369" t="s">
        <v>4343</v>
      </c>
      <c r="B11726" s="370" t="s">
        <v>7880</v>
      </c>
      <c r="C11726" s="371" t="s">
        <v>569</v>
      </c>
      <c r="D11726" s="372"/>
    </row>
    <row r="11727" spans="1:4" x14ac:dyDescent="0.25">
      <c r="A11727" s="369" t="s">
        <v>8919</v>
      </c>
      <c r="B11727" s="370" t="s">
        <v>8920</v>
      </c>
      <c r="C11727" s="371" t="s">
        <v>770</v>
      </c>
      <c r="D11727" s="372">
        <v>1</v>
      </c>
    </row>
    <row r="11728" spans="1:4" x14ac:dyDescent="0.25">
      <c r="A11728" s="369" t="s">
        <v>8921</v>
      </c>
      <c r="B11728" s="370" t="s">
        <v>8922</v>
      </c>
      <c r="C11728" s="371" t="s">
        <v>770</v>
      </c>
      <c r="D11728" s="372">
        <v>2</v>
      </c>
    </row>
    <row r="11729" spans="1:4" ht="30" x14ac:dyDescent="0.25">
      <c r="A11729" s="369" t="s">
        <v>12364</v>
      </c>
      <c r="B11729" s="370" t="s">
        <v>12365</v>
      </c>
      <c r="C11729" s="371" t="s">
        <v>569</v>
      </c>
      <c r="D11729" s="372">
        <v>1</v>
      </c>
    </row>
    <row r="11730" spans="1:4" x14ac:dyDescent="0.25">
      <c r="A11730" s="365" t="s">
        <v>7881</v>
      </c>
      <c r="B11730" s="366" t="s">
        <v>15183</v>
      </c>
      <c r="C11730" s="367"/>
      <c r="D11730" s="368"/>
    </row>
    <row r="11731" spans="1:4" x14ac:dyDescent="0.25">
      <c r="A11731" s="369" t="s">
        <v>4345</v>
      </c>
      <c r="B11731" s="370" t="s">
        <v>4346</v>
      </c>
      <c r="C11731" s="371" t="s">
        <v>569</v>
      </c>
      <c r="D11731" s="372"/>
    </row>
    <row r="11732" spans="1:4" x14ac:dyDescent="0.25">
      <c r="A11732" s="369" t="s">
        <v>8913</v>
      </c>
      <c r="B11732" s="370" t="s">
        <v>8914</v>
      </c>
      <c r="C11732" s="371" t="s">
        <v>770</v>
      </c>
      <c r="D11732" s="372">
        <v>0.5</v>
      </c>
    </row>
    <row r="11733" spans="1:4" x14ac:dyDescent="0.25">
      <c r="A11733" s="369" t="s">
        <v>8919</v>
      </c>
      <c r="B11733" s="370" t="s">
        <v>8920</v>
      </c>
      <c r="C11733" s="371" t="s">
        <v>770</v>
      </c>
      <c r="D11733" s="372">
        <v>0.5</v>
      </c>
    </row>
    <row r="11734" spans="1:4" x14ac:dyDescent="0.25">
      <c r="A11734" s="369" t="s">
        <v>8921</v>
      </c>
      <c r="B11734" s="370" t="s">
        <v>8922</v>
      </c>
      <c r="C11734" s="371" t="s">
        <v>770</v>
      </c>
      <c r="D11734" s="372">
        <v>0.5</v>
      </c>
    </row>
    <row r="11735" spans="1:4" x14ac:dyDescent="0.25">
      <c r="A11735" s="369" t="s">
        <v>9108</v>
      </c>
      <c r="B11735" s="370" t="s">
        <v>9109</v>
      </c>
      <c r="C11735" s="371" t="s">
        <v>52</v>
      </c>
      <c r="D11735" s="372">
        <v>0.28000000000000003</v>
      </c>
    </row>
    <row r="11736" spans="1:4" ht="45" x14ac:dyDescent="0.25">
      <c r="A11736" s="369" t="s">
        <v>11923</v>
      </c>
      <c r="B11736" s="370" t="s">
        <v>11924</v>
      </c>
      <c r="C11736" s="371" t="s">
        <v>569</v>
      </c>
      <c r="D11736" s="372">
        <v>1</v>
      </c>
    </row>
    <row r="11737" spans="1:4" x14ac:dyDescent="0.25">
      <c r="A11737" s="365" t="s">
        <v>7882</v>
      </c>
      <c r="B11737" s="366" t="s">
        <v>4347</v>
      </c>
      <c r="C11737" s="367"/>
      <c r="D11737" s="368"/>
    </row>
    <row r="11738" spans="1:4" x14ac:dyDescent="0.25">
      <c r="A11738" s="369" t="s">
        <v>4348</v>
      </c>
      <c r="B11738" s="370" t="s">
        <v>4349</v>
      </c>
      <c r="C11738" s="371" t="s">
        <v>569</v>
      </c>
      <c r="D11738" s="372"/>
    </row>
    <row r="11739" spans="1:4" x14ac:dyDescent="0.25">
      <c r="A11739" s="369" t="s">
        <v>8913</v>
      </c>
      <c r="B11739" s="370" t="s">
        <v>8914</v>
      </c>
      <c r="C11739" s="371" t="s">
        <v>770</v>
      </c>
      <c r="D11739" s="372">
        <v>1</v>
      </c>
    </row>
    <row r="11740" spans="1:4" x14ac:dyDescent="0.25">
      <c r="A11740" s="369" t="s">
        <v>8915</v>
      </c>
      <c r="B11740" s="370" t="s">
        <v>8916</v>
      </c>
      <c r="C11740" s="371" t="s">
        <v>770</v>
      </c>
      <c r="D11740" s="372">
        <v>1</v>
      </c>
    </row>
    <row r="11741" spans="1:4" ht="60" x14ac:dyDescent="0.25">
      <c r="A11741" s="369" t="s">
        <v>14488</v>
      </c>
      <c r="B11741" s="370" t="s">
        <v>14489</v>
      </c>
      <c r="C11741" s="371" t="s">
        <v>569</v>
      </c>
      <c r="D11741" s="372">
        <v>1</v>
      </c>
    </row>
    <row r="11742" spans="1:4" ht="30" x14ac:dyDescent="0.25">
      <c r="A11742" s="369" t="s">
        <v>4350</v>
      </c>
      <c r="B11742" s="370" t="s">
        <v>7883</v>
      </c>
      <c r="C11742" s="371" t="s">
        <v>569</v>
      </c>
      <c r="D11742" s="372"/>
    </row>
    <row r="11743" spans="1:4" x14ac:dyDescent="0.25">
      <c r="A11743" s="369" t="s">
        <v>8913</v>
      </c>
      <c r="B11743" s="370" t="s">
        <v>8914</v>
      </c>
      <c r="C11743" s="371" t="s">
        <v>770</v>
      </c>
      <c r="D11743" s="372">
        <v>1</v>
      </c>
    </row>
    <row r="11744" spans="1:4" x14ac:dyDescent="0.25">
      <c r="A11744" s="369" t="s">
        <v>8915</v>
      </c>
      <c r="B11744" s="370" t="s">
        <v>8916</v>
      </c>
      <c r="C11744" s="371" t="s">
        <v>770</v>
      </c>
      <c r="D11744" s="372">
        <v>1</v>
      </c>
    </row>
    <row r="11745" spans="1:4" ht="60" x14ac:dyDescent="0.25">
      <c r="A11745" s="369" t="s">
        <v>14486</v>
      </c>
      <c r="B11745" s="370" t="s">
        <v>14487</v>
      </c>
      <c r="C11745" s="371" t="s">
        <v>569</v>
      </c>
      <c r="D11745" s="372">
        <v>1</v>
      </c>
    </row>
    <row r="11746" spans="1:4" x14ac:dyDescent="0.25">
      <c r="A11746" s="365" t="s">
        <v>7884</v>
      </c>
      <c r="B11746" s="366" t="s">
        <v>4351</v>
      </c>
      <c r="C11746" s="367"/>
      <c r="D11746" s="368"/>
    </row>
    <row r="11747" spans="1:4" x14ac:dyDescent="0.25">
      <c r="A11747" s="369" t="s">
        <v>4352</v>
      </c>
      <c r="B11747" s="370" t="s">
        <v>4353</v>
      </c>
      <c r="C11747" s="371" t="s">
        <v>569</v>
      </c>
      <c r="D11747" s="372"/>
    </row>
    <row r="11748" spans="1:4" x14ac:dyDescent="0.25">
      <c r="A11748" s="369" t="s">
        <v>8913</v>
      </c>
      <c r="B11748" s="370" t="s">
        <v>8914</v>
      </c>
      <c r="C11748" s="371" t="s">
        <v>770</v>
      </c>
      <c r="D11748" s="372">
        <v>0.5</v>
      </c>
    </row>
    <row r="11749" spans="1:4" x14ac:dyDescent="0.25">
      <c r="A11749" s="369" t="s">
        <v>8915</v>
      </c>
      <c r="B11749" s="370" t="s">
        <v>8916</v>
      </c>
      <c r="C11749" s="371" t="s">
        <v>770</v>
      </c>
      <c r="D11749" s="372">
        <v>0.5</v>
      </c>
    </row>
    <row r="11750" spans="1:4" x14ac:dyDescent="0.25">
      <c r="A11750" s="369" t="s">
        <v>13253</v>
      </c>
      <c r="B11750" s="370" t="s">
        <v>13254</v>
      </c>
      <c r="C11750" s="371" t="s">
        <v>569</v>
      </c>
      <c r="D11750" s="372">
        <v>1</v>
      </c>
    </row>
    <row r="11751" spans="1:4" x14ac:dyDescent="0.25">
      <c r="A11751" s="365" t="s">
        <v>7885</v>
      </c>
      <c r="B11751" s="366" t="s">
        <v>4354</v>
      </c>
      <c r="C11751" s="367"/>
      <c r="D11751" s="368"/>
    </row>
    <row r="11752" spans="1:4" ht="30" x14ac:dyDescent="0.25">
      <c r="A11752" s="369" t="s">
        <v>4355</v>
      </c>
      <c r="B11752" s="370" t="s">
        <v>4356</v>
      </c>
      <c r="C11752" s="371" t="s">
        <v>780</v>
      </c>
      <c r="D11752" s="372"/>
    </row>
    <row r="11753" spans="1:4" x14ac:dyDescent="0.25">
      <c r="A11753" s="369" t="s">
        <v>8913</v>
      </c>
      <c r="B11753" s="370" t="s">
        <v>8914</v>
      </c>
      <c r="C11753" s="371" t="s">
        <v>770</v>
      </c>
      <c r="D11753" s="372">
        <v>2</v>
      </c>
    </row>
    <row r="11754" spans="1:4" x14ac:dyDescent="0.25">
      <c r="A11754" s="369" t="s">
        <v>8915</v>
      </c>
      <c r="B11754" s="370" t="s">
        <v>8916</v>
      </c>
      <c r="C11754" s="371" t="s">
        <v>770</v>
      </c>
      <c r="D11754" s="372">
        <v>2</v>
      </c>
    </row>
    <row r="11755" spans="1:4" x14ac:dyDescent="0.25">
      <c r="A11755" s="369" t="s">
        <v>8917</v>
      </c>
      <c r="B11755" s="370" t="s">
        <v>8918</v>
      </c>
      <c r="C11755" s="371" t="s">
        <v>770</v>
      </c>
      <c r="D11755" s="372">
        <v>2.5</v>
      </c>
    </row>
    <row r="11756" spans="1:4" x14ac:dyDescent="0.25">
      <c r="A11756" s="369" t="s">
        <v>8919</v>
      </c>
      <c r="B11756" s="370" t="s">
        <v>8920</v>
      </c>
      <c r="C11756" s="371" t="s">
        <v>770</v>
      </c>
      <c r="D11756" s="372">
        <v>2.88</v>
      </c>
    </row>
    <row r="11757" spans="1:4" x14ac:dyDescent="0.25">
      <c r="A11757" s="369" t="s">
        <v>8921</v>
      </c>
      <c r="B11757" s="370" t="s">
        <v>8922</v>
      </c>
      <c r="C11757" s="371" t="s">
        <v>770</v>
      </c>
      <c r="D11757" s="372">
        <v>2.88</v>
      </c>
    </row>
    <row r="11758" spans="1:4" ht="45" x14ac:dyDescent="0.25">
      <c r="A11758" s="369" t="s">
        <v>9756</v>
      </c>
      <c r="B11758" s="370" t="s">
        <v>9757</v>
      </c>
      <c r="C11758" s="371" t="s">
        <v>52</v>
      </c>
      <c r="D11758" s="372">
        <v>3.06</v>
      </c>
    </row>
    <row r="11759" spans="1:4" ht="45" x14ac:dyDescent="0.25">
      <c r="A11759" s="369" t="s">
        <v>9758</v>
      </c>
      <c r="B11759" s="370" t="s">
        <v>9759</v>
      </c>
      <c r="C11759" s="371" t="s">
        <v>52</v>
      </c>
      <c r="D11759" s="372">
        <v>3.06</v>
      </c>
    </row>
    <row r="11760" spans="1:4" ht="30" x14ac:dyDescent="0.25">
      <c r="A11760" s="369" t="s">
        <v>9892</v>
      </c>
      <c r="B11760" s="370" t="s">
        <v>9893</v>
      </c>
      <c r="C11760" s="371" t="s">
        <v>310</v>
      </c>
      <c r="D11760" s="372">
        <v>0.12</v>
      </c>
    </row>
    <row r="11761" spans="1:4" x14ac:dyDescent="0.25">
      <c r="A11761" s="369" t="s">
        <v>10498</v>
      </c>
      <c r="B11761" s="370" t="s">
        <v>10499</v>
      </c>
      <c r="C11761" s="371" t="s">
        <v>32</v>
      </c>
      <c r="D11761" s="372">
        <v>1.1999999999999999E-3</v>
      </c>
    </row>
    <row r="11762" spans="1:4" x14ac:dyDescent="0.25">
      <c r="A11762" s="369" t="s">
        <v>10500</v>
      </c>
      <c r="B11762" s="370" t="s">
        <v>10501</v>
      </c>
      <c r="C11762" s="371" t="s">
        <v>32</v>
      </c>
      <c r="D11762" s="372">
        <v>1.8E-3</v>
      </c>
    </row>
    <row r="11763" spans="1:4" ht="30" x14ac:dyDescent="0.25">
      <c r="A11763" s="369" t="s">
        <v>11687</v>
      </c>
      <c r="B11763" s="370" t="s">
        <v>11688</v>
      </c>
      <c r="C11763" s="371" t="s">
        <v>52</v>
      </c>
      <c r="D11763" s="372">
        <v>3.3</v>
      </c>
    </row>
    <row r="11764" spans="1:4" ht="30" x14ac:dyDescent="0.25">
      <c r="A11764" s="369" t="s">
        <v>11693</v>
      </c>
      <c r="B11764" s="370" t="s">
        <v>11694</v>
      </c>
      <c r="C11764" s="371" t="s">
        <v>52</v>
      </c>
      <c r="D11764" s="372">
        <v>3.3</v>
      </c>
    </row>
    <row r="11765" spans="1:4" ht="30" x14ac:dyDescent="0.25">
      <c r="A11765" s="369" t="s">
        <v>12987</v>
      </c>
      <c r="B11765" s="370" t="s">
        <v>12988</v>
      </c>
      <c r="C11765" s="371" t="s">
        <v>52</v>
      </c>
      <c r="D11765" s="372">
        <v>3.4</v>
      </c>
    </row>
    <row r="11766" spans="1:4" ht="45" x14ac:dyDescent="0.25">
      <c r="A11766" s="369" t="s">
        <v>14502</v>
      </c>
      <c r="B11766" s="370" t="s">
        <v>14503</v>
      </c>
      <c r="C11766" s="371" t="s">
        <v>780</v>
      </c>
      <c r="D11766" s="372">
        <v>1.2</v>
      </c>
    </row>
    <row r="11767" spans="1:4" ht="30" x14ac:dyDescent="0.25">
      <c r="A11767" s="369" t="s">
        <v>4357</v>
      </c>
      <c r="B11767" s="370" t="s">
        <v>4358</v>
      </c>
      <c r="C11767" s="371" t="s">
        <v>780</v>
      </c>
      <c r="D11767" s="372"/>
    </row>
    <row r="11768" spans="1:4" x14ac:dyDescent="0.25">
      <c r="A11768" s="369" t="s">
        <v>8913</v>
      </c>
      <c r="B11768" s="370" t="s">
        <v>8914</v>
      </c>
      <c r="C11768" s="371" t="s">
        <v>770</v>
      </c>
      <c r="D11768" s="372">
        <v>2</v>
      </c>
    </row>
    <row r="11769" spans="1:4" x14ac:dyDescent="0.25">
      <c r="A11769" s="369" t="s">
        <v>8915</v>
      </c>
      <c r="B11769" s="370" t="s">
        <v>8916</v>
      </c>
      <c r="C11769" s="371" t="s">
        <v>770</v>
      </c>
      <c r="D11769" s="372">
        <v>2</v>
      </c>
    </row>
    <row r="11770" spans="1:4" x14ac:dyDescent="0.25">
      <c r="A11770" s="369" t="s">
        <v>8917</v>
      </c>
      <c r="B11770" s="370" t="s">
        <v>8918</v>
      </c>
      <c r="C11770" s="371" t="s">
        <v>770</v>
      </c>
      <c r="D11770" s="372">
        <v>2.5</v>
      </c>
    </row>
    <row r="11771" spans="1:4" x14ac:dyDescent="0.25">
      <c r="A11771" s="369" t="s">
        <v>8919</v>
      </c>
      <c r="B11771" s="370" t="s">
        <v>8920</v>
      </c>
      <c r="C11771" s="371" t="s">
        <v>770</v>
      </c>
      <c r="D11771" s="372">
        <v>2.625</v>
      </c>
    </row>
    <row r="11772" spans="1:4" x14ac:dyDescent="0.25">
      <c r="A11772" s="369" t="s">
        <v>8921</v>
      </c>
      <c r="B11772" s="370" t="s">
        <v>8922</v>
      </c>
      <c r="C11772" s="371" t="s">
        <v>770</v>
      </c>
      <c r="D11772" s="372">
        <v>2.625</v>
      </c>
    </row>
    <row r="11773" spans="1:4" ht="45" x14ac:dyDescent="0.25">
      <c r="A11773" s="369" t="s">
        <v>9750</v>
      </c>
      <c r="B11773" s="370" t="s">
        <v>9751</v>
      </c>
      <c r="C11773" s="371" t="s">
        <v>52</v>
      </c>
      <c r="D11773" s="372">
        <v>3.06</v>
      </c>
    </row>
    <row r="11774" spans="1:4" ht="45" x14ac:dyDescent="0.25">
      <c r="A11774" s="369" t="s">
        <v>9802</v>
      </c>
      <c r="B11774" s="370" t="s">
        <v>9803</v>
      </c>
      <c r="C11774" s="371" t="s">
        <v>52</v>
      </c>
      <c r="D11774" s="372">
        <v>3.06</v>
      </c>
    </row>
    <row r="11775" spans="1:4" ht="30" x14ac:dyDescent="0.25">
      <c r="A11775" s="369" t="s">
        <v>9892</v>
      </c>
      <c r="B11775" s="370" t="s">
        <v>9893</v>
      </c>
      <c r="C11775" s="371" t="s">
        <v>310</v>
      </c>
      <c r="D11775" s="372">
        <v>0.12</v>
      </c>
    </row>
    <row r="11776" spans="1:4" x14ac:dyDescent="0.25">
      <c r="A11776" s="369" t="s">
        <v>10498</v>
      </c>
      <c r="B11776" s="370" t="s">
        <v>10499</v>
      </c>
      <c r="C11776" s="371" t="s">
        <v>32</v>
      </c>
      <c r="D11776" s="372">
        <v>8.9999999999999998E-4</v>
      </c>
    </row>
    <row r="11777" spans="1:4" x14ac:dyDescent="0.25">
      <c r="A11777" s="369" t="s">
        <v>10500</v>
      </c>
      <c r="B11777" s="370" t="s">
        <v>10501</v>
      </c>
      <c r="C11777" s="371" t="s">
        <v>32</v>
      </c>
      <c r="D11777" s="372">
        <v>1.5E-3</v>
      </c>
    </row>
    <row r="11778" spans="1:4" ht="30" x14ac:dyDescent="0.25">
      <c r="A11778" s="369" t="s">
        <v>11683</v>
      </c>
      <c r="B11778" s="370" t="s">
        <v>11684</v>
      </c>
      <c r="C11778" s="371" t="s">
        <v>52</v>
      </c>
      <c r="D11778" s="372">
        <v>3.3</v>
      </c>
    </row>
    <row r="11779" spans="1:4" ht="30" x14ac:dyDescent="0.25">
      <c r="A11779" s="369" t="s">
        <v>11689</v>
      </c>
      <c r="B11779" s="370" t="s">
        <v>11690</v>
      </c>
      <c r="C11779" s="371" t="s">
        <v>52</v>
      </c>
      <c r="D11779" s="372">
        <v>3.3</v>
      </c>
    </row>
    <row r="11780" spans="1:4" ht="30" x14ac:dyDescent="0.25">
      <c r="A11780" s="369" t="s">
        <v>12987</v>
      </c>
      <c r="B11780" s="370" t="s">
        <v>12988</v>
      </c>
      <c r="C11780" s="371" t="s">
        <v>52</v>
      </c>
      <c r="D11780" s="372">
        <v>3.4</v>
      </c>
    </row>
    <row r="11781" spans="1:4" ht="45" x14ac:dyDescent="0.25">
      <c r="A11781" s="369" t="s">
        <v>14482</v>
      </c>
      <c r="B11781" s="370" t="s">
        <v>14483</v>
      </c>
      <c r="C11781" s="371" t="s">
        <v>780</v>
      </c>
      <c r="D11781" s="372">
        <v>1.2</v>
      </c>
    </row>
    <row r="11782" spans="1:4" ht="30" x14ac:dyDescent="0.25">
      <c r="A11782" s="369" t="s">
        <v>4359</v>
      </c>
      <c r="B11782" s="370" t="s">
        <v>4360</v>
      </c>
      <c r="C11782" s="371" t="s">
        <v>780</v>
      </c>
      <c r="D11782" s="372"/>
    </row>
    <row r="11783" spans="1:4" x14ac:dyDescent="0.25">
      <c r="A11783" s="369" t="s">
        <v>8913</v>
      </c>
      <c r="B11783" s="370" t="s">
        <v>8914</v>
      </c>
      <c r="C11783" s="371" t="s">
        <v>770</v>
      </c>
      <c r="D11783" s="372">
        <v>2</v>
      </c>
    </row>
    <row r="11784" spans="1:4" x14ac:dyDescent="0.25">
      <c r="A11784" s="369" t="s">
        <v>8915</v>
      </c>
      <c r="B11784" s="370" t="s">
        <v>8916</v>
      </c>
      <c r="C11784" s="371" t="s">
        <v>770</v>
      </c>
      <c r="D11784" s="372">
        <v>2</v>
      </c>
    </row>
    <row r="11785" spans="1:4" x14ac:dyDescent="0.25">
      <c r="A11785" s="369" t="s">
        <v>8917</v>
      </c>
      <c r="B11785" s="370" t="s">
        <v>8918</v>
      </c>
      <c r="C11785" s="371" t="s">
        <v>770</v>
      </c>
      <c r="D11785" s="372">
        <v>2.5</v>
      </c>
    </row>
    <row r="11786" spans="1:4" x14ac:dyDescent="0.25">
      <c r="A11786" s="369" t="s">
        <v>8919</v>
      </c>
      <c r="B11786" s="370" t="s">
        <v>8920</v>
      </c>
      <c r="C11786" s="371" t="s">
        <v>770</v>
      </c>
      <c r="D11786" s="372">
        <v>2.88</v>
      </c>
    </row>
    <row r="11787" spans="1:4" x14ac:dyDescent="0.25">
      <c r="A11787" s="369" t="s">
        <v>8921</v>
      </c>
      <c r="B11787" s="370" t="s">
        <v>8922</v>
      </c>
      <c r="C11787" s="371" t="s">
        <v>770</v>
      </c>
      <c r="D11787" s="372">
        <v>2.88</v>
      </c>
    </row>
    <row r="11788" spans="1:4" ht="45" x14ac:dyDescent="0.25">
      <c r="A11788" s="369" t="s">
        <v>9752</v>
      </c>
      <c r="B11788" s="370" t="s">
        <v>9753</v>
      </c>
      <c r="C11788" s="371" t="s">
        <v>52</v>
      </c>
      <c r="D11788" s="372">
        <v>3.06</v>
      </c>
    </row>
    <row r="11789" spans="1:4" ht="45" x14ac:dyDescent="0.25">
      <c r="A11789" s="369" t="s">
        <v>9756</v>
      </c>
      <c r="B11789" s="370" t="s">
        <v>9757</v>
      </c>
      <c r="C11789" s="371" t="s">
        <v>52</v>
      </c>
      <c r="D11789" s="372">
        <v>3.06</v>
      </c>
    </row>
    <row r="11790" spans="1:4" ht="30" x14ac:dyDescent="0.25">
      <c r="A11790" s="369" t="s">
        <v>9892</v>
      </c>
      <c r="B11790" s="370" t="s">
        <v>9893</v>
      </c>
      <c r="C11790" s="371" t="s">
        <v>310</v>
      </c>
      <c r="D11790" s="372">
        <v>0.12</v>
      </c>
    </row>
    <row r="11791" spans="1:4" x14ac:dyDescent="0.25">
      <c r="A11791" s="369" t="s">
        <v>10498</v>
      </c>
      <c r="B11791" s="370" t="s">
        <v>10499</v>
      </c>
      <c r="C11791" s="371" t="s">
        <v>32</v>
      </c>
      <c r="D11791" s="372">
        <v>1.1999999999999999E-3</v>
      </c>
    </row>
    <row r="11792" spans="1:4" x14ac:dyDescent="0.25">
      <c r="A11792" s="369" t="s">
        <v>10500</v>
      </c>
      <c r="B11792" s="370" t="s">
        <v>10501</v>
      </c>
      <c r="C11792" s="371" t="s">
        <v>32</v>
      </c>
      <c r="D11792" s="372">
        <v>1.8E-3</v>
      </c>
    </row>
    <row r="11793" spans="1:4" ht="30" x14ac:dyDescent="0.25">
      <c r="A11793" s="369" t="s">
        <v>11687</v>
      </c>
      <c r="B11793" s="370" t="s">
        <v>11688</v>
      </c>
      <c r="C11793" s="371" t="s">
        <v>52</v>
      </c>
      <c r="D11793" s="372">
        <v>3.3</v>
      </c>
    </row>
    <row r="11794" spans="1:4" ht="30" x14ac:dyDescent="0.25">
      <c r="A11794" s="369" t="s">
        <v>11691</v>
      </c>
      <c r="B11794" s="370" t="s">
        <v>11692</v>
      </c>
      <c r="C11794" s="371" t="s">
        <v>52</v>
      </c>
      <c r="D11794" s="372">
        <v>3.3</v>
      </c>
    </row>
    <row r="11795" spans="1:4" ht="30" x14ac:dyDescent="0.25">
      <c r="A11795" s="369" t="s">
        <v>12987</v>
      </c>
      <c r="B11795" s="370" t="s">
        <v>12988</v>
      </c>
      <c r="C11795" s="371" t="s">
        <v>52</v>
      </c>
      <c r="D11795" s="372">
        <v>3.4</v>
      </c>
    </row>
    <row r="11796" spans="1:4" ht="45" x14ac:dyDescent="0.25">
      <c r="A11796" s="369" t="s">
        <v>14494</v>
      </c>
      <c r="B11796" s="370" t="s">
        <v>14495</v>
      </c>
      <c r="C11796" s="371" t="s">
        <v>780</v>
      </c>
      <c r="D11796" s="372">
        <v>1.2</v>
      </c>
    </row>
    <row r="11797" spans="1:4" ht="30" x14ac:dyDescent="0.25">
      <c r="A11797" s="369" t="s">
        <v>4361</v>
      </c>
      <c r="B11797" s="370" t="s">
        <v>4362</v>
      </c>
      <c r="C11797" s="371" t="s">
        <v>780</v>
      </c>
      <c r="D11797" s="372"/>
    </row>
    <row r="11798" spans="1:4" x14ac:dyDescent="0.25">
      <c r="A11798" s="369" t="s">
        <v>8913</v>
      </c>
      <c r="B11798" s="370" t="s">
        <v>8914</v>
      </c>
      <c r="C11798" s="371" t="s">
        <v>770</v>
      </c>
      <c r="D11798" s="372">
        <v>2</v>
      </c>
    </row>
    <row r="11799" spans="1:4" x14ac:dyDescent="0.25">
      <c r="A11799" s="369" t="s">
        <v>8915</v>
      </c>
      <c r="B11799" s="370" t="s">
        <v>8916</v>
      </c>
      <c r="C11799" s="371" t="s">
        <v>770</v>
      </c>
      <c r="D11799" s="372">
        <v>2</v>
      </c>
    </row>
    <row r="11800" spans="1:4" x14ac:dyDescent="0.25">
      <c r="A11800" s="369" t="s">
        <v>8917</v>
      </c>
      <c r="B11800" s="370" t="s">
        <v>8918</v>
      </c>
      <c r="C11800" s="371" t="s">
        <v>770</v>
      </c>
      <c r="D11800" s="372">
        <v>2.5</v>
      </c>
    </row>
    <row r="11801" spans="1:4" x14ac:dyDescent="0.25">
      <c r="A11801" s="369" t="s">
        <v>8919</v>
      </c>
      <c r="B11801" s="370" t="s">
        <v>8920</v>
      </c>
      <c r="C11801" s="371" t="s">
        <v>770</v>
      </c>
      <c r="D11801" s="372">
        <v>2.88</v>
      </c>
    </row>
    <row r="11802" spans="1:4" x14ac:dyDescent="0.25">
      <c r="A11802" s="369" t="s">
        <v>8921</v>
      </c>
      <c r="B11802" s="370" t="s">
        <v>8922</v>
      </c>
      <c r="C11802" s="371" t="s">
        <v>770</v>
      </c>
      <c r="D11802" s="372">
        <v>2.88</v>
      </c>
    </row>
    <row r="11803" spans="1:4" ht="45" x14ac:dyDescent="0.25">
      <c r="A11803" s="369" t="s">
        <v>9756</v>
      </c>
      <c r="B11803" s="370" t="s">
        <v>9757</v>
      </c>
      <c r="C11803" s="371" t="s">
        <v>52</v>
      </c>
      <c r="D11803" s="372">
        <v>3.06</v>
      </c>
    </row>
    <row r="11804" spans="1:4" ht="45" x14ac:dyDescent="0.25">
      <c r="A11804" s="369" t="s">
        <v>9758</v>
      </c>
      <c r="B11804" s="370" t="s">
        <v>9759</v>
      </c>
      <c r="C11804" s="371" t="s">
        <v>52</v>
      </c>
      <c r="D11804" s="372">
        <v>3.06</v>
      </c>
    </row>
    <row r="11805" spans="1:4" ht="30" x14ac:dyDescent="0.25">
      <c r="A11805" s="369" t="s">
        <v>9892</v>
      </c>
      <c r="B11805" s="370" t="s">
        <v>9893</v>
      </c>
      <c r="C11805" s="371" t="s">
        <v>310</v>
      </c>
      <c r="D11805" s="372">
        <v>0.12</v>
      </c>
    </row>
    <row r="11806" spans="1:4" x14ac:dyDescent="0.25">
      <c r="A11806" s="369" t="s">
        <v>10498</v>
      </c>
      <c r="B11806" s="370" t="s">
        <v>10499</v>
      </c>
      <c r="C11806" s="371" t="s">
        <v>32</v>
      </c>
      <c r="D11806" s="372">
        <v>1.1999999999999999E-3</v>
      </c>
    </row>
    <row r="11807" spans="1:4" x14ac:dyDescent="0.25">
      <c r="A11807" s="369" t="s">
        <v>10500</v>
      </c>
      <c r="B11807" s="370" t="s">
        <v>10501</v>
      </c>
      <c r="C11807" s="371" t="s">
        <v>32</v>
      </c>
      <c r="D11807" s="372">
        <v>1.8E-3</v>
      </c>
    </row>
    <row r="11808" spans="1:4" ht="30" x14ac:dyDescent="0.25">
      <c r="A11808" s="369" t="s">
        <v>11687</v>
      </c>
      <c r="B11808" s="370" t="s">
        <v>11688</v>
      </c>
      <c r="C11808" s="371" t="s">
        <v>52</v>
      </c>
      <c r="D11808" s="372">
        <v>3.3</v>
      </c>
    </row>
    <row r="11809" spans="1:4" ht="30" x14ac:dyDescent="0.25">
      <c r="A11809" s="369" t="s">
        <v>11693</v>
      </c>
      <c r="B11809" s="370" t="s">
        <v>11694</v>
      </c>
      <c r="C11809" s="371" t="s">
        <v>52</v>
      </c>
      <c r="D11809" s="372">
        <v>3.3</v>
      </c>
    </row>
    <row r="11810" spans="1:4" ht="30" x14ac:dyDescent="0.25">
      <c r="A11810" s="369" t="s">
        <v>12987</v>
      </c>
      <c r="B11810" s="370" t="s">
        <v>12988</v>
      </c>
      <c r="C11810" s="371" t="s">
        <v>52</v>
      </c>
      <c r="D11810" s="372">
        <v>3.4</v>
      </c>
    </row>
    <row r="11811" spans="1:4" ht="45" x14ac:dyDescent="0.25">
      <c r="A11811" s="369" t="s">
        <v>14496</v>
      </c>
      <c r="B11811" s="370" t="s">
        <v>14497</v>
      </c>
      <c r="C11811" s="371" t="s">
        <v>780</v>
      </c>
      <c r="D11811" s="372">
        <v>1.2</v>
      </c>
    </row>
    <row r="11812" spans="1:4" ht="30" x14ac:dyDescent="0.25">
      <c r="A11812" s="369" t="s">
        <v>4363</v>
      </c>
      <c r="B11812" s="370" t="s">
        <v>4364</v>
      </c>
      <c r="C11812" s="371" t="s">
        <v>780</v>
      </c>
      <c r="D11812" s="372"/>
    </row>
    <row r="11813" spans="1:4" x14ac:dyDescent="0.25">
      <c r="A11813" s="369" t="s">
        <v>8913</v>
      </c>
      <c r="B11813" s="370" t="s">
        <v>8914</v>
      </c>
      <c r="C11813" s="371" t="s">
        <v>770</v>
      </c>
      <c r="D11813" s="372">
        <v>2</v>
      </c>
    </row>
    <row r="11814" spans="1:4" x14ac:dyDescent="0.25">
      <c r="A11814" s="369" t="s">
        <v>8915</v>
      </c>
      <c r="B11814" s="370" t="s">
        <v>8916</v>
      </c>
      <c r="C11814" s="371" t="s">
        <v>770</v>
      </c>
      <c r="D11814" s="372">
        <v>2</v>
      </c>
    </row>
    <row r="11815" spans="1:4" x14ac:dyDescent="0.25">
      <c r="A11815" s="369" t="s">
        <v>8917</v>
      </c>
      <c r="B11815" s="370" t="s">
        <v>8918</v>
      </c>
      <c r="C11815" s="371" t="s">
        <v>770</v>
      </c>
      <c r="D11815" s="372">
        <v>2.5</v>
      </c>
    </row>
    <row r="11816" spans="1:4" x14ac:dyDescent="0.25">
      <c r="A11816" s="369" t="s">
        <v>8919</v>
      </c>
      <c r="B11816" s="370" t="s">
        <v>8920</v>
      </c>
      <c r="C11816" s="371" t="s">
        <v>770</v>
      </c>
      <c r="D11816" s="372">
        <v>2.625</v>
      </c>
    </row>
    <row r="11817" spans="1:4" x14ac:dyDescent="0.25">
      <c r="A11817" s="369" t="s">
        <v>8921</v>
      </c>
      <c r="B11817" s="370" t="s">
        <v>8922</v>
      </c>
      <c r="C11817" s="371" t="s">
        <v>770</v>
      </c>
      <c r="D11817" s="372">
        <v>2.625</v>
      </c>
    </row>
    <row r="11818" spans="1:4" ht="45" x14ac:dyDescent="0.25">
      <c r="A11818" s="369" t="s">
        <v>9750</v>
      </c>
      <c r="B11818" s="370" t="s">
        <v>9751</v>
      </c>
      <c r="C11818" s="371" t="s">
        <v>52</v>
      </c>
      <c r="D11818" s="372">
        <v>3.06</v>
      </c>
    </row>
    <row r="11819" spans="1:4" ht="45" x14ac:dyDescent="0.25">
      <c r="A11819" s="369" t="s">
        <v>9802</v>
      </c>
      <c r="B11819" s="370" t="s">
        <v>9803</v>
      </c>
      <c r="C11819" s="371" t="s">
        <v>52</v>
      </c>
      <c r="D11819" s="372">
        <v>3.06</v>
      </c>
    </row>
    <row r="11820" spans="1:4" ht="30" x14ac:dyDescent="0.25">
      <c r="A11820" s="369" t="s">
        <v>9892</v>
      </c>
      <c r="B11820" s="370" t="s">
        <v>9893</v>
      </c>
      <c r="C11820" s="371" t="s">
        <v>310</v>
      </c>
      <c r="D11820" s="372">
        <v>0.12</v>
      </c>
    </row>
    <row r="11821" spans="1:4" x14ac:dyDescent="0.25">
      <c r="A11821" s="369" t="s">
        <v>10498</v>
      </c>
      <c r="B11821" s="370" t="s">
        <v>10499</v>
      </c>
      <c r="C11821" s="371" t="s">
        <v>32</v>
      </c>
      <c r="D11821" s="372">
        <v>8.9999999999999998E-4</v>
      </c>
    </row>
    <row r="11822" spans="1:4" x14ac:dyDescent="0.25">
      <c r="A11822" s="369" t="s">
        <v>10500</v>
      </c>
      <c r="B11822" s="370" t="s">
        <v>10501</v>
      </c>
      <c r="C11822" s="371" t="s">
        <v>32</v>
      </c>
      <c r="D11822" s="372">
        <v>1.5E-3</v>
      </c>
    </row>
    <row r="11823" spans="1:4" ht="30" x14ac:dyDescent="0.25">
      <c r="A11823" s="369" t="s">
        <v>11683</v>
      </c>
      <c r="B11823" s="370" t="s">
        <v>11684</v>
      </c>
      <c r="C11823" s="371" t="s">
        <v>52</v>
      </c>
      <c r="D11823" s="372">
        <v>3.3</v>
      </c>
    </row>
    <row r="11824" spans="1:4" ht="30" x14ac:dyDescent="0.25">
      <c r="A11824" s="369" t="s">
        <v>11689</v>
      </c>
      <c r="B11824" s="370" t="s">
        <v>11690</v>
      </c>
      <c r="C11824" s="371" t="s">
        <v>52</v>
      </c>
      <c r="D11824" s="372">
        <v>3.3</v>
      </c>
    </row>
    <row r="11825" spans="1:4" ht="30" x14ac:dyDescent="0.25">
      <c r="A11825" s="369" t="s">
        <v>12987</v>
      </c>
      <c r="B11825" s="370" t="s">
        <v>12988</v>
      </c>
      <c r="C11825" s="371" t="s">
        <v>52</v>
      </c>
      <c r="D11825" s="372">
        <v>3.4</v>
      </c>
    </row>
    <row r="11826" spans="1:4" ht="45" x14ac:dyDescent="0.25">
      <c r="A11826" s="369" t="s">
        <v>14478</v>
      </c>
      <c r="B11826" s="370" t="s">
        <v>14479</v>
      </c>
      <c r="C11826" s="371" t="s">
        <v>780</v>
      </c>
      <c r="D11826" s="372">
        <v>1.2</v>
      </c>
    </row>
    <row r="11827" spans="1:4" ht="30" x14ac:dyDescent="0.25">
      <c r="A11827" s="369" t="s">
        <v>4365</v>
      </c>
      <c r="B11827" s="370" t="s">
        <v>4366</v>
      </c>
      <c r="C11827" s="371" t="s">
        <v>780</v>
      </c>
      <c r="D11827" s="372"/>
    </row>
    <row r="11828" spans="1:4" x14ac:dyDescent="0.25">
      <c r="A11828" s="369" t="s">
        <v>8913</v>
      </c>
      <c r="B11828" s="370" t="s">
        <v>8914</v>
      </c>
      <c r="C11828" s="371" t="s">
        <v>770</v>
      </c>
      <c r="D11828" s="372">
        <v>2</v>
      </c>
    </row>
    <row r="11829" spans="1:4" x14ac:dyDescent="0.25">
      <c r="A11829" s="369" t="s">
        <v>8915</v>
      </c>
      <c r="B11829" s="370" t="s">
        <v>8916</v>
      </c>
      <c r="C11829" s="371" t="s">
        <v>770</v>
      </c>
      <c r="D11829" s="372">
        <v>2</v>
      </c>
    </row>
    <row r="11830" spans="1:4" x14ac:dyDescent="0.25">
      <c r="A11830" s="369" t="s">
        <v>8917</v>
      </c>
      <c r="B11830" s="370" t="s">
        <v>8918</v>
      </c>
      <c r="C11830" s="371" t="s">
        <v>770</v>
      </c>
      <c r="D11830" s="372">
        <v>2.5</v>
      </c>
    </row>
    <row r="11831" spans="1:4" x14ac:dyDescent="0.25">
      <c r="A11831" s="369" t="s">
        <v>8919</v>
      </c>
      <c r="B11831" s="370" t="s">
        <v>8920</v>
      </c>
      <c r="C11831" s="371" t="s">
        <v>770</v>
      </c>
      <c r="D11831" s="372">
        <v>2.625</v>
      </c>
    </row>
    <row r="11832" spans="1:4" x14ac:dyDescent="0.25">
      <c r="A11832" s="369" t="s">
        <v>8921</v>
      </c>
      <c r="B11832" s="370" t="s">
        <v>8922</v>
      </c>
      <c r="C11832" s="371" t="s">
        <v>770</v>
      </c>
      <c r="D11832" s="372">
        <v>2.625</v>
      </c>
    </row>
    <row r="11833" spans="1:4" ht="45" x14ac:dyDescent="0.25">
      <c r="A11833" s="369" t="s">
        <v>9750</v>
      </c>
      <c r="B11833" s="370" t="s">
        <v>9751</v>
      </c>
      <c r="C11833" s="371" t="s">
        <v>52</v>
      </c>
      <c r="D11833" s="372">
        <v>3.06</v>
      </c>
    </row>
    <row r="11834" spans="1:4" ht="45" x14ac:dyDescent="0.25">
      <c r="A11834" s="369" t="s">
        <v>9802</v>
      </c>
      <c r="B11834" s="370" t="s">
        <v>9803</v>
      </c>
      <c r="C11834" s="371" t="s">
        <v>52</v>
      </c>
      <c r="D11834" s="372">
        <v>3.06</v>
      </c>
    </row>
    <row r="11835" spans="1:4" ht="30" x14ac:dyDescent="0.25">
      <c r="A11835" s="369" t="s">
        <v>9892</v>
      </c>
      <c r="B11835" s="370" t="s">
        <v>9893</v>
      </c>
      <c r="C11835" s="371" t="s">
        <v>310</v>
      </c>
      <c r="D11835" s="372">
        <v>0.12</v>
      </c>
    </row>
    <row r="11836" spans="1:4" x14ac:dyDescent="0.25">
      <c r="A11836" s="369" t="s">
        <v>10498</v>
      </c>
      <c r="B11836" s="370" t="s">
        <v>10499</v>
      </c>
      <c r="C11836" s="371" t="s">
        <v>32</v>
      </c>
      <c r="D11836" s="372">
        <v>8.9999999999999998E-4</v>
      </c>
    </row>
    <row r="11837" spans="1:4" x14ac:dyDescent="0.25">
      <c r="A11837" s="369" t="s">
        <v>10500</v>
      </c>
      <c r="B11837" s="370" t="s">
        <v>10501</v>
      </c>
      <c r="C11837" s="371" t="s">
        <v>32</v>
      </c>
      <c r="D11837" s="372">
        <v>1.5E-3</v>
      </c>
    </row>
    <row r="11838" spans="1:4" ht="30" x14ac:dyDescent="0.25">
      <c r="A11838" s="369" t="s">
        <v>11683</v>
      </c>
      <c r="B11838" s="370" t="s">
        <v>11684</v>
      </c>
      <c r="C11838" s="371" t="s">
        <v>52</v>
      </c>
      <c r="D11838" s="372">
        <v>3.3</v>
      </c>
    </row>
    <row r="11839" spans="1:4" ht="30" x14ac:dyDescent="0.25">
      <c r="A11839" s="369" t="s">
        <v>11689</v>
      </c>
      <c r="B11839" s="370" t="s">
        <v>11690</v>
      </c>
      <c r="C11839" s="371" t="s">
        <v>52</v>
      </c>
      <c r="D11839" s="372">
        <v>3.3</v>
      </c>
    </row>
    <row r="11840" spans="1:4" ht="30" x14ac:dyDescent="0.25">
      <c r="A11840" s="369" t="s">
        <v>12987</v>
      </c>
      <c r="B11840" s="370" t="s">
        <v>12988</v>
      </c>
      <c r="C11840" s="371" t="s">
        <v>52</v>
      </c>
      <c r="D11840" s="372">
        <v>3.4</v>
      </c>
    </row>
    <row r="11841" spans="1:4" ht="45" x14ac:dyDescent="0.25">
      <c r="A11841" s="369" t="s">
        <v>14480</v>
      </c>
      <c r="B11841" s="370" t="s">
        <v>14481</v>
      </c>
      <c r="C11841" s="371" t="s">
        <v>780</v>
      </c>
      <c r="D11841" s="372">
        <v>1.2</v>
      </c>
    </row>
    <row r="11842" spans="1:4" ht="30" x14ac:dyDescent="0.25">
      <c r="A11842" s="369" t="s">
        <v>4367</v>
      </c>
      <c r="B11842" s="370" t="s">
        <v>4368</v>
      </c>
      <c r="C11842" s="371" t="s">
        <v>780</v>
      </c>
      <c r="D11842" s="372"/>
    </row>
    <row r="11843" spans="1:4" x14ac:dyDescent="0.25">
      <c r="A11843" s="369" t="s">
        <v>8913</v>
      </c>
      <c r="B11843" s="370" t="s">
        <v>8914</v>
      </c>
      <c r="C11843" s="371" t="s">
        <v>770</v>
      </c>
      <c r="D11843" s="372">
        <v>2</v>
      </c>
    </row>
    <row r="11844" spans="1:4" x14ac:dyDescent="0.25">
      <c r="A11844" s="369" t="s">
        <v>8915</v>
      </c>
      <c r="B11844" s="370" t="s">
        <v>8916</v>
      </c>
      <c r="C11844" s="371" t="s">
        <v>770</v>
      </c>
      <c r="D11844" s="372">
        <v>2</v>
      </c>
    </row>
    <row r="11845" spans="1:4" x14ac:dyDescent="0.25">
      <c r="A11845" s="369" t="s">
        <v>8917</v>
      </c>
      <c r="B11845" s="370" t="s">
        <v>8918</v>
      </c>
      <c r="C11845" s="371" t="s">
        <v>770</v>
      </c>
      <c r="D11845" s="372">
        <v>2.5</v>
      </c>
    </row>
    <row r="11846" spans="1:4" x14ac:dyDescent="0.25">
      <c r="A11846" s="369" t="s">
        <v>8919</v>
      </c>
      <c r="B11846" s="370" t="s">
        <v>8920</v>
      </c>
      <c r="C11846" s="371" t="s">
        <v>770</v>
      </c>
      <c r="D11846" s="372">
        <v>2.88</v>
      </c>
    </row>
    <row r="11847" spans="1:4" x14ac:dyDescent="0.25">
      <c r="A11847" s="369" t="s">
        <v>8921</v>
      </c>
      <c r="B11847" s="370" t="s">
        <v>8922</v>
      </c>
      <c r="C11847" s="371" t="s">
        <v>770</v>
      </c>
      <c r="D11847" s="372">
        <v>2.88</v>
      </c>
    </row>
    <row r="11848" spans="1:4" ht="45" x14ac:dyDescent="0.25">
      <c r="A11848" s="369" t="s">
        <v>9752</v>
      </c>
      <c r="B11848" s="370" t="s">
        <v>9753</v>
      </c>
      <c r="C11848" s="371" t="s">
        <v>52</v>
      </c>
      <c r="D11848" s="372">
        <v>3.06</v>
      </c>
    </row>
    <row r="11849" spans="1:4" ht="45" x14ac:dyDescent="0.25">
      <c r="A11849" s="369" t="s">
        <v>9756</v>
      </c>
      <c r="B11849" s="370" t="s">
        <v>9757</v>
      </c>
      <c r="C11849" s="371" t="s">
        <v>52</v>
      </c>
      <c r="D11849" s="372">
        <v>3.06</v>
      </c>
    </row>
    <row r="11850" spans="1:4" ht="30" x14ac:dyDescent="0.25">
      <c r="A11850" s="369" t="s">
        <v>9892</v>
      </c>
      <c r="B11850" s="370" t="s">
        <v>9893</v>
      </c>
      <c r="C11850" s="371" t="s">
        <v>310</v>
      </c>
      <c r="D11850" s="372">
        <v>0.12</v>
      </c>
    </row>
    <row r="11851" spans="1:4" x14ac:dyDescent="0.25">
      <c r="A11851" s="369" t="s">
        <v>10498</v>
      </c>
      <c r="B11851" s="370" t="s">
        <v>10499</v>
      </c>
      <c r="C11851" s="371" t="s">
        <v>32</v>
      </c>
      <c r="D11851" s="372">
        <v>1.1999999999999999E-3</v>
      </c>
    </row>
    <row r="11852" spans="1:4" x14ac:dyDescent="0.25">
      <c r="A11852" s="369" t="s">
        <v>10500</v>
      </c>
      <c r="B11852" s="370" t="s">
        <v>10501</v>
      </c>
      <c r="C11852" s="371" t="s">
        <v>32</v>
      </c>
      <c r="D11852" s="372">
        <v>1.8E-3</v>
      </c>
    </row>
    <row r="11853" spans="1:4" ht="30" x14ac:dyDescent="0.25">
      <c r="A11853" s="369" t="s">
        <v>11687</v>
      </c>
      <c r="B11853" s="370" t="s">
        <v>11688</v>
      </c>
      <c r="C11853" s="371" t="s">
        <v>52</v>
      </c>
      <c r="D11853" s="372">
        <v>3.3</v>
      </c>
    </row>
    <row r="11854" spans="1:4" ht="30" x14ac:dyDescent="0.25">
      <c r="A11854" s="369" t="s">
        <v>11691</v>
      </c>
      <c r="B11854" s="370" t="s">
        <v>11692</v>
      </c>
      <c r="C11854" s="371" t="s">
        <v>52</v>
      </c>
      <c r="D11854" s="372">
        <v>3.3</v>
      </c>
    </row>
    <row r="11855" spans="1:4" ht="30" x14ac:dyDescent="0.25">
      <c r="A11855" s="369" t="s">
        <v>12987</v>
      </c>
      <c r="B11855" s="370" t="s">
        <v>12988</v>
      </c>
      <c r="C11855" s="371" t="s">
        <v>52</v>
      </c>
      <c r="D11855" s="372">
        <v>3.4</v>
      </c>
    </row>
    <row r="11856" spans="1:4" ht="45" x14ac:dyDescent="0.25">
      <c r="A11856" s="369" t="s">
        <v>14492</v>
      </c>
      <c r="B11856" s="370" t="s">
        <v>14493</v>
      </c>
      <c r="C11856" s="371" t="s">
        <v>780</v>
      </c>
      <c r="D11856" s="372">
        <v>1.2</v>
      </c>
    </row>
    <row r="11857" spans="1:4" ht="30" x14ac:dyDescent="0.25">
      <c r="A11857" s="369" t="s">
        <v>4369</v>
      </c>
      <c r="B11857" s="370" t="s">
        <v>4370</v>
      </c>
      <c r="C11857" s="371" t="s">
        <v>780</v>
      </c>
      <c r="D11857" s="372"/>
    </row>
    <row r="11858" spans="1:4" x14ac:dyDescent="0.25">
      <c r="A11858" s="369" t="s">
        <v>8913</v>
      </c>
      <c r="B11858" s="370" t="s">
        <v>8914</v>
      </c>
      <c r="C11858" s="371" t="s">
        <v>770</v>
      </c>
      <c r="D11858" s="372">
        <v>2</v>
      </c>
    </row>
    <row r="11859" spans="1:4" x14ac:dyDescent="0.25">
      <c r="A11859" s="369" t="s">
        <v>8915</v>
      </c>
      <c r="B11859" s="370" t="s">
        <v>8916</v>
      </c>
      <c r="C11859" s="371" t="s">
        <v>770</v>
      </c>
      <c r="D11859" s="372">
        <v>2</v>
      </c>
    </row>
    <row r="11860" spans="1:4" x14ac:dyDescent="0.25">
      <c r="A11860" s="369" t="s">
        <v>8917</v>
      </c>
      <c r="B11860" s="370" t="s">
        <v>8918</v>
      </c>
      <c r="C11860" s="371" t="s">
        <v>770</v>
      </c>
      <c r="D11860" s="372">
        <v>2.5</v>
      </c>
    </row>
    <row r="11861" spans="1:4" x14ac:dyDescent="0.25">
      <c r="A11861" s="369" t="s">
        <v>8919</v>
      </c>
      <c r="B11861" s="370" t="s">
        <v>8920</v>
      </c>
      <c r="C11861" s="371" t="s">
        <v>770</v>
      </c>
      <c r="D11861" s="372">
        <v>2.88</v>
      </c>
    </row>
    <row r="11862" spans="1:4" x14ac:dyDescent="0.25">
      <c r="A11862" s="369" t="s">
        <v>8921</v>
      </c>
      <c r="B11862" s="370" t="s">
        <v>8922</v>
      </c>
      <c r="C11862" s="371" t="s">
        <v>770</v>
      </c>
      <c r="D11862" s="372">
        <v>2.88</v>
      </c>
    </row>
    <row r="11863" spans="1:4" ht="45" x14ac:dyDescent="0.25">
      <c r="A11863" s="369" t="s">
        <v>9752</v>
      </c>
      <c r="B11863" s="370" t="s">
        <v>9753</v>
      </c>
      <c r="C11863" s="371" t="s">
        <v>52</v>
      </c>
      <c r="D11863" s="372">
        <v>3.06</v>
      </c>
    </row>
    <row r="11864" spans="1:4" ht="45" x14ac:dyDescent="0.25">
      <c r="A11864" s="369" t="s">
        <v>9756</v>
      </c>
      <c r="B11864" s="370" t="s">
        <v>9757</v>
      </c>
      <c r="C11864" s="371" t="s">
        <v>52</v>
      </c>
      <c r="D11864" s="372">
        <v>3.06</v>
      </c>
    </row>
    <row r="11865" spans="1:4" ht="30" x14ac:dyDescent="0.25">
      <c r="A11865" s="369" t="s">
        <v>9892</v>
      </c>
      <c r="B11865" s="370" t="s">
        <v>9893</v>
      </c>
      <c r="C11865" s="371" t="s">
        <v>310</v>
      </c>
      <c r="D11865" s="372">
        <v>0.12</v>
      </c>
    </row>
    <row r="11866" spans="1:4" x14ac:dyDescent="0.25">
      <c r="A11866" s="369" t="s">
        <v>10498</v>
      </c>
      <c r="B11866" s="370" t="s">
        <v>10499</v>
      </c>
      <c r="C11866" s="371" t="s">
        <v>32</v>
      </c>
      <c r="D11866" s="372">
        <v>1.1999999999999999E-3</v>
      </c>
    </row>
    <row r="11867" spans="1:4" x14ac:dyDescent="0.25">
      <c r="A11867" s="369" t="s">
        <v>10500</v>
      </c>
      <c r="B11867" s="370" t="s">
        <v>10501</v>
      </c>
      <c r="C11867" s="371" t="s">
        <v>32</v>
      </c>
      <c r="D11867" s="372">
        <v>1.8E-3</v>
      </c>
    </row>
    <row r="11868" spans="1:4" ht="30" x14ac:dyDescent="0.25">
      <c r="A11868" s="369" t="s">
        <v>11687</v>
      </c>
      <c r="B11868" s="370" t="s">
        <v>11688</v>
      </c>
      <c r="C11868" s="371" t="s">
        <v>52</v>
      </c>
      <c r="D11868" s="372">
        <v>3.3</v>
      </c>
    </row>
    <row r="11869" spans="1:4" ht="30" x14ac:dyDescent="0.25">
      <c r="A11869" s="369" t="s">
        <v>11691</v>
      </c>
      <c r="B11869" s="370" t="s">
        <v>11692</v>
      </c>
      <c r="C11869" s="371" t="s">
        <v>52</v>
      </c>
      <c r="D11869" s="372">
        <v>3.3</v>
      </c>
    </row>
    <row r="11870" spans="1:4" ht="30" x14ac:dyDescent="0.25">
      <c r="A11870" s="369" t="s">
        <v>12987</v>
      </c>
      <c r="B11870" s="370" t="s">
        <v>12988</v>
      </c>
      <c r="C11870" s="371" t="s">
        <v>52</v>
      </c>
      <c r="D11870" s="372">
        <v>3.4</v>
      </c>
    </row>
    <row r="11871" spans="1:4" ht="45" x14ac:dyDescent="0.25">
      <c r="A11871" s="369" t="s">
        <v>14490</v>
      </c>
      <c r="B11871" s="370" t="s">
        <v>14491</v>
      </c>
      <c r="C11871" s="371" t="s">
        <v>780</v>
      </c>
      <c r="D11871" s="372">
        <v>1.2</v>
      </c>
    </row>
    <row r="11872" spans="1:4" ht="30" x14ac:dyDescent="0.25">
      <c r="A11872" s="369" t="s">
        <v>4371</v>
      </c>
      <c r="B11872" s="370" t="s">
        <v>4372</v>
      </c>
      <c r="C11872" s="371" t="s">
        <v>780</v>
      </c>
      <c r="D11872" s="372"/>
    </row>
    <row r="11873" spans="1:4" x14ac:dyDescent="0.25">
      <c r="A11873" s="369" t="s">
        <v>8913</v>
      </c>
      <c r="B11873" s="370" t="s">
        <v>8914</v>
      </c>
      <c r="C11873" s="371" t="s">
        <v>770</v>
      </c>
      <c r="D11873" s="372">
        <v>2</v>
      </c>
    </row>
    <row r="11874" spans="1:4" x14ac:dyDescent="0.25">
      <c r="A11874" s="369" t="s">
        <v>8915</v>
      </c>
      <c r="B11874" s="370" t="s">
        <v>8916</v>
      </c>
      <c r="C11874" s="371" t="s">
        <v>770</v>
      </c>
      <c r="D11874" s="372">
        <v>2</v>
      </c>
    </row>
    <row r="11875" spans="1:4" x14ac:dyDescent="0.25">
      <c r="A11875" s="369" t="s">
        <v>8917</v>
      </c>
      <c r="B11875" s="370" t="s">
        <v>8918</v>
      </c>
      <c r="C11875" s="371" t="s">
        <v>770</v>
      </c>
      <c r="D11875" s="372">
        <v>2.5</v>
      </c>
    </row>
    <row r="11876" spans="1:4" x14ac:dyDescent="0.25">
      <c r="A11876" s="369" t="s">
        <v>8919</v>
      </c>
      <c r="B11876" s="370" t="s">
        <v>8920</v>
      </c>
      <c r="C11876" s="371" t="s">
        <v>770</v>
      </c>
      <c r="D11876" s="372">
        <v>2.88</v>
      </c>
    </row>
    <row r="11877" spans="1:4" x14ac:dyDescent="0.25">
      <c r="A11877" s="369" t="s">
        <v>8921</v>
      </c>
      <c r="B11877" s="370" t="s">
        <v>8922</v>
      </c>
      <c r="C11877" s="371" t="s">
        <v>770</v>
      </c>
      <c r="D11877" s="372">
        <v>2.88</v>
      </c>
    </row>
    <row r="11878" spans="1:4" ht="45" x14ac:dyDescent="0.25">
      <c r="A11878" s="369" t="s">
        <v>9752</v>
      </c>
      <c r="B11878" s="370" t="s">
        <v>9753</v>
      </c>
      <c r="C11878" s="371" t="s">
        <v>52</v>
      </c>
      <c r="D11878" s="372">
        <v>3.06</v>
      </c>
    </row>
    <row r="11879" spans="1:4" ht="45" x14ac:dyDescent="0.25">
      <c r="A11879" s="369" t="s">
        <v>9756</v>
      </c>
      <c r="B11879" s="370" t="s">
        <v>9757</v>
      </c>
      <c r="C11879" s="371" t="s">
        <v>52</v>
      </c>
      <c r="D11879" s="372">
        <v>3.06</v>
      </c>
    </row>
    <row r="11880" spans="1:4" ht="30" x14ac:dyDescent="0.25">
      <c r="A11880" s="369" t="s">
        <v>9892</v>
      </c>
      <c r="B11880" s="370" t="s">
        <v>9893</v>
      </c>
      <c r="C11880" s="371" t="s">
        <v>310</v>
      </c>
      <c r="D11880" s="372">
        <v>0.12</v>
      </c>
    </row>
    <row r="11881" spans="1:4" x14ac:dyDescent="0.25">
      <c r="A11881" s="369" t="s">
        <v>10498</v>
      </c>
      <c r="B11881" s="370" t="s">
        <v>10499</v>
      </c>
      <c r="C11881" s="371" t="s">
        <v>32</v>
      </c>
      <c r="D11881" s="372">
        <v>1.1999999999999999E-3</v>
      </c>
    </row>
    <row r="11882" spans="1:4" x14ac:dyDescent="0.25">
      <c r="A11882" s="369" t="s">
        <v>10500</v>
      </c>
      <c r="B11882" s="370" t="s">
        <v>10501</v>
      </c>
      <c r="C11882" s="371" t="s">
        <v>32</v>
      </c>
      <c r="D11882" s="372">
        <v>1.8E-3</v>
      </c>
    </row>
    <row r="11883" spans="1:4" ht="30" x14ac:dyDescent="0.25">
      <c r="A11883" s="369" t="s">
        <v>11687</v>
      </c>
      <c r="B11883" s="370" t="s">
        <v>11688</v>
      </c>
      <c r="C11883" s="371" t="s">
        <v>52</v>
      </c>
      <c r="D11883" s="372">
        <v>3.3</v>
      </c>
    </row>
    <row r="11884" spans="1:4" ht="30" x14ac:dyDescent="0.25">
      <c r="A11884" s="369" t="s">
        <v>11691</v>
      </c>
      <c r="B11884" s="370" t="s">
        <v>11692</v>
      </c>
      <c r="C11884" s="371" t="s">
        <v>52</v>
      </c>
      <c r="D11884" s="372">
        <v>3.3</v>
      </c>
    </row>
    <row r="11885" spans="1:4" ht="30" x14ac:dyDescent="0.25">
      <c r="A11885" s="369" t="s">
        <v>12987</v>
      </c>
      <c r="B11885" s="370" t="s">
        <v>12988</v>
      </c>
      <c r="C11885" s="371" t="s">
        <v>52</v>
      </c>
      <c r="D11885" s="372">
        <v>3.4</v>
      </c>
    </row>
    <row r="11886" spans="1:4" ht="45" x14ac:dyDescent="0.25">
      <c r="A11886" s="369" t="s">
        <v>14498</v>
      </c>
      <c r="B11886" s="370" t="s">
        <v>14499</v>
      </c>
      <c r="C11886" s="371" t="s">
        <v>780</v>
      </c>
      <c r="D11886" s="372">
        <v>1.2</v>
      </c>
    </row>
    <row r="11887" spans="1:4" ht="30" x14ac:dyDescent="0.25">
      <c r="A11887" s="369" t="s">
        <v>4373</v>
      </c>
      <c r="B11887" s="370" t="s">
        <v>4374</v>
      </c>
      <c r="C11887" s="371" t="s">
        <v>780</v>
      </c>
      <c r="D11887" s="372"/>
    </row>
    <row r="11888" spans="1:4" x14ac:dyDescent="0.25">
      <c r="A11888" s="369" t="s">
        <v>8913</v>
      </c>
      <c r="B11888" s="370" t="s">
        <v>8914</v>
      </c>
      <c r="C11888" s="371" t="s">
        <v>770</v>
      </c>
      <c r="D11888" s="372">
        <v>2</v>
      </c>
    </row>
    <row r="11889" spans="1:4" x14ac:dyDescent="0.25">
      <c r="A11889" s="369" t="s">
        <v>8915</v>
      </c>
      <c r="B11889" s="370" t="s">
        <v>8916</v>
      </c>
      <c r="C11889" s="371" t="s">
        <v>770</v>
      </c>
      <c r="D11889" s="372">
        <v>2</v>
      </c>
    </row>
    <row r="11890" spans="1:4" x14ac:dyDescent="0.25">
      <c r="A11890" s="369" t="s">
        <v>8917</v>
      </c>
      <c r="B11890" s="370" t="s">
        <v>8918</v>
      </c>
      <c r="C11890" s="371" t="s">
        <v>770</v>
      </c>
      <c r="D11890" s="372">
        <v>2.5</v>
      </c>
    </row>
    <row r="11891" spans="1:4" x14ac:dyDescent="0.25">
      <c r="A11891" s="369" t="s">
        <v>8919</v>
      </c>
      <c r="B11891" s="370" t="s">
        <v>8920</v>
      </c>
      <c r="C11891" s="371" t="s">
        <v>770</v>
      </c>
      <c r="D11891" s="372">
        <v>2.88</v>
      </c>
    </row>
    <row r="11892" spans="1:4" x14ac:dyDescent="0.25">
      <c r="A11892" s="369" t="s">
        <v>8921</v>
      </c>
      <c r="B11892" s="370" t="s">
        <v>8922</v>
      </c>
      <c r="C11892" s="371" t="s">
        <v>770</v>
      </c>
      <c r="D11892" s="372">
        <v>2.88</v>
      </c>
    </row>
    <row r="11893" spans="1:4" ht="45" x14ac:dyDescent="0.25">
      <c r="A11893" s="369" t="s">
        <v>9756</v>
      </c>
      <c r="B11893" s="370" t="s">
        <v>9757</v>
      </c>
      <c r="C11893" s="371" t="s">
        <v>52</v>
      </c>
      <c r="D11893" s="372">
        <v>3.06</v>
      </c>
    </row>
    <row r="11894" spans="1:4" ht="45" x14ac:dyDescent="0.25">
      <c r="A11894" s="369" t="s">
        <v>9758</v>
      </c>
      <c r="B11894" s="370" t="s">
        <v>9759</v>
      </c>
      <c r="C11894" s="371" t="s">
        <v>52</v>
      </c>
      <c r="D11894" s="372">
        <v>3.06</v>
      </c>
    </row>
    <row r="11895" spans="1:4" ht="30" x14ac:dyDescent="0.25">
      <c r="A11895" s="369" t="s">
        <v>9892</v>
      </c>
      <c r="B11895" s="370" t="s">
        <v>9893</v>
      </c>
      <c r="C11895" s="371" t="s">
        <v>310</v>
      </c>
      <c r="D11895" s="372">
        <v>0.12</v>
      </c>
    </row>
    <row r="11896" spans="1:4" x14ac:dyDescent="0.25">
      <c r="A11896" s="369" t="s">
        <v>10498</v>
      </c>
      <c r="B11896" s="370" t="s">
        <v>10499</v>
      </c>
      <c r="C11896" s="371" t="s">
        <v>32</v>
      </c>
      <c r="D11896" s="372">
        <v>1.1999999999999999E-3</v>
      </c>
    </row>
    <row r="11897" spans="1:4" x14ac:dyDescent="0.25">
      <c r="A11897" s="369" t="s">
        <v>10500</v>
      </c>
      <c r="B11897" s="370" t="s">
        <v>10501</v>
      </c>
      <c r="C11897" s="371" t="s">
        <v>32</v>
      </c>
      <c r="D11897" s="372">
        <v>1.8E-3</v>
      </c>
    </row>
    <row r="11898" spans="1:4" ht="30" x14ac:dyDescent="0.25">
      <c r="A11898" s="369" t="s">
        <v>11687</v>
      </c>
      <c r="B11898" s="370" t="s">
        <v>11688</v>
      </c>
      <c r="C11898" s="371" t="s">
        <v>52</v>
      </c>
      <c r="D11898" s="372">
        <v>3.3</v>
      </c>
    </row>
    <row r="11899" spans="1:4" ht="30" x14ac:dyDescent="0.25">
      <c r="A11899" s="369" t="s">
        <v>11693</v>
      </c>
      <c r="B11899" s="370" t="s">
        <v>11694</v>
      </c>
      <c r="C11899" s="371" t="s">
        <v>52</v>
      </c>
      <c r="D11899" s="372">
        <v>3.3</v>
      </c>
    </row>
    <row r="11900" spans="1:4" ht="30" x14ac:dyDescent="0.25">
      <c r="A11900" s="369" t="s">
        <v>12987</v>
      </c>
      <c r="B11900" s="370" t="s">
        <v>12988</v>
      </c>
      <c r="C11900" s="371" t="s">
        <v>52</v>
      </c>
      <c r="D11900" s="372">
        <v>3.4</v>
      </c>
    </row>
    <row r="11901" spans="1:4" ht="45" x14ac:dyDescent="0.25">
      <c r="A11901" s="369" t="s">
        <v>14500</v>
      </c>
      <c r="B11901" s="370" t="s">
        <v>14501</v>
      </c>
      <c r="C11901" s="371" t="s">
        <v>780</v>
      </c>
      <c r="D11901" s="372">
        <v>1.2</v>
      </c>
    </row>
    <row r="11902" spans="1:4" x14ac:dyDescent="0.25">
      <c r="A11902" s="365" t="s">
        <v>7886</v>
      </c>
      <c r="B11902" s="366" t="s">
        <v>4375</v>
      </c>
      <c r="C11902" s="367"/>
      <c r="D11902" s="368"/>
    </row>
    <row r="11903" spans="1:4" ht="30" x14ac:dyDescent="0.25">
      <c r="A11903" s="369" t="s">
        <v>4376</v>
      </c>
      <c r="B11903" s="370" t="s">
        <v>4377</v>
      </c>
      <c r="C11903" s="371" t="s">
        <v>569</v>
      </c>
      <c r="D11903" s="372"/>
    </row>
    <row r="11904" spans="1:4" x14ac:dyDescent="0.25">
      <c r="A11904" s="369" t="s">
        <v>8913</v>
      </c>
      <c r="B11904" s="370" t="s">
        <v>8914</v>
      </c>
      <c r="C11904" s="371" t="s">
        <v>770</v>
      </c>
      <c r="D11904" s="372">
        <v>8</v>
      </c>
    </row>
    <row r="11905" spans="1:4" x14ac:dyDescent="0.25">
      <c r="A11905" s="369" t="s">
        <v>8915</v>
      </c>
      <c r="B11905" s="370" t="s">
        <v>8916</v>
      </c>
      <c r="C11905" s="371" t="s">
        <v>770</v>
      </c>
      <c r="D11905" s="372">
        <v>8</v>
      </c>
    </row>
    <row r="11906" spans="1:4" x14ac:dyDescent="0.25">
      <c r="A11906" s="369" t="s">
        <v>8917</v>
      </c>
      <c r="B11906" s="370" t="s">
        <v>8918</v>
      </c>
      <c r="C11906" s="371" t="s">
        <v>770</v>
      </c>
      <c r="D11906" s="372">
        <v>8</v>
      </c>
    </row>
    <row r="11907" spans="1:4" ht="30" x14ac:dyDescent="0.25">
      <c r="A11907" s="369" t="s">
        <v>14512</v>
      </c>
      <c r="B11907" s="370" t="s">
        <v>14513</v>
      </c>
      <c r="C11907" s="371" t="s">
        <v>569</v>
      </c>
      <c r="D11907" s="372">
        <v>1</v>
      </c>
    </row>
    <row r="11908" spans="1:4" ht="30" x14ac:dyDescent="0.25">
      <c r="A11908" s="369" t="s">
        <v>4378</v>
      </c>
      <c r="B11908" s="370" t="s">
        <v>7887</v>
      </c>
      <c r="C11908" s="371" t="s">
        <v>569</v>
      </c>
      <c r="D11908" s="372"/>
    </row>
    <row r="11909" spans="1:4" x14ac:dyDescent="0.25">
      <c r="A11909" s="369" t="s">
        <v>8913</v>
      </c>
      <c r="B11909" s="370" t="s">
        <v>8914</v>
      </c>
      <c r="C11909" s="371" t="s">
        <v>770</v>
      </c>
      <c r="D11909" s="372">
        <v>8</v>
      </c>
    </row>
    <row r="11910" spans="1:4" x14ac:dyDescent="0.25">
      <c r="A11910" s="369" t="s">
        <v>8915</v>
      </c>
      <c r="B11910" s="370" t="s">
        <v>8916</v>
      </c>
      <c r="C11910" s="371" t="s">
        <v>770</v>
      </c>
      <c r="D11910" s="372">
        <v>8</v>
      </c>
    </row>
    <row r="11911" spans="1:4" x14ac:dyDescent="0.25">
      <c r="A11911" s="369" t="s">
        <v>8917</v>
      </c>
      <c r="B11911" s="370" t="s">
        <v>8918</v>
      </c>
      <c r="C11911" s="371" t="s">
        <v>770</v>
      </c>
      <c r="D11911" s="372">
        <v>8</v>
      </c>
    </row>
    <row r="11912" spans="1:4" ht="30" x14ac:dyDescent="0.25">
      <c r="A11912" s="369" t="s">
        <v>14514</v>
      </c>
      <c r="B11912" s="370" t="s">
        <v>14515</v>
      </c>
      <c r="C11912" s="371" t="s">
        <v>569</v>
      </c>
      <c r="D11912" s="372">
        <v>1</v>
      </c>
    </row>
    <row r="11913" spans="1:4" ht="30" x14ac:dyDescent="0.25">
      <c r="A11913" s="369" t="s">
        <v>4379</v>
      </c>
      <c r="B11913" s="370" t="s">
        <v>7888</v>
      </c>
      <c r="C11913" s="371" t="s">
        <v>569</v>
      </c>
      <c r="D11913" s="372"/>
    </row>
    <row r="11914" spans="1:4" x14ac:dyDescent="0.25">
      <c r="A11914" s="369" t="s">
        <v>8913</v>
      </c>
      <c r="B11914" s="370" t="s">
        <v>8914</v>
      </c>
      <c r="C11914" s="371" t="s">
        <v>770</v>
      </c>
      <c r="D11914" s="372">
        <v>8</v>
      </c>
    </row>
    <row r="11915" spans="1:4" x14ac:dyDescent="0.25">
      <c r="A11915" s="369" t="s">
        <v>8915</v>
      </c>
      <c r="B11915" s="370" t="s">
        <v>8916</v>
      </c>
      <c r="C11915" s="371" t="s">
        <v>770</v>
      </c>
      <c r="D11915" s="372">
        <v>8</v>
      </c>
    </row>
    <row r="11916" spans="1:4" x14ac:dyDescent="0.25">
      <c r="A11916" s="369" t="s">
        <v>8917</v>
      </c>
      <c r="B11916" s="370" t="s">
        <v>8918</v>
      </c>
      <c r="C11916" s="371" t="s">
        <v>770</v>
      </c>
      <c r="D11916" s="372">
        <v>8</v>
      </c>
    </row>
    <row r="11917" spans="1:4" ht="30" x14ac:dyDescent="0.25">
      <c r="A11917" s="369" t="s">
        <v>14516</v>
      </c>
      <c r="B11917" s="370" t="s">
        <v>14517</v>
      </c>
      <c r="C11917" s="371" t="s">
        <v>569</v>
      </c>
      <c r="D11917" s="372">
        <v>1</v>
      </c>
    </row>
    <row r="11918" spans="1:4" ht="30" x14ac:dyDescent="0.25">
      <c r="A11918" s="369" t="s">
        <v>4380</v>
      </c>
      <c r="B11918" s="370" t="s">
        <v>7889</v>
      </c>
      <c r="C11918" s="371" t="s">
        <v>569</v>
      </c>
      <c r="D11918" s="372"/>
    </row>
    <row r="11919" spans="1:4" x14ac:dyDescent="0.25">
      <c r="A11919" s="369" t="s">
        <v>8913</v>
      </c>
      <c r="B11919" s="370" t="s">
        <v>8914</v>
      </c>
      <c r="C11919" s="371" t="s">
        <v>770</v>
      </c>
      <c r="D11919" s="372">
        <v>8</v>
      </c>
    </row>
    <row r="11920" spans="1:4" x14ac:dyDescent="0.25">
      <c r="A11920" s="369" t="s">
        <v>8915</v>
      </c>
      <c r="B11920" s="370" t="s">
        <v>8916</v>
      </c>
      <c r="C11920" s="371" t="s">
        <v>770</v>
      </c>
      <c r="D11920" s="372">
        <v>8</v>
      </c>
    </row>
    <row r="11921" spans="1:4" x14ac:dyDescent="0.25">
      <c r="A11921" s="369" t="s">
        <v>8917</v>
      </c>
      <c r="B11921" s="370" t="s">
        <v>8918</v>
      </c>
      <c r="C11921" s="371" t="s">
        <v>770</v>
      </c>
      <c r="D11921" s="372">
        <v>8</v>
      </c>
    </row>
    <row r="11922" spans="1:4" ht="30" x14ac:dyDescent="0.25">
      <c r="A11922" s="369" t="s">
        <v>14518</v>
      </c>
      <c r="B11922" s="370" t="s">
        <v>14519</v>
      </c>
      <c r="C11922" s="371" t="s">
        <v>569</v>
      </c>
      <c r="D11922" s="372">
        <v>1</v>
      </c>
    </row>
    <row r="11923" spans="1:4" ht="30" x14ac:dyDescent="0.25">
      <c r="A11923" s="369" t="s">
        <v>4381</v>
      </c>
      <c r="B11923" s="370" t="s">
        <v>7890</v>
      </c>
      <c r="C11923" s="371" t="s">
        <v>569</v>
      </c>
      <c r="D11923" s="372"/>
    </row>
    <row r="11924" spans="1:4" x14ac:dyDescent="0.25">
      <c r="A11924" s="369" t="s">
        <v>8913</v>
      </c>
      <c r="B11924" s="370" t="s">
        <v>8914</v>
      </c>
      <c r="C11924" s="371" t="s">
        <v>770</v>
      </c>
      <c r="D11924" s="372">
        <v>7</v>
      </c>
    </row>
    <row r="11925" spans="1:4" x14ac:dyDescent="0.25">
      <c r="A11925" s="369" t="s">
        <v>8915</v>
      </c>
      <c r="B11925" s="370" t="s">
        <v>8916</v>
      </c>
      <c r="C11925" s="371" t="s">
        <v>770</v>
      </c>
      <c r="D11925" s="372">
        <v>7</v>
      </c>
    </row>
    <row r="11926" spans="1:4" x14ac:dyDescent="0.25">
      <c r="A11926" s="369" t="s">
        <v>8917</v>
      </c>
      <c r="B11926" s="370" t="s">
        <v>8918</v>
      </c>
      <c r="C11926" s="371" t="s">
        <v>770</v>
      </c>
      <c r="D11926" s="372">
        <v>7</v>
      </c>
    </row>
    <row r="11927" spans="1:4" ht="30" x14ac:dyDescent="0.25">
      <c r="A11927" s="369" t="s">
        <v>14526</v>
      </c>
      <c r="B11927" s="370" t="s">
        <v>14527</v>
      </c>
      <c r="C11927" s="371" t="s">
        <v>569</v>
      </c>
      <c r="D11927" s="372">
        <v>1</v>
      </c>
    </row>
    <row r="11928" spans="1:4" ht="30" x14ac:dyDescent="0.25">
      <c r="A11928" s="369" t="s">
        <v>4382</v>
      </c>
      <c r="B11928" s="370" t="s">
        <v>7891</v>
      </c>
      <c r="C11928" s="371" t="s">
        <v>569</v>
      </c>
      <c r="D11928" s="372"/>
    </row>
    <row r="11929" spans="1:4" x14ac:dyDescent="0.25">
      <c r="A11929" s="369" t="s">
        <v>8913</v>
      </c>
      <c r="B11929" s="370" t="s">
        <v>8914</v>
      </c>
      <c r="C11929" s="371" t="s">
        <v>770</v>
      </c>
      <c r="D11929" s="372">
        <v>7</v>
      </c>
    </row>
    <row r="11930" spans="1:4" x14ac:dyDescent="0.25">
      <c r="A11930" s="369" t="s">
        <v>8915</v>
      </c>
      <c r="B11930" s="370" t="s">
        <v>8916</v>
      </c>
      <c r="C11930" s="371" t="s">
        <v>770</v>
      </c>
      <c r="D11930" s="372">
        <v>7</v>
      </c>
    </row>
    <row r="11931" spans="1:4" x14ac:dyDescent="0.25">
      <c r="A11931" s="369" t="s">
        <v>8917</v>
      </c>
      <c r="B11931" s="370" t="s">
        <v>8918</v>
      </c>
      <c r="C11931" s="371" t="s">
        <v>770</v>
      </c>
      <c r="D11931" s="372">
        <v>7</v>
      </c>
    </row>
    <row r="11932" spans="1:4" ht="30" x14ac:dyDescent="0.25">
      <c r="A11932" s="369" t="s">
        <v>14528</v>
      </c>
      <c r="B11932" s="370" t="s">
        <v>14529</v>
      </c>
      <c r="C11932" s="371" t="s">
        <v>569</v>
      </c>
      <c r="D11932" s="372">
        <v>1</v>
      </c>
    </row>
    <row r="11933" spans="1:4" ht="30" x14ac:dyDescent="0.25">
      <c r="A11933" s="369" t="s">
        <v>4383</v>
      </c>
      <c r="B11933" s="370" t="s">
        <v>7892</v>
      </c>
      <c r="C11933" s="371" t="s">
        <v>569</v>
      </c>
      <c r="D11933" s="372"/>
    </row>
    <row r="11934" spans="1:4" x14ac:dyDescent="0.25">
      <c r="A11934" s="369" t="s">
        <v>8913</v>
      </c>
      <c r="B11934" s="370" t="s">
        <v>8914</v>
      </c>
      <c r="C11934" s="371" t="s">
        <v>770</v>
      </c>
      <c r="D11934" s="372">
        <v>7</v>
      </c>
    </row>
    <row r="11935" spans="1:4" x14ac:dyDescent="0.25">
      <c r="A11935" s="369" t="s">
        <v>8915</v>
      </c>
      <c r="B11935" s="370" t="s">
        <v>8916</v>
      </c>
      <c r="C11935" s="371" t="s">
        <v>770</v>
      </c>
      <c r="D11935" s="372">
        <v>7</v>
      </c>
    </row>
    <row r="11936" spans="1:4" x14ac:dyDescent="0.25">
      <c r="A11936" s="369" t="s">
        <v>8917</v>
      </c>
      <c r="B11936" s="370" t="s">
        <v>8918</v>
      </c>
      <c r="C11936" s="371" t="s">
        <v>770</v>
      </c>
      <c r="D11936" s="372">
        <v>7</v>
      </c>
    </row>
    <row r="11937" spans="1:4" ht="30" x14ac:dyDescent="0.25">
      <c r="A11937" s="369" t="s">
        <v>14530</v>
      </c>
      <c r="B11937" s="370" t="s">
        <v>14531</v>
      </c>
      <c r="C11937" s="371" t="s">
        <v>569</v>
      </c>
      <c r="D11937" s="372">
        <v>1</v>
      </c>
    </row>
    <row r="11938" spans="1:4" ht="30" x14ac:dyDescent="0.25">
      <c r="A11938" s="369" t="s">
        <v>4384</v>
      </c>
      <c r="B11938" s="370" t="s">
        <v>7893</v>
      </c>
      <c r="C11938" s="371" t="s">
        <v>569</v>
      </c>
      <c r="D11938" s="372"/>
    </row>
    <row r="11939" spans="1:4" x14ac:dyDescent="0.25">
      <c r="A11939" s="369" t="s">
        <v>8913</v>
      </c>
      <c r="B11939" s="370" t="s">
        <v>8914</v>
      </c>
      <c r="C11939" s="371" t="s">
        <v>770</v>
      </c>
      <c r="D11939" s="372">
        <v>7</v>
      </c>
    </row>
    <row r="11940" spans="1:4" x14ac:dyDescent="0.25">
      <c r="A11940" s="369" t="s">
        <v>8915</v>
      </c>
      <c r="B11940" s="370" t="s">
        <v>8916</v>
      </c>
      <c r="C11940" s="371" t="s">
        <v>770</v>
      </c>
      <c r="D11940" s="372">
        <v>7</v>
      </c>
    </row>
    <row r="11941" spans="1:4" x14ac:dyDescent="0.25">
      <c r="A11941" s="369" t="s">
        <v>8917</v>
      </c>
      <c r="B11941" s="370" t="s">
        <v>8918</v>
      </c>
      <c r="C11941" s="371" t="s">
        <v>770</v>
      </c>
      <c r="D11941" s="372">
        <v>7</v>
      </c>
    </row>
    <row r="11942" spans="1:4" ht="30" x14ac:dyDescent="0.25">
      <c r="A11942" s="369" t="s">
        <v>14532</v>
      </c>
      <c r="B11942" s="370" t="s">
        <v>14533</v>
      </c>
      <c r="C11942" s="371" t="s">
        <v>569</v>
      </c>
      <c r="D11942" s="372">
        <v>1</v>
      </c>
    </row>
    <row r="11943" spans="1:4" ht="30" x14ac:dyDescent="0.25">
      <c r="A11943" s="369" t="s">
        <v>4385</v>
      </c>
      <c r="B11943" s="370" t="s">
        <v>7894</v>
      </c>
      <c r="C11943" s="371" t="s">
        <v>569</v>
      </c>
      <c r="D11943" s="372"/>
    </row>
    <row r="11944" spans="1:4" x14ac:dyDescent="0.25">
      <c r="A11944" s="369" t="s">
        <v>8913</v>
      </c>
      <c r="B11944" s="370" t="s">
        <v>8914</v>
      </c>
      <c r="C11944" s="371" t="s">
        <v>770</v>
      </c>
      <c r="D11944" s="372">
        <v>7</v>
      </c>
    </row>
    <row r="11945" spans="1:4" x14ac:dyDescent="0.25">
      <c r="A11945" s="369" t="s">
        <v>8915</v>
      </c>
      <c r="B11945" s="370" t="s">
        <v>8916</v>
      </c>
      <c r="C11945" s="371" t="s">
        <v>770</v>
      </c>
      <c r="D11945" s="372">
        <v>7</v>
      </c>
    </row>
    <row r="11946" spans="1:4" x14ac:dyDescent="0.25">
      <c r="A11946" s="369" t="s">
        <v>8917</v>
      </c>
      <c r="B11946" s="370" t="s">
        <v>8918</v>
      </c>
      <c r="C11946" s="371" t="s">
        <v>770</v>
      </c>
      <c r="D11946" s="372">
        <v>7</v>
      </c>
    </row>
    <row r="11947" spans="1:4" ht="30" x14ac:dyDescent="0.25">
      <c r="A11947" s="369" t="s">
        <v>14534</v>
      </c>
      <c r="B11947" s="370" t="s">
        <v>14535</v>
      </c>
      <c r="C11947" s="371" t="s">
        <v>569</v>
      </c>
      <c r="D11947" s="372">
        <v>1</v>
      </c>
    </row>
    <row r="11948" spans="1:4" ht="30" x14ac:dyDescent="0.25">
      <c r="A11948" s="369" t="s">
        <v>4386</v>
      </c>
      <c r="B11948" s="370" t="s">
        <v>7895</v>
      </c>
      <c r="C11948" s="371" t="s">
        <v>569</v>
      </c>
      <c r="D11948" s="372"/>
    </row>
    <row r="11949" spans="1:4" x14ac:dyDescent="0.25">
      <c r="A11949" s="369" t="s">
        <v>8913</v>
      </c>
      <c r="B11949" s="370" t="s">
        <v>8914</v>
      </c>
      <c r="C11949" s="371" t="s">
        <v>770</v>
      </c>
      <c r="D11949" s="372">
        <v>7</v>
      </c>
    </row>
    <row r="11950" spans="1:4" x14ac:dyDescent="0.25">
      <c r="A11950" s="369" t="s">
        <v>8915</v>
      </c>
      <c r="B11950" s="370" t="s">
        <v>8916</v>
      </c>
      <c r="C11950" s="371" t="s">
        <v>770</v>
      </c>
      <c r="D11950" s="372">
        <v>7</v>
      </c>
    </row>
    <row r="11951" spans="1:4" x14ac:dyDescent="0.25">
      <c r="A11951" s="369" t="s">
        <v>8917</v>
      </c>
      <c r="B11951" s="370" t="s">
        <v>8918</v>
      </c>
      <c r="C11951" s="371" t="s">
        <v>770</v>
      </c>
      <c r="D11951" s="372">
        <v>7</v>
      </c>
    </row>
    <row r="11952" spans="1:4" ht="30" x14ac:dyDescent="0.25">
      <c r="A11952" s="369" t="s">
        <v>14536</v>
      </c>
      <c r="B11952" s="370" t="s">
        <v>14537</v>
      </c>
      <c r="C11952" s="371" t="s">
        <v>569</v>
      </c>
      <c r="D11952" s="372">
        <v>1</v>
      </c>
    </row>
    <row r="11953" spans="1:4" ht="30" x14ac:dyDescent="0.25">
      <c r="A11953" s="369" t="s">
        <v>4387</v>
      </c>
      <c r="B11953" s="370" t="s">
        <v>7896</v>
      </c>
      <c r="C11953" s="371" t="s">
        <v>569</v>
      </c>
      <c r="D11953" s="372"/>
    </row>
    <row r="11954" spans="1:4" x14ac:dyDescent="0.25">
      <c r="A11954" s="369" t="s">
        <v>8913</v>
      </c>
      <c r="B11954" s="370" t="s">
        <v>8914</v>
      </c>
      <c r="C11954" s="371" t="s">
        <v>770</v>
      </c>
      <c r="D11954" s="372">
        <v>7</v>
      </c>
    </row>
    <row r="11955" spans="1:4" x14ac:dyDescent="0.25">
      <c r="A11955" s="369" t="s">
        <v>8915</v>
      </c>
      <c r="B11955" s="370" t="s">
        <v>8916</v>
      </c>
      <c r="C11955" s="371" t="s">
        <v>770</v>
      </c>
      <c r="D11955" s="372">
        <v>7</v>
      </c>
    </row>
    <row r="11956" spans="1:4" x14ac:dyDescent="0.25">
      <c r="A11956" s="369" t="s">
        <v>8917</v>
      </c>
      <c r="B11956" s="370" t="s">
        <v>8918</v>
      </c>
      <c r="C11956" s="371" t="s">
        <v>770</v>
      </c>
      <c r="D11956" s="372">
        <v>7</v>
      </c>
    </row>
    <row r="11957" spans="1:4" ht="30" x14ac:dyDescent="0.25">
      <c r="A11957" s="369" t="s">
        <v>14538</v>
      </c>
      <c r="B11957" s="370" t="s">
        <v>14539</v>
      </c>
      <c r="C11957" s="371" t="s">
        <v>569</v>
      </c>
      <c r="D11957" s="372">
        <v>1</v>
      </c>
    </row>
    <row r="11958" spans="1:4" ht="30" x14ac:dyDescent="0.25">
      <c r="A11958" s="369" t="s">
        <v>4388</v>
      </c>
      <c r="B11958" s="370" t="s">
        <v>7897</v>
      </c>
      <c r="C11958" s="371" t="s">
        <v>569</v>
      </c>
      <c r="D11958" s="372"/>
    </row>
    <row r="11959" spans="1:4" x14ac:dyDescent="0.25">
      <c r="A11959" s="369" t="s">
        <v>8913</v>
      </c>
      <c r="B11959" s="370" t="s">
        <v>8914</v>
      </c>
      <c r="C11959" s="371" t="s">
        <v>770</v>
      </c>
      <c r="D11959" s="372">
        <v>7</v>
      </c>
    </row>
    <row r="11960" spans="1:4" x14ac:dyDescent="0.25">
      <c r="A11960" s="369" t="s">
        <v>8915</v>
      </c>
      <c r="B11960" s="370" t="s">
        <v>8916</v>
      </c>
      <c r="C11960" s="371" t="s">
        <v>770</v>
      </c>
      <c r="D11960" s="372">
        <v>7</v>
      </c>
    </row>
    <row r="11961" spans="1:4" x14ac:dyDescent="0.25">
      <c r="A11961" s="369" t="s">
        <v>8917</v>
      </c>
      <c r="B11961" s="370" t="s">
        <v>8918</v>
      </c>
      <c r="C11961" s="371" t="s">
        <v>770</v>
      </c>
      <c r="D11961" s="372">
        <v>7</v>
      </c>
    </row>
    <row r="11962" spans="1:4" ht="30" x14ac:dyDescent="0.25">
      <c r="A11962" s="369" t="s">
        <v>14540</v>
      </c>
      <c r="B11962" s="370" t="s">
        <v>14541</v>
      </c>
      <c r="C11962" s="371" t="s">
        <v>569</v>
      </c>
      <c r="D11962" s="372">
        <v>1</v>
      </c>
    </row>
    <row r="11963" spans="1:4" ht="30" x14ac:dyDescent="0.25">
      <c r="A11963" s="369" t="s">
        <v>4389</v>
      </c>
      <c r="B11963" s="370" t="s">
        <v>7898</v>
      </c>
      <c r="C11963" s="371" t="s">
        <v>569</v>
      </c>
      <c r="D11963" s="372"/>
    </row>
    <row r="11964" spans="1:4" x14ac:dyDescent="0.25">
      <c r="A11964" s="369" t="s">
        <v>8913</v>
      </c>
      <c r="B11964" s="370" t="s">
        <v>8914</v>
      </c>
      <c r="C11964" s="371" t="s">
        <v>770</v>
      </c>
      <c r="D11964" s="372">
        <v>7</v>
      </c>
    </row>
    <row r="11965" spans="1:4" x14ac:dyDescent="0.25">
      <c r="A11965" s="369" t="s">
        <v>8915</v>
      </c>
      <c r="B11965" s="370" t="s">
        <v>8916</v>
      </c>
      <c r="C11965" s="371" t="s">
        <v>770</v>
      </c>
      <c r="D11965" s="372">
        <v>7</v>
      </c>
    </row>
    <row r="11966" spans="1:4" x14ac:dyDescent="0.25">
      <c r="A11966" s="369" t="s">
        <v>8917</v>
      </c>
      <c r="B11966" s="370" t="s">
        <v>8918</v>
      </c>
      <c r="C11966" s="371" t="s">
        <v>770</v>
      </c>
      <c r="D11966" s="372">
        <v>7</v>
      </c>
    </row>
    <row r="11967" spans="1:4" ht="30" x14ac:dyDescent="0.25">
      <c r="A11967" s="369" t="s">
        <v>14542</v>
      </c>
      <c r="B11967" s="370" t="s">
        <v>14543</v>
      </c>
      <c r="C11967" s="371" t="s">
        <v>569</v>
      </c>
      <c r="D11967" s="372">
        <v>1</v>
      </c>
    </row>
    <row r="11968" spans="1:4" ht="30" x14ac:dyDescent="0.25">
      <c r="A11968" s="369" t="s">
        <v>4390</v>
      </c>
      <c r="B11968" s="370" t="s">
        <v>7899</v>
      </c>
      <c r="C11968" s="371" t="s">
        <v>569</v>
      </c>
      <c r="D11968" s="372"/>
    </row>
    <row r="11969" spans="1:4" x14ac:dyDescent="0.25">
      <c r="A11969" s="369" t="s">
        <v>8913</v>
      </c>
      <c r="B11969" s="370" t="s">
        <v>8914</v>
      </c>
      <c r="C11969" s="371" t="s">
        <v>770</v>
      </c>
      <c r="D11969" s="372">
        <v>7</v>
      </c>
    </row>
    <row r="11970" spans="1:4" x14ac:dyDescent="0.25">
      <c r="A11970" s="369" t="s">
        <v>8915</v>
      </c>
      <c r="B11970" s="370" t="s">
        <v>8916</v>
      </c>
      <c r="C11970" s="371" t="s">
        <v>770</v>
      </c>
      <c r="D11970" s="372">
        <v>7</v>
      </c>
    </row>
    <row r="11971" spans="1:4" x14ac:dyDescent="0.25">
      <c r="A11971" s="369" t="s">
        <v>8917</v>
      </c>
      <c r="B11971" s="370" t="s">
        <v>8918</v>
      </c>
      <c r="C11971" s="371" t="s">
        <v>770</v>
      </c>
      <c r="D11971" s="372">
        <v>7</v>
      </c>
    </row>
    <row r="11972" spans="1:4" ht="30" x14ac:dyDescent="0.25">
      <c r="A11972" s="369" t="s">
        <v>14544</v>
      </c>
      <c r="B11972" s="370" t="s">
        <v>14545</v>
      </c>
      <c r="C11972" s="371" t="s">
        <v>569</v>
      </c>
      <c r="D11972" s="372">
        <v>1</v>
      </c>
    </row>
    <row r="11973" spans="1:4" ht="30" x14ac:dyDescent="0.25">
      <c r="A11973" s="369" t="s">
        <v>4391</v>
      </c>
      <c r="B11973" s="370" t="s">
        <v>7900</v>
      </c>
      <c r="C11973" s="371" t="s">
        <v>569</v>
      </c>
      <c r="D11973" s="372"/>
    </row>
    <row r="11974" spans="1:4" x14ac:dyDescent="0.25">
      <c r="A11974" s="369" t="s">
        <v>8913</v>
      </c>
      <c r="B11974" s="370" t="s">
        <v>8914</v>
      </c>
      <c r="C11974" s="371" t="s">
        <v>770</v>
      </c>
      <c r="D11974" s="372">
        <v>7</v>
      </c>
    </row>
    <row r="11975" spans="1:4" x14ac:dyDescent="0.25">
      <c r="A11975" s="369" t="s">
        <v>8915</v>
      </c>
      <c r="B11975" s="370" t="s">
        <v>8916</v>
      </c>
      <c r="C11975" s="371" t="s">
        <v>770</v>
      </c>
      <c r="D11975" s="372">
        <v>7</v>
      </c>
    </row>
    <row r="11976" spans="1:4" x14ac:dyDescent="0.25">
      <c r="A11976" s="369" t="s">
        <v>8917</v>
      </c>
      <c r="B11976" s="370" t="s">
        <v>8918</v>
      </c>
      <c r="C11976" s="371" t="s">
        <v>770</v>
      </c>
      <c r="D11976" s="372">
        <v>7</v>
      </c>
    </row>
    <row r="11977" spans="1:4" ht="30" x14ac:dyDescent="0.25">
      <c r="A11977" s="369" t="s">
        <v>14546</v>
      </c>
      <c r="B11977" s="370" t="s">
        <v>14547</v>
      </c>
      <c r="C11977" s="371" t="s">
        <v>569</v>
      </c>
      <c r="D11977" s="372">
        <v>1</v>
      </c>
    </row>
    <row r="11978" spans="1:4" x14ac:dyDescent="0.25">
      <c r="A11978" s="365" t="s">
        <v>7901</v>
      </c>
      <c r="B11978" s="366" t="s">
        <v>15184</v>
      </c>
      <c r="C11978" s="367"/>
      <c r="D11978" s="368"/>
    </row>
    <row r="11979" spans="1:4" ht="30" x14ac:dyDescent="0.25">
      <c r="A11979" s="369" t="s">
        <v>4393</v>
      </c>
      <c r="B11979" s="370" t="s">
        <v>7902</v>
      </c>
      <c r="C11979" s="371" t="s">
        <v>569</v>
      </c>
      <c r="D11979" s="372"/>
    </row>
    <row r="11980" spans="1:4" x14ac:dyDescent="0.25">
      <c r="A11980" s="369" t="s">
        <v>8913</v>
      </c>
      <c r="B11980" s="370" t="s">
        <v>8914</v>
      </c>
      <c r="C11980" s="371" t="s">
        <v>770</v>
      </c>
      <c r="D11980" s="372">
        <v>2</v>
      </c>
    </row>
    <row r="11981" spans="1:4" x14ac:dyDescent="0.25">
      <c r="A11981" s="369" t="s">
        <v>8915</v>
      </c>
      <c r="B11981" s="370" t="s">
        <v>8916</v>
      </c>
      <c r="C11981" s="371" t="s">
        <v>770</v>
      </c>
      <c r="D11981" s="372">
        <v>4</v>
      </c>
    </row>
    <row r="11982" spans="1:4" x14ac:dyDescent="0.25">
      <c r="A11982" s="369" t="s">
        <v>8919</v>
      </c>
      <c r="B11982" s="370" t="s">
        <v>8920</v>
      </c>
      <c r="C11982" s="371" t="s">
        <v>770</v>
      </c>
      <c r="D11982" s="372">
        <v>2</v>
      </c>
    </row>
    <row r="11983" spans="1:4" x14ac:dyDescent="0.25">
      <c r="A11983" s="369" t="s">
        <v>8921</v>
      </c>
      <c r="B11983" s="370" t="s">
        <v>8922</v>
      </c>
      <c r="C11983" s="371" t="s">
        <v>770</v>
      </c>
      <c r="D11983" s="372">
        <v>4</v>
      </c>
    </row>
    <row r="11984" spans="1:4" x14ac:dyDescent="0.25">
      <c r="A11984" s="369" t="s">
        <v>9520</v>
      </c>
      <c r="B11984" s="370" t="s">
        <v>9521</v>
      </c>
      <c r="C11984" s="371" t="s">
        <v>569</v>
      </c>
      <c r="D11984" s="372">
        <v>4</v>
      </c>
    </row>
    <row r="11985" spans="1:4" ht="30" x14ac:dyDescent="0.25">
      <c r="A11985" s="369" t="s">
        <v>13139</v>
      </c>
      <c r="B11985" s="370" t="s">
        <v>13140</v>
      </c>
      <c r="C11985" s="371" t="s">
        <v>569</v>
      </c>
      <c r="D11985" s="372">
        <v>1</v>
      </c>
    </row>
    <row r="11986" spans="1:4" ht="30" x14ac:dyDescent="0.25">
      <c r="A11986" s="369" t="s">
        <v>4394</v>
      </c>
      <c r="B11986" s="370" t="s">
        <v>7903</v>
      </c>
      <c r="C11986" s="371" t="s">
        <v>569</v>
      </c>
      <c r="D11986" s="372"/>
    </row>
    <row r="11987" spans="1:4" x14ac:dyDescent="0.25">
      <c r="A11987" s="369" t="s">
        <v>8913</v>
      </c>
      <c r="B11987" s="370" t="s">
        <v>8914</v>
      </c>
      <c r="C11987" s="371" t="s">
        <v>770</v>
      </c>
      <c r="D11987" s="372">
        <v>2</v>
      </c>
    </row>
    <row r="11988" spans="1:4" x14ac:dyDescent="0.25">
      <c r="A11988" s="369" t="s">
        <v>8915</v>
      </c>
      <c r="B11988" s="370" t="s">
        <v>8916</v>
      </c>
      <c r="C11988" s="371" t="s">
        <v>770</v>
      </c>
      <c r="D11988" s="372">
        <v>4</v>
      </c>
    </row>
    <row r="11989" spans="1:4" x14ac:dyDescent="0.25">
      <c r="A11989" s="369" t="s">
        <v>8919</v>
      </c>
      <c r="B11989" s="370" t="s">
        <v>8920</v>
      </c>
      <c r="C11989" s="371" t="s">
        <v>770</v>
      </c>
      <c r="D11989" s="372">
        <v>2</v>
      </c>
    </row>
    <row r="11990" spans="1:4" x14ac:dyDescent="0.25">
      <c r="A11990" s="369" t="s">
        <v>8921</v>
      </c>
      <c r="B11990" s="370" t="s">
        <v>8922</v>
      </c>
      <c r="C11990" s="371" t="s">
        <v>770</v>
      </c>
      <c r="D11990" s="372">
        <v>4</v>
      </c>
    </row>
    <row r="11991" spans="1:4" x14ac:dyDescent="0.25">
      <c r="A11991" s="369" t="s">
        <v>9520</v>
      </c>
      <c r="B11991" s="370" t="s">
        <v>9521</v>
      </c>
      <c r="C11991" s="371" t="s">
        <v>569</v>
      </c>
      <c r="D11991" s="372">
        <v>4</v>
      </c>
    </row>
    <row r="11992" spans="1:4" ht="30" x14ac:dyDescent="0.25">
      <c r="A11992" s="369" t="s">
        <v>13137</v>
      </c>
      <c r="B11992" s="370" t="s">
        <v>13138</v>
      </c>
      <c r="C11992" s="371" t="s">
        <v>569</v>
      </c>
      <c r="D11992" s="372">
        <v>1</v>
      </c>
    </row>
    <row r="11993" spans="1:4" ht="30" x14ac:dyDescent="0.25">
      <c r="A11993" s="369" t="s">
        <v>4395</v>
      </c>
      <c r="B11993" s="370" t="s">
        <v>7904</v>
      </c>
      <c r="C11993" s="371" t="s">
        <v>569</v>
      </c>
      <c r="D11993" s="372"/>
    </row>
    <row r="11994" spans="1:4" x14ac:dyDescent="0.25">
      <c r="A11994" s="369" t="s">
        <v>8913</v>
      </c>
      <c r="B11994" s="370" t="s">
        <v>8914</v>
      </c>
      <c r="C11994" s="371" t="s">
        <v>770</v>
      </c>
      <c r="D11994" s="372">
        <v>2</v>
      </c>
    </row>
    <row r="11995" spans="1:4" x14ac:dyDescent="0.25">
      <c r="A11995" s="369" t="s">
        <v>8915</v>
      </c>
      <c r="B11995" s="370" t="s">
        <v>8916</v>
      </c>
      <c r="C11995" s="371" t="s">
        <v>770</v>
      </c>
      <c r="D11995" s="372">
        <v>4</v>
      </c>
    </row>
    <row r="11996" spans="1:4" x14ac:dyDescent="0.25">
      <c r="A11996" s="369" t="s">
        <v>8919</v>
      </c>
      <c r="B11996" s="370" t="s">
        <v>8920</v>
      </c>
      <c r="C11996" s="371" t="s">
        <v>770</v>
      </c>
      <c r="D11996" s="372">
        <v>2</v>
      </c>
    </row>
    <row r="11997" spans="1:4" x14ac:dyDescent="0.25">
      <c r="A11997" s="369" t="s">
        <v>8921</v>
      </c>
      <c r="B11997" s="370" t="s">
        <v>8922</v>
      </c>
      <c r="C11997" s="371" t="s">
        <v>770</v>
      </c>
      <c r="D11997" s="372">
        <v>4</v>
      </c>
    </row>
    <row r="11998" spans="1:4" x14ac:dyDescent="0.25">
      <c r="A11998" s="369" t="s">
        <v>9520</v>
      </c>
      <c r="B11998" s="370" t="s">
        <v>9521</v>
      </c>
      <c r="C11998" s="371" t="s">
        <v>569</v>
      </c>
      <c r="D11998" s="372">
        <v>6</v>
      </c>
    </row>
    <row r="11999" spans="1:4" ht="30" x14ac:dyDescent="0.25">
      <c r="A11999" s="369" t="s">
        <v>13145</v>
      </c>
      <c r="B11999" s="370" t="s">
        <v>13146</v>
      </c>
      <c r="C11999" s="371" t="s">
        <v>569</v>
      </c>
      <c r="D11999" s="372">
        <v>1</v>
      </c>
    </row>
    <row r="12000" spans="1:4" ht="30" x14ac:dyDescent="0.25">
      <c r="A12000" s="369" t="s">
        <v>4396</v>
      </c>
      <c r="B12000" s="370" t="s">
        <v>7905</v>
      </c>
      <c r="C12000" s="371" t="s">
        <v>569</v>
      </c>
      <c r="D12000" s="372"/>
    </row>
    <row r="12001" spans="1:4" x14ac:dyDescent="0.25">
      <c r="A12001" s="369" t="s">
        <v>8913</v>
      </c>
      <c r="B12001" s="370" t="s">
        <v>8914</v>
      </c>
      <c r="C12001" s="371" t="s">
        <v>770</v>
      </c>
      <c r="D12001" s="372">
        <v>2</v>
      </c>
    </row>
    <row r="12002" spans="1:4" x14ac:dyDescent="0.25">
      <c r="A12002" s="369" t="s">
        <v>8915</v>
      </c>
      <c r="B12002" s="370" t="s">
        <v>8916</v>
      </c>
      <c r="C12002" s="371" t="s">
        <v>770</v>
      </c>
      <c r="D12002" s="372">
        <v>4</v>
      </c>
    </row>
    <row r="12003" spans="1:4" x14ac:dyDescent="0.25">
      <c r="A12003" s="369" t="s">
        <v>8919</v>
      </c>
      <c r="B12003" s="370" t="s">
        <v>8920</v>
      </c>
      <c r="C12003" s="371" t="s">
        <v>770</v>
      </c>
      <c r="D12003" s="372">
        <v>2</v>
      </c>
    </row>
    <row r="12004" spans="1:4" x14ac:dyDescent="0.25">
      <c r="A12004" s="369" t="s">
        <v>8921</v>
      </c>
      <c r="B12004" s="370" t="s">
        <v>8922</v>
      </c>
      <c r="C12004" s="371" t="s">
        <v>770</v>
      </c>
      <c r="D12004" s="372">
        <v>4</v>
      </c>
    </row>
    <row r="12005" spans="1:4" x14ac:dyDescent="0.25">
      <c r="A12005" s="369" t="s">
        <v>9520</v>
      </c>
      <c r="B12005" s="370" t="s">
        <v>9521</v>
      </c>
      <c r="C12005" s="371" t="s">
        <v>569</v>
      </c>
      <c r="D12005" s="372">
        <v>4</v>
      </c>
    </row>
    <row r="12006" spans="1:4" ht="30" x14ac:dyDescent="0.25">
      <c r="A12006" s="369" t="s">
        <v>13155</v>
      </c>
      <c r="B12006" s="370" t="s">
        <v>13156</v>
      </c>
      <c r="C12006" s="371" t="s">
        <v>569</v>
      </c>
      <c r="D12006" s="372">
        <v>1</v>
      </c>
    </row>
    <row r="12007" spans="1:4" ht="30" x14ac:dyDescent="0.25">
      <c r="A12007" s="369" t="s">
        <v>4397</v>
      </c>
      <c r="B12007" s="370" t="s">
        <v>7906</v>
      </c>
      <c r="C12007" s="371" t="s">
        <v>569</v>
      </c>
      <c r="D12007" s="372"/>
    </row>
    <row r="12008" spans="1:4" x14ac:dyDescent="0.25">
      <c r="A12008" s="369" t="s">
        <v>8913</v>
      </c>
      <c r="B12008" s="370" t="s">
        <v>8914</v>
      </c>
      <c r="C12008" s="371" t="s">
        <v>770</v>
      </c>
      <c r="D12008" s="372">
        <v>2</v>
      </c>
    </row>
    <row r="12009" spans="1:4" x14ac:dyDescent="0.25">
      <c r="A12009" s="369" t="s">
        <v>8915</v>
      </c>
      <c r="B12009" s="370" t="s">
        <v>8916</v>
      </c>
      <c r="C12009" s="371" t="s">
        <v>770</v>
      </c>
      <c r="D12009" s="372">
        <v>4</v>
      </c>
    </row>
    <row r="12010" spans="1:4" x14ac:dyDescent="0.25">
      <c r="A12010" s="369" t="s">
        <v>8919</v>
      </c>
      <c r="B12010" s="370" t="s">
        <v>8920</v>
      </c>
      <c r="C12010" s="371" t="s">
        <v>770</v>
      </c>
      <c r="D12010" s="372">
        <v>2</v>
      </c>
    </row>
    <row r="12011" spans="1:4" x14ac:dyDescent="0.25">
      <c r="A12011" s="369" t="s">
        <v>8921</v>
      </c>
      <c r="B12011" s="370" t="s">
        <v>8922</v>
      </c>
      <c r="C12011" s="371" t="s">
        <v>770</v>
      </c>
      <c r="D12011" s="372">
        <v>4</v>
      </c>
    </row>
    <row r="12012" spans="1:4" x14ac:dyDescent="0.25">
      <c r="A12012" s="369" t="s">
        <v>9520</v>
      </c>
      <c r="B12012" s="370" t="s">
        <v>9521</v>
      </c>
      <c r="C12012" s="371" t="s">
        <v>569</v>
      </c>
      <c r="D12012" s="372">
        <v>4</v>
      </c>
    </row>
    <row r="12013" spans="1:4" ht="30" x14ac:dyDescent="0.25">
      <c r="A12013" s="369" t="s">
        <v>13099</v>
      </c>
      <c r="B12013" s="370" t="s">
        <v>13100</v>
      </c>
      <c r="C12013" s="371" t="s">
        <v>569</v>
      </c>
      <c r="D12013" s="372">
        <v>1</v>
      </c>
    </row>
    <row r="12014" spans="1:4" ht="30" x14ac:dyDescent="0.25">
      <c r="A12014" s="369" t="s">
        <v>4398</v>
      </c>
      <c r="B12014" s="370" t="s">
        <v>7907</v>
      </c>
      <c r="C12014" s="371" t="s">
        <v>569</v>
      </c>
      <c r="D12014" s="372"/>
    </row>
    <row r="12015" spans="1:4" x14ac:dyDescent="0.25">
      <c r="A12015" s="369" t="s">
        <v>8913</v>
      </c>
      <c r="B12015" s="370" t="s">
        <v>8914</v>
      </c>
      <c r="C12015" s="371" t="s">
        <v>770</v>
      </c>
      <c r="D12015" s="372">
        <v>2</v>
      </c>
    </row>
    <row r="12016" spans="1:4" x14ac:dyDescent="0.25">
      <c r="A12016" s="369" t="s">
        <v>8915</v>
      </c>
      <c r="B12016" s="370" t="s">
        <v>8916</v>
      </c>
      <c r="C12016" s="371" t="s">
        <v>770</v>
      </c>
      <c r="D12016" s="372">
        <v>4</v>
      </c>
    </row>
    <row r="12017" spans="1:4" x14ac:dyDescent="0.25">
      <c r="A12017" s="369" t="s">
        <v>8919</v>
      </c>
      <c r="B12017" s="370" t="s">
        <v>8920</v>
      </c>
      <c r="C12017" s="371" t="s">
        <v>770</v>
      </c>
      <c r="D12017" s="372">
        <v>2</v>
      </c>
    </row>
    <row r="12018" spans="1:4" x14ac:dyDescent="0.25">
      <c r="A12018" s="369" t="s">
        <v>8921</v>
      </c>
      <c r="B12018" s="370" t="s">
        <v>8922</v>
      </c>
      <c r="C12018" s="371" t="s">
        <v>770</v>
      </c>
      <c r="D12018" s="372">
        <v>4</v>
      </c>
    </row>
    <row r="12019" spans="1:4" x14ac:dyDescent="0.25">
      <c r="A12019" s="369" t="s">
        <v>9520</v>
      </c>
      <c r="B12019" s="370" t="s">
        <v>9521</v>
      </c>
      <c r="C12019" s="371" t="s">
        <v>569</v>
      </c>
      <c r="D12019" s="372">
        <v>4</v>
      </c>
    </row>
    <row r="12020" spans="1:4" ht="30" x14ac:dyDescent="0.25">
      <c r="A12020" s="369" t="s">
        <v>13097</v>
      </c>
      <c r="B12020" s="370" t="s">
        <v>13098</v>
      </c>
      <c r="C12020" s="371" t="s">
        <v>569</v>
      </c>
      <c r="D12020" s="372">
        <v>1</v>
      </c>
    </row>
    <row r="12021" spans="1:4" ht="30" x14ac:dyDescent="0.25">
      <c r="A12021" s="369" t="s">
        <v>4399</v>
      </c>
      <c r="B12021" s="370" t="s">
        <v>7908</v>
      </c>
      <c r="C12021" s="371" t="s">
        <v>569</v>
      </c>
      <c r="D12021" s="372"/>
    </row>
    <row r="12022" spans="1:4" x14ac:dyDescent="0.25">
      <c r="A12022" s="369" t="s">
        <v>8913</v>
      </c>
      <c r="B12022" s="370" t="s">
        <v>8914</v>
      </c>
      <c r="C12022" s="371" t="s">
        <v>770</v>
      </c>
      <c r="D12022" s="372">
        <v>2</v>
      </c>
    </row>
    <row r="12023" spans="1:4" x14ac:dyDescent="0.25">
      <c r="A12023" s="369" t="s">
        <v>8915</v>
      </c>
      <c r="B12023" s="370" t="s">
        <v>8916</v>
      </c>
      <c r="C12023" s="371" t="s">
        <v>770</v>
      </c>
      <c r="D12023" s="372">
        <v>4</v>
      </c>
    </row>
    <row r="12024" spans="1:4" x14ac:dyDescent="0.25">
      <c r="A12024" s="369" t="s">
        <v>8919</v>
      </c>
      <c r="B12024" s="370" t="s">
        <v>8920</v>
      </c>
      <c r="C12024" s="371" t="s">
        <v>770</v>
      </c>
      <c r="D12024" s="372">
        <v>2</v>
      </c>
    </row>
    <row r="12025" spans="1:4" x14ac:dyDescent="0.25">
      <c r="A12025" s="369" t="s">
        <v>8921</v>
      </c>
      <c r="B12025" s="370" t="s">
        <v>8922</v>
      </c>
      <c r="C12025" s="371" t="s">
        <v>770</v>
      </c>
      <c r="D12025" s="372">
        <v>4</v>
      </c>
    </row>
    <row r="12026" spans="1:4" x14ac:dyDescent="0.25">
      <c r="A12026" s="369" t="s">
        <v>9520</v>
      </c>
      <c r="B12026" s="370" t="s">
        <v>9521</v>
      </c>
      <c r="C12026" s="371" t="s">
        <v>569</v>
      </c>
      <c r="D12026" s="372">
        <v>4</v>
      </c>
    </row>
    <row r="12027" spans="1:4" ht="30" x14ac:dyDescent="0.25">
      <c r="A12027" s="369" t="s">
        <v>13095</v>
      </c>
      <c r="B12027" s="370" t="s">
        <v>13096</v>
      </c>
      <c r="C12027" s="371" t="s">
        <v>569</v>
      </c>
      <c r="D12027" s="372">
        <v>1</v>
      </c>
    </row>
    <row r="12028" spans="1:4" ht="30" x14ac:dyDescent="0.25">
      <c r="A12028" s="369" t="s">
        <v>4400</v>
      </c>
      <c r="B12028" s="370" t="s">
        <v>7909</v>
      </c>
      <c r="C12028" s="371" t="s">
        <v>569</v>
      </c>
      <c r="D12028" s="372"/>
    </row>
    <row r="12029" spans="1:4" x14ac:dyDescent="0.25">
      <c r="A12029" s="369" t="s">
        <v>8913</v>
      </c>
      <c r="B12029" s="370" t="s">
        <v>8914</v>
      </c>
      <c r="C12029" s="371" t="s">
        <v>770</v>
      </c>
      <c r="D12029" s="372">
        <v>2</v>
      </c>
    </row>
    <row r="12030" spans="1:4" x14ac:dyDescent="0.25">
      <c r="A12030" s="369" t="s">
        <v>8915</v>
      </c>
      <c r="B12030" s="370" t="s">
        <v>8916</v>
      </c>
      <c r="C12030" s="371" t="s">
        <v>770</v>
      </c>
      <c r="D12030" s="372">
        <v>4</v>
      </c>
    </row>
    <row r="12031" spans="1:4" x14ac:dyDescent="0.25">
      <c r="A12031" s="369" t="s">
        <v>8919</v>
      </c>
      <c r="B12031" s="370" t="s">
        <v>8920</v>
      </c>
      <c r="C12031" s="371" t="s">
        <v>770</v>
      </c>
      <c r="D12031" s="372">
        <v>2</v>
      </c>
    </row>
    <row r="12032" spans="1:4" x14ac:dyDescent="0.25">
      <c r="A12032" s="369" t="s">
        <v>8921</v>
      </c>
      <c r="B12032" s="370" t="s">
        <v>8922</v>
      </c>
      <c r="C12032" s="371" t="s">
        <v>770</v>
      </c>
      <c r="D12032" s="372">
        <v>4</v>
      </c>
    </row>
    <row r="12033" spans="1:4" x14ac:dyDescent="0.25">
      <c r="A12033" s="369" t="s">
        <v>9520</v>
      </c>
      <c r="B12033" s="370" t="s">
        <v>9521</v>
      </c>
      <c r="C12033" s="371" t="s">
        <v>569</v>
      </c>
      <c r="D12033" s="372">
        <v>4</v>
      </c>
    </row>
    <row r="12034" spans="1:4" ht="30" x14ac:dyDescent="0.25">
      <c r="A12034" s="369" t="s">
        <v>13067</v>
      </c>
      <c r="B12034" s="370" t="s">
        <v>13068</v>
      </c>
      <c r="C12034" s="371" t="s">
        <v>569</v>
      </c>
      <c r="D12034" s="372">
        <v>1</v>
      </c>
    </row>
    <row r="12035" spans="1:4" ht="30" x14ac:dyDescent="0.25">
      <c r="A12035" s="369" t="s">
        <v>4401</v>
      </c>
      <c r="B12035" s="370" t="s">
        <v>7910</v>
      </c>
      <c r="C12035" s="371" t="s">
        <v>569</v>
      </c>
      <c r="D12035" s="372"/>
    </row>
    <row r="12036" spans="1:4" x14ac:dyDescent="0.25">
      <c r="A12036" s="369" t="s">
        <v>8913</v>
      </c>
      <c r="B12036" s="370" t="s">
        <v>8914</v>
      </c>
      <c r="C12036" s="371" t="s">
        <v>770</v>
      </c>
      <c r="D12036" s="372">
        <v>2</v>
      </c>
    </row>
    <row r="12037" spans="1:4" x14ac:dyDescent="0.25">
      <c r="A12037" s="369" t="s">
        <v>8915</v>
      </c>
      <c r="B12037" s="370" t="s">
        <v>8916</v>
      </c>
      <c r="C12037" s="371" t="s">
        <v>770</v>
      </c>
      <c r="D12037" s="372">
        <v>4</v>
      </c>
    </row>
    <row r="12038" spans="1:4" x14ac:dyDescent="0.25">
      <c r="A12038" s="369" t="s">
        <v>8919</v>
      </c>
      <c r="B12038" s="370" t="s">
        <v>8920</v>
      </c>
      <c r="C12038" s="371" t="s">
        <v>770</v>
      </c>
      <c r="D12038" s="372">
        <v>2</v>
      </c>
    </row>
    <row r="12039" spans="1:4" x14ac:dyDescent="0.25">
      <c r="A12039" s="369" t="s">
        <v>8921</v>
      </c>
      <c r="B12039" s="370" t="s">
        <v>8922</v>
      </c>
      <c r="C12039" s="371" t="s">
        <v>770</v>
      </c>
      <c r="D12039" s="372">
        <v>4</v>
      </c>
    </row>
    <row r="12040" spans="1:4" x14ac:dyDescent="0.25">
      <c r="A12040" s="369" t="s">
        <v>9520</v>
      </c>
      <c r="B12040" s="370" t="s">
        <v>9521</v>
      </c>
      <c r="C12040" s="371" t="s">
        <v>569</v>
      </c>
      <c r="D12040" s="372">
        <v>6</v>
      </c>
    </row>
    <row r="12041" spans="1:4" ht="30" x14ac:dyDescent="0.25">
      <c r="A12041" s="369" t="s">
        <v>13091</v>
      </c>
      <c r="B12041" s="370" t="s">
        <v>13092</v>
      </c>
      <c r="C12041" s="371" t="s">
        <v>780</v>
      </c>
      <c r="D12041" s="372">
        <v>1</v>
      </c>
    </row>
    <row r="12042" spans="1:4" ht="30" x14ac:dyDescent="0.25">
      <c r="A12042" s="369" t="s">
        <v>4402</v>
      </c>
      <c r="B12042" s="370" t="s">
        <v>7911</v>
      </c>
      <c r="C12042" s="371" t="s">
        <v>569</v>
      </c>
      <c r="D12042" s="372"/>
    </row>
    <row r="12043" spans="1:4" x14ac:dyDescent="0.25">
      <c r="A12043" s="369" t="s">
        <v>8913</v>
      </c>
      <c r="B12043" s="370" t="s">
        <v>8914</v>
      </c>
      <c r="C12043" s="371" t="s">
        <v>770</v>
      </c>
      <c r="D12043" s="372">
        <v>2</v>
      </c>
    </row>
    <row r="12044" spans="1:4" x14ac:dyDescent="0.25">
      <c r="A12044" s="369" t="s">
        <v>8915</v>
      </c>
      <c r="B12044" s="370" t="s">
        <v>8916</v>
      </c>
      <c r="C12044" s="371" t="s">
        <v>770</v>
      </c>
      <c r="D12044" s="372">
        <v>4</v>
      </c>
    </row>
    <row r="12045" spans="1:4" x14ac:dyDescent="0.25">
      <c r="A12045" s="369" t="s">
        <v>8919</v>
      </c>
      <c r="B12045" s="370" t="s">
        <v>8920</v>
      </c>
      <c r="C12045" s="371" t="s">
        <v>770</v>
      </c>
      <c r="D12045" s="372">
        <v>2</v>
      </c>
    </row>
    <row r="12046" spans="1:4" x14ac:dyDescent="0.25">
      <c r="A12046" s="369" t="s">
        <v>8921</v>
      </c>
      <c r="B12046" s="370" t="s">
        <v>8922</v>
      </c>
      <c r="C12046" s="371" t="s">
        <v>770</v>
      </c>
      <c r="D12046" s="372">
        <v>4</v>
      </c>
    </row>
    <row r="12047" spans="1:4" x14ac:dyDescent="0.25">
      <c r="A12047" s="369" t="s">
        <v>9520</v>
      </c>
      <c r="B12047" s="370" t="s">
        <v>9521</v>
      </c>
      <c r="C12047" s="371" t="s">
        <v>569</v>
      </c>
      <c r="D12047" s="372">
        <v>4</v>
      </c>
    </row>
    <row r="12048" spans="1:4" ht="30" x14ac:dyDescent="0.25">
      <c r="A12048" s="369" t="s">
        <v>13141</v>
      </c>
      <c r="B12048" s="370" t="s">
        <v>13142</v>
      </c>
      <c r="C12048" s="371" t="s">
        <v>569</v>
      </c>
      <c r="D12048" s="372">
        <v>1</v>
      </c>
    </row>
    <row r="12049" spans="1:4" ht="30" x14ac:dyDescent="0.25">
      <c r="A12049" s="369" t="s">
        <v>4403</v>
      </c>
      <c r="B12049" s="370" t="s">
        <v>7912</v>
      </c>
      <c r="C12049" s="371" t="s">
        <v>569</v>
      </c>
      <c r="D12049" s="372"/>
    </row>
    <row r="12050" spans="1:4" x14ac:dyDescent="0.25">
      <c r="A12050" s="369" t="s">
        <v>8913</v>
      </c>
      <c r="B12050" s="370" t="s">
        <v>8914</v>
      </c>
      <c r="C12050" s="371" t="s">
        <v>770</v>
      </c>
      <c r="D12050" s="372">
        <v>2</v>
      </c>
    </row>
    <row r="12051" spans="1:4" x14ac:dyDescent="0.25">
      <c r="A12051" s="369" t="s">
        <v>8915</v>
      </c>
      <c r="B12051" s="370" t="s">
        <v>8916</v>
      </c>
      <c r="C12051" s="371" t="s">
        <v>770</v>
      </c>
      <c r="D12051" s="372">
        <v>4</v>
      </c>
    </row>
    <row r="12052" spans="1:4" x14ac:dyDescent="0.25">
      <c r="A12052" s="369" t="s">
        <v>8919</v>
      </c>
      <c r="B12052" s="370" t="s">
        <v>8920</v>
      </c>
      <c r="C12052" s="371" t="s">
        <v>770</v>
      </c>
      <c r="D12052" s="372">
        <v>2</v>
      </c>
    </row>
    <row r="12053" spans="1:4" x14ac:dyDescent="0.25">
      <c r="A12053" s="369" t="s">
        <v>8921</v>
      </c>
      <c r="B12053" s="370" t="s">
        <v>8922</v>
      </c>
      <c r="C12053" s="371" t="s">
        <v>770</v>
      </c>
      <c r="D12053" s="372">
        <v>4</v>
      </c>
    </row>
    <row r="12054" spans="1:4" x14ac:dyDescent="0.25">
      <c r="A12054" s="369" t="s">
        <v>9520</v>
      </c>
      <c r="B12054" s="370" t="s">
        <v>9521</v>
      </c>
      <c r="C12054" s="371" t="s">
        <v>569</v>
      </c>
      <c r="D12054" s="372">
        <v>4</v>
      </c>
    </row>
    <row r="12055" spans="1:4" ht="30" x14ac:dyDescent="0.25">
      <c r="A12055" s="369" t="s">
        <v>13157</v>
      </c>
      <c r="B12055" s="370" t="s">
        <v>13158</v>
      </c>
      <c r="C12055" s="371" t="s">
        <v>569</v>
      </c>
      <c r="D12055" s="372">
        <v>1</v>
      </c>
    </row>
    <row r="12056" spans="1:4" ht="30" x14ac:dyDescent="0.25">
      <c r="A12056" s="369" t="s">
        <v>4404</v>
      </c>
      <c r="B12056" s="370" t="s">
        <v>7913</v>
      </c>
      <c r="C12056" s="371" t="s">
        <v>569</v>
      </c>
      <c r="D12056" s="372"/>
    </row>
    <row r="12057" spans="1:4" x14ac:dyDescent="0.25">
      <c r="A12057" s="369" t="s">
        <v>8913</v>
      </c>
      <c r="B12057" s="370" t="s">
        <v>8914</v>
      </c>
      <c r="C12057" s="371" t="s">
        <v>770</v>
      </c>
      <c r="D12057" s="372">
        <v>2</v>
      </c>
    </row>
    <row r="12058" spans="1:4" x14ac:dyDescent="0.25">
      <c r="A12058" s="369" t="s">
        <v>8915</v>
      </c>
      <c r="B12058" s="370" t="s">
        <v>8916</v>
      </c>
      <c r="C12058" s="371" t="s">
        <v>770</v>
      </c>
      <c r="D12058" s="372">
        <v>4</v>
      </c>
    </row>
    <row r="12059" spans="1:4" x14ac:dyDescent="0.25">
      <c r="A12059" s="369" t="s">
        <v>8919</v>
      </c>
      <c r="B12059" s="370" t="s">
        <v>8920</v>
      </c>
      <c r="C12059" s="371" t="s">
        <v>770</v>
      </c>
      <c r="D12059" s="372">
        <v>2</v>
      </c>
    </row>
    <row r="12060" spans="1:4" x14ac:dyDescent="0.25">
      <c r="A12060" s="369" t="s">
        <v>8921</v>
      </c>
      <c r="B12060" s="370" t="s">
        <v>8922</v>
      </c>
      <c r="C12060" s="371" t="s">
        <v>770</v>
      </c>
      <c r="D12060" s="372">
        <v>4</v>
      </c>
    </row>
    <row r="12061" spans="1:4" x14ac:dyDescent="0.25">
      <c r="A12061" s="369" t="s">
        <v>9520</v>
      </c>
      <c r="B12061" s="370" t="s">
        <v>9521</v>
      </c>
      <c r="C12061" s="371" t="s">
        <v>569</v>
      </c>
      <c r="D12061" s="372">
        <v>4</v>
      </c>
    </row>
    <row r="12062" spans="1:4" ht="30" x14ac:dyDescent="0.25">
      <c r="A12062" s="369" t="s">
        <v>13143</v>
      </c>
      <c r="B12062" s="370" t="s">
        <v>13144</v>
      </c>
      <c r="C12062" s="371" t="s">
        <v>569</v>
      </c>
      <c r="D12062" s="372">
        <v>1</v>
      </c>
    </row>
    <row r="12063" spans="1:4" ht="30" x14ac:dyDescent="0.25">
      <c r="A12063" s="369" t="s">
        <v>4405</v>
      </c>
      <c r="B12063" s="370" t="s">
        <v>7914</v>
      </c>
      <c r="C12063" s="371" t="s">
        <v>569</v>
      </c>
      <c r="D12063" s="372"/>
    </row>
    <row r="12064" spans="1:4" x14ac:dyDescent="0.25">
      <c r="A12064" s="369" t="s">
        <v>8913</v>
      </c>
      <c r="B12064" s="370" t="s">
        <v>8914</v>
      </c>
      <c r="C12064" s="371" t="s">
        <v>770</v>
      </c>
      <c r="D12064" s="372">
        <v>2</v>
      </c>
    </row>
    <row r="12065" spans="1:4" x14ac:dyDescent="0.25">
      <c r="A12065" s="369" t="s">
        <v>8915</v>
      </c>
      <c r="B12065" s="370" t="s">
        <v>8916</v>
      </c>
      <c r="C12065" s="371" t="s">
        <v>770</v>
      </c>
      <c r="D12065" s="372">
        <v>4</v>
      </c>
    </row>
    <row r="12066" spans="1:4" x14ac:dyDescent="0.25">
      <c r="A12066" s="369" t="s">
        <v>8919</v>
      </c>
      <c r="B12066" s="370" t="s">
        <v>8920</v>
      </c>
      <c r="C12066" s="371" t="s">
        <v>770</v>
      </c>
      <c r="D12066" s="372">
        <v>2</v>
      </c>
    </row>
    <row r="12067" spans="1:4" x14ac:dyDescent="0.25">
      <c r="A12067" s="369" t="s">
        <v>8921</v>
      </c>
      <c r="B12067" s="370" t="s">
        <v>8922</v>
      </c>
      <c r="C12067" s="371" t="s">
        <v>770</v>
      </c>
      <c r="D12067" s="372">
        <v>4</v>
      </c>
    </row>
    <row r="12068" spans="1:4" x14ac:dyDescent="0.25">
      <c r="A12068" s="369" t="s">
        <v>9520</v>
      </c>
      <c r="B12068" s="370" t="s">
        <v>9521</v>
      </c>
      <c r="C12068" s="371" t="s">
        <v>569</v>
      </c>
      <c r="D12068" s="372">
        <v>4</v>
      </c>
    </row>
    <row r="12069" spans="1:4" ht="45" x14ac:dyDescent="0.25">
      <c r="A12069" s="369" t="s">
        <v>13087</v>
      </c>
      <c r="B12069" s="370" t="s">
        <v>13088</v>
      </c>
      <c r="C12069" s="371" t="s">
        <v>569</v>
      </c>
      <c r="D12069" s="372">
        <v>1</v>
      </c>
    </row>
    <row r="12070" spans="1:4" ht="30" x14ac:dyDescent="0.25">
      <c r="A12070" s="369" t="s">
        <v>4406</v>
      </c>
      <c r="B12070" s="370" t="s">
        <v>7915</v>
      </c>
      <c r="C12070" s="371" t="s">
        <v>569</v>
      </c>
      <c r="D12070" s="372"/>
    </row>
    <row r="12071" spans="1:4" x14ac:dyDescent="0.25">
      <c r="A12071" s="369" t="s">
        <v>8913</v>
      </c>
      <c r="B12071" s="370" t="s">
        <v>8914</v>
      </c>
      <c r="C12071" s="371" t="s">
        <v>770</v>
      </c>
      <c r="D12071" s="372">
        <v>2</v>
      </c>
    </row>
    <row r="12072" spans="1:4" x14ac:dyDescent="0.25">
      <c r="A12072" s="369" t="s">
        <v>8915</v>
      </c>
      <c r="B12072" s="370" t="s">
        <v>8916</v>
      </c>
      <c r="C12072" s="371" t="s">
        <v>770</v>
      </c>
      <c r="D12072" s="372">
        <v>4</v>
      </c>
    </row>
    <row r="12073" spans="1:4" x14ac:dyDescent="0.25">
      <c r="A12073" s="369" t="s">
        <v>8919</v>
      </c>
      <c r="B12073" s="370" t="s">
        <v>8920</v>
      </c>
      <c r="C12073" s="371" t="s">
        <v>770</v>
      </c>
      <c r="D12073" s="372">
        <v>2</v>
      </c>
    </row>
    <row r="12074" spans="1:4" x14ac:dyDescent="0.25">
      <c r="A12074" s="369" t="s">
        <v>8921</v>
      </c>
      <c r="B12074" s="370" t="s">
        <v>8922</v>
      </c>
      <c r="C12074" s="371" t="s">
        <v>770</v>
      </c>
      <c r="D12074" s="372">
        <v>4</v>
      </c>
    </row>
    <row r="12075" spans="1:4" x14ac:dyDescent="0.25">
      <c r="A12075" s="369" t="s">
        <v>9520</v>
      </c>
      <c r="B12075" s="370" t="s">
        <v>9521</v>
      </c>
      <c r="C12075" s="371" t="s">
        <v>569</v>
      </c>
      <c r="D12075" s="372">
        <v>4</v>
      </c>
    </row>
    <row r="12076" spans="1:4" ht="45" x14ac:dyDescent="0.25">
      <c r="A12076" s="369" t="s">
        <v>13089</v>
      </c>
      <c r="B12076" s="370" t="s">
        <v>13090</v>
      </c>
      <c r="C12076" s="371" t="s">
        <v>569</v>
      </c>
      <c r="D12076" s="372">
        <v>1</v>
      </c>
    </row>
    <row r="12077" spans="1:4" ht="30" x14ac:dyDescent="0.25">
      <c r="A12077" s="369" t="s">
        <v>4407</v>
      </c>
      <c r="B12077" s="370" t="s">
        <v>7916</v>
      </c>
      <c r="C12077" s="371" t="s">
        <v>569</v>
      </c>
      <c r="D12077" s="372"/>
    </row>
    <row r="12078" spans="1:4" x14ac:dyDescent="0.25">
      <c r="A12078" s="369" t="s">
        <v>8913</v>
      </c>
      <c r="B12078" s="370" t="s">
        <v>8914</v>
      </c>
      <c r="C12078" s="371" t="s">
        <v>770</v>
      </c>
      <c r="D12078" s="372">
        <v>2</v>
      </c>
    </row>
    <row r="12079" spans="1:4" x14ac:dyDescent="0.25">
      <c r="A12079" s="369" t="s">
        <v>8915</v>
      </c>
      <c r="B12079" s="370" t="s">
        <v>8916</v>
      </c>
      <c r="C12079" s="371" t="s">
        <v>770</v>
      </c>
      <c r="D12079" s="372">
        <v>4</v>
      </c>
    </row>
    <row r="12080" spans="1:4" x14ac:dyDescent="0.25">
      <c r="A12080" s="369" t="s">
        <v>8919</v>
      </c>
      <c r="B12080" s="370" t="s">
        <v>8920</v>
      </c>
      <c r="C12080" s="371" t="s">
        <v>770</v>
      </c>
      <c r="D12080" s="372">
        <v>2</v>
      </c>
    </row>
    <row r="12081" spans="1:4" x14ac:dyDescent="0.25">
      <c r="A12081" s="369" t="s">
        <v>8921</v>
      </c>
      <c r="B12081" s="370" t="s">
        <v>8922</v>
      </c>
      <c r="C12081" s="371" t="s">
        <v>770</v>
      </c>
      <c r="D12081" s="372">
        <v>4</v>
      </c>
    </row>
    <row r="12082" spans="1:4" x14ac:dyDescent="0.25">
      <c r="A12082" s="369" t="s">
        <v>9520</v>
      </c>
      <c r="B12082" s="370" t="s">
        <v>9521</v>
      </c>
      <c r="C12082" s="371" t="s">
        <v>569</v>
      </c>
      <c r="D12082" s="372">
        <v>4</v>
      </c>
    </row>
    <row r="12083" spans="1:4" ht="45" x14ac:dyDescent="0.25">
      <c r="A12083" s="369" t="s">
        <v>13123</v>
      </c>
      <c r="B12083" s="370" t="s">
        <v>13124</v>
      </c>
      <c r="C12083" s="371" t="s">
        <v>569</v>
      </c>
      <c r="D12083" s="372">
        <v>1</v>
      </c>
    </row>
    <row r="12084" spans="1:4" ht="30" x14ac:dyDescent="0.25">
      <c r="A12084" s="369" t="s">
        <v>4408</v>
      </c>
      <c r="B12084" s="370" t="s">
        <v>7917</v>
      </c>
      <c r="C12084" s="371" t="s">
        <v>569</v>
      </c>
      <c r="D12084" s="372"/>
    </row>
    <row r="12085" spans="1:4" x14ac:dyDescent="0.25">
      <c r="A12085" s="369" t="s">
        <v>8913</v>
      </c>
      <c r="B12085" s="370" t="s">
        <v>8914</v>
      </c>
      <c r="C12085" s="371" t="s">
        <v>770</v>
      </c>
      <c r="D12085" s="372">
        <v>2</v>
      </c>
    </row>
    <row r="12086" spans="1:4" x14ac:dyDescent="0.25">
      <c r="A12086" s="369" t="s">
        <v>8915</v>
      </c>
      <c r="B12086" s="370" t="s">
        <v>8916</v>
      </c>
      <c r="C12086" s="371" t="s">
        <v>770</v>
      </c>
      <c r="D12086" s="372">
        <v>4</v>
      </c>
    </row>
    <row r="12087" spans="1:4" x14ac:dyDescent="0.25">
      <c r="A12087" s="369" t="s">
        <v>8919</v>
      </c>
      <c r="B12087" s="370" t="s">
        <v>8920</v>
      </c>
      <c r="C12087" s="371" t="s">
        <v>770</v>
      </c>
      <c r="D12087" s="372">
        <v>2</v>
      </c>
    </row>
    <row r="12088" spans="1:4" x14ac:dyDescent="0.25">
      <c r="A12088" s="369" t="s">
        <v>8921</v>
      </c>
      <c r="B12088" s="370" t="s">
        <v>8922</v>
      </c>
      <c r="C12088" s="371" t="s">
        <v>770</v>
      </c>
      <c r="D12088" s="372">
        <v>4</v>
      </c>
    </row>
    <row r="12089" spans="1:4" x14ac:dyDescent="0.25">
      <c r="A12089" s="369" t="s">
        <v>9520</v>
      </c>
      <c r="B12089" s="370" t="s">
        <v>9521</v>
      </c>
      <c r="C12089" s="371" t="s">
        <v>569</v>
      </c>
      <c r="D12089" s="372">
        <v>4</v>
      </c>
    </row>
    <row r="12090" spans="1:4" ht="45" x14ac:dyDescent="0.25">
      <c r="A12090" s="369" t="s">
        <v>13125</v>
      </c>
      <c r="B12090" s="370" t="s">
        <v>13126</v>
      </c>
      <c r="C12090" s="371" t="s">
        <v>569</v>
      </c>
      <c r="D12090" s="372">
        <v>1</v>
      </c>
    </row>
    <row r="12091" spans="1:4" ht="30" x14ac:dyDescent="0.25">
      <c r="A12091" s="369" t="s">
        <v>4409</v>
      </c>
      <c r="B12091" s="370" t="s">
        <v>7918</v>
      </c>
      <c r="C12091" s="371" t="s">
        <v>569</v>
      </c>
      <c r="D12091" s="372"/>
    </row>
    <row r="12092" spans="1:4" x14ac:dyDescent="0.25">
      <c r="A12092" s="369" t="s">
        <v>8913</v>
      </c>
      <c r="B12092" s="370" t="s">
        <v>8914</v>
      </c>
      <c r="C12092" s="371" t="s">
        <v>770</v>
      </c>
      <c r="D12092" s="372">
        <v>2</v>
      </c>
    </row>
    <row r="12093" spans="1:4" x14ac:dyDescent="0.25">
      <c r="A12093" s="369" t="s">
        <v>8915</v>
      </c>
      <c r="B12093" s="370" t="s">
        <v>8916</v>
      </c>
      <c r="C12093" s="371" t="s">
        <v>770</v>
      </c>
      <c r="D12093" s="372">
        <v>4</v>
      </c>
    </row>
    <row r="12094" spans="1:4" x14ac:dyDescent="0.25">
      <c r="A12094" s="369" t="s">
        <v>8919</v>
      </c>
      <c r="B12094" s="370" t="s">
        <v>8920</v>
      </c>
      <c r="C12094" s="371" t="s">
        <v>770</v>
      </c>
      <c r="D12094" s="372">
        <v>2</v>
      </c>
    </row>
    <row r="12095" spans="1:4" x14ac:dyDescent="0.25">
      <c r="A12095" s="369" t="s">
        <v>8921</v>
      </c>
      <c r="B12095" s="370" t="s">
        <v>8922</v>
      </c>
      <c r="C12095" s="371" t="s">
        <v>770</v>
      </c>
      <c r="D12095" s="372">
        <v>4</v>
      </c>
    </row>
    <row r="12096" spans="1:4" x14ac:dyDescent="0.25">
      <c r="A12096" s="369" t="s">
        <v>9520</v>
      </c>
      <c r="B12096" s="370" t="s">
        <v>9521</v>
      </c>
      <c r="C12096" s="371" t="s">
        <v>569</v>
      </c>
      <c r="D12096" s="372">
        <v>4</v>
      </c>
    </row>
    <row r="12097" spans="1:4" ht="45" x14ac:dyDescent="0.25">
      <c r="A12097" s="369" t="s">
        <v>13127</v>
      </c>
      <c r="B12097" s="370" t="s">
        <v>13128</v>
      </c>
      <c r="C12097" s="371" t="s">
        <v>569</v>
      </c>
      <c r="D12097" s="372">
        <v>1</v>
      </c>
    </row>
    <row r="12098" spans="1:4" ht="30" x14ac:dyDescent="0.25">
      <c r="A12098" s="369" t="s">
        <v>4410</v>
      </c>
      <c r="B12098" s="370" t="s">
        <v>7919</v>
      </c>
      <c r="C12098" s="371" t="s">
        <v>569</v>
      </c>
      <c r="D12098" s="372"/>
    </row>
    <row r="12099" spans="1:4" x14ac:dyDescent="0.25">
      <c r="A12099" s="369" t="s">
        <v>8913</v>
      </c>
      <c r="B12099" s="370" t="s">
        <v>8914</v>
      </c>
      <c r="C12099" s="371" t="s">
        <v>770</v>
      </c>
      <c r="D12099" s="372">
        <v>2</v>
      </c>
    </row>
    <row r="12100" spans="1:4" x14ac:dyDescent="0.25">
      <c r="A12100" s="369" t="s">
        <v>8915</v>
      </c>
      <c r="B12100" s="370" t="s">
        <v>8916</v>
      </c>
      <c r="C12100" s="371" t="s">
        <v>770</v>
      </c>
      <c r="D12100" s="372">
        <v>4</v>
      </c>
    </row>
    <row r="12101" spans="1:4" x14ac:dyDescent="0.25">
      <c r="A12101" s="369" t="s">
        <v>8919</v>
      </c>
      <c r="B12101" s="370" t="s">
        <v>8920</v>
      </c>
      <c r="C12101" s="371" t="s">
        <v>770</v>
      </c>
      <c r="D12101" s="372">
        <v>2</v>
      </c>
    </row>
    <row r="12102" spans="1:4" x14ac:dyDescent="0.25">
      <c r="A12102" s="369" t="s">
        <v>8921</v>
      </c>
      <c r="B12102" s="370" t="s">
        <v>8922</v>
      </c>
      <c r="C12102" s="371" t="s">
        <v>770</v>
      </c>
      <c r="D12102" s="372">
        <v>4</v>
      </c>
    </row>
    <row r="12103" spans="1:4" x14ac:dyDescent="0.25">
      <c r="A12103" s="369" t="s">
        <v>9520</v>
      </c>
      <c r="B12103" s="370" t="s">
        <v>9521</v>
      </c>
      <c r="C12103" s="371" t="s">
        <v>569</v>
      </c>
      <c r="D12103" s="372">
        <v>4</v>
      </c>
    </row>
    <row r="12104" spans="1:4" ht="45" x14ac:dyDescent="0.25">
      <c r="A12104" s="369" t="s">
        <v>13129</v>
      </c>
      <c r="B12104" s="370" t="s">
        <v>13130</v>
      </c>
      <c r="C12104" s="371" t="s">
        <v>569</v>
      </c>
      <c r="D12104" s="372">
        <v>1</v>
      </c>
    </row>
    <row r="12105" spans="1:4" ht="30" x14ac:dyDescent="0.25">
      <c r="A12105" s="369" t="s">
        <v>4411</v>
      </c>
      <c r="B12105" s="370" t="s">
        <v>7920</v>
      </c>
      <c r="C12105" s="371" t="s">
        <v>569</v>
      </c>
      <c r="D12105" s="372"/>
    </row>
    <row r="12106" spans="1:4" x14ac:dyDescent="0.25">
      <c r="A12106" s="369" t="s">
        <v>8913</v>
      </c>
      <c r="B12106" s="370" t="s">
        <v>8914</v>
      </c>
      <c r="C12106" s="371" t="s">
        <v>770</v>
      </c>
      <c r="D12106" s="372">
        <v>2</v>
      </c>
    </row>
    <row r="12107" spans="1:4" x14ac:dyDescent="0.25">
      <c r="A12107" s="369" t="s">
        <v>8915</v>
      </c>
      <c r="B12107" s="370" t="s">
        <v>8916</v>
      </c>
      <c r="C12107" s="371" t="s">
        <v>770</v>
      </c>
      <c r="D12107" s="372">
        <v>4</v>
      </c>
    </row>
    <row r="12108" spans="1:4" x14ac:dyDescent="0.25">
      <c r="A12108" s="369" t="s">
        <v>8919</v>
      </c>
      <c r="B12108" s="370" t="s">
        <v>8920</v>
      </c>
      <c r="C12108" s="371" t="s">
        <v>770</v>
      </c>
      <c r="D12108" s="372">
        <v>2</v>
      </c>
    </row>
    <row r="12109" spans="1:4" x14ac:dyDescent="0.25">
      <c r="A12109" s="369" t="s">
        <v>8921</v>
      </c>
      <c r="B12109" s="370" t="s">
        <v>8922</v>
      </c>
      <c r="C12109" s="371" t="s">
        <v>770</v>
      </c>
      <c r="D12109" s="372">
        <v>4</v>
      </c>
    </row>
    <row r="12110" spans="1:4" x14ac:dyDescent="0.25">
      <c r="A12110" s="369" t="s">
        <v>9520</v>
      </c>
      <c r="B12110" s="370" t="s">
        <v>9521</v>
      </c>
      <c r="C12110" s="371" t="s">
        <v>569</v>
      </c>
      <c r="D12110" s="372">
        <v>4</v>
      </c>
    </row>
    <row r="12111" spans="1:4" ht="45" x14ac:dyDescent="0.25">
      <c r="A12111" s="369" t="s">
        <v>13131</v>
      </c>
      <c r="B12111" s="370" t="s">
        <v>13132</v>
      </c>
      <c r="C12111" s="371" t="s">
        <v>569</v>
      </c>
      <c r="D12111" s="372">
        <v>1</v>
      </c>
    </row>
    <row r="12112" spans="1:4" ht="30" x14ac:dyDescent="0.25">
      <c r="A12112" s="369" t="s">
        <v>4412</v>
      </c>
      <c r="B12112" s="370" t="s">
        <v>7921</v>
      </c>
      <c r="C12112" s="371" t="s">
        <v>569</v>
      </c>
      <c r="D12112" s="372"/>
    </row>
    <row r="12113" spans="1:4" x14ac:dyDescent="0.25">
      <c r="A12113" s="369" t="s">
        <v>8913</v>
      </c>
      <c r="B12113" s="370" t="s">
        <v>8914</v>
      </c>
      <c r="C12113" s="371" t="s">
        <v>770</v>
      </c>
      <c r="D12113" s="372">
        <v>2</v>
      </c>
    </row>
    <row r="12114" spans="1:4" x14ac:dyDescent="0.25">
      <c r="A12114" s="369" t="s">
        <v>8915</v>
      </c>
      <c r="B12114" s="370" t="s">
        <v>8916</v>
      </c>
      <c r="C12114" s="371" t="s">
        <v>770</v>
      </c>
      <c r="D12114" s="372">
        <v>4</v>
      </c>
    </row>
    <row r="12115" spans="1:4" x14ac:dyDescent="0.25">
      <c r="A12115" s="369" t="s">
        <v>8919</v>
      </c>
      <c r="B12115" s="370" t="s">
        <v>8920</v>
      </c>
      <c r="C12115" s="371" t="s">
        <v>770</v>
      </c>
      <c r="D12115" s="372">
        <v>2</v>
      </c>
    </row>
    <row r="12116" spans="1:4" x14ac:dyDescent="0.25">
      <c r="A12116" s="369" t="s">
        <v>8921</v>
      </c>
      <c r="B12116" s="370" t="s">
        <v>8922</v>
      </c>
      <c r="C12116" s="371" t="s">
        <v>770</v>
      </c>
      <c r="D12116" s="372">
        <v>4</v>
      </c>
    </row>
    <row r="12117" spans="1:4" x14ac:dyDescent="0.25">
      <c r="A12117" s="369" t="s">
        <v>9520</v>
      </c>
      <c r="B12117" s="370" t="s">
        <v>9521</v>
      </c>
      <c r="C12117" s="371" t="s">
        <v>569</v>
      </c>
      <c r="D12117" s="372">
        <v>4</v>
      </c>
    </row>
    <row r="12118" spans="1:4" ht="45" x14ac:dyDescent="0.25">
      <c r="A12118" s="369" t="s">
        <v>13085</v>
      </c>
      <c r="B12118" s="370" t="s">
        <v>13086</v>
      </c>
      <c r="C12118" s="371" t="s">
        <v>569</v>
      </c>
      <c r="D12118" s="372">
        <v>1</v>
      </c>
    </row>
    <row r="12119" spans="1:4" ht="30" x14ac:dyDescent="0.25">
      <c r="A12119" s="369" t="s">
        <v>4413</v>
      </c>
      <c r="B12119" s="370" t="s">
        <v>7922</v>
      </c>
      <c r="C12119" s="371" t="s">
        <v>569</v>
      </c>
      <c r="D12119" s="372"/>
    </row>
    <row r="12120" spans="1:4" x14ac:dyDescent="0.25">
      <c r="A12120" s="369" t="s">
        <v>8913</v>
      </c>
      <c r="B12120" s="370" t="s">
        <v>8914</v>
      </c>
      <c r="C12120" s="371" t="s">
        <v>770</v>
      </c>
      <c r="D12120" s="372">
        <v>2</v>
      </c>
    </row>
    <row r="12121" spans="1:4" x14ac:dyDescent="0.25">
      <c r="A12121" s="369" t="s">
        <v>8915</v>
      </c>
      <c r="B12121" s="370" t="s">
        <v>8916</v>
      </c>
      <c r="C12121" s="371" t="s">
        <v>770</v>
      </c>
      <c r="D12121" s="372">
        <v>4</v>
      </c>
    </row>
    <row r="12122" spans="1:4" x14ac:dyDescent="0.25">
      <c r="A12122" s="369" t="s">
        <v>8919</v>
      </c>
      <c r="B12122" s="370" t="s">
        <v>8920</v>
      </c>
      <c r="C12122" s="371" t="s">
        <v>770</v>
      </c>
      <c r="D12122" s="372">
        <v>2</v>
      </c>
    </row>
    <row r="12123" spans="1:4" x14ac:dyDescent="0.25">
      <c r="A12123" s="369" t="s">
        <v>8921</v>
      </c>
      <c r="B12123" s="370" t="s">
        <v>8922</v>
      </c>
      <c r="C12123" s="371" t="s">
        <v>770</v>
      </c>
      <c r="D12123" s="372">
        <v>4</v>
      </c>
    </row>
    <row r="12124" spans="1:4" x14ac:dyDescent="0.25">
      <c r="A12124" s="369" t="s">
        <v>9520</v>
      </c>
      <c r="B12124" s="370" t="s">
        <v>9521</v>
      </c>
      <c r="C12124" s="371" t="s">
        <v>569</v>
      </c>
      <c r="D12124" s="372">
        <v>4</v>
      </c>
    </row>
    <row r="12125" spans="1:4" ht="45" x14ac:dyDescent="0.25">
      <c r="A12125" s="369" t="s">
        <v>11547</v>
      </c>
      <c r="B12125" s="370" t="s">
        <v>11548</v>
      </c>
      <c r="C12125" s="371" t="s">
        <v>569</v>
      </c>
      <c r="D12125" s="372">
        <v>1</v>
      </c>
    </row>
    <row r="12126" spans="1:4" ht="30" x14ac:dyDescent="0.25">
      <c r="A12126" s="369" t="s">
        <v>4414</v>
      </c>
      <c r="B12126" s="370" t="s">
        <v>7923</v>
      </c>
      <c r="C12126" s="371" t="s">
        <v>569</v>
      </c>
      <c r="D12126" s="372"/>
    </row>
    <row r="12127" spans="1:4" x14ac:dyDescent="0.25">
      <c r="A12127" s="369" t="s">
        <v>8913</v>
      </c>
      <c r="B12127" s="370" t="s">
        <v>8914</v>
      </c>
      <c r="C12127" s="371" t="s">
        <v>770</v>
      </c>
      <c r="D12127" s="372">
        <v>2</v>
      </c>
    </row>
    <row r="12128" spans="1:4" x14ac:dyDescent="0.25">
      <c r="A12128" s="369" t="s">
        <v>8915</v>
      </c>
      <c r="B12128" s="370" t="s">
        <v>8916</v>
      </c>
      <c r="C12128" s="371" t="s">
        <v>770</v>
      </c>
      <c r="D12128" s="372">
        <v>4</v>
      </c>
    </row>
    <row r="12129" spans="1:4" x14ac:dyDescent="0.25">
      <c r="A12129" s="369" t="s">
        <v>8919</v>
      </c>
      <c r="B12129" s="370" t="s">
        <v>8920</v>
      </c>
      <c r="C12129" s="371" t="s">
        <v>770</v>
      </c>
      <c r="D12129" s="372">
        <v>2</v>
      </c>
    </row>
    <row r="12130" spans="1:4" x14ac:dyDescent="0.25">
      <c r="A12130" s="369" t="s">
        <v>8921</v>
      </c>
      <c r="B12130" s="370" t="s">
        <v>8922</v>
      </c>
      <c r="C12130" s="371" t="s">
        <v>770</v>
      </c>
      <c r="D12130" s="372">
        <v>4</v>
      </c>
    </row>
    <row r="12131" spans="1:4" x14ac:dyDescent="0.25">
      <c r="A12131" s="369" t="s">
        <v>9520</v>
      </c>
      <c r="B12131" s="370" t="s">
        <v>9521</v>
      </c>
      <c r="C12131" s="371" t="s">
        <v>569</v>
      </c>
      <c r="D12131" s="372">
        <v>4</v>
      </c>
    </row>
    <row r="12132" spans="1:4" ht="45" x14ac:dyDescent="0.25">
      <c r="A12132" s="369" t="s">
        <v>13135</v>
      </c>
      <c r="B12132" s="370" t="s">
        <v>13136</v>
      </c>
      <c r="C12132" s="371" t="s">
        <v>569</v>
      </c>
      <c r="D12132" s="372">
        <v>1</v>
      </c>
    </row>
    <row r="12133" spans="1:4" ht="30" x14ac:dyDescent="0.25">
      <c r="A12133" s="369" t="s">
        <v>4415</v>
      </c>
      <c r="B12133" s="370" t="s">
        <v>7924</v>
      </c>
      <c r="C12133" s="371" t="s">
        <v>569</v>
      </c>
      <c r="D12133" s="372"/>
    </row>
    <row r="12134" spans="1:4" x14ac:dyDescent="0.25">
      <c r="A12134" s="369" t="s">
        <v>8913</v>
      </c>
      <c r="B12134" s="370" t="s">
        <v>8914</v>
      </c>
      <c r="C12134" s="371" t="s">
        <v>770</v>
      </c>
      <c r="D12134" s="372">
        <v>2</v>
      </c>
    </row>
    <row r="12135" spans="1:4" x14ac:dyDescent="0.25">
      <c r="A12135" s="369" t="s">
        <v>8915</v>
      </c>
      <c r="B12135" s="370" t="s">
        <v>8916</v>
      </c>
      <c r="C12135" s="371" t="s">
        <v>770</v>
      </c>
      <c r="D12135" s="372">
        <v>4</v>
      </c>
    </row>
    <row r="12136" spans="1:4" x14ac:dyDescent="0.25">
      <c r="A12136" s="369" t="s">
        <v>8919</v>
      </c>
      <c r="B12136" s="370" t="s">
        <v>8920</v>
      </c>
      <c r="C12136" s="371" t="s">
        <v>770</v>
      </c>
      <c r="D12136" s="372">
        <v>2</v>
      </c>
    </row>
    <row r="12137" spans="1:4" x14ac:dyDescent="0.25">
      <c r="A12137" s="369" t="s">
        <v>8921</v>
      </c>
      <c r="B12137" s="370" t="s">
        <v>8922</v>
      </c>
      <c r="C12137" s="371" t="s">
        <v>770</v>
      </c>
      <c r="D12137" s="372">
        <v>4</v>
      </c>
    </row>
    <row r="12138" spans="1:4" x14ac:dyDescent="0.25">
      <c r="A12138" s="369" t="s">
        <v>9520</v>
      </c>
      <c r="B12138" s="370" t="s">
        <v>9521</v>
      </c>
      <c r="C12138" s="371" t="s">
        <v>569</v>
      </c>
      <c r="D12138" s="372">
        <v>4</v>
      </c>
    </row>
    <row r="12139" spans="1:4" ht="45" x14ac:dyDescent="0.25">
      <c r="A12139" s="369" t="s">
        <v>13133</v>
      </c>
      <c r="B12139" s="370" t="s">
        <v>13134</v>
      </c>
      <c r="C12139" s="371" t="s">
        <v>569</v>
      </c>
      <c r="D12139" s="372">
        <v>1</v>
      </c>
    </row>
    <row r="12140" spans="1:4" x14ac:dyDescent="0.25">
      <c r="A12140" s="365" t="s">
        <v>7925</v>
      </c>
      <c r="B12140" s="366" t="s">
        <v>15185</v>
      </c>
      <c r="C12140" s="367"/>
      <c r="D12140" s="368"/>
    </row>
    <row r="12141" spans="1:4" ht="30" x14ac:dyDescent="0.25">
      <c r="A12141" s="369" t="s">
        <v>4417</v>
      </c>
      <c r="B12141" s="370" t="s">
        <v>7926</v>
      </c>
      <c r="C12141" s="371" t="s">
        <v>569</v>
      </c>
      <c r="D12141" s="372"/>
    </row>
    <row r="12142" spans="1:4" x14ac:dyDescent="0.25">
      <c r="A12142" s="369" t="s">
        <v>8913</v>
      </c>
      <c r="B12142" s="370" t="s">
        <v>8914</v>
      </c>
      <c r="C12142" s="371" t="s">
        <v>770</v>
      </c>
      <c r="D12142" s="372">
        <v>8</v>
      </c>
    </row>
    <row r="12143" spans="1:4" x14ac:dyDescent="0.25">
      <c r="A12143" s="369" t="s">
        <v>8915</v>
      </c>
      <c r="B12143" s="370" t="s">
        <v>8916</v>
      </c>
      <c r="C12143" s="371" t="s">
        <v>770</v>
      </c>
      <c r="D12143" s="372">
        <v>8</v>
      </c>
    </row>
    <row r="12144" spans="1:4" x14ac:dyDescent="0.25">
      <c r="A12144" s="369" t="s">
        <v>8919</v>
      </c>
      <c r="B12144" s="370" t="s">
        <v>8920</v>
      </c>
      <c r="C12144" s="371" t="s">
        <v>770</v>
      </c>
      <c r="D12144" s="372">
        <v>4</v>
      </c>
    </row>
    <row r="12145" spans="1:4" x14ac:dyDescent="0.25">
      <c r="A12145" s="369" t="s">
        <v>8921</v>
      </c>
      <c r="B12145" s="370" t="s">
        <v>8922</v>
      </c>
      <c r="C12145" s="371" t="s">
        <v>770</v>
      </c>
      <c r="D12145" s="372">
        <v>4</v>
      </c>
    </row>
    <row r="12146" spans="1:4" x14ac:dyDescent="0.25">
      <c r="A12146" s="369" t="s">
        <v>13107</v>
      </c>
      <c r="B12146" s="370" t="s">
        <v>13108</v>
      </c>
      <c r="C12146" s="371" t="s">
        <v>569</v>
      </c>
      <c r="D12146" s="372">
        <v>1</v>
      </c>
    </row>
    <row r="12147" spans="1:4" ht="30" x14ac:dyDescent="0.25">
      <c r="A12147" s="369" t="s">
        <v>4418</v>
      </c>
      <c r="B12147" s="370" t="s">
        <v>7927</v>
      </c>
      <c r="C12147" s="371" t="s">
        <v>569</v>
      </c>
      <c r="D12147" s="372"/>
    </row>
    <row r="12148" spans="1:4" x14ac:dyDescent="0.25">
      <c r="A12148" s="369" t="s">
        <v>8913</v>
      </c>
      <c r="B12148" s="370" t="s">
        <v>8914</v>
      </c>
      <c r="C12148" s="371" t="s">
        <v>770</v>
      </c>
      <c r="D12148" s="372">
        <v>8</v>
      </c>
    </row>
    <row r="12149" spans="1:4" x14ac:dyDescent="0.25">
      <c r="A12149" s="369" t="s">
        <v>8915</v>
      </c>
      <c r="B12149" s="370" t="s">
        <v>8916</v>
      </c>
      <c r="C12149" s="371" t="s">
        <v>770</v>
      </c>
      <c r="D12149" s="372">
        <v>8</v>
      </c>
    </row>
    <row r="12150" spans="1:4" x14ac:dyDescent="0.25">
      <c r="A12150" s="369" t="s">
        <v>8919</v>
      </c>
      <c r="B12150" s="370" t="s">
        <v>8920</v>
      </c>
      <c r="C12150" s="371" t="s">
        <v>770</v>
      </c>
      <c r="D12150" s="372">
        <v>4</v>
      </c>
    </row>
    <row r="12151" spans="1:4" x14ac:dyDescent="0.25">
      <c r="A12151" s="369" t="s">
        <v>8921</v>
      </c>
      <c r="B12151" s="370" t="s">
        <v>8922</v>
      </c>
      <c r="C12151" s="371" t="s">
        <v>770</v>
      </c>
      <c r="D12151" s="372">
        <v>4</v>
      </c>
    </row>
    <row r="12152" spans="1:4" x14ac:dyDescent="0.25">
      <c r="A12152" s="369" t="s">
        <v>13109</v>
      </c>
      <c r="B12152" s="370" t="s">
        <v>13110</v>
      </c>
      <c r="C12152" s="371" t="s">
        <v>569</v>
      </c>
      <c r="D12152" s="372">
        <v>1</v>
      </c>
    </row>
    <row r="12153" spans="1:4" ht="30" x14ac:dyDescent="0.25">
      <c r="A12153" s="369" t="s">
        <v>4419</v>
      </c>
      <c r="B12153" s="370" t="s">
        <v>7928</v>
      </c>
      <c r="C12153" s="371" t="s">
        <v>569</v>
      </c>
      <c r="D12153" s="372"/>
    </row>
    <row r="12154" spans="1:4" x14ac:dyDescent="0.25">
      <c r="A12154" s="369" t="s">
        <v>8913</v>
      </c>
      <c r="B12154" s="370" t="s">
        <v>8914</v>
      </c>
      <c r="C12154" s="371" t="s">
        <v>770</v>
      </c>
      <c r="D12154" s="372">
        <v>8</v>
      </c>
    </row>
    <row r="12155" spans="1:4" x14ac:dyDescent="0.25">
      <c r="A12155" s="369" t="s">
        <v>8915</v>
      </c>
      <c r="B12155" s="370" t="s">
        <v>8916</v>
      </c>
      <c r="C12155" s="371" t="s">
        <v>770</v>
      </c>
      <c r="D12155" s="372">
        <v>8</v>
      </c>
    </row>
    <row r="12156" spans="1:4" x14ac:dyDescent="0.25">
      <c r="A12156" s="369" t="s">
        <v>8919</v>
      </c>
      <c r="B12156" s="370" t="s">
        <v>8920</v>
      </c>
      <c r="C12156" s="371" t="s">
        <v>770</v>
      </c>
      <c r="D12156" s="372">
        <v>4</v>
      </c>
    </row>
    <row r="12157" spans="1:4" x14ac:dyDescent="0.25">
      <c r="A12157" s="369" t="s">
        <v>8921</v>
      </c>
      <c r="B12157" s="370" t="s">
        <v>8922</v>
      </c>
      <c r="C12157" s="371" t="s">
        <v>770</v>
      </c>
      <c r="D12157" s="372">
        <v>4</v>
      </c>
    </row>
    <row r="12158" spans="1:4" x14ac:dyDescent="0.25">
      <c r="A12158" s="369" t="s">
        <v>13111</v>
      </c>
      <c r="B12158" s="370" t="s">
        <v>13112</v>
      </c>
      <c r="C12158" s="371" t="s">
        <v>569</v>
      </c>
      <c r="D12158" s="372">
        <v>1</v>
      </c>
    </row>
    <row r="12159" spans="1:4" ht="30" x14ac:dyDescent="0.25">
      <c r="A12159" s="369" t="s">
        <v>4420</v>
      </c>
      <c r="B12159" s="370" t="s">
        <v>7929</v>
      </c>
      <c r="C12159" s="371" t="s">
        <v>569</v>
      </c>
      <c r="D12159" s="372"/>
    </row>
    <row r="12160" spans="1:4" x14ac:dyDescent="0.25">
      <c r="A12160" s="369" t="s">
        <v>8913</v>
      </c>
      <c r="B12160" s="370" t="s">
        <v>8914</v>
      </c>
      <c r="C12160" s="371" t="s">
        <v>770</v>
      </c>
      <c r="D12160" s="372">
        <v>8</v>
      </c>
    </row>
    <row r="12161" spans="1:4" x14ac:dyDescent="0.25">
      <c r="A12161" s="369" t="s">
        <v>8915</v>
      </c>
      <c r="B12161" s="370" t="s">
        <v>8916</v>
      </c>
      <c r="C12161" s="371" t="s">
        <v>770</v>
      </c>
      <c r="D12161" s="372">
        <v>8</v>
      </c>
    </row>
    <row r="12162" spans="1:4" x14ac:dyDescent="0.25">
      <c r="A12162" s="369" t="s">
        <v>8919</v>
      </c>
      <c r="B12162" s="370" t="s">
        <v>8920</v>
      </c>
      <c r="C12162" s="371" t="s">
        <v>770</v>
      </c>
      <c r="D12162" s="372">
        <v>4</v>
      </c>
    </row>
    <row r="12163" spans="1:4" x14ac:dyDescent="0.25">
      <c r="A12163" s="369" t="s">
        <v>8921</v>
      </c>
      <c r="B12163" s="370" t="s">
        <v>8922</v>
      </c>
      <c r="C12163" s="371" t="s">
        <v>770</v>
      </c>
      <c r="D12163" s="372">
        <v>4</v>
      </c>
    </row>
    <row r="12164" spans="1:4" x14ac:dyDescent="0.25">
      <c r="A12164" s="369" t="s">
        <v>13113</v>
      </c>
      <c r="B12164" s="370" t="s">
        <v>13114</v>
      </c>
      <c r="C12164" s="371" t="s">
        <v>569</v>
      </c>
      <c r="D12164" s="372">
        <v>1</v>
      </c>
    </row>
    <row r="12165" spans="1:4" ht="30" x14ac:dyDescent="0.25">
      <c r="A12165" s="369" t="s">
        <v>4421</v>
      </c>
      <c r="B12165" s="370" t="s">
        <v>7930</v>
      </c>
      <c r="C12165" s="371" t="s">
        <v>569</v>
      </c>
      <c r="D12165" s="372"/>
    </row>
    <row r="12166" spans="1:4" x14ac:dyDescent="0.25">
      <c r="A12166" s="369" t="s">
        <v>8913</v>
      </c>
      <c r="B12166" s="370" t="s">
        <v>8914</v>
      </c>
      <c r="C12166" s="371" t="s">
        <v>770</v>
      </c>
      <c r="D12166" s="372">
        <v>8</v>
      </c>
    </row>
    <row r="12167" spans="1:4" x14ac:dyDescent="0.25">
      <c r="A12167" s="369" t="s">
        <v>8915</v>
      </c>
      <c r="B12167" s="370" t="s">
        <v>8916</v>
      </c>
      <c r="C12167" s="371" t="s">
        <v>770</v>
      </c>
      <c r="D12167" s="372">
        <v>8</v>
      </c>
    </row>
    <row r="12168" spans="1:4" x14ac:dyDescent="0.25">
      <c r="A12168" s="369" t="s">
        <v>8919</v>
      </c>
      <c r="B12168" s="370" t="s">
        <v>8920</v>
      </c>
      <c r="C12168" s="371" t="s">
        <v>770</v>
      </c>
      <c r="D12168" s="372">
        <v>4</v>
      </c>
    </row>
    <row r="12169" spans="1:4" x14ac:dyDescent="0.25">
      <c r="A12169" s="369" t="s">
        <v>8921</v>
      </c>
      <c r="B12169" s="370" t="s">
        <v>8922</v>
      </c>
      <c r="C12169" s="371" t="s">
        <v>770</v>
      </c>
      <c r="D12169" s="372">
        <v>4</v>
      </c>
    </row>
    <row r="12170" spans="1:4" x14ac:dyDescent="0.25">
      <c r="A12170" s="369" t="s">
        <v>13105</v>
      </c>
      <c r="B12170" s="370" t="s">
        <v>13106</v>
      </c>
      <c r="C12170" s="371" t="s">
        <v>569</v>
      </c>
      <c r="D12170" s="372">
        <v>1</v>
      </c>
    </row>
    <row r="12171" spans="1:4" ht="30" x14ac:dyDescent="0.25">
      <c r="A12171" s="369" t="s">
        <v>4422</v>
      </c>
      <c r="B12171" s="370" t="s">
        <v>7931</v>
      </c>
      <c r="C12171" s="371" t="s">
        <v>569</v>
      </c>
      <c r="D12171" s="372"/>
    </row>
    <row r="12172" spans="1:4" x14ac:dyDescent="0.25">
      <c r="A12172" s="369" t="s">
        <v>8913</v>
      </c>
      <c r="B12172" s="370" t="s">
        <v>8914</v>
      </c>
      <c r="C12172" s="371" t="s">
        <v>770</v>
      </c>
      <c r="D12172" s="372">
        <v>8</v>
      </c>
    </row>
    <row r="12173" spans="1:4" x14ac:dyDescent="0.25">
      <c r="A12173" s="369" t="s">
        <v>8915</v>
      </c>
      <c r="B12173" s="370" t="s">
        <v>8916</v>
      </c>
      <c r="C12173" s="371" t="s">
        <v>770</v>
      </c>
      <c r="D12173" s="372">
        <v>8</v>
      </c>
    </row>
    <row r="12174" spans="1:4" x14ac:dyDescent="0.25">
      <c r="A12174" s="369" t="s">
        <v>8919</v>
      </c>
      <c r="B12174" s="370" t="s">
        <v>8920</v>
      </c>
      <c r="C12174" s="371" t="s">
        <v>770</v>
      </c>
      <c r="D12174" s="372">
        <v>4</v>
      </c>
    </row>
    <row r="12175" spans="1:4" x14ac:dyDescent="0.25">
      <c r="A12175" s="369" t="s">
        <v>8921</v>
      </c>
      <c r="B12175" s="370" t="s">
        <v>8922</v>
      </c>
      <c r="C12175" s="371" t="s">
        <v>770</v>
      </c>
      <c r="D12175" s="372">
        <v>4</v>
      </c>
    </row>
    <row r="12176" spans="1:4" x14ac:dyDescent="0.25">
      <c r="A12176" s="369" t="s">
        <v>13103</v>
      </c>
      <c r="B12176" s="370" t="s">
        <v>13104</v>
      </c>
      <c r="C12176" s="371" t="s">
        <v>569</v>
      </c>
      <c r="D12176" s="372">
        <v>1</v>
      </c>
    </row>
    <row r="12177" spans="1:4" ht="45" x14ac:dyDescent="0.25">
      <c r="A12177" s="369" t="s">
        <v>4423</v>
      </c>
      <c r="B12177" s="370" t="s">
        <v>7932</v>
      </c>
      <c r="C12177" s="371" t="s">
        <v>569</v>
      </c>
      <c r="D12177" s="372"/>
    </row>
    <row r="12178" spans="1:4" x14ac:dyDescent="0.25">
      <c r="A12178" s="369" t="s">
        <v>8913</v>
      </c>
      <c r="B12178" s="370" t="s">
        <v>8914</v>
      </c>
      <c r="C12178" s="371" t="s">
        <v>770</v>
      </c>
      <c r="D12178" s="372">
        <v>4</v>
      </c>
    </row>
    <row r="12179" spans="1:4" x14ac:dyDescent="0.25">
      <c r="A12179" s="369" t="s">
        <v>8915</v>
      </c>
      <c r="B12179" s="370" t="s">
        <v>8916</v>
      </c>
      <c r="C12179" s="371" t="s">
        <v>770</v>
      </c>
      <c r="D12179" s="372">
        <v>4</v>
      </c>
    </row>
    <row r="12180" spans="1:4" x14ac:dyDescent="0.25">
      <c r="A12180" s="369" t="s">
        <v>8919</v>
      </c>
      <c r="B12180" s="370" t="s">
        <v>8920</v>
      </c>
      <c r="C12180" s="371" t="s">
        <v>770</v>
      </c>
      <c r="D12180" s="372">
        <v>4</v>
      </c>
    </row>
    <row r="12181" spans="1:4" x14ac:dyDescent="0.25">
      <c r="A12181" s="369" t="s">
        <v>8921</v>
      </c>
      <c r="B12181" s="370" t="s">
        <v>8922</v>
      </c>
      <c r="C12181" s="371" t="s">
        <v>770</v>
      </c>
      <c r="D12181" s="372">
        <v>4</v>
      </c>
    </row>
    <row r="12182" spans="1:4" ht="30" x14ac:dyDescent="0.25">
      <c r="A12182" s="369" t="s">
        <v>13147</v>
      </c>
      <c r="B12182" s="370" t="s">
        <v>13148</v>
      </c>
      <c r="C12182" s="371" t="s">
        <v>569</v>
      </c>
      <c r="D12182" s="372">
        <v>1</v>
      </c>
    </row>
    <row r="12183" spans="1:4" ht="45" x14ac:dyDescent="0.25">
      <c r="A12183" s="369" t="s">
        <v>4424</v>
      </c>
      <c r="B12183" s="370" t="s">
        <v>7933</v>
      </c>
      <c r="C12183" s="371" t="s">
        <v>569</v>
      </c>
      <c r="D12183" s="372"/>
    </row>
    <row r="12184" spans="1:4" x14ac:dyDescent="0.25">
      <c r="A12184" s="369" t="s">
        <v>8913</v>
      </c>
      <c r="B12184" s="370" t="s">
        <v>8914</v>
      </c>
      <c r="C12184" s="371" t="s">
        <v>770</v>
      </c>
      <c r="D12184" s="372">
        <v>4</v>
      </c>
    </row>
    <row r="12185" spans="1:4" x14ac:dyDescent="0.25">
      <c r="A12185" s="369" t="s">
        <v>8915</v>
      </c>
      <c r="B12185" s="370" t="s">
        <v>8916</v>
      </c>
      <c r="C12185" s="371" t="s">
        <v>770</v>
      </c>
      <c r="D12185" s="372">
        <v>4</v>
      </c>
    </row>
    <row r="12186" spans="1:4" x14ac:dyDescent="0.25">
      <c r="A12186" s="369" t="s">
        <v>8919</v>
      </c>
      <c r="B12186" s="370" t="s">
        <v>8920</v>
      </c>
      <c r="C12186" s="371" t="s">
        <v>770</v>
      </c>
      <c r="D12186" s="372">
        <v>4</v>
      </c>
    </row>
    <row r="12187" spans="1:4" x14ac:dyDescent="0.25">
      <c r="A12187" s="369" t="s">
        <v>8921</v>
      </c>
      <c r="B12187" s="370" t="s">
        <v>8922</v>
      </c>
      <c r="C12187" s="371" t="s">
        <v>770</v>
      </c>
      <c r="D12187" s="372">
        <v>4</v>
      </c>
    </row>
    <row r="12188" spans="1:4" ht="30" x14ac:dyDescent="0.25">
      <c r="A12188" s="369" t="s">
        <v>13149</v>
      </c>
      <c r="B12188" s="370" t="s">
        <v>13150</v>
      </c>
      <c r="C12188" s="371" t="s">
        <v>569</v>
      </c>
      <c r="D12188" s="372">
        <v>1</v>
      </c>
    </row>
    <row r="12189" spans="1:4" ht="30" x14ac:dyDescent="0.25">
      <c r="A12189" s="369" t="s">
        <v>4425</v>
      </c>
      <c r="B12189" s="370" t="s">
        <v>7934</v>
      </c>
      <c r="C12189" s="371" t="s">
        <v>569</v>
      </c>
      <c r="D12189" s="372"/>
    </row>
    <row r="12190" spans="1:4" x14ac:dyDescent="0.25">
      <c r="A12190" s="369" t="s">
        <v>8913</v>
      </c>
      <c r="B12190" s="370" t="s">
        <v>8914</v>
      </c>
      <c r="C12190" s="371" t="s">
        <v>770</v>
      </c>
      <c r="D12190" s="372">
        <v>4</v>
      </c>
    </row>
    <row r="12191" spans="1:4" x14ac:dyDescent="0.25">
      <c r="A12191" s="369" t="s">
        <v>8915</v>
      </c>
      <c r="B12191" s="370" t="s">
        <v>8916</v>
      </c>
      <c r="C12191" s="371" t="s">
        <v>770</v>
      </c>
      <c r="D12191" s="372">
        <v>4</v>
      </c>
    </row>
    <row r="12192" spans="1:4" x14ac:dyDescent="0.25">
      <c r="A12192" s="369" t="s">
        <v>8919</v>
      </c>
      <c r="B12192" s="370" t="s">
        <v>8920</v>
      </c>
      <c r="C12192" s="371" t="s">
        <v>770</v>
      </c>
      <c r="D12192" s="372">
        <v>4</v>
      </c>
    </row>
    <row r="12193" spans="1:4" x14ac:dyDescent="0.25">
      <c r="A12193" s="369" t="s">
        <v>8921</v>
      </c>
      <c r="B12193" s="370" t="s">
        <v>8922</v>
      </c>
      <c r="C12193" s="371" t="s">
        <v>770</v>
      </c>
      <c r="D12193" s="372">
        <v>4</v>
      </c>
    </row>
    <row r="12194" spans="1:4" ht="30" x14ac:dyDescent="0.25">
      <c r="A12194" s="369" t="s">
        <v>13151</v>
      </c>
      <c r="B12194" s="370" t="s">
        <v>13152</v>
      </c>
      <c r="C12194" s="371" t="s">
        <v>569</v>
      </c>
      <c r="D12194" s="372">
        <v>1</v>
      </c>
    </row>
    <row r="12195" spans="1:4" ht="30" x14ac:dyDescent="0.25">
      <c r="A12195" s="369" t="s">
        <v>4426</v>
      </c>
      <c r="B12195" s="370" t="s">
        <v>7935</v>
      </c>
      <c r="C12195" s="371" t="s">
        <v>569</v>
      </c>
      <c r="D12195" s="372"/>
    </row>
    <row r="12196" spans="1:4" x14ac:dyDescent="0.25">
      <c r="A12196" s="369" t="s">
        <v>8913</v>
      </c>
      <c r="B12196" s="370" t="s">
        <v>8914</v>
      </c>
      <c r="C12196" s="371" t="s">
        <v>770</v>
      </c>
      <c r="D12196" s="372">
        <v>4</v>
      </c>
    </row>
    <row r="12197" spans="1:4" x14ac:dyDescent="0.25">
      <c r="A12197" s="369" t="s">
        <v>8915</v>
      </c>
      <c r="B12197" s="370" t="s">
        <v>8916</v>
      </c>
      <c r="C12197" s="371" t="s">
        <v>770</v>
      </c>
      <c r="D12197" s="372">
        <v>4</v>
      </c>
    </row>
    <row r="12198" spans="1:4" x14ac:dyDescent="0.25">
      <c r="A12198" s="369" t="s">
        <v>8919</v>
      </c>
      <c r="B12198" s="370" t="s">
        <v>8920</v>
      </c>
      <c r="C12198" s="371" t="s">
        <v>770</v>
      </c>
      <c r="D12198" s="372">
        <v>4</v>
      </c>
    </row>
    <row r="12199" spans="1:4" x14ac:dyDescent="0.25">
      <c r="A12199" s="369" t="s">
        <v>8921</v>
      </c>
      <c r="B12199" s="370" t="s">
        <v>8922</v>
      </c>
      <c r="C12199" s="371" t="s">
        <v>770</v>
      </c>
      <c r="D12199" s="372">
        <v>4</v>
      </c>
    </row>
    <row r="12200" spans="1:4" ht="30" x14ac:dyDescent="0.25">
      <c r="A12200" s="369" t="s">
        <v>13153</v>
      </c>
      <c r="B12200" s="370" t="s">
        <v>13154</v>
      </c>
      <c r="C12200" s="371" t="s">
        <v>569</v>
      </c>
      <c r="D12200" s="372">
        <v>1</v>
      </c>
    </row>
    <row r="12201" spans="1:4" ht="30" x14ac:dyDescent="0.25">
      <c r="A12201" s="369" t="s">
        <v>4427</v>
      </c>
      <c r="B12201" s="370" t="s">
        <v>7936</v>
      </c>
      <c r="C12201" s="371" t="s">
        <v>569</v>
      </c>
      <c r="D12201" s="372"/>
    </row>
    <row r="12202" spans="1:4" x14ac:dyDescent="0.25">
      <c r="A12202" s="369" t="s">
        <v>8913</v>
      </c>
      <c r="B12202" s="370" t="s">
        <v>8914</v>
      </c>
      <c r="C12202" s="371" t="s">
        <v>770</v>
      </c>
      <c r="D12202" s="372">
        <v>4</v>
      </c>
    </row>
    <row r="12203" spans="1:4" x14ac:dyDescent="0.25">
      <c r="A12203" s="369" t="s">
        <v>8915</v>
      </c>
      <c r="B12203" s="370" t="s">
        <v>8916</v>
      </c>
      <c r="C12203" s="371" t="s">
        <v>770</v>
      </c>
      <c r="D12203" s="372">
        <v>4</v>
      </c>
    </row>
    <row r="12204" spans="1:4" x14ac:dyDescent="0.25">
      <c r="A12204" s="369" t="s">
        <v>8919</v>
      </c>
      <c r="B12204" s="370" t="s">
        <v>8920</v>
      </c>
      <c r="C12204" s="371" t="s">
        <v>770</v>
      </c>
      <c r="D12204" s="372">
        <v>4</v>
      </c>
    </row>
    <row r="12205" spans="1:4" x14ac:dyDescent="0.25">
      <c r="A12205" s="369" t="s">
        <v>8921</v>
      </c>
      <c r="B12205" s="370" t="s">
        <v>8922</v>
      </c>
      <c r="C12205" s="371" t="s">
        <v>770</v>
      </c>
      <c r="D12205" s="372">
        <v>4</v>
      </c>
    </row>
    <row r="12206" spans="1:4" ht="30" x14ac:dyDescent="0.25">
      <c r="A12206" s="369" t="s">
        <v>13101</v>
      </c>
      <c r="B12206" s="370" t="s">
        <v>13102</v>
      </c>
      <c r="C12206" s="371" t="s">
        <v>569</v>
      </c>
      <c r="D12206" s="372">
        <v>1</v>
      </c>
    </row>
    <row r="12207" spans="1:4" ht="30" x14ac:dyDescent="0.25">
      <c r="A12207" s="369" t="s">
        <v>4428</v>
      </c>
      <c r="B12207" s="370" t="s">
        <v>7937</v>
      </c>
      <c r="C12207" s="371" t="s">
        <v>569</v>
      </c>
      <c r="D12207" s="372"/>
    </row>
    <row r="12208" spans="1:4" x14ac:dyDescent="0.25">
      <c r="A12208" s="369" t="s">
        <v>8913</v>
      </c>
      <c r="B12208" s="370" t="s">
        <v>8914</v>
      </c>
      <c r="C12208" s="371" t="s">
        <v>770</v>
      </c>
      <c r="D12208" s="372">
        <v>4</v>
      </c>
    </row>
    <row r="12209" spans="1:4" x14ac:dyDescent="0.25">
      <c r="A12209" s="369" t="s">
        <v>8915</v>
      </c>
      <c r="B12209" s="370" t="s">
        <v>8916</v>
      </c>
      <c r="C12209" s="371" t="s">
        <v>770</v>
      </c>
      <c r="D12209" s="372">
        <v>4</v>
      </c>
    </row>
    <row r="12210" spans="1:4" x14ac:dyDescent="0.25">
      <c r="A12210" s="369" t="s">
        <v>8919</v>
      </c>
      <c r="B12210" s="370" t="s">
        <v>8920</v>
      </c>
      <c r="C12210" s="371" t="s">
        <v>770</v>
      </c>
      <c r="D12210" s="372">
        <v>4</v>
      </c>
    </row>
    <row r="12211" spans="1:4" x14ac:dyDescent="0.25">
      <c r="A12211" s="369" t="s">
        <v>8921</v>
      </c>
      <c r="B12211" s="370" t="s">
        <v>8922</v>
      </c>
      <c r="C12211" s="371" t="s">
        <v>770</v>
      </c>
      <c r="D12211" s="372">
        <v>4</v>
      </c>
    </row>
    <row r="12212" spans="1:4" ht="30" x14ac:dyDescent="0.25">
      <c r="A12212" s="369" t="s">
        <v>13115</v>
      </c>
      <c r="B12212" s="370" t="s">
        <v>13116</v>
      </c>
      <c r="C12212" s="371" t="s">
        <v>569</v>
      </c>
      <c r="D12212" s="372">
        <v>1</v>
      </c>
    </row>
    <row r="12213" spans="1:4" ht="30" x14ac:dyDescent="0.25">
      <c r="A12213" s="369" t="s">
        <v>4429</v>
      </c>
      <c r="B12213" s="370" t="s">
        <v>7938</v>
      </c>
      <c r="C12213" s="371" t="s">
        <v>569</v>
      </c>
      <c r="D12213" s="372"/>
    </row>
    <row r="12214" spans="1:4" x14ac:dyDescent="0.25">
      <c r="A12214" s="369" t="s">
        <v>8913</v>
      </c>
      <c r="B12214" s="370" t="s">
        <v>8914</v>
      </c>
      <c r="C12214" s="371" t="s">
        <v>770</v>
      </c>
      <c r="D12214" s="372">
        <v>4</v>
      </c>
    </row>
    <row r="12215" spans="1:4" x14ac:dyDescent="0.25">
      <c r="A12215" s="369" t="s">
        <v>8915</v>
      </c>
      <c r="B12215" s="370" t="s">
        <v>8916</v>
      </c>
      <c r="C12215" s="371" t="s">
        <v>770</v>
      </c>
      <c r="D12215" s="372">
        <v>4</v>
      </c>
    </row>
    <row r="12216" spans="1:4" x14ac:dyDescent="0.25">
      <c r="A12216" s="369" t="s">
        <v>8919</v>
      </c>
      <c r="B12216" s="370" t="s">
        <v>8920</v>
      </c>
      <c r="C12216" s="371" t="s">
        <v>770</v>
      </c>
      <c r="D12216" s="372">
        <v>4</v>
      </c>
    </row>
    <row r="12217" spans="1:4" x14ac:dyDescent="0.25">
      <c r="A12217" s="369" t="s">
        <v>8921</v>
      </c>
      <c r="B12217" s="370" t="s">
        <v>8922</v>
      </c>
      <c r="C12217" s="371" t="s">
        <v>770</v>
      </c>
      <c r="D12217" s="372">
        <v>4</v>
      </c>
    </row>
    <row r="12218" spans="1:4" ht="30" x14ac:dyDescent="0.25">
      <c r="A12218" s="369" t="s">
        <v>13117</v>
      </c>
      <c r="B12218" s="370" t="s">
        <v>13118</v>
      </c>
      <c r="C12218" s="371" t="s">
        <v>569</v>
      </c>
      <c r="D12218" s="372">
        <v>1</v>
      </c>
    </row>
    <row r="12219" spans="1:4" ht="30" x14ac:dyDescent="0.25">
      <c r="A12219" s="369" t="s">
        <v>4430</v>
      </c>
      <c r="B12219" s="370" t="s">
        <v>7939</v>
      </c>
      <c r="C12219" s="371" t="s">
        <v>569</v>
      </c>
      <c r="D12219" s="372"/>
    </row>
    <row r="12220" spans="1:4" x14ac:dyDescent="0.25">
      <c r="A12220" s="369" t="s">
        <v>8913</v>
      </c>
      <c r="B12220" s="370" t="s">
        <v>8914</v>
      </c>
      <c r="C12220" s="371" t="s">
        <v>770</v>
      </c>
      <c r="D12220" s="372">
        <v>4</v>
      </c>
    </row>
    <row r="12221" spans="1:4" x14ac:dyDescent="0.25">
      <c r="A12221" s="369" t="s">
        <v>8915</v>
      </c>
      <c r="B12221" s="370" t="s">
        <v>8916</v>
      </c>
      <c r="C12221" s="371" t="s">
        <v>770</v>
      </c>
      <c r="D12221" s="372">
        <v>4</v>
      </c>
    </row>
    <row r="12222" spans="1:4" x14ac:dyDescent="0.25">
      <c r="A12222" s="369" t="s">
        <v>8919</v>
      </c>
      <c r="B12222" s="370" t="s">
        <v>8920</v>
      </c>
      <c r="C12222" s="371" t="s">
        <v>770</v>
      </c>
      <c r="D12222" s="372">
        <v>4</v>
      </c>
    </row>
    <row r="12223" spans="1:4" x14ac:dyDescent="0.25">
      <c r="A12223" s="369" t="s">
        <v>8921</v>
      </c>
      <c r="B12223" s="370" t="s">
        <v>8922</v>
      </c>
      <c r="C12223" s="371" t="s">
        <v>770</v>
      </c>
      <c r="D12223" s="372">
        <v>4</v>
      </c>
    </row>
    <row r="12224" spans="1:4" ht="30" x14ac:dyDescent="0.25">
      <c r="A12224" s="369" t="s">
        <v>13119</v>
      </c>
      <c r="B12224" s="370" t="s">
        <v>13120</v>
      </c>
      <c r="C12224" s="371" t="s">
        <v>569</v>
      </c>
      <c r="D12224" s="372">
        <v>1</v>
      </c>
    </row>
    <row r="12225" spans="1:4" ht="45" x14ac:dyDescent="0.25">
      <c r="A12225" s="369" t="s">
        <v>4431</v>
      </c>
      <c r="B12225" s="370" t="s">
        <v>7940</v>
      </c>
      <c r="C12225" s="371" t="s">
        <v>569</v>
      </c>
      <c r="D12225" s="372"/>
    </row>
    <row r="12226" spans="1:4" x14ac:dyDescent="0.25">
      <c r="A12226" s="369" t="s">
        <v>8913</v>
      </c>
      <c r="B12226" s="370" t="s">
        <v>8914</v>
      </c>
      <c r="C12226" s="371" t="s">
        <v>770</v>
      </c>
      <c r="D12226" s="372">
        <v>4</v>
      </c>
    </row>
    <row r="12227" spans="1:4" x14ac:dyDescent="0.25">
      <c r="A12227" s="369" t="s">
        <v>8915</v>
      </c>
      <c r="B12227" s="370" t="s">
        <v>8916</v>
      </c>
      <c r="C12227" s="371" t="s">
        <v>770</v>
      </c>
      <c r="D12227" s="372">
        <v>4</v>
      </c>
    </row>
    <row r="12228" spans="1:4" x14ac:dyDescent="0.25">
      <c r="A12228" s="369" t="s">
        <v>8919</v>
      </c>
      <c r="B12228" s="370" t="s">
        <v>8920</v>
      </c>
      <c r="C12228" s="371" t="s">
        <v>770</v>
      </c>
      <c r="D12228" s="372">
        <v>4</v>
      </c>
    </row>
    <row r="12229" spans="1:4" x14ac:dyDescent="0.25">
      <c r="A12229" s="369" t="s">
        <v>8921</v>
      </c>
      <c r="B12229" s="370" t="s">
        <v>8922</v>
      </c>
      <c r="C12229" s="371" t="s">
        <v>770</v>
      </c>
      <c r="D12229" s="372">
        <v>4</v>
      </c>
    </row>
    <row r="12230" spans="1:4" ht="30" x14ac:dyDescent="0.25">
      <c r="A12230" s="369" t="s">
        <v>13121</v>
      </c>
      <c r="B12230" s="370" t="s">
        <v>13122</v>
      </c>
      <c r="C12230" s="371" t="s">
        <v>569</v>
      </c>
      <c r="D12230" s="372">
        <v>1</v>
      </c>
    </row>
    <row r="12231" spans="1:4" ht="30" x14ac:dyDescent="0.25">
      <c r="A12231" s="369" t="s">
        <v>4432</v>
      </c>
      <c r="B12231" s="370" t="s">
        <v>7941</v>
      </c>
      <c r="C12231" s="371" t="s">
        <v>569</v>
      </c>
      <c r="D12231" s="372"/>
    </row>
    <row r="12232" spans="1:4" x14ac:dyDescent="0.25">
      <c r="A12232" s="369" t="s">
        <v>8913</v>
      </c>
      <c r="B12232" s="370" t="s">
        <v>8914</v>
      </c>
      <c r="C12232" s="371" t="s">
        <v>770</v>
      </c>
      <c r="D12232" s="372">
        <v>4</v>
      </c>
    </row>
    <row r="12233" spans="1:4" x14ac:dyDescent="0.25">
      <c r="A12233" s="369" t="s">
        <v>8915</v>
      </c>
      <c r="B12233" s="370" t="s">
        <v>8916</v>
      </c>
      <c r="C12233" s="371" t="s">
        <v>770</v>
      </c>
      <c r="D12233" s="372">
        <v>4</v>
      </c>
    </row>
    <row r="12234" spans="1:4" x14ac:dyDescent="0.25">
      <c r="A12234" s="369" t="s">
        <v>8919</v>
      </c>
      <c r="B12234" s="370" t="s">
        <v>8920</v>
      </c>
      <c r="C12234" s="371" t="s">
        <v>770</v>
      </c>
      <c r="D12234" s="372">
        <v>4</v>
      </c>
    </row>
    <row r="12235" spans="1:4" x14ac:dyDescent="0.25">
      <c r="A12235" s="369" t="s">
        <v>8921</v>
      </c>
      <c r="B12235" s="370" t="s">
        <v>8922</v>
      </c>
      <c r="C12235" s="371" t="s">
        <v>770</v>
      </c>
      <c r="D12235" s="372">
        <v>4</v>
      </c>
    </row>
    <row r="12236" spans="1:4" ht="45" x14ac:dyDescent="0.25">
      <c r="A12236" s="369" t="s">
        <v>13093</v>
      </c>
      <c r="B12236" s="370" t="s">
        <v>13094</v>
      </c>
      <c r="C12236" s="371" t="s">
        <v>569</v>
      </c>
      <c r="D12236" s="372">
        <v>1</v>
      </c>
    </row>
    <row r="12237" spans="1:4" x14ac:dyDescent="0.25">
      <c r="A12237" s="365" t="s">
        <v>7942</v>
      </c>
      <c r="B12237" s="366" t="s">
        <v>4433</v>
      </c>
      <c r="C12237" s="367"/>
      <c r="D12237" s="368"/>
    </row>
    <row r="12238" spans="1:4" x14ac:dyDescent="0.25">
      <c r="A12238" s="369" t="s">
        <v>4434</v>
      </c>
      <c r="B12238" s="370" t="s">
        <v>4435</v>
      </c>
      <c r="C12238" s="371" t="s">
        <v>569</v>
      </c>
      <c r="D12238" s="372"/>
    </row>
    <row r="12239" spans="1:4" x14ac:dyDescent="0.25">
      <c r="A12239" s="369" t="s">
        <v>8919</v>
      </c>
      <c r="B12239" s="370" t="s">
        <v>8920</v>
      </c>
      <c r="C12239" s="371" t="s">
        <v>770</v>
      </c>
      <c r="D12239" s="372">
        <v>2</v>
      </c>
    </row>
    <row r="12240" spans="1:4" x14ac:dyDescent="0.25">
      <c r="A12240" s="369" t="s">
        <v>8921</v>
      </c>
      <c r="B12240" s="370" t="s">
        <v>8922</v>
      </c>
      <c r="C12240" s="371" t="s">
        <v>770</v>
      </c>
      <c r="D12240" s="372">
        <v>4</v>
      </c>
    </row>
    <row r="12241" spans="1:4" ht="30" x14ac:dyDescent="0.25">
      <c r="A12241" s="369" t="s">
        <v>13063</v>
      </c>
      <c r="B12241" s="370" t="s">
        <v>13064</v>
      </c>
      <c r="C12241" s="371" t="s">
        <v>569</v>
      </c>
      <c r="D12241" s="372">
        <v>1</v>
      </c>
    </row>
    <row r="12242" spans="1:4" x14ac:dyDescent="0.25">
      <c r="A12242" s="365" t="s">
        <v>7943</v>
      </c>
      <c r="B12242" s="366" t="s">
        <v>15186</v>
      </c>
      <c r="C12242" s="367"/>
      <c r="D12242" s="368"/>
    </row>
    <row r="12243" spans="1:4" ht="30" x14ac:dyDescent="0.25">
      <c r="A12243" s="369" t="s">
        <v>4436</v>
      </c>
      <c r="B12243" s="370" t="s">
        <v>7945</v>
      </c>
      <c r="C12243" s="371" t="s">
        <v>569</v>
      </c>
      <c r="D12243" s="372"/>
    </row>
    <row r="12244" spans="1:4" x14ac:dyDescent="0.25">
      <c r="A12244" s="369" t="s">
        <v>8935</v>
      </c>
      <c r="B12244" s="370" t="s">
        <v>8936</v>
      </c>
      <c r="C12244" s="371" t="s">
        <v>770</v>
      </c>
      <c r="D12244" s="372">
        <v>0.3</v>
      </c>
    </row>
    <row r="12245" spans="1:4" x14ac:dyDescent="0.25">
      <c r="A12245" s="369" t="s">
        <v>8949</v>
      </c>
      <c r="B12245" s="370" t="s">
        <v>8950</v>
      </c>
      <c r="C12245" s="371" t="s">
        <v>770</v>
      </c>
      <c r="D12245" s="372">
        <v>0.3</v>
      </c>
    </row>
    <row r="12246" spans="1:4" ht="45" x14ac:dyDescent="0.25">
      <c r="A12246" s="369" t="s">
        <v>13295</v>
      </c>
      <c r="B12246" s="370" t="s">
        <v>13296</v>
      </c>
      <c r="C12246" s="371" t="s">
        <v>569</v>
      </c>
      <c r="D12246" s="372">
        <v>1</v>
      </c>
    </row>
    <row r="12247" spans="1:4" x14ac:dyDescent="0.25">
      <c r="A12247" s="369" t="s">
        <v>4437</v>
      </c>
      <c r="B12247" s="370" t="s">
        <v>4438</v>
      </c>
      <c r="C12247" s="371" t="s">
        <v>569</v>
      </c>
      <c r="D12247" s="372"/>
    </row>
    <row r="12248" spans="1:4" x14ac:dyDescent="0.25">
      <c r="A12248" s="369" t="s">
        <v>8913</v>
      </c>
      <c r="B12248" s="370" t="s">
        <v>8914</v>
      </c>
      <c r="C12248" s="371" t="s">
        <v>770</v>
      </c>
      <c r="D12248" s="372">
        <v>1</v>
      </c>
    </row>
    <row r="12249" spans="1:4" x14ac:dyDescent="0.25">
      <c r="A12249" s="369" t="s">
        <v>8915</v>
      </c>
      <c r="B12249" s="370" t="s">
        <v>8916</v>
      </c>
      <c r="C12249" s="371" t="s">
        <v>770</v>
      </c>
      <c r="D12249" s="372">
        <v>1</v>
      </c>
    </row>
    <row r="12250" spans="1:4" ht="30" x14ac:dyDescent="0.25">
      <c r="A12250" s="369" t="s">
        <v>13065</v>
      </c>
      <c r="B12250" s="370" t="s">
        <v>13066</v>
      </c>
      <c r="C12250" s="371" t="s">
        <v>569</v>
      </c>
      <c r="D12250" s="372">
        <v>1</v>
      </c>
    </row>
    <row r="12251" spans="1:4" x14ac:dyDescent="0.25">
      <c r="A12251" s="369" t="s">
        <v>4439</v>
      </c>
      <c r="B12251" s="370" t="s">
        <v>4440</v>
      </c>
      <c r="C12251" s="371" t="s">
        <v>569</v>
      </c>
      <c r="D12251" s="372"/>
    </row>
    <row r="12252" spans="1:4" x14ac:dyDescent="0.25">
      <c r="A12252" s="369" t="s">
        <v>8913</v>
      </c>
      <c r="B12252" s="370" t="s">
        <v>8914</v>
      </c>
      <c r="C12252" s="371" t="s">
        <v>770</v>
      </c>
      <c r="D12252" s="372">
        <v>0.5</v>
      </c>
    </row>
    <row r="12253" spans="1:4" x14ac:dyDescent="0.25">
      <c r="A12253" s="369" t="s">
        <v>8915</v>
      </c>
      <c r="B12253" s="370" t="s">
        <v>8916</v>
      </c>
      <c r="C12253" s="371" t="s">
        <v>770</v>
      </c>
      <c r="D12253" s="372">
        <v>0.5</v>
      </c>
    </row>
    <row r="12254" spans="1:4" ht="30" x14ac:dyDescent="0.25">
      <c r="A12254" s="369" t="s">
        <v>12360</v>
      </c>
      <c r="B12254" s="370" t="s">
        <v>12361</v>
      </c>
      <c r="C12254" s="371" t="s">
        <v>569</v>
      </c>
      <c r="D12254" s="372">
        <v>1</v>
      </c>
    </row>
    <row r="12255" spans="1:4" x14ac:dyDescent="0.25">
      <c r="A12255" s="369" t="s">
        <v>4441</v>
      </c>
      <c r="B12255" s="370" t="s">
        <v>4442</v>
      </c>
      <c r="C12255" s="371" t="s">
        <v>569</v>
      </c>
      <c r="D12255" s="372"/>
    </row>
    <row r="12256" spans="1:4" x14ac:dyDescent="0.25">
      <c r="A12256" s="369" t="s">
        <v>8913</v>
      </c>
      <c r="B12256" s="370" t="s">
        <v>8914</v>
      </c>
      <c r="C12256" s="371" t="s">
        <v>770</v>
      </c>
      <c r="D12256" s="372">
        <v>0.5</v>
      </c>
    </row>
    <row r="12257" spans="1:4" x14ac:dyDescent="0.25">
      <c r="A12257" s="369" t="s">
        <v>8915</v>
      </c>
      <c r="B12257" s="370" t="s">
        <v>8916</v>
      </c>
      <c r="C12257" s="371" t="s">
        <v>770</v>
      </c>
      <c r="D12257" s="372">
        <v>0.5</v>
      </c>
    </row>
    <row r="12258" spans="1:4" ht="30" x14ac:dyDescent="0.25">
      <c r="A12258" s="369" t="s">
        <v>12362</v>
      </c>
      <c r="B12258" s="370" t="s">
        <v>12363</v>
      </c>
      <c r="C12258" s="371" t="s">
        <v>569</v>
      </c>
      <c r="D12258" s="372">
        <v>1</v>
      </c>
    </row>
    <row r="12259" spans="1:4" ht="30" x14ac:dyDescent="0.25">
      <c r="A12259" s="369" t="s">
        <v>4443</v>
      </c>
      <c r="B12259" s="370" t="s">
        <v>4444</v>
      </c>
      <c r="C12259" s="371" t="s">
        <v>569</v>
      </c>
      <c r="D12259" s="372"/>
    </row>
    <row r="12260" spans="1:4" x14ac:dyDescent="0.25">
      <c r="A12260" s="369" t="s">
        <v>8913</v>
      </c>
      <c r="B12260" s="370" t="s">
        <v>8914</v>
      </c>
      <c r="C12260" s="371" t="s">
        <v>770</v>
      </c>
      <c r="D12260" s="372">
        <v>0.2</v>
      </c>
    </row>
    <row r="12261" spans="1:4" x14ac:dyDescent="0.25">
      <c r="A12261" s="369" t="s">
        <v>8915</v>
      </c>
      <c r="B12261" s="370" t="s">
        <v>8916</v>
      </c>
      <c r="C12261" s="371" t="s">
        <v>770</v>
      </c>
      <c r="D12261" s="372">
        <v>0.2</v>
      </c>
    </row>
    <row r="12262" spans="1:4" ht="30" x14ac:dyDescent="0.25">
      <c r="A12262" s="369" t="s">
        <v>13620</v>
      </c>
      <c r="B12262" s="370" t="s">
        <v>13621</v>
      </c>
      <c r="C12262" s="371" t="s">
        <v>569</v>
      </c>
      <c r="D12262" s="372">
        <v>1</v>
      </c>
    </row>
    <row r="12263" spans="1:4" ht="30" x14ac:dyDescent="0.25">
      <c r="A12263" s="369" t="s">
        <v>4445</v>
      </c>
      <c r="B12263" s="370" t="s">
        <v>4446</v>
      </c>
      <c r="C12263" s="371" t="s">
        <v>569</v>
      </c>
      <c r="D12263" s="372"/>
    </row>
    <row r="12264" spans="1:4" x14ac:dyDescent="0.25">
      <c r="A12264" s="369" t="s">
        <v>8913</v>
      </c>
      <c r="B12264" s="370" t="s">
        <v>8914</v>
      </c>
      <c r="C12264" s="371" t="s">
        <v>770</v>
      </c>
      <c r="D12264" s="372">
        <v>0.5</v>
      </c>
    </row>
    <row r="12265" spans="1:4" x14ac:dyDescent="0.25">
      <c r="A12265" s="369" t="s">
        <v>8915</v>
      </c>
      <c r="B12265" s="370" t="s">
        <v>8916</v>
      </c>
      <c r="C12265" s="371" t="s">
        <v>770</v>
      </c>
      <c r="D12265" s="372">
        <v>0.5</v>
      </c>
    </row>
    <row r="12266" spans="1:4" ht="30" x14ac:dyDescent="0.25">
      <c r="A12266" s="369" t="s">
        <v>13618</v>
      </c>
      <c r="B12266" s="370" t="s">
        <v>13619</v>
      </c>
      <c r="C12266" s="371" t="s">
        <v>569</v>
      </c>
      <c r="D12266" s="372">
        <v>1</v>
      </c>
    </row>
    <row r="12267" spans="1:4" x14ac:dyDescent="0.25">
      <c r="A12267" s="365" t="s">
        <v>7946</v>
      </c>
      <c r="B12267" s="366" t="s">
        <v>15187</v>
      </c>
      <c r="C12267" s="367"/>
      <c r="D12267" s="368"/>
    </row>
    <row r="12268" spans="1:4" x14ac:dyDescent="0.25">
      <c r="A12268" s="365" t="s">
        <v>7947</v>
      </c>
      <c r="B12268" s="366" t="s">
        <v>15188</v>
      </c>
      <c r="C12268" s="367"/>
      <c r="D12268" s="368"/>
    </row>
    <row r="12269" spans="1:4" x14ac:dyDescent="0.25">
      <c r="A12269" s="369" t="s">
        <v>4449</v>
      </c>
      <c r="B12269" s="370" t="s">
        <v>7948</v>
      </c>
      <c r="C12269" s="371" t="s">
        <v>569</v>
      </c>
      <c r="D12269" s="372"/>
    </row>
    <row r="12270" spans="1:4" x14ac:dyDescent="0.25">
      <c r="A12270" s="369" t="s">
        <v>8919</v>
      </c>
      <c r="B12270" s="370" t="s">
        <v>8920</v>
      </c>
      <c r="C12270" s="371" t="s">
        <v>770</v>
      </c>
      <c r="D12270" s="372">
        <v>1</v>
      </c>
    </row>
    <row r="12271" spans="1:4" x14ac:dyDescent="0.25">
      <c r="A12271" s="369" t="s">
        <v>8921</v>
      </c>
      <c r="B12271" s="370" t="s">
        <v>8922</v>
      </c>
      <c r="C12271" s="371" t="s">
        <v>770</v>
      </c>
      <c r="D12271" s="372">
        <v>1.5</v>
      </c>
    </row>
    <row r="12272" spans="1:4" x14ac:dyDescent="0.25">
      <c r="A12272" s="369" t="s">
        <v>8993</v>
      </c>
      <c r="B12272" s="370" t="s">
        <v>8994</v>
      </c>
      <c r="C12272" s="371" t="s">
        <v>32</v>
      </c>
      <c r="D12272" s="372">
        <v>4.1159999999999997</v>
      </c>
    </row>
    <row r="12273" spans="1:4" x14ac:dyDescent="0.25">
      <c r="A12273" s="369" t="s">
        <v>9049</v>
      </c>
      <c r="B12273" s="370" t="s">
        <v>9050</v>
      </c>
      <c r="C12273" s="371" t="s">
        <v>25</v>
      </c>
      <c r="D12273" s="372">
        <v>1.2500000000000001E-2</v>
      </c>
    </row>
    <row r="12274" spans="1:4" ht="30" x14ac:dyDescent="0.25">
      <c r="A12274" s="369" t="s">
        <v>11879</v>
      </c>
      <c r="B12274" s="370" t="s">
        <v>11880</v>
      </c>
      <c r="C12274" s="371" t="s">
        <v>569</v>
      </c>
      <c r="D12274" s="372">
        <v>1</v>
      </c>
    </row>
    <row r="12275" spans="1:4" x14ac:dyDescent="0.25">
      <c r="A12275" s="369" t="s">
        <v>12089</v>
      </c>
      <c r="B12275" s="370" t="s">
        <v>12090</v>
      </c>
      <c r="C12275" s="371" t="s">
        <v>569</v>
      </c>
      <c r="D12275" s="372">
        <v>1</v>
      </c>
    </row>
    <row r="12276" spans="1:4" x14ac:dyDescent="0.25">
      <c r="A12276" s="369" t="s">
        <v>4450</v>
      </c>
      <c r="B12276" s="370" t="s">
        <v>7949</v>
      </c>
      <c r="C12276" s="371" t="s">
        <v>569</v>
      </c>
      <c r="D12276" s="372"/>
    </row>
    <row r="12277" spans="1:4" x14ac:dyDescent="0.25">
      <c r="A12277" s="369" t="s">
        <v>8919</v>
      </c>
      <c r="B12277" s="370" t="s">
        <v>8920</v>
      </c>
      <c r="C12277" s="371" t="s">
        <v>770</v>
      </c>
      <c r="D12277" s="372">
        <v>1</v>
      </c>
    </row>
    <row r="12278" spans="1:4" x14ac:dyDescent="0.25">
      <c r="A12278" s="369" t="s">
        <v>8921</v>
      </c>
      <c r="B12278" s="370" t="s">
        <v>8922</v>
      </c>
      <c r="C12278" s="371" t="s">
        <v>770</v>
      </c>
      <c r="D12278" s="372">
        <v>2</v>
      </c>
    </row>
    <row r="12279" spans="1:4" x14ac:dyDescent="0.25">
      <c r="A12279" s="369" t="s">
        <v>9005</v>
      </c>
      <c r="B12279" s="370" t="s">
        <v>9006</v>
      </c>
      <c r="C12279" s="371" t="s">
        <v>32</v>
      </c>
      <c r="D12279" s="372">
        <v>0.25</v>
      </c>
    </row>
    <row r="12280" spans="1:4" x14ac:dyDescent="0.25">
      <c r="A12280" s="369" t="s">
        <v>9538</v>
      </c>
      <c r="B12280" s="370" t="s">
        <v>9539</v>
      </c>
      <c r="C12280" s="371" t="s">
        <v>569</v>
      </c>
      <c r="D12280" s="372">
        <v>2</v>
      </c>
    </row>
    <row r="12281" spans="1:4" ht="30" x14ac:dyDescent="0.25">
      <c r="A12281" s="369" t="s">
        <v>11917</v>
      </c>
      <c r="B12281" s="370" t="s">
        <v>11918</v>
      </c>
      <c r="C12281" s="371" t="s">
        <v>569</v>
      </c>
      <c r="D12281" s="372">
        <v>1</v>
      </c>
    </row>
    <row r="12282" spans="1:4" x14ac:dyDescent="0.25">
      <c r="A12282" s="369" t="s">
        <v>12089</v>
      </c>
      <c r="B12282" s="370" t="s">
        <v>12090</v>
      </c>
      <c r="C12282" s="371" t="s">
        <v>569</v>
      </c>
      <c r="D12282" s="372">
        <v>1</v>
      </c>
    </row>
    <row r="12283" spans="1:4" ht="30" x14ac:dyDescent="0.25">
      <c r="A12283" s="369" t="s">
        <v>12095</v>
      </c>
      <c r="B12283" s="370" t="s">
        <v>12096</v>
      </c>
      <c r="C12283" s="371" t="s">
        <v>569</v>
      </c>
      <c r="D12283" s="372">
        <v>1</v>
      </c>
    </row>
    <row r="12284" spans="1:4" x14ac:dyDescent="0.25">
      <c r="A12284" s="369" t="s">
        <v>12099</v>
      </c>
      <c r="B12284" s="370" t="s">
        <v>12100</v>
      </c>
      <c r="C12284" s="371" t="s">
        <v>569</v>
      </c>
      <c r="D12284" s="372">
        <v>1</v>
      </c>
    </row>
    <row r="12285" spans="1:4" ht="30" x14ac:dyDescent="0.25">
      <c r="A12285" s="369" t="s">
        <v>12107</v>
      </c>
      <c r="B12285" s="370" t="s">
        <v>12108</v>
      </c>
      <c r="C12285" s="371" t="s">
        <v>569</v>
      </c>
      <c r="D12285" s="372">
        <v>1</v>
      </c>
    </row>
    <row r="12286" spans="1:4" x14ac:dyDescent="0.25">
      <c r="A12286" s="369" t="s">
        <v>122</v>
      </c>
      <c r="B12286" s="370" t="s">
        <v>7950</v>
      </c>
      <c r="C12286" s="371" t="s">
        <v>569</v>
      </c>
      <c r="D12286" s="372"/>
    </row>
    <row r="12287" spans="1:4" x14ac:dyDescent="0.25">
      <c r="A12287" s="369" t="s">
        <v>8919</v>
      </c>
      <c r="B12287" s="370" t="s">
        <v>8920</v>
      </c>
      <c r="C12287" s="371" t="s">
        <v>770</v>
      </c>
      <c r="D12287" s="372">
        <v>1</v>
      </c>
    </row>
    <row r="12288" spans="1:4" x14ac:dyDescent="0.25">
      <c r="A12288" s="369" t="s">
        <v>8921</v>
      </c>
      <c r="B12288" s="370" t="s">
        <v>8922</v>
      </c>
      <c r="C12288" s="371" t="s">
        <v>770</v>
      </c>
      <c r="D12288" s="372">
        <v>1.5</v>
      </c>
    </row>
    <row r="12289" spans="1:4" x14ac:dyDescent="0.25">
      <c r="A12289" s="369" t="s">
        <v>9005</v>
      </c>
      <c r="B12289" s="370" t="s">
        <v>9006</v>
      </c>
      <c r="C12289" s="371" t="s">
        <v>32</v>
      </c>
      <c r="D12289" s="372">
        <v>0.25</v>
      </c>
    </row>
    <row r="12290" spans="1:4" x14ac:dyDescent="0.25">
      <c r="A12290" s="369" t="s">
        <v>9538</v>
      </c>
      <c r="B12290" s="370" t="s">
        <v>9539</v>
      </c>
      <c r="C12290" s="371" t="s">
        <v>569</v>
      </c>
      <c r="D12290" s="372">
        <v>2</v>
      </c>
    </row>
    <row r="12291" spans="1:4" ht="30" x14ac:dyDescent="0.25">
      <c r="A12291" s="369" t="s">
        <v>11877</v>
      </c>
      <c r="B12291" s="370" t="s">
        <v>11878</v>
      </c>
      <c r="C12291" s="371" t="s">
        <v>569</v>
      </c>
      <c r="D12291" s="372">
        <v>1</v>
      </c>
    </row>
    <row r="12292" spans="1:4" x14ac:dyDescent="0.25">
      <c r="A12292" s="369" t="s">
        <v>12089</v>
      </c>
      <c r="B12292" s="370" t="s">
        <v>12090</v>
      </c>
      <c r="C12292" s="371" t="s">
        <v>569</v>
      </c>
      <c r="D12292" s="372">
        <v>1</v>
      </c>
    </row>
    <row r="12293" spans="1:4" x14ac:dyDescent="0.25">
      <c r="A12293" s="369" t="s">
        <v>12099</v>
      </c>
      <c r="B12293" s="370" t="s">
        <v>12100</v>
      </c>
      <c r="C12293" s="371" t="s">
        <v>569</v>
      </c>
      <c r="D12293" s="372">
        <v>1</v>
      </c>
    </row>
    <row r="12294" spans="1:4" ht="30" x14ac:dyDescent="0.25">
      <c r="A12294" s="369" t="s">
        <v>12107</v>
      </c>
      <c r="B12294" s="370" t="s">
        <v>12108</v>
      </c>
      <c r="C12294" s="371" t="s">
        <v>569</v>
      </c>
      <c r="D12294" s="372">
        <v>1</v>
      </c>
    </row>
    <row r="12295" spans="1:4" x14ac:dyDescent="0.25">
      <c r="A12295" s="369" t="s">
        <v>4451</v>
      </c>
      <c r="B12295" s="370" t="s">
        <v>7951</v>
      </c>
      <c r="C12295" s="371" t="s">
        <v>569</v>
      </c>
      <c r="D12295" s="372"/>
    </row>
    <row r="12296" spans="1:4" x14ac:dyDescent="0.25">
      <c r="A12296" s="369" t="s">
        <v>8919</v>
      </c>
      <c r="B12296" s="370" t="s">
        <v>8920</v>
      </c>
      <c r="C12296" s="371" t="s">
        <v>770</v>
      </c>
      <c r="D12296" s="372">
        <v>1</v>
      </c>
    </row>
    <row r="12297" spans="1:4" x14ac:dyDescent="0.25">
      <c r="A12297" s="369" t="s">
        <v>8921</v>
      </c>
      <c r="B12297" s="370" t="s">
        <v>8922</v>
      </c>
      <c r="C12297" s="371" t="s">
        <v>770</v>
      </c>
      <c r="D12297" s="372">
        <v>1.5</v>
      </c>
    </row>
    <row r="12298" spans="1:4" x14ac:dyDescent="0.25">
      <c r="A12298" s="369" t="s">
        <v>9005</v>
      </c>
      <c r="B12298" s="370" t="s">
        <v>9006</v>
      </c>
      <c r="C12298" s="371" t="s">
        <v>32</v>
      </c>
      <c r="D12298" s="372">
        <v>0.25</v>
      </c>
    </row>
    <row r="12299" spans="1:4" x14ac:dyDescent="0.25">
      <c r="A12299" s="369" t="s">
        <v>9538</v>
      </c>
      <c r="B12299" s="370" t="s">
        <v>9539</v>
      </c>
      <c r="C12299" s="371" t="s">
        <v>569</v>
      </c>
      <c r="D12299" s="372">
        <v>2</v>
      </c>
    </row>
    <row r="12300" spans="1:4" ht="30" x14ac:dyDescent="0.25">
      <c r="A12300" s="369" t="s">
        <v>11891</v>
      </c>
      <c r="B12300" s="370" t="s">
        <v>11892</v>
      </c>
      <c r="C12300" s="371" t="s">
        <v>569</v>
      </c>
      <c r="D12300" s="372">
        <v>1</v>
      </c>
    </row>
    <row r="12301" spans="1:4" x14ac:dyDescent="0.25">
      <c r="A12301" s="369" t="s">
        <v>12089</v>
      </c>
      <c r="B12301" s="370" t="s">
        <v>12090</v>
      </c>
      <c r="C12301" s="371" t="s">
        <v>569</v>
      </c>
      <c r="D12301" s="372">
        <v>1</v>
      </c>
    </row>
    <row r="12302" spans="1:4" ht="30" x14ac:dyDescent="0.25">
      <c r="A12302" s="369" t="s">
        <v>12107</v>
      </c>
      <c r="B12302" s="370" t="s">
        <v>12108</v>
      </c>
      <c r="C12302" s="371" t="s">
        <v>569</v>
      </c>
      <c r="D12302" s="372">
        <v>1</v>
      </c>
    </row>
    <row r="12303" spans="1:4" x14ac:dyDescent="0.25">
      <c r="A12303" s="369" t="s">
        <v>4452</v>
      </c>
      <c r="B12303" s="370" t="s">
        <v>4453</v>
      </c>
      <c r="C12303" s="371" t="s">
        <v>569</v>
      </c>
      <c r="D12303" s="372"/>
    </row>
    <row r="12304" spans="1:4" x14ac:dyDescent="0.25">
      <c r="A12304" s="369" t="s">
        <v>8919</v>
      </c>
      <c r="B12304" s="370" t="s">
        <v>8920</v>
      </c>
      <c r="C12304" s="371" t="s">
        <v>770</v>
      </c>
      <c r="D12304" s="372">
        <v>1</v>
      </c>
    </row>
    <row r="12305" spans="1:4" x14ac:dyDescent="0.25">
      <c r="A12305" s="369" t="s">
        <v>8921</v>
      </c>
      <c r="B12305" s="370" t="s">
        <v>8922</v>
      </c>
      <c r="C12305" s="371" t="s">
        <v>770</v>
      </c>
      <c r="D12305" s="372">
        <v>2</v>
      </c>
    </row>
    <row r="12306" spans="1:4" x14ac:dyDescent="0.25">
      <c r="A12306" s="369" t="s">
        <v>9108</v>
      </c>
      <c r="B12306" s="370" t="s">
        <v>9109</v>
      </c>
      <c r="C12306" s="371" t="s">
        <v>52</v>
      </c>
      <c r="D12306" s="372">
        <v>0.5</v>
      </c>
    </row>
    <row r="12307" spans="1:4" x14ac:dyDescent="0.25">
      <c r="A12307" s="369" t="s">
        <v>9564</v>
      </c>
      <c r="B12307" s="370" t="s">
        <v>9565</v>
      </c>
      <c r="C12307" s="371" t="s">
        <v>3227</v>
      </c>
      <c r="D12307" s="372">
        <v>1</v>
      </c>
    </row>
    <row r="12308" spans="1:4" ht="30" x14ac:dyDescent="0.25">
      <c r="A12308" s="369" t="s">
        <v>11883</v>
      </c>
      <c r="B12308" s="370" t="s">
        <v>11884</v>
      </c>
      <c r="C12308" s="371" t="s">
        <v>569</v>
      </c>
      <c r="D12308" s="372">
        <v>1</v>
      </c>
    </row>
    <row r="12309" spans="1:4" x14ac:dyDescent="0.25">
      <c r="A12309" s="369" t="s">
        <v>4454</v>
      </c>
      <c r="B12309" s="370" t="s">
        <v>4455</v>
      </c>
      <c r="C12309" s="371" t="s">
        <v>569</v>
      </c>
      <c r="D12309" s="372"/>
    </row>
    <row r="12310" spans="1:4" x14ac:dyDescent="0.25">
      <c r="A12310" s="369" t="s">
        <v>8919</v>
      </c>
      <c r="B12310" s="370" t="s">
        <v>8920</v>
      </c>
      <c r="C12310" s="371" t="s">
        <v>770</v>
      </c>
      <c r="D12310" s="372">
        <v>1</v>
      </c>
    </row>
    <row r="12311" spans="1:4" x14ac:dyDescent="0.25">
      <c r="A12311" s="369" t="s">
        <v>8921</v>
      </c>
      <c r="B12311" s="370" t="s">
        <v>8922</v>
      </c>
      <c r="C12311" s="371" t="s">
        <v>770</v>
      </c>
      <c r="D12311" s="372">
        <v>2</v>
      </c>
    </row>
    <row r="12312" spans="1:4" x14ac:dyDescent="0.25">
      <c r="A12312" s="369" t="s">
        <v>9108</v>
      </c>
      <c r="B12312" s="370" t="s">
        <v>9109</v>
      </c>
      <c r="C12312" s="371" t="s">
        <v>52</v>
      </c>
      <c r="D12312" s="372">
        <v>1</v>
      </c>
    </row>
    <row r="12313" spans="1:4" x14ac:dyDescent="0.25">
      <c r="A12313" s="369" t="s">
        <v>9564</v>
      </c>
      <c r="B12313" s="370" t="s">
        <v>9565</v>
      </c>
      <c r="C12313" s="371" t="s">
        <v>3227</v>
      </c>
      <c r="D12313" s="372">
        <v>1</v>
      </c>
    </row>
    <row r="12314" spans="1:4" ht="30" x14ac:dyDescent="0.25">
      <c r="A12314" s="369" t="s">
        <v>11881</v>
      </c>
      <c r="B12314" s="370" t="s">
        <v>11882</v>
      </c>
      <c r="C12314" s="371" t="s">
        <v>569</v>
      </c>
      <c r="D12314" s="372">
        <v>1</v>
      </c>
    </row>
    <row r="12315" spans="1:4" x14ac:dyDescent="0.25">
      <c r="A12315" s="369" t="s">
        <v>4456</v>
      </c>
      <c r="B12315" s="370" t="s">
        <v>7952</v>
      </c>
      <c r="C12315" s="371" t="s">
        <v>569</v>
      </c>
      <c r="D12315" s="372"/>
    </row>
    <row r="12316" spans="1:4" x14ac:dyDescent="0.25">
      <c r="A12316" s="369" t="s">
        <v>8919</v>
      </c>
      <c r="B12316" s="370" t="s">
        <v>8920</v>
      </c>
      <c r="C12316" s="371" t="s">
        <v>770</v>
      </c>
      <c r="D12316" s="372">
        <v>1</v>
      </c>
    </row>
    <row r="12317" spans="1:4" x14ac:dyDescent="0.25">
      <c r="A12317" s="369" t="s">
        <v>8921</v>
      </c>
      <c r="B12317" s="370" t="s">
        <v>8922</v>
      </c>
      <c r="C12317" s="371" t="s">
        <v>770</v>
      </c>
      <c r="D12317" s="372">
        <v>2</v>
      </c>
    </row>
    <row r="12318" spans="1:4" x14ac:dyDescent="0.25">
      <c r="A12318" s="369" t="s">
        <v>9108</v>
      </c>
      <c r="B12318" s="370" t="s">
        <v>9109</v>
      </c>
      <c r="C12318" s="371" t="s">
        <v>52</v>
      </c>
      <c r="D12318" s="372">
        <v>1</v>
      </c>
    </row>
    <row r="12319" spans="1:4" x14ac:dyDescent="0.25">
      <c r="A12319" s="369" t="s">
        <v>9564</v>
      </c>
      <c r="B12319" s="370" t="s">
        <v>9565</v>
      </c>
      <c r="C12319" s="371" t="s">
        <v>3227</v>
      </c>
      <c r="D12319" s="372">
        <v>1</v>
      </c>
    </row>
    <row r="12320" spans="1:4" ht="30" x14ac:dyDescent="0.25">
      <c r="A12320" s="369" t="s">
        <v>11895</v>
      </c>
      <c r="B12320" s="370" t="s">
        <v>11896</v>
      </c>
      <c r="C12320" s="371" t="s">
        <v>780</v>
      </c>
      <c r="D12320" s="372">
        <v>1</v>
      </c>
    </row>
    <row r="12321" spans="1:4" x14ac:dyDescent="0.25">
      <c r="A12321" s="369" t="s">
        <v>4457</v>
      </c>
      <c r="B12321" s="370" t="s">
        <v>4458</v>
      </c>
      <c r="C12321" s="371" t="s">
        <v>569</v>
      </c>
      <c r="D12321" s="372"/>
    </row>
    <row r="12322" spans="1:4" x14ac:dyDescent="0.25">
      <c r="A12322" s="369" t="s">
        <v>8919</v>
      </c>
      <c r="B12322" s="370" t="s">
        <v>8920</v>
      </c>
      <c r="C12322" s="371" t="s">
        <v>770</v>
      </c>
      <c r="D12322" s="372">
        <v>0.5</v>
      </c>
    </row>
    <row r="12323" spans="1:4" x14ac:dyDescent="0.25">
      <c r="A12323" s="369" t="s">
        <v>8921</v>
      </c>
      <c r="B12323" s="370" t="s">
        <v>8922</v>
      </c>
      <c r="C12323" s="371" t="s">
        <v>770</v>
      </c>
      <c r="D12323" s="372">
        <v>0.5</v>
      </c>
    </row>
    <row r="12324" spans="1:4" ht="30" x14ac:dyDescent="0.25">
      <c r="A12324" s="369" t="s">
        <v>12079</v>
      </c>
      <c r="B12324" s="370" t="s">
        <v>12080</v>
      </c>
      <c r="C12324" s="371" t="s">
        <v>569</v>
      </c>
      <c r="D12324" s="372">
        <v>1</v>
      </c>
    </row>
    <row r="12325" spans="1:4" x14ac:dyDescent="0.25">
      <c r="A12325" s="369" t="s">
        <v>123</v>
      </c>
      <c r="B12325" s="370" t="s">
        <v>124</v>
      </c>
      <c r="C12325" s="371" t="s">
        <v>569</v>
      </c>
      <c r="D12325" s="372"/>
    </row>
    <row r="12326" spans="1:4" x14ac:dyDescent="0.25">
      <c r="A12326" s="369" t="s">
        <v>8919</v>
      </c>
      <c r="B12326" s="370" t="s">
        <v>8920</v>
      </c>
      <c r="C12326" s="371" t="s">
        <v>770</v>
      </c>
      <c r="D12326" s="372">
        <v>1</v>
      </c>
    </row>
    <row r="12327" spans="1:4" x14ac:dyDescent="0.25">
      <c r="A12327" s="369" t="s">
        <v>8921</v>
      </c>
      <c r="B12327" s="370" t="s">
        <v>8922</v>
      </c>
      <c r="C12327" s="371" t="s">
        <v>770</v>
      </c>
      <c r="D12327" s="372">
        <v>2</v>
      </c>
    </row>
    <row r="12328" spans="1:4" x14ac:dyDescent="0.25">
      <c r="A12328" s="369" t="s">
        <v>9108</v>
      </c>
      <c r="B12328" s="370" t="s">
        <v>9109</v>
      </c>
      <c r="C12328" s="371" t="s">
        <v>52</v>
      </c>
      <c r="D12328" s="372">
        <v>0.47</v>
      </c>
    </row>
    <row r="12329" spans="1:4" x14ac:dyDescent="0.25">
      <c r="A12329" s="369" t="s">
        <v>9564</v>
      </c>
      <c r="B12329" s="370" t="s">
        <v>9565</v>
      </c>
      <c r="C12329" s="371" t="s">
        <v>3227</v>
      </c>
      <c r="D12329" s="372">
        <v>2</v>
      </c>
    </row>
    <row r="12330" spans="1:4" ht="30" x14ac:dyDescent="0.25">
      <c r="A12330" s="369" t="s">
        <v>11897</v>
      </c>
      <c r="B12330" s="370" t="s">
        <v>11898</v>
      </c>
      <c r="C12330" s="371" t="s">
        <v>569</v>
      </c>
      <c r="D12330" s="372">
        <v>1</v>
      </c>
    </row>
    <row r="12331" spans="1:4" x14ac:dyDescent="0.25">
      <c r="A12331" s="369" t="s">
        <v>4459</v>
      </c>
      <c r="B12331" s="370" t="s">
        <v>4460</v>
      </c>
      <c r="C12331" s="371" t="s">
        <v>569</v>
      </c>
      <c r="D12331" s="372"/>
    </row>
    <row r="12332" spans="1:4" x14ac:dyDescent="0.25">
      <c r="A12332" s="369" t="s">
        <v>8919</v>
      </c>
      <c r="B12332" s="370" t="s">
        <v>8920</v>
      </c>
      <c r="C12332" s="371" t="s">
        <v>770</v>
      </c>
      <c r="D12332" s="372">
        <v>1</v>
      </c>
    </row>
    <row r="12333" spans="1:4" x14ac:dyDescent="0.25">
      <c r="A12333" s="369" t="s">
        <v>8921</v>
      </c>
      <c r="B12333" s="370" t="s">
        <v>8922</v>
      </c>
      <c r="C12333" s="371" t="s">
        <v>770</v>
      </c>
      <c r="D12333" s="372">
        <v>2</v>
      </c>
    </row>
    <row r="12334" spans="1:4" x14ac:dyDescent="0.25">
      <c r="A12334" s="369" t="s">
        <v>9108</v>
      </c>
      <c r="B12334" s="370" t="s">
        <v>9109</v>
      </c>
      <c r="C12334" s="371" t="s">
        <v>52</v>
      </c>
      <c r="D12334" s="372">
        <v>1</v>
      </c>
    </row>
    <row r="12335" spans="1:4" x14ac:dyDescent="0.25">
      <c r="A12335" s="369" t="s">
        <v>9564</v>
      </c>
      <c r="B12335" s="370" t="s">
        <v>9565</v>
      </c>
      <c r="C12335" s="371" t="s">
        <v>3227</v>
      </c>
      <c r="D12335" s="372">
        <v>1</v>
      </c>
    </row>
    <row r="12336" spans="1:4" ht="30" x14ac:dyDescent="0.25">
      <c r="A12336" s="369" t="s">
        <v>11905</v>
      </c>
      <c r="B12336" s="370" t="s">
        <v>11906</v>
      </c>
      <c r="C12336" s="371" t="s">
        <v>569</v>
      </c>
      <c r="D12336" s="372">
        <v>1</v>
      </c>
    </row>
    <row r="12337" spans="1:4" x14ac:dyDescent="0.25">
      <c r="A12337" s="369" t="s">
        <v>125</v>
      </c>
      <c r="B12337" s="370" t="s">
        <v>126</v>
      </c>
      <c r="C12337" s="371" t="s">
        <v>569</v>
      </c>
      <c r="D12337" s="372"/>
    </row>
    <row r="12338" spans="1:4" x14ac:dyDescent="0.25">
      <c r="A12338" s="369" t="s">
        <v>8919</v>
      </c>
      <c r="B12338" s="370" t="s">
        <v>8920</v>
      </c>
      <c r="C12338" s="371" t="s">
        <v>770</v>
      </c>
      <c r="D12338" s="372">
        <v>0.5</v>
      </c>
    </row>
    <row r="12339" spans="1:4" x14ac:dyDescent="0.25">
      <c r="A12339" s="369" t="s">
        <v>8921</v>
      </c>
      <c r="B12339" s="370" t="s">
        <v>8922</v>
      </c>
      <c r="C12339" s="371" t="s">
        <v>770</v>
      </c>
      <c r="D12339" s="372">
        <v>0.5</v>
      </c>
    </row>
    <row r="12340" spans="1:4" x14ac:dyDescent="0.25">
      <c r="A12340" s="369" t="s">
        <v>9007</v>
      </c>
      <c r="B12340" s="370" t="s">
        <v>9008</v>
      </c>
      <c r="C12340" s="371" t="s">
        <v>32</v>
      </c>
      <c r="D12340" s="372">
        <v>0.5</v>
      </c>
    </row>
    <row r="12341" spans="1:4" ht="30" x14ac:dyDescent="0.25">
      <c r="A12341" s="369" t="s">
        <v>11903</v>
      </c>
      <c r="B12341" s="370" t="s">
        <v>11904</v>
      </c>
      <c r="C12341" s="371" t="s">
        <v>569</v>
      </c>
      <c r="D12341" s="372">
        <v>1</v>
      </c>
    </row>
    <row r="12342" spans="1:4" x14ac:dyDescent="0.25">
      <c r="A12342" s="369" t="s">
        <v>4461</v>
      </c>
      <c r="B12342" s="370" t="s">
        <v>127</v>
      </c>
      <c r="C12342" s="371" t="s">
        <v>569</v>
      </c>
      <c r="D12342" s="372"/>
    </row>
    <row r="12343" spans="1:4" x14ac:dyDescent="0.25">
      <c r="A12343" s="369" t="s">
        <v>8919</v>
      </c>
      <c r="B12343" s="370" t="s">
        <v>8920</v>
      </c>
      <c r="C12343" s="371" t="s">
        <v>770</v>
      </c>
      <c r="D12343" s="372">
        <v>3</v>
      </c>
    </row>
    <row r="12344" spans="1:4" x14ac:dyDescent="0.25">
      <c r="A12344" s="369" t="s">
        <v>8921</v>
      </c>
      <c r="B12344" s="370" t="s">
        <v>8922</v>
      </c>
      <c r="C12344" s="371" t="s">
        <v>770</v>
      </c>
      <c r="D12344" s="372">
        <v>3</v>
      </c>
    </row>
    <row r="12345" spans="1:4" x14ac:dyDescent="0.25">
      <c r="A12345" s="369" t="s">
        <v>9108</v>
      </c>
      <c r="B12345" s="370" t="s">
        <v>9109</v>
      </c>
      <c r="C12345" s="371" t="s">
        <v>52</v>
      </c>
      <c r="D12345" s="372">
        <v>0.75</v>
      </c>
    </row>
    <row r="12346" spans="1:4" x14ac:dyDescent="0.25">
      <c r="A12346" s="369" t="s">
        <v>9562</v>
      </c>
      <c r="B12346" s="370" t="s">
        <v>9563</v>
      </c>
      <c r="C12346" s="371" t="s">
        <v>569</v>
      </c>
      <c r="D12346" s="372">
        <v>1</v>
      </c>
    </row>
    <row r="12347" spans="1:4" ht="30" x14ac:dyDescent="0.25">
      <c r="A12347" s="369" t="s">
        <v>11909</v>
      </c>
      <c r="B12347" s="370" t="s">
        <v>11910</v>
      </c>
      <c r="C12347" s="371" t="s">
        <v>569</v>
      </c>
      <c r="D12347" s="372">
        <v>1</v>
      </c>
    </row>
    <row r="12348" spans="1:4" x14ac:dyDescent="0.25">
      <c r="A12348" s="369" t="s">
        <v>4462</v>
      </c>
      <c r="B12348" s="370" t="s">
        <v>4463</v>
      </c>
      <c r="C12348" s="371" t="s">
        <v>569</v>
      </c>
      <c r="D12348" s="372"/>
    </row>
    <row r="12349" spans="1:4" x14ac:dyDescent="0.25">
      <c r="A12349" s="369" t="s">
        <v>8919</v>
      </c>
      <c r="B12349" s="370" t="s">
        <v>8920</v>
      </c>
      <c r="C12349" s="371" t="s">
        <v>770</v>
      </c>
      <c r="D12349" s="372">
        <v>3</v>
      </c>
    </row>
    <row r="12350" spans="1:4" x14ac:dyDescent="0.25">
      <c r="A12350" s="369" t="s">
        <v>8921</v>
      </c>
      <c r="B12350" s="370" t="s">
        <v>8922</v>
      </c>
      <c r="C12350" s="371" t="s">
        <v>770</v>
      </c>
      <c r="D12350" s="372">
        <v>3</v>
      </c>
    </row>
    <row r="12351" spans="1:4" x14ac:dyDescent="0.25">
      <c r="A12351" s="369" t="s">
        <v>9108</v>
      </c>
      <c r="B12351" s="370" t="s">
        <v>9109</v>
      </c>
      <c r="C12351" s="371" t="s">
        <v>52</v>
      </c>
      <c r="D12351" s="372">
        <v>0.75</v>
      </c>
    </row>
    <row r="12352" spans="1:4" x14ac:dyDescent="0.25">
      <c r="A12352" s="369" t="s">
        <v>9562</v>
      </c>
      <c r="B12352" s="370" t="s">
        <v>9563</v>
      </c>
      <c r="C12352" s="371" t="s">
        <v>569</v>
      </c>
      <c r="D12352" s="372">
        <v>1</v>
      </c>
    </row>
    <row r="12353" spans="1:4" ht="30" x14ac:dyDescent="0.25">
      <c r="A12353" s="369" t="s">
        <v>11893</v>
      </c>
      <c r="B12353" s="370" t="s">
        <v>11894</v>
      </c>
      <c r="C12353" s="371" t="s">
        <v>569</v>
      </c>
      <c r="D12353" s="372">
        <v>1</v>
      </c>
    </row>
    <row r="12354" spans="1:4" x14ac:dyDescent="0.25">
      <c r="A12354" s="369" t="s">
        <v>4464</v>
      </c>
      <c r="B12354" s="370" t="s">
        <v>7953</v>
      </c>
      <c r="C12354" s="371" t="s">
        <v>569</v>
      </c>
      <c r="D12354" s="372"/>
    </row>
    <row r="12355" spans="1:4" x14ac:dyDescent="0.25">
      <c r="A12355" s="369" t="s">
        <v>8919</v>
      </c>
      <c r="B12355" s="370" t="s">
        <v>8920</v>
      </c>
      <c r="C12355" s="371" t="s">
        <v>770</v>
      </c>
      <c r="D12355" s="372">
        <v>1</v>
      </c>
    </row>
    <row r="12356" spans="1:4" x14ac:dyDescent="0.25">
      <c r="A12356" s="369" t="s">
        <v>8921</v>
      </c>
      <c r="B12356" s="370" t="s">
        <v>8922</v>
      </c>
      <c r="C12356" s="371" t="s">
        <v>770</v>
      </c>
      <c r="D12356" s="372">
        <v>1</v>
      </c>
    </row>
    <row r="12357" spans="1:4" x14ac:dyDescent="0.25">
      <c r="A12357" s="369" t="s">
        <v>9108</v>
      </c>
      <c r="B12357" s="370" t="s">
        <v>9109</v>
      </c>
      <c r="C12357" s="371" t="s">
        <v>52</v>
      </c>
      <c r="D12357" s="372">
        <v>0.75</v>
      </c>
    </row>
    <row r="12358" spans="1:4" x14ac:dyDescent="0.25">
      <c r="A12358" s="369" t="s">
        <v>10912</v>
      </c>
      <c r="B12358" s="370" t="s">
        <v>10913</v>
      </c>
      <c r="C12358" s="371" t="s">
        <v>569</v>
      </c>
      <c r="D12358" s="372">
        <v>1</v>
      </c>
    </row>
    <row r="12359" spans="1:4" x14ac:dyDescent="0.25">
      <c r="A12359" s="369" t="s">
        <v>4465</v>
      </c>
      <c r="B12359" s="370" t="s">
        <v>7954</v>
      </c>
      <c r="C12359" s="371" t="s">
        <v>569</v>
      </c>
      <c r="D12359" s="372"/>
    </row>
    <row r="12360" spans="1:4" x14ac:dyDescent="0.25">
      <c r="A12360" s="369" t="s">
        <v>8919</v>
      </c>
      <c r="B12360" s="370" t="s">
        <v>8920</v>
      </c>
      <c r="C12360" s="371" t="s">
        <v>770</v>
      </c>
      <c r="D12360" s="372">
        <v>0.5</v>
      </c>
    </row>
    <row r="12361" spans="1:4" x14ac:dyDescent="0.25">
      <c r="A12361" s="369" t="s">
        <v>8921</v>
      </c>
      <c r="B12361" s="370" t="s">
        <v>8922</v>
      </c>
      <c r="C12361" s="371" t="s">
        <v>770</v>
      </c>
      <c r="D12361" s="372">
        <v>0.5</v>
      </c>
    </row>
    <row r="12362" spans="1:4" ht="30" x14ac:dyDescent="0.25">
      <c r="A12362" s="369" t="s">
        <v>9540</v>
      </c>
      <c r="B12362" s="370" t="s">
        <v>9541</v>
      </c>
      <c r="C12362" s="371" t="s">
        <v>780</v>
      </c>
      <c r="D12362" s="372">
        <v>1</v>
      </c>
    </row>
    <row r="12363" spans="1:4" ht="30" x14ac:dyDescent="0.25">
      <c r="A12363" s="369" t="s">
        <v>11915</v>
      </c>
      <c r="B12363" s="370" t="s">
        <v>11916</v>
      </c>
      <c r="C12363" s="371" t="s">
        <v>569</v>
      </c>
      <c r="D12363" s="372">
        <v>1</v>
      </c>
    </row>
    <row r="12364" spans="1:4" ht="30" x14ac:dyDescent="0.25">
      <c r="A12364" s="369" t="s">
        <v>4466</v>
      </c>
      <c r="B12364" s="370" t="s">
        <v>7955</v>
      </c>
      <c r="C12364" s="371" t="s">
        <v>569</v>
      </c>
      <c r="D12364" s="372"/>
    </row>
    <row r="12365" spans="1:4" x14ac:dyDescent="0.25">
      <c r="A12365" s="369" t="s">
        <v>8919</v>
      </c>
      <c r="B12365" s="370" t="s">
        <v>8920</v>
      </c>
      <c r="C12365" s="371" t="s">
        <v>770</v>
      </c>
      <c r="D12365" s="372">
        <v>0.33</v>
      </c>
    </row>
    <row r="12366" spans="1:4" x14ac:dyDescent="0.25">
      <c r="A12366" s="369" t="s">
        <v>8921</v>
      </c>
      <c r="B12366" s="370" t="s">
        <v>8922</v>
      </c>
      <c r="C12366" s="371" t="s">
        <v>770</v>
      </c>
      <c r="D12366" s="372">
        <v>0.33</v>
      </c>
    </row>
    <row r="12367" spans="1:4" x14ac:dyDescent="0.25">
      <c r="A12367" s="369" t="s">
        <v>11049</v>
      </c>
      <c r="B12367" s="370" t="s">
        <v>11050</v>
      </c>
      <c r="C12367" s="371" t="s">
        <v>569</v>
      </c>
      <c r="D12367" s="372">
        <v>1</v>
      </c>
    </row>
    <row r="12368" spans="1:4" ht="30" x14ac:dyDescent="0.25">
      <c r="A12368" s="369" t="s">
        <v>12073</v>
      </c>
      <c r="B12368" s="370" t="s">
        <v>12074</v>
      </c>
      <c r="C12368" s="371" t="s">
        <v>569</v>
      </c>
      <c r="D12368" s="372">
        <v>1</v>
      </c>
    </row>
    <row r="12369" spans="1:4" x14ac:dyDescent="0.25">
      <c r="A12369" s="369" t="s">
        <v>4467</v>
      </c>
      <c r="B12369" s="370" t="s">
        <v>4468</v>
      </c>
      <c r="C12369" s="371" t="s">
        <v>569</v>
      </c>
      <c r="D12369" s="372"/>
    </row>
    <row r="12370" spans="1:4" x14ac:dyDescent="0.25">
      <c r="A12370" s="369" t="s">
        <v>8919</v>
      </c>
      <c r="B12370" s="370" t="s">
        <v>8920</v>
      </c>
      <c r="C12370" s="371" t="s">
        <v>770</v>
      </c>
      <c r="D12370" s="372">
        <v>3</v>
      </c>
    </row>
    <row r="12371" spans="1:4" x14ac:dyDescent="0.25">
      <c r="A12371" s="369" t="s">
        <v>8921</v>
      </c>
      <c r="B12371" s="370" t="s">
        <v>8922</v>
      </c>
      <c r="C12371" s="371" t="s">
        <v>770</v>
      </c>
      <c r="D12371" s="372">
        <v>3</v>
      </c>
    </row>
    <row r="12372" spans="1:4" x14ac:dyDescent="0.25">
      <c r="A12372" s="369" t="s">
        <v>9108</v>
      </c>
      <c r="B12372" s="370" t="s">
        <v>9109</v>
      </c>
      <c r="C12372" s="371" t="s">
        <v>52</v>
      </c>
      <c r="D12372" s="372">
        <v>0.75</v>
      </c>
    </row>
    <row r="12373" spans="1:4" x14ac:dyDescent="0.25">
      <c r="A12373" s="369" t="s">
        <v>9562</v>
      </c>
      <c r="B12373" s="370" t="s">
        <v>9563</v>
      </c>
      <c r="C12373" s="371" t="s">
        <v>569</v>
      </c>
      <c r="D12373" s="372">
        <v>1</v>
      </c>
    </row>
    <row r="12374" spans="1:4" ht="30" x14ac:dyDescent="0.25">
      <c r="A12374" s="369" t="s">
        <v>11913</v>
      </c>
      <c r="B12374" s="370" t="s">
        <v>11914</v>
      </c>
      <c r="C12374" s="371" t="s">
        <v>569</v>
      </c>
      <c r="D12374" s="372">
        <v>1</v>
      </c>
    </row>
    <row r="12375" spans="1:4" ht="30" x14ac:dyDescent="0.25">
      <c r="A12375" s="369" t="s">
        <v>4469</v>
      </c>
      <c r="B12375" s="370" t="s">
        <v>7956</v>
      </c>
      <c r="C12375" s="371" t="s">
        <v>780</v>
      </c>
      <c r="D12375" s="372"/>
    </row>
    <row r="12376" spans="1:4" x14ac:dyDescent="0.25">
      <c r="A12376" s="369" t="s">
        <v>8919</v>
      </c>
      <c r="B12376" s="370" t="s">
        <v>8920</v>
      </c>
      <c r="C12376" s="371" t="s">
        <v>770</v>
      </c>
      <c r="D12376" s="372">
        <v>1</v>
      </c>
    </row>
    <row r="12377" spans="1:4" x14ac:dyDescent="0.25">
      <c r="A12377" s="369" t="s">
        <v>8921</v>
      </c>
      <c r="B12377" s="370" t="s">
        <v>8922</v>
      </c>
      <c r="C12377" s="371" t="s">
        <v>770</v>
      </c>
      <c r="D12377" s="372">
        <v>1.5</v>
      </c>
    </row>
    <row r="12378" spans="1:4" x14ac:dyDescent="0.25">
      <c r="A12378" s="369" t="s">
        <v>9005</v>
      </c>
      <c r="B12378" s="370" t="s">
        <v>9006</v>
      </c>
      <c r="C12378" s="371" t="s">
        <v>32</v>
      </c>
      <c r="D12378" s="372">
        <v>0.25</v>
      </c>
    </row>
    <row r="12379" spans="1:4" x14ac:dyDescent="0.25">
      <c r="A12379" s="369" t="s">
        <v>9538</v>
      </c>
      <c r="B12379" s="370" t="s">
        <v>9539</v>
      </c>
      <c r="C12379" s="371" t="s">
        <v>569</v>
      </c>
      <c r="D12379" s="372">
        <v>2</v>
      </c>
    </row>
    <row r="12380" spans="1:4" ht="45" x14ac:dyDescent="0.25">
      <c r="A12380" s="369" t="s">
        <v>11901</v>
      </c>
      <c r="B12380" s="370" t="s">
        <v>11902</v>
      </c>
      <c r="C12380" s="371" t="s">
        <v>780</v>
      </c>
      <c r="D12380" s="372">
        <v>1</v>
      </c>
    </row>
    <row r="12381" spans="1:4" x14ac:dyDescent="0.25">
      <c r="A12381" s="369" t="s">
        <v>12089</v>
      </c>
      <c r="B12381" s="370" t="s">
        <v>12090</v>
      </c>
      <c r="C12381" s="371" t="s">
        <v>569</v>
      </c>
      <c r="D12381" s="372">
        <v>1</v>
      </c>
    </row>
    <row r="12382" spans="1:4" x14ac:dyDescent="0.25">
      <c r="A12382" s="369" t="s">
        <v>12099</v>
      </c>
      <c r="B12382" s="370" t="s">
        <v>12100</v>
      </c>
      <c r="C12382" s="371" t="s">
        <v>569</v>
      </c>
      <c r="D12382" s="372">
        <v>1</v>
      </c>
    </row>
    <row r="12383" spans="1:4" ht="30" x14ac:dyDescent="0.25">
      <c r="A12383" s="369" t="s">
        <v>12107</v>
      </c>
      <c r="B12383" s="370" t="s">
        <v>12108</v>
      </c>
      <c r="C12383" s="371" t="s">
        <v>569</v>
      </c>
      <c r="D12383" s="372">
        <v>1</v>
      </c>
    </row>
    <row r="12384" spans="1:4" x14ac:dyDescent="0.25">
      <c r="A12384" s="369" t="s">
        <v>4470</v>
      </c>
      <c r="B12384" s="370" t="s">
        <v>4471</v>
      </c>
      <c r="C12384" s="371" t="s">
        <v>569</v>
      </c>
      <c r="D12384" s="372"/>
    </row>
    <row r="12385" spans="1:4" x14ac:dyDescent="0.25">
      <c r="A12385" s="369" t="s">
        <v>8919</v>
      </c>
      <c r="B12385" s="370" t="s">
        <v>8920</v>
      </c>
      <c r="C12385" s="371" t="s">
        <v>770</v>
      </c>
      <c r="D12385" s="372">
        <v>0.5</v>
      </c>
    </row>
    <row r="12386" spans="1:4" x14ac:dyDescent="0.25">
      <c r="A12386" s="369" t="s">
        <v>8921</v>
      </c>
      <c r="B12386" s="370" t="s">
        <v>8922</v>
      </c>
      <c r="C12386" s="371" t="s">
        <v>770</v>
      </c>
      <c r="D12386" s="372">
        <v>0.5</v>
      </c>
    </row>
    <row r="12387" spans="1:4" x14ac:dyDescent="0.25">
      <c r="A12387" s="369" t="s">
        <v>9007</v>
      </c>
      <c r="B12387" s="370" t="s">
        <v>9008</v>
      </c>
      <c r="C12387" s="371" t="s">
        <v>32</v>
      </c>
      <c r="D12387" s="372">
        <v>0.5</v>
      </c>
    </row>
    <row r="12388" spans="1:4" ht="30" x14ac:dyDescent="0.25">
      <c r="A12388" s="369" t="s">
        <v>11899</v>
      </c>
      <c r="B12388" s="370" t="s">
        <v>11900</v>
      </c>
      <c r="C12388" s="371" t="s">
        <v>569</v>
      </c>
      <c r="D12388" s="372">
        <v>1</v>
      </c>
    </row>
    <row r="12389" spans="1:4" x14ac:dyDescent="0.25">
      <c r="A12389" s="365" t="s">
        <v>7957</v>
      </c>
      <c r="B12389" s="366" t="s">
        <v>4472</v>
      </c>
      <c r="C12389" s="367"/>
      <c r="D12389" s="368"/>
    </row>
    <row r="12390" spans="1:4" ht="30" x14ac:dyDescent="0.25">
      <c r="A12390" s="369" t="s">
        <v>128</v>
      </c>
      <c r="B12390" s="370" t="s">
        <v>7958</v>
      </c>
      <c r="C12390" s="371" t="s">
        <v>21</v>
      </c>
      <c r="D12390" s="372"/>
    </row>
    <row r="12391" spans="1:4" x14ac:dyDescent="0.25">
      <c r="A12391" s="369" t="s">
        <v>8929</v>
      </c>
      <c r="B12391" s="370" t="s">
        <v>8930</v>
      </c>
      <c r="C12391" s="371" t="s">
        <v>770</v>
      </c>
      <c r="D12391" s="372">
        <v>1.8688</v>
      </c>
    </row>
    <row r="12392" spans="1:4" x14ac:dyDescent="0.25">
      <c r="A12392" s="369" t="s">
        <v>8949</v>
      </c>
      <c r="B12392" s="370" t="s">
        <v>8950</v>
      </c>
      <c r="C12392" s="371" t="s">
        <v>770</v>
      </c>
      <c r="D12392" s="372">
        <v>1.3375999999999999</v>
      </c>
    </row>
    <row r="12393" spans="1:4" x14ac:dyDescent="0.25">
      <c r="A12393" s="369" t="s">
        <v>9007</v>
      </c>
      <c r="B12393" s="370" t="s">
        <v>9008</v>
      </c>
      <c r="C12393" s="371" t="s">
        <v>32</v>
      </c>
      <c r="D12393" s="372">
        <v>0.58650000000000002</v>
      </c>
    </row>
    <row r="12394" spans="1:4" ht="45" x14ac:dyDescent="0.25">
      <c r="A12394" s="369" t="s">
        <v>9035</v>
      </c>
      <c r="B12394" s="370" t="s">
        <v>9036</v>
      </c>
      <c r="C12394" s="371" t="s">
        <v>32</v>
      </c>
      <c r="D12394" s="372">
        <v>3.9300000000000002E-2</v>
      </c>
    </row>
    <row r="12395" spans="1:4" ht="45" x14ac:dyDescent="0.25">
      <c r="A12395" s="369" t="s">
        <v>10654</v>
      </c>
      <c r="B12395" s="370" t="s">
        <v>10655</v>
      </c>
      <c r="C12395" s="371" t="s">
        <v>21</v>
      </c>
      <c r="D12395" s="372">
        <v>1.0049999999999999</v>
      </c>
    </row>
    <row r="12396" spans="1:4" x14ac:dyDescent="0.25">
      <c r="A12396" s="369" t="s">
        <v>4473</v>
      </c>
      <c r="B12396" s="370" t="s">
        <v>4474</v>
      </c>
      <c r="C12396" s="371" t="s">
        <v>21</v>
      </c>
      <c r="D12396" s="372"/>
    </row>
    <row r="12397" spans="1:4" x14ac:dyDescent="0.25">
      <c r="A12397" s="369" t="s">
        <v>8935</v>
      </c>
      <c r="B12397" s="370" t="s">
        <v>8936</v>
      </c>
      <c r="C12397" s="371" t="s">
        <v>770</v>
      </c>
      <c r="D12397" s="372">
        <v>2</v>
      </c>
    </row>
    <row r="12398" spans="1:4" x14ac:dyDescent="0.25">
      <c r="A12398" s="369" t="s">
        <v>8949</v>
      </c>
      <c r="B12398" s="370" t="s">
        <v>8950</v>
      </c>
      <c r="C12398" s="371" t="s">
        <v>770</v>
      </c>
      <c r="D12398" s="372">
        <v>2</v>
      </c>
    </row>
    <row r="12399" spans="1:4" x14ac:dyDescent="0.25">
      <c r="A12399" s="369" t="s">
        <v>8993</v>
      </c>
      <c r="B12399" s="370" t="s">
        <v>8994</v>
      </c>
      <c r="C12399" s="371" t="s">
        <v>32</v>
      </c>
      <c r="D12399" s="372">
        <v>2</v>
      </c>
    </row>
    <row r="12400" spans="1:4" x14ac:dyDescent="0.25">
      <c r="A12400" s="369" t="s">
        <v>9049</v>
      </c>
      <c r="B12400" s="370" t="s">
        <v>9050</v>
      </c>
      <c r="C12400" s="371" t="s">
        <v>25</v>
      </c>
      <c r="D12400" s="372">
        <v>0.05</v>
      </c>
    </row>
    <row r="12401" spans="1:4" ht="45" x14ac:dyDescent="0.25">
      <c r="A12401" s="369" t="s">
        <v>10686</v>
      </c>
      <c r="B12401" s="370" t="s">
        <v>10687</v>
      </c>
      <c r="C12401" s="371" t="s">
        <v>21</v>
      </c>
      <c r="D12401" s="372">
        <v>1</v>
      </c>
    </row>
    <row r="12402" spans="1:4" ht="30" x14ac:dyDescent="0.25">
      <c r="A12402" s="369" t="s">
        <v>4475</v>
      </c>
      <c r="B12402" s="370" t="s">
        <v>7959</v>
      </c>
      <c r="C12402" s="371" t="s">
        <v>21</v>
      </c>
      <c r="D12402" s="372"/>
    </row>
    <row r="12403" spans="1:4" x14ac:dyDescent="0.25">
      <c r="A12403" s="369" t="s">
        <v>8909</v>
      </c>
      <c r="B12403" s="370" t="s">
        <v>8910</v>
      </c>
      <c r="C12403" s="371" t="s">
        <v>770</v>
      </c>
      <c r="D12403" s="372">
        <v>1.5</v>
      </c>
    </row>
    <row r="12404" spans="1:4" x14ac:dyDescent="0.25">
      <c r="A12404" s="369" t="s">
        <v>8911</v>
      </c>
      <c r="B12404" s="370" t="s">
        <v>8912</v>
      </c>
      <c r="C12404" s="371" t="s">
        <v>770</v>
      </c>
      <c r="D12404" s="372">
        <v>1.5</v>
      </c>
    </row>
    <row r="12405" spans="1:4" x14ac:dyDescent="0.25">
      <c r="A12405" s="369" t="s">
        <v>8923</v>
      </c>
      <c r="B12405" s="370" t="s">
        <v>8924</v>
      </c>
      <c r="C12405" s="371" t="s">
        <v>770</v>
      </c>
      <c r="D12405" s="372">
        <v>0.1</v>
      </c>
    </row>
    <row r="12406" spans="1:4" x14ac:dyDescent="0.25">
      <c r="A12406" s="369" t="s">
        <v>8925</v>
      </c>
      <c r="B12406" s="370" t="s">
        <v>8926</v>
      </c>
      <c r="C12406" s="371" t="s">
        <v>770</v>
      </c>
      <c r="D12406" s="372">
        <v>0.1</v>
      </c>
    </row>
    <row r="12407" spans="1:4" x14ac:dyDescent="0.25">
      <c r="A12407" s="369" t="s">
        <v>8935</v>
      </c>
      <c r="B12407" s="370" t="s">
        <v>8936</v>
      </c>
      <c r="C12407" s="371" t="s">
        <v>770</v>
      </c>
      <c r="D12407" s="372">
        <v>2</v>
      </c>
    </row>
    <row r="12408" spans="1:4" x14ac:dyDescent="0.25">
      <c r="A12408" s="369" t="s">
        <v>8949</v>
      </c>
      <c r="B12408" s="370" t="s">
        <v>8950</v>
      </c>
      <c r="C12408" s="371" t="s">
        <v>770</v>
      </c>
      <c r="D12408" s="372">
        <v>3</v>
      </c>
    </row>
    <row r="12409" spans="1:4" ht="30" x14ac:dyDescent="0.25">
      <c r="A12409" s="369" t="s">
        <v>9081</v>
      </c>
      <c r="B12409" s="370" t="s">
        <v>9082</v>
      </c>
      <c r="C12409" s="371" t="s">
        <v>21</v>
      </c>
      <c r="D12409" s="372">
        <v>1.05</v>
      </c>
    </row>
    <row r="12410" spans="1:4" x14ac:dyDescent="0.25">
      <c r="A12410" s="369" t="s">
        <v>9192</v>
      </c>
      <c r="B12410" s="370" t="s">
        <v>9193</v>
      </c>
      <c r="C12410" s="371" t="s">
        <v>25</v>
      </c>
      <c r="D12410" s="372">
        <v>0.05</v>
      </c>
    </row>
    <row r="12411" spans="1:4" x14ac:dyDescent="0.25">
      <c r="A12411" s="369" t="s">
        <v>9364</v>
      </c>
      <c r="B12411" s="370" t="s">
        <v>9365</v>
      </c>
      <c r="C12411" s="371" t="s">
        <v>52</v>
      </c>
      <c r="D12411" s="372">
        <v>5</v>
      </c>
    </row>
    <row r="12412" spans="1:4" x14ac:dyDescent="0.25">
      <c r="A12412" s="369" t="s">
        <v>9394</v>
      </c>
      <c r="B12412" s="370" t="s">
        <v>9395</v>
      </c>
      <c r="C12412" s="371" t="s">
        <v>21</v>
      </c>
      <c r="D12412" s="372">
        <v>0.33</v>
      </c>
    </row>
    <row r="12413" spans="1:4" x14ac:dyDescent="0.25">
      <c r="A12413" s="369" t="s">
        <v>9506</v>
      </c>
      <c r="B12413" s="370" t="s">
        <v>9507</v>
      </c>
      <c r="C12413" s="371" t="s">
        <v>32</v>
      </c>
      <c r="D12413" s="372">
        <v>0.2</v>
      </c>
    </row>
    <row r="12414" spans="1:4" ht="30" x14ac:dyDescent="0.25">
      <c r="A12414" s="369" t="s">
        <v>9712</v>
      </c>
      <c r="B12414" s="370" t="s">
        <v>9713</v>
      </c>
      <c r="C12414" s="371" t="s">
        <v>21</v>
      </c>
      <c r="D12414" s="372">
        <v>1</v>
      </c>
    </row>
    <row r="12415" spans="1:4" x14ac:dyDescent="0.25">
      <c r="A12415" s="369" t="s">
        <v>9888</v>
      </c>
      <c r="B12415" s="370" t="s">
        <v>9889</v>
      </c>
      <c r="C12415" s="371" t="s">
        <v>310</v>
      </c>
      <c r="D12415" s="372">
        <v>0.1</v>
      </c>
    </row>
    <row r="12416" spans="1:4" ht="30" x14ac:dyDescent="0.25">
      <c r="A12416" s="369" t="s">
        <v>4476</v>
      </c>
      <c r="B12416" s="370" t="s">
        <v>4477</v>
      </c>
      <c r="C12416" s="371" t="s">
        <v>21</v>
      </c>
      <c r="D12416" s="372"/>
    </row>
    <row r="12417" spans="1:4" ht="45" x14ac:dyDescent="0.25">
      <c r="A12417" s="369" t="s">
        <v>10916</v>
      </c>
      <c r="B12417" s="370" t="s">
        <v>10917</v>
      </c>
      <c r="C12417" s="371" t="s">
        <v>21</v>
      </c>
      <c r="D12417" s="372">
        <v>1</v>
      </c>
    </row>
    <row r="12418" spans="1:4" x14ac:dyDescent="0.25">
      <c r="A12418" s="365" t="s">
        <v>7960</v>
      </c>
      <c r="B12418" s="366" t="s">
        <v>15189</v>
      </c>
      <c r="C12418" s="367"/>
      <c r="D12418" s="368"/>
    </row>
    <row r="12419" spans="1:4" ht="30" x14ac:dyDescent="0.25">
      <c r="A12419" s="369" t="s">
        <v>4479</v>
      </c>
      <c r="B12419" s="370" t="s">
        <v>7961</v>
      </c>
      <c r="C12419" s="371" t="s">
        <v>569</v>
      </c>
      <c r="D12419" s="372"/>
    </row>
    <row r="12420" spans="1:4" x14ac:dyDescent="0.25">
      <c r="A12420" s="369" t="s">
        <v>8935</v>
      </c>
      <c r="B12420" s="370" t="s">
        <v>8936</v>
      </c>
      <c r="C12420" s="371" t="s">
        <v>770</v>
      </c>
      <c r="D12420" s="372">
        <v>0.25</v>
      </c>
    </row>
    <row r="12421" spans="1:4" ht="30" x14ac:dyDescent="0.25">
      <c r="A12421" s="369" t="s">
        <v>12117</v>
      </c>
      <c r="B12421" s="370" t="s">
        <v>12118</v>
      </c>
      <c r="C12421" s="371" t="s">
        <v>569</v>
      </c>
      <c r="D12421" s="372">
        <v>1</v>
      </c>
    </row>
    <row r="12422" spans="1:4" x14ac:dyDescent="0.25">
      <c r="A12422" s="369" t="s">
        <v>4480</v>
      </c>
      <c r="B12422" s="370" t="s">
        <v>4481</v>
      </c>
      <c r="C12422" s="371" t="s">
        <v>569</v>
      </c>
      <c r="D12422" s="372"/>
    </row>
    <row r="12423" spans="1:4" x14ac:dyDescent="0.25">
      <c r="A12423" s="369" t="s">
        <v>8935</v>
      </c>
      <c r="B12423" s="370" t="s">
        <v>8936</v>
      </c>
      <c r="C12423" s="371" t="s">
        <v>770</v>
      </c>
      <c r="D12423" s="372">
        <v>0.33</v>
      </c>
    </row>
    <row r="12424" spans="1:4" x14ac:dyDescent="0.25">
      <c r="A12424" s="369" t="s">
        <v>8949</v>
      </c>
      <c r="B12424" s="370" t="s">
        <v>8950</v>
      </c>
      <c r="C12424" s="371" t="s">
        <v>770</v>
      </c>
      <c r="D12424" s="372">
        <v>0.33</v>
      </c>
    </row>
    <row r="12425" spans="1:4" x14ac:dyDescent="0.25">
      <c r="A12425" s="369" t="s">
        <v>8993</v>
      </c>
      <c r="B12425" s="370" t="s">
        <v>8994</v>
      </c>
      <c r="C12425" s="371" t="s">
        <v>32</v>
      </c>
      <c r="D12425" s="372">
        <v>0.1</v>
      </c>
    </row>
    <row r="12426" spans="1:4" x14ac:dyDescent="0.25">
      <c r="A12426" s="369" t="s">
        <v>8995</v>
      </c>
      <c r="B12426" s="370" t="s">
        <v>8996</v>
      </c>
      <c r="C12426" s="371" t="s">
        <v>32</v>
      </c>
      <c r="D12426" s="372">
        <v>2.0000000000000001E-4</v>
      </c>
    </row>
    <row r="12427" spans="1:4" x14ac:dyDescent="0.25">
      <c r="A12427" s="369" t="s">
        <v>9049</v>
      </c>
      <c r="B12427" s="370" t="s">
        <v>9050</v>
      </c>
      <c r="C12427" s="371" t="s">
        <v>25</v>
      </c>
      <c r="D12427" s="372">
        <v>1E-3</v>
      </c>
    </row>
    <row r="12428" spans="1:4" ht="30" x14ac:dyDescent="0.25">
      <c r="A12428" s="369" t="s">
        <v>11887</v>
      </c>
      <c r="B12428" s="370" t="s">
        <v>11888</v>
      </c>
      <c r="C12428" s="371" t="s">
        <v>569</v>
      </c>
      <c r="D12428" s="372">
        <v>1</v>
      </c>
    </row>
    <row r="12429" spans="1:4" ht="30" x14ac:dyDescent="0.25">
      <c r="A12429" s="369" t="s">
        <v>4482</v>
      </c>
      <c r="B12429" s="370" t="s">
        <v>7962</v>
      </c>
      <c r="C12429" s="371" t="s">
        <v>569</v>
      </c>
      <c r="D12429" s="372"/>
    </row>
    <row r="12430" spans="1:4" x14ac:dyDescent="0.25">
      <c r="A12430" s="369" t="s">
        <v>8935</v>
      </c>
      <c r="B12430" s="370" t="s">
        <v>8936</v>
      </c>
      <c r="C12430" s="371" t="s">
        <v>770</v>
      </c>
      <c r="D12430" s="372">
        <v>0.25</v>
      </c>
    </row>
    <row r="12431" spans="1:4" ht="45" x14ac:dyDescent="0.25">
      <c r="A12431" s="369" t="s">
        <v>12037</v>
      </c>
      <c r="B12431" s="370" t="s">
        <v>12038</v>
      </c>
      <c r="C12431" s="371" t="s">
        <v>569</v>
      </c>
      <c r="D12431" s="372">
        <v>1</v>
      </c>
    </row>
    <row r="12432" spans="1:4" x14ac:dyDescent="0.25">
      <c r="A12432" s="369" t="s">
        <v>4483</v>
      </c>
      <c r="B12432" s="370" t="s">
        <v>4484</v>
      </c>
      <c r="C12432" s="371" t="s">
        <v>569</v>
      </c>
      <c r="D12432" s="372"/>
    </row>
    <row r="12433" spans="1:4" x14ac:dyDescent="0.25">
      <c r="A12433" s="369" t="s">
        <v>8935</v>
      </c>
      <c r="B12433" s="370" t="s">
        <v>8936</v>
      </c>
      <c r="C12433" s="371" t="s">
        <v>770</v>
      </c>
      <c r="D12433" s="372">
        <v>0.33</v>
      </c>
    </row>
    <row r="12434" spans="1:4" x14ac:dyDescent="0.25">
      <c r="A12434" s="369" t="s">
        <v>8949</v>
      </c>
      <c r="B12434" s="370" t="s">
        <v>8950</v>
      </c>
      <c r="C12434" s="371" t="s">
        <v>770</v>
      </c>
      <c r="D12434" s="372">
        <v>0.33</v>
      </c>
    </row>
    <row r="12435" spans="1:4" x14ac:dyDescent="0.25">
      <c r="A12435" s="369" t="s">
        <v>8993</v>
      </c>
      <c r="B12435" s="370" t="s">
        <v>8994</v>
      </c>
      <c r="C12435" s="371" t="s">
        <v>32</v>
      </c>
      <c r="D12435" s="372">
        <v>0.1</v>
      </c>
    </row>
    <row r="12436" spans="1:4" x14ac:dyDescent="0.25">
      <c r="A12436" s="369" t="s">
        <v>8995</v>
      </c>
      <c r="B12436" s="370" t="s">
        <v>8996</v>
      </c>
      <c r="C12436" s="371" t="s">
        <v>32</v>
      </c>
      <c r="D12436" s="372">
        <v>2.0000000000000001E-4</v>
      </c>
    </row>
    <row r="12437" spans="1:4" x14ac:dyDescent="0.25">
      <c r="A12437" s="369" t="s">
        <v>9049</v>
      </c>
      <c r="B12437" s="370" t="s">
        <v>9050</v>
      </c>
      <c r="C12437" s="371" t="s">
        <v>25</v>
      </c>
      <c r="D12437" s="372">
        <v>1E-3</v>
      </c>
    </row>
    <row r="12438" spans="1:4" ht="30" x14ac:dyDescent="0.25">
      <c r="A12438" s="369" t="s">
        <v>11889</v>
      </c>
      <c r="B12438" s="370" t="s">
        <v>11890</v>
      </c>
      <c r="C12438" s="371" t="s">
        <v>569</v>
      </c>
      <c r="D12438" s="372">
        <v>1</v>
      </c>
    </row>
    <row r="12439" spans="1:4" ht="30" x14ac:dyDescent="0.25">
      <c r="A12439" s="369" t="s">
        <v>4485</v>
      </c>
      <c r="B12439" s="370" t="s">
        <v>129</v>
      </c>
      <c r="C12439" s="371" t="s">
        <v>569</v>
      </c>
      <c r="D12439" s="372"/>
    </row>
    <row r="12440" spans="1:4" x14ac:dyDescent="0.25">
      <c r="A12440" s="369" t="s">
        <v>8935</v>
      </c>
      <c r="B12440" s="370" t="s">
        <v>8936</v>
      </c>
      <c r="C12440" s="371" t="s">
        <v>770</v>
      </c>
      <c r="D12440" s="372">
        <v>0.25</v>
      </c>
    </row>
    <row r="12441" spans="1:4" ht="30" x14ac:dyDescent="0.25">
      <c r="A12441" s="369" t="s">
        <v>12119</v>
      </c>
      <c r="B12441" s="370" t="s">
        <v>12120</v>
      </c>
      <c r="C12441" s="371" t="s">
        <v>569</v>
      </c>
      <c r="D12441" s="372">
        <v>1</v>
      </c>
    </row>
    <row r="12442" spans="1:4" x14ac:dyDescent="0.25">
      <c r="A12442" s="369" t="s">
        <v>4486</v>
      </c>
      <c r="B12442" s="370" t="s">
        <v>7963</v>
      </c>
      <c r="C12442" s="371" t="s">
        <v>569</v>
      </c>
      <c r="D12442" s="372"/>
    </row>
    <row r="12443" spans="1:4" x14ac:dyDescent="0.25">
      <c r="A12443" s="369" t="s">
        <v>8935</v>
      </c>
      <c r="B12443" s="370" t="s">
        <v>8936</v>
      </c>
      <c r="C12443" s="371" t="s">
        <v>770</v>
      </c>
      <c r="D12443" s="372">
        <v>0.33</v>
      </c>
    </row>
    <row r="12444" spans="1:4" x14ac:dyDescent="0.25">
      <c r="A12444" s="369" t="s">
        <v>8949</v>
      </c>
      <c r="B12444" s="370" t="s">
        <v>8950</v>
      </c>
      <c r="C12444" s="371" t="s">
        <v>770</v>
      </c>
      <c r="D12444" s="372">
        <v>0.33</v>
      </c>
    </row>
    <row r="12445" spans="1:4" x14ac:dyDescent="0.25">
      <c r="A12445" s="369" t="s">
        <v>8993</v>
      </c>
      <c r="B12445" s="370" t="s">
        <v>8994</v>
      </c>
      <c r="C12445" s="371" t="s">
        <v>32</v>
      </c>
      <c r="D12445" s="372">
        <v>0.1</v>
      </c>
    </row>
    <row r="12446" spans="1:4" x14ac:dyDescent="0.25">
      <c r="A12446" s="369" t="s">
        <v>9049</v>
      </c>
      <c r="B12446" s="370" t="s">
        <v>9050</v>
      </c>
      <c r="C12446" s="371" t="s">
        <v>25</v>
      </c>
      <c r="D12446" s="372">
        <v>1E-3</v>
      </c>
    </row>
    <row r="12447" spans="1:4" ht="30" x14ac:dyDescent="0.25">
      <c r="A12447" s="369" t="s">
        <v>11885</v>
      </c>
      <c r="B12447" s="370" t="s">
        <v>11886</v>
      </c>
      <c r="C12447" s="371" t="s">
        <v>569</v>
      </c>
      <c r="D12447" s="372">
        <v>1</v>
      </c>
    </row>
    <row r="12448" spans="1:4" x14ac:dyDescent="0.25">
      <c r="A12448" s="369" t="s">
        <v>4487</v>
      </c>
      <c r="B12448" s="370" t="s">
        <v>4488</v>
      </c>
      <c r="C12448" s="371" t="s">
        <v>569</v>
      </c>
      <c r="D12448" s="372"/>
    </row>
    <row r="12449" spans="1:4" x14ac:dyDescent="0.25">
      <c r="A12449" s="369" t="s">
        <v>8935</v>
      </c>
      <c r="B12449" s="370" t="s">
        <v>8936</v>
      </c>
      <c r="C12449" s="371" t="s">
        <v>770</v>
      </c>
      <c r="D12449" s="372">
        <v>0.25</v>
      </c>
    </row>
    <row r="12450" spans="1:4" ht="45" x14ac:dyDescent="0.25">
      <c r="A12450" s="369" t="s">
        <v>12039</v>
      </c>
      <c r="B12450" s="370" t="s">
        <v>12040</v>
      </c>
      <c r="C12450" s="371" t="s">
        <v>569</v>
      </c>
      <c r="D12450" s="372">
        <v>1</v>
      </c>
    </row>
    <row r="12451" spans="1:4" x14ac:dyDescent="0.25">
      <c r="A12451" s="369" t="s">
        <v>130</v>
      </c>
      <c r="B12451" s="370" t="s">
        <v>131</v>
      </c>
      <c r="C12451" s="371" t="s">
        <v>569</v>
      </c>
      <c r="D12451" s="372"/>
    </row>
    <row r="12452" spans="1:4" x14ac:dyDescent="0.25">
      <c r="A12452" s="369" t="s">
        <v>8935</v>
      </c>
      <c r="B12452" s="370" t="s">
        <v>8936</v>
      </c>
      <c r="C12452" s="371" t="s">
        <v>770</v>
      </c>
      <c r="D12452" s="372">
        <v>0.25</v>
      </c>
    </row>
    <row r="12453" spans="1:4" ht="30" x14ac:dyDescent="0.25">
      <c r="A12453" s="369" t="s">
        <v>12077</v>
      </c>
      <c r="B12453" s="370" t="s">
        <v>12078</v>
      </c>
      <c r="C12453" s="371" t="s">
        <v>569</v>
      </c>
      <c r="D12453" s="372">
        <v>1</v>
      </c>
    </row>
    <row r="12454" spans="1:4" x14ac:dyDescent="0.25">
      <c r="A12454" s="369" t="s">
        <v>4489</v>
      </c>
      <c r="B12454" s="370" t="s">
        <v>4490</v>
      </c>
      <c r="C12454" s="371" t="s">
        <v>569</v>
      </c>
      <c r="D12454" s="372"/>
    </row>
    <row r="12455" spans="1:4" x14ac:dyDescent="0.25">
      <c r="A12455" s="369" t="s">
        <v>8935</v>
      </c>
      <c r="B12455" s="370" t="s">
        <v>8936</v>
      </c>
      <c r="C12455" s="371" t="s">
        <v>770</v>
      </c>
      <c r="D12455" s="372">
        <v>0.25</v>
      </c>
    </row>
    <row r="12456" spans="1:4" x14ac:dyDescent="0.25">
      <c r="A12456" s="369" t="s">
        <v>12121</v>
      </c>
      <c r="B12456" s="370" t="s">
        <v>12122</v>
      </c>
      <c r="C12456" s="371" t="s">
        <v>569</v>
      </c>
      <c r="D12456" s="372">
        <v>1</v>
      </c>
    </row>
    <row r="12457" spans="1:4" x14ac:dyDescent="0.25">
      <c r="A12457" s="369" t="s">
        <v>4491</v>
      </c>
      <c r="B12457" s="370" t="s">
        <v>4492</v>
      </c>
      <c r="C12457" s="371" t="s">
        <v>569</v>
      </c>
      <c r="D12457" s="372"/>
    </row>
    <row r="12458" spans="1:4" x14ac:dyDescent="0.25">
      <c r="A12458" s="369" t="s">
        <v>8919</v>
      </c>
      <c r="B12458" s="370" t="s">
        <v>8920</v>
      </c>
      <c r="C12458" s="371" t="s">
        <v>770</v>
      </c>
      <c r="D12458" s="372">
        <v>0.5</v>
      </c>
    </row>
    <row r="12459" spans="1:4" x14ac:dyDescent="0.25">
      <c r="A12459" s="369" t="s">
        <v>8921</v>
      </c>
      <c r="B12459" s="370" t="s">
        <v>8922</v>
      </c>
      <c r="C12459" s="371" t="s">
        <v>770</v>
      </c>
      <c r="D12459" s="372">
        <v>0.5</v>
      </c>
    </row>
    <row r="12460" spans="1:4" x14ac:dyDescent="0.25">
      <c r="A12460" s="369" t="s">
        <v>9108</v>
      </c>
      <c r="B12460" s="370" t="s">
        <v>9109</v>
      </c>
      <c r="C12460" s="371" t="s">
        <v>52</v>
      </c>
      <c r="D12460" s="372">
        <v>1</v>
      </c>
    </row>
    <row r="12461" spans="1:4" ht="30" x14ac:dyDescent="0.25">
      <c r="A12461" s="369" t="s">
        <v>11991</v>
      </c>
      <c r="B12461" s="370" t="s">
        <v>11992</v>
      </c>
      <c r="C12461" s="371" t="s">
        <v>569</v>
      </c>
      <c r="D12461" s="372">
        <v>1</v>
      </c>
    </row>
    <row r="12462" spans="1:4" x14ac:dyDescent="0.25">
      <c r="A12462" s="369" t="s">
        <v>4493</v>
      </c>
      <c r="B12462" s="370" t="s">
        <v>4494</v>
      </c>
      <c r="C12462" s="371" t="s">
        <v>569</v>
      </c>
      <c r="D12462" s="372"/>
    </row>
    <row r="12463" spans="1:4" x14ac:dyDescent="0.25">
      <c r="A12463" s="369" t="s">
        <v>8935</v>
      </c>
      <c r="B12463" s="370" t="s">
        <v>8936</v>
      </c>
      <c r="C12463" s="371" t="s">
        <v>770</v>
      </c>
      <c r="D12463" s="372">
        <v>1</v>
      </c>
    </row>
    <row r="12464" spans="1:4" x14ac:dyDescent="0.25">
      <c r="A12464" s="369" t="s">
        <v>8949</v>
      </c>
      <c r="B12464" s="370" t="s">
        <v>8950</v>
      </c>
      <c r="C12464" s="371" t="s">
        <v>770</v>
      </c>
      <c r="D12464" s="372">
        <v>1</v>
      </c>
    </row>
    <row r="12465" spans="1:4" x14ac:dyDescent="0.25">
      <c r="A12465" s="369" t="s">
        <v>8993</v>
      </c>
      <c r="B12465" s="370" t="s">
        <v>8994</v>
      </c>
      <c r="C12465" s="371" t="s">
        <v>32</v>
      </c>
      <c r="D12465" s="372">
        <v>1</v>
      </c>
    </row>
    <row r="12466" spans="1:4" x14ac:dyDescent="0.25">
      <c r="A12466" s="369" t="s">
        <v>8995</v>
      </c>
      <c r="B12466" s="370" t="s">
        <v>8996</v>
      </c>
      <c r="C12466" s="371" t="s">
        <v>32</v>
      </c>
      <c r="D12466" s="372">
        <v>5.0000000000000001E-4</v>
      </c>
    </row>
    <row r="12467" spans="1:4" x14ac:dyDescent="0.25">
      <c r="A12467" s="369" t="s">
        <v>9049</v>
      </c>
      <c r="B12467" s="370" t="s">
        <v>9050</v>
      </c>
      <c r="C12467" s="371" t="s">
        <v>25</v>
      </c>
      <c r="D12467" s="372">
        <v>3.8E-3</v>
      </c>
    </row>
    <row r="12468" spans="1:4" ht="30" x14ac:dyDescent="0.25">
      <c r="A12468" s="369" t="s">
        <v>10914</v>
      </c>
      <c r="B12468" s="370" t="s">
        <v>10915</v>
      </c>
      <c r="C12468" s="371" t="s">
        <v>569</v>
      </c>
      <c r="D12468" s="372">
        <v>1</v>
      </c>
    </row>
    <row r="12469" spans="1:4" x14ac:dyDescent="0.25">
      <c r="A12469" s="369" t="s">
        <v>4495</v>
      </c>
      <c r="B12469" s="370" t="s">
        <v>4496</v>
      </c>
      <c r="C12469" s="371" t="s">
        <v>569</v>
      </c>
      <c r="D12469" s="372"/>
    </row>
    <row r="12470" spans="1:4" x14ac:dyDescent="0.25">
      <c r="A12470" s="369" t="s">
        <v>8919</v>
      </c>
      <c r="B12470" s="370" t="s">
        <v>8920</v>
      </c>
      <c r="C12470" s="371" t="s">
        <v>770</v>
      </c>
      <c r="D12470" s="372">
        <v>0.3</v>
      </c>
    </row>
    <row r="12471" spans="1:4" x14ac:dyDescent="0.25">
      <c r="A12471" s="369" t="s">
        <v>8921</v>
      </c>
      <c r="B12471" s="370" t="s">
        <v>8922</v>
      </c>
      <c r="C12471" s="371" t="s">
        <v>770</v>
      </c>
      <c r="D12471" s="372">
        <v>0.5</v>
      </c>
    </row>
    <row r="12472" spans="1:4" x14ac:dyDescent="0.25">
      <c r="A12472" s="369" t="s">
        <v>9108</v>
      </c>
      <c r="B12472" s="370" t="s">
        <v>9109</v>
      </c>
      <c r="C12472" s="371" t="s">
        <v>52</v>
      </c>
      <c r="D12472" s="372">
        <v>0.28000000000000003</v>
      </c>
    </row>
    <row r="12473" spans="1:4" ht="30" x14ac:dyDescent="0.25">
      <c r="A12473" s="369" t="s">
        <v>11983</v>
      </c>
      <c r="B12473" s="370" t="s">
        <v>11984</v>
      </c>
      <c r="C12473" s="371" t="s">
        <v>569</v>
      </c>
      <c r="D12473" s="372">
        <v>1</v>
      </c>
    </row>
    <row r="12474" spans="1:4" x14ac:dyDescent="0.25">
      <c r="A12474" s="369" t="s">
        <v>4497</v>
      </c>
      <c r="B12474" s="370" t="s">
        <v>4498</v>
      </c>
      <c r="C12474" s="371" t="s">
        <v>569</v>
      </c>
      <c r="D12474" s="372"/>
    </row>
    <row r="12475" spans="1:4" x14ac:dyDescent="0.25">
      <c r="A12475" s="369" t="s">
        <v>8919</v>
      </c>
      <c r="B12475" s="370" t="s">
        <v>8920</v>
      </c>
      <c r="C12475" s="371" t="s">
        <v>770</v>
      </c>
      <c r="D12475" s="372">
        <v>0.3</v>
      </c>
    </row>
    <row r="12476" spans="1:4" x14ac:dyDescent="0.25">
      <c r="A12476" s="369" t="s">
        <v>8921</v>
      </c>
      <c r="B12476" s="370" t="s">
        <v>8922</v>
      </c>
      <c r="C12476" s="371" t="s">
        <v>770</v>
      </c>
      <c r="D12476" s="372">
        <v>0.5</v>
      </c>
    </row>
    <row r="12477" spans="1:4" x14ac:dyDescent="0.25">
      <c r="A12477" s="369" t="s">
        <v>9108</v>
      </c>
      <c r="B12477" s="370" t="s">
        <v>9109</v>
      </c>
      <c r="C12477" s="371" t="s">
        <v>52</v>
      </c>
      <c r="D12477" s="372">
        <v>0.28000000000000003</v>
      </c>
    </row>
    <row r="12478" spans="1:4" ht="45" x14ac:dyDescent="0.25">
      <c r="A12478" s="369" t="s">
        <v>11957</v>
      </c>
      <c r="B12478" s="370" t="s">
        <v>11958</v>
      </c>
      <c r="C12478" s="371" t="s">
        <v>569</v>
      </c>
      <c r="D12478" s="372">
        <v>1</v>
      </c>
    </row>
    <row r="12479" spans="1:4" ht="30" x14ac:dyDescent="0.25">
      <c r="A12479" s="369" t="s">
        <v>4499</v>
      </c>
      <c r="B12479" s="370" t="s">
        <v>7964</v>
      </c>
      <c r="C12479" s="371" t="s">
        <v>569</v>
      </c>
      <c r="D12479" s="372"/>
    </row>
    <row r="12480" spans="1:4" x14ac:dyDescent="0.25">
      <c r="A12480" s="369" t="s">
        <v>8919</v>
      </c>
      <c r="B12480" s="370" t="s">
        <v>8920</v>
      </c>
      <c r="C12480" s="371" t="s">
        <v>770</v>
      </c>
      <c r="D12480" s="372">
        <v>1.4</v>
      </c>
    </row>
    <row r="12481" spans="1:4" x14ac:dyDescent="0.25">
      <c r="A12481" s="369" t="s">
        <v>8921</v>
      </c>
      <c r="B12481" s="370" t="s">
        <v>8922</v>
      </c>
      <c r="C12481" s="371" t="s">
        <v>770</v>
      </c>
      <c r="D12481" s="372">
        <v>1.4</v>
      </c>
    </row>
    <row r="12482" spans="1:4" x14ac:dyDescent="0.25">
      <c r="A12482" s="369" t="s">
        <v>9108</v>
      </c>
      <c r="B12482" s="370" t="s">
        <v>9109</v>
      </c>
      <c r="C12482" s="371" t="s">
        <v>52</v>
      </c>
      <c r="D12482" s="372">
        <v>0.94</v>
      </c>
    </row>
    <row r="12483" spans="1:4" ht="45" x14ac:dyDescent="0.25">
      <c r="A12483" s="369" t="s">
        <v>11985</v>
      </c>
      <c r="B12483" s="370" t="s">
        <v>11986</v>
      </c>
      <c r="C12483" s="371" t="s">
        <v>569</v>
      </c>
      <c r="D12483" s="372">
        <v>1</v>
      </c>
    </row>
    <row r="12484" spans="1:4" x14ac:dyDescent="0.25">
      <c r="A12484" s="369" t="s">
        <v>4500</v>
      </c>
      <c r="B12484" s="370" t="s">
        <v>4501</v>
      </c>
      <c r="C12484" s="371" t="s">
        <v>569</v>
      </c>
      <c r="D12484" s="372"/>
    </row>
    <row r="12485" spans="1:4" x14ac:dyDescent="0.25">
      <c r="A12485" s="369" t="s">
        <v>8919</v>
      </c>
      <c r="B12485" s="370" t="s">
        <v>8920</v>
      </c>
      <c r="C12485" s="371" t="s">
        <v>770</v>
      </c>
      <c r="D12485" s="372">
        <v>0.5</v>
      </c>
    </row>
    <row r="12486" spans="1:4" x14ac:dyDescent="0.25">
      <c r="A12486" s="369" t="s">
        <v>8921</v>
      </c>
      <c r="B12486" s="370" t="s">
        <v>8922</v>
      </c>
      <c r="C12486" s="371" t="s">
        <v>770</v>
      </c>
      <c r="D12486" s="372">
        <v>0.5</v>
      </c>
    </row>
    <row r="12487" spans="1:4" x14ac:dyDescent="0.25">
      <c r="A12487" s="369" t="s">
        <v>9108</v>
      </c>
      <c r="B12487" s="370" t="s">
        <v>9109</v>
      </c>
      <c r="C12487" s="371" t="s">
        <v>52</v>
      </c>
      <c r="D12487" s="372">
        <v>0.28000000000000003</v>
      </c>
    </row>
    <row r="12488" spans="1:4" ht="30" x14ac:dyDescent="0.25">
      <c r="A12488" s="369" t="s">
        <v>11979</v>
      </c>
      <c r="B12488" s="370" t="s">
        <v>11980</v>
      </c>
      <c r="C12488" s="371" t="s">
        <v>569</v>
      </c>
      <c r="D12488" s="372">
        <v>1</v>
      </c>
    </row>
    <row r="12489" spans="1:4" ht="30" x14ac:dyDescent="0.25">
      <c r="A12489" s="369" t="s">
        <v>4502</v>
      </c>
      <c r="B12489" s="370" t="s">
        <v>7965</v>
      </c>
      <c r="C12489" s="371" t="s">
        <v>569</v>
      </c>
      <c r="D12489" s="372"/>
    </row>
    <row r="12490" spans="1:4" x14ac:dyDescent="0.25">
      <c r="A12490" s="369" t="s">
        <v>8919</v>
      </c>
      <c r="B12490" s="370" t="s">
        <v>8920</v>
      </c>
      <c r="C12490" s="371" t="s">
        <v>770</v>
      </c>
      <c r="D12490" s="372">
        <v>0.25</v>
      </c>
    </row>
    <row r="12491" spans="1:4" x14ac:dyDescent="0.25">
      <c r="A12491" s="369" t="s">
        <v>8921</v>
      </c>
      <c r="B12491" s="370" t="s">
        <v>8922</v>
      </c>
      <c r="C12491" s="371" t="s">
        <v>770</v>
      </c>
      <c r="D12491" s="372">
        <v>0.5</v>
      </c>
    </row>
    <row r="12492" spans="1:4" x14ac:dyDescent="0.25">
      <c r="A12492" s="369" t="s">
        <v>9108</v>
      </c>
      <c r="B12492" s="370" t="s">
        <v>9109</v>
      </c>
      <c r="C12492" s="371" t="s">
        <v>52</v>
      </c>
      <c r="D12492" s="372">
        <v>0.28000000000000003</v>
      </c>
    </row>
    <row r="12493" spans="1:4" ht="30" x14ac:dyDescent="0.25">
      <c r="A12493" s="369" t="s">
        <v>11961</v>
      </c>
      <c r="B12493" s="370" t="s">
        <v>11962</v>
      </c>
      <c r="C12493" s="371" t="s">
        <v>569</v>
      </c>
      <c r="D12493" s="372">
        <v>1</v>
      </c>
    </row>
    <row r="12494" spans="1:4" ht="30" x14ac:dyDescent="0.25">
      <c r="A12494" s="369" t="s">
        <v>4503</v>
      </c>
      <c r="B12494" s="370" t="s">
        <v>7966</v>
      </c>
      <c r="C12494" s="371" t="s">
        <v>569</v>
      </c>
      <c r="D12494" s="372"/>
    </row>
    <row r="12495" spans="1:4" x14ac:dyDescent="0.25">
      <c r="A12495" s="369" t="s">
        <v>8919</v>
      </c>
      <c r="B12495" s="370" t="s">
        <v>8920</v>
      </c>
      <c r="C12495" s="371" t="s">
        <v>770</v>
      </c>
      <c r="D12495" s="372">
        <v>0.25</v>
      </c>
    </row>
    <row r="12496" spans="1:4" x14ac:dyDescent="0.25">
      <c r="A12496" s="369" t="s">
        <v>8921</v>
      </c>
      <c r="B12496" s="370" t="s">
        <v>8922</v>
      </c>
      <c r="C12496" s="371" t="s">
        <v>770</v>
      </c>
      <c r="D12496" s="372">
        <v>0.5</v>
      </c>
    </row>
    <row r="12497" spans="1:4" x14ac:dyDescent="0.25">
      <c r="A12497" s="369" t="s">
        <v>9108</v>
      </c>
      <c r="B12497" s="370" t="s">
        <v>9109</v>
      </c>
      <c r="C12497" s="371" t="s">
        <v>52</v>
      </c>
      <c r="D12497" s="372">
        <v>0.28000000000000003</v>
      </c>
    </row>
    <row r="12498" spans="1:4" ht="30" x14ac:dyDescent="0.25">
      <c r="A12498" s="369" t="s">
        <v>11959</v>
      </c>
      <c r="B12498" s="370" t="s">
        <v>11960</v>
      </c>
      <c r="C12498" s="371" t="s">
        <v>569</v>
      </c>
      <c r="D12498" s="372">
        <v>1</v>
      </c>
    </row>
    <row r="12499" spans="1:4" ht="30" x14ac:dyDescent="0.25">
      <c r="A12499" s="369" t="s">
        <v>132</v>
      </c>
      <c r="B12499" s="370" t="s">
        <v>133</v>
      </c>
      <c r="C12499" s="371" t="s">
        <v>569</v>
      </c>
      <c r="D12499" s="372"/>
    </row>
    <row r="12500" spans="1:4" x14ac:dyDescent="0.25">
      <c r="A12500" s="369" t="s">
        <v>8919</v>
      </c>
      <c r="B12500" s="370" t="s">
        <v>8920</v>
      </c>
      <c r="C12500" s="371" t="s">
        <v>770</v>
      </c>
      <c r="D12500" s="372">
        <v>0.25</v>
      </c>
    </row>
    <row r="12501" spans="1:4" x14ac:dyDescent="0.25">
      <c r="A12501" s="369" t="s">
        <v>8921</v>
      </c>
      <c r="B12501" s="370" t="s">
        <v>8922</v>
      </c>
      <c r="C12501" s="371" t="s">
        <v>770</v>
      </c>
      <c r="D12501" s="372">
        <v>0.5</v>
      </c>
    </row>
    <row r="12502" spans="1:4" x14ac:dyDescent="0.25">
      <c r="A12502" s="369" t="s">
        <v>9108</v>
      </c>
      <c r="B12502" s="370" t="s">
        <v>9109</v>
      </c>
      <c r="C12502" s="371" t="s">
        <v>52</v>
      </c>
      <c r="D12502" s="372">
        <v>0.28000000000000003</v>
      </c>
    </row>
    <row r="12503" spans="1:4" ht="30" x14ac:dyDescent="0.25">
      <c r="A12503" s="369" t="s">
        <v>11967</v>
      </c>
      <c r="B12503" s="370" t="s">
        <v>11968</v>
      </c>
      <c r="C12503" s="371" t="s">
        <v>569</v>
      </c>
      <c r="D12503" s="372">
        <v>1</v>
      </c>
    </row>
    <row r="12504" spans="1:4" ht="30" x14ac:dyDescent="0.25">
      <c r="A12504" s="369" t="s">
        <v>4504</v>
      </c>
      <c r="B12504" s="370" t="s">
        <v>7967</v>
      </c>
      <c r="C12504" s="371" t="s">
        <v>569</v>
      </c>
      <c r="D12504" s="372"/>
    </row>
    <row r="12505" spans="1:4" x14ac:dyDescent="0.25">
      <c r="A12505" s="369" t="s">
        <v>8919</v>
      </c>
      <c r="B12505" s="370" t="s">
        <v>8920</v>
      </c>
      <c r="C12505" s="371" t="s">
        <v>770</v>
      </c>
      <c r="D12505" s="372">
        <v>0.25</v>
      </c>
    </row>
    <row r="12506" spans="1:4" x14ac:dyDescent="0.25">
      <c r="A12506" s="369" t="s">
        <v>8921</v>
      </c>
      <c r="B12506" s="370" t="s">
        <v>8922</v>
      </c>
      <c r="C12506" s="371" t="s">
        <v>770</v>
      </c>
      <c r="D12506" s="372">
        <v>0.5</v>
      </c>
    </row>
    <row r="12507" spans="1:4" x14ac:dyDescent="0.25">
      <c r="A12507" s="369" t="s">
        <v>9108</v>
      </c>
      <c r="B12507" s="370" t="s">
        <v>9109</v>
      </c>
      <c r="C12507" s="371" t="s">
        <v>52</v>
      </c>
      <c r="D12507" s="372">
        <v>0.28000000000000003</v>
      </c>
    </row>
    <row r="12508" spans="1:4" ht="30" x14ac:dyDescent="0.25">
      <c r="A12508" s="369" t="s">
        <v>11969</v>
      </c>
      <c r="B12508" s="370" t="s">
        <v>11970</v>
      </c>
      <c r="C12508" s="371" t="s">
        <v>569</v>
      </c>
      <c r="D12508" s="372">
        <v>1</v>
      </c>
    </row>
    <row r="12509" spans="1:4" ht="30" x14ac:dyDescent="0.25">
      <c r="A12509" s="369" t="s">
        <v>4505</v>
      </c>
      <c r="B12509" s="370" t="s">
        <v>4506</v>
      </c>
      <c r="C12509" s="371" t="s">
        <v>569</v>
      </c>
      <c r="D12509" s="372"/>
    </row>
    <row r="12510" spans="1:4" x14ac:dyDescent="0.25">
      <c r="A12510" s="369" t="s">
        <v>8919</v>
      </c>
      <c r="B12510" s="370" t="s">
        <v>8920</v>
      </c>
      <c r="C12510" s="371" t="s">
        <v>770</v>
      </c>
      <c r="D12510" s="372">
        <v>0.25</v>
      </c>
    </row>
    <row r="12511" spans="1:4" x14ac:dyDescent="0.25">
      <c r="A12511" s="369" t="s">
        <v>8921</v>
      </c>
      <c r="B12511" s="370" t="s">
        <v>8922</v>
      </c>
      <c r="C12511" s="371" t="s">
        <v>770</v>
      </c>
      <c r="D12511" s="372">
        <v>0.5</v>
      </c>
    </row>
    <row r="12512" spans="1:4" x14ac:dyDescent="0.25">
      <c r="A12512" s="369" t="s">
        <v>9108</v>
      </c>
      <c r="B12512" s="370" t="s">
        <v>9109</v>
      </c>
      <c r="C12512" s="371" t="s">
        <v>52</v>
      </c>
      <c r="D12512" s="372">
        <v>0.28000000000000003</v>
      </c>
    </row>
    <row r="12513" spans="1:4" ht="30" x14ac:dyDescent="0.25">
      <c r="A12513" s="369" t="s">
        <v>11971</v>
      </c>
      <c r="B12513" s="370" t="s">
        <v>11972</v>
      </c>
      <c r="C12513" s="371" t="s">
        <v>569</v>
      </c>
      <c r="D12513" s="372">
        <v>1</v>
      </c>
    </row>
    <row r="12514" spans="1:4" ht="30" x14ac:dyDescent="0.25">
      <c r="A12514" s="369" t="s">
        <v>4507</v>
      </c>
      <c r="B12514" s="370" t="s">
        <v>4508</v>
      </c>
      <c r="C12514" s="371" t="s">
        <v>569</v>
      </c>
      <c r="D12514" s="372"/>
    </row>
    <row r="12515" spans="1:4" x14ac:dyDescent="0.25">
      <c r="A12515" s="369" t="s">
        <v>8919</v>
      </c>
      <c r="B12515" s="370" t="s">
        <v>8920</v>
      </c>
      <c r="C12515" s="371" t="s">
        <v>770</v>
      </c>
      <c r="D12515" s="372">
        <v>0.25</v>
      </c>
    </row>
    <row r="12516" spans="1:4" x14ac:dyDescent="0.25">
      <c r="A12516" s="369" t="s">
        <v>8921</v>
      </c>
      <c r="B12516" s="370" t="s">
        <v>8922</v>
      </c>
      <c r="C12516" s="371" t="s">
        <v>770</v>
      </c>
      <c r="D12516" s="372">
        <v>0.5</v>
      </c>
    </row>
    <row r="12517" spans="1:4" x14ac:dyDescent="0.25">
      <c r="A12517" s="369" t="s">
        <v>9108</v>
      </c>
      <c r="B12517" s="370" t="s">
        <v>9109</v>
      </c>
      <c r="C12517" s="371" t="s">
        <v>52</v>
      </c>
      <c r="D12517" s="372">
        <v>0.28000000000000003</v>
      </c>
    </row>
    <row r="12518" spans="1:4" ht="30" x14ac:dyDescent="0.25">
      <c r="A12518" s="369" t="s">
        <v>11973</v>
      </c>
      <c r="B12518" s="370" t="s">
        <v>11974</v>
      </c>
      <c r="C12518" s="371" t="s">
        <v>569</v>
      </c>
      <c r="D12518" s="372">
        <v>1</v>
      </c>
    </row>
    <row r="12519" spans="1:4" ht="30" x14ac:dyDescent="0.25">
      <c r="A12519" s="369" t="s">
        <v>4509</v>
      </c>
      <c r="B12519" s="370" t="s">
        <v>4510</v>
      </c>
      <c r="C12519" s="371" t="s">
        <v>569</v>
      </c>
      <c r="D12519" s="372"/>
    </row>
    <row r="12520" spans="1:4" x14ac:dyDescent="0.25">
      <c r="A12520" s="369" t="s">
        <v>8919</v>
      </c>
      <c r="B12520" s="370" t="s">
        <v>8920</v>
      </c>
      <c r="C12520" s="371" t="s">
        <v>770</v>
      </c>
      <c r="D12520" s="372">
        <v>0.25</v>
      </c>
    </row>
    <row r="12521" spans="1:4" x14ac:dyDescent="0.25">
      <c r="A12521" s="369" t="s">
        <v>8921</v>
      </c>
      <c r="B12521" s="370" t="s">
        <v>8922</v>
      </c>
      <c r="C12521" s="371" t="s">
        <v>770</v>
      </c>
      <c r="D12521" s="372">
        <v>0.5</v>
      </c>
    </row>
    <row r="12522" spans="1:4" x14ac:dyDescent="0.25">
      <c r="A12522" s="369" t="s">
        <v>9108</v>
      </c>
      <c r="B12522" s="370" t="s">
        <v>9109</v>
      </c>
      <c r="C12522" s="371" t="s">
        <v>52</v>
      </c>
      <c r="D12522" s="372">
        <v>0.28000000000000003</v>
      </c>
    </row>
    <row r="12523" spans="1:4" ht="30" x14ac:dyDescent="0.25">
      <c r="A12523" s="369" t="s">
        <v>11975</v>
      </c>
      <c r="B12523" s="370" t="s">
        <v>11976</v>
      </c>
      <c r="C12523" s="371" t="s">
        <v>569</v>
      </c>
      <c r="D12523" s="372">
        <v>1</v>
      </c>
    </row>
    <row r="12524" spans="1:4" ht="30" x14ac:dyDescent="0.25">
      <c r="A12524" s="369" t="s">
        <v>4511</v>
      </c>
      <c r="B12524" s="370" t="s">
        <v>7968</v>
      </c>
      <c r="C12524" s="371" t="s">
        <v>569</v>
      </c>
      <c r="D12524" s="372"/>
    </row>
    <row r="12525" spans="1:4" x14ac:dyDescent="0.25">
      <c r="A12525" s="369" t="s">
        <v>8919</v>
      </c>
      <c r="B12525" s="370" t="s">
        <v>8920</v>
      </c>
      <c r="C12525" s="371" t="s">
        <v>770</v>
      </c>
      <c r="D12525" s="372">
        <v>0.25</v>
      </c>
    </row>
    <row r="12526" spans="1:4" x14ac:dyDescent="0.25">
      <c r="A12526" s="369" t="s">
        <v>8921</v>
      </c>
      <c r="B12526" s="370" t="s">
        <v>8922</v>
      </c>
      <c r="C12526" s="371" t="s">
        <v>770</v>
      </c>
      <c r="D12526" s="372">
        <v>0.5</v>
      </c>
    </row>
    <row r="12527" spans="1:4" x14ac:dyDescent="0.25">
      <c r="A12527" s="369" t="s">
        <v>9108</v>
      </c>
      <c r="B12527" s="370" t="s">
        <v>9109</v>
      </c>
      <c r="C12527" s="371" t="s">
        <v>52</v>
      </c>
      <c r="D12527" s="372">
        <v>0.28000000000000003</v>
      </c>
    </row>
    <row r="12528" spans="1:4" ht="45" x14ac:dyDescent="0.25">
      <c r="A12528" s="369" t="s">
        <v>11981</v>
      </c>
      <c r="B12528" s="370" t="s">
        <v>11982</v>
      </c>
      <c r="C12528" s="371" t="s">
        <v>569</v>
      </c>
      <c r="D12528" s="372">
        <v>1</v>
      </c>
    </row>
    <row r="12529" spans="1:4" ht="30" x14ac:dyDescent="0.25">
      <c r="A12529" s="369" t="s">
        <v>4512</v>
      </c>
      <c r="B12529" s="370" t="s">
        <v>7969</v>
      </c>
      <c r="C12529" s="371" t="s">
        <v>569</v>
      </c>
      <c r="D12529" s="372"/>
    </row>
    <row r="12530" spans="1:4" x14ac:dyDescent="0.25">
      <c r="A12530" s="369" t="s">
        <v>8919</v>
      </c>
      <c r="B12530" s="370" t="s">
        <v>8920</v>
      </c>
      <c r="C12530" s="371" t="s">
        <v>770</v>
      </c>
      <c r="D12530" s="372">
        <v>1.4</v>
      </c>
    </row>
    <row r="12531" spans="1:4" x14ac:dyDescent="0.25">
      <c r="A12531" s="369" t="s">
        <v>8921</v>
      </c>
      <c r="B12531" s="370" t="s">
        <v>8922</v>
      </c>
      <c r="C12531" s="371" t="s">
        <v>770</v>
      </c>
      <c r="D12531" s="372">
        <v>1.4</v>
      </c>
    </row>
    <row r="12532" spans="1:4" x14ac:dyDescent="0.25">
      <c r="A12532" s="369" t="s">
        <v>9108</v>
      </c>
      <c r="B12532" s="370" t="s">
        <v>9109</v>
      </c>
      <c r="C12532" s="371" t="s">
        <v>52</v>
      </c>
      <c r="D12532" s="372">
        <v>0.94</v>
      </c>
    </row>
    <row r="12533" spans="1:4" ht="45" x14ac:dyDescent="0.25">
      <c r="A12533" s="369" t="s">
        <v>11995</v>
      </c>
      <c r="B12533" s="370" t="s">
        <v>11996</v>
      </c>
      <c r="C12533" s="371" t="s">
        <v>569</v>
      </c>
      <c r="D12533" s="372">
        <v>1</v>
      </c>
    </row>
    <row r="12534" spans="1:4" x14ac:dyDescent="0.25">
      <c r="A12534" s="369" t="s">
        <v>4513</v>
      </c>
      <c r="B12534" s="370" t="s">
        <v>4514</v>
      </c>
      <c r="C12534" s="371" t="s">
        <v>569</v>
      </c>
      <c r="D12534" s="372"/>
    </row>
    <row r="12535" spans="1:4" x14ac:dyDescent="0.25">
      <c r="A12535" s="369" t="s">
        <v>8919</v>
      </c>
      <c r="B12535" s="370" t="s">
        <v>8920</v>
      </c>
      <c r="C12535" s="371" t="s">
        <v>770</v>
      </c>
      <c r="D12535" s="372">
        <v>0.7</v>
      </c>
    </row>
    <row r="12536" spans="1:4" x14ac:dyDescent="0.25">
      <c r="A12536" s="369" t="s">
        <v>8921</v>
      </c>
      <c r="B12536" s="370" t="s">
        <v>8922</v>
      </c>
      <c r="C12536" s="371" t="s">
        <v>770</v>
      </c>
      <c r="D12536" s="372">
        <v>0.95</v>
      </c>
    </row>
    <row r="12537" spans="1:4" x14ac:dyDescent="0.25">
      <c r="A12537" s="369" t="s">
        <v>9108</v>
      </c>
      <c r="B12537" s="370" t="s">
        <v>9109</v>
      </c>
      <c r="C12537" s="371" t="s">
        <v>52</v>
      </c>
      <c r="D12537" s="372">
        <v>0.64</v>
      </c>
    </row>
    <row r="12538" spans="1:4" ht="45" x14ac:dyDescent="0.25">
      <c r="A12538" s="369" t="s">
        <v>11987</v>
      </c>
      <c r="B12538" s="370" t="s">
        <v>11988</v>
      </c>
      <c r="C12538" s="371" t="s">
        <v>569</v>
      </c>
      <c r="D12538" s="372">
        <v>1</v>
      </c>
    </row>
    <row r="12539" spans="1:4" ht="30" x14ac:dyDescent="0.25">
      <c r="A12539" s="369" t="s">
        <v>4515</v>
      </c>
      <c r="B12539" s="370" t="s">
        <v>7970</v>
      </c>
      <c r="C12539" s="371" t="s">
        <v>569</v>
      </c>
      <c r="D12539" s="372"/>
    </row>
    <row r="12540" spans="1:4" x14ac:dyDescent="0.25">
      <c r="A12540" s="369" t="s">
        <v>8919</v>
      </c>
      <c r="B12540" s="370" t="s">
        <v>8920</v>
      </c>
      <c r="C12540" s="371" t="s">
        <v>770</v>
      </c>
      <c r="D12540" s="372">
        <v>0.3</v>
      </c>
    </row>
    <row r="12541" spans="1:4" x14ac:dyDescent="0.25">
      <c r="A12541" s="369" t="s">
        <v>8921</v>
      </c>
      <c r="B12541" s="370" t="s">
        <v>8922</v>
      </c>
      <c r="C12541" s="371" t="s">
        <v>770</v>
      </c>
      <c r="D12541" s="372">
        <v>0.5</v>
      </c>
    </row>
    <row r="12542" spans="1:4" x14ac:dyDescent="0.25">
      <c r="A12542" s="369" t="s">
        <v>9108</v>
      </c>
      <c r="B12542" s="370" t="s">
        <v>9109</v>
      </c>
      <c r="C12542" s="371" t="s">
        <v>52</v>
      </c>
      <c r="D12542" s="372">
        <v>0.28000000000000003</v>
      </c>
    </row>
    <row r="12543" spans="1:4" ht="30" x14ac:dyDescent="0.25">
      <c r="A12543" s="369" t="s">
        <v>11999</v>
      </c>
      <c r="B12543" s="370" t="s">
        <v>12000</v>
      </c>
      <c r="C12543" s="371" t="s">
        <v>569</v>
      </c>
      <c r="D12543" s="372">
        <v>1</v>
      </c>
    </row>
    <row r="12544" spans="1:4" ht="30" x14ac:dyDescent="0.25">
      <c r="A12544" s="369" t="s">
        <v>4516</v>
      </c>
      <c r="B12544" s="370" t="s">
        <v>7971</v>
      </c>
      <c r="C12544" s="371" t="s">
        <v>569</v>
      </c>
      <c r="D12544" s="372"/>
    </row>
    <row r="12545" spans="1:4" x14ac:dyDescent="0.25">
      <c r="A12545" s="369" t="s">
        <v>8919</v>
      </c>
      <c r="B12545" s="370" t="s">
        <v>8920</v>
      </c>
      <c r="C12545" s="371" t="s">
        <v>770</v>
      </c>
      <c r="D12545" s="372">
        <v>0.25</v>
      </c>
    </row>
    <row r="12546" spans="1:4" x14ac:dyDescent="0.25">
      <c r="A12546" s="369" t="s">
        <v>8921</v>
      </c>
      <c r="B12546" s="370" t="s">
        <v>8922</v>
      </c>
      <c r="C12546" s="371" t="s">
        <v>770</v>
      </c>
      <c r="D12546" s="372">
        <v>0.5</v>
      </c>
    </row>
    <row r="12547" spans="1:4" x14ac:dyDescent="0.25">
      <c r="A12547" s="369" t="s">
        <v>9108</v>
      </c>
      <c r="B12547" s="370" t="s">
        <v>9109</v>
      </c>
      <c r="C12547" s="371" t="s">
        <v>52</v>
      </c>
      <c r="D12547" s="372">
        <v>0.28000000000000003</v>
      </c>
    </row>
    <row r="12548" spans="1:4" ht="45" x14ac:dyDescent="0.25">
      <c r="A12548" s="369" t="s">
        <v>12001</v>
      </c>
      <c r="B12548" s="370" t="s">
        <v>12002</v>
      </c>
      <c r="C12548" s="371" t="s">
        <v>569</v>
      </c>
      <c r="D12548" s="372">
        <v>1</v>
      </c>
    </row>
    <row r="12549" spans="1:4" ht="30" x14ac:dyDescent="0.25">
      <c r="A12549" s="369" t="s">
        <v>4517</v>
      </c>
      <c r="B12549" s="370" t="s">
        <v>7972</v>
      </c>
      <c r="C12549" s="371" t="s">
        <v>569</v>
      </c>
      <c r="D12549" s="372"/>
    </row>
    <row r="12550" spans="1:4" x14ac:dyDescent="0.25">
      <c r="A12550" s="369" t="s">
        <v>8919</v>
      </c>
      <c r="B12550" s="370" t="s">
        <v>8920</v>
      </c>
      <c r="C12550" s="371" t="s">
        <v>770</v>
      </c>
      <c r="D12550" s="372">
        <v>0.25</v>
      </c>
    </row>
    <row r="12551" spans="1:4" x14ac:dyDescent="0.25">
      <c r="A12551" s="369" t="s">
        <v>8921</v>
      </c>
      <c r="B12551" s="370" t="s">
        <v>8922</v>
      </c>
      <c r="C12551" s="371" t="s">
        <v>770</v>
      </c>
      <c r="D12551" s="372">
        <v>0.5</v>
      </c>
    </row>
    <row r="12552" spans="1:4" x14ac:dyDescent="0.25">
      <c r="A12552" s="369" t="s">
        <v>9108</v>
      </c>
      <c r="B12552" s="370" t="s">
        <v>9109</v>
      </c>
      <c r="C12552" s="371" t="s">
        <v>52</v>
      </c>
      <c r="D12552" s="372">
        <v>0.28000000000000003</v>
      </c>
    </row>
    <row r="12553" spans="1:4" ht="45" x14ac:dyDescent="0.25">
      <c r="A12553" s="369" t="s">
        <v>12003</v>
      </c>
      <c r="B12553" s="370" t="s">
        <v>12004</v>
      </c>
      <c r="C12553" s="371" t="s">
        <v>569</v>
      </c>
      <c r="D12553" s="372">
        <v>1</v>
      </c>
    </row>
    <row r="12554" spans="1:4" ht="30" x14ac:dyDescent="0.25">
      <c r="A12554" s="369" t="s">
        <v>134</v>
      </c>
      <c r="B12554" s="370" t="s">
        <v>7973</v>
      </c>
      <c r="C12554" s="371" t="s">
        <v>569</v>
      </c>
      <c r="D12554" s="372"/>
    </row>
    <row r="12555" spans="1:4" x14ac:dyDescent="0.25">
      <c r="A12555" s="369" t="s">
        <v>8919</v>
      </c>
      <c r="B12555" s="370" t="s">
        <v>8920</v>
      </c>
      <c r="C12555" s="371" t="s">
        <v>770</v>
      </c>
      <c r="D12555" s="372">
        <v>0.3</v>
      </c>
    </row>
    <row r="12556" spans="1:4" x14ac:dyDescent="0.25">
      <c r="A12556" s="369" t="s">
        <v>8921</v>
      </c>
      <c r="B12556" s="370" t="s">
        <v>8922</v>
      </c>
      <c r="C12556" s="371" t="s">
        <v>770</v>
      </c>
      <c r="D12556" s="372">
        <v>0.5</v>
      </c>
    </row>
    <row r="12557" spans="1:4" x14ac:dyDescent="0.25">
      <c r="A12557" s="369" t="s">
        <v>9108</v>
      </c>
      <c r="B12557" s="370" t="s">
        <v>9109</v>
      </c>
      <c r="C12557" s="371" t="s">
        <v>52</v>
      </c>
      <c r="D12557" s="372">
        <v>0.28000000000000003</v>
      </c>
    </row>
    <row r="12558" spans="1:4" ht="60" x14ac:dyDescent="0.25">
      <c r="A12558" s="369" t="s">
        <v>12011</v>
      </c>
      <c r="B12558" s="370" t="s">
        <v>12012</v>
      </c>
      <c r="C12558" s="371" t="s">
        <v>569</v>
      </c>
      <c r="D12558" s="372">
        <v>1</v>
      </c>
    </row>
    <row r="12559" spans="1:4" x14ac:dyDescent="0.25">
      <c r="A12559" s="369" t="s">
        <v>4518</v>
      </c>
      <c r="B12559" s="370" t="s">
        <v>4519</v>
      </c>
      <c r="C12559" s="371" t="s">
        <v>780</v>
      </c>
      <c r="D12559" s="372"/>
    </row>
    <row r="12560" spans="1:4" x14ac:dyDescent="0.25">
      <c r="A12560" s="369" t="s">
        <v>8919</v>
      </c>
      <c r="B12560" s="370" t="s">
        <v>8920</v>
      </c>
      <c r="C12560" s="371" t="s">
        <v>770</v>
      </c>
      <c r="D12560" s="372">
        <v>0.5</v>
      </c>
    </row>
    <row r="12561" spans="1:4" x14ac:dyDescent="0.25">
      <c r="A12561" s="369" t="s">
        <v>8921</v>
      </c>
      <c r="B12561" s="370" t="s">
        <v>8922</v>
      </c>
      <c r="C12561" s="371" t="s">
        <v>770</v>
      </c>
      <c r="D12561" s="372">
        <v>0.5</v>
      </c>
    </row>
    <row r="12562" spans="1:4" x14ac:dyDescent="0.25">
      <c r="A12562" s="369" t="s">
        <v>8935</v>
      </c>
      <c r="B12562" s="370" t="s">
        <v>8936</v>
      </c>
      <c r="C12562" s="371" t="s">
        <v>770</v>
      </c>
      <c r="D12562" s="372">
        <v>1</v>
      </c>
    </row>
    <row r="12563" spans="1:4" x14ac:dyDescent="0.25">
      <c r="A12563" s="369" t="s">
        <v>8949</v>
      </c>
      <c r="B12563" s="370" t="s">
        <v>8950</v>
      </c>
      <c r="C12563" s="371" t="s">
        <v>770</v>
      </c>
      <c r="D12563" s="372">
        <v>1</v>
      </c>
    </row>
    <row r="12564" spans="1:4" ht="60" x14ac:dyDescent="0.25">
      <c r="A12564" s="369" t="s">
        <v>12075</v>
      </c>
      <c r="B12564" s="370" t="s">
        <v>12076</v>
      </c>
      <c r="C12564" s="371" t="s">
        <v>780</v>
      </c>
      <c r="D12564" s="372">
        <v>1</v>
      </c>
    </row>
    <row r="12565" spans="1:4" x14ac:dyDescent="0.25">
      <c r="A12565" s="369" t="s">
        <v>4520</v>
      </c>
      <c r="B12565" s="370" t="s">
        <v>4521</v>
      </c>
      <c r="C12565" s="371" t="s">
        <v>569</v>
      </c>
      <c r="D12565" s="372"/>
    </row>
    <row r="12566" spans="1:4" x14ac:dyDescent="0.25">
      <c r="A12566" s="369" t="s">
        <v>8919</v>
      </c>
      <c r="B12566" s="370" t="s">
        <v>8920</v>
      </c>
      <c r="C12566" s="371" t="s">
        <v>770</v>
      </c>
      <c r="D12566" s="372">
        <v>0.25</v>
      </c>
    </row>
    <row r="12567" spans="1:4" x14ac:dyDescent="0.25">
      <c r="A12567" s="369" t="s">
        <v>8921</v>
      </c>
      <c r="B12567" s="370" t="s">
        <v>8922</v>
      </c>
      <c r="C12567" s="371" t="s">
        <v>770</v>
      </c>
      <c r="D12567" s="372">
        <v>0.5</v>
      </c>
    </row>
    <row r="12568" spans="1:4" x14ac:dyDescent="0.25">
      <c r="A12568" s="369" t="s">
        <v>9108</v>
      </c>
      <c r="B12568" s="370" t="s">
        <v>9109</v>
      </c>
      <c r="C12568" s="371" t="s">
        <v>52</v>
      </c>
      <c r="D12568" s="372">
        <v>0.28000000000000003</v>
      </c>
    </row>
    <row r="12569" spans="1:4" ht="45" x14ac:dyDescent="0.25">
      <c r="A12569" s="369" t="s">
        <v>12005</v>
      </c>
      <c r="B12569" s="370" t="s">
        <v>12006</v>
      </c>
      <c r="C12569" s="371" t="s">
        <v>569</v>
      </c>
      <c r="D12569" s="372">
        <v>1</v>
      </c>
    </row>
    <row r="12570" spans="1:4" x14ac:dyDescent="0.25">
      <c r="A12570" s="369" t="s">
        <v>4522</v>
      </c>
      <c r="B12570" s="370" t="s">
        <v>4523</v>
      </c>
      <c r="C12570" s="371" t="s">
        <v>569</v>
      </c>
      <c r="D12570" s="372"/>
    </row>
    <row r="12571" spans="1:4" x14ac:dyDescent="0.25">
      <c r="A12571" s="369" t="s">
        <v>8919</v>
      </c>
      <c r="B12571" s="370" t="s">
        <v>8920</v>
      </c>
      <c r="C12571" s="371" t="s">
        <v>770</v>
      </c>
      <c r="D12571" s="372">
        <v>0.25</v>
      </c>
    </row>
    <row r="12572" spans="1:4" x14ac:dyDescent="0.25">
      <c r="A12572" s="369" t="s">
        <v>8921</v>
      </c>
      <c r="B12572" s="370" t="s">
        <v>8922</v>
      </c>
      <c r="C12572" s="371" t="s">
        <v>770</v>
      </c>
      <c r="D12572" s="372">
        <v>0.5</v>
      </c>
    </row>
    <row r="12573" spans="1:4" x14ac:dyDescent="0.25">
      <c r="A12573" s="369" t="s">
        <v>9108</v>
      </c>
      <c r="B12573" s="370" t="s">
        <v>9109</v>
      </c>
      <c r="C12573" s="371" t="s">
        <v>52</v>
      </c>
      <c r="D12573" s="372">
        <v>0.28000000000000003</v>
      </c>
    </row>
    <row r="12574" spans="1:4" ht="45" x14ac:dyDescent="0.25">
      <c r="A12574" s="369" t="s">
        <v>12007</v>
      </c>
      <c r="B12574" s="370" t="s">
        <v>12008</v>
      </c>
      <c r="C12574" s="371" t="s">
        <v>569</v>
      </c>
      <c r="D12574" s="372">
        <v>1</v>
      </c>
    </row>
    <row r="12575" spans="1:4" ht="45" x14ac:dyDescent="0.25">
      <c r="A12575" s="369" t="s">
        <v>4524</v>
      </c>
      <c r="B12575" s="370" t="s">
        <v>4525</v>
      </c>
      <c r="C12575" s="371" t="s">
        <v>569</v>
      </c>
      <c r="D12575" s="372"/>
    </row>
    <row r="12576" spans="1:4" x14ac:dyDescent="0.25">
      <c r="A12576" s="369" t="s">
        <v>8919</v>
      </c>
      <c r="B12576" s="370" t="s">
        <v>8920</v>
      </c>
      <c r="C12576" s="371" t="s">
        <v>770</v>
      </c>
      <c r="D12576" s="372">
        <v>0.3</v>
      </c>
    </row>
    <row r="12577" spans="1:4" x14ac:dyDescent="0.25">
      <c r="A12577" s="369" t="s">
        <v>8921</v>
      </c>
      <c r="B12577" s="370" t="s">
        <v>8922</v>
      </c>
      <c r="C12577" s="371" t="s">
        <v>770</v>
      </c>
      <c r="D12577" s="372">
        <v>0.5</v>
      </c>
    </row>
    <row r="12578" spans="1:4" x14ac:dyDescent="0.25">
      <c r="A12578" s="369" t="s">
        <v>9108</v>
      </c>
      <c r="B12578" s="370" t="s">
        <v>9109</v>
      </c>
      <c r="C12578" s="371" t="s">
        <v>52</v>
      </c>
      <c r="D12578" s="372">
        <v>0.28000000000000003</v>
      </c>
    </row>
    <row r="12579" spans="1:4" ht="45" x14ac:dyDescent="0.25">
      <c r="A12579" s="369" t="s">
        <v>12009</v>
      </c>
      <c r="B12579" s="370" t="s">
        <v>12010</v>
      </c>
      <c r="C12579" s="371" t="s">
        <v>569</v>
      </c>
      <c r="D12579" s="372">
        <v>1</v>
      </c>
    </row>
    <row r="12580" spans="1:4" ht="30" x14ac:dyDescent="0.25">
      <c r="A12580" s="369" t="s">
        <v>4526</v>
      </c>
      <c r="B12580" s="370" t="s">
        <v>4527</v>
      </c>
      <c r="C12580" s="371" t="s">
        <v>569</v>
      </c>
      <c r="D12580" s="372"/>
    </row>
    <row r="12581" spans="1:4" x14ac:dyDescent="0.25">
      <c r="A12581" s="369" t="s">
        <v>8919</v>
      </c>
      <c r="B12581" s="370" t="s">
        <v>8920</v>
      </c>
      <c r="C12581" s="371" t="s">
        <v>770</v>
      </c>
      <c r="D12581" s="372">
        <v>1.4</v>
      </c>
    </row>
    <row r="12582" spans="1:4" x14ac:dyDescent="0.25">
      <c r="A12582" s="369" t="s">
        <v>8921</v>
      </c>
      <c r="B12582" s="370" t="s">
        <v>8922</v>
      </c>
      <c r="C12582" s="371" t="s">
        <v>770</v>
      </c>
      <c r="D12582" s="372">
        <v>1.4</v>
      </c>
    </row>
    <row r="12583" spans="1:4" x14ac:dyDescent="0.25">
      <c r="A12583" s="369" t="s">
        <v>9108</v>
      </c>
      <c r="B12583" s="370" t="s">
        <v>9109</v>
      </c>
      <c r="C12583" s="371" t="s">
        <v>52</v>
      </c>
      <c r="D12583" s="372">
        <v>0.94</v>
      </c>
    </row>
    <row r="12584" spans="1:4" ht="45" x14ac:dyDescent="0.25">
      <c r="A12584" s="369" t="s">
        <v>11997</v>
      </c>
      <c r="B12584" s="370" t="s">
        <v>11998</v>
      </c>
      <c r="C12584" s="371" t="s">
        <v>569</v>
      </c>
      <c r="D12584" s="372">
        <v>1</v>
      </c>
    </row>
    <row r="12585" spans="1:4" ht="30" x14ac:dyDescent="0.25">
      <c r="A12585" s="369" t="s">
        <v>4528</v>
      </c>
      <c r="B12585" s="370" t="s">
        <v>4529</v>
      </c>
      <c r="C12585" s="371" t="s">
        <v>569</v>
      </c>
      <c r="D12585" s="372"/>
    </row>
    <row r="12586" spans="1:4" x14ac:dyDescent="0.25">
      <c r="A12586" s="369" t="s">
        <v>8919</v>
      </c>
      <c r="B12586" s="370" t="s">
        <v>8920</v>
      </c>
      <c r="C12586" s="371" t="s">
        <v>770</v>
      </c>
      <c r="D12586" s="372">
        <v>1.4</v>
      </c>
    </row>
    <row r="12587" spans="1:4" x14ac:dyDescent="0.25">
      <c r="A12587" s="369" t="s">
        <v>8921</v>
      </c>
      <c r="B12587" s="370" t="s">
        <v>8922</v>
      </c>
      <c r="C12587" s="371" t="s">
        <v>770</v>
      </c>
      <c r="D12587" s="372">
        <v>1.4</v>
      </c>
    </row>
    <row r="12588" spans="1:4" x14ac:dyDescent="0.25">
      <c r="A12588" s="369" t="s">
        <v>9108</v>
      </c>
      <c r="B12588" s="370" t="s">
        <v>9109</v>
      </c>
      <c r="C12588" s="371" t="s">
        <v>52</v>
      </c>
      <c r="D12588" s="372">
        <v>0.94</v>
      </c>
    </row>
    <row r="12589" spans="1:4" ht="45" x14ac:dyDescent="0.25">
      <c r="A12589" s="369" t="s">
        <v>11919</v>
      </c>
      <c r="B12589" s="370" t="s">
        <v>11920</v>
      </c>
      <c r="C12589" s="371" t="s">
        <v>569</v>
      </c>
      <c r="D12589" s="372">
        <v>1</v>
      </c>
    </row>
    <row r="12590" spans="1:4" x14ac:dyDescent="0.25">
      <c r="A12590" s="369" t="s">
        <v>137</v>
      </c>
      <c r="B12590" s="370" t="s">
        <v>138</v>
      </c>
      <c r="C12590" s="371" t="s">
        <v>569</v>
      </c>
      <c r="D12590" s="372"/>
    </row>
    <row r="12591" spans="1:4" x14ac:dyDescent="0.25">
      <c r="A12591" s="369" t="s">
        <v>8935</v>
      </c>
      <c r="B12591" s="370" t="s">
        <v>8936</v>
      </c>
      <c r="C12591" s="371" t="s">
        <v>770</v>
      </c>
      <c r="D12591" s="372">
        <v>0.25</v>
      </c>
    </row>
    <row r="12592" spans="1:4" ht="30" x14ac:dyDescent="0.25">
      <c r="A12592" s="369" t="s">
        <v>12081</v>
      </c>
      <c r="B12592" s="370" t="s">
        <v>12082</v>
      </c>
      <c r="C12592" s="371" t="s">
        <v>569</v>
      </c>
      <c r="D12592" s="372">
        <v>1</v>
      </c>
    </row>
    <row r="12593" spans="1:4" x14ac:dyDescent="0.25">
      <c r="A12593" s="369" t="s">
        <v>4530</v>
      </c>
      <c r="B12593" s="370" t="s">
        <v>4531</v>
      </c>
      <c r="C12593" s="371" t="s">
        <v>569</v>
      </c>
      <c r="D12593" s="372"/>
    </row>
    <row r="12594" spans="1:4" x14ac:dyDescent="0.25">
      <c r="A12594" s="369" t="s">
        <v>8919</v>
      </c>
      <c r="B12594" s="370" t="s">
        <v>8920</v>
      </c>
      <c r="C12594" s="371" t="s">
        <v>770</v>
      </c>
      <c r="D12594" s="372">
        <v>0.5</v>
      </c>
    </row>
    <row r="12595" spans="1:4" x14ac:dyDescent="0.25">
      <c r="A12595" s="369" t="s">
        <v>8921</v>
      </c>
      <c r="B12595" s="370" t="s">
        <v>8922</v>
      </c>
      <c r="C12595" s="371" t="s">
        <v>770</v>
      </c>
      <c r="D12595" s="372">
        <v>0.5</v>
      </c>
    </row>
    <row r="12596" spans="1:4" x14ac:dyDescent="0.25">
      <c r="A12596" s="369" t="s">
        <v>9108</v>
      </c>
      <c r="B12596" s="370" t="s">
        <v>9109</v>
      </c>
      <c r="C12596" s="371" t="s">
        <v>52</v>
      </c>
      <c r="D12596" s="372">
        <v>1</v>
      </c>
    </row>
    <row r="12597" spans="1:4" ht="45" x14ac:dyDescent="0.25">
      <c r="A12597" s="369" t="s">
        <v>14894</v>
      </c>
      <c r="B12597" s="370" t="s">
        <v>14895</v>
      </c>
      <c r="C12597" s="371" t="s">
        <v>569</v>
      </c>
      <c r="D12597" s="372">
        <v>1</v>
      </c>
    </row>
    <row r="12598" spans="1:4" x14ac:dyDescent="0.25">
      <c r="A12598" s="369" t="s">
        <v>4532</v>
      </c>
      <c r="B12598" s="370" t="s">
        <v>4533</v>
      </c>
      <c r="C12598" s="371" t="s">
        <v>569</v>
      </c>
      <c r="D12598" s="372"/>
    </row>
    <row r="12599" spans="1:4" x14ac:dyDescent="0.25">
      <c r="A12599" s="369" t="s">
        <v>8919</v>
      </c>
      <c r="B12599" s="370" t="s">
        <v>8920</v>
      </c>
      <c r="C12599" s="371" t="s">
        <v>770</v>
      </c>
      <c r="D12599" s="372">
        <v>1</v>
      </c>
    </row>
    <row r="12600" spans="1:4" ht="30" x14ac:dyDescent="0.25">
      <c r="A12600" s="369" t="s">
        <v>12093</v>
      </c>
      <c r="B12600" s="370" t="s">
        <v>12094</v>
      </c>
      <c r="C12600" s="371" t="s">
        <v>569</v>
      </c>
      <c r="D12600" s="372">
        <v>1</v>
      </c>
    </row>
    <row r="12601" spans="1:4" ht="30" x14ac:dyDescent="0.25">
      <c r="A12601" s="369" t="s">
        <v>4534</v>
      </c>
      <c r="B12601" s="370" t="s">
        <v>7974</v>
      </c>
      <c r="C12601" s="371" t="s">
        <v>569</v>
      </c>
      <c r="D12601" s="372"/>
    </row>
    <row r="12602" spans="1:4" x14ac:dyDescent="0.25">
      <c r="A12602" s="369" t="s">
        <v>8919</v>
      </c>
      <c r="B12602" s="370" t="s">
        <v>8920</v>
      </c>
      <c r="C12602" s="371" t="s">
        <v>770</v>
      </c>
      <c r="D12602" s="372">
        <v>0.5</v>
      </c>
    </row>
    <row r="12603" spans="1:4" x14ac:dyDescent="0.25">
      <c r="A12603" s="369" t="s">
        <v>8921</v>
      </c>
      <c r="B12603" s="370" t="s">
        <v>8922</v>
      </c>
      <c r="C12603" s="371" t="s">
        <v>770</v>
      </c>
      <c r="D12603" s="372">
        <v>0.5</v>
      </c>
    </row>
    <row r="12604" spans="1:4" x14ac:dyDescent="0.25">
      <c r="A12604" s="369" t="s">
        <v>9108</v>
      </c>
      <c r="B12604" s="370" t="s">
        <v>9109</v>
      </c>
      <c r="C12604" s="371" t="s">
        <v>52</v>
      </c>
      <c r="D12604" s="372">
        <v>0.32</v>
      </c>
    </row>
    <row r="12605" spans="1:4" ht="45" x14ac:dyDescent="0.25">
      <c r="A12605" s="369" t="s">
        <v>11543</v>
      </c>
      <c r="B12605" s="370" t="s">
        <v>11544</v>
      </c>
      <c r="C12605" s="371" t="s">
        <v>569</v>
      </c>
      <c r="D12605" s="372">
        <v>1</v>
      </c>
    </row>
    <row r="12606" spans="1:4" ht="30" x14ac:dyDescent="0.25">
      <c r="A12606" s="369" t="s">
        <v>4535</v>
      </c>
      <c r="B12606" s="370" t="s">
        <v>7975</v>
      </c>
      <c r="C12606" s="371" t="s">
        <v>569</v>
      </c>
      <c r="D12606" s="372"/>
    </row>
    <row r="12607" spans="1:4" x14ac:dyDescent="0.25">
      <c r="A12607" s="369" t="s">
        <v>8919</v>
      </c>
      <c r="B12607" s="370" t="s">
        <v>8920</v>
      </c>
      <c r="C12607" s="371" t="s">
        <v>770</v>
      </c>
      <c r="D12607" s="372">
        <v>0.5</v>
      </c>
    </row>
    <row r="12608" spans="1:4" x14ac:dyDescent="0.25">
      <c r="A12608" s="369" t="s">
        <v>8921</v>
      </c>
      <c r="B12608" s="370" t="s">
        <v>8922</v>
      </c>
      <c r="C12608" s="371" t="s">
        <v>770</v>
      </c>
      <c r="D12608" s="372">
        <v>0.5</v>
      </c>
    </row>
    <row r="12609" spans="1:4" x14ac:dyDescent="0.25">
      <c r="A12609" s="369" t="s">
        <v>9108</v>
      </c>
      <c r="B12609" s="370" t="s">
        <v>9109</v>
      </c>
      <c r="C12609" s="371" t="s">
        <v>52</v>
      </c>
      <c r="D12609" s="372">
        <v>0.32</v>
      </c>
    </row>
    <row r="12610" spans="1:4" ht="45" x14ac:dyDescent="0.25">
      <c r="A12610" s="369" t="s">
        <v>11545</v>
      </c>
      <c r="B12610" s="370" t="s">
        <v>11546</v>
      </c>
      <c r="C12610" s="371" t="s">
        <v>569</v>
      </c>
      <c r="D12610" s="372">
        <v>1</v>
      </c>
    </row>
    <row r="12611" spans="1:4" x14ac:dyDescent="0.25">
      <c r="A12611" s="365" t="s">
        <v>7976</v>
      </c>
      <c r="B12611" s="366" t="s">
        <v>4536</v>
      </c>
      <c r="C12611" s="367"/>
      <c r="D12611" s="368"/>
    </row>
    <row r="12612" spans="1:4" x14ac:dyDescent="0.25">
      <c r="A12612" s="369" t="s">
        <v>4537</v>
      </c>
      <c r="B12612" s="370" t="s">
        <v>4538</v>
      </c>
      <c r="C12612" s="371" t="s">
        <v>21</v>
      </c>
      <c r="D12612" s="372"/>
    </row>
    <row r="12613" spans="1:4" x14ac:dyDescent="0.25">
      <c r="A12613" s="369" t="s">
        <v>8935</v>
      </c>
      <c r="B12613" s="370" t="s">
        <v>8936</v>
      </c>
      <c r="C12613" s="371" t="s">
        <v>770</v>
      </c>
      <c r="D12613" s="372">
        <v>0.65</v>
      </c>
    </row>
    <row r="12614" spans="1:4" x14ac:dyDescent="0.25">
      <c r="A12614" s="369" t="s">
        <v>8949</v>
      </c>
      <c r="B12614" s="370" t="s">
        <v>8950</v>
      </c>
      <c r="C12614" s="371" t="s">
        <v>770</v>
      </c>
      <c r="D12614" s="372">
        <v>0.65</v>
      </c>
    </row>
    <row r="12615" spans="1:4" x14ac:dyDescent="0.25">
      <c r="A12615" s="369" t="s">
        <v>8993</v>
      </c>
      <c r="B12615" s="370" t="s">
        <v>8994</v>
      </c>
      <c r="C12615" s="371" t="s">
        <v>32</v>
      </c>
      <c r="D12615" s="372">
        <v>2</v>
      </c>
    </row>
    <row r="12616" spans="1:4" x14ac:dyDescent="0.25">
      <c r="A12616" s="369" t="s">
        <v>9049</v>
      </c>
      <c r="B12616" s="370" t="s">
        <v>9050</v>
      </c>
      <c r="C12616" s="371" t="s">
        <v>25</v>
      </c>
      <c r="D12616" s="372">
        <v>0.05</v>
      </c>
    </row>
    <row r="12617" spans="1:4" x14ac:dyDescent="0.25">
      <c r="A12617" s="369" t="s">
        <v>14846</v>
      </c>
      <c r="B12617" s="370" t="s">
        <v>14847</v>
      </c>
      <c r="C12617" s="371" t="s">
        <v>21</v>
      </c>
      <c r="D12617" s="372">
        <v>1</v>
      </c>
    </row>
    <row r="12618" spans="1:4" x14ac:dyDescent="0.25">
      <c r="A12618" s="369" t="s">
        <v>4539</v>
      </c>
      <c r="B12618" s="370" t="s">
        <v>4540</v>
      </c>
      <c r="C12618" s="371" t="s">
        <v>21</v>
      </c>
      <c r="D12618" s="372"/>
    </row>
    <row r="12619" spans="1:4" x14ac:dyDescent="0.25">
      <c r="A12619" s="369" t="s">
        <v>8935</v>
      </c>
      <c r="B12619" s="370" t="s">
        <v>8936</v>
      </c>
      <c r="C12619" s="371" t="s">
        <v>770</v>
      </c>
      <c r="D12619" s="372">
        <v>2</v>
      </c>
    </row>
    <row r="12620" spans="1:4" x14ac:dyDescent="0.25">
      <c r="A12620" s="369" t="s">
        <v>8949</v>
      </c>
      <c r="B12620" s="370" t="s">
        <v>8950</v>
      </c>
      <c r="C12620" s="371" t="s">
        <v>770</v>
      </c>
      <c r="D12620" s="372">
        <v>2</v>
      </c>
    </row>
    <row r="12621" spans="1:4" x14ac:dyDescent="0.25">
      <c r="A12621" s="369" t="s">
        <v>8993</v>
      </c>
      <c r="B12621" s="370" t="s">
        <v>8994</v>
      </c>
      <c r="C12621" s="371" t="s">
        <v>32</v>
      </c>
      <c r="D12621" s="372">
        <v>2</v>
      </c>
    </row>
    <row r="12622" spans="1:4" x14ac:dyDescent="0.25">
      <c r="A12622" s="369" t="s">
        <v>9049</v>
      </c>
      <c r="B12622" s="370" t="s">
        <v>9050</v>
      </c>
      <c r="C12622" s="371" t="s">
        <v>25</v>
      </c>
      <c r="D12622" s="372">
        <v>0.05</v>
      </c>
    </row>
    <row r="12623" spans="1:4" x14ac:dyDescent="0.25">
      <c r="A12623" s="369" t="s">
        <v>10636</v>
      </c>
      <c r="B12623" s="370" t="s">
        <v>10637</v>
      </c>
      <c r="C12623" s="371" t="s">
        <v>21</v>
      </c>
      <c r="D12623" s="372">
        <v>1</v>
      </c>
    </row>
    <row r="12624" spans="1:4" x14ac:dyDescent="0.25">
      <c r="A12624" s="369" t="s">
        <v>4541</v>
      </c>
      <c r="B12624" s="370" t="s">
        <v>4542</v>
      </c>
      <c r="C12624" s="371" t="s">
        <v>21</v>
      </c>
      <c r="D12624" s="372"/>
    </row>
    <row r="12625" spans="1:4" x14ac:dyDescent="0.25">
      <c r="A12625" s="369" t="s">
        <v>8935</v>
      </c>
      <c r="B12625" s="370" t="s">
        <v>8936</v>
      </c>
      <c r="C12625" s="371" t="s">
        <v>770</v>
      </c>
      <c r="D12625" s="372">
        <v>0.65</v>
      </c>
    </row>
    <row r="12626" spans="1:4" x14ac:dyDescent="0.25">
      <c r="A12626" s="369" t="s">
        <v>8949</v>
      </c>
      <c r="B12626" s="370" t="s">
        <v>8950</v>
      </c>
      <c r="C12626" s="371" t="s">
        <v>770</v>
      </c>
      <c r="D12626" s="372">
        <v>0.65</v>
      </c>
    </row>
    <row r="12627" spans="1:4" x14ac:dyDescent="0.25">
      <c r="A12627" s="369" t="s">
        <v>8993</v>
      </c>
      <c r="B12627" s="370" t="s">
        <v>8994</v>
      </c>
      <c r="C12627" s="371" t="s">
        <v>32</v>
      </c>
      <c r="D12627" s="372">
        <v>2</v>
      </c>
    </row>
    <row r="12628" spans="1:4" x14ac:dyDescent="0.25">
      <c r="A12628" s="369" t="s">
        <v>9049</v>
      </c>
      <c r="B12628" s="370" t="s">
        <v>9050</v>
      </c>
      <c r="C12628" s="371" t="s">
        <v>25</v>
      </c>
      <c r="D12628" s="372">
        <v>0.05</v>
      </c>
    </row>
    <row r="12629" spans="1:4" x14ac:dyDescent="0.25">
      <c r="A12629" s="369" t="s">
        <v>14848</v>
      </c>
      <c r="B12629" s="370" t="s">
        <v>14849</v>
      </c>
      <c r="C12629" s="371" t="s">
        <v>21</v>
      </c>
      <c r="D12629" s="372">
        <v>1</v>
      </c>
    </row>
    <row r="12630" spans="1:4" x14ac:dyDescent="0.25">
      <c r="A12630" s="365" t="s">
        <v>7977</v>
      </c>
      <c r="B12630" s="366" t="s">
        <v>15190</v>
      </c>
      <c r="C12630" s="367"/>
      <c r="D12630" s="368"/>
    </row>
    <row r="12631" spans="1:4" x14ac:dyDescent="0.25">
      <c r="A12631" s="369" t="s">
        <v>4544</v>
      </c>
      <c r="B12631" s="370" t="s">
        <v>4545</v>
      </c>
      <c r="C12631" s="371" t="s">
        <v>52</v>
      </c>
      <c r="D12631" s="372"/>
    </row>
    <row r="12632" spans="1:4" x14ac:dyDescent="0.25">
      <c r="A12632" s="369" t="s">
        <v>8919</v>
      </c>
      <c r="B12632" s="370" t="s">
        <v>8920</v>
      </c>
      <c r="C12632" s="371" t="s">
        <v>770</v>
      </c>
      <c r="D12632" s="372">
        <v>1</v>
      </c>
    </row>
    <row r="12633" spans="1:4" x14ac:dyDescent="0.25">
      <c r="A12633" s="369" t="s">
        <v>8921</v>
      </c>
      <c r="B12633" s="370" t="s">
        <v>8922</v>
      </c>
      <c r="C12633" s="371" t="s">
        <v>770</v>
      </c>
      <c r="D12633" s="372">
        <v>2</v>
      </c>
    </row>
    <row r="12634" spans="1:4" x14ac:dyDescent="0.25">
      <c r="A12634" s="369" t="s">
        <v>9108</v>
      </c>
      <c r="B12634" s="370" t="s">
        <v>9109</v>
      </c>
      <c r="C12634" s="371" t="s">
        <v>52</v>
      </c>
      <c r="D12634" s="372">
        <v>0.94</v>
      </c>
    </row>
    <row r="12635" spans="1:4" x14ac:dyDescent="0.25">
      <c r="A12635" s="369" t="s">
        <v>9524</v>
      </c>
      <c r="B12635" s="370" t="s">
        <v>9525</v>
      </c>
      <c r="C12635" s="371" t="s">
        <v>569</v>
      </c>
      <c r="D12635" s="372">
        <v>2</v>
      </c>
    </row>
    <row r="12636" spans="1:4" ht="30" x14ac:dyDescent="0.25">
      <c r="A12636" s="369" t="s">
        <v>12267</v>
      </c>
      <c r="B12636" s="370" t="s">
        <v>12268</v>
      </c>
      <c r="C12636" s="371" t="s">
        <v>52</v>
      </c>
      <c r="D12636" s="372">
        <v>1</v>
      </c>
    </row>
    <row r="12637" spans="1:4" x14ac:dyDescent="0.25">
      <c r="A12637" s="369" t="s">
        <v>4546</v>
      </c>
      <c r="B12637" s="370" t="s">
        <v>4547</v>
      </c>
      <c r="C12637" s="371" t="s">
        <v>52</v>
      </c>
      <c r="D12637" s="372"/>
    </row>
    <row r="12638" spans="1:4" x14ac:dyDescent="0.25">
      <c r="A12638" s="369" t="s">
        <v>8919</v>
      </c>
      <c r="B12638" s="370" t="s">
        <v>8920</v>
      </c>
      <c r="C12638" s="371" t="s">
        <v>770</v>
      </c>
      <c r="D12638" s="372">
        <v>1</v>
      </c>
    </row>
    <row r="12639" spans="1:4" x14ac:dyDescent="0.25">
      <c r="A12639" s="369" t="s">
        <v>8921</v>
      </c>
      <c r="B12639" s="370" t="s">
        <v>8922</v>
      </c>
      <c r="C12639" s="371" t="s">
        <v>770</v>
      </c>
      <c r="D12639" s="372">
        <v>2</v>
      </c>
    </row>
    <row r="12640" spans="1:4" x14ac:dyDescent="0.25">
      <c r="A12640" s="369" t="s">
        <v>9108</v>
      </c>
      <c r="B12640" s="370" t="s">
        <v>9109</v>
      </c>
      <c r="C12640" s="371" t="s">
        <v>52</v>
      </c>
      <c r="D12640" s="372">
        <v>0.47</v>
      </c>
    </row>
    <row r="12641" spans="1:4" x14ac:dyDescent="0.25">
      <c r="A12641" s="369" t="s">
        <v>9524</v>
      </c>
      <c r="B12641" s="370" t="s">
        <v>9525</v>
      </c>
      <c r="C12641" s="371" t="s">
        <v>569</v>
      </c>
      <c r="D12641" s="372">
        <v>2</v>
      </c>
    </row>
    <row r="12642" spans="1:4" ht="30" x14ac:dyDescent="0.25">
      <c r="A12642" s="369" t="s">
        <v>12231</v>
      </c>
      <c r="B12642" s="370" t="s">
        <v>12232</v>
      </c>
      <c r="C12642" s="371" t="s">
        <v>52</v>
      </c>
      <c r="D12642" s="372">
        <v>1</v>
      </c>
    </row>
    <row r="12643" spans="1:4" x14ac:dyDescent="0.25">
      <c r="A12643" s="369" t="s">
        <v>4548</v>
      </c>
      <c r="B12643" s="370" t="s">
        <v>4549</v>
      </c>
      <c r="C12643" s="371" t="s">
        <v>569</v>
      </c>
      <c r="D12643" s="372"/>
    </row>
    <row r="12644" spans="1:4" x14ac:dyDescent="0.25">
      <c r="A12644" s="369" t="s">
        <v>8919</v>
      </c>
      <c r="B12644" s="370" t="s">
        <v>8920</v>
      </c>
      <c r="C12644" s="371" t="s">
        <v>770</v>
      </c>
      <c r="D12644" s="372">
        <v>3</v>
      </c>
    </row>
    <row r="12645" spans="1:4" x14ac:dyDescent="0.25">
      <c r="A12645" s="369" t="s">
        <v>8921</v>
      </c>
      <c r="B12645" s="370" t="s">
        <v>8922</v>
      </c>
      <c r="C12645" s="371" t="s">
        <v>770</v>
      </c>
      <c r="D12645" s="372">
        <v>3</v>
      </c>
    </row>
    <row r="12646" spans="1:4" x14ac:dyDescent="0.25">
      <c r="A12646" s="369" t="s">
        <v>9108</v>
      </c>
      <c r="B12646" s="370" t="s">
        <v>9109</v>
      </c>
      <c r="C12646" s="371" t="s">
        <v>52</v>
      </c>
      <c r="D12646" s="372">
        <v>0.75</v>
      </c>
    </row>
    <row r="12647" spans="1:4" x14ac:dyDescent="0.25">
      <c r="A12647" s="369" t="s">
        <v>9562</v>
      </c>
      <c r="B12647" s="370" t="s">
        <v>9563</v>
      </c>
      <c r="C12647" s="371" t="s">
        <v>569</v>
      </c>
      <c r="D12647" s="372">
        <v>1</v>
      </c>
    </row>
    <row r="12648" spans="1:4" x14ac:dyDescent="0.25">
      <c r="A12648" s="369" t="s">
        <v>12229</v>
      </c>
      <c r="B12648" s="370" t="s">
        <v>12230</v>
      </c>
      <c r="C12648" s="371" t="s">
        <v>569</v>
      </c>
      <c r="D12648" s="372">
        <v>1</v>
      </c>
    </row>
    <row r="12649" spans="1:4" x14ac:dyDescent="0.25">
      <c r="A12649" s="369" t="s">
        <v>4550</v>
      </c>
      <c r="B12649" s="370" t="s">
        <v>4551</v>
      </c>
      <c r="C12649" s="371" t="s">
        <v>569</v>
      </c>
      <c r="D12649" s="372"/>
    </row>
    <row r="12650" spans="1:4" x14ac:dyDescent="0.25">
      <c r="A12650" s="369" t="s">
        <v>8919</v>
      </c>
      <c r="B12650" s="370" t="s">
        <v>8920</v>
      </c>
      <c r="C12650" s="371" t="s">
        <v>770</v>
      </c>
      <c r="D12650" s="372">
        <v>0.5</v>
      </c>
    </row>
    <row r="12651" spans="1:4" x14ac:dyDescent="0.25">
      <c r="A12651" s="369" t="s">
        <v>8921</v>
      </c>
      <c r="B12651" s="370" t="s">
        <v>8922</v>
      </c>
      <c r="C12651" s="371" t="s">
        <v>770</v>
      </c>
      <c r="D12651" s="372">
        <v>0.5</v>
      </c>
    </row>
    <row r="12652" spans="1:4" x14ac:dyDescent="0.25">
      <c r="A12652" s="369" t="s">
        <v>9007</v>
      </c>
      <c r="B12652" s="370" t="s">
        <v>9008</v>
      </c>
      <c r="C12652" s="371" t="s">
        <v>32</v>
      </c>
      <c r="D12652" s="372">
        <v>0.5</v>
      </c>
    </row>
    <row r="12653" spans="1:4" ht="30" x14ac:dyDescent="0.25">
      <c r="A12653" s="369" t="s">
        <v>12261</v>
      </c>
      <c r="B12653" s="370" t="s">
        <v>12262</v>
      </c>
      <c r="C12653" s="371" t="s">
        <v>569</v>
      </c>
      <c r="D12653" s="372">
        <v>1</v>
      </c>
    </row>
    <row r="12654" spans="1:4" x14ac:dyDescent="0.25">
      <c r="A12654" s="369" t="s">
        <v>4552</v>
      </c>
      <c r="B12654" s="370" t="s">
        <v>4553</v>
      </c>
      <c r="C12654" s="371" t="s">
        <v>569</v>
      </c>
      <c r="D12654" s="372"/>
    </row>
    <row r="12655" spans="1:4" x14ac:dyDescent="0.25">
      <c r="A12655" s="369" t="s">
        <v>8919</v>
      </c>
      <c r="B12655" s="370" t="s">
        <v>8920</v>
      </c>
      <c r="C12655" s="371" t="s">
        <v>770</v>
      </c>
      <c r="D12655" s="372">
        <v>0.5</v>
      </c>
    </row>
    <row r="12656" spans="1:4" x14ac:dyDescent="0.25">
      <c r="A12656" s="369" t="s">
        <v>8921</v>
      </c>
      <c r="B12656" s="370" t="s">
        <v>8922</v>
      </c>
      <c r="C12656" s="371" t="s">
        <v>770</v>
      </c>
      <c r="D12656" s="372">
        <v>0.5</v>
      </c>
    </row>
    <row r="12657" spans="1:4" x14ac:dyDescent="0.25">
      <c r="A12657" s="369" t="s">
        <v>9007</v>
      </c>
      <c r="B12657" s="370" t="s">
        <v>9008</v>
      </c>
      <c r="C12657" s="371" t="s">
        <v>32</v>
      </c>
      <c r="D12657" s="372">
        <v>0.5</v>
      </c>
    </row>
    <row r="12658" spans="1:4" ht="30" x14ac:dyDescent="0.25">
      <c r="A12658" s="369" t="s">
        <v>12237</v>
      </c>
      <c r="B12658" s="370" t="s">
        <v>12238</v>
      </c>
      <c r="C12658" s="371" t="s">
        <v>569</v>
      </c>
      <c r="D12658" s="372">
        <v>1</v>
      </c>
    </row>
    <row r="12659" spans="1:4" x14ac:dyDescent="0.25">
      <c r="A12659" s="369" t="s">
        <v>4554</v>
      </c>
      <c r="B12659" s="370" t="s">
        <v>4555</v>
      </c>
      <c r="C12659" s="371" t="s">
        <v>569</v>
      </c>
      <c r="D12659" s="372"/>
    </row>
    <row r="12660" spans="1:4" x14ac:dyDescent="0.25">
      <c r="A12660" s="369" t="s">
        <v>8919</v>
      </c>
      <c r="B12660" s="370" t="s">
        <v>8920</v>
      </c>
      <c r="C12660" s="371" t="s">
        <v>770</v>
      </c>
      <c r="D12660" s="372">
        <v>0.5</v>
      </c>
    </row>
    <row r="12661" spans="1:4" x14ac:dyDescent="0.25">
      <c r="A12661" s="369" t="s">
        <v>8921</v>
      </c>
      <c r="B12661" s="370" t="s">
        <v>8922</v>
      </c>
      <c r="C12661" s="371" t="s">
        <v>770</v>
      </c>
      <c r="D12661" s="372">
        <v>0.5</v>
      </c>
    </row>
    <row r="12662" spans="1:4" x14ac:dyDescent="0.25">
      <c r="A12662" s="369" t="s">
        <v>9007</v>
      </c>
      <c r="B12662" s="370" t="s">
        <v>9008</v>
      </c>
      <c r="C12662" s="371" t="s">
        <v>32</v>
      </c>
      <c r="D12662" s="372">
        <v>0.5</v>
      </c>
    </row>
    <row r="12663" spans="1:4" ht="30" x14ac:dyDescent="0.25">
      <c r="A12663" s="369" t="s">
        <v>12235</v>
      </c>
      <c r="B12663" s="370" t="s">
        <v>12236</v>
      </c>
      <c r="C12663" s="371" t="s">
        <v>569</v>
      </c>
      <c r="D12663" s="372">
        <v>1</v>
      </c>
    </row>
    <row r="12664" spans="1:4" x14ac:dyDescent="0.25">
      <c r="A12664" s="369" t="s">
        <v>4556</v>
      </c>
      <c r="B12664" s="370" t="s">
        <v>4557</v>
      </c>
      <c r="C12664" s="371" t="s">
        <v>569</v>
      </c>
      <c r="D12664" s="372"/>
    </row>
    <row r="12665" spans="1:4" x14ac:dyDescent="0.25">
      <c r="A12665" s="369" t="s">
        <v>8919</v>
      </c>
      <c r="B12665" s="370" t="s">
        <v>8920</v>
      </c>
      <c r="C12665" s="371" t="s">
        <v>770</v>
      </c>
      <c r="D12665" s="372">
        <v>0.5</v>
      </c>
    </row>
    <row r="12666" spans="1:4" x14ac:dyDescent="0.25">
      <c r="A12666" s="369" t="s">
        <v>8921</v>
      </c>
      <c r="B12666" s="370" t="s">
        <v>8922</v>
      </c>
      <c r="C12666" s="371" t="s">
        <v>770</v>
      </c>
      <c r="D12666" s="372">
        <v>0.5</v>
      </c>
    </row>
    <row r="12667" spans="1:4" x14ac:dyDescent="0.25">
      <c r="A12667" s="369" t="s">
        <v>9007</v>
      </c>
      <c r="B12667" s="370" t="s">
        <v>9008</v>
      </c>
      <c r="C12667" s="371" t="s">
        <v>32</v>
      </c>
      <c r="D12667" s="372">
        <v>0.5</v>
      </c>
    </row>
    <row r="12668" spans="1:4" ht="30" x14ac:dyDescent="0.25">
      <c r="A12668" s="369" t="s">
        <v>12241</v>
      </c>
      <c r="B12668" s="370" t="s">
        <v>12242</v>
      </c>
      <c r="C12668" s="371" t="s">
        <v>569</v>
      </c>
      <c r="D12668" s="372">
        <v>1</v>
      </c>
    </row>
    <row r="12669" spans="1:4" x14ac:dyDescent="0.25">
      <c r="A12669" s="369" t="s">
        <v>4558</v>
      </c>
      <c r="B12669" s="370" t="s">
        <v>4559</v>
      </c>
      <c r="C12669" s="371" t="s">
        <v>569</v>
      </c>
      <c r="D12669" s="372"/>
    </row>
    <row r="12670" spans="1:4" x14ac:dyDescent="0.25">
      <c r="A12670" s="369" t="s">
        <v>8919</v>
      </c>
      <c r="B12670" s="370" t="s">
        <v>8920</v>
      </c>
      <c r="C12670" s="371" t="s">
        <v>770</v>
      </c>
      <c r="D12670" s="372">
        <v>0.5</v>
      </c>
    </row>
    <row r="12671" spans="1:4" x14ac:dyDescent="0.25">
      <c r="A12671" s="369" t="s">
        <v>8921</v>
      </c>
      <c r="B12671" s="370" t="s">
        <v>8922</v>
      </c>
      <c r="C12671" s="371" t="s">
        <v>770</v>
      </c>
      <c r="D12671" s="372">
        <v>0.5</v>
      </c>
    </row>
    <row r="12672" spans="1:4" x14ac:dyDescent="0.25">
      <c r="A12672" s="369" t="s">
        <v>9007</v>
      </c>
      <c r="B12672" s="370" t="s">
        <v>9008</v>
      </c>
      <c r="C12672" s="371" t="s">
        <v>32</v>
      </c>
      <c r="D12672" s="372">
        <v>0.5</v>
      </c>
    </row>
    <row r="12673" spans="1:4" x14ac:dyDescent="0.25">
      <c r="A12673" s="369" t="s">
        <v>12257</v>
      </c>
      <c r="B12673" s="370" t="s">
        <v>12258</v>
      </c>
      <c r="C12673" s="371" t="s">
        <v>569</v>
      </c>
      <c r="D12673" s="372">
        <v>1</v>
      </c>
    </row>
    <row r="12674" spans="1:4" x14ac:dyDescent="0.25">
      <c r="A12674" s="369" t="s">
        <v>4560</v>
      </c>
      <c r="B12674" s="370" t="s">
        <v>4561</v>
      </c>
      <c r="C12674" s="371" t="s">
        <v>569</v>
      </c>
      <c r="D12674" s="372"/>
    </row>
    <row r="12675" spans="1:4" x14ac:dyDescent="0.25">
      <c r="A12675" s="369" t="s">
        <v>8919</v>
      </c>
      <c r="B12675" s="370" t="s">
        <v>8920</v>
      </c>
      <c r="C12675" s="371" t="s">
        <v>770</v>
      </c>
      <c r="D12675" s="372">
        <v>0.5</v>
      </c>
    </row>
    <row r="12676" spans="1:4" x14ac:dyDescent="0.25">
      <c r="A12676" s="369" t="s">
        <v>8921</v>
      </c>
      <c r="B12676" s="370" t="s">
        <v>8922</v>
      </c>
      <c r="C12676" s="371" t="s">
        <v>770</v>
      </c>
      <c r="D12676" s="372">
        <v>0.5</v>
      </c>
    </row>
    <row r="12677" spans="1:4" x14ac:dyDescent="0.25">
      <c r="A12677" s="369" t="s">
        <v>9007</v>
      </c>
      <c r="B12677" s="370" t="s">
        <v>9008</v>
      </c>
      <c r="C12677" s="371" t="s">
        <v>32</v>
      </c>
      <c r="D12677" s="372">
        <v>0.5</v>
      </c>
    </row>
    <row r="12678" spans="1:4" ht="30" x14ac:dyDescent="0.25">
      <c r="A12678" s="369" t="s">
        <v>12233</v>
      </c>
      <c r="B12678" s="370" t="s">
        <v>12234</v>
      </c>
      <c r="C12678" s="371" t="s">
        <v>569</v>
      </c>
      <c r="D12678" s="372">
        <v>1</v>
      </c>
    </row>
    <row r="12679" spans="1:4" x14ac:dyDescent="0.25">
      <c r="A12679" s="369" t="s">
        <v>4562</v>
      </c>
      <c r="B12679" s="370" t="s">
        <v>4563</v>
      </c>
      <c r="C12679" s="371" t="s">
        <v>569</v>
      </c>
      <c r="D12679" s="372"/>
    </row>
    <row r="12680" spans="1:4" x14ac:dyDescent="0.25">
      <c r="A12680" s="369" t="s">
        <v>8919</v>
      </c>
      <c r="B12680" s="370" t="s">
        <v>8920</v>
      </c>
      <c r="C12680" s="371" t="s">
        <v>770</v>
      </c>
      <c r="D12680" s="372">
        <v>0.5</v>
      </c>
    </row>
    <row r="12681" spans="1:4" x14ac:dyDescent="0.25">
      <c r="A12681" s="369" t="s">
        <v>8921</v>
      </c>
      <c r="B12681" s="370" t="s">
        <v>8922</v>
      </c>
      <c r="C12681" s="371" t="s">
        <v>770</v>
      </c>
      <c r="D12681" s="372">
        <v>0.5</v>
      </c>
    </row>
    <row r="12682" spans="1:4" x14ac:dyDescent="0.25">
      <c r="A12682" s="369" t="s">
        <v>9007</v>
      </c>
      <c r="B12682" s="370" t="s">
        <v>9008</v>
      </c>
      <c r="C12682" s="371" t="s">
        <v>32</v>
      </c>
      <c r="D12682" s="372">
        <v>0.5</v>
      </c>
    </row>
    <row r="12683" spans="1:4" ht="45" x14ac:dyDescent="0.25">
      <c r="A12683" s="369" t="s">
        <v>12251</v>
      </c>
      <c r="B12683" s="370" t="s">
        <v>12252</v>
      </c>
      <c r="C12683" s="371" t="s">
        <v>569</v>
      </c>
      <c r="D12683" s="372">
        <v>1</v>
      </c>
    </row>
    <row r="12684" spans="1:4" x14ac:dyDescent="0.25">
      <c r="A12684" s="369" t="s">
        <v>4564</v>
      </c>
      <c r="B12684" s="370" t="s">
        <v>4565</v>
      </c>
      <c r="C12684" s="371" t="s">
        <v>569</v>
      </c>
      <c r="D12684" s="372"/>
    </row>
    <row r="12685" spans="1:4" x14ac:dyDescent="0.25">
      <c r="A12685" s="369" t="s">
        <v>8919</v>
      </c>
      <c r="B12685" s="370" t="s">
        <v>8920</v>
      </c>
      <c r="C12685" s="371" t="s">
        <v>770</v>
      </c>
      <c r="D12685" s="372">
        <v>0.5</v>
      </c>
    </row>
    <row r="12686" spans="1:4" x14ac:dyDescent="0.25">
      <c r="A12686" s="369" t="s">
        <v>8921</v>
      </c>
      <c r="B12686" s="370" t="s">
        <v>8922</v>
      </c>
      <c r="C12686" s="371" t="s">
        <v>770</v>
      </c>
      <c r="D12686" s="372">
        <v>0.5</v>
      </c>
    </row>
    <row r="12687" spans="1:4" x14ac:dyDescent="0.25">
      <c r="A12687" s="369" t="s">
        <v>9007</v>
      </c>
      <c r="B12687" s="370" t="s">
        <v>9008</v>
      </c>
      <c r="C12687" s="371" t="s">
        <v>32</v>
      </c>
      <c r="D12687" s="372">
        <v>0.5</v>
      </c>
    </row>
    <row r="12688" spans="1:4" ht="30" x14ac:dyDescent="0.25">
      <c r="A12688" s="369" t="s">
        <v>12253</v>
      </c>
      <c r="B12688" s="370" t="s">
        <v>12254</v>
      </c>
      <c r="C12688" s="371" t="s">
        <v>569</v>
      </c>
      <c r="D12688" s="372">
        <v>1</v>
      </c>
    </row>
    <row r="12689" spans="1:4" x14ac:dyDescent="0.25">
      <c r="A12689" s="369" t="s">
        <v>4566</v>
      </c>
      <c r="B12689" s="370" t="s">
        <v>4567</v>
      </c>
      <c r="C12689" s="371" t="s">
        <v>569</v>
      </c>
      <c r="D12689" s="372"/>
    </row>
    <row r="12690" spans="1:4" x14ac:dyDescent="0.25">
      <c r="A12690" s="369" t="s">
        <v>8919</v>
      </c>
      <c r="B12690" s="370" t="s">
        <v>8920</v>
      </c>
      <c r="C12690" s="371" t="s">
        <v>770</v>
      </c>
      <c r="D12690" s="372">
        <v>0.5</v>
      </c>
    </row>
    <row r="12691" spans="1:4" x14ac:dyDescent="0.25">
      <c r="A12691" s="369" t="s">
        <v>8921</v>
      </c>
      <c r="B12691" s="370" t="s">
        <v>8922</v>
      </c>
      <c r="C12691" s="371" t="s">
        <v>770</v>
      </c>
      <c r="D12691" s="372">
        <v>0.5</v>
      </c>
    </row>
    <row r="12692" spans="1:4" x14ac:dyDescent="0.25">
      <c r="A12692" s="369" t="s">
        <v>9007</v>
      </c>
      <c r="B12692" s="370" t="s">
        <v>9008</v>
      </c>
      <c r="C12692" s="371" t="s">
        <v>32</v>
      </c>
      <c r="D12692" s="372">
        <v>0.5</v>
      </c>
    </row>
    <row r="12693" spans="1:4" ht="30" x14ac:dyDescent="0.25">
      <c r="A12693" s="369" t="s">
        <v>14890</v>
      </c>
      <c r="B12693" s="370" t="s">
        <v>14891</v>
      </c>
      <c r="C12693" s="371" t="s">
        <v>569</v>
      </c>
      <c r="D12693" s="372">
        <v>1</v>
      </c>
    </row>
    <row r="12694" spans="1:4" x14ac:dyDescent="0.25">
      <c r="A12694" s="369" t="s">
        <v>4568</v>
      </c>
      <c r="B12694" s="370" t="s">
        <v>4569</v>
      </c>
      <c r="C12694" s="371" t="s">
        <v>569</v>
      </c>
      <c r="D12694" s="372"/>
    </row>
    <row r="12695" spans="1:4" x14ac:dyDescent="0.25">
      <c r="A12695" s="369" t="s">
        <v>8919</v>
      </c>
      <c r="B12695" s="370" t="s">
        <v>8920</v>
      </c>
      <c r="C12695" s="371" t="s">
        <v>770</v>
      </c>
      <c r="D12695" s="372">
        <v>0.5</v>
      </c>
    </row>
    <row r="12696" spans="1:4" x14ac:dyDescent="0.25">
      <c r="A12696" s="369" t="s">
        <v>8921</v>
      </c>
      <c r="B12696" s="370" t="s">
        <v>8922</v>
      </c>
      <c r="C12696" s="371" t="s">
        <v>770</v>
      </c>
      <c r="D12696" s="372">
        <v>0.5</v>
      </c>
    </row>
    <row r="12697" spans="1:4" x14ac:dyDescent="0.25">
      <c r="A12697" s="369" t="s">
        <v>9007</v>
      </c>
      <c r="B12697" s="370" t="s">
        <v>9008</v>
      </c>
      <c r="C12697" s="371" t="s">
        <v>32</v>
      </c>
      <c r="D12697" s="372">
        <v>0.5</v>
      </c>
    </row>
    <row r="12698" spans="1:4" ht="30" x14ac:dyDescent="0.25">
      <c r="A12698" s="369" t="s">
        <v>12245</v>
      </c>
      <c r="B12698" s="370" t="s">
        <v>12246</v>
      </c>
      <c r="C12698" s="371" t="s">
        <v>569</v>
      </c>
      <c r="D12698" s="372">
        <v>1</v>
      </c>
    </row>
    <row r="12699" spans="1:4" x14ac:dyDescent="0.25">
      <c r="A12699" s="369" t="s">
        <v>4570</v>
      </c>
      <c r="B12699" s="370" t="s">
        <v>4571</v>
      </c>
      <c r="C12699" s="371" t="s">
        <v>569</v>
      </c>
      <c r="D12699" s="372"/>
    </row>
    <row r="12700" spans="1:4" x14ac:dyDescent="0.25">
      <c r="A12700" s="369" t="s">
        <v>8919</v>
      </c>
      <c r="B12700" s="370" t="s">
        <v>8920</v>
      </c>
      <c r="C12700" s="371" t="s">
        <v>770</v>
      </c>
      <c r="D12700" s="372">
        <v>0.5</v>
      </c>
    </row>
    <row r="12701" spans="1:4" x14ac:dyDescent="0.25">
      <c r="A12701" s="369" t="s">
        <v>8921</v>
      </c>
      <c r="B12701" s="370" t="s">
        <v>8922</v>
      </c>
      <c r="C12701" s="371" t="s">
        <v>770</v>
      </c>
      <c r="D12701" s="372">
        <v>0.5</v>
      </c>
    </row>
    <row r="12702" spans="1:4" x14ac:dyDescent="0.25">
      <c r="A12702" s="369" t="s">
        <v>9007</v>
      </c>
      <c r="B12702" s="370" t="s">
        <v>9008</v>
      </c>
      <c r="C12702" s="371" t="s">
        <v>32</v>
      </c>
      <c r="D12702" s="372">
        <v>0.5</v>
      </c>
    </row>
    <row r="12703" spans="1:4" ht="30" x14ac:dyDescent="0.25">
      <c r="A12703" s="369" t="s">
        <v>14984</v>
      </c>
      <c r="B12703" s="370" t="s">
        <v>14985</v>
      </c>
      <c r="C12703" s="371" t="s">
        <v>569</v>
      </c>
      <c r="D12703" s="372">
        <v>1</v>
      </c>
    </row>
    <row r="12704" spans="1:4" x14ac:dyDescent="0.25">
      <c r="A12704" s="369" t="s">
        <v>4572</v>
      </c>
      <c r="B12704" s="370" t="s">
        <v>4573</v>
      </c>
      <c r="C12704" s="371" t="s">
        <v>569</v>
      </c>
      <c r="D12704" s="372"/>
    </row>
    <row r="12705" spans="1:4" x14ac:dyDescent="0.25">
      <c r="A12705" s="369" t="s">
        <v>8919</v>
      </c>
      <c r="B12705" s="370" t="s">
        <v>8920</v>
      </c>
      <c r="C12705" s="371" t="s">
        <v>770</v>
      </c>
      <c r="D12705" s="372">
        <v>0.5</v>
      </c>
    </row>
    <row r="12706" spans="1:4" x14ac:dyDescent="0.25">
      <c r="A12706" s="369" t="s">
        <v>8921</v>
      </c>
      <c r="B12706" s="370" t="s">
        <v>8922</v>
      </c>
      <c r="C12706" s="371" t="s">
        <v>770</v>
      </c>
      <c r="D12706" s="372">
        <v>0.5</v>
      </c>
    </row>
    <row r="12707" spans="1:4" x14ac:dyDescent="0.25">
      <c r="A12707" s="369" t="s">
        <v>9007</v>
      </c>
      <c r="B12707" s="370" t="s">
        <v>9008</v>
      </c>
      <c r="C12707" s="371" t="s">
        <v>32</v>
      </c>
      <c r="D12707" s="372">
        <v>0.5</v>
      </c>
    </row>
    <row r="12708" spans="1:4" ht="30" x14ac:dyDescent="0.25">
      <c r="A12708" s="369" t="s">
        <v>12255</v>
      </c>
      <c r="B12708" s="370" t="s">
        <v>12256</v>
      </c>
      <c r="C12708" s="371" t="s">
        <v>569</v>
      </c>
      <c r="D12708" s="372">
        <v>1</v>
      </c>
    </row>
    <row r="12709" spans="1:4" x14ac:dyDescent="0.25">
      <c r="A12709" s="369" t="s">
        <v>4574</v>
      </c>
      <c r="B12709" s="370" t="s">
        <v>4575</v>
      </c>
      <c r="C12709" s="371" t="s">
        <v>569</v>
      </c>
      <c r="D12709" s="372"/>
    </row>
    <row r="12710" spans="1:4" x14ac:dyDescent="0.25">
      <c r="A12710" s="369" t="s">
        <v>8919</v>
      </c>
      <c r="B12710" s="370" t="s">
        <v>8920</v>
      </c>
      <c r="C12710" s="371" t="s">
        <v>770</v>
      </c>
      <c r="D12710" s="372">
        <v>0.5</v>
      </c>
    </row>
    <row r="12711" spans="1:4" x14ac:dyDescent="0.25">
      <c r="A12711" s="369" t="s">
        <v>8921</v>
      </c>
      <c r="B12711" s="370" t="s">
        <v>8922</v>
      </c>
      <c r="C12711" s="371" t="s">
        <v>770</v>
      </c>
      <c r="D12711" s="372">
        <v>0.5</v>
      </c>
    </row>
    <row r="12712" spans="1:4" x14ac:dyDescent="0.25">
      <c r="A12712" s="369" t="s">
        <v>9007</v>
      </c>
      <c r="B12712" s="370" t="s">
        <v>9008</v>
      </c>
      <c r="C12712" s="371" t="s">
        <v>32</v>
      </c>
      <c r="D12712" s="372">
        <v>1.25</v>
      </c>
    </row>
    <row r="12713" spans="1:4" ht="30" x14ac:dyDescent="0.25">
      <c r="A12713" s="369" t="s">
        <v>12259</v>
      </c>
      <c r="B12713" s="370" t="s">
        <v>12260</v>
      </c>
      <c r="C12713" s="371" t="s">
        <v>569</v>
      </c>
      <c r="D12713" s="372">
        <v>1</v>
      </c>
    </row>
    <row r="12714" spans="1:4" x14ac:dyDescent="0.25">
      <c r="A12714" s="369" t="s">
        <v>4576</v>
      </c>
      <c r="B12714" s="370" t="s">
        <v>4577</v>
      </c>
      <c r="C12714" s="371" t="s">
        <v>569</v>
      </c>
      <c r="D12714" s="372"/>
    </row>
    <row r="12715" spans="1:4" x14ac:dyDescent="0.25">
      <c r="A12715" s="369" t="s">
        <v>8919</v>
      </c>
      <c r="B12715" s="370" t="s">
        <v>8920</v>
      </c>
      <c r="C12715" s="371" t="s">
        <v>770</v>
      </c>
      <c r="D12715" s="372">
        <v>0.5</v>
      </c>
    </row>
    <row r="12716" spans="1:4" x14ac:dyDescent="0.25">
      <c r="A12716" s="369" t="s">
        <v>8921</v>
      </c>
      <c r="B12716" s="370" t="s">
        <v>8922</v>
      </c>
      <c r="C12716" s="371" t="s">
        <v>770</v>
      </c>
      <c r="D12716" s="372">
        <v>0.5</v>
      </c>
    </row>
    <row r="12717" spans="1:4" x14ac:dyDescent="0.25">
      <c r="A12717" s="369" t="s">
        <v>9007</v>
      </c>
      <c r="B12717" s="370" t="s">
        <v>9008</v>
      </c>
      <c r="C12717" s="371" t="s">
        <v>32</v>
      </c>
      <c r="D12717" s="372">
        <v>0.9</v>
      </c>
    </row>
    <row r="12718" spans="1:4" ht="30" x14ac:dyDescent="0.25">
      <c r="A12718" s="369" t="s">
        <v>12247</v>
      </c>
      <c r="B12718" s="370" t="s">
        <v>12248</v>
      </c>
      <c r="C12718" s="371" t="s">
        <v>569</v>
      </c>
      <c r="D12718" s="372">
        <v>1</v>
      </c>
    </row>
    <row r="12719" spans="1:4" x14ac:dyDescent="0.25">
      <c r="A12719" s="369" t="s">
        <v>4578</v>
      </c>
      <c r="B12719" s="370" t="s">
        <v>4579</v>
      </c>
      <c r="C12719" s="371" t="s">
        <v>569</v>
      </c>
      <c r="D12719" s="372"/>
    </row>
    <row r="12720" spans="1:4" x14ac:dyDescent="0.25">
      <c r="A12720" s="369" t="s">
        <v>8919</v>
      </c>
      <c r="B12720" s="370" t="s">
        <v>8920</v>
      </c>
      <c r="C12720" s="371" t="s">
        <v>770</v>
      </c>
      <c r="D12720" s="372">
        <v>0.5</v>
      </c>
    </row>
    <row r="12721" spans="1:4" x14ac:dyDescent="0.25">
      <c r="A12721" s="369" t="s">
        <v>8921</v>
      </c>
      <c r="B12721" s="370" t="s">
        <v>8922</v>
      </c>
      <c r="C12721" s="371" t="s">
        <v>770</v>
      </c>
      <c r="D12721" s="372">
        <v>0.5</v>
      </c>
    </row>
    <row r="12722" spans="1:4" x14ac:dyDescent="0.25">
      <c r="A12722" s="369" t="s">
        <v>9007</v>
      </c>
      <c r="B12722" s="370" t="s">
        <v>9008</v>
      </c>
      <c r="C12722" s="371" t="s">
        <v>32</v>
      </c>
      <c r="D12722" s="372">
        <v>0.9</v>
      </c>
    </row>
    <row r="12723" spans="1:4" ht="30" x14ac:dyDescent="0.25">
      <c r="A12723" s="369" t="s">
        <v>12243</v>
      </c>
      <c r="B12723" s="370" t="s">
        <v>12244</v>
      </c>
      <c r="C12723" s="371" t="s">
        <v>569</v>
      </c>
      <c r="D12723" s="372">
        <v>1</v>
      </c>
    </row>
    <row r="12724" spans="1:4" x14ac:dyDescent="0.25">
      <c r="A12724" s="369" t="s">
        <v>4580</v>
      </c>
      <c r="B12724" s="370" t="s">
        <v>4581</v>
      </c>
      <c r="C12724" s="371" t="s">
        <v>569</v>
      </c>
      <c r="D12724" s="372"/>
    </row>
    <row r="12725" spans="1:4" x14ac:dyDescent="0.25">
      <c r="A12725" s="369" t="s">
        <v>8919</v>
      </c>
      <c r="B12725" s="370" t="s">
        <v>8920</v>
      </c>
      <c r="C12725" s="371" t="s">
        <v>770</v>
      </c>
      <c r="D12725" s="372">
        <v>0.5</v>
      </c>
    </row>
    <row r="12726" spans="1:4" x14ac:dyDescent="0.25">
      <c r="A12726" s="369" t="s">
        <v>8921</v>
      </c>
      <c r="B12726" s="370" t="s">
        <v>8922</v>
      </c>
      <c r="C12726" s="371" t="s">
        <v>770</v>
      </c>
      <c r="D12726" s="372">
        <v>0.5</v>
      </c>
    </row>
    <row r="12727" spans="1:4" x14ac:dyDescent="0.25">
      <c r="A12727" s="369" t="s">
        <v>9007</v>
      </c>
      <c r="B12727" s="370" t="s">
        <v>9008</v>
      </c>
      <c r="C12727" s="371" t="s">
        <v>32</v>
      </c>
      <c r="D12727" s="372">
        <v>0.9</v>
      </c>
    </row>
    <row r="12728" spans="1:4" ht="30" x14ac:dyDescent="0.25">
      <c r="A12728" s="369" t="s">
        <v>12239</v>
      </c>
      <c r="B12728" s="370" t="s">
        <v>12240</v>
      </c>
      <c r="C12728" s="371" t="s">
        <v>569</v>
      </c>
      <c r="D12728" s="372">
        <v>1</v>
      </c>
    </row>
    <row r="12729" spans="1:4" x14ac:dyDescent="0.25">
      <c r="A12729" s="369" t="s">
        <v>4582</v>
      </c>
      <c r="B12729" s="370" t="s">
        <v>4583</v>
      </c>
      <c r="C12729" s="371" t="s">
        <v>569</v>
      </c>
      <c r="D12729" s="372"/>
    </row>
    <row r="12730" spans="1:4" x14ac:dyDescent="0.25">
      <c r="A12730" s="369" t="s">
        <v>8919</v>
      </c>
      <c r="B12730" s="370" t="s">
        <v>8920</v>
      </c>
      <c r="C12730" s="371" t="s">
        <v>770</v>
      </c>
      <c r="D12730" s="372">
        <v>0.5</v>
      </c>
    </row>
    <row r="12731" spans="1:4" x14ac:dyDescent="0.25">
      <c r="A12731" s="369" t="s">
        <v>8921</v>
      </c>
      <c r="B12731" s="370" t="s">
        <v>8922</v>
      </c>
      <c r="C12731" s="371" t="s">
        <v>770</v>
      </c>
      <c r="D12731" s="372">
        <v>0.5</v>
      </c>
    </row>
    <row r="12732" spans="1:4" x14ac:dyDescent="0.25">
      <c r="A12732" s="369" t="s">
        <v>9007</v>
      </c>
      <c r="B12732" s="370" t="s">
        <v>9008</v>
      </c>
      <c r="C12732" s="371" t="s">
        <v>32</v>
      </c>
      <c r="D12732" s="372">
        <v>0.5</v>
      </c>
    </row>
    <row r="12733" spans="1:4" ht="30" x14ac:dyDescent="0.25">
      <c r="A12733" s="369" t="s">
        <v>12227</v>
      </c>
      <c r="B12733" s="370" t="s">
        <v>12228</v>
      </c>
      <c r="C12733" s="371" t="s">
        <v>569</v>
      </c>
      <c r="D12733" s="372">
        <v>1</v>
      </c>
    </row>
    <row r="12734" spans="1:4" x14ac:dyDescent="0.25">
      <c r="A12734" s="365" t="s">
        <v>7978</v>
      </c>
      <c r="B12734" s="366" t="s">
        <v>15191</v>
      </c>
      <c r="C12734" s="367"/>
      <c r="D12734" s="368"/>
    </row>
    <row r="12735" spans="1:4" x14ac:dyDescent="0.25">
      <c r="A12735" s="369" t="s">
        <v>207</v>
      </c>
      <c r="B12735" s="370" t="s">
        <v>208</v>
      </c>
      <c r="C12735" s="371" t="s">
        <v>569</v>
      </c>
      <c r="D12735" s="372"/>
    </row>
    <row r="12736" spans="1:4" x14ac:dyDescent="0.25">
      <c r="A12736" s="369" t="s">
        <v>8919</v>
      </c>
      <c r="B12736" s="370" t="s">
        <v>8920</v>
      </c>
      <c r="C12736" s="371" t="s">
        <v>770</v>
      </c>
      <c r="D12736" s="372">
        <v>0.4</v>
      </c>
    </row>
    <row r="12737" spans="1:4" x14ac:dyDescent="0.25">
      <c r="A12737" s="369" t="s">
        <v>8921</v>
      </c>
      <c r="B12737" s="370" t="s">
        <v>8922</v>
      </c>
      <c r="C12737" s="371" t="s">
        <v>770</v>
      </c>
      <c r="D12737" s="372">
        <v>0.4</v>
      </c>
    </row>
    <row r="12738" spans="1:4" x14ac:dyDescent="0.25">
      <c r="A12738" s="369" t="s">
        <v>9108</v>
      </c>
      <c r="B12738" s="370" t="s">
        <v>9109</v>
      </c>
      <c r="C12738" s="371" t="s">
        <v>52</v>
      </c>
      <c r="D12738" s="372">
        <v>0.5</v>
      </c>
    </row>
    <row r="12739" spans="1:4" ht="30" x14ac:dyDescent="0.25">
      <c r="A12739" s="369" t="s">
        <v>12069</v>
      </c>
      <c r="B12739" s="370" t="s">
        <v>12070</v>
      </c>
      <c r="C12739" s="371" t="s">
        <v>569</v>
      </c>
      <c r="D12739" s="372">
        <v>1</v>
      </c>
    </row>
    <row r="12740" spans="1:4" x14ac:dyDescent="0.25">
      <c r="A12740" s="369" t="s">
        <v>4584</v>
      </c>
      <c r="B12740" s="370" t="s">
        <v>4585</v>
      </c>
      <c r="C12740" s="371" t="s">
        <v>569</v>
      </c>
      <c r="D12740" s="372"/>
    </row>
    <row r="12741" spans="1:4" x14ac:dyDescent="0.25">
      <c r="A12741" s="369" t="s">
        <v>8919</v>
      </c>
      <c r="B12741" s="370" t="s">
        <v>8920</v>
      </c>
      <c r="C12741" s="371" t="s">
        <v>770</v>
      </c>
      <c r="D12741" s="372">
        <v>0.5</v>
      </c>
    </row>
    <row r="12742" spans="1:4" x14ac:dyDescent="0.25">
      <c r="A12742" s="369" t="s">
        <v>8921</v>
      </c>
      <c r="B12742" s="370" t="s">
        <v>8922</v>
      </c>
      <c r="C12742" s="371" t="s">
        <v>770</v>
      </c>
      <c r="D12742" s="372">
        <v>0.5</v>
      </c>
    </row>
    <row r="12743" spans="1:4" x14ac:dyDescent="0.25">
      <c r="A12743" s="369" t="s">
        <v>9108</v>
      </c>
      <c r="B12743" s="370" t="s">
        <v>9109</v>
      </c>
      <c r="C12743" s="371" t="s">
        <v>52</v>
      </c>
      <c r="D12743" s="372">
        <v>0.28000000000000003</v>
      </c>
    </row>
    <row r="12744" spans="1:4" x14ac:dyDescent="0.25">
      <c r="A12744" s="369" t="s">
        <v>4586</v>
      </c>
      <c r="B12744" s="370" t="s">
        <v>4587</v>
      </c>
      <c r="C12744" s="371" t="s">
        <v>569</v>
      </c>
      <c r="D12744" s="372"/>
    </row>
    <row r="12745" spans="1:4" x14ac:dyDescent="0.25">
      <c r="A12745" s="369" t="s">
        <v>8919</v>
      </c>
      <c r="B12745" s="370" t="s">
        <v>8920</v>
      </c>
      <c r="C12745" s="371" t="s">
        <v>770</v>
      </c>
      <c r="D12745" s="372">
        <v>0.5</v>
      </c>
    </row>
    <row r="12746" spans="1:4" x14ac:dyDescent="0.25">
      <c r="A12746" s="369" t="s">
        <v>8921</v>
      </c>
      <c r="B12746" s="370" t="s">
        <v>8922</v>
      </c>
      <c r="C12746" s="371" t="s">
        <v>770</v>
      </c>
      <c r="D12746" s="372">
        <v>0.5</v>
      </c>
    </row>
    <row r="12747" spans="1:4" x14ac:dyDescent="0.25">
      <c r="A12747" s="369" t="s">
        <v>9108</v>
      </c>
      <c r="B12747" s="370" t="s">
        <v>9109</v>
      </c>
      <c r="C12747" s="371" t="s">
        <v>52</v>
      </c>
      <c r="D12747" s="372">
        <v>0.3</v>
      </c>
    </row>
    <row r="12748" spans="1:4" x14ac:dyDescent="0.25">
      <c r="A12748" s="369" t="s">
        <v>4588</v>
      </c>
      <c r="B12748" s="370" t="s">
        <v>4589</v>
      </c>
      <c r="C12748" s="371" t="s">
        <v>569</v>
      </c>
      <c r="D12748" s="372"/>
    </row>
    <row r="12749" spans="1:4" x14ac:dyDescent="0.25">
      <c r="A12749" s="369" t="s">
        <v>8919</v>
      </c>
      <c r="B12749" s="370" t="s">
        <v>8920</v>
      </c>
      <c r="C12749" s="371" t="s">
        <v>770</v>
      </c>
      <c r="D12749" s="372">
        <v>1</v>
      </c>
    </row>
    <row r="12750" spans="1:4" x14ac:dyDescent="0.25">
      <c r="A12750" s="369" t="s">
        <v>8921</v>
      </c>
      <c r="B12750" s="370" t="s">
        <v>8922</v>
      </c>
      <c r="C12750" s="371" t="s">
        <v>770</v>
      </c>
      <c r="D12750" s="372">
        <v>2</v>
      </c>
    </row>
    <row r="12751" spans="1:4" x14ac:dyDescent="0.25">
      <c r="A12751" s="369" t="s">
        <v>9005</v>
      </c>
      <c r="B12751" s="370" t="s">
        <v>9006</v>
      </c>
      <c r="C12751" s="371" t="s">
        <v>32</v>
      </c>
      <c r="D12751" s="372">
        <v>0.25</v>
      </c>
    </row>
    <row r="12752" spans="1:4" x14ac:dyDescent="0.25">
      <c r="A12752" s="369" t="s">
        <v>4590</v>
      </c>
      <c r="B12752" s="370" t="s">
        <v>4591</v>
      </c>
      <c r="C12752" s="371" t="s">
        <v>569</v>
      </c>
      <c r="D12752" s="372"/>
    </row>
    <row r="12753" spans="1:4" x14ac:dyDescent="0.25">
      <c r="A12753" s="369" t="s">
        <v>8919</v>
      </c>
      <c r="B12753" s="370" t="s">
        <v>8920</v>
      </c>
      <c r="C12753" s="371" t="s">
        <v>770</v>
      </c>
      <c r="D12753" s="372">
        <v>2.5</v>
      </c>
    </row>
    <row r="12754" spans="1:4" x14ac:dyDescent="0.25">
      <c r="A12754" s="369" t="s">
        <v>8921</v>
      </c>
      <c r="B12754" s="370" t="s">
        <v>8922</v>
      </c>
      <c r="C12754" s="371" t="s">
        <v>770</v>
      </c>
      <c r="D12754" s="372">
        <v>2.5</v>
      </c>
    </row>
    <row r="12755" spans="1:4" x14ac:dyDescent="0.25">
      <c r="A12755" s="369" t="s">
        <v>4592</v>
      </c>
      <c r="B12755" s="370" t="s">
        <v>4593</v>
      </c>
      <c r="C12755" s="371" t="s">
        <v>569</v>
      </c>
      <c r="D12755" s="372"/>
    </row>
    <row r="12756" spans="1:4" x14ac:dyDescent="0.25">
      <c r="A12756" s="369" t="s">
        <v>8903</v>
      </c>
      <c r="B12756" s="370" t="s">
        <v>8904</v>
      </c>
      <c r="C12756" s="371" t="s">
        <v>770</v>
      </c>
      <c r="D12756" s="372">
        <v>0.3</v>
      </c>
    </row>
    <row r="12757" spans="1:4" x14ac:dyDescent="0.25">
      <c r="A12757" s="369" t="s">
        <v>9108</v>
      </c>
      <c r="B12757" s="370" t="s">
        <v>9109</v>
      </c>
      <c r="C12757" s="371" t="s">
        <v>52</v>
      </c>
      <c r="D12757" s="372">
        <v>0.56000000000000005</v>
      </c>
    </row>
    <row r="12758" spans="1:4" x14ac:dyDescent="0.25">
      <c r="A12758" s="369" t="s">
        <v>12085</v>
      </c>
      <c r="B12758" s="370" t="s">
        <v>12086</v>
      </c>
      <c r="C12758" s="371" t="s">
        <v>569</v>
      </c>
      <c r="D12758" s="372">
        <v>1</v>
      </c>
    </row>
    <row r="12759" spans="1:4" x14ac:dyDescent="0.25">
      <c r="A12759" s="369" t="s">
        <v>453</v>
      </c>
      <c r="B12759" s="370" t="s">
        <v>454</v>
      </c>
      <c r="C12759" s="371" t="s">
        <v>569</v>
      </c>
      <c r="D12759" s="372"/>
    </row>
    <row r="12760" spans="1:4" x14ac:dyDescent="0.25">
      <c r="A12760" s="369" t="s">
        <v>8903</v>
      </c>
      <c r="B12760" s="370" t="s">
        <v>8904</v>
      </c>
      <c r="C12760" s="371" t="s">
        <v>770</v>
      </c>
      <c r="D12760" s="372">
        <v>0.3</v>
      </c>
    </row>
    <row r="12761" spans="1:4" x14ac:dyDescent="0.25">
      <c r="A12761" s="369" t="s">
        <v>9108</v>
      </c>
      <c r="B12761" s="370" t="s">
        <v>9109</v>
      </c>
      <c r="C12761" s="371" t="s">
        <v>52</v>
      </c>
      <c r="D12761" s="372">
        <v>0.56000000000000005</v>
      </c>
    </row>
    <row r="12762" spans="1:4" x14ac:dyDescent="0.25">
      <c r="A12762" s="369" t="s">
        <v>12087</v>
      </c>
      <c r="B12762" s="370" t="s">
        <v>12088</v>
      </c>
      <c r="C12762" s="371" t="s">
        <v>569</v>
      </c>
      <c r="D12762" s="372">
        <v>1</v>
      </c>
    </row>
    <row r="12763" spans="1:4" x14ac:dyDescent="0.25">
      <c r="A12763" s="369" t="s">
        <v>4594</v>
      </c>
      <c r="B12763" s="370" t="s">
        <v>4595</v>
      </c>
      <c r="C12763" s="371" t="s">
        <v>569</v>
      </c>
      <c r="D12763" s="372"/>
    </row>
    <row r="12764" spans="1:4" x14ac:dyDescent="0.25">
      <c r="A12764" s="369" t="s">
        <v>8921</v>
      </c>
      <c r="B12764" s="370" t="s">
        <v>8922</v>
      </c>
      <c r="C12764" s="371" t="s">
        <v>770</v>
      </c>
      <c r="D12764" s="372">
        <v>0.17</v>
      </c>
    </row>
    <row r="12765" spans="1:4" ht="30" x14ac:dyDescent="0.25">
      <c r="A12765" s="369" t="s">
        <v>12033</v>
      </c>
      <c r="B12765" s="370" t="s">
        <v>12034</v>
      </c>
      <c r="C12765" s="371" t="s">
        <v>569</v>
      </c>
      <c r="D12765" s="372">
        <v>1</v>
      </c>
    </row>
    <row r="12766" spans="1:4" ht="30" x14ac:dyDescent="0.25">
      <c r="A12766" s="369" t="s">
        <v>4596</v>
      </c>
      <c r="B12766" s="370" t="s">
        <v>4597</v>
      </c>
      <c r="C12766" s="371" t="s">
        <v>569</v>
      </c>
      <c r="D12766" s="372"/>
    </row>
    <row r="12767" spans="1:4" x14ac:dyDescent="0.25">
      <c r="A12767" s="369" t="s">
        <v>8903</v>
      </c>
      <c r="B12767" s="370" t="s">
        <v>8904</v>
      </c>
      <c r="C12767" s="371" t="s">
        <v>770</v>
      </c>
      <c r="D12767" s="372">
        <v>0.1</v>
      </c>
    </row>
    <row r="12768" spans="1:4" ht="30" x14ac:dyDescent="0.25">
      <c r="A12768" s="369" t="s">
        <v>11921</v>
      </c>
      <c r="B12768" s="370" t="s">
        <v>11922</v>
      </c>
      <c r="C12768" s="371" t="s">
        <v>569</v>
      </c>
      <c r="D12768" s="372">
        <v>1</v>
      </c>
    </row>
    <row r="12769" spans="1:4" x14ac:dyDescent="0.25">
      <c r="A12769" s="369" t="s">
        <v>209</v>
      </c>
      <c r="B12769" s="370" t="s">
        <v>210</v>
      </c>
      <c r="C12769" s="371" t="s">
        <v>569</v>
      </c>
      <c r="D12769" s="372"/>
    </row>
    <row r="12770" spans="1:4" x14ac:dyDescent="0.25">
      <c r="A12770" s="369" t="s">
        <v>8921</v>
      </c>
      <c r="B12770" s="370" t="s">
        <v>8922</v>
      </c>
      <c r="C12770" s="371" t="s">
        <v>770</v>
      </c>
      <c r="D12770" s="372">
        <v>0.3</v>
      </c>
    </row>
    <row r="12771" spans="1:4" x14ac:dyDescent="0.25">
      <c r="A12771" s="369" t="s">
        <v>9108</v>
      </c>
      <c r="B12771" s="370" t="s">
        <v>9109</v>
      </c>
      <c r="C12771" s="371" t="s">
        <v>52</v>
      </c>
      <c r="D12771" s="372">
        <v>0.56000000000000005</v>
      </c>
    </row>
    <row r="12772" spans="1:4" ht="45" x14ac:dyDescent="0.25">
      <c r="A12772" s="369" t="s">
        <v>12091</v>
      </c>
      <c r="B12772" s="370" t="s">
        <v>12092</v>
      </c>
      <c r="C12772" s="371" t="s">
        <v>569</v>
      </c>
      <c r="D12772" s="372">
        <v>1</v>
      </c>
    </row>
    <row r="12773" spans="1:4" x14ac:dyDescent="0.25">
      <c r="A12773" s="369" t="s">
        <v>4598</v>
      </c>
      <c r="B12773" s="370" t="s">
        <v>4599</v>
      </c>
      <c r="C12773" s="371" t="s">
        <v>569</v>
      </c>
      <c r="D12773" s="372"/>
    </row>
    <row r="12774" spans="1:4" x14ac:dyDescent="0.25">
      <c r="A12774" s="369" t="s">
        <v>8921</v>
      </c>
      <c r="B12774" s="370" t="s">
        <v>8922</v>
      </c>
      <c r="C12774" s="371" t="s">
        <v>770</v>
      </c>
      <c r="D12774" s="372">
        <v>0.17</v>
      </c>
    </row>
    <row r="12775" spans="1:4" ht="30" x14ac:dyDescent="0.25">
      <c r="A12775" s="369" t="s">
        <v>12035</v>
      </c>
      <c r="B12775" s="370" t="s">
        <v>12036</v>
      </c>
      <c r="C12775" s="371" t="s">
        <v>569</v>
      </c>
      <c r="D12775" s="372">
        <v>1</v>
      </c>
    </row>
    <row r="12776" spans="1:4" x14ac:dyDescent="0.25">
      <c r="A12776" s="369" t="s">
        <v>4600</v>
      </c>
      <c r="B12776" s="370" t="s">
        <v>4601</v>
      </c>
      <c r="C12776" s="371" t="s">
        <v>569</v>
      </c>
      <c r="D12776" s="372"/>
    </row>
    <row r="12777" spans="1:4" x14ac:dyDescent="0.25">
      <c r="A12777" s="369" t="s">
        <v>8921</v>
      </c>
      <c r="B12777" s="370" t="s">
        <v>8922</v>
      </c>
      <c r="C12777" s="371" t="s">
        <v>770</v>
      </c>
      <c r="D12777" s="372">
        <v>0.17</v>
      </c>
    </row>
    <row r="12778" spans="1:4" x14ac:dyDescent="0.25">
      <c r="A12778" s="369" t="s">
        <v>12031</v>
      </c>
      <c r="B12778" s="370" t="s">
        <v>12032</v>
      </c>
      <c r="C12778" s="371" t="s">
        <v>569</v>
      </c>
      <c r="D12778" s="372">
        <v>1</v>
      </c>
    </row>
    <row r="12779" spans="1:4" x14ac:dyDescent="0.25">
      <c r="A12779" s="369" t="s">
        <v>4602</v>
      </c>
      <c r="B12779" s="370" t="s">
        <v>4603</v>
      </c>
      <c r="C12779" s="371" t="s">
        <v>569</v>
      </c>
      <c r="D12779" s="372"/>
    </row>
    <row r="12780" spans="1:4" x14ac:dyDescent="0.25">
      <c r="A12780" s="369" t="s">
        <v>8919</v>
      </c>
      <c r="B12780" s="370" t="s">
        <v>8920</v>
      </c>
      <c r="C12780" s="371" t="s">
        <v>770</v>
      </c>
      <c r="D12780" s="372">
        <v>0.9</v>
      </c>
    </row>
    <row r="12781" spans="1:4" x14ac:dyDescent="0.25">
      <c r="A12781" s="369" t="s">
        <v>8921</v>
      </c>
      <c r="B12781" s="370" t="s">
        <v>8922</v>
      </c>
      <c r="C12781" s="371" t="s">
        <v>770</v>
      </c>
      <c r="D12781" s="372">
        <v>0.9</v>
      </c>
    </row>
    <row r="12782" spans="1:4" x14ac:dyDescent="0.25">
      <c r="A12782" s="369" t="s">
        <v>12103</v>
      </c>
      <c r="B12782" s="370" t="s">
        <v>12104</v>
      </c>
      <c r="C12782" s="371" t="s">
        <v>569</v>
      </c>
      <c r="D12782" s="372">
        <v>1</v>
      </c>
    </row>
    <row r="12783" spans="1:4" x14ac:dyDescent="0.25">
      <c r="A12783" s="369" t="s">
        <v>4604</v>
      </c>
      <c r="B12783" s="370" t="s">
        <v>4605</v>
      </c>
      <c r="C12783" s="371" t="s">
        <v>569</v>
      </c>
      <c r="D12783" s="372"/>
    </row>
    <row r="12784" spans="1:4" x14ac:dyDescent="0.25">
      <c r="A12784" s="369" t="s">
        <v>8919</v>
      </c>
      <c r="B12784" s="370" t="s">
        <v>8920</v>
      </c>
      <c r="C12784" s="371" t="s">
        <v>770</v>
      </c>
      <c r="D12784" s="372">
        <v>0.5</v>
      </c>
    </row>
    <row r="12785" spans="1:4" x14ac:dyDescent="0.25">
      <c r="A12785" s="369" t="s">
        <v>8921</v>
      </c>
      <c r="B12785" s="370" t="s">
        <v>8922</v>
      </c>
      <c r="C12785" s="371" t="s">
        <v>770</v>
      </c>
      <c r="D12785" s="372">
        <v>0.5</v>
      </c>
    </row>
    <row r="12786" spans="1:4" x14ac:dyDescent="0.25">
      <c r="A12786" s="369" t="s">
        <v>9108</v>
      </c>
      <c r="B12786" s="370" t="s">
        <v>9109</v>
      </c>
      <c r="C12786" s="371" t="s">
        <v>52</v>
      </c>
      <c r="D12786" s="372">
        <v>0.5</v>
      </c>
    </row>
    <row r="12787" spans="1:4" ht="30" x14ac:dyDescent="0.25">
      <c r="A12787" s="369" t="s">
        <v>11949</v>
      </c>
      <c r="B12787" s="370" t="s">
        <v>11950</v>
      </c>
      <c r="C12787" s="371" t="s">
        <v>569</v>
      </c>
      <c r="D12787" s="372">
        <v>1</v>
      </c>
    </row>
    <row r="12788" spans="1:4" x14ac:dyDescent="0.25">
      <c r="A12788" s="369" t="s">
        <v>211</v>
      </c>
      <c r="B12788" s="370" t="s">
        <v>212</v>
      </c>
      <c r="C12788" s="371" t="s">
        <v>569</v>
      </c>
      <c r="D12788" s="372"/>
    </row>
    <row r="12789" spans="1:4" x14ac:dyDescent="0.25">
      <c r="A12789" s="369" t="s">
        <v>8919</v>
      </c>
      <c r="B12789" s="370" t="s">
        <v>8920</v>
      </c>
      <c r="C12789" s="371" t="s">
        <v>770</v>
      </c>
      <c r="D12789" s="372">
        <v>0.5</v>
      </c>
    </row>
    <row r="12790" spans="1:4" x14ac:dyDescent="0.25">
      <c r="A12790" s="369" t="s">
        <v>8921</v>
      </c>
      <c r="B12790" s="370" t="s">
        <v>8922</v>
      </c>
      <c r="C12790" s="371" t="s">
        <v>770</v>
      </c>
      <c r="D12790" s="372">
        <v>0.5</v>
      </c>
    </row>
    <row r="12791" spans="1:4" x14ac:dyDescent="0.25">
      <c r="A12791" s="369" t="s">
        <v>9108</v>
      </c>
      <c r="B12791" s="370" t="s">
        <v>9109</v>
      </c>
      <c r="C12791" s="371" t="s">
        <v>52</v>
      </c>
      <c r="D12791" s="372">
        <v>0.5</v>
      </c>
    </row>
    <row r="12792" spans="1:4" ht="30" x14ac:dyDescent="0.25">
      <c r="A12792" s="369" t="s">
        <v>11947</v>
      </c>
      <c r="B12792" s="370" t="s">
        <v>11948</v>
      </c>
      <c r="C12792" s="371" t="s">
        <v>569</v>
      </c>
      <c r="D12792" s="372">
        <v>1</v>
      </c>
    </row>
    <row r="12793" spans="1:4" x14ac:dyDescent="0.25">
      <c r="A12793" s="369" t="s">
        <v>4606</v>
      </c>
      <c r="B12793" s="370" t="s">
        <v>4607</v>
      </c>
      <c r="C12793" s="371" t="s">
        <v>569</v>
      </c>
      <c r="D12793" s="372"/>
    </row>
    <row r="12794" spans="1:4" x14ac:dyDescent="0.25">
      <c r="A12794" s="369" t="s">
        <v>8903</v>
      </c>
      <c r="B12794" s="370" t="s">
        <v>8904</v>
      </c>
      <c r="C12794" s="371" t="s">
        <v>770</v>
      </c>
      <c r="D12794" s="372">
        <v>0.3</v>
      </c>
    </row>
    <row r="12795" spans="1:4" x14ac:dyDescent="0.25">
      <c r="A12795" s="369" t="s">
        <v>9108</v>
      </c>
      <c r="B12795" s="370" t="s">
        <v>9109</v>
      </c>
      <c r="C12795" s="371" t="s">
        <v>52</v>
      </c>
      <c r="D12795" s="372">
        <v>0.56000000000000005</v>
      </c>
    </row>
    <row r="12796" spans="1:4" x14ac:dyDescent="0.25">
      <c r="A12796" s="369" t="s">
        <v>12089</v>
      </c>
      <c r="B12796" s="370" t="s">
        <v>12090</v>
      </c>
      <c r="C12796" s="371" t="s">
        <v>569</v>
      </c>
      <c r="D12796" s="372">
        <v>1</v>
      </c>
    </row>
    <row r="12797" spans="1:4" x14ac:dyDescent="0.25">
      <c r="A12797" s="369" t="s">
        <v>4608</v>
      </c>
      <c r="B12797" s="370" t="s">
        <v>4609</v>
      </c>
      <c r="C12797" s="371" t="s">
        <v>569</v>
      </c>
      <c r="D12797" s="372"/>
    </row>
    <row r="12798" spans="1:4" x14ac:dyDescent="0.25">
      <c r="A12798" s="369" t="s">
        <v>8919</v>
      </c>
      <c r="B12798" s="370" t="s">
        <v>8920</v>
      </c>
      <c r="C12798" s="371" t="s">
        <v>770</v>
      </c>
      <c r="D12798" s="372">
        <v>0.4</v>
      </c>
    </row>
    <row r="12799" spans="1:4" x14ac:dyDescent="0.25">
      <c r="A12799" s="369" t="s">
        <v>8921</v>
      </c>
      <c r="B12799" s="370" t="s">
        <v>8922</v>
      </c>
      <c r="C12799" s="371" t="s">
        <v>770</v>
      </c>
      <c r="D12799" s="372">
        <v>0.4</v>
      </c>
    </row>
    <row r="12800" spans="1:4" x14ac:dyDescent="0.25">
      <c r="A12800" s="369" t="s">
        <v>9108</v>
      </c>
      <c r="B12800" s="370" t="s">
        <v>9109</v>
      </c>
      <c r="C12800" s="371" t="s">
        <v>52</v>
      </c>
      <c r="D12800" s="372">
        <v>0.5</v>
      </c>
    </row>
    <row r="12801" spans="1:4" ht="30" x14ac:dyDescent="0.25">
      <c r="A12801" s="369" t="s">
        <v>11081</v>
      </c>
      <c r="B12801" s="370" t="s">
        <v>11082</v>
      </c>
      <c r="C12801" s="371" t="s">
        <v>569</v>
      </c>
      <c r="D12801" s="372">
        <v>1</v>
      </c>
    </row>
    <row r="12802" spans="1:4" x14ac:dyDescent="0.25">
      <c r="A12802" s="369" t="s">
        <v>4610</v>
      </c>
      <c r="B12802" s="370" t="s">
        <v>4611</v>
      </c>
      <c r="C12802" s="371" t="s">
        <v>569</v>
      </c>
      <c r="D12802" s="372"/>
    </row>
    <row r="12803" spans="1:4" x14ac:dyDescent="0.25">
      <c r="A12803" s="369" t="s">
        <v>8919</v>
      </c>
      <c r="B12803" s="370" t="s">
        <v>8920</v>
      </c>
      <c r="C12803" s="371" t="s">
        <v>770</v>
      </c>
      <c r="D12803" s="372">
        <v>0.4</v>
      </c>
    </row>
    <row r="12804" spans="1:4" x14ac:dyDescent="0.25">
      <c r="A12804" s="369" t="s">
        <v>8921</v>
      </c>
      <c r="B12804" s="370" t="s">
        <v>8922</v>
      </c>
      <c r="C12804" s="371" t="s">
        <v>770</v>
      </c>
      <c r="D12804" s="372">
        <v>0.4</v>
      </c>
    </row>
    <row r="12805" spans="1:4" x14ac:dyDescent="0.25">
      <c r="A12805" s="369" t="s">
        <v>9108</v>
      </c>
      <c r="B12805" s="370" t="s">
        <v>9109</v>
      </c>
      <c r="C12805" s="371" t="s">
        <v>52</v>
      </c>
      <c r="D12805" s="372">
        <v>0.5</v>
      </c>
    </row>
    <row r="12806" spans="1:4" ht="30" x14ac:dyDescent="0.25">
      <c r="A12806" s="369" t="s">
        <v>12071</v>
      </c>
      <c r="B12806" s="370" t="s">
        <v>12072</v>
      </c>
      <c r="C12806" s="371" t="s">
        <v>569</v>
      </c>
      <c r="D12806" s="372">
        <v>1</v>
      </c>
    </row>
    <row r="12807" spans="1:4" x14ac:dyDescent="0.25">
      <c r="A12807" s="369" t="s">
        <v>135</v>
      </c>
      <c r="B12807" s="370" t="s">
        <v>136</v>
      </c>
      <c r="C12807" s="371" t="s">
        <v>569</v>
      </c>
      <c r="D12807" s="372"/>
    </row>
    <row r="12808" spans="1:4" x14ac:dyDescent="0.25">
      <c r="A12808" s="369" t="s">
        <v>8921</v>
      </c>
      <c r="B12808" s="370" t="s">
        <v>8922</v>
      </c>
      <c r="C12808" s="371" t="s">
        <v>770</v>
      </c>
      <c r="D12808" s="372">
        <v>0.15</v>
      </c>
    </row>
    <row r="12809" spans="1:4" x14ac:dyDescent="0.25">
      <c r="A12809" s="369" t="s">
        <v>12105</v>
      </c>
      <c r="B12809" s="370" t="s">
        <v>12106</v>
      </c>
      <c r="C12809" s="371" t="s">
        <v>569</v>
      </c>
      <c r="D12809" s="372">
        <v>1</v>
      </c>
    </row>
    <row r="12810" spans="1:4" x14ac:dyDescent="0.25">
      <c r="A12810" s="369" t="s">
        <v>4612</v>
      </c>
      <c r="B12810" s="370" t="s">
        <v>4613</v>
      </c>
      <c r="C12810" s="371" t="s">
        <v>569</v>
      </c>
      <c r="D12810" s="372"/>
    </row>
    <row r="12811" spans="1:4" x14ac:dyDescent="0.25">
      <c r="A12811" s="369" t="s">
        <v>8919</v>
      </c>
      <c r="B12811" s="370" t="s">
        <v>8920</v>
      </c>
      <c r="C12811" s="371" t="s">
        <v>770</v>
      </c>
      <c r="D12811" s="372">
        <v>0.17</v>
      </c>
    </row>
    <row r="12812" spans="1:4" x14ac:dyDescent="0.25">
      <c r="A12812" s="369" t="s">
        <v>8921</v>
      </c>
      <c r="B12812" s="370" t="s">
        <v>8922</v>
      </c>
      <c r="C12812" s="371" t="s">
        <v>770</v>
      </c>
      <c r="D12812" s="372">
        <v>0.17</v>
      </c>
    </row>
    <row r="12813" spans="1:4" x14ac:dyDescent="0.25">
      <c r="A12813" s="369" t="s">
        <v>12099</v>
      </c>
      <c r="B12813" s="370" t="s">
        <v>12100</v>
      </c>
      <c r="C12813" s="371" t="s">
        <v>569</v>
      </c>
      <c r="D12813" s="372">
        <v>1</v>
      </c>
    </row>
    <row r="12814" spans="1:4" x14ac:dyDescent="0.25">
      <c r="A12814" s="369" t="s">
        <v>4614</v>
      </c>
      <c r="B12814" s="370" t="s">
        <v>4615</v>
      </c>
      <c r="C12814" s="371" t="s">
        <v>569</v>
      </c>
      <c r="D12814" s="372"/>
    </row>
    <row r="12815" spans="1:4" x14ac:dyDescent="0.25">
      <c r="A12815" s="369" t="s">
        <v>8919</v>
      </c>
      <c r="B12815" s="370" t="s">
        <v>8920</v>
      </c>
      <c r="C12815" s="371" t="s">
        <v>770</v>
      </c>
      <c r="D12815" s="372">
        <v>0.5</v>
      </c>
    </row>
    <row r="12816" spans="1:4" x14ac:dyDescent="0.25">
      <c r="A12816" s="369" t="s">
        <v>8921</v>
      </c>
      <c r="B12816" s="370" t="s">
        <v>8922</v>
      </c>
      <c r="C12816" s="371" t="s">
        <v>770</v>
      </c>
      <c r="D12816" s="372">
        <v>1</v>
      </c>
    </row>
    <row r="12817" spans="1:4" x14ac:dyDescent="0.25">
      <c r="A12817" s="369" t="s">
        <v>9108</v>
      </c>
      <c r="B12817" s="370" t="s">
        <v>9109</v>
      </c>
      <c r="C12817" s="371" t="s">
        <v>52</v>
      </c>
      <c r="D12817" s="372">
        <v>2</v>
      </c>
    </row>
    <row r="12818" spans="1:4" ht="30" x14ac:dyDescent="0.25">
      <c r="A12818" s="369" t="s">
        <v>12067</v>
      </c>
      <c r="B12818" s="370" t="s">
        <v>12068</v>
      </c>
      <c r="C12818" s="371" t="s">
        <v>569</v>
      </c>
      <c r="D12818" s="372">
        <v>1</v>
      </c>
    </row>
    <row r="12819" spans="1:4" x14ac:dyDescent="0.25">
      <c r="A12819" s="369" t="s">
        <v>4616</v>
      </c>
      <c r="B12819" s="370" t="s">
        <v>4617</v>
      </c>
      <c r="C12819" s="371" t="s">
        <v>569</v>
      </c>
      <c r="D12819" s="372"/>
    </row>
    <row r="12820" spans="1:4" x14ac:dyDescent="0.25">
      <c r="A12820" s="369" t="s">
        <v>8921</v>
      </c>
      <c r="B12820" s="370" t="s">
        <v>8922</v>
      </c>
      <c r="C12820" s="371" t="s">
        <v>770</v>
      </c>
      <c r="D12820" s="372">
        <v>0.1</v>
      </c>
    </row>
    <row r="12821" spans="1:4" x14ac:dyDescent="0.25">
      <c r="A12821" s="369" t="s">
        <v>11083</v>
      </c>
      <c r="B12821" s="370" t="s">
        <v>11084</v>
      </c>
      <c r="C12821" s="371" t="s">
        <v>569</v>
      </c>
      <c r="D12821" s="372">
        <v>1</v>
      </c>
    </row>
    <row r="12822" spans="1:4" x14ac:dyDescent="0.25">
      <c r="A12822" s="369" t="s">
        <v>4618</v>
      </c>
      <c r="B12822" s="370" t="s">
        <v>4619</v>
      </c>
      <c r="C12822" s="371" t="s">
        <v>569</v>
      </c>
      <c r="D12822" s="372"/>
    </row>
    <row r="12823" spans="1:4" x14ac:dyDescent="0.25">
      <c r="A12823" s="369" t="s">
        <v>8949</v>
      </c>
      <c r="B12823" s="370" t="s">
        <v>8950</v>
      </c>
      <c r="C12823" s="371" t="s">
        <v>770</v>
      </c>
      <c r="D12823" s="372">
        <v>0.1</v>
      </c>
    </row>
    <row r="12824" spans="1:4" ht="45" x14ac:dyDescent="0.25">
      <c r="A12824" s="369" t="s">
        <v>11939</v>
      </c>
      <c r="B12824" s="370" t="s">
        <v>11940</v>
      </c>
      <c r="C12824" s="371" t="s">
        <v>569</v>
      </c>
      <c r="D12824" s="372">
        <v>1</v>
      </c>
    </row>
    <row r="12825" spans="1:4" x14ac:dyDescent="0.25">
      <c r="A12825" s="369" t="s">
        <v>213</v>
      </c>
      <c r="B12825" s="370" t="s">
        <v>214</v>
      </c>
      <c r="C12825" s="371" t="s">
        <v>569</v>
      </c>
      <c r="D12825" s="372"/>
    </row>
    <row r="12826" spans="1:4" x14ac:dyDescent="0.25">
      <c r="A12826" s="369" t="s">
        <v>8919</v>
      </c>
      <c r="B12826" s="370" t="s">
        <v>8920</v>
      </c>
      <c r="C12826" s="371" t="s">
        <v>770</v>
      </c>
      <c r="D12826" s="372">
        <v>0.2</v>
      </c>
    </row>
    <row r="12827" spans="1:4" x14ac:dyDescent="0.25">
      <c r="A12827" s="369" t="s">
        <v>8921</v>
      </c>
      <c r="B12827" s="370" t="s">
        <v>8922</v>
      </c>
      <c r="C12827" s="371" t="s">
        <v>770</v>
      </c>
      <c r="D12827" s="372">
        <v>0.2</v>
      </c>
    </row>
    <row r="12828" spans="1:4" ht="30" x14ac:dyDescent="0.25">
      <c r="A12828" s="369" t="s">
        <v>11929</v>
      </c>
      <c r="B12828" s="370" t="s">
        <v>11930</v>
      </c>
      <c r="C12828" s="371" t="s">
        <v>569</v>
      </c>
      <c r="D12828" s="372">
        <v>1</v>
      </c>
    </row>
    <row r="12829" spans="1:4" x14ac:dyDescent="0.25">
      <c r="A12829" s="369" t="s">
        <v>215</v>
      </c>
      <c r="B12829" s="370" t="s">
        <v>216</v>
      </c>
      <c r="C12829" s="371" t="s">
        <v>569</v>
      </c>
      <c r="D12829" s="372"/>
    </row>
    <row r="12830" spans="1:4" x14ac:dyDescent="0.25">
      <c r="A12830" s="369" t="s">
        <v>8919</v>
      </c>
      <c r="B12830" s="370" t="s">
        <v>8920</v>
      </c>
      <c r="C12830" s="371" t="s">
        <v>770</v>
      </c>
      <c r="D12830" s="372">
        <v>0.2</v>
      </c>
    </row>
    <row r="12831" spans="1:4" x14ac:dyDescent="0.25">
      <c r="A12831" s="369" t="s">
        <v>8921</v>
      </c>
      <c r="B12831" s="370" t="s">
        <v>8922</v>
      </c>
      <c r="C12831" s="371" t="s">
        <v>770</v>
      </c>
      <c r="D12831" s="372">
        <v>0.2</v>
      </c>
    </row>
    <row r="12832" spans="1:4" ht="45" x14ac:dyDescent="0.25">
      <c r="A12832" s="369" t="s">
        <v>11937</v>
      </c>
      <c r="B12832" s="370" t="s">
        <v>11938</v>
      </c>
      <c r="C12832" s="371" t="s">
        <v>569</v>
      </c>
      <c r="D12832" s="372">
        <v>1</v>
      </c>
    </row>
    <row r="12833" spans="1:4" x14ac:dyDescent="0.25">
      <c r="A12833" s="365" t="s">
        <v>7980</v>
      </c>
      <c r="B12833" s="366" t="s">
        <v>15192</v>
      </c>
      <c r="C12833" s="367"/>
      <c r="D12833" s="368"/>
    </row>
    <row r="12834" spans="1:4" x14ac:dyDescent="0.25">
      <c r="A12834" s="365" t="s">
        <v>7981</v>
      </c>
      <c r="B12834" s="366" t="s">
        <v>15193</v>
      </c>
      <c r="C12834" s="367"/>
      <c r="D12834" s="368"/>
    </row>
    <row r="12835" spans="1:4" ht="30" x14ac:dyDescent="0.25">
      <c r="A12835" s="369" t="s">
        <v>4622</v>
      </c>
      <c r="B12835" s="370" t="s">
        <v>4623</v>
      </c>
      <c r="C12835" s="371" t="s">
        <v>569</v>
      </c>
      <c r="D12835" s="372"/>
    </row>
    <row r="12836" spans="1:4" x14ac:dyDescent="0.25">
      <c r="A12836" s="369" t="s">
        <v>8919</v>
      </c>
      <c r="B12836" s="370" t="s">
        <v>8920</v>
      </c>
      <c r="C12836" s="371" t="s">
        <v>770</v>
      </c>
      <c r="D12836" s="372">
        <v>4</v>
      </c>
    </row>
    <row r="12837" spans="1:4" x14ac:dyDescent="0.25">
      <c r="A12837" s="369" t="s">
        <v>8921</v>
      </c>
      <c r="B12837" s="370" t="s">
        <v>8922</v>
      </c>
      <c r="C12837" s="371" t="s">
        <v>770</v>
      </c>
      <c r="D12837" s="372">
        <v>4</v>
      </c>
    </row>
    <row r="12838" spans="1:4" x14ac:dyDescent="0.25">
      <c r="A12838" s="369" t="s">
        <v>8935</v>
      </c>
      <c r="B12838" s="370" t="s">
        <v>8936</v>
      </c>
      <c r="C12838" s="371" t="s">
        <v>770</v>
      </c>
      <c r="D12838" s="372">
        <v>6.69</v>
      </c>
    </row>
    <row r="12839" spans="1:4" x14ac:dyDescent="0.25">
      <c r="A12839" s="369" t="s">
        <v>8937</v>
      </c>
      <c r="B12839" s="370" t="s">
        <v>8938</v>
      </c>
      <c r="C12839" s="371" t="s">
        <v>770</v>
      </c>
      <c r="D12839" s="372">
        <v>1.58</v>
      </c>
    </row>
    <row r="12840" spans="1:4" x14ac:dyDescent="0.25">
      <c r="A12840" s="369" t="s">
        <v>8939</v>
      </c>
      <c r="B12840" s="370" t="s">
        <v>8940</v>
      </c>
      <c r="C12840" s="371" t="s">
        <v>770</v>
      </c>
      <c r="D12840" s="372">
        <v>0.72</v>
      </c>
    </row>
    <row r="12841" spans="1:4" x14ac:dyDescent="0.25">
      <c r="A12841" s="369" t="s">
        <v>8949</v>
      </c>
      <c r="B12841" s="370" t="s">
        <v>8950</v>
      </c>
      <c r="C12841" s="371" t="s">
        <v>770</v>
      </c>
      <c r="D12841" s="372">
        <v>9.25</v>
      </c>
    </row>
    <row r="12842" spans="1:4" x14ac:dyDescent="0.25">
      <c r="A12842" s="369" t="s">
        <v>8993</v>
      </c>
      <c r="B12842" s="370" t="s">
        <v>8994</v>
      </c>
      <c r="C12842" s="371" t="s">
        <v>32</v>
      </c>
      <c r="D12842" s="372">
        <v>37.24</v>
      </c>
    </row>
    <row r="12843" spans="1:4" x14ac:dyDescent="0.25">
      <c r="A12843" s="369" t="s">
        <v>9043</v>
      </c>
      <c r="B12843" s="370" t="s">
        <v>9044</v>
      </c>
      <c r="C12843" s="371" t="s">
        <v>32</v>
      </c>
      <c r="D12843" s="372">
        <v>14.71</v>
      </c>
    </row>
    <row r="12844" spans="1:4" x14ac:dyDescent="0.25">
      <c r="A12844" s="369" t="s">
        <v>9047</v>
      </c>
      <c r="B12844" s="370" t="s">
        <v>9048</v>
      </c>
      <c r="C12844" s="371" t="s">
        <v>32</v>
      </c>
      <c r="D12844" s="372">
        <v>1.23</v>
      </c>
    </row>
    <row r="12845" spans="1:4" x14ac:dyDescent="0.25">
      <c r="A12845" s="369" t="s">
        <v>9049</v>
      </c>
      <c r="B12845" s="370" t="s">
        <v>9050</v>
      </c>
      <c r="C12845" s="371" t="s">
        <v>25</v>
      </c>
      <c r="D12845" s="372">
        <v>0.153</v>
      </c>
    </row>
    <row r="12846" spans="1:4" x14ac:dyDescent="0.25">
      <c r="A12846" s="369" t="s">
        <v>9061</v>
      </c>
      <c r="B12846" s="370" t="s">
        <v>9062</v>
      </c>
      <c r="C12846" s="371" t="s">
        <v>25</v>
      </c>
      <c r="D12846" s="372">
        <v>7.1999999999999995E-2</v>
      </c>
    </row>
    <row r="12847" spans="1:4" x14ac:dyDescent="0.25">
      <c r="A12847" s="369" t="s">
        <v>9077</v>
      </c>
      <c r="B12847" s="370" t="s">
        <v>9078</v>
      </c>
      <c r="C12847" s="371" t="s">
        <v>32</v>
      </c>
      <c r="D12847" s="372">
        <v>2.6</v>
      </c>
    </row>
    <row r="12848" spans="1:4" x14ac:dyDescent="0.25">
      <c r="A12848" s="369" t="s">
        <v>9364</v>
      </c>
      <c r="B12848" s="370" t="s">
        <v>9365</v>
      </c>
      <c r="C12848" s="371" t="s">
        <v>52</v>
      </c>
      <c r="D12848" s="372">
        <v>1.38</v>
      </c>
    </row>
    <row r="12849" spans="1:4" x14ac:dyDescent="0.25">
      <c r="A12849" s="369" t="s">
        <v>9370</v>
      </c>
      <c r="B12849" s="370" t="s">
        <v>9371</v>
      </c>
      <c r="C12849" s="371" t="s">
        <v>21</v>
      </c>
      <c r="D12849" s="372">
        <v>0.35</v>
      </c>
    </row>
    <row r="12850" spans="1:4" x14ac:dyDescent="0.25">
      <c r="A12850" s="369" t="s">
        <v>9952</v>
      </c>
      <c r="B12850" s="370" t="s">
        <v>9953</v>
      </c>
      <c r="C12850" s="371" t="s">
        <v>569</v>
      </c>
      <c r="D12850" s="372">
        <v>87</v>
      </c>
    </row>
    <row r="12851" spans="1:4" x14ac:dyDescent="0.25">
      <c r="A12851" s="369" t="s">
        <v>10086</v>
      </c>
      <c r="B12851" s="370" t="s">
        <v>10087</v>
      </c>
      <c r="C12851" s="371" t="s">
        <v>21</v>
      </c>
      <c r="D12851" s="372">
        <v>0.55249999999999999</v>
      </c>
    </row>
    <row r="12852" spans="1:4" x14ac:dyDescent="0.25">
      <c r="A12852" s="369" t="s">
        <v>10520</v>
      </c>
      <c r="B12852" s="370" t="s">
        <v>10521</v>
      </c>
      <c r="C12852" s="371" t="s">
        <v>569</v>
      </c>
      <c r="D12852" s="372">
        <v>0.56000000000000005</v>
      </c>
    </row>
    <row r="12853" spans="1:4" ht="30" x14ac:dyDescent="0.25">
      <c r="A12853" s="369" t="s">
        <v>10542</v>
      </c>
      <c r="B12853" s="370" t="s">
        <v>10543</v>
      </c>
      <c r="C12853" s="371" t="s">
        <v>310</v>
      </c>
      <c r="D12853" s="372">
        <v>0.28000000000000003</v>
      </c>
    </row>
    <row r="12854" spans="1:4" ht="30" x14ac:dyDescent="0.25">
      <c r="A12854" s="369" t="s">
        <v>10596</v>
      </c>
      <c r="B12854" s="370" t="s">
        <v>10597</v>
      </c>
      <c r="C12854" s="371" t="s">
        <v>310</v>
      </c>
      <c r="D12854" s="372">
        <v>0.17</v>
      </c>
    </row>
    <row r="12855" spans="1:4" x14ac:dyDescent="0.25">
      <c r="A12855" s="369" t="s">
        <v>11579</v>
      </c>
      <c r="B12855" s="370" t="s">
        <v>11580</v>
      </c>
      <c r="C12855" s="371" t="s">
        <v>52</v>
      </c>
      <c r="D12855" s="372">
        <v>2.2999999999999998</v>
      </c>
    </row>
    <row r="12856" spans="1:4" x14ac:dyDescent="0.25">
      <c r="A12856" s="369" t="s">
        <v>11645</v>
      </c>
      <c r="B12856" s="370" t="s">
        <v>11646</v>
      </c>
      <c r="C12856" s="371" t="s">
        <v>569</v>
      </c>
      <c r="D12856" s="372">
        <v>1</v>
      </c>
    </row>
    <row r="12857" spans="1:4" x14ac:dyDescent="0.25">
      <c r="A12857" s="369" t="s">
        <v>14665</v>
      </c>
      <c r="B12857" s="370" t="s">
        <v>14666</v>
      </c>
      <c r="C12857" s="371" t="s">
        <v>310</v>
      </c>
      <c r="D12857" s="372">
        <v>0.02</v>
      </c>
    </row>
    <row r="12858" spans="1:4" x14ac:dyDescent="0.25">
      <c r="A12858" s="369" t="s">
        <v>4624</v>
      </c>
      <c r="B12858" s="370" t="s">
        <v>4625</v>
      </c>
      <c r="C12858" s="371" t="s">
        <v>569</v>
      </c>
      <c r="D12858" s="372"/>
    </row>
    <row r="12859" spans="1:4" x14ac:dyDescent="0.25">
      <c r="A12859" s="369" t="s">
        <v>8919</v>
      </c>
      <c r="B12859" s="370" t="s">
        <v>8920</v>
      </c>
      <c r="C12859" s="371" t="s">
        <v>770</v>
      </c>
      <c r="D12859" s="372">
        <v>4</v>
      </c>
    </row>
    <row r="12860" spans="1:4" x14ac:dyDescent="0.25">
      <c r="A12860" s="369" t="s">
        <v>8921</v>
      </c>
      <c r="B12860" s="370" t="s">
        <v>8922</v>
      </c>
      <c r="C12860" s="371" t="s">
        <v>770</v>
      </c>
      <c r="D12860" s="372">
        <v>4</v>
      </c>
    </row>
    <row r="12861" spans="1:4" x14ac:dyDescent="0.25">
      <c r="A12861" s="369" t="s">
        <v>8935</v>
      </c>
      <c r="B12861" s="370" t="s">
        <v>8936</v>
      </c>
      <c r="C12861" s="371" t="s">
        <v>770</v>
      </c>
      <c r="D12861" s="372">
        <v>6.69</v>
      </c>
    </row>
    <row r="12862" spans="1:4" x14ac:dyDescent="0.25">
      <c r="A12862" s="369" t="s">
        <v>8937</v>
      </c>
      <c r="B12862" s="370" t="s">
        <v>8938</v>
      </c>
      <c r="C12862" s="371" t="s">
        <v>770</v>
      </c>
      <c r="D12862" s="372">
        <v>1.58</v>
      </c>
    </row>
    <row r="12863" spans="1:4" x14ac:dyDescent="0.25">
      <c r="A12863" s="369" t="s">
        <v>8939</v>
      </c>
      <c r="B12863" s="370" t="s">
        <v>8940</v>
      </c>
      <c r="C12863" s="371" t="s">
        <v>770</v>
      </c>
      <c r="D12863" s="372">
        <v>0.72</v>
      </c>
    </row>
    <row r="12864" spans="1:4" x14ac:dyDescent="0.25">
      <c r="A12864" s="369" t="s">
        <v>8949</v>
      </c>
      <c r="B12864" s="370" t="s">
        <v>8950</v>
      </c>
      <c r="C12864" s="371" t="s">
        <v>770</v>
      </c>
      <c r="D12864" s="372">
        <v>9.25</v>
      </c>
    </row>
    <row r="12865" spans="1:4" x14ac:dyDescent="0.25">
      <c r="A12865" s="369" t="s">
        <v>8993</v>
      </c>
      <c r="B12865" s="370" t="s">
        <v>8994</v>
      </c>
      <c r="C12865" s="371" t="s">
        <v>32</v>
      </c>
      <c r="D12865" s="372">
        <v>37.24</v>
      </c>
    </row>
    <row r="12866" spans="1:4" x14ac:dyDescent="0.25">
      <c r="A12866" s="369" t="s">
        <v>9043</v>
      </c>
      <c r="B12866" s="370" t="s">
        <v>9044</v>
      </c>
      <c r="C12866" s="371" t="s">
        <v>32</v>
      </c>
      <c r="D12866" s="372">
        <v>14.71</v>
      </c>
    </row>
    <row r="12867" spans="1:4" x14ac:dyDescent="0.25">
      <c r="A12867" s="369" t="s">
        <v>9047</v>
      </c>
      <c r="B12867" s="370" t="s">
        <v>9048</v>
      </c>
      <c r="C12867" s="371" t="s">
        <v>32</v>
      </c>
      <c r="D12867" s="372">
        <v>1.23</v>
      </c>
    </row>
    <row r="12868" spans="1:4" x14ac:dyDescent="0.25">
      <c r="A12868" s="369" t="s">
        <v>9049</v>
      </c>
      <c r="B12868" s="370" t="s">
        <v>9050</v>
      </c>
      <c r="C12868" s="371" t="s">
        <v>25</v>
      </c>
      <c r="D12868" s="372">
        <v>0.15</v>
      </c>
    </row>
    <row r="12869" spans="1:4" x14ac:dyDescent="0.25">
      <c r="A12869" s="369" t="s">
        <v>9061</v>
      </c>
      <c r="B12869" s="370" t="s">
        <v>9062</v>
      </c>
      <c r="C12869" s="371" t="s">
        <v>25</v>
      </c>
      <c r="D12869" s="372">
        <v>7.1999999999999995E-2</v>
      </c>
    </row>
    <row r="12870" spans="1:4" x14ac:dyDescent="0.25">
      <c r="A12870" s="369" t="s">
        <v>9077</v>
      </c>
      <c r="B12870" s="370" t="s">
        <v>9078</v>
      </c>
      <c r="C12870" s="371" t="s">
        <v>32</v>
      </c>
      <c r="D12870" s="372">
        <v>2.6</v>
      </c>
    </row>
    <row r="12871" spans="1:4" x14ac:dyDescent="0.25">
      <c r="A12871" s="369" t="s">
        <v>9364</v>
      </c>
      <c r="B12871" s="370" t="s">
        <v>9365</v>
      </c>
      <c r="C12871" s="371" t="s">
        <v>52</v>
      </c>
      <c r="D12871" s="372">
        <v>1.38</v>
      </c>
    </row>
    <row r="12872" spans="1:4" x14ac:dyDescent="0.25">
      <c r="A12872" s="369" t="s">
        <v>9370</v>
      </c>
      <c r="B12872" s="370" t="s">
        <v>9371</v>
      </c>
      <c r="C12872" s="371" t="s">
        <v>21</v>
      </c>
      <c r="D12872" s="372">
        <v>0.35</v>
      </c>
    </row>
    <row r="12873" spans="1:4" x14ac:dyDescent="0.25">
      <c r="A12873" s="369" t="s">
        <v>9952</v>
      </c>
      <c r="B12873" s="370" t="s">
        <v>9953</v>
      </c>
      <c r="C12873" s="371" t="s">
        <v>569</v>
      </c>
      <c r="D12873" s="372">
        <v>87</v>
      </c>
    </row>
    <row r="12874" spans="1:4" x14ac:dyDescent="0.25">
      <c r="A12874" s="369" t="s">
        <v>10086</v>
      </c>
      <c r="B12874" s="370" t="s">
        <v>10087</v>
      </c>
      <c r="C12874" s="371" t="s">
        <v>21</v>
      </c>
      <c r="D12874" s="372">
        <v>0.55249999999999999</v>
      </c>
    </row>
    <row r="12875" spans="1:4" x14ac:dyDescent="0.25">
      <c r="A12875" s="369" t="s">
        <v>10520</v>
      </c>
      <c r="B12875" s="370" t="s">
        <v>10521</v>
      </c>
      <c r="C12875" s="371" t="s">
        <v>569</v>
      </c>
      <c r="D12875" s="372">
        <v>0.56000000000000005</v>
      </c>
    </row>
    <row r="12876" spans="1:4" ht="30" x14ac:dyDescent="0.25">
      <c r="A12876" s="369" t="s">
        <v>10542</v>
      </c>
      <c r="B12876" s="370" t="s">
        <v>10543</v>
      </c>
      <c r="C12876" s="371" t="s">
        <v>310</v>
      </c>
      <c r="D12876" s="372">
        <v>0.28000000000000003</v>
      </c>
    </row>
    <row r="12877" spans="1:4" ht="30" x14ac:dyDescent="0.25">
      <c r="A12877" s="369" t="s">
        <v>10596</v>
      </c>
      <c r="B12877" s="370" t="s">
        <v>10597</v>
      </c>
      <c r="C12877" s="371" t="s">
        <v>310</v>
      </c>
      <c r="D12877" s="372">
        <v>0.17</v>
      </c>
    </row>
    <row r="12878" spans="1:4" x14ac:dyDescent="0.25">
      <c r="A12878" s="369" t="s">
        <v>11581</v>
      </c>
      <c r="B12878" s="370" t="s">
        <v>11582</v>
      </c>
      <c r="C12878" s="371" t="s">
        <v>52</v>
      </c>
      <c r="D12878" s="372">
        <v>2.2999999999999998</v>
      </c>
    </row>
    <row r="12879" spans="1:4" x14ac:dyDescent="0.25">
      <c r="A12879" s="369" t="s">
        <v>11647</v>
      </c>
      <c r="B12879" s="370" t="s">
        <v>11648</v>
      </c>
      <c r="C12879" s="371" t="s">
        <v>569</v>
      </c>
      <c r="D12879" s="372">
        <v>1</v>
      </c>
    </row>
    <row r="12880" spans="1:4" x14ac:dyDescent="0.25">
      <c r="A12880" s="369" t="s">
        <v>14665</v>
      </c>
      <c r="B12880" s="370" t="s">
        <v>14666</v>
      </c>
      <c r="C12880" s="371" t="s">
        <v>310</v>
      </c>
      <c r="D12880" s="372">
        <v>0.02</v>
      </c>
    </row>
    <row r="12881" spans="1:4" ht="30" x14ac:dyDescent="0.25">
      <c r="A12881" s="369" t="s">
        <v>4626</v>
      </c>
      <c r="B12881" s="370" t="s">
        <v>4627</v>
      </c>
      <c r="C12881" s="371" t="s">
        <v>569</v>
      </c>
      <c r="D12881" s="372"/>
    </row>
    <row r="12882" spans="1:4" x14ac:dyDescent="0.25">
      <c r="A12882" s="369" t="s">
        <v>8919</v>
      </c>
      <c r="B12882" s="370" t="s">
        <v>8920</v>
      </c>
      <c r="C12882" s="371" t="s">
        <v>770</v>
      </c>
      <c r="D12882" s="372">
        <v>4</v>
      </c>
    </row>
    <row r="12883" spans="1:4" x14ac:dyDescent="0.25">
      <c r="A12883" s="369" t="s">
        <v>8921</v>
      </c>
      <c r="B12883" s="370" t="s">
        <v>8922</v>
      </c>
      <c r="C12883" s="371" t="s">
        <v>770</v>
      </c>
      <c r="D12883" s="372">
        <v>4</v>
      </c>
    </row>
    <row r="12884" spans="1:4" x14ac:dyDescent="0.25">
      <c r="A12884" s="369" t="s">
        <v>8935</v>
      </c>
      <c r="B12884" s="370" t="s">
        <v>8936</v>
      </c>
      <c r="C12884" s="371" t="s">
        <v>770</v>
      </c>
      <c r="D12884" s="372">
        <v>13.38</v>
      </c>
    </row>
    <row r="12885" spans="1:4" x14ac:dyDescent="0.25">
      <c r="A12885" s="369" t="s">
        <v>8937</v>
      </c>
      <c r="B12885" s="370" t="s">
        <v>8938</v>
      </c>
      <c r="C12885" s="371" t="s">
        <v>770</v>
      </c>
      <c r="D12885" s="372">
        <v>4.29</v>
      </c>
    </row>
    <row r="12886" spans="1:4" x14ac:dyDescent="0.25">
      <c r="A12886" s="369" t="s">
        <v>8939</v>
      </c>
      <c r="B12886" s="370" t="s">
        <v>8940</v>
      </c>
      <c r="C12886" s="371" t="s">
        <v>770</v>
      </c>
      <c r="D12886" s="372">
        <v>2.34</v>
      </c>
    </row>
    <row r="12887" spans="1:4" x14ac:dyDescent="0.25">
      <c r="A12887" s="369" t="s">
        <v>8949</v>
      </c>
      <c r="B12887" s="370" t="s">
        <v>8950</v>
      </c>
      <c r="C12887" s="371" t="s">
        <v>770</v>
      </c>
      <c r="D12887" s="372">
        <v>18.63</v>
      </c>
    </row>
    <row r="12888" spans="1:4" x14ac:dyDescent="0.25">
      <c r="A12888" s="369" t="s">
        <v>8993</v>
      </c>
      <c r="B12888" s="370" t="s">
        <v>8994</v>
      </c>
      <c r="C12888" s="371" t="s">
        <v>32</v>
      </c>
      <c r="D12888" s="372">
        <v>84.39</v>
      </c>
    </row>
    <row r="12889" spans="1:4" x14ac:dyDescent="0.25">
      <c r="A12889" s="369" t="s">
        <v>9043</v>
      </c>
      <c r="B12889" s="370" t="s">
        <v>9044</v>
      </c>
      <c r="C12889" s="371" t="s">
        <v>32</v>
      </c>
      <c r="D12889" s="372">
        <v>25.14</v>
      </c>
    </row>
    <row r="12890" spans="1:4" x14ac:dyDescent="0.25">
      <c r="A12890" s="369" t="s">
        <v>9047</v>
      </c>
      <c r="B12890" s="370" t="s">
        <v>9048</v>
      </c>
      <c r="C12890" s="371" t="s">
        <v>32</v>
      </c>
      <c r="D12890" s="372">
        <v>1.4</v>
      </c>
    </row>
    <row r="12891" spans="1:4" x14ac:dyDescent="0.25">
      <c r="A12891" s="369" t="s">
        <v>9049</v>
      </c>
      <c r="B12891" s="370" t="s">
        <v>9050</v>
      </c>
      <c r="C12891" s="371" t="s">
        <v>25</v>
      </c>
      <c r="D12891" s="372">
        <v>0.29799999999999999</v>
      </c>
    </row>
    <row r="12892" spans="1:4" x14ac:dyDescent="0.25">
      <c r="A12892" s="369" t="s">
        <v>9061</v>
      </c>
      <c r="B12892" s="370" t="s">
        <v>9062</v>
      </c>
      <c r="C12892" s="371" t="s">
        <v>25</v>
      </c>
      <c r="D12892" s="372">
        <v>0.17</v>
      </c>
    </row>
    <row r="12893" spans="1:4" x14ac:dyDescent="0.25">
      <c r="A12893" s="369" t="s">
        <v>9077</v>
      </c>
      <c r="B12893" s="370" t="s">
        <v>9078</v>
      </c>
      <c r="C12893" s="371" t="s">
        <v>32</v>
      </c>
      <c r="D12893" s="372">
        <v>7</v>
      </c>
    </row>
    <row r="12894" spans="1:4" x14ac:dyDescent="0.25">
      <c r="A12894" s="369" t="s">
        <v>9364</v>
      </c>
      <c r="B12894" s="370" t="s">
        <v>9365</v>
      </c>
      <c r="C12894" s="371" t="s">
        <v>52</v>
      </c>
      <c r="D12894" s="372">
        <v>3.12</v>
      </c>
    </row>
    <row r="12895" spans="1:4" x14ac:dyDescent="0.25">
      <c r="A12895" s="369" t="s">
        <v>9370</v>
      </c>
      <c r="B12895" s="370" t="s">
        <v>9371</v>
      </c>
      <c r="C12895" s="371" t="s">
        <v>21</v>
      </c>
      <c r="D12895" s="372">
        <v>0.78</v>
      </c>
    </row>
    <row r="12896" spans="1:4" x14ac:dyDescent="0.25">
      <c r="A12896" s="369" t="s">
        <v>9952</v>
      </c>
      <c r="B12896" s="370" t="s">
        <v>9953</v>
      </c>
      <c r="C12896" s="371" t="s">
        <v>569</v>
      </c>
      <c r="D12896" s="372">
        <v>196</v>
      </c>
    </row>
    <row r="12897" spans="1:4" x14ac:dyDescent="0.25">
      <c r="A12897" s="369" t="s">
        <v>10086</v>
      </c>
      <c r="B12897" s="370" t="s">
        <v>10087</v>
      </c>
      <c r="C12897" s="371" t="s">
        <v>21</v>
      </c>
      <c r="D12897" s="372">
        <v>1.8</v>
      </c>
    </row>
    <row r="12898" spans="1:4" x14ac:dyDescent="0.25">
      <c r="A12898" s="369" t="s">
        <v>10520</v>
      </c>
      <c r="B12898" s="370" t="s">
        <v>10521</v>
      </c>
      <c r="C12898" s="371" t="s">
        <v>569</v>
      </c>
      <c r="D12898" s="372">
        <v>1.8</v>
      </c>
    </row>
    <row r="12899" spans="1:4" ht="30" x14ac:dyDescent="0.25">
      <c r="A12899" s="369" t="s">
        <v>10542</v>
      </c>
      <c r="B12899" s="370" t="s">
        <v>10543</v>
      </c>
      <c r="C12899" s="371" t="s">
        <v>310</v>
      </c>
      <c r="D12899" s="372">
        <v>0.9</v>
      </c>
    </row>
    <row r="12900" spans="1:4" ht="30" x14ac:dyDescent="0.25">
      <c r="A12900" s="369" t="s">
        <v>10596</v>
      </c>
      <c r="B12900" s="370" t="s">
        <v>10597</v>
      </c>
      <c r="C12900" s="371" t="s">
        <v>310</v>
      </c>
      <c r="D12900" s="372">
        <v>0.54</v>
      </c>
    </row>
    <row r="12901" spans="1:4" x14ac:dyDescent="0.25">
      <c r="A12901" s="369" t="s">
        <v>11585</v>
      </c>
      <c r="B12901" s="370" t="s">
        <v>11586</v>
      </c>
      <c r="C12901" s="371" t="s">
        <v>52</v>
      </c>
      <c r="D12901" s="372">
        <v>4</v>
      </c>
    </row>
    <row r="12902" spans="1:4" x14ac:dyDescent="0.25">
      <c r="A12902" s="369" t="s">
        <v>11651</v>
      </c>
      <c r="B12902" s="370" t="s">
        <v>11652</v>
      </c>
      <c r="C12902" s="371" t="s">
        <v>569</v>
      </c>
      <c r="D12902" s="372">
        <v>1</v>
      </c>
    </row>
    <row r="12903" spans="1:4" x14ac:dyDescent="0.25">
      <c r="A12903" s="369" t="s">
        <v>14665</v>
      </c>
      <c r="B12903" s="370" t="s">
        <v>14666</v>
      </c>
      <c r="C12903" s="371" t="s">
        <v>310</v>
      </c>
      <c r="D12903" s="372">
        <v>0.06</v>
      </c>
    </row>
    <row r="12904" spans="1:4" x14ac:dyDescent="0.25">
      <c r="A12904" s="369" t="s">
        <v>4628</v>
      </c>
      <c r="B12904" s="370" t="s">
        <v>4629</v>
      </c>
      <c r="C12904" s="371" t="s">
        <v>569</v>
      </c>
      <c r="D12904" s="372"/>
    </row>
    <row r="12905" spans="1:4" x14ac:dyDescent="0.25">
      <c r="A12905" s="369" t="s">
        <v>8919</v>
      </c>
      <c r="B12905" s="370" t="s">
        <v>8920</v>
      </c>
      <c r="C12905" s="371" t="s">
        <v>770</v>
      </c>
      <c r="D12905" s="372">
        <v>4</v>
      </c>
    </row>
    <row r="12906" spans="1:4" x14ac:dyDescent="0.25">
      <c r="A12906" s="369" t="s">
        <v>8921</v>
      </c>
      <c r="B12906" s="370" t="s">
        <v>8922</v>
      </c>
      <c r="C12906" s="371" t="s">
        <v>770</v>
      </c>
      <c r="D12906" s="372">
        <v>4</v>
      </c>
    </row>
    <row r="12907" spans="1:4" x14ac:dyDescent="0.25">
      <c r="A12907" s="369" t="s">
        <v>8935</v>
      </c>
      <c r="B12907" s="370" t="s">
        <v>8936</v>
      </c>
      <c r="C12907" s="371" t="s">
        <v>770</v>
      </c>
      <c r="D12907" s="372">
        <v>13.38</v>
      </c>
    </row>
    <row r="12908" spans="1:4" x14ac:dyDescent="0.25">
      <c r="A12908" s="369" t="s">
        <v>8937</v>
      </c>
      <c r="B12908" s="370" t="s">
        <v>8938</v>
      </c>
      <c r="C12908" s="371" t="s">
        <v>770</v>
      </c>
      <c r="D12908" s="372">
        <v>4.29</v>
      </c>
    </row>
    <row r="12909" spans="1:4" x14ac:dyDescent="0.25">
      <c r="A12909" s="369" t="s">
        <v>8939</v>
      </c>
      <c r="B12909" s="370" t="s">
        <v>8940</v>
      </c>
      <c r="C12909" s="371" t="s">
        <v>770</v>
      </c>
      <c r="D12909" s="372">
        <v>2.34</v>
      </c>
    </row>
    <row r="12910" spans="1:4" x14ac:dyDescent="0.25">
      <c r="A12910" s="369" t="s">
        <v>8949</v>
      </c>
      <c r="B12910" s="370" t="s">
        <v>8950</v>
      </c>
      <c r="C12910" s="371" t="s">
        <v>770</v>
      </c>
      <c r="D12910" s="372">
        <v>18.63</v>
      </c>
    </row>
    <row r="12911" spans="1:4" x14ac:dyDescent="0.25">
      <c r="A12911" s="369" t="s">
        <v>8993</v>
      </c>
      <c r="B12911" s="370" t="s">
        <v>8994</v>
      </c>
      <c r="C12911" s="371" t="s">
        <v>32</v>
      </c>
      <c r="D12911" s="372">
        <v>84.39</v>
      </c>
    </row>
    <row r="12912" spans="1:4" x14ac:dyDescent="0.25">
      <c r="A12912" s="369" t="s">
        <v>9043</v>
      </c>
      <c r="B12912" s="370" t="s">
        <v>9044</v>
      </c>
      <c r="C12912" s="371" t="s">
        <v>32</v>
      </c>
      <c r="D12912" s="372">
        <v>25.14</v>
      </c>
    </row>
    <row r="12913" spans="1:4" x14ac:dyDescent="0.25">
      <c r="A12913" s="369" t="s">
        <v>9047</v>
      </c>
      <c r="B12913" s="370" t="s">
        <v>9048</v>
      </c>
      <c r="C12913" s="371" t="s">
        <v>32</v>
      </c>
      <c r="D12913" s="372">
        <v>1.4</v>
      </c>
    </row>
    <row r="12914" spans="1:4" x14ac:dyDescent="0.25">
      <c r="A12914" s="369" t="s">
        <v>9049</v>
      </c>
      <c r="B12914" s="370" t="s">
        <v>9050</v>
      </c>
      <c r="C12914" s="371" t="s">
        <v>25</v>
      </c>
      <c r="D12914" s="372">
        <v>0.29799999999999999</v>
      </c>
    </row>
    <row r="12915" spans="1:4" x14ac:dyDescent="0.25">
      <c r="A12915" s="369" t="s">
        <v>9061</v>
      </c>
      <c r="B12915" s="370" t="s">
        <v>9062</v>
      </c>
      <c r="C12915" s="371" t="s">
        <v>25</v>
      </c>
      <c r="D12915" s="372">
        <v>0.17</v>
      </c>
    </row>
    <row r="12916" spans="1:4" x14ac:dyDescent="0.25">
      <c r="A12916" s="369" t="s">
        <v>9077</v>
      </c>
      <c r="B12916" s="370" t="s">
        <v>9078</v>
      </c>
      <c r="C12916" s="371" t="s">
        <v>32</v>
      </c>
      <c r="D12916" s="372">
        <v>7</v>
      </c>
    </row>
    <row r="12917" spans="1:4" x14ac:dyDescent="0.25">
      <c r="A12917" s="369" t="s">
        <v>9364</v>
      </c>
      <c r="B12917" s="370" t="s">
        <v>9365</v>
      </c>
      <c r="C12917" s="371" t="s">
        <v>52</v>
      </c>
      <c r="D12917" s="372">
        <v>3.12</v>
      </c>
    </row>
    <row r="12918" spans="1:4" x14ac:dyDescent="0.25">
      <c r="A12918" s="369" t="s">
        <v>9370</v>
      </c>
      <c r="B12918" s="370" t="s">
        <v>9371</v>
      </c>
      <c r="C12918" s="371" t="s">
        <v>21</v>
      </c>
      <c r="D12918" s="372">
        <v>0.78</v>
      </c>
    </row>
    <row r="12919" spans="1:4" x14ac:dyDescent="0.25">
      <c r="A12919" s="369" t="s">
        <v>9952</v>
      </c>
      <c r="B12919" s="370" t="s">
        <v>9953</v>
      </c>
      <c r="C12919" s="371" t="s">
        <v>569</v>
      </c>
      <c r="D12919" s="372">
        <v>196</v>
      </c>
    </row>
    <row r="12920" spans="1:4" x14ac:dyDescent="0.25">
      <c r="A12920" s="369" t="s">
        <v>10086</v>
      </c>
      <c r="B12920" s="370" t="s">
        <v>10087</v>
      </c>
      <c r="C12920" s="371" t="s">
        <v>21</v>
      </c>
      <c r="D12920" s="372">
        <v>1.8</v>
      </c>
    </row>
    <row r="12921" spans="1:4" x14ac:dyDescent="0.25">
      <c r="A12921" s="369" t="s">
        <v>10520</v>
      </c>
      <c r="B12921" s="370" t="s">
        <v>10521</v>
      </c>
      <c r="C12921" s="371" t="s">
        <v>569</v>
      </c>
      <c r="D12921" s="372">
        <v>1.8</v>
      </c>
    </row>
    <row r="12922" spans="1:4" ht="30" x14ac:dyDescent="0.25">
      <c r="A12922" s="369" t="s">
        <v>10542</v>
      </c>
      <c r="B12922" s="370" t="s">
        <v>10543</v>
      </c>
      <c r="C12922" s="371" t="s">
        <v>310</v>
      </c>
      <c r="D12922" s="372">
        <v>0.9</v>
      </c>
    </row>
    <row r="12923" spans="1:4" ht="30" x14ac:dyDescent="0.25">
      <c r="A12923" s="369" t="s">
        <v>10596</v>
      </c>
      <c r="B12923" s="370" t="s">
        <v>10597</v>
      </c>
      <c r="C12923" s="371" t="s">
        <v>310</v>
      </c>
      <c r="D12923" s="372">
        <v>0.54</v>
      </c>
    </row>
    <row r="12924" spans="1:4" x14ac:dyDescent="0.25">
      <c r="A12924" s="369" t="s">
        <v>11587</v>
      </c>
      <c r="B12924" s="370" t="s">
        <v>11588</v>
      </c>
      <c r="C12924" s="371" t="s">
        <v>52</v>
      </c>
      <c r="D12924" s="372">
        <v>4</v>
      </c>
    </row>
    <row r="12925" spans="1:4" x14ac:dyDescent="0.25">
      <c r="A12925" s="369" t="s">
        <v>11653</v>
      </c>
      <c r="B12925" s="370" t="s">
        <v>11654</v>
      </c>
      <c r="C12925" s="371" t="s">
        <v>569</v>
      </c>
      <c r="D12925" s="372">
        <v>1</v>
      </c>
    </row>
    <row r="12926" spans="1:4" x14ac:dyDescent="0.25">
      <c r="A12926" s="369" t="s">
        <v>14665</v>
      </c>
      <c r="B12926" s="370" t="s">
        <v>14666</v>
      </c>
      <c r="C12926" s="371" t="s">
        <v>310</v>
      </c>
      <c r="D12926" s="372">
        <v>0.06</v>
      </c>
    </row>
    <row r="12927" spans="1:4" ht="30" x14ac:dyDescent="0.25">
      <c r="A12927" s="369" t="s">
        <v>4630</v>
      </c>
      <c r="B12927" s="370" t="s">
        <v>4631</v>
      </c>
      <c r="C12927" s="371" t="s">
        <v>569</v>
      </c>
      <c r="D12927" s="372"/>
    </row>
    <row r="12928" spans="1:4" x14ac:dyDescent="0.25">
      <c r="A12928" s="369" t="s">
        <v>8919</v>
      </c>
      <c r="B12928" s="370" t="s">
        <v>8920</v>
      </c>
      <c r="C12928" s="371" t="s">
        <v>770</v>
      </c>
      <c r="D12928" s="372">
        <v>4</v>
      </c>
    </row>
    <row r="12929" spans="1:4" x14ac:dyDescent="0.25">
      <c r="A12929" s="369" t="s">
        <v>8921</v>
      </c>
      <c r="B12929" s="370" t="s">
        <v>8922</v>
      </c>
      <c r="C12929" s="371" t="s">
        <v>770</v>
      </c>
      <c r="D12929" s="372">
        <v>4</v>
      </c>
    </row>
    <row r="12930" spans="1:4" x14ac:dyDescent="0.25">
      <c r="A12930" s="369" t="s">
        <v>8935</v>
      </c>
      <c r="B12930" s="370" t="s">
        <v>8936</v>
      </c>
      <c r="C12930" s="371" t="s">
        <v>770</v>
      </c>
      <c r="D12930" s="372">
        <v>13.38</v>
      </c>
    </row>
    <row r="12931" spans="1:4" x14ac:dyDescent="0.25">
      <c r="A12931" s="369" t="s">
        <v>8937</v>
      </c>
      <c r="B12931" s="370" t="s">
        <v>8938</v>
      </c>
      <c r="C12931" s="371" t="s">
        <v>770</v>
      </c>
      <c r="D12931" s="372">
        <v>4.29</v>
      </c>
    </row>
    <row r="12932" spans="1:4" x14ac:dyDescent="0.25">
      <c r="A12932" s="369" t="s">
        <v>8939</v>
      </c>
      <c r="B12932" s="370" t="s">
        <v>8940</v>
      </c>
      <c r="C12932" s="371" t="s">
        <v>770</v>
      </c>
      <c r="D12932" s="372">
        <v>2.34</v>
      </c>
    </row>
    <row r="12933" spans="1:4" x14ac:dyDescent="0.25">
      <c r="A12933" s="369" t="s">
        <v>8949</v>
      </c>
      <c r="B12933" s="370" t="s">
        <v>8950</v>
      </c>
      <c r="C12933" s="371" t="s">
        <v>770</v>
      </c>
      <c r="D12933" s="372">
        <v>18.63</v>
      </c>
    </row>
    <row r="12934" spans="1:4" x14ac:dyDescent="0.25">
      <c r="A12934" s="369" t="s">
        <v>8993</v>
      </c>
      <c r="B12934" s="370" t="s">
        <v>8994</v>
      </c>
      <c r="C12934" s="371" t="s">
        <v>32</v>
      </c>
      <c r="D12934" s="372">
        <v>84.39</v>
      </c>
    </row>
    <row r="12935" spans="1:4" x14ac:dyDescent="0.25">
      <c r="A12935" s="369" t="s">
        <v>9043</v>
      </c>
      <c r="B12935" s="370" t="s">
        <v>9044</v>
      </c>
      <c r="C12935" s="371" t="s">
        <v>32</v>
      </c>
      <c r="D12935" s="372">
        <v>25.14</v>
      </c>
    </row>
    <row r="12936" spans="1:4" x14ac:dyDescent="0.25">
      <c r="A12936" s="369" t="s">
        <v>9047</v>
      </c>
      <c r="B12936" s="370" t="s">
        <v>9048</v>
      </c>
      <c r="C12936" s="371" t="s">
        <v>32</v>
      </c>
      <c r="D12936" s="372">
        <v>1.4</v>
      </c>
    </row>
    <row r="12937" spans="1:4" x14ac:dyDescent="0.25">
      <c r="A12937" s="369" t="s">
        <v>9049</v>
      </c>
      <c r="B12937" s="370" t="s">
        <v>9050</v>
      </c>
      <c r="C12937" s="371" t="s">
        <v>25</v>
      </c>
      <c r="D12937" s="372">
        <v>0.29799999999999999</v>
      </c>
    </row>
    <row r="12938" spans="1:4" x14ac:dyDescent="0.25">
      <c r="A12938" s="369" t="s">
        <v>9061</v>
      </c>
      <c r="B12938" s="370" t="s">
        <v>9062</v>
      </c>
      <c r="C12938" s="371" t="s">
        <v>25</v>
      </c>
      <c r="D12938" s="372">
        <v>0.17</v>
      </c>
    </row>
    <row r="12939" spans="1:4" x14ac:dyDescent="0.25">
      <c r="A12939" s="369" t="s">
        <v>9077</v>
      </c>
      <c r="B12939" s="370" t="s">
        <v>9078</v>
      </c>
      <c r="C12939" s="371" t="s">
        <v>32</v>
      </c>
      <c r="D12939" s="372">
        <v>7</v>
      </c>
    </row>
    <row r="12940" spans="1:4" x14ac:dyDescent="0.25">
      <c r="A12940" s="369" t="s">
        <v>9364</v>
      </c>
      <c r="B12940" s="370" t="s">
        <v>9365</v>
      </c>
      <c r="C12940" s="371" t="s">
        <v>52</v>
      </c>
      <c r="D12940" s="372">
        <v>3.12</v>
      </c>
    </row>
    <row r="12941" spans="1:4" x14ac:dyDescent="0.25">
      <c r="A12941" s="369" t="s">
        <v>9370</v>
      </c>
      <c r="B12941" s="370" t="s">
        <v>9371</v>
      </c>
      <c r="C12941" s="371" t="s">
        <v>21</v>
      </c>
      <c r="D12941" s="372">
        <v>0.78</v>
      </c>
    </row>
    <row r="12942" spans="1:4" x14ac:dyDescent="0.25">
      <c r="A12942" s="369" t="s">
        <v>9952</v>
      </c>
      <c r="B12942" s="370" t="s">
        <v>9953</v>
      </c>
      <c r="C12942" s="371" t="s">
        <v>569</v>
      </c>
      <c r="D12942" s="372">
        <v>196</v>
      </c>
    </row>
    <row r="12943" spans="1:4" x14ac:dyDescent="0.25">
      <c r="A12943" s="369" t="s">
        <v>10086</v>
      </c>
      <c r="B12943" s="370" t="s">
        <v>10087</v>
      </c>
      <c r="C12943" s="371" t="s">
        <v>21</v>
      </c>
      <c r="D12943" s="372">
        <v>1.8</v>
      </c>
    </row>
    <row r="12944" spans="1:4" x14ac:dyDescent="0.25">
      <c r="A12944" s="369" t="s">
        <v>10520</v>
      </c>
      <c r="B12944" s="370" t="s">
        <v>10521</v>
      </c>
      <c r="C12944" s="371" t="s">
        <v>569</v>
      </c>
      <c r="D12944" s="372">
        <v>1.8</v>
      </c>
    </row>
    <row r="12945" spans="1:4" ht="30" x14ac:dyDescent="0.25">
      <c r="A12945" s="369" t="s">
        <v>10542</v>
      </c>
      <c r="B12945" s="370" t="s">
        <v>10543</v>
      </c>
      <c r="C12945" s="371" t="s">
        <v>310</v>
      </c>
      <c r="D12945" s="372">
        <v>0.9</v>
      </c>
    </row>
    <row r="12946" spans="1:4" ht="30" x14ac:dyDescent="0.25">
      <c r="A12946" s="369" t="s">
        <v>10596</v>
      </c>
      <c r="B12946" s="370" t="s">
        <v>10597</v>
      </c>
      <c r="C12946" s="371" t="s">
        <v>310</v>
      </c>
      <c r="D12946" s="372">
        <v>0.54</v>
      </c>
    </row>
    <row r="12947" spans="1:4" x14ac:dyDescent="0.25">
      <c r="A12947" s="369" t="s">
        <v>11589</v>
      </c>
      <c r="B12947" s="370" t="s">
        <v>11590</v>
      </c>
      <c r="C12947" s="371" t="s">
        <v>52</v>
      </c>
      <c r="D12947" s="372">
        <v>4</v>
      </c>
    </row>
    <row r="12948" spans="1:4" x14ac:dyDescent="0.25">
      <c r="A12948" s="369" t="s">
        <v>11655</v>
      </c>
      <c r="B12948" s="370" t="s">
        <v>11656</v>
      </c>
      <c r="C12948" s="371" t="s">
        <v>569</v>
      </c>
      <c r="D12948" s="372">
        <v>1</v>
      </c>
    </row>
    <row r="12949" spans="1:4" x14ac:dyDescent="0.25">
      <c r="A12949" s="369" t="s">
        <v>14665</v>
      </c>
      <c r="B12949" s="370" t="s">
        <v>14666</v>
      </c>
      <c r="C12949" s="371" t="s">
        <v>310</v>
      </c>
      <c r="D12949" s="372">
        <v>0.06</v>
      </c>
    </row>
    <row r="12950" spans="1:4" x14ac:dyDescent="0.25">
      <c r="A12950" s="369" t="s">
        <v>4632</v>
      </c>
      <c r="B12950" s="370" t="s">
        <v>4633</v>
      </c>
      <c r="C12950" s="371" t="s">
        <v>569</v>
      </c>
      <c r="D12950" s="372"/>
    </row>
    <row r="12951" spans="1:4" x14ac:dyDescent="0.25">
      <c r="A12951" s="369" t="s">
        <v>8919</v>
      </c>
      <c r="B12951" s="370" t="s">
        <v>8920</v>
      </c>
      <c r="C12951" s="371" t="s">
        <v>770</v>
      </c>
      <c r="D12951" s="372">
        <v>4</v>
      </c>
    </row>
    <row r="12952" spans="1:4" x14ac:dyDescent="0.25">
      <c r="A12952" s="369" t="s">
        <v>8921</v>
      </c>
      <c r="B12952" s="370" t="s">
        <v>8922</v>
      </c>
      <c r="C12952" s="371" t="s">
        <v>770</v>
      </c>
      <c r="D12952" s="372">
        <v>4</v>
      </c>
    </row>
    <row r="12953" spans="1:4" x14ac:dyDescent="0.25">
      <c r="A12953" s="369" t="s">
        <v>8935</v>
      </c>
      <c r="B12953" s="370" t="s">
        <v>8936</v>
      </c>
      <c r="C12953" s="371" t="s">
        <v>770</v>
      </c>
      <c r="D12953" s="372">
        <v>13.38</v>
      </c>
    </row>
    <row r="12954" spans="1:4" x14ac:dyDescent="0.25">
      <c r="A12954" s="369" t="s">
        <v>8937</v>
      </c>
      <c r="B12954" s="370" t="s">
        <v>8938</v>
      </c>
      <c r="C12954" s="371" t="s">
        <v>770</v>
      </c>
      <c r="D12954" s="372">
        <v>4.29</v>
      </c>
    </row>
    <row r="12955" spans="1:4" x14ac:dyDescent="0.25">
      <c r="A12955" s="369" t="s">
        <v>8939</v>
      </c>
      <c r="B12955" s="370" t="s">
        <v>8940</v>
      </c>
      <c r="C12955" s="371" t="s">
        <v>770</v>
      </c>
      <c r="D12955" s="372">
        <v>2.34</v>
      </c>
    </row>
    <row r="12956" spans="1:4" x14ac:dyDescent="0.25">
      <c r="A12956" s="369" t="s">
        <v>8949</v>
      </c>
      <c r="B12956" s="370" t="s">
        <v>8950</v>
      </c>
      <c r="C12956" s="371" t="s">
        <v>770</v>
      </c>
      <c r="D12956" s="372">
        <v>18.63</v>
      </c>
    </row>
    <row r="12957" spans="1:4" x14ac:dyDescent="0.25">
      <c r="A12957" s="369" t="s">
        <v>8993</v>
      </c>
      <c r="B12957" s="370" t="s">
        <v>8994</v>
      </c>
      <c r="C12957" s="371" t="s">
        <v>32</v>
      </c>
      <c r="D12957" s="372">
        <v>84.39</v>
      </c>
    </row>
    <row r="12958" spans="1:4" x14ac:dyDescent="0.25">
      <c r="A12958" s="369" t="s">
        <v>9043</v>
      </c>
      <c r="B12958" s="370" t="s">
        <v>9044</v>
      </c>
      <c r="C12958" s="371" t="s">
        <v>32</v>
      </c>
      <c r="D12958" s="372">
        <v>25.14</v>
      </c>
    </row>
    <row r="12959" spans="1:4" x14ac:dyDescent="0.25">
      <c r="A12959" s="369" t="s">
        <v>9047</v>
      </c>
      <c r="B12959" s="370" t="s">
        <v>9048</v>
      </c>
      <c r="C12959" s="371" t="s">
        <v>32</v>
      </c>
      <c r="D12959" s="372">
        <v>1.4</v>
      </c>
    </row>
    <row r="12960" spans="1:4" x14ac:dyDescent="0.25">
      <c r="A12960" s="369" t="s">
        <v>9049</v>
      </c>
      <c r="B12960" s="370" t="s">
        <v>9050</v>
      </c>
      <c r="C12960" s="371" t="s">
        <v>25</v>
      </c>
      <c r="D12960" s="372">
        <v>0.29799999999999999</v>
      </c>
    </row>
    <row r="12961" spans="1:4" x14ac:dyDescent="0.25">
      <c r="A12961" s="369" t="s">
        <v>9061</v>
      </c>
      <c r="B12961" s="370" t="s">
        <v>9062</v>
      </c>
      <c r="C12961" s="371" t="s">
        <v>25</v>
      </c>
      <c r="D12961" s="372">
        <v>0.17</v>
      </c>
    </row>
    <row r="12962" spans="1:4" x14ac:dyDescent="0.25">
      <c r="A12962" s="369" t="s">
        <v>9077</v>
      </c>
      <c r="B12962" s="370" t="s">
        <v>9078</v>
      </c>
      <c r="C12962" s="371" t="s">
        <v>32</v>
      </c>
      <c r="D12962" s="372">
        <v>7</v>
      </c>
    </row>
    <row r="12963" spans="1:4" x14ac:dyDescent="0.25">
      <c r="A12963" s="369" t="s">
        <v>9364</v>
      </c>
      <c r="B12963" s="370" t="s">
        <v>9365</v>
      </c>
      <c r="C12963" s="371" t="s">
        <v>52</v>
      </c>
      <c r="D12963" s="372">
        <v>3.12</v>
      </c>
    </row>
    <row r="12964" spans="1:4" x14ac:dyDescent="0.25">
      <c r="A12964" s="369" t="s">
        <v>9370</v>
      </c>
      <c r="B12964" s="370" t="s">
        <v>9371</v>
      </c>
      <c r="C12964" s="371" t="s">
        <v>21</v>
      </c>
      <c r="D12964" s="372">
        <v>0.78</v>
      </c>
    </row>
    <row r="12965" spans="1:4" x14ac:dyDescent="0.25">
      <c r="A12965" s="369" t="s">
        <v>9952</v>
      </c>
      <c r="B12965" s="370" t="s">
        <v>9953</v>
      </c>
      <c r="C12965" s="371" t="s">
        <v>569</v>
      </c>
      <c r="D12965" s="372">
        <v>196</v>
      </c>
    </row>
    <row r="12966" spans="1:4" x14ac:dyDescent="0.25">
      <c r="A12966" s="369" t="s">
        <v>10086</v>
      </c>
      <c r="B12966" s="370" t="s">
        <v>10087</v>
      </c>
      <c r="C12966" s="371" t="s">
        <v>21</v>
      </c>
      <c r="D12966" s="372">
        <v>1.8</v>
      </c>
    </row>
    <row r="12967" spans="1:4" x14ac:dyDescent="0.25">
      <c r="A12967" s="369" t="s">
        <v>10520</v>
      </c>
      <c r="B12967" s="370" t="s">
        <v>10521</v>
      </c>
      <c r="C12967" s="371" t="s">
        <v>569</v>
      </c>
      <c r="D12967" s="372">
        <v>1.8</v>
      </c>
    </row>
    <row r="12968" spans="1:4" ht="30" x14ac:dyDescent="0.25">
      <c r="A12968" s="369" t="s">
        <v>10542</v>
      </c>
      <c r="B12968" s="370" t="s">
        <v>10543</v>
      </c>
      <c r="C12968" s="371" t="s">
        <v>310</v>
      </c>
      <c r="D12968" s="372">
        <v>0.9</v>
      </c>
    </row>
    <row r="12969" spans="1:4" ht="30" x14ac:dyDescent="0.25">
      <c r="A12969" s="369" t="s">
        <v>10596</v>
      </c>
      <c r="B12969" s="370" t="s">
        <v>10597</v>
      </c>
      <c r="C12969" s="371" t="s">
        <v>310</v>
      </c>
      <c r="D12969" s="372">
        <v>0.54</v>
      </c>
    </row>
    <row r="12970" spans="1:4" x14ac:dyDescent="0.25">
      <c r="A12970" s="369" t="s">
        <v>11591</v>
      </c>
      <c r="B12970" s="370" t="s">
        <v>11592</v>
      </c>
      <c r="C12970" s="371" t="s">
        <v>52</v>
      </c>
      <c r="D12970" s="372">
        <v>4</v>
      </c>
    </row>
    <row r="12971" spans="1:4" x14ac:dyDescent="0.25">
      <c r="A12971" s="369" t="s">
        <v>11657</v>
      </c>
      <c r="B12971" s="370" t="s">
        <v>11658</v>
      </c>
      <c r="C12971" s="371" t="s">
        <v>569</v>
      </c>
      <c r="D12971" s="372">
        <v>1</v>
      </c>
    </row>
    <row r="12972" spans="1:4" x14ac:dyDescent="0.25">
      <c r="A12972" s="369" t="s">
        <v>14665</v>
      </c>
      <c r="B12972" s="370" t="s">
        <v>14666</v>
      </c>
      <c r="C12972" s="371" t="s">
        <v>310</v>
      </c>
      <c r="D12972" s="372">
        <v>0.06</v>
      </c>
    </row>
    <row r="12973" spans="1:4" x14ac:dyDescent="0.25">
      <c r="A12973" s="365" t="s">
        <v>7982</v>
      </c>
      <c r="B12973" s="366" t="s">
        <v>15194</v>
      </c>
      <c r="C12973" s="367"/>
      <c r="D12973" s="368"/>
    </row>
    <row r="12974" spans="1:4" x14ac:dyDescent="0.25">
      <c r="A12974" s="369" t="s">
        <v>4635</v>
      </c>
      <c r="B12974" s="370" t="s">
        <v>4636</v>
      </c>
      <c r="C12974" s="371" t="s">
        <v>569</v>
      </c>
      <c r="D12974" s="372"/>
    </row>
    <row r="12975" spans="1:4" x14ac:dyDescent="0.25">
      <c r="A12975" s="369" t="s">
        <v>8683</v>
      </c>
      <c r="B12975" s="370" t="s">
        <v>8684</v>
      </c>
      <c r="C12975" s="371" t="s">
        <v>569</v>
      </c>
      <c r="D12975" s="372">
        <v>1</v>
      </c>
    </row>
    <row r="12976" spans="1:4" x14ac:dyDescent="0.25">
      <c r="A12976" s="369" t="s">
        <v>8909</v>
      </c>
      <c r="B12976" s="370" t="s">
        <v>8910</v>
      </c>
      <c r="C12976" s="371" t="s">
        <v>770</v>
      </c>
      <c r="D12976" s="372">
        <v>1.44</v>
      </c>
    </row>
    <row r="12977" spans="1:4" x14ac:dyDescent="0.25">
      <c r="A12977" s="369" t="s">
        <v>8911</v>
      </c>
      <c r="B12977" s="370" t="s">
        <v>8912</v>
      </c>
      <c r="C12977" s="371" t="s">
        <v>770</v>
      </c>
      <c r="D12977" s="372">
        <v>1.44</v>
      </c>
    </row>
    <row r="12978" spans="1:4" x14ac:dyDescent="0.25">
      <c r="A12978" s="369" t="s">
        <v>8923</v>
      </c>
      <c r="B12978" s="370" t="s">
        <v>8924</v>
      </c>
      <c r="C12978" s="371" t="s">
        <v>770</v>
      </c>
      <c r="D12978" s="372">
        <v>0.38</v>
      </c>
    </row>
    <row r="12979" spans="1:4" x14ac:dyDescent="0.25">
      <c r="A12979" s="369" t="s">
        <v>8925</v>
      </c>
      <c r="B12979" s="370" t="s">
        <v>8926</v>
      </c>
      <c r="C12979" s="371" t="s">
        <v>770</v>
      </c>
      <c r="D12979" s="372">
        <v>0.38</v>
      </c>
    </row>
    <row r="12980" spans="1:4" x14ac:dyDescent="0.25">
      <c r="A12980" s="369" t="s">
        <v>8935</v>
      </c>
      <c r="B12980" s="370" t="s">
        <v>8936</v>
      </c>
      <c r="C12980" s="371" t="s">
        <v>770</v>
      </c>
      <c r="D12980" s="372">
        <v>11.32</v>
      </c>
    </row>
    <row r="12981" spans="1:4" x14ac:dyDescent="0.25">
      <c r="A12981" s="369" t="s">
        <v>8937</v>
      </c>
      <c r="B12981" s="370" t="s">
        <v>8938</v>
      </c>
      <c r="C12981" s="371" t="s">
        <v>770</v>
      </c>
      <c r="D12981" s="372">
        <v>3.03</v>
      </c>
    </row>
    <row r="12982" spans="1:4" x14ac:dyDescent="0.25">
      <c r="A12982" s="369" t="s">
        <v>8939</v>
      </c>
      <c r="B12982" s="370" t="s">
        <v>8940</v>
      </c>
      <c r="C12982" s="371" t="s">
        <v>770</v>
      </c>
      <c r="D12982" s="372">
        <v>0.5</v>
      </c>
    </row>
    <row r="12983" spans="1:4" x14ac:dyDescent="0.25">
      <c r="A12983" s="369" t="s">
        <v>8949</v>
      </c>
      <c r="B12983" s="370" t="s">
        <v>8950</v>
      </c>
      <c r="C12983" s="371" t="s">
        <v>770</v>
      </c>
      <c r="D12983" s="372">
        <v>15.83</v>
      </c>
    </row>
    <row r="12984" spans="1:4" x14ac:dyDescent="0.25">
      <c r="A12984" s="369" t="s">
        <v>8993</v>
      </c>
      <c r="B12984" s="370" t="s">
        <v>8994</v>
      </c>
      <c r="C12984" s="371" t="s">
        <v>32</v>
      </c>
      <c r="D12984" s="372">
        <v>60.92</v>
      </c>
    </row>
    <row r="12985" spans="1:4" x14ac:dyDescent="0.25">
      <c r="A12985" s="369" t="s">
        <v>9043</v>
      </c>
      <c r="B12985" s="370" t="s">
        <v>9044</v>
      </c>
      <c r="C12985" s="371" t="s">
        <v>32</v>
      </c>
      <c r="D12985" s="372">
        <v>29.79</v>
      </c>
    </row>
    <row r="12986" spans="1:4" x14ac:dyDescent="0.25">
      <c r="A12986" s="369" t="s">
        <v>9047</v>
      </c>
      <c r="B12986" s="370" t="s">
        <v>9048</v>
      </c>
      <c r="C12986" s="371" t="s">
        <v>32</v>
      </c>
      <c r="D12986" s="372">
        <v>2.2000000000000002</v>
      </c>
    </row>
    <row r="12987" spans="1:4" x14ac:dyDescent="0.25">
      <c r="A12987" s="369" t="s">
        <v>9049</v>
      </c>
      <c r="B12987" s="370" t="s">
        <v>9050</v>
      </c>
      <c r="C12987" s="371" t="s">
        <v>25</v>
      </c>
      <c r="D12987" s="372">
        <v>0.24299999999999999</v>
      </c>
    </row>
    <row r="12988" spans="1:4" x14ac:dyDescent="0.25">
      <c r="A12988" s="369" t="s">
        <v>9061</v>
      </c>
      <c r="B12988" s="370" t="s">
        <v>9062</v>
      </c>
      <c r="C12988" s="371" t="s">
        <v>25</v>
      </c>
      <c r="D12988" s="372">
        <v>0.113</v>
      </c>
    </row>
    <row r="12989" spans="1:4" x14ac:dyDescent="0.25">
      <c r="A12989" s="369" t="s">
        <v>9077</v>
      </c>
      <c r="B12989" s="370" t="s">
        <v>9078</v>
      </c>
      <c r="C12989" s="371" t="s">
        <v>32</v>
      </c>
      <c r="D12989" s="372">
        <v>4.3099999999999996</v>
      </c>
    </row>
    <row r="12990" spans="1:4" x14ac:dyDescent="0.25">
      <c r="A12990" s="369" t="s">
        <v>9370</v>
      </c>
      <c r="B12990" s="370" t="s">
        <v>9371</v>
      </c>
      <c r="C12990" s="371" t="s">
        <v>21</v>
      </c>
      <c r="D12990" s="372">
        <v>0.87</v>
      </c>
    </row>
    <row r="12991" spans="1:4" x14ac:dyDescent="0.25">
      <c r="A12991" s="369" t="s">
        <v>9506</v>
      </c>
      <c r="B12991" s="370" t="s">
        <v>9507</v>
      </c>
      <c r="C12991" s="371" t="s">
        <v>32</v>
      </c>
      <c r="D12991" s="372">
        <v>0.22</v>
      </c>
    </row>
    <row r="12992" spans="1:4" x14ac:dyDescent="0.25">
      <c r="A12992" s="369" t="s">
        <v>9508</v>
      </c>
      <c r="B12992" s="370" t="s">
        <v>9509</v>
      </c>
      <c r="C12992" s="371" t="s">
        <v>32</v>
      </c>
      <c r="D12992" s="372">
        <v>0.08</v>
      </c>
    </row>
    <row r="12993" spans="1:4" x14ac:dyDescent="0.25">
      <c r="A12993" s="369" t="s">
        <v>9952</v>
      </c>
      <c r="B12993" s="370" t="s">
        <v>9953</v>
      </c>
      <c r="C12993" s="371" t="s">
        <v>569</v>
      </c>
      <c r="D12993" s="372">
        <v>133</v>
      </c>
    </row>
    <row r="12994" spans="1:4" x14ac:dyDescent="0.25">
      <c r="A12994" s="369" t="s">
        <v>10076</v>
      </c>
      <c r="B12994" s="370" t="s">
        <v>10077</v>
      </c>
      <c r="C12994" s="371" t="s">
        <v>21</v>
      </c>
      <c r="D12994" s="372">
        <v>0.83</v>
      </c>
    </row>
    <row r="12995" spans="1:4" ht="30" x14ac:dyDescent="0.25">
      <c r="A12995" s="369" t="s">
        <v>10410</v>
      </c>
      <c r="B12995" s="370" t="s">
        <v>10411</v>
      </c>
      <c r="C12995" s="371" t="s">
        <v>569</v>
      </c>
      <c r="D12995" s="372">
        <v>1</v>
      </c>
    </row>
    <row r="12996" spans="1:4" x14ac:dyDescent="0.25">
      <c r="A12996" s="369" t="s">
        <v>10520</v>
      </c>
      <c r="B12996" s="370" t="s">
        <v>10521</v>
      </c>
      <c r="C12996" s="371" t="s">
        <v>569</v>
      </c>
      <c r="D12996" s="372">
        <v>0.83</v>
      </c>
    </row>
    <row r="12997" spans="1:4" ht="30" x14ac:dyDescent="0.25">
      <c r="A12997" s="369" t="s">
        <v>10596</v>
      </c>
      <c r="B12997" s="370" t="s">
        <v>10597</v>
      </c>
      <c r="C12997" s="371" t="s">
        <v>310</v>
      </c>
      <c r="D12997" s="372">
        <v>0.25</v>
      </c>
    </row>
    <row r="12998" spans="1:4" ht="30" x14ac:dyDescent="0.25">
      <c r="A12998" s="369" t="s">
        <v>10600</v>
      </c>
      <c r="B12998" s="370" t="s">
        <v>10601</v>
      </c>
      <c r="C12998" s="371" t="s">
        <v>310</v>
      </c>
      <c r="D12998" s="372">
        <v>0.42</v>
      </c>
    </row>
    <row r="12999" spans="1:4" x14ac:dyDescent="0.25">
      <c r="A12999" s="369" t="s">
        <v>11669</v>
      </c>
      <c r="B12999" s="370" t="s">
        <v>11670</v>
      </c>
      <c r="C12999" s="371" t="s">
        <v>569</v>
      </c>
      <c r="D12999" s="372">
        <v>1</v>
      </c>
    </row>
    <row r="13000" spans="1:4" x14ac:dyDescent="0.25">
      <c r="A13000" s="369" t="s">
        <v>12029</v>
      </c>
      <c r="B13000" s="370" t="s">
        <v>12030</v>
      </c>
      <c r="C13000" s="371" t="s">
        <v>780</v>
      </c>
      <c r="D13000" s="372">
        <v>1</v>
      </c>
    </row>
    <row r="13001" spans="1:4" x14ac:dyDescent="0.25">
      <c r="A13001" s="369" t="s">
        <v>14665</v>
      </c>
      <c r="B13001" s="370" t="s">
        <v>14666</v>
      </c>
      <c r="C13001" s="371" t="s">
        <v>310</v>
      </c>
      <c r="D13001" s="372">
        <v>0.04</v>
      </c>
    </row>
    <row r="13002" spans="1:4" x14ac:dyDescent="0.25">
      <c r="A13002" s="369" t="s">
        <v>355</v>
      </c>
      <c r="B13002" s="370" t="s">
        <v>354</v>
      </c>
      <c r="C13002" s="371" t="s">
        <v>569</v>
      </c>
      <c r="D13002" s="372"/>
    </row>
    <row r="13003" spans="1:4" x14ac:dyDescent="0.25">
      <c r="A13003" s="369" t="s">
        <v>8681</v>
      </c>
      <c r="B13003" s="370" t="s">
        <v>8682</v>
      </c>
      <c r="C13003" s="371" t="s">
        <v>569</v>
      </c>
      <c r="D13003" s="372">
        <v>2</v>
      </c>
    </row>
    <row r="13004" spans="1:4" x14ac:dyDescent="0.25">
      <c r="A13004" s="369" t="s">
        <v>8909</v>
      </c>
      <c r="B13004" s="370" t="s">
        <v>8910</v>
      </c>
      <c r="C13004" s="371" t="s">
        <v>770</v>
      </c>
      <c r="D13004" s="372">
        <v>5.18</v>
      </c>
    </row>
    <row r="13005" spans="1:4" x14ac:dyDescent="0.25">
      <c r="A13005" s="369" t="s">
        <v>8911</v>
      </c>
      <c r="B13005" s="370" t="s">
        <v>8912</v>
      </c>
      <c r="C13005" s="371" t="s">
        <v>770</v>
      </c>
      <c r="D13005" s="372">
        <v>5.18</v>
      </c>
    </row>
    <row r="13006" spans="1:4" x14ac:dyDescent="0.25">
      <c r="A13006" s="369" t="s">
        <v>8919</v>
      </c>
      <c r="B13006" s="370" t="s">
        <v>8920</v>
      </c>
      <c r="C13006" s="371" t="s">
        <v>770</v>
      </c>
      <c r="D13006" s="372">
        <v>2.64</v>
      </c>
    </row>
    <row r="13007" spans="1:4" x14ac:dyDescent="0.25">
      <c r="A13007" s="369" t="s">
        <v>8921</v>
      </c>
      <c r="B13007" s="370" t="s">
        <v>8922</v>
      </c>
      <c r="C13007" s="371" t="s">
        <v>770</v>
      </c>
      <c r="D13007" s="372">
        <v>2.64</v>
      </c>
    </row>
    <row r="13008" spans="1:4" x14ac:dyDescent="0.25">
      <c r="A13008" s="369" t="s">
        <v>8923</v>
      </c>
      <c r="B13008" s="370" t="s">
        <v>8924</v>
      </c>
      <c r="C13008" s="371" t="s">
        <v>770</v>
      </c>
      <c r="D13008" s="372">
        <v>0.93</v>
      </c>
    </row>
    <row r="13009" spans="1:4" x14ac:dyDescent="0.25">
      <c r="A13009" s="369" t="s">
        <v>8925</v>
      </c>
      <c r="B13009" s="370" t="s">
        <v>8926</v>
      </c>
      <c r="C13009" s="371" t="s">
        <v>770</v>
      </c>
      <c r="D13009" s="372">
        <v>0.93</v>
      </c>
    </row>
    <row r="13010" spans="1:4" x14ac:dyDescent="0.25">
      <c r="A13010" s="369" t="s">
        <v>8935</v>
      </c>
      <c r="B13010" s="370" t="s">
        <v>8936</v>
      </c>
      <c r="C13010" s="371" t="s">
        <v>770</v>
      </c>
      <c r="D13010" s="372">
        <v>21.29</v>
      </c>
    </row>
    <row r="13011" spans="1:4" x14ac:dyDescent="0.25">
      <c r="A13011" s="369" t="s">
        <v>8937</v>
      </c>
      <c r="B13011" s="370" t="s">
        <v>8938</v>
      </c>
      <c r="C13011" s="371" t="s">
        <v>770</v>
      </c>
      <c r="D13011" s="372">
        <v>3.76</v>
      </c>
    </row>
    <row r="13012" spans="1:4" x14ac:dyDescent="0.25">
      <c r="A13012" s="369" t="s">
        <v>8949</v>
      </c>
      <c r="B13012" s="370" t="s">
        <v>8950</v>
      </c>
      <c r="C13012" s="371" t="s">
        <v>770</v>
      </c>
      <c r="D13012" s="372">
        <v>30.94</v>
      </c>
    </row>
    <row r="13013" spans="1:4" x14ac:dyDescent="0.25">
      <c r="A13013" s="369" t="s">
        <v>8993</v>
      </c>
      <c r="B13013" s="370" t="s">
        <v>8994</v>
      </c>
      <c r="C13013" s="371" t="s">
        <v>32</v>
      </c>
      <c r="D13013" s="372">
        <v>154.04</v>
      </c>
    </row>
    <row r="13014" spans="1:4" x14ac:dyDescent="0.25">
      <c r="A13014" s="369" t="s">
        <v>9043</v>
      </c>
      <c r="B13014" s="370" t="s">
        <v>9044</v>
      </c>
      <c r="C13014" s="371" t="s">
        <v>32</v>
      </c>
      <c r="D13014" s="372">
        <v>52.58</v>
      </c>
    </row>
    <row r="13015" spans="1:4" x14ac:dyDescent="0.25">
      <c r="A13015" s="369" t="s">
        <v>9047</v>
      </c>
      <c r="B13015" s="370" t="s">
        <v>9048</v>
      </c>
      <c r="C13015" s="371" t="s">
        <v>32</v>
      </c>
      <c r="D13015" s="372">
        <v>5.38</v>
      </c>
    </row>
    <row r="13016" spans="1:4" x14ac:dyDescent="0.25">
      <c r="A13016" s="369" t="s">
        <v>9049</v>
      </c>
      <c r="B13016" s="370" t="s">
        <v>9050</v>
      </c>
      <c r="C13016" s="371" t="s">
        <v>25</v>
      </c>
      <c r="D13016" s="372">
        <v>0.57699999999999996</v>
      </c>
    </row>
    <row r="13017" spans="1:4" x14ac:dyDescent="0.25">
      <c r="A13017" s="369" t="s">
        <v>9061</v>
      </c>
      <c r="B13017" s="370" t="s">
        <v>9062</v>
      </c>
      <c r="C13017" s="371" t="s">
        <v>25</v>
      </c>
      <c r="D13017" s="372">
        <v>0.313</v>
      </c>
    </row>
    <row r="13018" spans="1:4" x14ac:dyDescent="0.25">
      <c r="A13018" s="369" t="s">
        <v>9075</v>
      </c>
      <c r="B13018" s="370" t="s">
        <v>9076</v>
      </c>
      <c r="C13018" s="371" t="s">
        <v>32</v>
      </c>
      <c r="D13018" s="372">
        <v>3.05</v>
      </c>
    </row>
    <row r="13019" spans="1:4" x14ac:dyDescent="0.25">
      <c r="A13019" s="369" t="s">
        <v>9077</v>
      </c>
      <c r="B13019" s="370" t="s">
        <v>9078</v>
      </c>
      <c r="C13019" s="371" t="s">
        <v>32</v>
      </c>
      <c r="D13019" s="372">
        <v>7.62</v>
      </c>
    </row>
    <row r="13020" spans="1:4" ht="30" x14ac:dyDescent="0.25">
      <c r="A13020" s="369" t="s">
        <v>9286</v>
      </c>
      <c r="B13020" s="370" t="s">
        <v>9287</v>
      </c>
      <c r="C13020" s="371" t="s">
        <v>569</v>
      </c>
      <c r="D13020" s="372">
        <v>70.72</v>
      </c>
    </row>
    <row r="13021" spans="1:4" x14ac:dyDescent="0.25">
      <c r="A13021" s="369" t="s">
        <v>9370</v>
      </c>
      <c r="B13021" s="370" t="s">
        <v>9371</v>
      </c>
      <c r="C13021" s="371" t="s">
        <v>21</v>
      </c>
      <c r="D13021" s="372">
        <v>0.26</v>
      </c>
    </row>
    <row r="13022" spans="1:4" x14ac:dyDescent="0.25">
      <c r="A13022" s="369" t="s">
        <v>9394</v>
      </c>
      <c r="B13022" s="370" t="s">
        <v>9395</v>
      </c>
      <c r="C13022" s="371" t="s">
        <v>21</v>
      </c>
      <c r="D13022" s="372">
        <v>0.85</v>
      </c>
    </row>
    <row r="13023" spans="1:4" x14ac:dyDescent="0.25">
      <c r="A13023" s="369" t="s">
        <v>9506</v>
      </c>
      <c r="B13023" s="370" t="s">
        <v>9507</v>
      </c>
      <c r="C13023" s="371" t="s">
        <v>32</v>
      </c>
      <c r="D13023" s="372">
        <v>0.52</v>
      </c>
    </row>
    <row r="13024" spans="1:4" x14ac:dyDescent="0.25">
      <c r="A13024" s="369" t="s">
        <v>9508</v>
      </c>
      <c r="B13024" s="370" t="s">
        <v>9509</v>
      </c>
      <c r="C13024" s="371" t="s">
        <v>32</v>
      </c>
      <c r="D13024" s="372">
        <v>0.32</v>
      </c>
    </row>
    <row r="13025" spans="1:4" ht="30" x14ac:dyDescent="0.25">
      <c r="A13025" s="369" t="s">
        <v>10183</v>
      </c>
      <c r="B13025" s="370" t="s">
        <v>10184</v>
      </c>
      <c r="C13025" s="371" t="s">
        <v>21</v>
      </c>
      <c r="D13025" s="372">
        <v>2.25</v>
      </c>
    </row>
    <row r="13026" spans="1:4" ht="30" x14ac:dyDescent="0.25">
      <c r="A13026" s="369" t="s">
        <v>11189</v>
      </c>
      <c r="B13026" s="370" t="s">
        <v>11190</v>
      </c>
      <c r="C13026" s="371" t="s">
        <v>569</v>
      </c>
      <c r="D13026" s="372">
        <v>2</v>
      </c>
    </row>
    <row r="13027" spans="1:4" ht="30" x14ac:dyDescent="0.25">
      <c r="A13027" s="369" t="s">
        <v>11191</v>
      </c>
      <c r="B13027" s="370" t="s">
        <v>11192</v>
      </c>
      <c r="C13027" s="371" t="s">
        <v>569</v>
      </c>
      <c r="D13027" s="372">
        <v>2</v>
      </c>
    </row>
    <row r="13028" spans="1:4" x14ac:dyDescent="0.25">
      <c r="A13028" s="369" t="s">
        <v>11193</v>
      </c>
      <c r="B13028" s="370" t="s">
        <v>11194</v>
      </c>
      <c r="C13028" s="371" t="s">
        <v>569</v>
      </c>
      <c r="D13028" s="372">
        <v>1</v>
      </c>
    </row>
    <row r="13029" spans="1:4" x14ac:dyDescent="0.25">
      <c r="A13029" s="369" t="s">
        <v>11601</v>
      </c>
      <c r="B13029" s="370" t="s">
        <v>11602</v>
      </c>
      <c r="C13029" s="371" t="s">
        <v>52</v>
      </c>
      <c r="D13029" s="372">
        <v>0.4</v>
      </c>
    </row>
    <row r="13030" spans="1:4" x14ac:dyDescent="0.25">
      <c r="A13030" s="369" t="s">
        <v>11603</v>
      </c>
      <c r="B13030" s="370" t="s">
        <v>11604</v>
      </c>
      <c r="C13030" s="371" t="s">
        <v>52</v>
      </c>
      <c r="D13030" s="372">
        <v>2</v>
      </c>
    </row>
    <row r="13031" spans="1:4" x14ac:dyDescent="0.25">
      <c r="A13031" s="369" t="s">
        <v>11663</v>
      </c>
      <c r="B13031" s="370" t="s">
        <v>11664</v>
      </c>
      <c r="C13031" s="371" t="s">
        <v>569</v>
      </c>
      <c r="D13031" s="372">
        <v>2</v>
      </c>
    </row>
    <row r="13032" spans="1:4" x14ac:dyDescent="0.25">
      <c r="A13032" s="369" t="s">
        <v>11665</v>
      </c>
      <c r="B13032" s="370" t="s">
        <v>11666</v>
      </c>
      <c r="C13032" s="371" t="s">
        <v>569</v>
      </c>
      <c r="D13032" s="372">
        <v>2</v>
      </c>
    </row>
    <row r="13033" spans="1:4" ht="30" x14ac:dyDescent="0.25">
      <c r="A13033" s="369" t="s">
        <v>12023</v>
      </c>
      <c r="B13033" s="370" t="s">
        <v>12024</v>
      </c>
      <c r="C13033" s="371" t="s">
        <v>569</v>
      </c>
      <c r="D13033" s="372">
        <v>1</v>
      </c>
    </row>
    <row r="13034" spans="1:4" x14ac:dyDescent="0.25">
      <c r="A13034" s="369" t="s">
        <v>14665</v>
      </c>
      <c r="B13034" s="370" t="s">
        <v>14666</v>
      </c>
      <c r="C13034" s="371" t="s">
        <v>310</v>
      </c>
      <c r="D13034" s="372">
        <v>0.11</v>
      </c>
    </row>
    <row r="13035" spans="1:4" x14ac:dyDescent="0.25">
      <c r="A13035" s="369" t="s">
        <v>356</v>
      </c>
      <c r="B13035" s="370" t="s">
        <v>357</v>
      </c>
      <c r="C13035" s="371" t="s">
        <v>569</v>
      </c>
      <c r="D13035" s="372"/>
    </row>
    <row r="13036" spans="1:4" x14ac:dyDescent="0.25">
      <c r="A13036" s="369" t="s">
        <v>8681</v>
      </c>
      <c r="B13036" s="370" t="s">
        <v>8682</v>
      </c>
      <c r="C13036" s="371" t="s">
        <v>569</v>
      </c>
      <c r="D13036" s="372">
        <v>4</v>
      </c>
    </row>
    <row r="13037" spans="1:4" x14ac:dyDescent="0.25">
      <c r="A13037" s="369" t="s">
        <v>8909</v>
      </c>
      <c r="B13037" s="370" t="s">
        <v>8910</v>
      </c>
      <c r="C13037" s="371" t="s">
        <v>770</v>
      </c>
      <c r="D13037" s="372">
        <v>7.12</v>
      </c>
    </row>
    <row r="13038" spans="1:4" x14ac:dyDescent="0.25">
      <c r="A13038" s="369" t="s">
        <v>8911</v>
      </c>
      <c r="B13038" s="370" t="s">
        <v>8912</v>
      </c>
      <c r="C13038" s="371" t="s">
        <v>770</v>
      </c>
      <c r="D13038" s="372">
        <v>7.12</v>
      </c>
    </row>
    <row r="13039" spans="1:4" x14ac:dyDescent="0.25">
      <c r="A13039" s="369" t="s">
        <v>8919</v>
      </c>
      <c r="B13039" s="370" t="s">
        <v>8920</v>
      </c>
      <c r="C13039" s="371" t="s">
        <v>770</v>
      </c>
      <c r="D13039" s="372">
        <v>3.52</v>
      </c>
    </row>
    <row r="13040" spans="1:4" x14ac:dyDescent="0.25">
      <c r="A13040" s="369" t="s">
        <v>8921</v>
      </c>
      <c r="B13040" s="370" t="s">
        <v>8922</v>
      </c>
      <c r="C13040" s="371" t="s">
        <v>770</v>
      </c>
      <c r="D13040" s="372">
        <v>3.52</v>
      </c>
    </row>
    <row r="13041" spans="1:4" x14ac:dyDescent="0.25">
      <c r="A13041" s="369" t="s">
        <v>8923</v>
      </c>
      <c r="B13041" s="370" t="s">
        <v>8924</v>
      </c>
      <c r="C13041" s="371" t="s">
        <v>770</v>
      </c>
      <c r="D13041" s="372">
        <v>1.21</v>
      </c>
    </row>
    <row r="13042" spans="1:4" x14ac:dyDescent="0.25">
      <c r="A13042" s="369" t="s">
        <v>8925</v>
      </c>
      <c r="B13042" s="370" t="s">
        <v>8926</v>
      </c>
      <c r="C13042" s="371" t="s">
        <v>770</v>
      </c>
      <c r="D13042" s="372">
        <v>1.21</v>
      </c>
    </row>
    <row r="13043" spans="1:4" x14ac:dyDescent="0.25">
      <c r="A13043" s="369" t="s">
        <v>8935</v>
      </c>
      <c r="B13043" s="370" t="s">
        <v>8936</v>
      </c>
      <c r="C13043" s="371" t="s">
        <v>770</v>
      </c>
      <c r="D13043" s="372">
        <v>27.99</v>
      </c>
    </row>
    <row r="13044" spans="1:4" x14ac:dyDescent="0.25">
      <c r="A13044" s="369" t="s">
        <v>8937</v>
      </c>
      <c r="B13044" s="370" t="s">
        <v>8938</v>
      </c>
      <c r="C13044" s="371" t="s">
        <v>770</v>
      </c>
      <c r="D13044" s="372">
        <v>4.8899999999999997</v>
      </c>
    </row>
    <row r="13045" spans="1:4" x14ac:dyDescent="0.25">
      <c r="A13045" s="369" t="s">
        <v>8949</v>
      </c>
      <c r="B13045" s="370" t="s">
        <v>8950</v>
      </c>
      <c r="C13045" s="371" t="s">
        <v>770</v>
      </c>
      <c r="D13045" s="372">
        <v>40.26</v>
      </c>
    </row>
    <row r="13046" spans="1:4" x14ac:dyDescent="0.25">
      <c r="A13046" s="369" t="s">
        <v>8993</v>
      </c>
      <c r="B13046" s="370" t="s">
        <v>8994</v>
      </c>
      <c r="C13046" s="371" t="s">
        <v>32</v>
      </c>
      <c r="D13046" s="372">
        <v>200.54</v>
      </c>
    </row>
    <row r="13047" spans="1:4" x14ac:dyDescent="0.25">
      <c r="A13047" s="369" t="s">
        <v>9043</v>
      </c>
      <c r="B13047" s="370" t="s">
        <v>9044</v>
      </c>
      <c r="C13047" s="371" t="s">
        <v>32</v>
      </c>
      <c r="D13047" s="372">
        <v>67.86</v>
      </c>
    </row>
    <row r="13048" spans="1:4" x14ac:dyDescent="0.25">
      <c r="A13048" s="369" t="s">
        <v>9047</v>
      </c>
      <c r="B13048" s="370" t="s">
        <v>9048</v>
      </c>
      <c r="C13048" s="371" t="s">
        <v>32</v>
      </c>
      <c r="D13048" s="372">
        <v>6.99</v>
      </c>
    </row>
    <row r="13049" spans="1:4" x14ac:dyDescent="0.25">
      <c r="A13049" s="369" t="s">
        <v>9049</v>
      </c>
      <c r="B13049" s="370" t="s">
        <v>9050</v>
      </c>
      <c r="C13049" s="371" t="s">
        <v>25</v>
      </c>
      <c r="D13049" s="372">
        <v>0.753</v>
      </c>
    </row>
    <row r="13050" spans="1:4" x14ac:dyDescent="0.25">
      <c r="A13050" s="369" t="s">
        <v>9061</v>
      </c>
      <c r="B13050" s="370" t="s">
        <v>9062</v>
      </c>
      <c r="C13050" s="371" t="s">
        <v>25</v>
      </c>
      <c r="D13050" s="372">
        <v>0.41599999999999998</v>
      </c>
    </row>
    <row r="13051" spans="1:4" x14ac:dyDescent="0.25">
      <c r="A13051" s="369" t="s">
        <v>9075</v>
      </c>
      <c r="B13051" s="370" t="s">
        <v>9076</v>
      </c>
      <c r="C13051" s="371" t="s">
        <v>32</v>
      </c>
      <c r="D13051" s="372">
        <v>2.65</v>
      </c>
    </row>
    <row r="13052" spans="1:4" x14ac:dyDescent="0.25">
      <c r="A13052" s="369" t="s">
        <v>9077</v>
      </c>
      <c r="B13052" s="370" t="s">
        <v>9078</v>
      </c>
      <c r="C13052" s="371" t="s">
        <v>32</v>
      </c>
      <c r="D13052" s="372">
        <v>10.83</v>
      </c>
    </row>
    <row r="13053" spans="1:4" ht="30" x14ac:dyDescent="0.25">
      <c r="A13053" s="369" t="s">
        <v>9286</v>
      </c>
      <c r="B13053" s="370" t="s">
        <v>9287</v>
      </c>
      <c r="C13053" s="371" t="s">
        <v>569</v>
      </c>
      <c r="D13053" s="372">
        <v>88.4</v>
      </c>
    </row>
    <row r="13054" spans="1:4" x14ac:dyDescent="0.25">
      <c r="A13054" s="369" t="s">
        <v>9370</v>
      </c>
      <c r="B13054" s="370" t="s">
        <v>9371</v>
      </c>
      <c r="C13054" s="371" t="s">
        <v>21</v>
      </c>
      <c r="D13054" s="372">
        <v>0.36</v>
      </c>
    </row>
    <row r="13055" spans="1:4" x14ac:dyDescent="0.25">
      <c r="A13055" s="369" t="s">
        <v>9394</v>
      </c>
      <c r="B13055" s="370" t="s">
        <v>9395</v>
      </c>
      <c r="C13055" s="371" t="s">
        <v>21</v>
      </c>
      <c r="D13055" s="372">
        <v>1.17</v>
      </c>
    </row>
    <row r="13056" spans="1:4" x14ac:dyDescent="0.25">
      <c r="A13056" s="369" t="s">
        <v>9506</v>
      </c>
      <c r="B13056" s="370" t="s">
        <v>9507</v>
      </c>
      <c r="C13056" s="371" t="s">
        <v>32</v>
      </c>
      <c r="D13056" s="372">
        <v>0.71</v>
      </c>
    </row>
    <row r="13057" spans="1:4" x14ac:dyDescent="0.25">
      <c r="A13057" s="369" t="s">
        <v>9508</v>
      </c>
      <c r="B13057" s="370" t="s">
        <v>9509</v>
      </c>
      <c r="C13057" s="371" t="s">
        <v>32</v>
      </c>
      <c r="D13057" s="372">
        <v>0.4</v>
      </c>
    </row>
    <row r="13058" spans="1:4" ht="30" x14ac:dyDescent="0.25">
      <c r="A13058" s="369" t="s">
        <v>10183</v>
      </c>
      <c r="B13058" s="370" t="s">
        <v>10184</v>
      </c>
      <c r="C13058" s="371" t="s">
        <v>21</v>
      </c>
      <c r="D13058" s="372">
        <v>3.45</v>
      </c>
    </row>
    <row r="13059" spans="1:4" ht="30" x14ac:dyDescent="0.25">
      <c r="A13059" s="369" t="s">
        <v>11189</v>
      </c>
      <c r="B13059" s="370" t="s">
        <v>11190</v>
      </c>
      <c r="C13059" s="371" t="s">
        <v>569</v>
      </c>
      <c r="D13059" s="372">
        <v>2</v>
      </c>
    </row>
    <row r="13060" spans="1:4" ht="30" x14ac:dyDescent="0.25">
      <c r="A13060" s="369" t="s">
        <v>11191</v>
      </c>
      <c r="B13060" s="370" t="s">
        <v>11192</v>
      </c>
      <c r="C13060" s="371" t="s">
        <v>569</v>
      </c>
      <c r="D13060" s="372">
        <v>2</v>
      </c>
    </row>
    <row r="13061" spans="1:4" x14ac:dyDescent="0.25">
      <c r="A13061" s="369" t="s">
        <v>11193</v>
      </c>
      <c r="B13061" s="370" t="s">
        <v>11194</v>
      </c>
      <c r="C13061" s="371" t="s">
        <v>569</v>
      </c>
      <c r="D13061" s="372">
        <v>1</v>
      </c>
    </row>
    <row r="13062" spans="1:4" x14ac:dyDescent="0.25">
      <c r="A13062" s="369" t="s">
        <v>11601</v>
      </c>
      <c r="B13062" s="370" t="s">
        <v>11602</v>
      </c>
      <c r="C13062" s="371" t="s">
        <v>52</v>
      </c>
      <c r="D13062" s="372">
        <v>0.4</v>
      </c>
    </row>
    <row r="13063" spans="1:4" x14ac:dyDescent="0.25">
      <c r="A13063" s="369" t="s">
        <v>11603</v>
      </c>
      <c r="B13063" s="370" t="s">
        <v>11604</v>
      </c>
      <c r="C13063" s="371" t="s">
        <v>52</v>
      </c>
      <c r="D13063" s="372">
        <v>2.8</v>
      </c>
    </row>
    <row r="13064" spans="1:4" x14ac:dyDescent="0.25">
      <c r="A13064" s="369" t="s">
        <v>11663</v>
      </c>
      <c r="B13064" s="370" t="s">
        <v>11664</v>
      </c>
      <c r="C13064" s="371" t="s">
        <v>569</v>
      </c>
      <c r="D13064" s="372">
        <v>2</v>
      </c>
    </row>
    <row r="13065" spans="1:4" x14ac:dyDescent="0.25">
      <c r="A13065" s="369" t="s">
        <v>11665</v>
      </c>
      <c r="B13065" s="370" t="s">
        <v>11666</v>
      </c>
      <c r="C13065" s="371" t="s">
        <v>569</v>
      </c>
      <c r="D13065" s="372">
        <v>4</v>
      </c>
    </row>
    <row r="13066" spans="1:4" ht="30" x14ac:dyDescent="0.25">
      <c r="A13066" s="369" t="s">
        <v>12023</v>
      </c>
      <c r="B13066" s="370" t="s">
        <v>12024</v>
      </c>
      <c r="C13066" s="371" t="s">
        <v>569</v>
      </c>
      <c r="D13066" s="372">
        <v>1</v>
      </c>
    </row>
    <row r="13067" spans="1:4" x14ac:dyDescent="0.25">
      <c r="A13067" s="369" t="s">
        <v>14665</v>
      </c>
      <c r="B13067" s="370" t="s">
        <v>14666</v>
      </c>
      <c r="C13067" s="371" t="s">
        <v>310</v>
      </c>
      <c r="D13067" s="372">
        <v>0.14000000000000001</v>
      </c>
    </row>
    <row r="13068" spans="1:4" x14ac:dyDescent="0.25">
      <c r="A13068" s="369" t="s">
        <v>4637</v>
      </c>
      <c r="B13068" s="370" t="s">
        <v>4638</v>
      </c>
      <c r="C13068" s="371" t="s">
        <v>569</v>
      </c>
      <c r="D13068" s="372"/>
    </row>
    <row r="13069" spans="1:4" x14ac:dyDescent="0.25">
      <c r="A13069" s="369" t="s">
        <v>8681</v>
      </c>
      <c r="B13069" s="370" t="s">
        <v>8682</v>
      </c>
      <c r="C13069" s="371" t="s">
        <v>569</v>
      </c>
      <c r="D13069" s="372">
        <v>6</v>
      </c>
    </row>
    <row r="13070" spans="1:4" x14ac:dyDescent="0.25">
      <c r="A13070" s="369" t="s">
        <v>8909</v>
      </c>
      <c r="B13070" s="370" t="s">
        <v>8910</v>
      </c>
      <c r="C13070" s="371" t="s">
        <v>770</v>
      </c>
      <c r="D13070" s="372">
        <v>9.08</v>
      </c>
    </row>
    <row r="13071" spans="1:4" x14ac:dyDescent="0.25">
      <c r="A13071" s="369" t="s">
        <v>8911</v>
      </c>
      <c r="B13071" s="370" t="s">
        <v>8912</v>
      </c>
      <c r="C13071" s="371" t="s">
        <v>770</v>
      </c>
      <c r="D13071" s="372">
        <v>9.08</v>
      </c>
    </row>
    <row r="13072" spans="1:4" x14ac:dyDescent="0.25">
      <c r="A13072" s="369" t="s">
        <v>8919</v>
      </c>
      <c r="B13072" s="370" t="s">
        <v>8920</v>
      </c>
      <c r="C13072" s="371" t="s">
        <v>770</v>
      </c>
      <c r="D13072" s="372">
        <v>4.4000000000000004</v>
      </c>
    </row>
    <row r="13073" spans="1:4" x14ac:dyDescent="0.25">
      <c r="A13073" s="369" t="s">
        <v>8921</v>
      </c>
      <c r="B13073" s="370" t="s">
        <v>8922</v>
      </c>
      <c r="C13073" s="371" t="s">
        <v>770</v>
      </c>
      <c r="D13073" s="372">
        <v>4.4000000000000004</v>
      </c>
    </row>
    <row r="13074" spans="1:4" x14ac:dyDescent="0.25">
      <c r="A13074" s="369" t="s">
        <v>8923</v>
      </c>
      <c r="B13074" s="370" t="s">
        <v>8924</v>
      </c>
      <c r="C13074" s="371" t="s">
        <v>770</v>
      </c>
      <c r="D13074" s="372">
        <v>1.49</v>
      </c>
    </row>
    <row r="13075" spans="1:4" x14ac:dyDescent="0.25">
      <c r="A13075" s="369" t="s">
        <v>8925</v>
      </c>
      <c r="B13075" s="370" t="s">
        <v>8926</v>
      </c>
      <c r="C13075" s="371" t="s">
        <v>770</v>
      </c>
      <c r="D13075" s="372">
        <v>1.49</v>
      </c>
    </row>
    <row r="13076" spans="1:4" x14ac:dyDescent="0.25">
      <c r="A13076" s="369" t="s">
        <v>8935</v>
      </c>
      <c r="B13076" s="370" t="s">
        <v>8936</v>
      </c>
      <c r="C13076" s="371" t="s">
        <v>770</v>
      </c>
      <c r="D13076" s="372">
        <v>33.07</v>
      </c>
    </row>
    <row r="13077" spans="1:4" x14ac:dyDescent="0.25">
      <c r="A13077" s="369" t="s">
        <v>8937</v>
      </c>
      <c r="B13077" s="370" t="s">
        <v>8938</v>
      </c>
      <c r="C13077" s="371" t="s">
        <v>770</v>
      </c>
      <c r="D13077" s="372">
        <v>5.85</v>
      </c>
    </row>
    <row r="13078" spans="1:4" x14ac:dyDescent="0.25">
      <c r="A13078" s="369" t="s">
        <v>8949</v>
      </c>
      <c r="B13078" s="370" t="s">
        <v>8950</v>
      </c>
      <c r="C13078" s="371" t="s">
        <v>770</v>
      </c>
      <c r="D13078" s="372">
        <v>48.61</v>
      </c>
    </row>
    <row r="13079" spans="1:4" x14ac:dyDescent="0.25">
      <c r="A13079" s="369" t="s">
        <v>8993</v>
      </c>
      <c r="B13079" s="370" t="s">
        <v>8994</v>
      </c>
      <c r="C13079" s="371" t="s">
        <v>32</v>
      </c>
      <c r="D13079" s="372">
        <v>241.7</v>
      </c>
    </row>
    <row r="13080" spans="1:4" x14ac:dyDescent="0.25">
      <c r="A13080" s="369" t="s">
        <v>9043</v>
      </c>
      <c r="B13080" s="370" t="s">
        <v>9044</v>
      </c>
      <c r="C13080" s="371" t="s">
        <v>32</v>
      </c>
      <c r="D13080" s="372">
        <v>81.14</v>
      </c>
    </row>
    <row r="13081" spans="1:4" x14ac:dyDescent="0.25">
      <c r="A13081" s="369" t="s">
        <v>9047</v>
      </c>
      <c r="B13081" s="370" t="s">
        <v>9048</v>
      </c>
      <c r="C13081" s="371" t="s">
        <v>32</v>
      </c>
      <c r="D13081" s="372">
        <v>8.35</v>
      </c>
    </row>
    <row r="13082" spans="1:4" x14ac:dyDescent="0.25">
      <c r="A13082" s="369" t="s">
        <v>9049</v>
      </c>
      <c r="B13082" s="370" t="s">
        <v>9050</v>
      </c>
      <c r="C13082" s="371" t="s">
        <v>25</v>
      </c>
      <c r="D13082" s="372">
        <v>0.90700000000000003</v>
      </c>
    </row>
    <row r="13083" spans="1:4" x14ac:dyDescent="0.25">
      <c r="A13083" s="369" t="s">
        <v>9061</v>
      </c>
      <c r="B13083" s="370" t="s">
        <v>9062</v>
      </c>
      <c r="C13083" s="371" t="s">
        <v>25</v>
      </c>
      <c r="D13083" s="372">
        <v>0.51200000000000001</v>
      </c>
    </row>
    <row r="13084" spans="1:4" x14ac:dyDescent="0.25">
      <c r="A13084" s="369" t="s">
        <v>9075</v>
      </c>
      <c r="B13084" s="370" t="s">
        <v>9076</v>
      </c>
      <c r="C13084" s="371" t="s">
        <v>32</v>
      </c>
      <c r="D13084" s="372">
        <v>3.05</v>
      </c>
    </row>
    <row r="13085" spans="1:4" x14ac:dyDescent="0.25">
      <c r="A13085" s="369" t="s">
        <v>9077</v>
      </c>
      <c r="B13085" s="370" t="s">
        <v>9078</v>
      </c>
      <c r="C13085" s="371" t="s">
        <v>32</v>
      </c>
      <c r="D13085" s="372">
        <v>12.21</v>
      </c>
    </row>
    <row r="13086" spans="1:4" ht="30" x14ac:dyDescent="0.25">
      <c r="A13086" s="369" t="s">
        <v>9286</v>
      </c>
      <c r="B13086" s="370" t="s">
        <v>9287</v>
      </c>
      <c r="C13086" s="371" t="s">
        <v>569</v>
      </c>
      <c r="D13086" s="372">
        <v>106.08</v>
      </c>
    </row>
    <row r="13087" spans="1:4" x14ac:dyDescent="0.25">
      <c r="A13087" s="369" t="s">
        <v>9370</v>
      </c>
      <c r="B13087" s="370" t="s">
        <v>9371</v>
      </c>
      <c r="C13087" s="371" t="s">
        <v>21</v>
      </c>
      <c r="D13087" s="372">
        <v>0.45</v>
      </c>
    </row>
    <row r="13088" spans="1:4" x14ac:dyDescent="0.25">
      <c r="A13088" s="369" t="s">
        <v>9394</v>
      </c>
      <c r="B13088" s="370" t="s">
        <v>9395</v>
      </c>
      <c r="C13088" s="371" t="s">
        <v>21</v>
      </c>
      <c r="D13088" s="372">
        <v>1.5</v>
      </c>
    </row>
    <row r="13089" spans="1:4" x14ac:dyDescent="0.25">
      <c r="A13089" s="369" t="s">
        <v>9506</v>
      </c>
      <c r="B13089" s="370" t="s">
        <v>9507</v>
      </c>
      <c r="C13089" s="371" t="s">
        <v>32</v>
      </c>
      <c r="D13089" s="372">
        <v>0.91</v>
      </c>
    </row>
    <row r="13090" spans="1:4" x14ac:dyDescent="0.25">
      <c r="A13090" s="369" t="s">
        <v>9508</v>
      </c>
      <c r="B13090" s="370" t="s">
        <v>9509</v>
      </c>
      <c r="C13090" s="371" t="s">
        <v>32</v>
      </c>
      <c r="D13090" s="372">
        <v>0.48</v>
      </c>
    </row>
    <row r="13091" spans="1:4" ht="30" x14ac:dyDescent="0.25">
      <c r="A13091" s="369" t="s">
        <v>10183</v>
      </c>
      <c r="B13091" s="370" t="s">
        <v>10184</v>
      </c>
      <c r="C13091" s="371" t="s">
        <v>21</v>
      </c>
      <c r="D13091" s="372">
        <v>4.6500000000000004</v>
      </c>
    </row>
    <row r="13092" spans="1:4" ht="30" x14ac:dyDescent="0.25">
      <c r="A13092" s="369" t="s">
        <v>11189</v>
      </c>
      <c r="B13092" s="370" t="s">
        <v>11190</v>
      </c>
      <c r="C13092" s="371" t="s">
        <v>569</v>
      </c>
      <c r="D13092" s="372">
        <v>2</v>
      </c>
    </row>
    <row r="13093" spans="1:4" ht="30" x14ac:dyDescent="0.25">
      <c r="A13093" s="369" t="s">
        <v>11191</v>
      </c>
      <c r="B13093" s="370" t="s">
        <v>11192</v>
      </c>
      <c r="C13093" s="371" t="s">
        <v>569</v>
      </c>
      <c r="D13093" s="372">
        <v>2</v>
      </c>
    </row>
    <row r="13094" spans="1:4" x14ac:dyDescent="0.25">
      <c r="A13094" s="369" t="s">
        <v>11193</v>
      </c>
      <c r="B13094" s="370" t="s">
        <v>11194</v>
      </c>
      <c r="C13094" s="371" t="s">
        <v>569</v>
      </c>
      <c r="D13094" s="372">
        <v>1</v>
      </c>
    </row>
    <row r="13095" spans="1:4" x14ac:dyDescent="0.25">
      <c r="A13095" s="369" t="s">
        <v>11601</v>
      </c>
      <c r="B13095" s="370" t="s">
        <v>11602</v>
      </c>
      <c r="C13095" s="371" t="s">
        <v>52</v>
      </c>
      <c r="D13095" s="372">
        <v>0.4</v>
      </c>
    </row>
    <row r="13096" spans="1:4" x14ac:dyDescent="0.25">
      <c r="A13096" s="369" t="s">
        <v>11603</v>
      </c>
      <c r="B13096" s="370" t="s">
        <v>11604</v>
      </c>
      <c r="C13096" s="371" t="s">
        <v>52</v>
      </c>
      <c r="D13096" s="372">
        <v>3.6</v>
      </c>
    </row>
    <row r="13097" spans="1:4" x14ac:dyDescent="0.25">
      <c r="A13097" s="369" t="s">
        <v>11663</v>
      </c>
      <c r="B13097" s="370" t="s">
        <v>11664</v>
      </c>
      <c r="C13097" s="371" t="s">
        <v>569</v>
      </c>
      <c r="D13097" s="372">
        <v>2</v>
      </c>
    </row>
    <row r="13098" spans="1:4" x14ac:dyDescent="0.25">
      <c r="A13098" s="369" t="s">
        <v>11665</v>
      </c>
      <c r="B13098" s="370" t="s">
        <v>11666</v>
      </c>
      <c r="C13098" s="371" t="s">
        <v>569</v>
      </c>
      <c r="D13098" s="372">
        <v>6</v>
      </c>
    </row>
    <row r="13099" spans="1:4" ht="30" x14ac:dyDescent="0.25">
      <c r="A13099" s="369" t="s">
        <v>12023</v>
      </c>
      <c r="B13099" s="370" t="s">
        <v>12024</v>
      </c>
      <c r="C13099" s="371" t="s">
        <v>569</v>
      </c>
      <c r="D13099" s="372">
        <v>1</v>
      </c>
    </row>
    <row r="13100" spans="1:4" x14ac:dyDescent="0.25">
      <c r="A13100" s="369" t="s">
        <v>14665</v>
      </c>
      <c r="B13100" s="370" t="s">
        <v>14666</v>
      </c>
      <c r="C13100" s="371" t="s">
        <v>310</v>
      </c>
      <c r="D13100" s="372">
        <v>0.17</v>
      </c>
    </row>
    <row r="13101" spans="1:4" x14ac:dyDescent="0.25">
      <c r="A13101" s="369" t="s">
        <v>4639</v>
      </c>
      <c r="B13101" s="370" t="s">
        <v>4640</v>
      </c>
      <c r="C13101" s="371" t="s">
        <v>569</v>
      </c>
      <c r="D13101" s="372"/>
    </row>
    <row r="13102" spans="1:4" x14ac:dyDescent="0.25">
      <c r="A13102" s="369" t="s">
        <v>8909</v>
      </c>
      <c r="B13102" s="370" t="s">
        <v>8910</v>
      </c>
      <c r="C13102" s="371" t="s">
        <v>770</v>
      </c>
      <c r="D13102" s="372">
        <v>1.38</v>
      </c>
    </row>
    <row r="13103" spans="1:4" x14ac:dyDescent="0.25">
      <c r="A13103" s="369" t="s">
        <v>8911</v>
      </c>
      <c r="B13103" s="370" t="s">
        <v>8912</v>
      </c>
      <c r="C13103" s="371" t="s">
        <v>770</v>
      </c>
      <c r="D13103" s="372">
        <v>1.38</v>
      </c>
    </row>
    <row r="13104" spans="1:4" x14ac:dyDescent="0.25">
      <c r="A13104" s="369" t="s">
        <v>8919</v>
      </c>
      <c r="B13104" s="370" t="s">
        <v>8920</v>
      </c>
      <c r="C13104" s="371" t="s">
        <v>770</v>
      </c>
      <c r="D13104" s="372">
        <v>2.73</v>
      </c>
    </row>
    <row r="13105" spans="1:4" x14ac:dyDescent="0.25">
      <c r="A13105" s="369" t="s">
        <v>8921</v>
      </c>
      <c r="B13105" s="370" t="s">
        <v>8922</v>
      </c>
      <c r="C13105" s="371" t="s">
        <v>770</v>
      </c>
      <c r="D13105" s="372">
        <v>2.73</v>
      </c>
    </row>
    <row r="13106" spans="1:4" x14ac:dyDescent="0.25">
      <c r="A13106" s="369" t="s">
        <v>8923</v>
      </c>
      <c r="B13106" s="370" t="s">
        <v>8924</v>
      </c>
      <c r="C13106" s="371" t="s">
        <v>770</v>
      </c>
      <c r="D13106" s="372">
        <v>0.17</v>
      </c>
    </row>
    <row r="13107" spans="1:4" x14ac:dyDescent="0.25">
      <c r="A13107" s="369" t="s">
        <v>8925</v>
      </c>
      <c r="B13107" s="370" t="s">
        <v>8926</v>
      </c>
      <c r="C13107" s="371" t="s">
        <v>770</v>
      </c>
      <c r="D13107" s="372">
        <v>0.17</v>
      </c>
    </row>
    <row r="13108" spans="1:4" x14ac:dyDescent="0.25">
      <c r="A13108" s="369" t="s">
        <v>8935</v>
      </c>
      <c r="B13108" s="370" t="s">
        <v>8936</v>
      </c>
      <c r="C13108" s="371" t="s">
        <v>770</v>
      </c>
      <c r="D13108" s="372">
        <v>5.04</v>
      </c>
    </row>
    <row r="13109" spans="1:4" x14ac:dyDescent="0.25">
      <c r="A13109" s="369" t="s">
        <v>8937</v>
      </c>
      <c r="B13109" s="370" t="s">
        <v>8938</v>
      </c>
      <c r="C13109" s="371" t="s">
        <v>770</v>
      </c>
      <c r="D13109" s="372">
        <v>1.57</v>
      </c>
    </row>
    <row r="13110" spans="1:4" x14ac:dyDescent="0.25">
      <c r="A13110" s="369" t="s">
        <v>8939</v>
      </c>
      <c r="B13110" s="370" t="s">
        <v>8940</v>
      </c>
      <c r="C13110" s="371" t="s">
        <v>770</v>
      </c>
      <c r="D13110" s="372">
        <v>0.65</v>
      </c>
    </row>
    <row r="13111" spans="1:4" x14ac:dyDescent="0.25">
      <c r="A13111" s="369" t="s">
        <v>8949</v>
      </c>
      <c r="B13111" s="370" t="s">
        <v>8950</v>
      </c>
      <c r="C13111" s="371" t="s">
        <v>770</v>
      </c>
      <c r="D13111" s="372">
        <v>6.98</v>
      </c>
    </row>
    <row r="13112" spans="1:4" x14ac:dyDescent="0.25">
      <c r="A13112" s="369" t="s">
        <v>8993</v>
      </c>
      <c r="B13112" s="370" t="s">
        <v>8994</v>
      </c>
      <c r="C13112" s="371" t="s">
        <v>32</v>
      </c>
      <c r="D13112" s="372">
        <v>26.75</v>
      </c>
    </row>
    <row r="13113" spans="1:4" x14ac:dyDescent="0.25">
      <c r="A13113" s="369" t="s">
        <v>9043</v>
      </c>
      <c r="B13113" s="370" t="s">
        <v>9044</v>
      </c>
      <c r="C13113" s="371" t="s">
        <v>32</v>
      </c>
      <c r="D13113" s="372">
        <v>13.87</v>
      </c>
    </row>
    <row r="13114" spans="1:4" x14ac:dyDescent="0.25">
      <c r="A13114" s="369" t="s">
        <v>9047</v>
      </c>
      <c r="B13114" s="370" t="s">
        <v>9048</v>
      </c>
      <c r="C13114" s="371" t="s">
        <v>32</v>
      </c>
      <c r="D13114" s="372">
        <v>1.32</v>
      </c>
    </row>
    <row r="13115" spans="1:4" x14ac:dyDescent="0.25">
      <c r="A13115" s="369" t="s">
        <v>9049</v>
      </c>
      <c r="B13115" s="370" t="s">
        <v>9050</v>
      </c>
      <c r="C13115" s="371" t="s">
        <v>25</v>
      </c>
      <c r="D13115" s="372">
        <v>0.12</v>
      </c>
    </row>
    <row r="13116" spans="1:4" x14ac:dyDescent="0.25">
      <c r="A13116" s="369" t="s">
        <v>9061</v>
      </c>
      <c r="B13116" s="370" t="s">
        <v>9062</v>
      </c>
      <c r="C13116" s="371" t="s">
        <v>25</v>
      </c>
      <c r="D13116" s="372">
        <v>1.7999999999999999E-2</v>
      </c>
    </row>
    <row r="13117" spans="1:4" x14ac:dyDescent="0.25">
      <c r="A13117" s="369" t="s">
        <v>9077</v>
      </c>
      <c r="B13117" s="370" t="s">
        <v>9078</v>
      </c>
      <c r="C13117" s="371" t="s">
        <v>32</v>
      </c>
      <c r="D13117" s="372">
        <v>1.94</v>
      </c>
    </row>
    <row r="13118" spans="1:4" x14ac:dyDescent="0.25">
      <c r="A13118" s="369" t="s">
        <v>9108</v>
      </c>
      <c r="B13118" s="370" t="s">
        <v>9109</v>
      </c>
      <c r="C13118" s="371" t="s">
        <v>52</v>
      </c>
      <c r="D13118" s="372">
        <v>1.51</v>
      </c>
    </row>
    <row r="13119" spans="1:4" x14ac:dyDescent="0.25">
      <c r="A13119" s="369" t="s">
        <v>9370</v>
      </c>
      <c r="B13119" s="370" t="s">
        <v>9371</v>
      </c>
      <c r="C13119" s="371" t="s">
        <v>21</v>
      </c>
      <c r="D13119" s="372">
        <v>6.9000000000000006E-2</v>
      </c>
    </row>
    <row r="13120" spans="1:4" x14ac:dyDescent="0.25">
      <c r="A13120" s="369" t="s">
        <v>9394</v>
      </c>
      <c r="B13120" s="370" t="s">
        <v>9395</v>
      </c>
      <c r="C13120" s="371" t="s">
        <v>21</v>
      </c>
      <c r="D13120" s="372">
        <v>0.22700000000000001</v>
      </c>
    </row>
    <row r="13121" spans="1:4" x14ac:dyDescent="0.25">
      <c r="A13121" s="369" t="s">
        <v>9506</v>
      </c>
      <c r="B13121" s="370" t="s">
        <v>9507</v>
      </c>
      <c r="C13121" s="371" t="s">
        <v>32</v>
      </c>
      <c r="D13121" s="372">
        <v>0.13800000000000001</v>
      </c>
    </row>
    <row r="13122" spans="1:4" x14ac:dyDescent="0.25">
      <c r="A13122" s="369" t="s">
        <v>9508</v>
      </c>
      <c r="B13122" s="370" t="s">
        <v>9509</v>
      </c>
      <c r="C13122" s="371" t="s">
        <v>32</v>
      </c>
      <c r="D13122" s="372">
        <v>0.03</v>
      </c>
    </row>
    <row r="13123" spans="1:4" x14ac:dyDescent="0.25">
      <c r="A13123" s="369" t="s">
        <v>9952</v>
      </c>
      <c r="B13123" s="370" t="s">
        <v>9953</v>
      </c>
      <c r="C13123" s="371" t="s">
        <v>569</v>
      </c>
      <c r="D13123" s="372">
        <v>61</v>
      </c>
    </row>
    <row r="13124" spans="1:4" x14ac:dyDescent="0.25">
      <c r="A13124" s="369" t="s">
        <v>10086</v>
      </c>
      <c r="B13124" s="370" t="s">
        <v>10087</v>
      </c>
      <c r="C13124" s="371" t="s">
        <v>21</v>
      </c>
      <c r="D13124" s="372">
        <v>0.36</v>
      </c>
    </row>
    <row r="13125" spans="1:4" x14ac:dyDescent="0.25">
      <c r="A13125" s="369" t="s">
        <v>10520</v>
      </c>
      <c r="B13125" s="370" t="s">
        <v>10521</v>
      </c>
      <c r="C13125" s="371" t="s">
        <v>569</v>
      </c>
      <c r="D13125" s="372">
        <v>0.36</v>
      </c>
    </row>
    <row r="13126" spans="1:4" ht="30" x14ac:dyDescent="0.25">
      <c r="A13126" s="369" t="s">
        <v>10542</v>
      </c>
      <c r="B13126" s="370" t="s">
        <v>10543</v>
      </c>
      <c r="C13126" s="371" t="s">
        <v>310</v>
      </c>
      <c r="D13126" s="372">
        <v>0.18</v>
      </c>
    </row>
    <row r="13127" spans="1:4" ht="30" x14ac:dyDescent="0.25">
      <c r="A13127" s="369" t="s">
        <v>10596</v>
      </c>
      <c r="B13127" s="370" t="s">
        <v>10597</v>
      </c>
      <c r="C13127" s="371" t="s">
        <v>310</v>
      </c>
      <c r="D13127" s="372">
        <v>0.15</v>
      </c>
    </row>
    <row r="13128" spans="1:4" x14ac:dyDescent="0.25">
      <c r="A13128" s="369" t="s">
        <v>11581</v>
      </c>
      <c r="B13128" s="370" t="s">
        <v>11582</v>
      </c>
      <c r="C13128" s="371" t="s">
        <v>52</v>
      </c>
      <c r="D13128" s="372">
        <v>3.15</v>
      </c>
    </row>
    <row r="13129" spans="1:4" x14ac:dyDescent="0.25">
      <c r="A13129" s="369" t="s">
        <v>14665</v>
      </c>
      <c r="B13129" s="370" t="s">
        <v>14666</v>
      </c>
      <c r="C13129" s="371" t="s">
        <v>310</v>
      </c>
      <c r="D13129" s="372">
        <v>0.03</v>
      </c>
    </row>
    <row r="13130" spans="1:4" x14ac:dyDescent="0.25">
      <c r="A13130" s="365" t="s">
        <v>7983</v>
      </c>
      <c r="B13130" s="366" t="s">
        <v>4641</v>
      </c>
      <c r="C13130" s="367"/>
      <c r="D13130" s="368"/>
    </row>
    <row r="13131" spans="1:4" x14ac:dyDescent="0.25">
      <c r="A13131" s="369" t="s">
        <v>4642</v>
      </c>
      <c r="B13131" s="370" t="s">
        <v>4643</v>
      </c>
      <c r="C13131" s="371" t="s">
        <v>569</v>
      </c>
      <c r="D13131" s="372"/>
    </row>
    <row r="13132" spans="1:4" x14ac:dyDescent="0.25">
      <c r="A13132" s="369" t="s">
        <v>8919</v>
      </c>
      <c r="B13132" s="370" t="s">
        <v>8920</v>
      </c>
      <c r="C13132" s="371" t="s">
        <v>770</v>
      </c>
      <c r="D13132" s="372">
        <v>0.75</v>
      </c>
    </row>
    <row r="13133" spans="1:4" x14ac:dyDescent="0.25">
      <c r="A13133" s="369" t="s">
        <v>8921</v>
      </c>
      <c r="B13133" s="370" t="s">
        <v>8922</v>
      </c>
      <c r="C13133" s="371" t="s">
        <v>770</v>
      </c>
      <c r="D13133" s="372">
        <v>0.75</v>
      </c>
    </row>
    <row r="13134" spans="1:4" ht="30" x14ac:dyDescent="0.25">
      <c r="A13134" s="369" t="s">
        <v>11499</v>
      </c>
      <c r="B13134" s="370" t="s">
        <v>11500</v>
      </c>
      <c r="C13134" s="371" t="s">
        <v>569</v>
      </c>
      <c r="D13134" s="372">
        <v>1</v>
      </c>
    </row>
    <row r="13135" spans="1:4" x14ac:dyDescent="0.25">
      <c r="A13135" s="369" t="s">
        <v>4644</v>
      </c>
      <c r="B13135" s="370" t="s">
        <v>4645</v>
      </c>
      <c r="C13135" s="371" t="s">
        <v>569</v>
      </c>
      <c r="D13135" s="372"/>
    </row>
    <row r="13136" spans="1:4" x14ac:dyDescent="0.25">
      <c r="A13136" s="369" t="s">
        <v>8919</v>
      </c>
      <c r="B13136" s="370" t="s">
        <v>8920</v>
      </c>
      <c r="C13136" s="371" t="s">
        <v>770</v>
      </c>
      <c r="D13136" s="372">
        <v>0.75</v>
      </c>
    </row>
    <row r="13137" spans="1:4" x14ac:dyDescent="0.25">
      <c r="A13137" s="369" t="s">
        <v>8921</v>
      </c>
      <c r="B13137" s="370" t="s">
        <v>8922</v>
      </c>
      <c r="C13137" s="371" t="s">
        <v>770</v>
      </c>
      <c r="D13137" s="372">
        <v>0.75</v>
      </c>
    </row>
    <row r="13138" spans="1:4" ht="30" x14ac:dyDescent="0.25">
      <c r="A13138" s="369" t="s">
        <v>11497</v>
      </c>
      <c r="B13138" s="370" t="s">
        <v>11498</v>
      </c>
      <c r="C13138" s="371" t="s">
        <v>569</v>
      </c>
      <c r="D13138" s="372">
        <v>1</v>
      </c>
    </row>
    <row r="13139" spans="1:4" x14ac:dyDescent="0.25">
      <c r="A13139" s="369" t="s">
        <v>431</v>
      </c>
      <c r="B13139" s="370" t="s">
        <v>430</v>
      </c>
      <c r="C13139" s="371" t="s">
        <v>569</v>
      </c>
      <c r="D13139" s="372"/>
    </row>
    <row r="13140" spans="1:4" x14ac:dyDescent="0.25">
      <c r="A13140" s="369" t="s">
        <v>8919</v>
      </c>
      <c r="B13140" s="370" t="s">
        <v>8920</v>
      </c>
      <c r="C13140" s="371" t="s">
        <v>770</v>
      </c>
      <c r="D13140" s="372">
        <v>1.2</v>
      </c>
    </row>
    <row r="13141" spans="1:4" x14ac:dyDescent="0.25">
      <c r="A13141" s="369" t="s">
        <v>8921</v>
      </c>
      <c r="B13141" s="370" t="s">
        <v>8922</v>
      </c>
      <c r="C13141" s="371" t="s">
        <v>770</v>
      </c>
      <c r="D13141" s="372">
        <v>1.2</v>
      </c>
    </row>
    <row r="13142" spans="1:4" ht="30" x14ac:dyDescent="0.25">
      <c r="A13142" s="369" t="s">
        <v>11775</v>
      </c>
      <c r="B13142" s="370" t="s">
        <v>11776</v>
      </c>
      <c r="C13142" s="371" t="s">
        <v>569</v>
      </c>
      <c r="D13142" s="372">
        <v>1</v>
      </c>
    </row>
    <row r="13143" spans="1:4" x14ac:dyDescent="0.25">
      <c r="A13143" s="369" t="s">
        <v>4646</v>
      </c>
      <c r="B13143" s="370" t="s">
        <v>4647</v>
      </c>
      <c r="C13143" s="371" t="s">
        <v>569</v>
      </c>
      <c r="D13143" s="372"/>
    </row>
    <row r="13144" spans="1:4" x14ac:dyDescent="0.25">
      <c r="A13144" s="369" t="s">
        <v>8919</v>
      </c>
      <c r="B13144" s="370" t="s">
        <v>8920</v>
      </c>
      <c r="C13144" s="371" t="s">
        <v>770</v>
      </c>
      <c r="D13144" s="372">
        <v>1.2</v>
      </c>
    </row>
    <row r="13145" spans="1:4" x14ac:dyDescent="0.25">
      <c r="A13145" s="369" t="s">
        <v>8921</v>
      </c>
      <c r="B13145" s="370" t="s">
        <v>8922</v>
      </c>
      <c r="C13145" s="371" t="s">
        <v>770</v>
      </c>
      <c r="D13145" s="372">
        <v>1.2</v>
      </c>
    </row>
    <row r="13146" spans="1:4" x14ac:dyDescent="0.25">
      <c r="A13146" s="369" t="s">
        <v>11777</v>
      </c>
      <c r="B13146" s="370" t="s">
        <v>11778</v>
      </c>
      <c r="C13146" s="371" t="s">
        <v>569</v>
      </c>
      <c r="D13146" s="372">
        <v>1</v>
      </c>
    </row>
    <row r="13147" spans="1:4" x14ac:dyDescent="0.25">
      <c r="A13147" s="369" t="s">
        <v>4648</v>
      </c>
      <c r="B13147" s="370" t="s">
        <v>4649</v>
      </c>
      <c r="C13147" s="371" t="s">
        <v>569</v>
      </c>
      <c r="D13147" s="372"/>
    </row>
    <row r="13148" spans="1:4" x14ac:dyDescent="0.25">
      <c r="A13148" s="369" t="s">
        <v>8919</v>
      </c>
      <c r="B13148" s="370" t="s">
        <v>8920</v>
      </c>
      <c r="C13148" s="371" t="s">
        <v>770</v>
      </c>
      <c r="D13148" s="372">
        <v>0.75</v>
      </c>
    </row>
    <row r="13149" spans="1:4" x14ac:dyDescent="0.25">
      <c r="A13149" s="369" t="s">
        <v>8921</v>
      </c>
      <c r="B13149" s="370" t="s">
        <v>8922</v>
      </c>
      <c r="C13149" s="371" t="s">
        <v>770</v>
      </c>
      <c r="D13149" s="372">
        <v>0.75</v>
      </c>
    </row>
    <row r="13150" spans="1:4" ht="30" x14ac:dyDescent="0.25">
      <c r="A13150" s="369" t="s">
        <v>11501</v>
      </c>
      <c r="B13150" s="370" t="s">
        <v>11502</v>
      </c>
      <c r="C13150" s="371" t="s">
        <v>569</v>
      </c>
      <c r="D13150" s="372">
        <v>1</v>
      </c>
    </row>
    <row r="13151" spans="1:4" x14ac:dyDescent="0.25">
      <c r="A13151" s="365" t="s">
        <v>7984</v>
      </c>
      <c r="B13151" s="366" t="s">
        <v>15195</v>
      </c>
      <c r="C13151" s="367"/>
      <c r="D13151" s="368"/>
    </row>
    <row r="13152" spans="1:4" x14ac:dyDescent="0.25">
      <c r="A13152" s="369" t="s">
        <v>4650</v>
      </c>
      <c r="B13152" s="370" t="s">
        <v>4651</v>
      </c>
      <c r="C13152" s="371" t="s">
        <v>569</v>
      </c>
      <c r="D13152" s="372"/>
    </row>
    <row r="13153" spans="1:4" x14ac:dyDescent="0.25">
      <c r="A13153" s="369" t="s">
        <v>8681</v>
      </c>
      <c r="B13153" s="370" t="s">
        <v>8682</v>
      </c>
      <c r="C13153" s="371" t="s">
        <v>569</v>
      </c>
      <c r="D13153" s="372">
        <v>1</v>
      </c>
    </row>
    <row r="13154" spans="1:4" x14ac:dyDescent="0.25">
      <c r="A13154" s="365" t="s">
        <v>7986</v>
      </c>
      <c r="B13154" s="366" t="s">
        <v>15196</v>
      </c>
      <c r="C13154" s="367"/>
      <c r="D13154" s="368"/>
    </row>
    <row r="13155" spans="1:4" ht="30" x14ac:dyDescent="0.25">
      <c r="A13155" s="365" t="s">
        <v>7987</v>
      </c>
      <c r="B13155" s="366" t="s">
        <v>15197</v>
      </c>
      <c r="C13155" s="367"/>
      <c r="D13155" s="368"/>
    </row>
    <row r="13156" spans="1:4" ht="30" x14ac:dyDescent="0.25">
      <c r="A13156" s="369" t="s">
        <v>4654</v>
      </c>
      <c r="B13156" s="370" t="s">
        <v>4655</v>
      </c>
      <c r="C13156" s="371" t="s">
        <v>52</v>
      </c>
      <c r="D13156" s="372"/>
    </row>
    <row r="13157" spans="1:4" x14ac:dyDescent="0.25">
      <c r="A13157" s="369" t="s">
        <v>8919</v>
      </c>
      <c r="B13157" s="370" t="s">
        <v>8920</v>
      </c>
      <c r="C13157" s="371" t="s">
        <v>770</v>
      </c>
      <c r="D13157" s="372">
        <v>0.5</v>
      </c>
    </row>
    <row r="13158" spans="1:4" x14ac:dyDescent="0.25">
      <c r="A13158" s="369" t="s">
        <v>8921</v>
      </c>
      <c r="B13158" s="370" t="s">
        <v>8922</v>
      </c>
      <c r="C13158" s="371" t="s">
        <v>770</v>
      </c>
      <c r="D13158" s="372">
        <v>0.5</v>
      </c>
    </row>
    <row r="13159" spans="1:4" x14ac:dyDescent="0.25">
      <c r="A13159" s="369" t="s">
        <v>9129</v>
      </c>
      <c r="B13159" s="370" t="s">
        <v>9130</v>
      </c>
      <c r="C13159" s="371" t="s">
        <v>32</v>
      </c>
      <c r="D13159" s="372">
        <v>2.5000000000000001E-3</v>
      </c>
    </row>
    <row r="13160" spans="1:4" x14ac:dyDescent="0.25">
      <c r="A13160" s="369" t="s">
        <v>10526</v>
      </c>
      <c r="B13160" s="370" t="s">
        <v>10527</v>
      </c>
      <c r="C13160" s="371" t="s">
        <v>569</v>
      </c>
      <c r="D13160" s="372">
        <v>0.04</v>
      </c>
    </row>
    <row r="13161" spans="1:4" x14ac:dyDescent="0.25">
      <c r="A13161" s="369" t="s">
        <v>11013</v>
      </c>
      <c r="B13161" s="370" t="s">
        <v>11014</v>
      </c>
      <c r="C13161" s="371" t="s">
        <v>52</v>
      </c>
      <c r="D13161" s="372">
        <v>1.5</v>
      </c>
    </row>
    <row r="13162" spans="1:4" x14ac:dyDescent="0.25">
      <c r="A13162" s="369" t="s">
        <v>11097</v>
      </c>
      <c r="B13162" s="370" t="s">
        <v>11098</v>
      </c>
      <c r="C13162" s="371" t="s">
        <v>310</v>
      </c>
      <c r="D13162" s="372">
        <v>3.0000000000000001E-3</v>
      </c>
    </row>
    <row r="13163" spans="1:4" ht="30" x14ac:dyDescent="0.25">
      <c r="A13163" s="369" t="s">
        <v>432</v>
      </c>
      <c r="B13163" s="370" t="s">
        <v>437</v>
      </c>
      <c r="C13163" s="371" t="s">
        <v>52</v>
      </c>
      <c r="D13163" s="372"/>
    </row>
    <row r="13164" spans="1:4" x14ac:dyDescent="0.25">
      <c r="A13164" s="369" t="s">
        <v>8919</v>
      </c>
      <c r="B13164" s="370" t="s">
        <v>8920</v>
      </c>
      <c r="C13164" s="371" t="s">
        <v>770</v>
      </c>
      <c r="D13164" s="372">
        <v>0.5</v>
      </c>
    </row>
    <row r="13165" spans="1:4" x14ac:dyDescent="0.25">
      <c r="A13165" s="369" t="s">
        <v>8921</v>
      </c>
      <c r="B13165" s="370" t="s">
        <v>8922</v>
      </c>
      <c r="C13165" s="371" t="s">
        <v>770</v>
      </c>
      <c r="D13165" s="372">
        <v>0.5</v>
      </c>
    </row>
    <row r="13166" spans="1:4" x14ac:dyDescent="0.25">
      <c r="A13166" s="369" t="s">
        <v>9129</v>
      </c>
      <c r="B13166" s="370" t="s">
        <v>9130</v>
      </c>
      <c r="C13166" s="371" t="s">
        <v>32</v>
      </c>
      <c r="D13166" s="372">
        <v>3.0000000000000001E-3</v>
      </c>
    </row>
    <row r="13167" spans="1:4" x14ac:dyDescent="0.25">
      <c r="A13167" s="369" t="s">
        <v>10526</v>
      </c>
      <c r="B13167" s="370" t="s">
        <v>10527</v>
      </c>
      <c r="C13167" s="371" t="s">
        <v>569</v>
      </c>
      <c r="D13167" s="372">
        <v>0.05</v>
      </c>
    </row>
    <row r="13168" spans="1:4" x14ac:dyDescent="0.25">
      <c r="A13168" s="369" t="s">
        <v>11015</v>
      </c>
      <c r="B13168" s="370" t="s">
        <v>11016</v>
      </c>
      <c r="C13168" s="371" t="s">
        <v>52</v>
      </c>
      <c r="D13168" s="372">
        <v>1.5</v>
      </c>
    </row>
    <row r="13169" spans="1:4" x14ac:dyDescent="0.25">
      <c r="A13169" s="369" t="s">
        <v>11097</v>
      </c>
      <c r="B13169" s="370" t="s">
        <v>11098</v>
      </c>
      <c r="C13169" s="371" t="s">
        <v>310</v>
      </c>
      <c r="D13169" s="372">
        <v>4.0000000000000001E-3</v>
      </c>
    </row>
    <row r="13170" spans="1:4" ht="30" x14ac:dyDescent="0.25">
      <c r="A13170" s="369" t="s">
        <v>433</v>
      </c>
      <c r="B13170" s="370" t="s">
        <v>438</v>
      </c>
      <c r="C13170" s="371" t="s">
        <v>52</v>
      </c>
      <c r="D13170" s="372"/>
    </row>
    <row r="13171" spans="1:4" x14ac:dyDescent="0.25">
      <c r="A13171" s="369" t="s">
        <v>8919</v>
      </c>
      <c r="B13171" s="370" t="s">
        <v>8920</v>
      </c>
      <c r="C13171" s="371" t="s">
        <v>770</v>
      </c>
      <c r="D13171" s="372">
        <v>0.5</v>
      </c>
    </row>
    <row r="13172" spans="1:4" x14ac:dyDescent="0.25">
      <c r="A13172" s="369" t="s">
        <v>8921</v>
      </c>
      <c r="B13172" s="370" t="s">
        <v>8922</v>
      </c>
      <c r="C13172" s="371" t="s">
        <v>770</v>
      </c>
      <c r="D13172" s="372">
        <v>0.5</v>
      </c>
    </row>
    <row r="13173" spans="1:4" x14ac:dyDescent="0.25">
      <c r="A13173" s="369" t="s">
        <v>9129</v>
      </c>
      <c r="B13173" s="370" t="s">
        <v>9130</v>
      </c>
      <c r="C13173" s="371" t="s">
        <v>32</v>
      </c>
      <c r="D13173" s="372">
        <v>4.0000000000000001E-3</v>
      </c>
    </row>
    <row r="13174" spans="1:4" x14ac:dyDescent="0.25">
      <c r="A13174" s="369" t="s">
        <v>10526</v>
      </c>
      <c r="B13174" s="370" t="s">
        <v>10527</v>
      </c>
      <c r="C13174" s="371" t="s">
        <v>569</v>
      </c>
      <c r="D13174" s="372">
        <v>0.06</v>
      </c>
    </row>
    <row r="13175" spans="1:4" x14ac:dyDescent="0.25">
      <c r="A13175" s="369" t="s">
        <v>11017</v>
      </c>
      <c r="B13175" s="370" t="s">
        <v>11018</v>
      </c>
      <c r="C13175" s="371" t="s">
        <v>52</v>
      </c>
      <c r="D13175" s="372">
        <v>1.5</v>
      </c>
    </row>
    <row r="13176" spans="1:4" x14ac:dyDescent="0.25">
      <c r="A13176" s="369" t="s">
        <v>11097</v>
      </c>
      <c r="B13176" s="370" t="s">
        <v>11098</v>
      </c>
      <c r="C13176" s="371" t="s">
        <v>310</v>
      </c>
      <c r="D13176" s="372">
        <v>5.4999999999999997E-3</v>
      </c>
    </row>
    <row r="13177" spans="1:4" ht="30" x14ac:dyDescent="0.25">
      <c r="A13177" s="369" t="s">
        <v>434</v>
      </c>
      <c r="B13177" s="370" t="s">
        <v>439</v>
      </c>
      <c r="C13177" s="371" t="s">
        <v>52</v>
      </c>
      <c r="D13177" s="372"/>
    </row>
    <row r="13178" spans="1:4" x14ac:dyDescent="0.25">
      <c r="A13178" s="369" t="s">
        <v>8919</v>
      </c>
      <c r="B13178" s="370" t="s">
        <v>8920</v>
      </c>
      <c r="C13178" s="371" t="s">
        <v>770</v>
      </c>
      <c r="D13178" s="372">
        <v>0.5</v>
      </c>
    </row>
    <row r="13179" spans="1:4" x14ac:dyDescent="0.25">
      <c r="A13179" s="369" t="s">
        <v>8921</v>
      </c>
      <c r="B13179" s="370" t="s">
        <v>8922</v>
      </c>
      <c r="C13179" s="371" t="s">
        <v>770</v>
      </c>
      <c r="D13179" s="372">
        <v>0.5</v>
      </c>
    </row>
    <row r="13180" spans="1:4" x14ac:dyDescent="0.25">
      <c r="A13180" s="369" t="s">
        <v>9129</v>
      </c>
      <c r="B13180" s="370" t="s">
        <v>9130</v>
      </c>
      <c r="C13180" s="371" t="s">
        <v>32</v>
      </c>
      <c r="D13180" s="372">
        <v>5.0000000000000001E-3</v>
      </c>
    </row>
    <row r="13181" spans="1:4" x14ac:dyDescent="0.25">
      <c r="A13181" s="369" t="s">
        <v>10526</v>
      </c>
      <c r="B13181" s="370" t="s">
        <v>10527</v>
      </c>
      <c r="C13181" s="371" t="s">
        <v>569</v>
      </c>
      <c r="D13181" s="372">
        <v>7.0000000000000007E-2</v>
      </c>
    </row>
    <row r="13182" spans="1:4" x14ac:dyDescent="0.25">
      <c r="A13182" s="369" t="s">
        <v>11019</v>
      </c>
      <c r="B13182" s="370" t="s">
        <v>11020</v>
      </c>
      <c r="C13182" s="371" t="s">
        <v>52</v>
      </c>
      <c r="D13182" s="372">
        <v>1.5</v>
      </c>
    </row>
    <row r="13183" spans="1:4" x14ac:dyDescent="0.25">
      <c r="A13183" s="369" t="s">
        <v>11097</v>
      </c>
      <c r="B13183" s="370" t="s">
        <v>11098</v>
      </c>
      <c r="C13183" s="371" t="s">
        <v>310</v>
      </c>
      <c r="D13183" s="372">
        <v>7.0000000000000001E-3</v>
      </c>
    </row>
    <row r="13184" spans="1:4" ht="30" x14ac:dyDescent="0.25">
      <c r="A13184" s="369" t="s">
        <v>435</v>
      </c>
      <c r="B13184" s="370" t="s">
        <v>440</v>
      </c>
      <c r="C13184" s="371" t="s">
        <v>52</v>
      </c>
      <c r="D13184" s="372"/>
    </row>
    <row r="13185" spans="1:4" x14ac:dyDescent="0.25">
      <c r="A13185" s="369" t="s">
        <v>8919</v>
      </c>
      <c r="B13185" s="370" t="s">
        <v>8920</v>
      </c>
      <c r="C13185" s="371" t="s">
        <v>770</v>
      </c>
      <c r="D13185" s="372">
        <v>0.6</v>
      </c>
    </row>
    <row r="13186" spans="1:4" x14ac:dyDescent="0.25">
      <c r="A13186" s="369" t="s">
        <v>8921</v>
      </c>
      <c r="B13186" s="370" t="s">
        <v>8922</v>
      </c>
      <c r="C13186" s="371" t="s">
        <v>770</v>
      </c>
      <c r="D13186" s="372">
        <v>0.6</v>
      </c>
    </row>
    <row r="13187" spans="1:4" x14ac:dyDescent="0.25">
      <c r="A13187" s="369" t="s">
        <v>9129</v>
      </c>
      <c r="B13187" s="370" t="s">
        <v>9130</v>
      </c>
      <c r="C13187" s="371" t="s">
        <v>32</v>
      </c>
      <c r="D13187" s="372">
        <v>7.4999999999999997E-3</v>
      </c>
    </row>
    <row r="13188" spans="1:4" x14ac:dyDescent="0.25">
      <c r="A13188" s="369" t="s">
        <v>10526</v>
      </c>
      <c r="B13188" s="370" t="s">
        <v>10527</v>
      </c>
      <c r="C13188" s="371" t="s">
        <v>569</v>
      </c>
      <c r="D13188" s="372">
        <v>0.08</v>
      </c>
    </row>
    <row r="13189" spans="1:4" x14ac:dyDescent="0.25">
      <c r="A13189" s="369" t="s">
        <v>11021</v>
      </c>
      <c r="B13189" s="370" t="s">
        <v>11022</v>
      </c>
      <c r="C13189" s="371" t="s">
        <v>52</v>
      </c>
      <c r="D13189" s="372">
        <v>1.4</v>
      </c>
    </row>
    <row r="13190" spans="1:4" x14ac:dyDescent="0.25">
      <c r="A13190" s="369" t="s">
        <v>11097</v>
      </c>
      <c r="B13190" s="370" t="s">
        <v>11098</v>
      </c>
      <c r="C13190" s="371" t="s">
        <v>310</v>
      </c>
      <c r="D13190" s="372">
        <v>1.0999999999999999E-2</v>
      </c>
    </row>
    <row r="13191" spans="1:4" ht="30" x14ac:dyDescent="0.25">
      <c r="A13191" s="369" t="s">
        <v>436</v>
      </c>
      <c r="B13191" s="370" t="s">
        <v>441</v>
      </c>
      <c r="C13191" s="371" t="s">
        <v>52</v>
      </c>
      <c r="D13191" s="372"/>
    </row>
    <row r="13192" spans="1:4" x14ac:dyDescent="0.25">
      <c r="A13192" s="369" t="s">
        <v>8919</v>
      </c>
      <c r="B13192" s="370" t="s">
        <v>8920</v>
      </c>
      <c r="C13192" s="371" t="s">
        <v>770</v>
      </c>
      <c r="D13192" s="372">
        <v>0.7</v>
      </c>
    </row>
    <row r="13193" spans="1:4" x14ac:dyDescent="0.25">
      <c r="A13193" s="369" t="s">
        <v>8921</v>
      </c>
      <c r="B13193" s="370" t="s">
        <v>8922</v>
      </c>
      <c r="C13193" s="371" t="s">
        <v>770</v>
      </c>
      <c r="D13193" s="372">
        <v>0.7</v>
      </c>
    </row>
    <row r="13194" spans="1:4" x14ac:dyDescent="0.25">
      <c r="A13194" s="369" t="s">
        <v>9129</v>
      </c>
      <c r="B13194" s="370" t="s">
        <v>9130</v>
      </c>
      <c r="C13194" s="371" t="s">
        <v>32</v>
      </c>
      <c r="D13194" s="372">
        <v>0.01</v>
      </c>
    </row>
    <row r="13195" spans="1:4" x14ac:dyDescent="0.25">
      <c r="A13195" s="369" t="s">
        <v>10526</v>
      </c>
      <c r="B13195" s="370" t="s">
        <v>10527</v>
      </c>
      <c r="C13195" s="371" t="s">
        <v>569</v>
      </c>
      <c r="D13195" s="372">
        <v>0.09</v>
      </c>
    </row>
    <row r="13196" spans="1:4" x14ac:dyDescent="0.25">
      <c r="A13196" s="369" t="s">
        <v>11023</v>
      </c>
      <c r="B13196" s="370" t="s">
        <v>11024</v>
      </c>
      <c r="C13196" s="371" t="s">
        <v>52</v>
      </c>
      <c r="D13196" s="372">
        <v>1.4</v>
      </c>
    </row>
    <row r="13197" spans="1:4" x14ac:dyDescent="0.25">
      <c r="A13197" s="369" t="s">
        <v>11097</v>
      </c>
      <c r="B13197" s="370" t="s">
        <v>11098</v>
      </c>
      <c r="C13197" s="371" t="s">
        <v>310</v>
      </c>
      <c r="D13197" s="372">
        <v>1.4999999999999999E-2</v>
      </c>
    </row>
    <row r="13198" spans="1:4" ht="30" x14ac:dyDescent="0.25">
      <c r="A13198" s="369" t="s">
        <v>4656</v>
      </c>
      <c r="B13198" s="370" t="s">
        <v>4657</v>
      </c>
      <c r="C13198" s="371" t="s">
        <v>52</v>
      </c>
      <c r="D13198" s="372"/>
    </row>
    <row r="13199" spans="1:4" x14ac:dyDescent="0.25">
      <c r="A13199" s="369" t="s">
        <v>8919</v>
      </c>
      <c r="B13199" s="370" t="s">
        <v>8920</v>
      </c>
      <c r="C13199" s="371" t="s">
        <v>770</v>
      </c>
      <c r="D13199" s="372">
        <v>0.9</v>
      </c>
    </row>
    <row r="13200" spans="1:4" x14ac:dyDescent="0.25">
      <c r="A13200" s="369" t="s">
        <v>8921</v>
      </c>
      <c r="B13200" s="370" t="s">
        <v>8922</v>
      </c>
      <c r="C13200" s="371" t="s">
        <v>770</v>
      </c>
      <c r="D13200" s="372">
        <v>0.9</v>
      </c>
    </row>
    <row r="13201" spans="1:4" x14ac:dyDescent="0.25">
      <c r="A13201" s="369" t="s">
        <v>9129</v>
      </c>
      <c r="B13201" s="370" t="s">
        <v>9130</v>
      </c>
      <c r="C13201" s="371" t="s">
        <v>32</v>
      </c>
      <c r="D13201" s="372">
        <v>1.7000000000000001E-2</v>
      </c>
    </row>
    <row r="13202" spans="1:4" x14ac:dyDescent="0.25">
      <c r="A13202" s="369" t="s">
        <v>10526</v>
      </c>
      <c r="B13202" s="370" t="s">
        <v>10527</v>
      </c>
      <c r="C13202" s="371" t="s">
        <v>569</v>
      </c>
      <c r="D13202" s="372">
        <v>0.1</v>
      </c>
    </row>
    <row r="13203" spans="1:4" x14ac:dyDescent="0.25">
      <c r="A13203" s="369" t="s">
        <v>11025</v>
      </c>
      <c r="B13203" s="370" t="s">
        <v>11026</v>
      </c>
      <c r="C13203" s="371" t="s">
        <v>52</v>
      </c>
      <c r="D13203" s="372">
        <v>1.4</v>
      </c>
    </row>
    <row r="13204" spans="1:4" x14ac:dyDescent="0.25">
      <c r="A13204" s="369" t="s">
        <v>11097</v>
      </c>
      <c r="B13204" s="370" t="s">
        <v>11098</v>
      </c>
      <c r="C13204" s="371" t="s">
        <v>310</v>
      </c>
      <c r="D13204" s="372">
        <v>2.5999999999999999E-2</v>
      </c>
    </row>
    <row r="13205" spans="1:4" ht="30" x14ac:dyDescent="0.25">
      <c r="A13205" s="369" t="s">
        <v>4658</v>
      </c>
      <c r="B13205" s="370" t="s">
        <v>4659</v>
      </c>
      <c r="C13205" s="371" t="s">
        <v>52</v>
      </c>
      <c r="D13205" s="372"/>
    </row>
    <row r="13206" spans="1:4" x14ac:dyDescent="0.25">
      <c r="A13206" s="369" t="s">
        <v>8919</v>
      </c>
      <c r="B13206" s="370" t="s">
        <v>8920</v>
      </c>
      <c r="C13206" s="371" t="s">
        <v>770</v>
      </c>
      <c r="D13206" s="372">
        <v>1</v>
      </c>
    </row>
    <row r="13207" spans="1:4" x14ac:dyDescent="0.25">
      <c r="A13207" s="369" t="s">
        <v>8921</v>
      </c>
      <c r="B13207" s="370" t="s">
        <v>8922</v>
      </c>
      <c r="C13207" s="371" t="s">
        <v>770</v>
      </c>
      <c r="D13207" s="372">
        <v>1</v>
      </c>
    </row>
    <row r="13208" spans="1:4" x14ac:dyDescent="0.25">
      <c r="A13208" s="369" t="s">
        <v>9129</v>
      </c>
      <c r="B13208" s="370" t="s">
        <v>9130</v>
      </c>
      <c r="C13208" s="371" t="s">
        <v>32</v>
      </c>
      <c r="D13208" s="372">
        <v>0.02</v>
      </c>
    </row>
    <row r="13209" spans="1:4" x14ac:dyDescent="0.25">
      <c r="A13209" s="369" t="s">
        <v>10526</v>
      </c>
      <c r="B13209" s="370" t="s">
        <v>10527</v>
      </c>
      <c r="C13209" s="371" t="s">
        <v>569</v>
      </c>
      <c r="D13209" s="372">
        <v>0.11</v>
      </c>
    </row>
    <row r="13210" spans="1:4" x14ac:dyDescent="0.25">
      <c r="A13210" s="369" t="s">
        <v>11027</v>
      </c>
      <c r="B13210" s="370" t="s">
        <v>11028</v>
      </c>
      <c r="C13210" s="371" t="s">
        <v>52</v>
      </c>
      <c r="D13210" s="372">
        <v>1.3</v>
      </c>
    </row>
    <row r="13211" spans="1:4" x14ac:dyDescent="0.25">
      <c r="A13211" s="369" t="s">
        <v>11097</v>
      </c>
      <c r="B13211" s="370" t="s">
        <v>11098</v>
      </c>
      <c r="C13211" s="371" t="s">
        <v>310</v>
      </c>
      <c r="D13211" s="372">
        <v>0.03</v>
      </c>
    </row>
    <row r="13212" spans="1:4" ht="30" x14ac:dyDescent="0.25">
      <c r="A13212" s="369" t="s">
        <v>4660</v>
      </c>
      <c r="B13212" s="370" t="s">
        <v>4661</v>
      </c>
      <c r="C13212" s="371" t="s">
        <v>52</v>
      </c>
      <c r="D13212" s="372"/>
    </row>
    <row r="13213" spans="1:4" x14ac:dyDescent="0.25">
      <c r="A13213" s="369" t="s">
        <v>8919</v>
      </c>
      <c r="B13213" s="370" t="s">
        <v>8920</v>
      </c>
      <c r="C13213" s="371" t="s">
        <v>770</v>
      </c>
      <c r="D13213" s="372">
        <v>1.1000000000000001</v>
      </c>
    </row>
    <row r="13214" spans="1:4" x14ac:dyDescent="0.25">
      <c r="A13214" s="369" t="s">
        <v>8921</v>
      </c>
      <c r="B13214" s="370" t="s">
        <v>8922</v>
      </c>
      <c r="C13214" s="371" t="s">
        <v>770</v>
      </c>
      <c r="D13214" s="372">
        <v>1.1000000000000001</v>
      </c>
    </row>
    <row r="13215" spans="1:4" x14ac:dyDescent="0.25">
      <c r="A13215" s="369" t="s">
        <v>9129</v>
      </c>
      <c r="B13215" s="370" t="s">
        <v>9130</v>
      </c>
      <c r="C13215" s="371" t="s">
        <v>32</v>
      </c>
      <c r="D13215" s="372">
        <v>0.30499999999999999</v>
      </c>
    </row>
    <row r="13216" spans="1:4" x14ac:dyDescent="0.25">
      <c r="A13216" s="369" t="s">
        <v>10526</v>
      </c>
      <c r="B13216" s="370" t="s">
        <v>10527</v>
      </c>
      <c r="C13216" s="371" t="s">
        <v>569</v>
      </c>
      <c r="D13216" s="372">
        <v>0.12</v>
      </c>
    </row>
    <row r="13217" spans="1:4" x14ac:dyDescent="0.25">
      <c r="A13217" s="369" t="s">
        <v>11029</v>
      </c>
      <c r="B13217" s="370" t="s">
        <v>11030</v>
      </c>
      <c r="C13217" s="371" t="s">
        <v>52</v>
      </c>
      <c r="D13217" s="372">
        <v>1.3</v>
      </c>
    </row>
    <row r="13218" spans="1:4" x14ac:dyDescent="0.25">
      <c r="A13218" s="369" t="s">
        <v>11097</v>
      </c>
      <c r="B13218" s="370" t="s">
        <v>11098</v>
      </c>
      <c r="C13218" s="371" t="s">
        <v>310</v>
      </c>
      <c r="D13218" s="372">
        <v>4.5999999999999999E-2</v>
      </c>
    </row>
    <row r="13219" spans="1:4" x14ac:dyDescent="0.25">
      <c r="A13219" s="365" t="s">
        <v>7988</v>
      </c>
      <c r="B13219" s="366" t="s">
        <v>15198</v>
      </c>
      <c r="C13219" s="367"/>
      <c r="D13219" s="368"/>
    </row>
    <row r="13220" spans="1:4" ht="30" x14ac:dyDescent="0.25">
      <c r="A13220" s="369" t="s">
        <v>4663</v>
      </c>
      <c r="B13220" s="370" t="s">
        <v>7989</v>
      </c>
      <c r="C13220" s="371" t="s">
        <v>52</v>
      </c>
      <c r="D13220" s="372"/>
    </row>
    <row r="13221" spans="1:4" x14ac:dyDescent="0.25">
      <c r="A13221" s="369" t="s">
        <v>8919</v>
      </c>
      <c r="B13221" s="370" t="s">
        <v>8920</v>
      </c>
      <c r="C13221" s="371" t="s">
        <v>770</v>
      </c>
      <c r="D13221" s="372">
        <v>0.5</v>
      </c>
    </row>
    <row r="13222" spans="1:4" x14ac:dyDescent="0.25">
      <c r="A13222" s="369" t="s">
        <v>8921</v>
      </c>
      <c r="B13222" s="370" t="s">
        <v>8922</v>
      </c>
      <c r="C13222" s="371" t="s">
        <v>770</v>
      </c>
      <c r="D13222" s="372">
        <v>0.5</v>
      </c>
    </row>
    <row r="13223" spans="1:4" x14ac:dyDescent="0.25">
      <c r="A13223" s="369" t="s">
        <v>9129</v>
      </c>
      <c r="B13223" s="370" t="s">
        <v>9130</v>
      </c>
      <c r="C13223" s="371" t="s">
        <v>32</v>
      </c>
      <c r="D13223" s="372">
        <v>5.0000000000000001E-3</v>
      </c>
    </row>
    <row r="13224" spans="1:4" x14ac:dyDescent="0.25">
      <c r="A13224" s="369" t="s">
        <v>10526</v>
      </c>
      <c r="B13224" s="370" t="s">
        <v>10527</v>
      </c>
      <c r="C13224" s="371" t="s">
        <v>569</v>
      </c>
      <c r="D13224" s="372">
        <v>7.0000000000000007E-2</v>
      </c>
    </row>
    <row r="13225" spans="1:4" ht="30" x14ac:dyDescent="0.25">
      <c r="A13225" s="369" t="s">
        <v>11039</v>
      </c>
      <c r="B13225" s="370" t="s">
        <v>11040</v>
      </c>
      <c r="C13225" s="371" t="s">
        <v>52</v>
      </c>
      <c r="D13225" s="372">
        <v>1.5</v>
      </c>
    </row>
    <row r="13226" spans="1:4" x14ac:dyDescent="0.25">
      <c r="A13226" s="369" t="s">
        <v>11097</v>
      </c>
      <c r="B13226" s="370" t="s">
        <v>11098</v>
      </c>
      <c r="C13226" s="371" t="s">
        <v>310</v>
      </c>
      <c r="D13226" s="372">
        <v>7.0000000000000001E-3</v>
      </c>
    </row>
    <row r="13227" spans="1:4" x14ac:dyDescent="0.25">
      <c r="A13227" s="369" t="s">
        <v>14888</v>
      </c>
      <c r="B13227" s="370" t="s">
        <v>14889</v>
      </c>
      <c r="C13227" s="371" t="s">
        <v>569</v>
      </c>
      <c r="D13227" s="372">
        <v>1</v>
      </c>
    </row>
    <row r="13228" spans="1:4" ht="30" x14ac:dyDescent="0.25">
      <c r="A13228" s="369" t="s">
        <v>4664</v>
      </c>
      <c r="B13228" s="370" t="s">
        <v>7990</v>
      </c>
      <c r="C13228" s="371" t="s">
        <v>52</v>
      </c>
      <c r="D13228" s="372"/>
    </row>
    <row r="13229" spans="1:4" x14ac:dyDescent="0.25">
      <c r="A13229" s="369" t="s">
        <v>8919</v>
      </c>
      <c r="B13229" s="370" t="s">
        <v>8920</v>
      </c>
      <c r="C13229" s="371" t="s">
        <v>770</v>
      </c>
      <c r="D13229" s="372">
        <v>0.6</v>
      </c>
    </row>
    <row r="13230" spans="1:4" x14ac:dyDescent="0.25">
      <c r="A13230" s="369" t="s">
        <v>8921</v>
      </c>
      <c r="B13230" s="370" t="s">
        <v>8922</v>
      </c>
      <c r="C13230" s="371" t="s">
        <v>770</v>
      </c>
      <c r="D13230" s="372">
        <v>0.6</v>
      </c>
    </row>
    <row r="13231" spans="1:4" ht="30" x14ac:dyDescent="0.25">
      <c r="A13231" s="369" t="s">
        <v>11041</v>
      </c>
      <c r="B13231" s="370" t="s">
        <v>11042</v>
      </c>
      <c r="C13231" s="371" t="s">
        <v>52</v>
      </c>
      <c r="D13231" s="372">
        <v>1.4</v>
      </c>
    </row>
    <row r="13232" spans="1:4" x14ac:dyDescent="0.25">
      <c r="A13232" s="369" t="s">
        <v>11097</v>
      </c>
      <c r="B13232" s="370" t="s">
        <v>11098</v>
      </c>
      <c r="C13232" s="371" t="s">
        <v>310</v>
      </c>
      <c r="D13232" s="372">
        <v>1.0999999999999999E-2</v>
      </c>
    </row>
    <row r="13233" spans="1:4" x14ac:dyDescent="0.25">
      <c r="A13233" s="369" t="s">
        <v>12057</v>
      </c>
      <c r="B13233" s="370" t="s">
        <v>12058</v>
      </c>
      <c r="C13233" s="371" t="s">
        <v>569</v>
      </c>
      <c r="D13233" s="372">
        <v>1</v>
      </c>
    </row>
    <row r="13234" spans="1:4" x14ac:dyDescent="0.25">
      <c r="A13234" s="369" t="s">
        <v>12101</v>
      </c>
      <c r="B13234" s="370" t="s">
        <v>12102</v>
      </c>
      <c r="C13234" s="371" t="s">
        <v>32</v>
      </c>
      <c r="D13234" s="372">
        <v>0.01</v>
      </c>
    </row>
    <row r="13235" spans="1:4" ht="30" x14ac:dyDescent="0.25">
      <c r="A13235" s="369" t="s">
        <v>4665</v>
      </c>
      <c r="B13235" s="370" t="s">
        <v>7991</v>
      </c>
      <c r="C13235" s="371" t="s">
        <v>52</v>
      </c>
      <c r="D13235" s="372"/>
    </row>
    <row r="13236" spans="1:4" x14ac:dyDescent="0.25">
      <c r="A13236" s="369" t="s">
        <v>8919</v>
      </c>
      <c r="B13236" s="370" t="s">
        <v>8920</v>
      </c>
      <c r="C13236" s="371" t="s">
        <v>770</v>
      </c>
      <c r="D13236" s="372">
        <v>0.9</v>
      </c>
    </row>
    <row r="13237" spans="1:4" x14ac:dyDescent="0.25">
      <c r="A13237" s="369" t="s">
        <v>8921</v>
      </c>
      <c r="B13237" s="370" t="s">
        <v>8922</v>
      </c>
      <c r="C13237" s="371" t="s">
        <v>770</v>
      </c>
      <c r="D13237" s="372">
        <v>0.9</v>
      </c>
    </row>
    <row r="13238" spans="1:4" ht="30" x14ac:dyDescent="0.25">
      <c r="A13238" s="369" t="s">
        <v>11043</v>
      </c>
      <c r="B13238" s="370" t="s">
        <v>11044</v>
      </c>
      <c r="C13238" s="371" t="s">
        <v>52</v>
      </c>
      <c r="D13238" s="372">
        <v>1.4</v>
      </c>
    </row>
    <row r="13239" spans="1:4" x14ac:dyDescent="0.25">
      <c r="A13239" s="369" t="s">
        <v>11097</v>
      </c>
      <c r="B13239" s="370" t="s">
        <v>11098</v>
      </c>
      <c r="C13239" s="371" t="s">
        <v>310</v>
      </c>
      <c r="D13239" s="372">
        <v>2.5999999999999999E-2</v>
      </c>
    </row>
    <row r="13240" spans="1:4" x14ac:dyDescent="0.25">
      <c r="A13240" s="369" t="s">
        <v>12059</v>
      </c>
      <c r="B13240" s="370" t="s">
        <v>12060</v>
      </c>
      <c r="C13240" s="371" t="s">
        <v>569</v>
      </c>
      <c r="D13240" s="372">
        <v>1</v>
      </c>
    </row>
    <row r="13241" spans="1:4" x14ac:dyDescent="0.25">
      <c r="A13241" s="369" t="s">
        <v>12101</v>
      </c>
      <c r="B13241" s="370" t="s">
        <v>12102</v>
      </c>
      <c r="C13241" s="371" t="s">
        <v>32</v>
      </c>
      <c r="D13241" s="372">
        <v>0.15</v>
      </c>
    </row>
    <row r="13242" spans="1:4" ht="30" x14ac:dyDescent="0.25">
      <c r="A13242" s="369" t="s">
        <v>4666</v>
      </c>
      <c r="B13242" s="370" t="s">
        <v>7992</v>
      </c>
      <c r="C13242" s="371" t="s">
        <v>52</v>
      </c>
      <c r="D13242" s="372"/>
    </row>
    <row r="13243" spans="1:4" x14ac:dyDescent="0.25">
      <c r="A13243" s="369" t="s">
        <v>8919</v>
      </c>
      <c r="B13243" s="370" t="s">
        <v>8920</v>
      </c>
      <c r="C13243" s="371" t="s">
        <v>770</v>
      </c>
      <c r="D13243" s="372">
        <v>1.1000000000000001</v>
      </c>
    </row>
    <row r="13244" spans="1:4" x14ac:dyDescent="0.25">
      <c r="A13244" s="369" t="s">
        <v>8921</v>
      </c>
      <c r="B13244" s="370" t="s">
        <v>8922</v>
      </c>
      <c r="C13244" s="371" t="s">
        <v>770</v>
      </c>
      <c r="D13244" s="372">
        <v>1.1000000000000001</v>
      </c>
    </row>
    <row r="13245" spans="1:4" ht="30" x14ac:dyDescent="0.25">
      <c r="A13245" s="369" t="s">
        <v>11045</v>
      </c>
      <c r="B13245" s="370" t="s">
        <v>11046</v>
      </c>
      <c r="C13245" s="371" t="s">
        <v>52</v>
      </c>
      <c r="D13245" s="372">
        <v>1.3</v>
      </c>
    </row>
    <row r="13246" spans="1:4" x14ac:dyDescent="0.25">
      <c r="A13246" s="369" t="s">
        <v>11097</v>
      </c>
      <c r="B13246" s="370" t="s">
        <v>11098</v>
      </c>
      <c r="C13246" s="371" t="s">
        <v>310</v>
      </c>
      <c r="D13246" s="372">
        <v>4.5999999999999999E-2</v>
      </c>
    </row>
    <row r="13247" spans="1:4" x14ac:dyDescent="0.25">
      <c r="A13247" s="369" t="s">
        <v>12061</v>
      </c>
      <c r="B13247" s="370" t="s">
        <v>12062</v>
      </c>
      <c r="C13247" s="371" t="s">
        <v>569</v>
      </c>
      <c r="D13247" s="372">
        <v>1</v>
      </c>
    </row>
    <row r="13248" spans="1:4" x14ac:dyDescent="0.25">
      <c r="A13248" s="369" t="s">
        <v>12101</v>
      </c>
      <c r="B13248" s="370" t="s">
        <v>12102</v>
      </c>
      <c r="C13248" s="371" t="s">
        <v>32</v>
      </c>
      <c r="D13248" s="372">
        <v>2.3E-2</v>
      </c>
    </row>
    <row r="13249" spans="1:4" x14ac:dyDescent="0.25">
      <c r="A13249" s="365" t="s">
        <v>7993</v>
      </c>
      <c r="B13249" s="366" t="s">
        <v>15199</v>
      </c>
      <c r="C13249" s="367"/>
      <c r="D13249" s="368"/>
    </row>
    <row r="13250" spans="1:4" ht="30" x14ac:dyDescent="0.25">
      <c r="A13250" s="369" t="s">
        <v>400</v>
      </c>
      <c r="B13250" s="370" t="s">
        <v>7995</v>
      </c>
      <c r="C13250" s="371" t="s">
        <v>52</v>
      </c>
      <c r="D13250" s="372"/>
    </row>
    <row r="13251" spans="1:4" x14ac:dyDescent="0.25">
      <c r="A13251" s="369" t="s">
        <v>8919</v>
      </c>
      <c r="B13251" s="370" t="s">
        <v>8920</v>
      </c>
      <c r="C13251" s="371" t="s">
        <v>770</v>
      </c>
      <c r="D13251" s="372">
        <v>0.6</v>
      </c>
    </row>
    <row r="13252" spans="1:4" x14ac:dyDescent="0.25">
      <c r="A13252" s="369" t="s">
        <v>8921</v>
      </c>
      <c r="B13252" s="370" t="s">
        <v>8922</v>
      </c>
      <c r="C13252" s="371" t="s">
        <v>770</v>
      </c>
      <c r="D13252" s="372">
        <v>0.6</v>
      </c>
    </row>
    <row r="13253" spans="1:4" ht="30" x14ac:dyDescent="0.25">
      <c r="A13253" s="369" t="s">
        <v>11053</v>
      </c>
      <c r="B13253" s="370" t="s">
        <v>11054</v>
      </c>
      <c r="C13253" s="371" t="s">
        <v>52</v>
      </c>
      <c r="D13253" s="372">
        <v>1.4</v>
      </c>
    </row>
    <row r="13254" spans="1:4" x14ac:dyDescent="0.25">
      <c r="A13254" s="369" t="s">
        <v>11097</v>
      </c>
      <c r="B13254" s="370" t="s">
        <v>11098</v>
      </c>
      <c r="C13254" s="371" t="s">
        <v>310</v>
      </c>
      <c r="D13254" s="372">
        <v>1.0999999999999999E-2</v>
      </c>
    </row>
    <row r="13255" spans="1:4" x14ac:dyDescent="0.25">
      <c r="A13255" s="369" t="s">
        <v>12057</v>
      </c>
      <c r="B13255" s="370" t="s">
        <v>12058</v>
      </c>
      <c r="C13255" s="371" t="s">
        <v>569</v>
      </c>
      <c r="D13255" s="372">
        <v>1</v>
      </c>
    </row>
    <row r="13256" spans="1:4" x14ac:dyDescent="0.25">
      <c r="A13256" s="369" t="s">
        <v>12101</v>
      </c>
      <c r="B13256" s="370" t="s">
        <v>12102</v>
      </c>
      <c r="C13256" s="371" t="s">
        <v>32</v>
      </c>
      <c r="D13256" s="372">
        <v>0.01</v>
      </c>
    </row>
    <row r="13257" spans="1:4" ht="30" x14ac:dyDescent="0.25">
      <c r="A13257" s="369" t="s">
        <v>401</v>
      </c>
      <c r="B13257" s="370" t="s">
        <v>7996</v>
      </c>
      <c r="C13257" s="371" t="s">
        <v>52</v>
      </c>
      <c r="D13257" s="372"/>
    </row>
    <row r="13258" spans="1:4" x14ac:dyDescent="0.25">
      <c r="A13258" s="369" t="s">
        <v>8919</v>
      </c>
      <c r="B13258" s="370" t="s">
        <v>8920</v>
      </c>
      <c r="C13258" s="371" t="s">
        <v>770</v>
      </c>
      <c r="D13258" s="372">
        <v>0.9</v>
      </c>
    </row>
    <row r="13259" spans="1:4" x14ac:dyDescent="0.25">
      <c r="A13259" s="369" t="s">
        <v>8921</v>
      </c>
      <c r="B13259" s="370" t="s">
        <v>8922</v>
      </c>
      <c r="C13259" s="371" t="s">
        <v>770</v>
      </c>
      <c r="D13259" s="372">
        <v>0.9</v>
      </c>
    </row>
    <row r="13260" spans="1:4" ht="30" x14ac:dyDescent="0.25">
      <c r="A13260" s="369" t="s">
        <v>11055</v>
      </c>
      <c r="B13260" s="370" t="s">
        <v>11056</v>
      </c>
      <c r="C13260" s="371" t="s">
        <v>52</v>
      </c>
      <c r="D13260" s="372">
        <v>1.4</v>
      </c>
    </row>
    <row r="13261" spans="1:4" x14ac:dyDescent="0.25">
      <c r="A13261" s="369" t="s">
        <v>11097</v>
      </c>
      <c r="B13261" s="370" t="s">
        <v>11098</v>
      </c>
      <c r="C13261" s="371" t="s">
        <v>310</v>
      </c>
      <c r="D13261" s="372">
        <v>2.5999999999999999E-2</v>
      </c>
    </row>
    <row r="13262" spans="1:4" x14ac:dyDescent="0.25">
      <c r="A13262" s="369" t="s">
        <v>12059</v>
      </c>
      <c r="B13262" s="370" t="s">
        <v>12060</v>
      </c>
      <c r="C13262" s="371" t="s">
        <v>569</v>
      </c>
      <c r="D13262" s="372">
        <v>1</v>
      </c>
    </row>
    <row r="13263" spans="1:4" x14ac:dyDescent="0.25">
      <c r="A13263" s="369" t="s">
        <v>12101</v>
      </c>
      <c r="B13263" s="370" t="s">
        <v>12102</v>
      </c>
      <c r="C13263" s="371" t="s">
        <v>32</v>
      </c>
      <c r="D13263" s="372">
        <v>0.15</v>
      </c>
    </row>
    <row r="13264" spans="1:4" ht="30" x14ac:dyDescent="0.25">
      <c r="A13264" s="369" t="s">
        <v>402</v>
      </c>
      <c r="B13264" s="370" t="s">
        <v>7997</v>
      </c>
      <c r="C13264" s="371" t="s">
        <v>52</v>
      </c>
      <c r="D13264" s="372"/>
    </row>
    <row r="13265" spans="1:4" x14ac:dyDescent="0.25">
      <c r="A13265" s="369" t="s">
        <v>8919</v>
      </c>
      <c r="B13265" s="370" t="s">
        <v>8920</v>
      </c>
      <c r="C13265" s="371" t="s">
        <v>770</v>
      </c>
      <c r="D13265" s="372">
        <v>1.1000000000000001</v>
      </c>
    </row>
    <row r="13266" spans="1:4" x14ac:dyDescent="0.25">
      <c r="A13266" s="369" t="s">
        <v>8921</v>
      </c>
      <c r="B13266" s="370" t="s">
        <v>8922</v>
      </c>
      <c r="C13266" s="371" t="s">
        <v>770</v>
      </c>
      <c r="D13266" s="372">
        <v>1.1000000000000001</v>
      </c>
    </row>
    <row r="13267" spans="1:4" ht="30" x14ac:dyDescent="0.25">
      <c r="A13267" s="369" t="s">
        <v>11057</v>
      </c>
      <c r="B13267" s="370" t="s">
        <v>11058</v>
      </c>
      <c r="C13267" s="371" t="s">
        <v>52</v>
      </c>
      <c r="D13267" s="372">
        <v>1.3</v>
      </c>
    </row>
    <row r="13268" spans="1:4" x14ac:dyDescent="0.25">
      <c r="A13268" s="369" t="s">
        <v>11097</v>
      </c>
      <c r="B13268" s="370" t="s">
        <v>11098</v>
      </c>
      <c r="C13268" s="371" t="s">
        <v>310</v>
      </c>
      <c r="D13268" s="372">
        <v>4.5999999999999999E-2</v>
      </c>
    </row>
    <row r="13269" spans="1:4" x14ac:dyDescent="0.25">
      <c r="A13269" s="369" t="s">
        <v>12061</v>
      </c>
      <c r="B13269" s="370" t="s">
        <v>12062</v>
      </c>
      <c r="C13269" s="371" t="s">
        <v>569</v>
      </c>
      <c r="D13269" s="372">
        <v>1</v>
      </c>
    </row>
    <row r="13270" spans="1:4" x14ac:dyDescent="0.25">
      <c r="A13270" s="369" t="s">
        <v>12101</v>
      </c>
      <c r="B13270" s="370" t="s">
        <v>12102</v>
      </c>
      <c r="C13270" s="371" t="s">
        <v>32</v>
      </c>
      <c r="D13270" s="372">
        <v>2.3E-2</v>
      </c>
    </row>
    <row r="13271" spans="1:4" ht="30" x14ac:dyDescent="0.25">
      <c r="A13271" s="369" t="s">
        <v>4667</v>
      </c>
      <c r="B13271" s="370" t="s">
        <v>7998</v>
      </c>
      <c r="C13271" s="371" t="s">
        <v>52</v>
      </c>
      <c r="D13271" s="372"/>
    </row>
    <row r="13272" spans="1:4" x14ac:dyDescent="0.25">
      <c r="A13272" s="369" t="s">
        <v>8919</v>
      </c>
      <c r="B13272" s="370" t="s">
        <v>8920</v>
      </c>
      <c r="C13272" s="371" t="s">
        <v>770</v>
      </c>
      <c r="D13272" s="372">
        <v>1.1000000000000001</v>
      </c>
    </row>
    <row r="13273" spans="1:4" x14ac:dyDescent="0.25">
      <c r="A13273" s="369" t="s">
        <v>8921</v>
      </c>
      <c r="B13273" s="370" t="s">
        <v>8922</v>
      </c>
      <c r="C13273" s="371" t="s">
        <v>770</v>
      </c>
      <c r="D13273" s="372">
        <v>1.1000000000000001</v>
      </c>
    </row>
    <row r="13274" spans="1:4" ht="30" x14ac:dyDescent="0.25">
      <c r="A13274" s="369" t="s">
        <v>11059</v>
      </c>
      <c r="B13274" s="370" t="s">
        <v>11060</v>
      </c>
      <c r="C13274" s="371" t="s">
        <v>52</v>
      </c>
      <c r="D13274" s="372">
        <v>1.3</v>
      </c>
    </row>
    <row r="13275" spans="1:4" x14ac:dyDescent="0.25">
      <c r="A13275" s="369" t="s">
        <v>11097</v>
      </c>
      <c r="B13275" s="370" t="s">
        <v>11098</v>
      </c>
      <c r="C13275" s="371" t="s">
        <v>310</v>
      </c>
      <c r="D13275" s="372">
        <v>4.5999999999999999E-2</v>
      </c>
    </row>
    <row r="13276" spans="1:4" x14ac:dyDescent="0.25">
      <c r="A13276" s="369" t="s">
        <v>12063</v>
      </c>
      <c r="B13276" s="370" t="s">
        <v>12064</v>
      </c>
      <c r="C13276" s="371" t="s">
        <v>569</v>
      </c>
      <c r="D13276" s="372">
        <v>1</v>
      </c>
    </row>
    <row r="13277" spans="1:4" x14ac:dyDescent="0.25">
      <c r="A13277" s="369" t="s">
        <v>12101</v>
      </c>
      <c r="B13277" s="370" t="s">
        <v>12102</v>
      </c>
      <c r="C13277" s="371" t="s">
        <v>32</v>
      </c>
      <c r="D13277" s="372">
        <v>2.3E-2</v>
      </c>
    </row>
    <row r="13278" spans="1:4" ht="30" x14ac:dyDescent="0.25">
      <c r="A13278" s="369" t="s">
        <v>403</v>
      </c>
      <c r="B13278" s="370" t="s">
        <v>7999</v>
      </c>
      <c r="C13278" s="371" t="s">
        <v>52</v>
      </c>
      <c r="D13278" s="372"/>
    </row>
    <row r="13279" spans="1:4" x14ac:dyDescent="0.25">
      <c r="A13279" s="369" t="s">
        <v>8919</v>
      </c>
      <c r="B13279" s="370" t="s">
        <v>8920</v>
      </c>
      <c r="C13279" s="371" t="s">
        <v>770</v>
      </c>
      <c r="D13279" s="372">
        <v>0.5</v>
      </c>
    </row>
    <row r="13280" spans="1:4" x14ac:dyDescent="0.25">
      <c r="A13280" s="369" t="s">
        <v>8921</v>
      </c>
      <c r="B13280" s="370" t="s">
        <v>8922</v>
      </c>
      <c r="C13280" s="371" t="s">
        <v>770</v>
      </c>
      <c r="D13280" s="372">
        <v>0.5</v>
      </c>
    </row>
    <row r="13281" spans="1:4" x14ac:dyDescent="0.25">
      <c r="A13281" s="369" t="s">
        <v>9129</v>
      </c>
      <c r="B13281" s="370" t="s">
        <v>9130</v>
      </c>
      <c r="C13281" s="371" t="s">
        <v>32</v>
      </c>
      <c r="D13281" s="372">
        <v>5.0000000000000001E-3</v>
      </c>
    </row>
    <row r="13282" spans="1:4" x14ac:dyDescent="0.25">
      <c r="A13282" s="369" t="s">
        <v>10526</v>
      </c>
      <c r="B13282" s="370" t="s">
        <v>10527</v>
      </c>
      <c r="C13282" s="371" t="s">
        <v>569</v>
      </c>
      <c r="D13282" s="372">
        <v>7.0000000000000007E-2</v>
      </c>
    </row>
    <row r="13283" spans="1:4" ht="30" x14ac:dyDescent="0.25">
      <c r="A13283" s="369" t="s">
        <v>11051</v>
      </c>
      <c r="B13283" s="370" t="s">
        <v>11052</v>
      </c>
      <c r="C13283" s="371" t="s">
        <v>52</v>
      </c>
      <c r="D13283" s="372">
        <v>1.5</v>
      </c>
    </row>
    <row r="13284" spans="1:4" x14ac:dyDescent="0.25">
      <c r="A13284" s="369" t="s">
        <v>11097</v>
      </c>
      <c r="B13284" s="370" t="s">
        <v>11098</v>
      </c>
      <c r="C13284" s="371" t="s">
        <v>310</v>
      </c>
      <c r="D13284" s="372">
        <v>7.0000000000000001E-3</v>
      </c>
    </row>
    <row r="13285" spans="1:4" x14ac:dyDescent="0.25">
      <c r="A13285" s="369" t="s">
        <v>14888</v>
      </c>
      <c r="B13285" s="370" t="s">
        <v>14889</v>
      </c>
      <c r="C13285" s="371" t="s">
        <v>569</v>
      </c>
      <c r="D13285" s="372">
        <v>1</v>
      </c>
    </row>
    <row r="13286" spans="1:4" ht="30" x14ac:dyDescent="0.25">
      <c r="A13286" s="365" t="s">
        <v>8000</v>
      </c>
      <c r="B13286" s="366" t="s">
        <v>15200</v>
      </c>
      <c r="C13286" s="367"/>
      <c r="D13286" s="368"/>
    </row>
    <row r="13287" spans="1:4" ht="30" x14ac:dyDescent="0.25">
      <c r="A13287" s="369" t="s">
        <v>4668</v>
      </c>
      <c r="B13287" s="370" t="s">
        <v>8002</v>
      </c>
      <c r="C13287" s="371" t="s">
        <v>52</v>
      </c>
      <c r="D13287" s="372"/>
    </row>
    <row r="13288" spans="1:4" x14ac:dyDescent="0.25">
      <c r="A13288" s="369" t="s">
        <v>8919</v>
      </c>
      <c r="B13288" s="370" t="s">
        <v>8920</v>
      </c>
      <c r="C13288" s="371" t="s">
        <v>770</v>
      </c>
      <c r="D13288" s="372">
        <v>0.25</v>
      </c>
    </row>
    <row r="13289" spans="1:4" x14ac:dyDescent="0.25">
      <c r="A13289" s="369" t="s">
        <v>8921</v>
      </c>
      <c r="B13289" s="370" t="s">
        <v>8922</v>
      </c>
      <c r="C13289" s="371" t="s">
        <v>770</v>
      </c>
      <c r="D13289" s="372">
        <v>0.5</v>
      </c>
    </row>
    <row r="13290" spans="1:4" x14ac:dyDescent="0.25">
      <c r="A13290" s="369" t="s">
        <v>11061</v>
      </c>
      <c r="B13290" s="370" t="s">
        <v>11062</v>
      </c>
      <c r="C13290" s="371" t="s">
        <v>52</v>
      </c>
      <c r="D13290" s="372">
        <v>1.05</v>
      </c>
    </row>
    <row r="13291" spans="1:4" ht="30" x14ac:dyDescent="0.25">
      <c r="A13291" s="369" t="s">
        <v>4669</v>
      </c>
      <c r="B13291" s="370" t="s">
        <v>8003</v>
      </c>
      <c r="C13291" s="371" t="s">
        <v>52</v>
      </c>
      <c r="D13291" s="372"/>
    </row>
    <row r="13292" spans="1:4" x14ac:dyDescent="0.25">
      <c r="A13292" s="369" t="s">
        <v>8919</v>
      </c>
      <c r="B13292" s="370" t="s">
        <v>8920</v>
      </c>
      <c r="C13292" s="371" t="s">
        <v>770</v>
      </c>
      <c r="D13292" s="372">
        <v>0.25</v>
      </c>
    </row>
    <row r="13293" spans="1:4" x14ac:dyDescent="0.25">
      <c r="A13293" s="369" t="s">
        <v>8921</v>
      </c>
      <c r="B13293" s="370" t="s">
        <v>8922</v>
      </c>
      <c r="C13293" s="371" t="s">
        <v>770</v>
      </c>
      <c r="D13293" s="372">
        <v>0.5</v>
      </c>
    </row>
    <row r="13294" spans="1:4" x14ac:dyDescent="0.25">
      <c r="A13294" s="369" t="s">
        <v>11063</v>
      </c>
      <c r="B13294" s="370" t="s">
        <v>11064</v>
      </c>
      <c r="C13294" s="371" t="s">
        <v>52</v>
      </c>
      <c r="D13294" s="372">
        <v>1.05</v>
      </c>
    </row>
    <row r="13295" spans="1:4" ht="30" x14ac:dyDescent="0.25">
      <c r="A13295" s="369" t="s">
        <v>4670</v>
      </c>
      <c r="B13295" s="370" t="s">
        <v>8004</v>
      </c>
      <c r="C13295" s="371" t="s">
        <v>52</v>
      </c>
      <c r="D13295" s="372"/>
    </row>
    <row r="13296" spans="1:4" x14ac:dyDescent="0.25">
      <c r="A13296" s="369" t="s">
        <v>8919</v>
      </c>
      <c r="B13296" s="370" t="s">
        <v>8920</v>
      </c>
      <c r="C13296" s="371" t="s">
        <v>770</v>
      </c>
      <c r="D13296" s="372">
        <v>0.25</v>
      </c>
    </row>
    <row r="13297" spans="1:4" x14ac:dyDescent="0.25">
      <c r="A13297" s="369" t="s">
        <v>8921</v>
      </c>
      <c r="B13297" s="370" t="s">
        <v>8922</v>
      </c>
      <c r="C13297" s="371" t="s">
        <v>770</v>
      </c>
      <c r="D13297" s="372">
        <v>0.5</v>
      </c>
    </row>
    <row r="13298" spans="1:4" x14ac:dyDescent="0.25">
      <c r="A13298" s="369" t="s">
        <v>11065</v>
      </c>
      <c r="B13298" s="370" t="s">
        <v>11066</v>
      </c>
      <c r="C13298" s="371" t="s">
        <v>52</v>
      </c>
      <c r="D13298" s="372">
        <v>1.05</v>
      </c>
    </row>
    <row r="13299" spans="1:4" ht="30" x14ac:dyDescent="0.25">
      <c r="A13299" s="369" t="s">
        <v>4671</v>
      </c>
      <c r="B13299" s="370" t="s">
        <v>4672</v>
      </c>
      <c r="C13299" s="371" t="s">
        <v>52</v>
      </c>
      <c r="D13299" s="372"/>
    </row>
    <row r="13300" spans="1:4" x14ac:dyDescent="0.25">
      <c r="A13300" s="369" t="s">
        <v>8919</v>
      </c>
      <c r="B13300" s="370" t="s">
        <v>8920</v>
      </c>
      <c r="C13300" s="371" t="s">
        <v>770</v>
      </c>
      <c r="D13300" s="372">
        <v>0.25</v>
      </c>
    </row>
    <row r="13301" spans="1:4" x14ac:dyDescent="0.25">
      <c r="A13301" s="369" t="s">
        <v>8921</v>
      </c>
      <c r="B13301" s="370" t="s">
        <v>8922</v>
      </c>
      <c r="C13301" s="371" t="s">
        <v>770</v>
      </c>
      <c r="D13301" s="372">
        <v>0.5</v>
      </c>
    </row>
    <row r="13302" spans="1:4" ht="30" x14ac:dyDescent="0.25">
      <c r="A13302" s="369" t="s">
        <v>11107</v>
      </c>
      <c r="B13302" s="370" t="s">
        <v>11108</v>
      </c>
      <c r="C13302" s="371" t="s">
        <v>52</v>
      </c>
      <c r="D13302" s="372">
        <v>1.1000000000000001</v>
      </c>
    </row>
    <row r="13303" spans="1:4" ht="30" x14ac:dyDescent="0.25">
      <c r="A13303" s="369" t="s">
        <v>4673</v>
      </c>
      <c r="B13303" s="370" t="s">
        <v>4674</v>
      </c>
      <c r="C13303" s="371" t="s">
        <v>52</v>
      </c>
      <c r="D13303" s="372"/>
    </row>
    <row r="13304" spans="1:4" x14ac:dyDescent="0.25">
      <c r="A13304" s="369" t="s">
        <v>8919</v>
      </c>
      <c r="B13304" s="370" t="s">
        <v>8920</v>
      </c>
      <c r="C13304" s="371" t="s">
        <v>770</v>
      </c>
      <c r="D13304" s="372">
        <v>0.25</v>
      </c>
    </row>
    <row r="13305" spans="1:4" x14ac:dyDescent="0.25">
      <c r="A13305" s="369" t="s">
        <v>8921</v>
      </c>
      <c r="B13305" s="370" t="s">
        <v>8922</v>
      </c>
      <c r="C13305" s="371" t="s">
        <v>770</v>
      </c>
      <c r="D13305" s="372">
        <v>0.5</v>
      </c>
    </row>
    <row r="13306" spans="1:4" ht="30" x14ac:dyDescent="0.25">
      <c r="A13306" s="369" t="s">
        <v>11103</v>
      </c>
      <c r="B13306" s="370" t="s">
        <v>11104</v>
      </c>
      <c r="C13306" s="371" t="s">
        <v>52</v>
      </c>
      <c r="D13306" s="372">
        <v>1.1000000000000001</v>
      </c>
    </row>
    <row r="13307" spans="1:4" ht="30" x14ac:dyDescent="0.25">
      <c r="A13307" s="369" t="s">
        <v>4675</v>
      </c>
      <c r="B13307" s="370" t="s">
        <v>4676</v>
      </c>
      <c r="C13307" s="371" t="s">
        <v>52</v>
      </c>
      <c r="D13307" s="372"/>
    </row>
    <row r="13308" spans="1:4" x14ac:dyDescent="0.25">
      <c r="A13308" s="369" t="s">
        <v>8919</v>
      </c>
      <c r="B13308" s="370" t="s">
        <v>8920</v>
      </c>
      <c r="C13308" s="371" t="s">
        <v>770</v>
      </c>
      <c r="D13308" s="372">
        <v>0.5</v>
      </c>
    </row>
    <row r="13309" spans="1:4" x14ac:dyDescent="0.25">
      <c r="A13309" s="369" t="s">
        <v>8921</v>
      </c>
      <c r="B13309" s="370" t="s">
        <v>8922</v>
      </c>
      <c r="C13309" s="371" t="s">
        <v>770</v>
      </c>
      <c r="D13309" s="372">
        <v>1</v>
      </c>
    </row>
    <row r="13310" spans="1:4" ht="30" x14ac:dyDescent="0.25">
      <c r="A13310" s="369" t="s">
        <v>11031</v>
      </c>
      <c r="B13310" s="370" t="s">
        <v>11032</v>
      </c>
      <c r="C13310" s="371" t="s">
        <v>52</v>
      </c>
      <c r="D13310" s="372">
        <v>1.05</v>
      </c>
    </row>
    <row r="13311" spans="1:4" ht="30" x14ac:dyDescent="0.25">
      <c r="A13311" s="369" t="s">
        <v>4677</v>
      </c>
      <c r="B13311" s="370" t="s">
        <v>4678</v>
      </c>
      <c r="C13311" s="371" t="s">
        <v>52</v>
      </c>
      <c r="D13311" s="372"/>
    </row>
    <row r="13312" spans="1:4" x14ac:dyDescent="0.25">
      <c r="A13312" s="369" t="s">
        <v>8919</v>
      </c>
      <c r="B13312" s="370" t="s">
        <v>8920</v>
      </c>
      <c r="C13312" s="371" t="s">
        <v>770</v>
      </c>
      <c r="D13312" s="372">
        <v>0.5</v>
      </c>
    </row>
    <row r="13313" spans="1:4" x14ac:dyDescent="0.25">
      <c r="A13313" s="369" t="s">
        <v>8921</v>
      </c>
      <c r="B13313" s="370" t="s">
        <v>8922</v>
      </c>
      <c r="C13313" s="371" t="s">
        <v>770</v>
      </c>
      <c r="D13313" s="372">
        <v>1</v>
      </c>
    </row>
    <row r="13314" spans="1:4" ht="30" x14ac:dyDescent="0.25">
      <c r="A13314" s="369" t="s">
        <v>11033</v>
      </c>
      <c r="B13314" s="370" t="s">
        <v>11034</v>
      </c>
      <c r="C13314" s="371" t="s">
        <v>52</v>
      </c>
      <c r="D13314" s="372">
        <v>1.05</v>
      </c>
    </row>
    <row r="13315" spans="1:4" ht="30" x14ac:dyDescent="0.25">
      <c r="A13315" s="369" t="s">
        <v>4679</v>
      </c>
      <c r="B13315" s="370" t="s">
        <v>4680</v>
      </c>
      <c r="C13315" s="371" t="s">
        <v>52</v>
      </c>
      <c r="D13315" s="372"/>
    </row>
    <row r="13316" spans="1:4" x14ac:dyDescent="0.25">
      <c r="A13316" s="369" t="s">
        <v>8919</v>
      </c>
      <c r="B13316" s="370" t="s">
        <v>8920</v>
      </c>
      <c r="C13316" s="371" t="s">
        <v>770</v>
      </c>
      <c r="D13316" s="372">
        <v>0.5</v>
      </c>
    </row>
    <row r="13317" spans="1:4" x14ac:dyDescent="0.25">
      <c r="A13317" s="369" t="s">
        <v>8921</v>
      </c>
      <c r="B13317" s="370" t="s">
        <v>8922</v>
      </c>
      <c r="C13317" s="371" t="s">
        <v>770</v>
      </c>
      <c r="D13317" s="372">
        <v>1</v>
      </c>
    </row>
    <row r="13318" spans="1:4" ht="30" x14ac:dyDescent="0.25">
      <c r="A13318" s="369" t="s">
        <v>11035</v>
      </c>
      <c r="B13318" s="370" t="s">
        <v>11036</v>
      </c>
      <c r="C13318" s="371" t="s">
        <v>52</v>
      </c>
      <c r="D13318" s="372">
        <v>1.05</v>
      </c>
    </row>
    <row r="13319" spans="1:4" x14ac:dyDescent="0.25">
      <c r="A13319" s="365" t="s">
        <v>8005</v>
      </c>
      <c r="B13319" s="366" t="s">
        <v>15201</v>
      </c>
      <c r="C13319" s="367"/>
      <c r="D13319" s="368"/>
    </row>
    <row r="13320" spans="1:4" ht="30" x14ac:dyDescent="0.25">
      <c r="A13320" s="369" t="s">
        <v>404</v>
      </c>
      <c r="B13320" s="370" t="s">
        <v>8007</v>
      </c>
      <c r="C13320" s="371" t="s">
        <v>52</v>
      </c>
      <c r="D13320" s="372"/>
    </row>
    <row r="13321" spans="1:4" x14ac:dyDescent="0.25">
      <c r="A13321" s="369" t="s">
        <v>8919</v>
      </c>
      <c r="B13321" s="370" t="s">
        <v>8920</v>
      </c>
      <c r="C13321" s="371" t="s">
        <v>770</v>
      </c>
      <c r="D13321" s="372">
        <v>0.25</v>
      </c>
    </row>
    <row r="13322" spans="1:4" x14ac:dyDescent="0.25">
      <c r="A13322" s="369" t="s">
        <v>8921</v>
      </c>
      <c r="B13322" s="370" t="s">
        <v>8922</v>
      </c>
      <c r="C13322" s="371" t="s">
        <v>770</v>
      </c>
      <c r="D13322" s="372">
        <v>0.5</v>
      </c>
    </row>
    <row r="13323" spans="1:4" x14ac:dyDescent="0.25">
      <c r="A13323" s="369" t="s">
        <v>11067</v>
      </c>
      <c r="B13323" s="370" t="s">
        <v>11068</v>
      </c>
      <c r="C13323" s="371" t="s">
        <v>52</v>
      </c>
      <c r="D13323" s="372">
        <v>1.05</v>
      </c>
    </row>
    <row r="13324" spans="1:4" ht="30" x14ac:dyDescent="0.25">
      <c r="A13324" s="369" t="s">
        <v>405</v>
      </c>
      <c r="B13324" s="370" t="s">
        <v>8008</v>
      </c>
      <c r="C13324" s="371" t="s">
        <v>52</v>
      </c>
      <c r="D13324" s="372"/>
    </row>
    <row r="13325" spans="1:4" x14ac:dyDescent="0.25">
      <c r="A13325" s="369" t="s">
        <v>8919</v>
      </c>
      <c r="B13325" s="370" t="s">
        <v>8920</v>
      </c>
      <c r="C13325" s="371" t="s">
        <v>770</v>
      </c>
      <c r="D13325" s="372">
        <v>0.25</v>
      </c>
    </row>
    <row r="13326" spans="1:4" x14ac:dyDescent="0.25">
      <c r="A13326" s="369" t="s">
        <v>8921</v>
      </c>
      <c r="B13326" s="370" t="s">
        <v>8922</v>
      </c>
      <c r="C13326" s="371" t="s">
        <v>770</v>
      </c>
      <c r="D13326" s="372">
        <v>0.5</v>
      </c>
    </row>
    <row r="13327" spans="1:4" x14ac:dyDescent="0.25">
      <c r="A13327" s="369" t="s">
        <v>11069</v>
      </c>
      <c r="B13327" s="370" t="s">
        <v>11070</v>
      </c>
      <c r="C13327" s="371" t="s">
        <v>52</v>
      </c>
      <c r="D13327" s="372">
        <v>1.05</v>
      </c>
    </row>
    <row r="13328" spans="1:4" ht="30" x14ac:dyDescent="0.25">
      <c r="A13328" s="369" t="s">
        <v>4681</v>
      </c>
      <c r="B13328" s="370" t="s">
        <v>8009</v>
      </c>
      <c r="C13328" s="371" t="s">
        <v>52</v>
      </c>
      <c r="D13328" s="372"/>
    </row>
    <row r="13329" spans="1:4" x14ac:dyDescent="0.25">
      <c r="A13329" s="369" t="s">
        <v>8919</v>
      </c>
      <c r="B13329" s="370" t="s">
        <v>8920</v>
      </c>
      <c r="C13329" s="371" t="s">
        <v>770</v>
      </c>
      <c r="D13329" s="372">
        <v>0.5</v>
      </c>
    </row>
    <row r="13330" spans="1:4" x14ac:dyDescent="0.25">
      <c r="A13330" s="369" t="s">
        <v>8921</v>
      </c>
      <c r="B13330" s="370" t="s">
        <v>8922</v>
      </c>
      <c r="C13330" s="371" t="s">
        <v>770</v>
      </c>
      <c r="D13330" s="372">
        <v>1</v>
      </c>
    </row>
    <row r="13331" spans="1:4" x14ac:dyDescent="0.25">
      <c r="A13331" s="369" t="s">
        <v>11071</v>
      </c>
      <c r="B13331" s="370" t="s">
        <v>11072</v>
      </c>
      <c r="C13331" s="371" t="s">
        <v>52</v>
      </c>
      <c r="D13331" s="372">
        <v>1.05</v>
      </c>
    </row>
    <row r="13332" spans="1:4" ht="30" x14ac:dyDescent="0.25">
      <c r="A13332" s="369" t="s">
        <v>406</v>
      </c>
      <c r="B13332" s="370" t="s">
        <v>8010</v>
      </c>
      <c r="C13332" s="371" t="s">
        <v>52</v>
      </c>
      <c r="D13332" s="372"/>
    </row>
    <row r="13333" spans="1:4" x14ac:dyDescent="0.25">
      <c r="A13333" s="369" t="s">
        <v>8919</v>
      </c>
      <c r="B13333" s="370" t="s">
        <v>8920</v>
      </c>
      <c r="C13333" s="371" t="s">
        <v>770</v>
      </c>
      <c r="D13333" s="372">
        <v>0.5</v>
      </c>
    </row>
    <row r="13334" spans="1:4" x14ac:dyDescent="0.25">
      <c r="A13334" s="369" t="s">
        <v>8921</v>
      </c>
      <c r="B13334" s="370" t="s">
        <v>8922</v>
      </c>
      <c r="C13334" s="371" t="s">
        <v>770</v>
      </c>
      <c r="D13334" s="372">
        <v>1</v>
      </c>
    </row>
    <row r="13335" spans="1:4" x14ac:dyDescent="0.25">
      <c r="A13335" s="369" t="s">
        <v>11073</v>
      </c>
      <c r="B13335" s="370" t="s">
        <v>11074</v>
      </c>
      <c r="C13335" s="371" t="s">
        <v>52</v>
      </c>
      <c r="D13335" s="372">
        <v>1.05</v>
      </c>
    </row>
    <row r="13336" spans="1:4" ht="30" x14ac:dyDescent="0.25">
      <c r="A13336" s="369" t="s">
        <v>4682</v>
      </c>
      <c r="B13336" s="370" t="s">
        <v>8011</v>
      </c>
      <c r="C13336" s="371" t="s">
        <v>52</v>
      </c>
      <c r="D13336" s="372"/>
    </row>
    <row r="13337" spans="1:4" x14ac:dyDescent="0.25">
      <c r="A13337" s="369" t="s">
        <v>8919</v>
      </c>
      <c r="B13337" s="370" t="s">
        <v>8920</v>
      </c>
      <c r="C13337" s="371" t="s">
        <v>770</v>
      </c>
      <c r="D13337" s="372">
        <v>0.5</v>
      </c>
    </row>
    <row r="13338" spans="1:4" x14ac:dyDescent="0.25">
      <c r="A13338" s="369" t="s">
        <v>8921</v>
      </c>
      <c r="B13338" s="370" t="s">
        <v>8922</v>
      </c>
      <c r="C13338" s="371" t="s">
        <v>770</v>
      </c>
      <c r="D13338" s="372">
        <v>1</v>
      </c>
    </row>
    <row r="13339" spans="1:4" x14ac:dyDescent="0.25">
      <c r="A13339" s="369" t="s">
        <v>11075</v>
      </c>
      <c r="B13339" s="370" t="s">
        <v>11076</v>
      </c>
      <c r="C13339" s="371" t="s">
        <v>52</v>
      </c>
      <c r="D13339" s="372">
        <v>1.05</v>
      </c>
    </row>
    <row r="13340" spans="1:4" ht="30" x14ac:dyDescent="0.25">
      <c r="A13340" s="369" t="s">
        <v>4683</v>
      </c>
      <c r="B13340" s="370" t="s">
        <v>8012</v>
      </c>
      <c r="C13340" s="371" t="s">
        <v>52</v>
      </c>
      <c r="D13340" s="372"/>
    </row>
    <row r="13341" spans="1:4" x14ac:dyDescent="0.25">
      <c r="A13341" s="369" t="s">
        <v>8919</v>
      </c>
      <c r="B13341" s="370" t="s">
        <v>8920</v>
      </c>
      <c r="C13341" s="371" t="s">
        <v>770</v>
      </c>
      <c r="D13341" s="372">
        <v>0.5</v>
      </c>
    </row>
    <row r="13342" spans="1:4" x14ac:dyDescent="0.25">
      <c r="A13342" s="369" t="s">
        <v>8921</v>
      </c>
      <c r="B13342" s="370" t="s">
        <v>8922</v>
      </c>
      <c r="C13342" s="371" t="s">
        <v>770</v>
      </c>
      <c r="D13342" s="372">
        <v>1</v>
      </c>
    </row>
    <row r="13343" spans="1:4" ht="30" x14ac:dyDescent="0.25">
      <c r="A13343" s="369" t="s">
        <v>11037</v>
      </c>
      <c r="B13343" s="370" t="s">
        <v>11038</v>
      </c>
      <c r="C13343" s="371" t="s">
        <v>52</v>
      </c>
      <c r="D13343" s="372">
        <v>1.05</v>
      </c>
    </row>
    <row r="13344" spans="1:4" x14ac:dyDescent="0.25">
      <c r="A13344" s="365" t="s">
        <v>8013</v>
      </c>
      <c r="B13344" s="366" t="s">
        <v>15202</v>
      </c>
      <c r="C13344" s="367"/>
      <c r="D13344" s="368"/>
    </row>
    <row r="13345" spans="1:4" x14ac:dyDescent="0.25">
      <c r="A13345" s="369" t="s">
        <v>4685</v>
      </c>
      <c r="B13345" s="370" t="s">
        <v>4686</v>
      </c>
      <c r="C13345" s="371" t="s">
        <v>52</v>
      </c>
      <c r="D13345" s="372"/>
    </row>
    <row r="13346" spans="1:4" x14ac:dyDescent="0.25">
      <c r="A13346" s="369" t="s">
        <v>8919</v>
      </c>
      <c r="B13346" s="370" t="s">
        <v>8920</v>
      </c>
      <c r="C13346" s="371" t="s">
        <v>770</v>
      </c>
      <c r="D13346" s="372">
        <v>1</v>
      </c>
    </row>
    <row r="13347" spans="1:4" x14ac:dyDescent="0.25">
      <c r="A13347" s="369" t="s">
        <v>8921</v>
      </c>
      <c r="B13347" s="370" t="s">
        <v>8922</v>
      </c>
      <c r="C13347" s="371" t="s">
        <v>770</v>
      </c>
      <c r="D13347" s="372">
        <v>1</v>
      </c>
    </row>
    <row r="13348" spans="1:4" x14ac:dyDescent="0.25">
      <c r="A13348" s="369" t="s">
        <v>9108</v>
      </c>
      <c r="B13348" s="370" t="s">
        <v>9109</v>
      </c>
      <c r="C13348" s="371" t="s">
        <v>52</v>
      </c>
      <c r="D13348" s="372">
        <v>0.39879999999999999</v>
      </c>
    </row>
    <row r="13349" spans="1:4" x14ac:dyDescent="0.25">
      <c r="A13349" s="369" t="s">
        <v>11577</v>
      </c>
      <c r="B13349" s="370" t="s">
        <v>11578</v>
      </c>
      <c r="C13349" s="371" t="s">
        <v>52</v>
      </c>
      <c r="D13349" s="372">
        <v>1.6</v>
      </c>
    </row>
    <row r="13350" spans="1:4" x14ac:dyDescent="0.25">
      <c r="A13350" s="369" t="s">
        <v>4687</v>
      </c>
      <c r="B13350" s="370" t="s">
        <v>4688</v>
      </c>
      <c r="C13350" s="371" t="s">
        <v>52</v>
      </c>
      <c r="D13350" s="372"/>
    </row>
    <row r="13351" spans="1:4" x14ac:dyDescent="0.25">
      <c r="A13351" s="369" t="s">
        <v>8919</v>
      </c>
      <c r="B13351" s="370" t="s">
        <v>8920</v>
      </c>
      <c r="C13351" s="371" t="s">
        <v>770</v>
      </c>
      <c r="D13351" s="372">
        <v>1.1000000000000001</v>
      </c>
    </row>
    <row r="13352" spans="1:4" x14ac:dyDescent="0.25">
      <c r="A13352" s="369" t="s">
        <v>8921</v>
      </c>
      <c r="B13352" s="370" t="s">
        <v>8922</v>
      </c>
      <c r="C13352" s="371" t="s">
        <v>770</v>
      </c>
      <c r="D13352" s="372">
        <v>1.1000000000000001</v>
      </c>
    </row>
    <row r="13353" spans="1:4" x14ac:dyDescent="0.25">
      <c r="A13353" s="369" t="s">
        <v>9108</v>
      </c>
      <c r="B13353" s="370" t="s">
        <v>9109</v>
      </c>
      <c r="C13353" s="371" t="s">
        <v>52</v>
      </c>
      <c r="D13353" s="372">
        <v>0.59819999999999995</v>
      </c>
    </row>
    <row r="13354" spans="1:4" x14ac:dyDescent="0.25">
      <c r="A13354" s="369" t="s">
        <v>11579</v>
      </c>
      <c r="B13354" s="370" t="s">
        <v>11580</v>
      </c>
      <c r="C13354" s="371" t="s">
        <v>52</v>
      </c>
      <c r="D13354" s="372">
        <v>1.6</v>
      </c>
    </row>
    <row r="13355" spans="1:4" x14ac:dyDescent="0.25">
      <c r="A13355" s="369" t="s">
        <v>4689</v>
      </c>
      <c r="B13355" s="370" t="s">
        <v>4690</v>
      </c>
      <c r="C13355" s="371" t="s">
        <v>52</v>
      </c>
      <c r="D13355" s="372"/>
    </row>
    <row r="13356" spans="1:4" x14ac:dyDescent="0.25">
      <c r="A13356" s="369" t="s">
        <v>8919</v>
      </c>
      <c r="B13356" s="370" t="s">
        <v>8920</v>
      </c>
      <c r="C13356" s="371" t="s">
        <v>770</v>
      </c>
      <c r="D13356" s="372">
        <v>1.3</v>
      </c>
    </row>
    <row r="13357" spans="1:4" x14ac:dyDescent="0.25">
      <c r="A13357" s="369" t="s">
        <v>8921</v>
      </c>
      <c r="B13357" s="370" t="s">
        <v>8922</v>
      </c>
      <c r="C13357" s="371" t="s">
        <v>770</v>
      </c>
      <c r="D13357" s="372">
        <v>1.3</v>
      </c>
    </row>
    <row r="13358" spans="1:4" x14ac:dyDescent="0.25">
      <c r="A13358" s="369" t="s">
        <v>9108</v>
      </c>
      <c r="B13358" s="370" t="s">
        <v>9109</v>
      </c>
      <c r="C13358" s="371" t="s">
        <v>52</v>
      </c>
      <c r="D13358" s="372">
        <v>0.79759999999999998</v>
      </c>
    </row>
    <row r="13359" spans="1:4" x14ac:dyDescent="0.25">
      <c r="A13359" s="369" t="s">
        <v>11581</v>
      </c>
      <c r="B13359" s="370" t="s">
        <v>11582</v>
      </c>
      <c r="C13359" s="371" t="s">
        <v>52</v>
      </c>
      <c r="D13359" s="372">
        <v>1.5</v>
      </c>
    </row>
    <row r="13360" spans="1:4" x14ac:dyDescent="0.25">
      <c r="A13360" s="369" t="s">
        <v>4691</v>
      </c>
      <c r="B13360" s="370" t="s">
        <v>4692</v>
      </c>
      <c r="C13360" s="371" t="s">
        <v>52</v>
      </c>
      <c r="D13360" s="372"/>
    </row>
    <row r="13361" spans="1:4" x14ac:dyDescent="0.25">
      <c r="A13361" s="369" t="s">
        <v>8919</v>
      </c>
      <c r="B13361" s="370" t="s">
        <v>8920</v>
      </c>
      <c r="C13361" s="371" t="s">
        <v>770</v>
      </c>
      <c r="D13361" s="372">
        <v>1.4</v>
      </c>
    </row>
    <row r="13362" spans="1:4" x14ac:dyDescent="0.25">
      <c r="A13362" s="369" t="s">
        <v>8921</v>
      </c>
      <c r="B13362" s="370" t="s">
        <v>8922</v>
      </c>
      <c r="C13362" s="371" t="s">
        <v>770</v>
      </c>
      <c r="D13362" s="372">
        <v>1.4</v>
      </c>
    </row>
    <row r="13363" spans="1:4" x14ac:dyDescent="0.25">
      <c r="A13363" s="369" t="s">
        <v>9108</v>
      </c>
      <c r="B13363" s="370" t="s">
        <v>9109</v>
      </c>
      <c r="C13363" s="371" t="s">
        <v>52</v>
      </c>
      <c r="D13363" s="372">
        <v>0.99690000000000001</v>
      </c>
    </row>
    <row r="13364" spans="1:4" x14ac:dyDescent="0.25">
      <c r="A13364" s="369" t="s">
        <v>11583</v>
      </c>
      <c r="B13364" s="370" t="s">
        <v>11584</v>
      </c>
      <c r="C13364" s="371" t="s">
        <v>52</v>
      </c>
      <c r="D13364" s="372">
        <v>1.5</v>
      </c>
    </row>
    <row r="13365" spans="1:4" x14ac:dyDescent="0.25">
      <c r="A13365" s="369" t="s">
        <v>4693</v>
      </c>
      <c r="B13365" s="370" t="s">
        <v>4694</v>
      </c>
      <c r="C13365" s="371" t="s">
        <v>52</v>
      </c>
      <c r="D13365" s="372"/>
    </row>
    <row r="13366" spans="1:4" x14ac:dyDescent="0.25">
      <c r="A13366" s="369" t="s">
        <v>8919</v>
      </c>
      <c r="B13366" s="370" t="s">
        <v>8920</v>
      </c>
      <c r="C13366" s="371" t="s">
        <v>770</v>
      </c>
      <c r="D13366" s="372">
        <v>1.6</v>
      </c>
    </row>
    <row r="13367" spans="1:4" x14ac:dyDescent="0.25">
      <c r="A13367" s="369" t="s">
        <v>8921</v>
      </c>
      <c r="B13367" s="370" t="s">
        <v>8922</v>
      </c>
      <c r="C13367" s="371" t="s">
        <v>770</v>
      </c>
      <c r="D13367" s="372">
        <v>1.6</v>
      </c>
    </row>
    <row r="13368" spans="1:4" x14ac:dyDescent="0.25">
      <c r="A13368" s="369" t="s">
        <v>9108</v>
      </c>
      <c r="B13368" s="370" t="s">
        <v>9109</v>
      </c>
      <c r="C13368" s="371" t="s">
        <v>52</v>
      </c>
      <c r="D13368" s="372">
        <v>1.1962999999999999</v>
      </c>
    </row>
    <row r="13369" spans="1:4" x14ac:dyDescent="0.25">
      <c r="A13369" s="369" t="s">
        <v>11585</v>
      </c>
      <c r="B13369" s="370" t="s">
        <v>11586</v>
      </c>
      <c r="C13369" s="371" t="s">
        <v>52</v>
      </c>
      <c r="D13369" s="372">
        <v>1.4</v>
      </c>
    </row>
    <row r="13370" spans="1:4" x14ac:dyDescent="0.25">
      <c r="A13370" s="369" t="s">
        <v>4695</v>
      </c>
      <c r="B13370" s="370" t="s">
        <v>4696</v>
      </c>
      <c r="C13370" s="371" t="s">
        <v>52</v>
      </c>
      <c r="D13370" s="372"/>
    </row>
    <row r="13371" spans="1:4" x14ac:dyDescent="0.25">
      <c r="A13371" s="369" t="s">
        <v>8919</v>
      </c>
      <c r="B13371" s="370" t="s">
        <v>8920</v>
      </c>
      <c r="C13371" s="371" t="s">
        <v>770</v>
      </c>
      <c r="D13371" s="372">
        <v>1.8</v>
      </c>
    </row>
    <row r="13372" spans="1:4" x14ac:dyDescent="0.25">
      <c r="A13372" s="369" t="s">
        <v>8921</v>
      </c>
      <c r="B13372" s="370" t="s">
        <v>8922</v>
      </c>
      <c r="C13372" s="371" t="s">
        <v>770</v>
      </c>
      <c r="D13372" s="372">
        <v>1.8</v>
      </c>
    </row>
    <row r="13373" spans="1:4" x14ac:dyDescent="0.25">
      <c r="A13373" s="369" t="s">
        <v>9108</v>
      </c>
      <c r="B13373" s="370" t="s">
        <v>9109</v>
      </c>
      <c r="C13373" s="371" t="s">
        <v>52</v>
      </c>
      <c r="D13373" s="372">
        <v>1.5951</v>
      </c>
    </row>
    <row r="13374" spans="1:4" x14ac:dyDescent="0.25">
      <c r="A13374" s="369" t="s">
        <v>11587</v>
      </c>
      <c r="B13374" s="370" t="s">
        <v>11588</v>
      </c>
      <c r="C13374" s="371" t="s">
        <v>52</v>
      </c>
      <c r="D13374" s="372">
        <v>1.4</v>
      </c>
    </row>
    <row r="13375" spans="1:4" x14ac:dyDescent="0.25">
      <c r="A13375" s="369" t="s">
        <v>4697</v>
      </c>
      <c r="B13375" s="370" t="s">
        <v>4698</v>
      </c>
      <c r="C13375" s="371" t="s">
        <v>52</v>
      </c>
      <c r="D13375" s="372"/>
    </row>
    <row r="13376" spans="1:4" x14ac:dyDescent="0.25">
      <c r="A13376" s="369" t="s">
        <v>8919</v>
      </c>
      <c r="B13376" s="370" t="s">
        <v>8920</v>
      </c>
      <c r="C13376" s="371" t="s">
        <v>770</v>
      </c>
      <c r="D13376" s="372">
        <v>2</v>
      </c>
    </row>
    <row r="13377" spans="1:4" x14ac:dyDescent="0.25">
      <c r="A13377" s="369" t="s">
        <v>8921</v>
      </c>
      <c r="B13377" s="370" t="s">
        <v>8922</v>
      </c>
      <c r="C13377" s="371" t="s">
        <v>770</v>
      </c>
      <c r="D13377" s="372">
        <v>2</v>
      </c>
    </row>
    <row r="13378" spans="1:4" x14ac:dyDescent="0.25">
      <c r="A13378" s="369" t="s">
        <v>9108</v>
      </c>
      <c r="B13378" s="370" t="s">
        <v>9109</v>
      </c>
      <c r="C13378" s="371" t="s">
        <v>52</v>
      </c>
      <c r="D13378" s="372">
        <v>1.9939</v>
      </c>
    </row>
    <row r="13379" spans="1:4" x14ac:dyDescent="0.25">
      <c r="A13379" s="369" t="s">
        <v>11589</v>
      </c>
      <c r="B13379" s="370" t="s">
        <v>11590</v>
      </c>
      <c r="C13379" s="371" t="s">
        <v>52</v>
      </c>
      <c r="D13379" s="372">
        <v>1.4</v>
      </c>
    </row>
    <row r="13380" spans="1:4" x14ac:dyDescent="0.25">
      <c r="A13380" s="369" t="s">
        <v>4699</v>
      </c>
      <c r="B13380" s="370" t="s">
        <v>4700</v>
      </c>
      <c r="C13380" s="371" t="s">
        <v>52</v>
      </c>
      <c r="D13380" s="372"/>
    </row>
    <row r="13381" spans="1:4" x14ac:dyDescent="0.25">
      <c r="A13381" s="369" t="s">
        <v>8919</v>
      </c>
      <c r="B13381" s="370" t="s">
        <v>8920</v>
      </c>
      <c r="C13381" s="371" t="s">
        <v>770</v>
      </c>
      <c r="D13381" s="372">
        <v>2.25</v>
      </c>
    </row>
    <row r="13382" spans="1:4" x14ac:dyDescent="0.25">
      <c r="A13382" s="369" t="s">
        <v>8921</v>
      </c>
      <c r="B13382" s="370" t="s">
        <v>8922</v>
      </c>
      <c r="C13382" s="371" t="s">
        <v>770</v>
      </c>
      <c r="D13382" s="372">
        <v>2.25</v>
      </c>
    </row>
    <row r="13383" spans="1:4" x14ac:dyDescent="0.25">
      <c r="A13383" s="369" t="s">
        <v>9108</v>
      </c>
      <c r="B13383" s="370" t="s">
        <v>9109</v>
      </c>
      <c r="C13383" s="371" t="s">
        <v>52</v>
      </c>
      <c r="D13383" s="372">
        <v>2.3927</v>
      </c>
    </row>
    <row r="13384" spans="1:4" x14ac:dyDescent="0.25">
      <c r="A13384" s="369" t="s">
        <v>11591</v>
      </c>
      <c r="B13384" s="370" t="s">
        <v>11592</v>
      </c>
      <c r="C13384" s="371" t="s">
        <v>52</v>
      </c>
      <c r="D13384" s="372">
        <v>1.3</v>
      </c>
    </row>
    <row r="13385" spans="1:4" x14ac:dyDescent="0.25">
      <c r="A13385" s="369" t="s">
        <v>4701</v>
      </c>
      <c r="B13385" s="370" t="s">
        <v>4702</v>
      </c>
      <c r="C13385" s="371" t="s">
        <v>52</v>
      </c>
      <c r="D13385" s="372"/>
    </row>
    <row r="13386" spans="1:4" x14ac:dyDescent="0.25">
      <c r="A13386" s="369" t="s">
        <v>8919</v>
      </c>
      <c r="B13386" s="370" t="s">
        <v>8920</v>
      </c>
      <c r="C13386" s="371" t="s">
        <v>770</v>
      </c>
      <c r="D13386" s="372">
        <v>2.5</v>
      </c>
    </row>
    <row r="13387" spans="1:4" x14ac:dyDescent="0.25">
      <c r="A13387" s="369" t="s">
        <v>8921</v>
      </c>
      <c r="B13387" s="370" t="s">
        <v>8922</v>
      </c>
      <c r="C13387" s="371" t="s">
        <v>770</v>
      </c>
      <c r="D13387" s="372">
        <v>2.5</v>
      </c>
    </row>
    <row r="13388" spans="1:4" x14ac:dyDescent="0.25">
      <c r="A13388" s="369" t="s">
        <v>9108</v>
      </c>
      <c r="B13388" s="370" t="s">
        <v>9109</v>
      </c>
      <c r="C13388" s="371" t="s">
        <v>52</v>
      </c>
      <c r="D13388" s="372">
        <v>3.1901999999999999</v>
      </c>
    </row>
    <row r="13389" spans="1:4" x14ac:dyDescent="0.25">
      <c r="A13389" s="369" t="s">
        <v>11593</v>
      </c>
      <c r="B13389" s="370" t="s">
        <v>11594</v>
      </c>
      <c r="C13389" s="371" t="s">
        <v>52</v>
      </c>
      <c r="D13389" s="372">
        <v>1.3</v>
      </c>
    </row>
    <row r="13390" spans="1:4" x14ac:dyDescent="0.25">
      <c r="A13390" s="369" t="s">
        <v>4703</v>
      </c>
      <c r="B13390" s="370" t="s">
        <v>4704</v>
      </c>
      <c r="C13390" s="371" t="s">
        <v>52</v>
      </c>
      <c r="D13390" s="372"/>
    </row>
    <row r="13391" spans="1:4" x14ac:dyDescent="0.25">
      <c r="A13391" s="369" t="s">
        <v>8919</v>
      </c>
      <c r="B13391" s="370" t="s">
        <v>8920</v>
      </c>
      <c r="C13391" s="371" t="s">
        <v>770</v>
      </c>
      <c r="D13391" s="372">
        <v>2.75</v>
      </c>
    </row>
    <row r="13392" spans="1:4" x14ac:dyDescent="0.25">
      <c r="A13392" s="369" t="s">
        <v>8921</v>
      </c>
      <c r="B13392" s="370" t="s">
        <v>8922</v>
      </c>
      <c r="C13392" s="371" t="s">
        <v>770</v>
      </c>
      <c r="D13392" s="372">
        <v>2.75</v>
      </c>
    </row>
    <row r="13393" spans="1:4" x14ac:dyDescent="0.25">
      <c r="A13393" s="369" t="s">
        <v>9108</v>
      </c>
      <c r="B13393" s="370" t="s">
        <v>9109</v>
      </c>
      <c r="C13393" s="371" t="s">
        <v>52</v>
      </c>
      <c r="D13393" s="372">
        <v>4.7854000000000001</v>
      </c>
    </row>
    <row r="13394" spans="1:4" x14ac:dyDescent="0.25">
      <c r="A13394" s="369" t="s">
        <v>11595</v>
      </c>
      <c r="B13394" s="370" t="s">
        <v>11596</v>
      </c>
      <c r="C13394" s="371" t="s">
        <v>52</v>
      </c>
      <c r="D13394" s="372">
        <v>1.2</v>
      </c>
    </row>
    <row r="13395" spans="1:4" x14ac:dyDescent="0.25">
      <c r="A13395" s="365" t="s">
        <v>8014</v>
      </c>
      <c r="B13395" s="366" t="s">
        <v>15203</v>
      </c>
      <c r="C13395" s="367"/>
      <c r="D13395" s="368"/>
    </row>
    <row r="13396" spans="1:4" ht="30" x14ac:dyDescent="0.25">
      <c r="A13396" s="369" t="s">
        <v>359</v>
      </c>
      <c r="B13396" s="370" t="s">
        <v>358</v>
      </c>
      <c r="C13396" s="371" t="s">
        <v>52</v>
      </c>
      <c r="D13396" s="372"/>
    </row>
    <row r="13397" spans="1:4" x14ac:dyDescent="0.25">
      <c r="A13397" s="369" t="s">
        <v>8919</v>
      </c>
      <c r="B13397" s="370" t="s">
        <v>8920</v>
      </c>
      <c r="C13397" s="371" t="s">
        <v>770</v>
      </c>
      <c r="D13397" s="372">
        <v>1</v>
      </c>
    </row>
    <row r="13398" spans="1:4" x14ac:dyDescent="0.25">
      <c r="A13398" s="369" t="s">
        <v>8921</v>
      </c>
      <c r="B13398" s="370" t="s">
        <v>8922</v>
      </c>
      <c r="C13398" s="371" t="s">
        <v>770</v>
      </c>
      <c r="D13398" s="372">
        <v>1</v>
      </c>
    </row>
    <row r="13399" spans="1:4" x14ac:dyDescent="0.25">
      <c r="A13399" s="369" t="s">
        <v>9108</v>
      </c>
      <c r="B13399" s="370" t="s">
        <v>9109</v>
      </c>
      <c r="C13399" s="371" t="s">
        <v>52</v>
      </c>
      <c r="D13399" s="372">
        <v>0.39879999999999999</v>
      </c>
    </row>
    <row r="13400" spans="1:4" x14ac:dyDescent="0.25">
      <c r="A13400" s="369" t="s">
        <v>11617</v>
      </c>
      <c r="B13400" s="370" t="s">
        <v>11618</v>
      </c>
      <c r="C13400" s="371" t="s">
        <v>52</v>
      </c>
      <c r="D13400" s="372">
        <v>1.6</v>
      </c>
    </row>
    <row r="13401" spans="1:4" ht="30" x14ac:dyDescent="0.25">
      <c r="A13401" s="369" t="s">
        <v>4706</v>
      </c>
      <c r="B13401" s="370" t="s">
        <v>4707</v>
      </c>
      <c r="C13401" s="371" t="s">
        <v>52</v>
      </c>
      <c r="D13401" s="372"/>
    </row>
    <row r="13402" spans="1:4" x14ac:dyDescent="0.25">
      <c r="A13402" s="369" t="s">
        <v>8919</v>
      </c>
      <c r="B13402" s="370" t="s">
        <v>8920</v>
      </c>
      <c r="C13402" s="371" t="s">
        <v>770</v>
      </c>
      <c r="D13402" s="372">
        <v>1.1000000000000001</v>
      </c>
    </row>
    <row r="13403" spans="1:4" x14ac:dyDescent="0.25">
      <c r="A13403" s="369" t="s">
        <v>8921</v>
      </c>
      <c r="B13403" s="370" t="s">
        <v>8922</v>
      </c>
      <c r="C13403" s="371" t="s">
        <v>770</v>
      </c>
      <c r="D13403" s="372">
        <v>1.1000000000000001</v>
      </c>
    </row>
    <row r="13404" spans="1:4" x14ac:dyDescent="0.25">
      <c r="A13404" s="369" t="s">
        <v>9108</v>
      </c>
      <c r="B13404" s="370" t="s">
        <v>9109</v>
      </c>
      <c r="C13404" s="371" t="s">
        <v>52</v>
      </c>
      <c r="D13404" s="372">
        <v>0.59819999999999995</v>
      </c>
    </row>
    <row r="13405" spans="1:4" x14ac:dyDescent="0.25">
      <c r="A13405" s="369" t="s">
        <v>11607</v>
      </c>
      <c r="B13405" s="370" t="s">
        <v>11608</v>
      </c>
      <c r="C13405" s="371" t="s">
        <v>52</v>
      </c>
      <c r="D13405" s="372">
        <v>1.6</v>
      </c>
    </row>
    <row r="13406" spans="1:4" ht="30" x14ac:dyDescent="0.25">
      <c r="A13406" s="369" t="s">
        <v>4708</v>
      </c>
      <c r="B13406" s="370" t="s">
        <v>4709</v>
      </c>
      <c r="C13406" s="371" t="s">
        <v>52</v>
      </c>
      <c r="D13406" s="372"/>
    </row>
    <row r="13407" spans="1:4" x14ac:dyDescent="0.25">
      <c r="A13407" s="369" t="s">
        <v>8919</v>
      </c>
      <c r="B13407" s="370" t="s">
        <v>8920</v>
      </c>
      <c r="C13407" s="371" t="s">
        <v>770</v>
      </c>
      <c r="D13407" s="372">
        <v>1.3</v>
      </c>
    </row>
    <row r="13408" spans="1:4" x14ac:dyDescent="0.25">
      <c r="A13408" s="369" t="s">
        <v>8921</v>
      </c>
      <c r="B13408" s="370" t="s">
        <v>8922</v>
      </c>
      <c r="C13408" s="371" t="s">
        <v>770</v>
      </c>
      <c r="D13408" s="372">
        <v>1.3</v>
      </c>
    </row>
    <row r="13409" spans="1:4" x14ac:dyDescent="0.25">
      <c r="A13409" s="369" t="s">
        <v>9108</v>
      </c>
      <c r="B13409" s="370" t="s">
        <v>9109</v>
      </c>
      <c r="C13409" s="371" t="s">
        <v>52</v>
      </c>
      <c r="D13409" s="372">
        <v>0.79759999999999998</v>
      </c>
    </row>
    <row r="13410" spans="1:4" x14ac:dyDescent="0.25">
      <c r="A13410" s="369" t="s">
        <v>11609</v>
      </c>
      <c r="B13410" s="370" t="s">
        <v>11610</v>
      </c>
      <c r="C13410" s="371" t="s">
        <v>52</v>
      </c>
      <c r="D13410" s="372">
        <v>1.5</v>
      </c>
    </row>
    <row r="13411" spans="1:4" ht="30" x14ac:dyDescent="0.25">
      <c r="A13411" s="369" t="s">
        <v>4710</v>
      </c>
      <c r="B13411" s="370" t="s">
        <v>4711</v>
      </c>
      <c r="C13411" s="371" t="s">
        <v>52</v>
      </c>
      <c r="D13411" s="372"/>
    </row>
    <row r="13412" spans="1:4" x14ac:dyDescent="0.25">
      <c r="A13412" s="369" t="s">
        <v>8919</v>
      </c>
      <c r="B13412" s="370" t="s">
        <v>8920</v>
      </c>
      <c r="C13412" s="371" t="s">
        <v>770</v>
      </c>
      <c r="D13412" s="372">
        <v>1.4</v>
      </c>
    </row>
    <row r="13413" spans="1:4" x14ac:dyDescent="0.25">
      <c r="A13413" s="369" t="s">
        <v>8921</v>
      </c>
      <c r="B13413" s="370" t="s">
        <v>8922</v>
      </c>
      <c r="C13413" s="371" t="s">
        <v>770</v>
      </c>
      <c r="D13413" s="372">
        <v>1.4</v>
      </c>
    </row>
    <row r="13414" spans="1:4" x14ac:dyDescent="0.25">
      <c r="A13414" s="369" t="s">
        <v>9108</v>
      </c>
      <c r="B13414" s="370" t="s">
        <v>9109</v>
      </c>
      <c r="C13414" s="371" t="s">
        <v>52</v>
      </c>
      <c r="D13414" s="372">
        <v>0.99690000000000001</v>
      </c>
    </row>
    <row r="13415" spans="1:4" x14ac:dyDescent="0.25">
      <c r="A13415" s="369" t="s">
        <v>11611</v>
      </c>
      <c r="B13415" s="370" t="s">
        <v>11612</v>
      </c>
      <c r="C13415" s="371" t="s">
        <v>52</v>
      </c>
      <c r="D13415" s="372">
        <v>1.5</v>
      </c>
    </row>
    <row r="13416" spans="1:4" ht="30" x14ac:dyDescent="0.25">
      <c r="A13416" s="369" t="s">
        <v>4712</v>
      </c>
      <c r="B13416" s="370" t="s">
        <v>4713</v>
      </c>
      <c r="C13416" s="371" t="s">
        <v>52</v>
      </c>
      <c r="D13416" s="372"/>
    </row>
    <row r="13417" spans="1:4" x14ac:dyDescent="0.25">
      <c r="A13417" s="369" t="s">
        <v>8919</v>
      </c>
      <c r="B13417" s="370" t="s">
        <v>8920</v>
      </c>
      <c r="C13417" s="371" t="s">
        <v>770</v>
      </c>
      <c r="D13417" s="372">
        <v>1.6</v>
      </c>
    </row>
    <row r="13418" spans="1:4" x14ac:dyDescent="0.25">
      <c r="A13418" s="369" t="s">
        <v>8921</v>
      </c>
      <c r="B13418" s="370" t="s">
        <v>8922</v>
      </c>
      <c r="C13418" s="371" t="s">
        <v>770</v>
      </c>
      <c r="D13418" s="372">
        <v>1.6</v>
      </c>
    </row>
    <row r="13419" spans="1:4" x14ac:dyDescent="0.25">
      <c r="A13419" s="369" t="s">
        <v>9108</v>
      </c>
      <c r="B13419" s="370" t="s">
        <v>9109</v>
      </c>
      <c r="C13419" s="371" t="s">
        <v>52</v>
      </c>
      <c r="D13419" s="372">
        <v>1.1962999999999999</v>
      </c>
    </row>
    <row r="13420" spans="1:4" x14ac:dyDescent="0.25">
      <c r="A13420" s="369" t="s">
        <v>11599</v>
      </c>
      <c r="B13420" s="370" t="s">
        <v>11600</v>
      </c>
      <c r="C13420" s="371" t="s">
        <v>52</v>
      </c>
      <c r="D13420" s="372">
        <v>1.4</v>
      </c>
    </row>
    <row r="13421" spans="1:4" ht="30" x14ac:dyDescent="0.25">
      <c r="A13421" s="369" t="s">
        <v>4714</v>
      </c>
      <c r="B13421" s="370" t="s">
        <v>4715</v>
      </c>
      <c r="C13421" s="371" t="s">
        <v>52</v>
      </c>
      <c r="D13421" s="372"/>
    </row>
    <row r="13422" spans="1:4" x14ac:dyDescent="0.25">
      <c r="A13422" s="369" t="s">
        <v>8919</v>
      </c>
      <c r="B13422" s="370" t="s">
        <v>8920</v>
      </c>
      <c r="C13422" s="371" t="s">
        <v>770</v>
      </c>
      <c r="D13422" s="372">
        <v>1.8</v>
      </c>
    </row>
    <row r="13423" spans="1:4" x14ac:dyDescent="0.25">
      <c r="A13423" s="369" t="s">
        <v>8921</v>
      </c>
      <c r="B13423" s="370" t="s">
        <v>8922</v>
      </c>
      <c r="C13423" s="371" t="s">
        <v>770</v>
      </c>
      <c r="D13423" s="372">
        <v>1.8</v>
      </c>
    </row>
    <row r="13424" spans="1:4" x14ac:dyDescent="0.25">
      <c r="A13424" s="369" t="s">
        <v>9108</v>
      </c>
      <c r="B13424" s="370" t="s">
        <v>9109</v>
      </c>
      <c r="C13424" s="371" t="s">
        <v>52</v>
      </c>
      <c r="D13424" s="372">
        <v>1.5951</v>
      </c>
    </row>
    <row r="13425" spans="1:4" x14ac:dyDescent="0.25">
      <c r="A13425" s="369" t="s">
        <v>11597</v>
      </c>
      <c r="B13425" s="370" t="s">
        <v>11598</v>
      </c>
      <c r="C13425" s="371" t="s">
        <v>52</v>
      </c>
      <c r="D13425" s="372">
        <v>1.4</v>
      </c>
    </row>
    <row r="13426" spans="1:4" ht="30" x14ac:dyDescent="0.25">
      <c r="A13426" s="369" t="s">
        <v>4716</v>
      </c>
      <c r="B13426" s="370" t="s">
        <v>4717</v>
      </c>
      <c r="C13426" s="371" t="s">
        <v>52</v>
      </c>
      <c r="D13426" s="372"/>
    </row>
    <row r="13427" spans="1:4" x14ac:dyDescent="0.25">
      <c r="A13427" s="369" t="s">
        <v>8919</v>
      </c>
      <c r="B13427" s="370" t="s">
        <v>8920</v>
      </c>
      <c r="C13427" s="371" t="s">
        <v>770</v>
      </c>
      <c r="D13427" s="372">
        <v>2</v>
      </c>
    </row>
    <row r="13428" spans="1:4" x14ac:dyDescent="0.25">
      <c r="A13428" s="369" t="s">
        <v>8921</v>
      </c>
      <c r="B13428" s="370" t="s">
        <v>8922</v>
      </c>
      <c r="C13428" s="371" t="s">
        <v>770</v>
      </c>
      <c r="D13428" s="372">
        <v>2</v>
      </c>
    </row>
    <row r="13429" spans="1:4" x14ac:dyDescent="0.25">
      <c r="A13429" s="369" t="s">
        <v>9108</v>
      </c>
      <c r="B13429" s="370" t="s">
        <v>9109</v>
      </c>
      <c r="C13429" s="371" t="s">
        <v>52</v>
      </c>
      <c r="D13429" s="372">
        <v>1.9939</v>
      </c>
    </row>
    <row r="13430" spans="1:4" x14ac:dyDescent="0.25">
      <c r="A13430" s="369" t="s">
        <v>11613</v>
      </c>
      <c r="B13430" s="370" t="s">
        <v>11614</v>
      </c>
      <c r="C13430" s="371" t="s">
        <v>52</v>
      </c>
      <c r="D13430" s="372">
        <v>1.4</v>
      </c>
    </row>
    <row r="13431" spans="1:4" ht="30" x14ac:dyDescent="0.25">
      <c r="A13431" s="369" t="s">
        <v>4718</v>
      </c>
      <c r="B13431" s="370" t="s">
        <v>4719</v>
      </c>
      <c r="C13431" s="371" t="s">
        <v>52</v>
      </c>
      <c r="D13431" s="372"/>
    </row>
    <row r="13432" spans="1:4" x14ac:dyDescent="0.25">
      <c r="A13432" s="369" t="s">
        <v>8919</v>
      </c>
      <c r="B13432" s="370" t="s">
        <v>8920</v>
      </c>
      <c r="C13432" s="371" t="s">
        <v>770</v>
      </c>
      <c r="D13432" s="372">
        <v>2.25</v>
      </c>
    </row>
    <row r="13433" spans="1:4" x14ac:dyDescent="0.25">
      <c r="A13433" s="369" t="s">
        <v>8921</v>
      </c>
      <c r="B13433" s="370" t="s">
        <v>8922</v>
      </c>
      <c r="C13433" s="371" t="s">
        <v>770</v>
      </c>
      <c r="D13433" s="372">
        <v>2.25</v>
      </c>
    </row>
    <row r="13434" spans="1:4" x14ac:dyDescent="0.25">
      <c r="A13434" s="369" t="s">
        <v>9108</v>
      </c>
      <c r="B13434" s="370" t="s">
        <v>9109</v>
      </c>
      <c r="C13434" s="371" t="s">
        <v>52</v>
      </c>
      <c r="D13434" s="372">
        <v>2.3927</v>
      </c>
    </row>
    <row r="13435" spans="1:4" x14ac:dyDescent="0.25">
      <c r="A13435" s="369" t="s">
        <v>11615</v>
      </c>
      <c r="B13435" s="370" t="s">
        <v>11616</v>
      </c>
      <c r="C13435" s="371" t="s">
        <v>52</v>
      </c>
      <c r="D13435" s="372">
        <v>1.3</v>
      </c>
    </row>
    <row r="13436" spans="1:4" ht="30" x14ac:dyDescent="0.25">
      <c r="A13436" s="369" t="s">
        <v>4720</v>
      </c>
      <c r="B13436" s="370" t="s">
        <v>4721</v>
      </c>
      <c r="C13436" s="371" t="s">
        <v>52</v>
      </c>
      <c r="D13436" s="372"/>
    </row>
    <row r="13437" spans="1:4" x14ac:dyDescent="0.25">
      <c r="A13437" s="369" t="s">
        <v>8919</v>
      </c>
      <c r="B13437" s="370" t="s">
        <v>8920</v>
      </c>
      <c r="C13437" s="371" t="s">
        <v>770</v>
      </c>
      <c r="D13437" s="372">
        <v>2.5</v>
      </c>
    </row>
    <row r="13438" spans="1:4" x14ac:dyDescent="0.25">
      <c r="A13438" s="369" t="s">
        <v>8921</v>
      </c>
      <c r="B13438" s="370" t="s">
        <v>8922</v>
      </c>
      <c r="C13438" s="371" t="s">
        <v>770</v>
      </c>
      <c r="D13438" s="372">
        <v>2.5</v>
      </c>
    </row>
    <row r="13439" spans="1:4" x14ac:dyDescent="0.25">
      <c r="A13439" s="369" t="s">
        <v>9108</v>
      </c>
      <c r="B13439" s="370" t="s">
        <v>9109</v>
      </c>
      <c r="C13439" s="371" t="s">
        <v>52</v>
      </c>
      <c r="D13439" s="372">
        <v>3.1901999999999999</v>
      </c>
    </row>
    <row r="13440" spans="1:4" x14ac:dyDescent="0.25">
      <c r="A13440" s="369" t="s">
        <v>11605</v>
      </c>
      <c r="B13440" s="370" t="s">
        <v>11606</v>
      </c>
      <c r="C13440" s="371" t="s">
        <v>52</v>
      </c>
      <c r="D13440" s="372">
        <v>1.3</v>
      </c>
    </row>
    <row r="13441" spans="1:4" ht="30" x14ac:dyDescent="0.25">
      <c r="A13441" s="369" t="s">
        <v>4722</v>
      </c>
      <c r="B13441" s="370" t="s">
        <v>4723</v>
      </c>
      <c r="C13441" s="371" t="s">
        <v>52</v>
      </c>
      <c r="D13441" s="372"/>
    </row>
    <row r="13442" spans="1:4" x14ac:dyDescent="0.25">
      <c r="A13442" s="369" t="s">
        <v>8919</v>
      </c>
      <c r="B13442" s="370" t="s">
        <v>8920</v>
      </c>
      <c r="C13442" s="371" t="s">
        <v>770</v>
      </c>
      <c r="D13442" s="372">
        <v>2.75</v>
      </c>
    </row>
    <row r="13443" spans="1:4" x14ac:dyDescent="0.25">
      <c r="A13443" s="369" t="s">
        <v>8921</v>
      </c>
      <c r="B13443" s="370" t="s">
        <v>8922</v>
      </c>
      <c r="C13443" s="371" t="s">
        <v>770</v>
      </c>
      <c r="D13443" s="372">
        <v>2.75</v>
      </c>
    </row>
    <row r="13444" spans="1:4" x14ac:dyDescent="0.25">
      <c r="A13444" s="369" t="s">
        <v>9108</v>
      </c>
      <c r="B13444" s="370" t="s">
        <v>9109</v>
      </c>
      <c r="C13444" s="371" t="s">
        <v>52</v>
      </c>
      <c r="D13444" s="372">
        <v>4.7854000000000001</v>
      </c>
    </row>
    <row r="13445" spans="1:4" x14ac:dyDescent="0.25">
      <c r="A13445" s="369" t="s">
        <v>11619</v>
      </c>
      <c r="B13445" s="370" t="s">
        <v>11620</v>
      </c>
      <c r="C13445" s="371" t="s">
        <v>52</v>
      </c>
      <c r="D13445" s="372">
        <v>1.3</v>
      </c>
    </row>
    <row r="13446" spans="1:4" ht="30" x14ac:dyDescent="0.25">
      <c r="A13446" s="365" t="s">
        <v>8015</v>
      </c>
      <c r="B13446" s="366" t="s">
        <v>15204</v>
      </c>
      <c r="C13446" s="367"/>
      <c r="D13446" s="368"/>
    </row>
    <row r="13447" spans="1:4" x14ac:dyDescent="0.25">
      <c r="A13447" s="369" t="s">
        <v>4724</v>
      </c>
      <c r="B13447" s="370" t="s">
        <v>4725</v>
      </c>
      <c r="C13447" s="371" t="s">
        <v>569</v>
      </c>
      <c r="D13447" s="372"/>
    </row>
    <row r="13448" spans="1:4" x14ac:dyDescent="0.25">
      <c r="A13448" s="369" t="s">
        <v>8919</v>
      </c>
      <c r="B13448" s="370" t="s">
        <v>8920</v>
      </c>
      <c r="C13448" s="371" t="s">
        <v>770</v>
      </c>
      <c r="D13448" s="372">
        <v>0.3</v>
      </c>
    </row>
    <row r="13449" spans="1:4" x14ac:dyDescent="0.25">
      <c r="A13449" s="369" t="s">
        <v>8921</v>
      </c>
      <c r="B13449" s="370" t="s">
        <v>8922</v>
      </c>
      <c r="C13449" s="371" t="s">
        <v>770</v>
      </c>
      <c r="D13449" s="372">
        <v>0.3</v>
      </c>
    </row>
    <row r="13450" spans="1:4" ht="30" x14ac:dyDescent="0.25">
      <c r="A13450" s="369" t="s">
        <v>11313</v>
      </c>
      <c r="B13450" s="370" t="s">
        <v>11314</v>
      </c>
      <c r="C13450" s="371" t="s">
        <v>569</v>
      </c>
      <c r="D13450" s="372">
        <v>1</v>
      </c>
    </row>
    <row r="13451" spans="1:4" x14ac:dyDescent="0.25">
      <c r="A13451" s="369" t="s">
        <v>12101</v>
      </c>
      <c r="B13451" s="370" t="s">
        <v>12102</v>
      </c>
      <c r="C13451" s="371" t="s">
        <v>32</v>
      </c>
      <c r="D13451" s="372">
        <v>0.02</v>
      </c>
    </row>
    <row r="13452" spans="1:4" x14ac:dyDescent="0.25">
      <c r="A13452" s="369" t="s">
        <v>4726</v>
      </c>
      <c r="B13452" s="370" t="s">
        <v>4727</v>
      </c>
      <c r="C13452" s="371" t="s">
        <v>569</v>
      </c>
      <c r="D13452" s="372"/>
    </row>
    <row r="13453" spans="1:4" x14ac:dyDescent="0.25">
      <c r="A13453" s="369" t="s">
        <v>8919</v>
      </c>
      <c r="B13453" s="370" t="s">
        <v>8920</v>
      </c>
      <c r="C13453" s="371" t="s">
        <v>770</v>
      </c>
      <c r="D13453" s="372">
        <v>0.3</v>
      </c>
    </row>
    <row r="13454" spans="1:4" x14ac:dyDescent="0.25">
      <c r="A13454" s="369" t="s">
        <v>8921</v>
      </c>
      <c r="B13454" s="370" t="s">
        <v>8922</v>
      </c>
      <c r="C13454" s="371" t="s">
        <v>770</v>
      </c>
      <c r="D13454" s="372">
        <v>0.3</v>
      </c>
    </row>
    <row r="13455" spans="1:4" ht="30" x14ac:dyDescent="0.25">
      <c r="A13455" s="369" t="s">
        <v>11315</v>
      </c>
      <c r="B13455" s="370" t="s">
        <v>11316</v>
      </c>
      <c r="C13455" s="371" t="s">
        <v>569</v>
      </c>
      <c r="D13455" s="372">
        <v>1</v>
      </c>
    </row>
    <row r="13456" spans="1:4" x14ac:dyDescent="0.25">
      <c r="A13456" s="369" t="s">
        <v>12101</v>
      </c>
      <c r="B13456" s="370" t="s">
        <v>12102</v>
      </c>
      <c r="C13456" s="371" t="s">
        <v>32</v>
      </c>
      <c r="D13456" s="372">
        <v>0.02</v>
      </c>
    </row>
    <row r="13457" spans="1:4" ht="30" x14ac:dyDescent="0.25">
      <c r="A13457" s="369" t="s">
        <v>4728</v>
      </c>
      <c r="B13457" s="370" t="s">
        <v>4729</v>
      </c>
      <c r="C13457" s="371" t="s">
        <v>569</v>
      </c>
      <c r="D13457" s="372"/>
    </row>
    <row r="13458" spans="1:4" x14ac:dyDescent="0.25">
      <c r="A13458" s="369" t="s">
        <v>8919</v>
      </c>
      <c r="B13458" s="370" t="s">
        <v>8920</v>
      </c>
      <c r="C13458" s="371" t="s">
        <v>770</v>
      </c>
      <c r="D13458" s="372">
        <v>0.4</v>
      </c>
    </row>
    <row r="13459" spans="1:4" x14ac:dyDescent="0.25">
      <c r="A13459" s="369" t="s">
        <v>8921</v>
      </c>
      <c r="B13459" s="370" t="s">
        <v>8922</v>
      </c>
      <c r="C13459" s="371" t="s">
        <v>770</v>
      </c>
      <c r="D13459" s="372">
        <v>0.4</v>
      </c>
    </row>
    <row r="13460" spans="1:4" ht="30" x14ac:dyDescent="0.25">
      <c r="A13460" s="369" t="s">
        <v>11317</v>
      </c>
      <c r="B13460" s="370" t="s">
        <v>11318</v>
      </c>
      <c r="C13460" s="371" t="s">
        <v>569</v>
      </c>
      <c r="D13460" s="372">
        <v>1</v>
      </c>
    </row>
    <row r="13461" spans="1:4" x14ac:dyDescent="0.25">
      <c r="A13461" s="369" t="s">
        <v>12101</v>
      </c>
      <c r="B13461" s="370" t="s">
        <v>12102</v>
      </c>
      <c r="C13461" s="371" t="s">
        <v>32</v>
      </c>
      <c r="D13461" s="372">
        <v>0.02</v>
      </c>
    </row>
    <row r="13462" spans="1:4" ht="30" x14ac:dyDescent="0.25">
      <c r="A13462" s="369" t="s">
        <v>4730</v>
      </c>
      <c r="B13462" s="370" t="s">
        <v>4731</v>
      </c>
      <c r="C13462" s="371" t="s">
        <v>569</v>
      </c>
      <c r="D13462" s="372"/>
    </row>
    <row r="13463" spans="1:4" x14ac:dyDescent="0.25">
      <c r="A13463" s="369" t="s">
        <v>8919</v>
      </c>
      <c r="B13463" s="370" t="s">
        <v>8920</v>
      </c>
      <c r="C13463" s="371" t="s">
        <v>770</v>
      </c>
      <c r="D13463" s="372">
        <v>0.4</v>
      </c>
    </row>
    <row r="13464" spans="1:4" x14ac:dyDescent="0.25">
      <c r="A13464" s="369" t="s">
        <v>8921</v>
      </c>
      <c r="B13464" s="370" t="s">
        <v>8922</v>
      </c>
      <c r="C13464" s="371" t="s">
        <v>770</v>
      </c>
      <c r="D13464" s="372">
        <v>0.4</v>
      </c>
    </row>
    <row r="13465" spans="1:4" ht="30" x14ac:dyDescent="0.25">
      <c r="A13465" s="369" t="s">
        <v>11319</v>
      </c>
      <c r="B13465" s="370" t="s">
        <v>11320</v>
      </c>
      <c r="C13465" s="371" t="s">
        <v>569</v>
      </c>
      <c r="D13465" s="372">
        <v>1</v>
      </c>
    </row>
    <row r="13466" spans="1:4" x14ac:dyDescent="0.25">
      <c r="A13466" s="369" t="s">
        <v>12101</v>
      </c>
      <c r="B13466" s="370" t="s">
        <v>12102</v>
      </c>
      <c r="C13466" s="371" t="s">
        <v>32</v>
      </c>
      <c r="D13466" s="372">
        <v>0.02</v>
      </c>
    </row>
    <row r="13467" spans="1:4" ht="30" x14ac:dyDescent="0.25">
      <c r="A13467" s="369" t="s">
        <v>4732</v>
      </c>
      <c r="B13467" s="370" t="s">
        <v>4733</v>
      </c>
      <c r="C13467" s="371" t="s">
        <v>569</v>
      </c>
      <c r="D13467" s="372"/>
    </row>
    <row r="13468" spans="1:4" x14ac:dyDescent="0.25">
      <c r="A13468" s="369" t="s">
        <v>8919</v>
      </c>
      <c r="B13468" s="370" t="s">
        <v>8920</v>
      </c>
      <c r="C13468" s="371" t="s">
        <v>770</v>
      </c>
      <c r="D13468" s="372">
        <v>0.3</v>
      </c>
    </row>
    <row r="13469" spans="1:4" x14ac:dyDescent="0.25">
      <c r="A13469" s="369" t="s">
        <v>8921</v>
      </c>
      <c r="B13469" s="370" t="s">
        <v>8922</v>
      </c>
      <c r="C13469" s="371" t="s">
        <v>770</v>
      </c>
      <c r="D13469" s="372">
        <v>0.3</v>
      </c>
    </row>
    <row r="13470" spans="1:4" ht="30" x14ac:dyDescent="0.25">
      <c r="A13470" s="369" t="s">
        <v>11321</v>
      </c>
      <c r="B13470" s="370" t="s">
        <v>11322</v>
      </c>
      <c r="C13470" s="371" t="s">
        <v>569</v>
      </c>
      <c r="D13470" s="372">
        <v>1</v>
      </c>
    </row>
    <row r="13471" spans="1:4" x14ac:dyDescent="0.25">
      <c r="A13471" s="369" t="s">
        <v>12101</v>
      </c>
      <c r="B13471" s="370" t="s">
        <v>12102</v>
      </c>
      <c r="C13471" s="371" t="s">
        <v>32</v>
      </c>
      <c r="D13471" s="372">
        <v>0.02</v>
      </c>
    </row>
    <row r="13472" spans="1:4" ht="30" x14ac:dyDescent="0.25">
      <c r="A13472" s="369" t="s">
        <v>4734</v>
      </c>
      <c r="B13472" s="370" t="s">
        <v>4735</v>
      </c>
      <c r="C13472" s="371" t="s">
        <v>569</v>
      </c>
      <c r="D13472" s="372"/>
    </row>
    <row r="13473" spans="1:4" x14ac:dyDescent="0.25">
      <c r="A13473" s="369" t="s">
        <v>8919</v>
      </c>
      <c r="B13473" s="370" t="s">
        <v>8920</v>
      </c>
      <c r="C13473" s="371" t="s">
        <v>770</v>
      </c>
      <c r="D13473" s="372">
        <v>0.3</v>
      </c>
    </row>
    <row r="13474" spans="1:4" x14ac:dyDescent="0.25">
      <c r="A13474" s="369" t="s">
        <v>8921</v>
      </c>
      <c r="B13474" s="370" t="s">
        <v>8922</v>
      </c>
      <c r="C13474" s="371" t="s">
        <v>770</v>
      </c>
      <c r="D13474" s="372">
        <v>0.3</v>
      </c>
    </row>
    <row r="13475" spans="1:4" ht="30" x14ac:dyDescent="0.25">
      <c r="A13475" s="369" t="s">
        <v>11323</v>
      </c>
      <c r="B13475" s="370" t="s">
        <v>11324</v>
      </c>
      <c r="C13475" s="371" t="s">
        <v>569</v>
      </c>
      <c r="D13475" s="372">
        <v>1</v>
      </c>
    </row>
    <row r="13476" spans="1:4" x14ac:dyDescent="0.25">
      <c r="A13476" s="369" t="s">
        <v>12101</v>
      </c>
      <c r="B13476" s="370" t="s">
        <v>12102</v>
      </c>
      <c r="C13476" s="371" t="s">
        <v>32</v>
      </c>
      <c r="D13476" s="372">
        <v>0.02</v>
      </c>
    </row>
    <row r="13477" spans="1:4" ht="30" x14ac:dyDescent="0.25">
      <c r="A13477" s="369" t="s">
        <v>4736</v>
      </c>
      <c r="B13477" s="370" t="s">
        <v>4737</v>
      </c>
      <c r="C13477" s="371" t="s">
        <v>569</v>
      </c>
      <c r="D13477" s="372"/>
    </row>
    <row r="13478" spans="1:4" x14ac:dyDescent="0.25">
      <c r="A13478" s="369" t="s">
        <v>8919</v>
      </c>
      <c r="B13478" s="370" t="s">
        <v>8920</v>
      </c>
      <c r="C13478" s="371" t="s">
        <v>770</v>
      </c>
      <c r="D13478" s="372">
        <v>0.4</v>
      </c>
    </row>
    <row r="13479" spans="1:4" x14ac:dyDescent="0.25">
      <c r="A13479" s="369" t="s">
        <v>8921</v>
      </c>
      <c r="B13479" s="370" t="s">
        <v>8922</v>
      </c>
      <c r="C13479" s="371" t="s">
        <v>770</v>
      </c>
      <c r="D13479" s="372">
        <v>0.4</v>
      </c>
    </row>
    <row r="13480" spans="1:4" ht="30" x14ac:dyDescent="0.25">
      <c r="A13480" s="369" t="s">
        <v>11325</v>
      </c>
      <c r="B13480" s="370" t="s">
        <v>11326</v>
      </c>
      <c r="C13480" s="371" t="s">
        <v>569</v>
      </c>
      <c r="D13480" s="372">
        <v>1</v>
      </c>
    </row>
    <row r="13481" spans="1:4" x14ac:dyDescent="0.25">
      <c r="A13481" s="369" t="s">
        <v>12101</v>
      </c>
      <c r="B13481" s="370" t="s">
        <v>12102</v>
      </c>
      <c r="C13481" s="371" t="s">
        <v>32</v>
      </c>
      <c r="D13481" s="372">
        <v>0.02</v>
      </c>
    </row>
    <row r="13482" spans="1:4" ht="30" x14ac:dyDescent="0.25">
      <c r="A13482" s="369" t="s">
        <v>4738</v>
      </c>
      <c r="B13482" s="370" t="s">
        <v>4739</v>
      </c>
      <c r="C13482" s="371" t="s">
        <v>569</v>
      </c>
      <c r="D13482" s="372"/>
    </row>
    <row r="13483" spans="1:4" x14ac:dyDescent="0.25">
      <c r="A13483" s="369" t="s">
        <v>8919</v>
      </c>
      <c r="B13483" s="370" t="s">
        <v>8920</v>
      </c>
      <c r="C13483" s="371" t="s">
        <v>770</v>
      </c>
      <c r="D13483" s="372">
        <v>0.4</v>
      </c>
    </row>
    <row r="13484" spans="1:4" x14ac:dyDescent="0.25">
      <c r="A13484" s="369" t="s">
        <v>8921</v>
      </c>
      <c r="B13484" s="370" t="s">
        <v>8922</v>
      </c>
      <c r="C13484" s="371" t="s">
        <v>770</v>
      </c>
      <c r="D13484" s="372">
        <v>0.4</v>
      </c>
    </row>
    <row r="13485" spans="1:4" ht="30" x14ac:dyDescent="0.25">
      <c r="A13485" s="369" t="s">
        <v>11327</v>
      </c>
      <c r="B13485" s="370" t="s">
        <v>11328</v>
      </c>
      <c r="C13485" s="371" t="s">
        <v>569</v>
      </c>
      <c r="D13485" s="372">
        <v>1</v>
      </c>
    </row>
    <row r="13486" spans="1:4" x14ac:dyDescent="0.25">
      <c r="A13486" s="369" t="s">
        <v>12101</v>
      </c>
      <c r="B13486" s="370" t="s">
        <v>12102</v>
      </c>
      <c r="C13486" s="371" t="s">
        <v>32</v>
      </c>
      <c r="D13486" s="372">
        <v>0.02</v>
      </c>
    </row>
    <row r="13487" spans="1:4" ht="30" x14ac:dyDescent="0.25">
      <c r="A13487" s="369" t="s">
        <v>4740</v>
      </c>
      <c r="B13487" s="370" t="s">
        <v>4741</v>
      </c>
      <c r="C13487" s="371" t="s">
        <v>569</v>
      </c>
      <c r="D13487" s="372"/>
    </row>
    <row r="13488" spans="1:4" x14ac:dyDescent="0.25">
      <c r="A13488" s="369" t="s">
        <v>8919</v>
      </c>
      <c r="B13488" s="370" t="s">
        <v>8920</v>
      </c>
      <c r="C13488" s="371" t="s">
        <v>770</v>
      </c>
      <c r="D13488" s="372">
        <v>0.3</v>
      </c>
    </row>
    <row r="13489" spans="1:4" x14ac:dyDescent="0.25">
      <c r="A13489" s="369" t="s">
        <v>8921</v>
      </c>
      <c r="B13489" s="370" t="s">
        <v>8922</v>
      </c>
      <c r="C13489" s="371" t="s">
        <v>770</v>
      </c>
      <c r="D13489" s="372">
        <v>0.3</v>
      </c>
    </row>
    <row r="13490" spans="1:4" ht="30" x14ac:dyDescent="0.25">
      <c r="A13490" s="369" t="s">
        <v>11329</v>
      </c>
      <c r="B13490" s="370" t="s">
        <v>11330</v>
      </c>
      <c r="C13490" s="371" t="s">
        <v>569</v>
      </c>
      <c r="D13490" s="372">
        <v>1</v>
      </c>
    </row>
    <row r="13491" spans="1:4" x14ac:dyDescent="0.25">
      <c r="A13491" s="369" t="s">
        <v>12101</v>
      </c>
      <c r="B13491" s="370" t="s">
        <v>12102</v>
      </c>
      <c r="C13491" s="371" t="s">
        <v>32</v>
      </c>
      <c r="D13491" s="372">
        <v>0.02</v>
      </c>
    </row>
    <row r="13492" spans="1:4" ht="30" x14ac:dyDescent="0.25">
      <c r="A13492" s="369" t="s">
        <v>4742</v>
      </c>
      <c r="B13492" s="370" t="s">
        <v>4743</v>
      </c>
      <c r="C13492" s="371" t="s">
        <v>569</v>
      </c>
      <c r="D13492" s="372"/>
    </row>
    <row r="13493" spans="1:4" x14ac:dyDescent="0.25">
      <c r="A13493" s="369" t="s">
        <v>8919</v>
      </c>
      <c r="B13493" s="370" t="s">
        <v>8920</v>
      </c>
      <c r="C13493" s="371" t="s">
        <v>770</v>
      </c>
      <c r="D13493" s="372">
        <v>0.3</v>
      </c>
    </row>
    <row r="13494" spans="1:4" x14ac:dyDescent="0.25">
      <c r="A13494" s="369" t="s">
        <v>8921</v>
      </c>
      <c r="B13494" s="370" t="s">
        <v>8922</v>
      </c>
      <c r="C13494" s="371" t="s">
        <v>770</v>
      </c>
      <c r="D13494" s="372">
        <v>0.3</v>
      </c>
    </row>
    <row r="13495" spans="1:4" ht="30" x14ac:dyDescent="0.25">
      <c r="A13495" s="369" t="s">
        <v>11331</v>
      </c>
      <c r="B13495" s="370" t="s">
        <v>11332</v>
      </c>
      <c r="C13495" s="371" t="s">
        <v>569</v>
      </c>
      <c r="D13495" s="372">
        <v>1</v>
      </c>
    </row>
    <row r="13496" spans="1:4" x14ac:dyDescent="0.25">
      <c r="A13496" s="369" t="s">
        <v>12101</v>
      </c>
      <c r="B13496" s="370" t="s">
        <v>12102</v>
      </c>
      <c r="C13496" s="371" t="s">
        <v>32</v>
      </c>
      <c r="D13496" s="372">
        <v>0.02</v>
      </c>
    </row>
    <row r="13497" spans="1:4" ht="30" x14ac:dyDescent="0.25">
      <c r="A13497" s="369" t="s">
        <v>4744</v>
      </c>
      <c r="B13497" s="370" t="s">
        <v>4745</v>
      </c>
      <c r="C13497" s="371" t="s">
        <v>569</v>
      </c>
      <c r="D13497" s="372"/>
    </row>
    <row r="13498" spans="1:4" x14ac:dyDescent="0.25">
      <c r="A13498" s="369" t="s">
        <v>8919</v>
      </c>
      <c r="B13498" s="370" t="s">
        <v>8920</v>
      </c>
      <c r="C13498" s="371" t="s">
        <v>770</v>
      </c>
      <c r="D13498" s="372">
        <v>0.4</v>
      </c>
    </row>
    <row r="13499" spans="1:4" x14ac:dyDescent="0.25">
      <c r="A13499" s="369" t="s">
        <v>8921</v>
      </c>
      <c r="B13499" s="370" t="s">
        <v>8922</v>
      </c>
      <c r="C13499" s="371" t="s">
        <v>770</v>
      </c>
      <c r="D13499" s="372">
        <v>0.4</v>
      </c>
    </row>
    <row r="13500" spans="1:4" ht="30" x14ac:dyDescent="0.25">
      <c r="A13500" s="369" t="s">
        <v>11333</v>
      </c>
      <c r="B13500" s="370" t="s">
        <v>11334</v>
      </c>
      <c r="C13500" s="371" t="s">
        <v>569</v>
      </c>
      <c r="D13500" s="372">
        <v>1</v>
      </c>
    </row>
    <row r="13501" spans="1:4" x14ac:dyDescent="0.25">
      <c r="A13501" s="369" t="s">
        <v>12101</v>
      </c>
      <c r="B13501" s="370" t="s">
        <v>12102</v>
      </c>
      <c r="C13501" s="371" t="s">
        <v>32</v>
      </c>
      <c r="D13501" s="372">
        <v>0.02</v>
      </c>
    </row>
    <row r="13502" spans="1:4" ht="30" x14ac:dyDescent="0.25">
      <c r="A13502" s="369" t="s">
        <v>4746</v>
      </c>
      <c r="B13502" s="370" t="s">
        <v>4747</v>
      </c>
      <c r="C13502" s="371" t="s">
        <v>569</v>
      </c>
      <c r="D13502" s="372"/>
    </row>
    <row r="13503" spans="1:4" x14ac:dyDescent="0.25">
      <c r="A13503" s="369" t="s">
        <v>8919</v>
      </c>
      <c r="B13503" s="370" t="s">
        <v>8920</v>
      </c>
      <c r="C13503" s="371" t="s">
        <v>770</v>
      </c>
      <c r="D13503" s="372">
        <v>0.4</v>
      </c>
    </row>
    <row r="13504" spans="1:4" x14ac:dyDescent="0.25">
      <c r="A13504" s="369" t="s">
        <v>8921</v>
      </c>
      <c r="B13504" s="370" t="s">
        <v>8922</v>
      </c>
      <c r="C13504" s="371" t="s">
        <v>770</v>
      </c>
      <c r="D13504" s="372">
        <v>0.4</v>
      </c>
    </row>
    <row r="13505" spans="1:4" ht="30" x14ac:dyDescent="0.25">
      <c r="A13505" s="369" t="s">
        <v>11335</v>
      </c>
      <c r="B13505" s="370" t="s">
        <v>11336</v>
      </c>
      <c r="C13505" s="371" t="s">
        <v>569</v>
      </c>
      <c r="D13505" s="372">
        <v>1</v>
      </c>
    </row>
    <row r="13506" spans="1:4" x14ac:dyDescent="0.25">
      <c r="A13506" s="369" t="s">
        <v>12101</v>
      </c>
      <c r="B13506" s="370" t="s">
        <v>12102</v>
      </c>
      <c r="C13506" s="371" t="s">
        <v>32</v>
      </c>
      <c r="D13506" s="372">
        <v>0.02</v>
      </c>
    </row>
    <row r="13507" spans="1:4" x14ac:dyDescent="0.25">
      <c r="A13507" s="369" t="s">
        <v>4748</v>
      </c>
      <c r="B13507" s="370" t="s">
        <v>4749</v>
      </c>
      <c r="C13507" s="371" t="s">
        <v>569</v>
      </c>
      <c r="D13507" s="372"/>
    </row>
    <row r="13508" spans="1:4" x14ac:dyDescent="0.25">
      <c r="A13508" s="369" t="s">
        <v>8919</v>
      </c>
      <c r="B13508" s="370" t="s">
        <v>8920</v>
      </c>
      <c r="C13508" s="371" t="s">
        <v>770</v>
      </c>
      <c r="D13508" s="372">
        <v>0.3</v>
      </c>
    </row>
    <row r="13509" spans="1:4" x14ac:dyDescent="0.25">
      <c r="A13509" s="369" t="s">
        <v>8921</v>
      </c>
      <c r="B13509" s="370" t="s">
        <v>8922</v>
      </c>
      <c r="C13509" s="371" t="s">
        <v>770</v>
      </c>
      <c r="D13509" s="372">
        <v>0.3</v>
      </c>
    </row>
    <row r="13510" spans="1:4" ht="30" x14ac:dyDescent="0.25">
      <c r="A13510" s="369" t="s">
        <v>11337</v>
      </c>
      <c r="B13510" s="370" t="s">
        <v>11338</v>
      </c>
      <c r="C13510" s="371" t="s">
        <v>569</v>
      </c>
      <c r="D13510" s="372">
        <v>1</v>
      </c>
    </row>
    <row r="13511" spans="1:4" x14ac:dyDescent="0.25">
      <c r="A13511" s="369" t="s">
        <v>12101</v>
      </c>
      <c r="B13511" s="370" t="s">
        <v>12102</v>
      </c>
      <c r="C13511" s="371" t="s">
        <v>32</v>
      </c>
      <c r="D13511" s="372">
        <v>0.02</v>
      </c>
    </row>
    <row r="13512" spans="1:4" ht="30" x14ac:dyDescent="0.25">
      <c r="A13512" s="369" t="s">
        <v>4750</v>
      </c>
      <c r="B13512" s="370" t="s">
        <v>4751</v>
      </c>
      <c r="C13512" s="371" t="s">
        <v>569</v>
      </c>
      <c r="D13512" s="372"/>
    </row>
    <row r="13513" spans="1:4" x14ac:dyDescent="0.25">
      <c r="A13513" s="369" t="s">
        <v>8919</v>
      </c>
      <c r="B13513" s="370" t="s">
        <v>8920</v>
      </c>
      <c r="C13513" s="371" t="s">
        <v>770</v>
      </c>
      <c r="D13513" s="372">
        <v>0.4</v>
      </c>
    </row>
    <row r="13514" spans="1:4" x14ac:dyDescent="0.25">
      <c r="A13514" s="369" t="s">
        <v>8921</v>
      </c>
      <c r="B13514" s="370" t="s">
        <v>8922</v>
      </c>
      <c r="C13514" s="371" t="s">
        <v>770</v>
      </c>
      <c r="D13514" s="372">
        <v>0.4</v>
      </c>
    </row>
    <row r="13515" spans="1:4" ht="30" x14ac:dyDescent="0.25">
      <c r="A13515" s="369" t="s">
        <v>11339</v>
      </c>
      <c r="B13515" s="370" t="s">
        <v>11340</v>
      </c>
      <c r="C13515" s="371" t="s">
        <v>569</v>
      </c>
      <c r="D13515" s="372">
        <v>1</v>
      </c>
    </row>
    <row r="13516" spans="1:4" x14ac:dyDescent="0.25">
      <c r="A13516" s="369" t="s">
        <v>12101</v>
      </c>
      <c r="B13516" s="370" t="s">
        <v>12102</v>
      </c>
      <c r="C13516" s="371" t="s">
        <v>32</v>
      </c>
      <c r="D13516" s="372">
        <v>0.02</v>
      </c>
    </row>
    <row r="13517" spans="1:4" ht="30" x14ac:dyDescent="0.25">
      <c r="A13517" s="369" t="s">
        <v>4752</v>
      </c>
      <c r="B13517" s="370" t="s">
        <v>4753</v>
      </c>
      <c r="C13517" s="371" t="s">
        <v>569</v>
      </c>
      <c r="D13517" s="372"/>
    </row>
    <row r="13518" spans="1:4" x14ac:dyDescent="0.25">
      <c r="A13518" s="369" t="s">
        <v>8919</v>
      </c>
      <c r="B13518" s="370" t="s">
        <v>8920</v>
      </c>
      <c r="C13518" s="371" t="s">
        <v>770</v>
      </c>
      <c r="D13518" s="372">
        <v>0.3</v>
      </c>
    </row>
    <row r="13519" spans="1:4" x14ac:dyDescent="0.25">
      <c r="A13519" s="369" t="s">
        <v>8921</v>
      </c>
      <c r="B13519" s="370" t="s">
        <v>8922</v>
      </c>
      <c r="C13519" s="371" t="s">
        <v>770</v>
      </c>
      <c r="D13519" s="372">
        <v>0.3</v>
      </c>
    </row>
    <row r="13520" spans="1:4" ht="30" x14ac:dyDescent="0.25">
      <c r="A13520" s="369" t="s">
        <v>11341</v>
      </c>
      <c r="B13520" s="370" t="s">
        <v>11342</v>
      </c>
      <c r="C13520" s="371" t="s">
        <v>569</v>
      </c>
      <c r="D13520" s="372">
        <v>1</v>
      </c>
    </row>
    <row r="13521" spans="1:4" x14ac:dyDescent="0.25">
      <c r="A13521" s="369" t="s">
        <v>12101</v>
      </c>
      <c r="B13521" s="370" t="s">
        <v>12102</v>
      </c>
      <c r="C13521" s="371" t="s">
        <v>32</v>
      </c>
      <c r="D13521" s="372">
        <v>0.02</v>
      </c>
    </row>
    <row r="13522" spans="1:4" ht="30" x14ac:dyDescent="0.25">
      <c r="A13522" s="369" t="s">
        <v>4754</v>
      </c>
      <c r="B13522" s="370" t="s">
        <v>4755</v>
      </c>
      <c r="C13522" s="371" t="s">
        <v>569</v>
      </c>
      <c r="D13522" s="372"/>
    </row>
    <row r="13523" spans="1:4" x14ac:dyDescent="0.25">
      <c r="A13523" s="369" t="s">
        <v>8919</v>
      </c>
      <c r="B13523" s="370" t="s">
        <v>8920</v>
      </c>
      <c r="C13523" s="371" t="s">
        <v>770</v>
      </c>
      <c r="D13523" s="372">
        <v>0.4</v>
      </c>
    </row>
    <row r="13524" spans="1:4" x14ac:dyDescent="0.25">
      <c r="A13524" s="369" t="s">
        <v>8921</v>
      </c>
      <c r="B13524" s="370" t="s">
        <v>8922</v>
      </c>
      <c r="C13524" s="371" t="s">
        <v>770</v>
      </c>
      <c r="D13524" s="372">
        <v>0.4</v>
      </c>
    </row>
    <row r="13525" spans="1:4" ht="30" x14ac:dyDescent="0.25">
      <c r="A13525" s="369" t="s">
        <v>11343</v>
      </c>
      <c r="B13525" s="370" t="s">
        <v>11344</v>
      </c>
      <c r="C13525" s="371" t="s">
        <v>569</v>
      </c>
      <c r="D13525" s="372">
        <v>1</v>
      </c>
    </row>
    <row r="13526" spans="1:4" x14ac:dyDescent="0.25">
      <c r="A13526" s="369" t="s">
        <v>12101</v>
      </c>
      <c r="B13526" s="370" t="s">
        <v>12102</v>
      </c>
      <c r="C13526" s="371" t="s">
        <v>32</v>
      </c>
      <c r="D13526" s="372">
        <v>0.02</v>
      </c>
    </row>
    <row r="13527" spans="1:4" ht="30" x14ac:dyDescent="0.25">
      <c r="A13527" s="369" t="s">
        <v>4756</v>
      </c>
      <c r="B13527" s="370" t="s">
        <v>4757</v>
      </c>
      <c r="C13527" s="371" t="s">
        <v>569</v>
      </c>
      <c r="D13527" s="372"/>
    </row>
    <row r="13528" spans="1:4" x14ac:dyDescent="0.25">
      <c r="A13528" s="369" t="s">
        <v>8919</v>
      </c>
      <c r="B13528" s="370" t="s">
        <v>8920</v>
      </c>
      <c r="C13528" s="371" t="s">
        <v>770</v>
      </c>
      <c r="D13528" s="372">
        <v>0.4</v>
      </c>
    </row>
    <row r="13529" spans="1:4" x14ac:dyDescent="0.25">
      <c r="A13529" s="369" t="s">
        <v>8921</v>
      </c>
      <c r="B13529" s="370" t="s">
        <v>8922</v>
      </c>
      <c r="C13529" s="371" t="s">
        <v>770</v>
      </c>
      <c r="D13529" s="372">
        <v>0.4</v>
      </c>
    </row>
    <row r="13530" spans="1:4" ht="30" x14ac:dyDescent="0.25">
      <c r="A13530" s="369" t="s">
        <v>11345</v>
      </c>
      <c r="B13530" s="370" t="s">
        <v>11346</v>
      </c>
      <c r="C13530" s="371" t="s">
        <v>569</v>
      </c>
      <c r="D13530" s="372">
        <v>1</v>
      </c>
    </row>
    <row r="13531" spans="1:4" x14ac:dyDescent="0.25">
      <c r="A13531" s="369" t="s">
        <v>12101</v>
      </c>
      <c r="B13531" s="370" t="s">
        <v>12102</v>
      </c>
      <c r="C13531" s="371" t="s">
        <v>32</v>
      </c>
      <c r="D13531" s="372">
        <v>0.02</v>
      </c>
    </row>
    <row r="13532" spans="1:4" ht="30" x14ac:dyDescent="0.25">
      <c r="A13532" s="369" t="s">
        <v>4758</v>
      </c>
      <c r="B13532" s="370" t="s">
        <v>4759</v>
      </c>
      <c r="C13532" s="371" t="s">
        <v>569</v>
      </c>
      <c r="D13532" s="372"/>
    </row>
    <row r="13533" spans="1:4" x14ac:dyDescent="0.25">
      <c r="A13533" s="369" t="s">
        <v>8919</v>
      </c>
      <c r="B13533" s="370" t="s">
        <v>8920</v>
      </c>
      <c r="C13533" s="371" t="s">
        <v>770</v>
      </c>
      <c r="D13533" s="372">
        <v>0.4</v>
      </c>
    </row>
    <row r="13534" spans="1:4" x14ac:dyDescent="0.25">
      <c r="A13534" s="369" t="s">
        <v>8921</v>
      </c>
      <c r="B13534" s="370" t="s">
        <v>8922</v>
      </c>
      <c r="C13534" s="371" t="s">
        <v>770</v>
      </c>
      <c r="D13534" s="372">
        <v>0.4</v>
      </c>
    </row>
    <row r="13535" spans="1:4" ht="30" x14ac:dyDescent="0.25">
      <c r="A13535" s="369" t="s">
        <v>11347</v>
      </c>
      <c r="B13535" s="370" t="s">
        <v>11348</v>
      </c>
      <c r="C13535" s="371" t="s">
        <v>569</v>
      </c>
      <c r="D13535" s="372">
        <v>1</v>
      </c>
    </row>
    <row r="13536" spans="1:4" x14ac:dyDescent="0.25">
      <c r="A13536" s="369" t="s">
        <v>12101</v>
      </c>
      <c r="B13536" s="370" t="s">
        <v>12102</v>
      </c>
      <c r="C13536" s="371" t="s">
        <v>32</v>
      </c>
      <c r="D13536" s="372">
        <v>0.02</v>
      </c>
    </row>
    <row r="13537" spans="1:4" ht="30" x14ac:dyDescent="0.25">
      <c r="A13537" s="369" t="s">
        <v>4760</v>
      </c>
      <c r="B13537" s="370" t="s">
        <v>4761</v>
      </c>
      <c r="C13537" s="371" t="s">
        <v>569</v>
      </c>
      <c r="D13537" s="372"/>
    </row>
    <row r="13538" spans="1:4" x14ac:dyDescent="0.25">
      <c r="A13538" s="369" t="s">
        <v>8919</v>
      </c>
      <c r="B13538" s="370" t="s">
        <v>8920</v>
      </c>
      <c r="C13538" s="371" t="s">
        <v>770</v>
      </c>
      <c r="D13538" s="372">
        <v>0.4</v>
      </c>
    </row>
    <row r="13539" spans="1:4" x14ac:dyDescent="0.25">
      <c r="A13539" s="369" t="s">
        <v>8921</v>
      </c>
      <c r="B13539" s="370" t="s">
        <v>8922</v>
      </c>
      <c r="C13539" s="371" t="s">
        <v>770</v>
      </c>
      <c r="D13539" s="372">
        <v>0.4</v>
      </c>
    </row>
    <row r="13540" spans="1:4" ht="30" x14ac:dyDescent="0.25">
      <c r="A13540" s="369" t="s">
        <v>11349</v>
      </c>
      <c r="B13540" s="370" t="s">
        <v>11350</v>
      </c>
      <c r="C13540" s="371" t="s">
        <v>569</v>
      </c>
      <c r="D13540" s="372">
        <v>1</v>
      </c>
    </row>
    <row r="13541" spans="1:4" x14ac:dyDescent="0.25">
      <c r="A13541" s="369" t="s">
        <v>12101</v>
      </c>
      <c r="B13541" s="370" t="s">
        <v>12102</v>
      </c>
      <c r="C13541" s="371" t="s">
        <v>32</v>
      </c>
      <c r="D13541" s="372">
        <v>0.02</v>
      </c>
    </row>
    <row r="13542" spans="1:4" ht="30" x14ac:dyDescent="0.25">
      <c r="A13542" s="369" t="s">
        <v>4762</v>
      </c>
      <c r="B13542" s="370" t="s">
        <v>4763</v>
      </c>
      <c r="C13542" s="371" t="s">
        <v>569</v>
      </c>
      <c r="D13542" s="372"/>
    </row>
    <row r="13543" spans="1:4" x14ac:dyDescent="0.25">
      <c r="A13543" s="369" t="s">
        <v>8919</v>
      </c>
      <c r="B13543" s="370" t="s">
        <v>8920</v>
      </c>
      <c r="C13543" s="371" t="s">
        <v>770</v>
      </c>
      <c r="D13543" s="372">
        <v>0.4</v>
      </c>
    </row>
    <row r="13544" spans="1:4" x14ac:dyDescent="0.25">
      <c r="A13544" s="369" t="s">
        <v>8921</v>
      </c>
      <c r="B13544" s="370" t="s">
        <v>8922</v>
      </c>
      <c r="C13544" s="371" t="s">
        <v>770</v>
      </c>
      <c r="D13544" s="372">
        <v>0.4</v>
      </c>
    </row>
    <row r="13545" spans="1:4" ht="30" x14ac:dyDescent="0.25">
      <c r="A13545" s="369" t="s">
        <v>11351</v>
      </c>
      <c r="B13545" s="370" t="s">
        <v>11352</v>
      </c>
      <c r="C13545" s="371" t="s">
        <v>569</v>
      </c>
      <c r="D13545" s="372">
        <v>1</v>
      </c>
    </row>
    <row r="13546" spans="1:4" x14ac:dyDescent="0.25">
      <c r="A13546" s="369" t="s">
        <v>12101</v>
      </c>
      <c r="B13546" s="370" t="s">
        <v>12102</v>
      </c>
      <c r="C13546" s="371" t="s">
        <v>32</v>
      </c>
      <c r="D13546" s="372">
        <v>0.02</v>
      </c>
    </row>
    <row r="13547" spans="1:4" ht="30" x14ac:dyDescent="0.25">
      <c r="A13547" s="369" t="s">
        <v>4764</v>
      </c>
      <c r="B13547" s="370" t="s">
        <v>4765</v>
      </c>
      <c r="C13547" s="371" t="s">
        <v>569</v>
      </c>
      <c r="D13547" s="372"/>
    </row>
    <row r="13548" spans="1:4" x14ac:dyDescent="0.25">
      <c r="A13548" s="369" t="s">
        <v>8919</v>
      </c>
      <c r="B13548" s="370" t="s">
        <v>8920</v>
      </c>
      <c r="C13548" s="371" t="s">
        <v>770</v>
      </c>
      <c r="D13548" s="372">
        <v>0.5</v>
      </c>
    </row>
    <row r="13549" spans="1:4" x14ac:dyDescent="0.25">
      <c r="A13549" s="369" t="s">
        <v>8921</v>
      </c>
      <c r="B13549" s="370" t="s">
        <v>8922</v>
      </c>
      <c r="C13549" s="371" t="s">
        <v>770</v>
      </c>
      <c r="D13549" s="372">
        <v>0.5</v>
      </c>
    </row>
    <row r="13550" spans="1:4" ht="30" x14ac:dyDescent="0.25">
      <c r="A13550" s="369" t="s">
        <v>11353</v>
      </c>
      <c r="B13550" s="370" t="s">
        <v>11354</v>
      </c>
      <c r="C13550" s="371" t="s">
        <v>569</v>
      </c>
      <c r="D13550" s="372">
        <v>1</v>
      </c>
    </row>
    <row r="13551" spans="1:4" x14ac:dyDescent="0.25">
      <c r="A13551" s="369" t="s">
        <v>12101</v>
      </c>
      <c r="B13551" s="370" t="s">
        <v>12102</v>
      </c>
      <c r="C13551" s="371" t="s">
        <v>32</v>
      </c>
      <c r="D13551" s="372">
        <v>0.02</v>
      </c>
    </row>
    <row r="13552" spans="1:4" ht="30" x14ac:dyDescent="0.25">
      <c r="A13552" s="369" t="s">
        <v>4766</v>
      </c>
      <c r="B13552" s="370" t="s">
        <v>4767</v>
      </c>
      <c r="C13552" s="371" t="s">
        <v>569</v>
      </c>
      <c r="D13552" s="372"/>
    </row>
    <row r="13553" spans="1:4" x14ac:dyDescent="0.25">
      <c r="A13553" s="369" t="s">
        <v>8919</v>
      </c>
      <c r="B13553" s="370" t="s">
        <v>8920</v>
      </c>
      <c r="C13553" s="371" t="s">
        <v>770</v>
      </c>
      <c r="D13553" s="372">
        <v>0.4</v>
      </c>
    </row>
    <row r="13554" spans="1:4" x14ac:dyDescent="0.25">
      <c r="A13554" s="369" t="s">
        <v>8921</v>
      </c>
      <c r="B13554" s="370" t="s">
        <v>8922</v>
      </c>
      <c r="C13554" s="371" t="s">
        <v>770</v>
      </c>
      <c r="D13554" s="372">
        <v>0.4</v>
      </c>
    </row>
    <row r="13555" spans="1:4" ht="30" x14ac:dyDescent="0.25">
      <c r="A13555" s="369" t="s">
        <v>11355</v>
      </c>
      <c r="B13555" s="370" t="s">
        <v>11356</v>
      </c>
      <c r="C13555" s="371" t="s">
        <v>569</v>
      </c>
      <c r="D13555" s="372">
        <v>1</v>
      </c>
    </row>
    <row r="13556" spans="1:4" x14ac:dyDescent="0.25">
      <c r="A13556" s="369" t="s">
        <v>12101</v>
      </c>
      <c r="B13556" s="370" t="s">
        <v>12102</v>
      </c>
      <c r="C13556" s="371" t="s">
        <v>32</v>
      </c>
      <c r="D13556" s="372">
        <v>0.02</v>
      </c>
    </row>
    <row r="13557" spans="1:4" ht="30" x14ac:dyDescent="0.25">
      <c r="A13557" s="369" t="s">
        <v>4768</v>
      </c>
      <c r="B13557" s="370" t="s">
        <v>8017</v>
      </c>
      <c r="C13557" s="371" t="s">
        <v>569</v>
      </c>
      <c r="D13557" s="372"/>
    </row>
    <row r="13558" spans="1:4" x14ac:dyDescent="0.25">
      <c r="A13558" s="369" t="s">
        <v>8919</v>
      </c>
      <c r="B13558" s="370" t="s">
        <v>8920</v>
      </c>
      <c r="C13558" s="371" t="s">
        <v>770</v>
      </c>
      <c r="D13558" s="372">
        <v>0.3</v>
      </c>
    </row>
    <row r="13559" spans="1:4" x14ac:dyDescent="0.25">
      <c r="A13559" s="369" t="s">
        <v>8921</v>
      </c>
      <c r="B13559" s="370" t="s">
        <v>8922</v>
      </c>
      <c r="C13559" s="371" t="s">
        <v>770</v>
      </c>
      <c r="D13559" s="372">
        <v>0.3</v>
      </c>
    </row>
    <row r="13560" spans="1:4" ht="30" x14ac:dyDescent="0.25">
      <c r="A13560" s="369" t="s">
        <v>11357</v>
      </c>
      <c r="B13560" s="370" t="s">
        <v>11358</v>
      </c>
      <c r="C13560" s="371" t="s">
        <v>569</v>
      </c>
      <c r="D13560" s="372">
        <v>1</v>
      </c>
    </row>
    <row r="13561" spans="1:4" x14ac:dyDescent="0.25">
      <c r="A13561" s="369" t="s">
        <v>12101</v>
      </c>
      <c r="B13561" s="370" t="s">
        <v>12102</v>
      </c>
      <c r="C13561" s="371" t="s">
        <v>32</v>
      </c>
      <c r="D13561" s="372">
        <v>0.02</v>
      </c>
    </row>
    <row r="13562" spans="1:4" ht="30" x14ac:dyDescent="0.25">
      <c r="A13562" s="369" t="s">
        <v>4769</v>
      </c>
      <c r="B13562" s="370" t="s">
        <v>8018</v>
      </c>
      <c r="C13562" s="371" t="s">
        <v>569</v>
      </c>
      <c r="D13562" s="372"/>
    </row>
    <row r="13563" spans="1:4" x14ac:dyDescent="0.25">
      <c r="A13563" s="369" t="s">
        <v>8919</v>
      </c>
      <c r="B13563" s="370" t="s">
        <v>8920</v>
      </c>
      <c r="C13563" s="371" t="s">
        <v>770</v>
      </c>
      <c r="D13563" s="372">
        <v>0.4</v>
      </c>
    </row>
    <row r="13564" spans="1:4" x14ac:dyDescent="0.25">
      <c r="A13564" s="369" t="s">
        <v>8921</v>
      </c>
      <c r="B13564" s="370" t="s">
        <v>8922</v>
      </c>
      <c r="C13564" s="371" t="s">
        <v>770</v>
      </c>
      <c r="D13564" s="372">
        <v>0.4</v>
      </c>
    </row>
    <row r="13565" spans="1:4" ht="30" x14ac:dyDescent="0.25">
      <c r="A13565" s="369" t="s">
        <v>11359</v>
      </c>
      <c r="B13565" s="370" t="s">
        <v>11360</v>
      </c>
      <c r="C13565" s="371" t="s">
        <v>569</v>
      </c>
      <c r="D13565" s="372">
        <v>1</v>
      </c>
    </row>
    <row r="13566" spans="1:4" x14ac:dyDescent="0.25">
      <c r="A13566" s="369" t="s">
        <v>12101</v>
      </c>
      <c r="B13566" s="370" t="s">
        <v>12102</v>
      </c>
      <c r="C13566" s="371" t="s">
        <v>32</v>
      </c>
      <c r="D13566" s="372">
        <v>0.02</v>
      </c>
    </row>
    <row r="13567" spans="1:4" ht="30" x14ac:dyDescent="0.25">
      <c r="A13567" s="369" t="s">
        <v>4770</v>
      </c>
      <c r="B13567" s="370" t="s">
        <v>8019</v>
      </c>
      <c r="C13567" s="371" t="s">
        <v>569</v>
      </c>
      <c r="D13567" s="372"/>
    </row>
    <row r="13568" spans="1:4" x14ac:dyDescent="0.25">
      <c r="A13568" s="369" t="s">
        <v>8919</v>
      </c>
      <c r="B13568" s="370" t="s">
        <v>8920</v>
      </c>
      <c r="C13568" s="371" t="s">
        <v>770</v>
      </c>
      <c r="D13568" s="372">
        <v>0.4</v>
      </c>
    </row>
    <row r="13569" spans="1:4" x14ac:dyDescent="0.25">
      <c r="A13569" s="369" t="s">
        <v>8921</v>
      </c>
      <c r="B13569" s="370" t="s">
        <v>8922</v>
      </c>
      <c r="C13569" s="371" t="s">
        <v>770</v>
      </c>
      <c r="D13569" s="372">
        <v>0.4</v>
      </c>
    </row>
    <row r="13570" spans="1:4" ht="30" x14ac:dyDescent="0.25">
      <c r="A13570" s="369" t="s">
        <v>11361</v>
      </c>
      <c r="B13570" s="370" t="s">
        <v>11362</v>
      </c>
      <c r="C13570" s="371" t="s">
        <v>569</v>
      </c>
      <c r="D13570" s="372">
        <v>1</v>
      </c>
    </row>
    <row r="13571" spans="1:4" x14ac:dyDescent="0.25">
      <c r="A13571" s="369" t="s">
        <v>12101</v>
      </c>
      <c r="B13571" s="370" t="s">
        <v>12102</v>
      </c>
      <c r="C13571" s="371" t="s">
        <v>32</v>
      </c>
      <c r="D13571" s="372">
        <v>0.02</v>
      </c>
    </row>
    <row r="13572" spans="1:4" ht="30" x14ac:dyDescent="0.25">
      <c r="A13572" s="369" t="s">
        <v>4771</v>
      </c>
      <c r="B13572" s="370" t="s">
        <v>8020</v>
      </c>
      <c r="C13572" s="371" t="s">
        <v>569</v>
      </c>
      <c r="D13572" s="372"/>
    </row>
    <row r="13573" spans="1:4" x14ac:dyDescent="0.25">
      <c r="A13573" s="369" t="s">
        <v>8919</v>
      </c>
      <c r="B13573" s="370" t="s">
        <v>8920</v>
      </c>
      <c r="C13573" s="371" t="s">
        <v>770</v>
      </c>
      <c r="D13573" s="372">
        <v>0.4</v>
      </c>
    </row>
    <row r="13574" spans="1:4" x14ac:dyDescent="0.25">
      <c r="A13574" s="369" t="s">
        <v>8921</v>
      </c>
      <c r="B13574" s="370" t="s">
        <v>8922</v>
      </c>
      <c r="C13574" s="371" t="s">
        <v>770</v>
      </c>
      <c r="D13574" s="372">
        <v>0.4</v>
      </c>
    </row>
    <row r="13575" spans="1:4" ht="45" x14ac:dyDescent="0.25">
      <c r="A13575" s="369" t="s">
        <v>11363</v>
      </c>
      <c r="B13575" s="370" t="s">
        <v>11364</v>
      </c>
      <c r="C13575" s="371" t="s">
        <v>569</v>
      </c>
      <c r="D13575" s="372">
        <v>1</v>
      </c>
    </row>
    <row r="13576" spans="1:4" x14ac:dyDescent="0.25">
      <c r="A13576" s="369" t="s">
        <v>12101</v>
      </c>
      <c r="B13576" s="370" t="s">
        <v>12102</v>
      </c>
      <c r="C13576" s="371" t="s">
        <v>32</v>
      </c>
      <c r="D13576" s="372">
        <v>0.02</v>
      </c>
    </row>
    <row r="13577" spans="1:4" ht="30" x14ac:dyDescent="0.25">
      <c r="A13577" s="369" t="s">
        <v>4772</v>
      </c>
      <c r="B13577" s="370" t="s">
        <v>8021</v>
      </c>
      <c r="C13577" s="371" t="s">
        <v>569</v>
      </c>
      <c r="D13577" s="372"/>
    </row>
    <row r="13578" spans="1:4" x14ac:dyDescent="0.25">
      <c r="A13578" s="369" t="s">
        <v>8919</v>
      </c>
      <c r="B13578" s="370" t="s">
        <v>8920</v>
      </c>
      <c r="C13578" s="371" t="s">
        <v>770</v>
      </c>
      <c r="D13578" s="372">
        <v>0.4</v>
      </c>
    </row>
    <row r="13579" spans="1:4" x14ac:dyDescent="0.25">
      <c r="A13579" s="369" t="s">
        <v>8921</v>
      </c>
      <c r="B13579" s="370" t="s">
        <v>8922</v>
      </c>
      <c r="C13579" s="371" t="s">
        <v>770</v>
      </c>
      <c r="D13579" s="372">
        <v>0.4</v>
      </c>
    </row>
    <row r="13580" spans="1:4" ht="45" x14ac:dyDescent="0.25">
      <c r="A13580" s="369" t="s">
        <v>11365</v>
      </c>
      <c r="B13580" s="370" t="s">
        <v>11366</v>
      </c>
      <c r="C13580" s="371" t="s">
        <v>569</v>
      </c>
      <c r="D13580" s="372">
        <v>1</v>
      </c>
    </row>
    <row r="13581" spans="1:4" x14ac:dyDescent="0.25">
      <c r="A13581" s="369" t="s">
        <v>12101</v>
      </c>
      <c r="B13581" s="370" t="s">
        <v>12102</v>
      </c>
      <c r="C13581" s="371" t="s">
        <v>32</v>
      </c>
      <c r="D13581" s="372">
        <v>0.02</v>
      </c>
    </row>
    <row r="13582" spans="1:4" ht="30" x14ac:dyDescent="0.25">
      <c r="A13582" s="369" t="s">
        <v>4773</v>
      </c>
      <c r="B13582" s="370" t="s">
        <v>8022</v>
      </c>
      <c r="C13582" s="371" t="s">
        <v>569</v>
      </c>
      <c r="D13582" s="372"/>
    </row>
    <row r="13583" spans="1:4" x14ac:dyDescent="0.25">
      <c r="A13583" s="369" t="s">
        <v>8919</v>
      </c>
      <c r="B13583" s="370" t="s">
        <v>8920</v>
      </c>
      <c r="C13583" s="371" t="s">
        <v>770</v>
      </c>
      <c r="D13583" s="372">
        <v>0.4</v>
      </c>
    </row>
    <row r="13584" spans="1:4" x14ac:dyDescent="0.25">
      <c r="A13584" s="369" t="s">
        <v>8921</v>
      </c>
      <c r="B13584" s="370" t="s">
        <v>8922</v>
      </c>
      <c r="C13584" s="371" t="s">
        <v>770</v>
      </c>
      <c r="D13584" s="372">
        <v>0.4</v>
      </c>
    </row>
    <row r="13585" spans="1:4" ht="45" x14ac:dyDescent="0.25">
      <c r="A13585" s="369" t="s">
        <v>11367</v>
      </c>
      <c r="B13585" s="370" t="s">
        <v>11368</v>
      </c>
      <c r="C13585" s="371" t="s">
        <v>569</v>
      </c>
      <c r="D13585" s="372">
        <v>1</v>
      </c>
    </row>
    <row r="13586" spans="1:4" x14ac:dyDescent="0.25">
      <c r="A13586" s="369" t="s">
        <v>12101</v>
      </c>
      <c r="B13586" s="370" t="s">
        <v>12102</v>
      </c>
      <c r="C13586" s="371" t="s">
        <v>32</v>
      </c>
      <c r="D13586" s="372">
        <v>0.02</v>
      </c>
    </row>
    <row r="13587" spans="1:4" ht="30" x14ac:dyDescent="0.25">
      <c r="A13587" s="369" t="s">
        <v>4774</v>
      </c>
      <c r="B13587" s="370" t="s">
        <v>8023</v>
      </c>
      <c r="C13587" s="371" t="s">
        <v>569</v>
      </c>
      <c r="D13587" s="372"/>
    </row>
    <row r="13588" spans="1:4" x14ac:dyDescent="0.25">
      <c r="A13588" s="369" t="s">
        <v>8919</v>
      </c>
      <c r="B13588" s="370" t="s">
        <v>8920</v>
      </c>
      <c r="C13588" s="371" t="s">
        <v>770</v>
      </c>
      <c r="D13588" s="372">
        <v>0.4</v>
      </c>
    </row>
    <row r="13589" spans="1:4" x14ac:dyDescent="0.25">
      <c r="A13589" s="369" t="s">
        <v>8921</v>
      </c>
      <c r="B13589" s="370" t="s">
        <v>8922</v>
      </c>
      <c r="C13589" s="371" t="s">
        <v>770</v>
      </c>
      <c r="D13589" s="372">
        <v>0.4</v>
      </c>
    </row>
    <row r="13590" spans="1:4" ht="30" x14ac:dyDescent="0.25">
      <c r="A13590" s="369" t="s">
        <v>11369</v>
      </c>
      <c r="B13590" s="370" t="s">
        <v>11370</v>
      </c>
      <c r="C13590" s="371" t="s">
        <v>569</v>
      </c>
      <c r="D13590" s="372">
        <v>1</v>
      </c>
    </row>
    <row r="13591" spans="1:4" x14ac:dyDescent="0.25">
      <c r="A13591" s="369" t="s">
        <v>12101</v>
      </c>
      <c r="B13591" s="370" t="s">
        <v>12102</v>
      </c>
      <c r="C13591" s="371" t="s">
        <v>32</v>
      </c>
      <c r="D13591" s="372">
        <v>0.02</v>
      </c>
    </row>
    <row r="13592" spans="1:4" ht="30" x14ac:dyDescent="0.25">
      <c r="A13592" s="369" t="s">
        <v>4775</v>
      </c>
      <c r="B13592" s="370" t="s">
        <v>8024</v>
      </c>
      <c r="C13592" s="371" t="s">
        <v>569</v>
      </c>
      <c r="D13592" s="372"/>
    </row>
    <row r="13593" spans="1:4" x14ac:dyDescent="0.25">
      <c r="A13593" s="369" t="s">
        <v>8919</v>
      </c>
      <c r="B13593" s="370" t="s">
        <v>8920</v>
      </c>
      <c r="C13593" s="371" t="s">
        <v>770</v>
      </c>
      <c r="D13593" s="372">
        <v>0.4</v>
      </c>
    </row>
    <row r="13594" spans="1:4" x14ac:dyDescent="0.25">
      <c r="A13594" s="369" t="s">
        <v>8921</v>
      </c>
      <c r="B13594" s="370" t="s">
        <v>8922</v>
      </c>
      <c r="C13594" s="371" t="s">
        <v>770</v>
      </c>
      <c r="D13594" s="372">
        <v>0.4</v>
      </c>
    </row>
    <row r="13595" spans="1:4" ht="30" x14ac:dyDescent="0.25">
      <c r="A13595" s="369" t="s">
        <v>11371</v>
      </c>
      <c r="B13595" s="370" t="s">
        <v>11372</v>
      </c>
      <c r="C13595" s="371" t="s">
        <v>569</v>
      </c>
      <c r="D13595" s="372">
        <v>1</v>
      </c>
    </row>
    <row r="13596" spans="1:4" x14ac:dyDescent="0.25">
      <c r="A13596" s="369" t="s">
        <v>12101</v>
      </c>
      <c r="B13596" s="370" t="s">
        <v>12102</v>
      </c>
      <c r="C13596" s="371" t="s">
        <v>32</v>
      </c>
      <c r="D13596" s="372">
        <v>0.02</v>
      </c>
    </row>
    <row r="13597" spans="1:4" ht="30" x14ac:dyDescent="0.25">
      <c r="A13597" s="369" t="s">
        <v>4776</v>
      </c>
      <c r="B13597" s="370" t="s">
        <v>8025</v>
      </c>
      <c r="C13597" s="371" t="s">
        <v>569</v>
      </c>
      <c r="D13597" s="372"/>
    </row>
    <row r="13598" spans="1:4" x14ac:dyDescent="0.25">
      <c r="A13598" s="369" t="s">
        <v>8919</v>
      </c>
      <c r="B13598" s="370" t="s">
        <v>8920</v>
      </c>
      <c r="C13598" s="371" t="s">
        <v>770</v>
      </c>
      <c r="D13598" s="372">
        <v>0.5</v>
      </c>
    </row>
    <row r="13599" spans="1:4" x14ac:dyDescent="0.25">
      <c r="A13599" s="369" t="s">
        <v>8921</v>
      </c>
      <c r="B13599" s="370" t="s">
        <v>8922</v>
      </c>
      <c r="C13599" s="371" t="s">
        <v>770</v>
      </c>
      <c r="D13599" s="372">
        <v>0.5</v>
      </c>
    </row>
    <row r="13600" spans="1:4" ht="30" x14ac:dyDescent="0.25">
      <c r="A13600" s="369" t="s">
        <v>11373</v>
      </c>
      <c r="B13600" s="370" t="s">
        <v>11374</v>
      </c>
      <c r="C13600" s="371" t="s">
        <v>569</v>
      </c>
      <c r="D13600" s="372">
        <v>1</v>
      </c>
    </row>
    <row r="13601" spans="1:4" x14ac:dyDescent="0.25">
      <c r="A13601" s="369" t="s">
        <v>12101</v>
      </c>
      <c r="B13601" s="370" t="s">
        <v>12102</v>
      </c>
      <c r="C13601" s="371" t="s">
        <v>32</v>
      </c>
      <c r="D13601" s="372">
        <v>0.02</v>
      </c>
    </row>
    <row r="13602" spans="1:4" x14ac:dyDescent="0.25">
      <c r="A13602" s="365" t="s">
        <v>8026</v>
      </c>
      <c r="B13602" s="366" t="s">
        <v>15205</v>
      </c>
      <c r="C13602" s="367"/>
      <c r="D13602" s="368"/>
    </row>
    <row r="13603" spans="1:4" x14ac:dyDescent="0.25">
      <c r="A13603" s="369" t="s">
        <v>4778</v>
      </c>
      <c r="B13603" s="370" t="s">
        <v>4779</v>
      </c>
      <c r="C13603" s="371" t="s">
        <v>52</v>
      </c>
      <c r="D13603" s="372"/>
    </row>
    <row r="13604" spans="1:4" x14ac:dyDescent="0.25">
      <c r="A13604" s="369" t="s">
        <v>8919</v>
      </c>
      <c r="B13604" s="370" t="s">
        <v>8920</v>
      </c>
      <c r="C13604" s="371" t="s">
        <v>770</v>
      </c>
      <c r="D13604" s="372">
        <v>0.33</v>
      </c>
    </row>
    <row r="13605" spans="1:4" x14ac:dyDescent="0.25">
      <c r="A13605" s="369" t="s">
        <v>8921</v>
      </c>
      <c r="B13605" s="370" t="s">
        <v>8922</v>
      </c>
      <c r="C13605" s="371" t="s">
        <v>770</v>
      </c>
      <c r="D13605" s="372">
        <v>0.33</v>
      </c>
    </row>
    <row r="13606" spans="1:4" x14ac:dyDescent="0.25">
      <c r="A13606" s="369" t="s">
        <v>10498</v>
      </c>
      <c r="B13606" s="370" t="s">
        <v>10499</v>
      </c>
      <c r="C13606" s="371" t="s">
        <v>32</v>
      </c>
      <c r="D13606" s="372">
        <v>2.0999999999999999E-3</v>
      </c>
    </row>
    <row r="13607" spans="1:4" x14ac:dyDescent="0.25">
      <c r="A13607" s="369" t="s">
        <v>10500</v>
      </c>
      <c r="B13607" s="370" t="s">
        <v>10501</v>
      </c>
      <c r="C13607" s="371" t="s">
        <v>32</v>
      </c>
      <c r="D13607" s="372">
        <v>2.9999999999999997E-4</v>
      </c>
    </row>
    <row r="13608" spans="1:4" x14ac:dyDescent="0.25">
      <c r="A13608" s="369" t="s">
        <v>11729</v>
      </c>
      <c r="B13608" s="370" t="s">
        <v>11730</v>
      </c>
      <c r="C13608" s="371" t="s">
        <v>52</v>
      </c>
      <c r="D13608" s="372">
        <v>1.8</v>
      </c>
    </row>
    <row r="13609" spans="1:4" x14ac:dyDescent="0.25">
      <c r="A13609" s="369" t="s">
        <v>4780</v>
      </c>
      <c r="B13609" s="370" t="s">
        <v>4781</v>
      </c>
      <c r="C13609" s="371" t="s">
        <v>52</v>
      </c>
      <c r="D13609" s="372"/>
    </row>
    <row r="13610" spans="1:4" x14ac:dyDescent="0.25">
      <c r="A13610" s="369" t="s">
        <v>8919</v>
      </c>
      <c r="B13610" s="370" t="s">
        <v>8920</v>
      </c>
      <c r="C13610" s="371" t="s">
        <v>770</v>
      </c>
      <c r="D13610" s="372">
        <v>0.36</v>
      </c>
    </row>
    <row r="13611" spans="1:4" x14ac:dyDescent="0.25">
      <c r="A13611" s="369" t="s">
        <v>8921</v>
      </c>
      <c r="B13611" s="370" t="s">
        <v>8922</v>
      </c>
      <c r="C13611" s="371" t="s">
        <v>770</v>
      </c>
      <c r="D13611" s="372">
        <v>0.36</v>
      </c>
    </row>
    <row r="13612" spans="1:4" x14ac:dyDescent="0.25">
      <c r="A13612" s="369" t="s">
        <v>10498</v>
      </c>
      <c r="B13612" s="370" t="s">
        <v>10499</v>
      </c>
      <c r="C13612" s="371" t="s">
        <v>32</v>
      </c>
      <c r="D13612" s="372">
        <v>4.0000000000000002E-4</v>
      </c>
    </row>
    <row r="13613" spans="1:4" x14ac:dyDescent="0.25">
      <c r="A13613" s="369" t="s">
        <v>10500</v>
      </c>
      <c r="B13613" s="370" t="s">
        <v>10501</v>
      </c>
      <c r="C13613" s="371" t="s">
        <v>32</v>
      </c>
      <c r="D13613" s="372">
        <v>5.0000000000000001E-4</v>
      </c>
    </row>
    <row r="13614" spans="1:4" x14ac:dyDescent="0.25">
      <c r="A13614" s="369" t="s">
        <v>11731</v>
      </c>
      <c r="B13614" s="370" t="s">
        <v>11732</v>
      </c>
      <c r="C13614" s="371" t="s">
        <v>52</v>
      </c>
      <c r="D13614" s="372">
        <v>1.7</v>
      </c>
    </row>
    <row r="13615" spans="1:4" x14ac:dyDescent="0.25">
      <c r="A13615" s="369" t="s">
        <v>4782</v>
      </c>
      <c r="B13615" s="370" t="s">
        <v>4783</v>
      </c>
      <c r="C13615" s="371" t="s">
        <v>52</v>
      </c>
      <c r="D13615" s="372"/>
    </row>
    <row r="13616" spans="1:4" x14ac:dyDescent="0.25">
      <c r="A13616" s="369" t="s">
        <v>8919</v>
      </c>
      <c r="B13616" s="370" t="s">
        <v>8920</v>
      </c>
      <c r="C13616" s="371" t="s">
        <v>770</v>
      </c>
      <c r="D13616" s="372">
        <v>0.45</v>
      </c>
    </row>
    <row r="13617" spans="1:4" x14ac:dyDescent="0.25">
      <c r="A13617" s="369" t="s">
        <v>8921</v>
      </c>
      <c r="B13617" s="370" t="s">
        <v>8922</v>
      </c>
      <c r="C13617" s="371" t="s">
        <v>770</v>
      </c>
      <c r="D13617" s="372">
        <v>0.45</v>
      </c>
    </row>
    <row r="13618" spans="1:4" x14ac:dyDescent="0.25">
      <c r="A13618" s="369" t="s">
        <v>10498</v>
      </c>
      <c r="B13618" s="370" t="s">
        <v>10499</v>
      </c>
      <c r="C13618" s="371" t="s">
        <v>32</v>
      </c>
      <c r="D13618" s="372">
        <v>5.0000000000000001E-4</v>
      </c>
    </row>
    <row r="13619" spans="1:4" x14ac:dyDescent="0.25">
      <c r="A13619" s="369" t="s">
        <v>10500</v>
      </c>
      <c r="B13619" s="370" t="s">
        <v>10501</v>
      </c>
      <c r="C13619" s="371" t="s">
        <v>32</v>
      </c>
      <c r="D13619" s="372">
        <v>5.9999999999999995E-4</v>
      </c>
    </row>
    <row r="13620" spans="1:4" x14ac:dyDescent="0.25">
      <c r="A13620" s="369" t="s">
        <v>11733</v>
      </c>
      <c r="B13620" s="370" t="s">
        <v>11734</v>
      </c>
      <c r="C13620" s="371" t="s">
        <v>52</v>
      </c>
      <c r="D13620" s="372">
        <v>1.6</v>
      </c>
    </row>
    <row r="13621" spans="1:4" x14ac:dyDescent="0.25">
      <c r="A13621" s="369" t="s">
        <v>4784</v>
      </c>
      <c r="B13621" s="370" t="s">
        <v>4785</v>
      </c>
      <c r="C13621" s="371" t="s">
        <v>52</v>
      </c>
      <c r="D13621" s="372"/>
    </row>
    <row r="13622" spans="1:4" x14ac:dyDescent="0.25">
      <c r="A13622" s="369" t="s">
        <v>8919</v>
      </c>
      <c r="B13622" s="370" t="s">
        <v>8920</v>
      </c>
      <c r="C13622" s="371" t="s">
        <v>770</v>
      </c>
      <c r="D13622" s="372">
        <v>0.51</v>
      </c>
    </row>
    <row r="13623" spans="1:4" x14ac:dyDescent="0.25">
      <c r="A13623" s="369" t="s">
        <v>8921</v>
      </c>
      <c r="B13623" s="370" t="s">
        <v>8922</v>
      </c>
      <c r="C13623" s="371" t="s">
        <v>770</v>
      </c>
      <c r="D13623" s="372">
        <v>0.51</v>
      </c>
    </row>
    <row r="13624" spans="1:4" x14ac:dyDescent="0.25">
      <c r="A13624" s="369" t="s">
        <v>10498</v>
      </c>
      <c r="B13624" s="370" t="s">
        <v>10499</v>
      </c>
      <c r="C13624" s="371" t="s">
        <v>32</v>
      </c>
      <c r="D13624" s="372">
        <v>5.9999999999999995E-4</v>
      </c>
    </row>
    <row r="13625" spans="1:4" x14ac:dyDescent="0.25">
      <c r="A13625" s="369" t="s">
        <v>10500</v>
      </c>
      <c r="B13625" s="370" t="s">
        <v>10501</v>
      </c>
      <c r="C13625" s="371" t="s">
        <v>32</v>
      </c>
      <c r="D13625" s="372">
        <v>8.0000000000000004E-4</v>
      </c>
    </row>
    <row r="13626" spans="1:4" x14ac:dyDescent="0.25">
      <c r="A13626" s="369" t="s">
        <v>11717</v>
      </c>
      <c r="B13626" s="370" t="s">
        <v>11718</v>
      </c>
      <c r="C13626" s="371" t="s">
        <v>52</v>
      </c>
      <c r="D13626" s="372">
        <v>1.6</v>
      </c>
    </row>
    <row r="13627" spans="1:4" x14ac:dyDescent="0.25">
      <c r="A13627" s="369" t="s">
        <v>4786</v>
      </c>
      <c r="B13627" s="370" t="s">
        <v>4787</v>
      </c>
      <c r="C13627" s="371" t="s">
        <v>52</v>
      </c>
      <c r="D13627" s="372"/>
    </row>
    <row r="13628" spans="1:4" x14ac:dyDescent="0.25">
      <c r="A13628" s="369" t="s">
        <v>8919</v>
      </c>
      <c r="B13628" s="370" t="s">
        <v>8920</v>
      </c>
      <c r="C13628" s="371" t="s">
        <v>770</v>
      </c>
      <c r="D13628" s="372">
        <v>0.51</v>
      </c>
    </row>
    <row r="13629" spans="1:4" x14ac:dyDescent="0.25">
      <c r="A13629" s="369" t="s">
        <v>8921</v>
      </c>
      <c r="B13629" s="370" t="s">
        <v>8922</v>
      </c>
      <c r="C13629" s="371" t="s">
        <v>770</v>
      </c>
      <c r="D13629" s="372">
        <v>0.51</v>
      </c>
    </row>
    <row r="13630" spans="1:4" x14ac:dyDescent="0.25">
      <c r="A13630" s="369" t="s">
        <v>10498</v>
      </c>
      <c r="B13630" s="370" t="s">
        <v>10499</v>
      </c>
      <c r="C13630" s="371" t="s">
        <v>32</v>
      </c>
      <c r="D13630" s="372">
        <v>1.2999999999999999E-3</v>
      </c>
    </row>
    <row r="13631" spans="1:4" x14ac:dyDescent="0.25">
      <c r="A13631" s="369" t="s">
        <v>10500</v>
      </c>
      <c r="B13631" s="370" t="s">
        <v>10501</v>
      </c>
      <c r="C13631" s="371" t="s">
        <v>32</v>
      </c>
      <c r="D13631" s="372">
        <v>1.6000000000000001E-3</v>
      </c>
    </row>
    <row r="13632" spans="1:4" x14ac:dyDescent="0.25">
      <c r="A13632" s="369" t="s">
        <v>11719</v>
      </c>
      <c r="B13632" s="370" t="s">
        <v>11720</v>
      </c>
      <c r="C13632" s="371" t="s">
        <v>52</v>
      </c>
      <c r="D13632" s="372">
        <v>1.5</v>
      </c>
    </row>
    <row r="13633" spans="1:4" x14ac:dyDescent="0.25">
      <c r="A13633" s="369" t="s">
        <v>4788</v>
      </c>
      <c r="B13633" s="370" t="s">
        <v>4789</v>
      </c>
      <c r="C13633" s="371" t="s">
        <v>52</v>
      </c>
      <c r="D13633" s="372"/>
    </row>
    <row r="13634" spans="1:4" x14ac:dyDescent="0.25">
      <c r="A13634" s="369" t="s">
        <v>8919</v>
      </c>
      <c r="B13634" s="370" t="s">
        <v>8920</v>
      </c>
      <c r="C13634" s="371" t="s">
        <v>770</v>
      </c>
      <c r="D13634" s="372">
        <v>0.69</v>
      </c>
    </row>
    <row r="13635" spans="1:4" x14ac:dyDescent="0.25">
      <c r="A13635" s="369" t="s">
        <v>8921</v>
      </c>
      <c r="B13635" s="370" t="s">
        <v>8922</v>
      </c>
      <c r="C13635" s="371" t="s">
        <v>770</v>
      </c>
      <c r="D13635" s="372">
        <v>0.69</v>
      </c>
    </row>
    <row r="13636" spans="1:4" x14ac:dyDescent="0.25">
      <c r="A13636" s="369" t="s">
        <v>10498</v>
      </c>
      <c r="B13636" s="370" t="s">
        <v>10499</v>
      </c>
      <c r="C13636" s="371" t="s">
        <v>32</v>
      </c>
      <c r="D13636" s="372">
        <v>1.8E-3</v>
      </c>
    </row>
    <row r="13637" spans="1:4" x14ac:dyDescent="0.25">
      <c r="A13637" s="369" t="s">
        <v>10500</v>
      </c>
      <c r="B13637" s="370" t="s">
        <v>10501</v>
      </c>
      <c r="C13637" s="371" t="s">
        <v>32</v>
      </c>
      <c r="D13637" s="372">
        <v>2.3E-3</v>
      </c>
    </row>
    <row r="13638" spans="1:4" x14ac:dyDescent="0.25">
      <c r="A13638" s="369" t="s">
        <v>11721</v>
      </c>
      <c r="B13638" s="370" t="s">
        <v>11722</v>
      </c>
      <c r="C13638" s="371" t="s">
        <v>52</v>
      </c>
      <c r="D13638" s="372">
        <v>1.5</v>
      </c>
    </row>
    <row r="13639" spans="1:4" x14ac:dyDescent="0.25">
      <c r="A13639" s="369" t="s">
        <v>4790</v>
      </c>
      <c r="B13639" s="370" t="s">
        <v>4791</v>
      </c>
      <c r="C13639" s="371" t="s">
        <v>52</v>
      </c>
      <c r="D13639" s="372"/>
    </row>
    <row r="13640" spans="1:4" x14ac:dyDescent="0.25">
      <c r="A13640" s="369" t="s">
        <v>8919</v>
      </c>
      <c r="B13640" s="370" t="s">
        <v>8920</v>
      </c>
      <c r="C13640" s="371" t="s">
        <v>770</v>
      </c>
      <c r="D13640" s="372">
        <v>0.81</v>
      </c>
    </row>
    <row r="13641" spans="1:4" x14ac:dyDescent="0.25">
      <c r="A13641" s="369" t="s">
        <v>8921</v>
      </c>
      <c r="B13641" s="370" t="s">
        <v>8922</v>
      </c>
      <c r="C13641" s="371" t="s">
        <v>770</v>
      </c>
      <c r="D13641" s="372">
        <v>0.81</v>
      </c>
    </row>
    <row r="13642" spans="1:4" x14ac:dyDescent="0.25">
      <c r="A13642" s="369" t="s">
        <v>10498</v>
      </c>
      <c r="B13642" s="370" t="s">
        <v>10499</v>
      </c>
      <c r="C13642" s="371" t="s">
        <v>32</v>
      </c>
      <c r="D13642" s="372">
        <v>2.3E-3</v>
      </c>
    </row>
    <row r="13643" spans="1:4" x14ac:dyDescent="0.25">
      <c r="A13643" s="369" t="s">
        <v>10500</v>
      </c>
      <c r="B13643" s="370" t="s">
        <v>10501</v>
      </c>
      <c r="C13643" s="371" t="s">
        <v>32</v>
      </c>
      <c r="D13643" s="372">
        <v>2.5999999999999999E-3</v>
      </c>
    </row>
    <row r="13644" spans="1:4" x14ac:dyDescent="0.25">
      <c r="A13644" s="369" t="s">
        <v>11723</v>
      </c>
      <c r="B13644" s="370" t="s">
        <v>11724</v>
      </c>
      <c r="C13644" s="371" t="s">
        <v>52</v>
      </c>
      <c r="D13644" s="372">
        <v>1.5</v>
      </c>
    </row>
    <row r="13645" spans="1:4" x14ac:dyDescent="0.25">
      <c r="A13645" s="369" t="s">
        <v>4792</v>
      </c>
      <c r="B13645" s="370" t="s">
        <v>4793</v>
      </c>
      <c r="C13645" s="371" t="s">
        <v>52</v>
      </c>
      <c r="D13645" s="372"/>
    </row>
    <row r="13646" spans="1:4" x14ac:dyDescent="0.25">
      <c r="A13646" s="369" t="s">
        <v>8919</v>
      </c>
      <c r="B13646" s="370" t="s">
        <v>8920</v>
      </c>
      <c r="C13646" s="371" t="s">
        <v>770</v>
      </c>
      <c r="D13646" s="372">
        <v>0.87</v>
      </c>
    </row>
    <row r="13647" spans="1:4" x14ac:dyDescent="0.25">
      <c r="A13647" s="369" t="s">
        <v>8921</v>
      </c>
      <c r="B13647" s="370" t="s">
        <v>8922</v>
      </c>
      <c r="C13647" s="371" t="s">
        <v>770</v>
      </c>
      <c r="D13647" s="372">
        <v>0.87</v>
      </c>
    </row>
    <row r="13648" spans="1:4" x14ac:dyDescent="0.25">
      <c r="A13648" s="369" t="s">
        <v>10498</v>
      </c>
      <c r="B13648" s="370" t="s">
        <v>10499</v>
      </c>
      <c r="C13648" s="371" t="s">
        <v>32</v>
      </c>
      <c r="D13648" s="372">
        <v>2.7000000000000001E-3</v>
      </c>
    </row>
    <row r="13649" spans="1:4" x14ac:dyDescent="0.25">
      <c r="A13649" s="369" t="s">
        <v>10500</v>
      </c>
      <c r="B13649" s="370" t="s">
        <v>10501</v>
      </c>
      <c r="C13649" s="371" t="s">
        <v>32</v>
      </c>
      <c r="D13649" s="372">
        <v>2.8999999999999998E-3</v>
      </c>
    </row>
    <row r="13650" spans="1:4" x14ac:dyDescent="0.25">
      <c r="A13650" s="369" t="s">
        <v>11725</v>
      </c>
      <c r="B13650" s="370" t="s">
        <v>11726</v>
      </c>
      <c r="C13650" s="371" t="s">
        <v>52</v>
      </c>
      <c r="D13650" s="372">
        <v>1.4</v>
      </c>
    </row>
    <row r="13651" spans="1:4" x14ac:dyDescent="0.25">
      <c r="A13651" s="369" t="s">
        <v>4794</v>
      </c>
      <c r="B13651" s="370" t="s">
        <v>4795</v>
      </c>
      <c r="C13651" s="371" t="s">
        <v>52</v>
      </c>
      <c r="D13651" s="372"/>
    </row>
    <row r="13652" spans="1:4" x14ac:dyDescent="0.25">
      <c r="A13652" s="369" t="s">
        <v>8919</v>
      </c>
      <c r="B13652" s="370" t="s">
        <v>8920</v>
      </c>
      <c r="C13652" s="371" t="s">
        <v>770</v>
      </c>
      <c r="D13652" s="372">
        <v>0.99</v>
      </c>
    </row>
    <row r="13653" spans="1:4" x14ac:dyDescent="0.25">
      <c r="A13653" s="369" t="s">
        <v>8921</v>
      </c>
      <c r="B13653" s="370" t="s">
        <v>8922</v>
      </c>
      <c r="C13653" s="371" t="s">
        <v>770</v>
      </c>
      <c r="D13653" s="372">
        <v>0.99</v>
      </c>
    </row>
    <row r="13654" spans="1:4" x14ac:dyDescent="0.25">
      <c r="A13654" s="369" t="s">
        <v>10498</v>
      </c>
      <c r="B13654" s="370" t="s">
        <v>10499</v>
      </c>
      <c r="C13654" s="371" t="s">
        <v>32</v>
      </c>
      <c r="D13654" s="372">
        <v>3.3999999999999998E-3</v>
      </c>
    </row>
    <row r="13655" spans="1:4" x14ac:dyDescent="0.25">
      <c r="A13655" s="369" t="s">
        <v>10500</v>
      </c>
      <c r="B13655" s="370" t="s">
        <v>10501</v>
      </c>
      <c r="C13655" s="371" t="s">
        <v>32</v>
      </c>
      <c r="D13655" s="372">
        <v>3.0999999999999999E-3</v>
      </c>
    </row>
    <row r="13656" spans="1:4" x14ac:dyDescent="0.25">
      <c r="A13656" s="369" t="s">
        <v>11727</v>
      </c>
      <c r="B13656" s="370" t="s">
        <v>11728</v>
      </c>
      <c r="C13656" s="371" t="s">
        <v>52</v>
      </c>
      <c r="D13656" s="372">
        <v>1.4</v>
      </c>
    </row>
    <row r="13657" spans="1:4" x14ac:dyDescent="0.25">
      <c r="A13657" s="369" t="s">
        <v>4796</v>
      </c>
      <c r="B13657" s="370" t="s">
        <v>4797</v>
      </c>
      <c r="C13657" s="371" t="s">
        <v>52</v>
      </c>
      <c r="D13657" s="372"/>
    </row>
    <row r="13658" spans="1:4" x14ac:dyDescent="0.25">
      <c r="A13658" s="369" t="s">
        <v>8919</v>
      </c>
      <c r="B13658" s="370" t="s">
        <v>8920</v>
      </c>
      <c r="C13658" s="371" t="s">
        <v>770</v>
      </c>
      <c r="D13658" s="372">
        <v>0.36</v>
      </c>
    </row>
    <row r="13659" spans="1:4" x14ac:dyDescent="0.25">
      <c r="A13659" s="369" t="s">
        <v>8921</v>
      </c>
      <c r="B13659" s="370" t="s">
        <v>8922</v>
      </c>
      <c r="C13659" s="371" t="s">
        <v>770</v>
      </c>
      <c r="D13659" s="372">
        <v>0.36</v>
      </c>
    </row>
    <row r="13660" spans="1:4" x14ac:dyDescent="0.25">
      <c r="A13660" s="369" t="s">
        <v>10498</v>
      </c>
      <c r="B13660" s="370" t="s">
        <v>10499</v>
      </c>
      <c r="C13660" s="371" t="s">
        <v>32</v>
      </c>
      <c r="D13660" s="372">
        <v>4.0000000000000002E-4</v>
      </c>
    </row>
    <row r="13661" spans="1:4" x14ac:dyDescent="0.25">
      <c r="A13661" s="369" t="s">
        <v>10500</v>
      </c>
      <c r="B13661" s="370" t="s">
        <v>10501</v>
      </c>
      <c r="C13661" s="371" t="s">
        <v>32</v>
      </c>
      <c r="D13661" s="372">
        <v>5.0000000000000001E-4</v>
      </c>
    </row>
    <row r="13662" spans="1:4" x14ac:dyDescent="0.25">
      <c r="A13662" s="369" t="s">
        <v>11735</v>
      </c>
      <c r="B13662" s="370" t="s">
        <v>11736</v>
      </c>
      <c r="C13662" s="371" t="s">
        <v>52</v>
      </c>
      <c r="D13662" s="372">
        <v>1.7</v>
      </c>
    </row>
    <row r="13663" spans="1:4" x14ac:dyDescent="0.25">
      <c r="A13663" s="369" t="s">
        <v>4798</v>
      </c>
      <c r="B13663" s="370" t="s">
        <v>4799</v>
      </c>
      <c r="C13663" s="371" t="s">
        <v>52</v>
      </c>
      <c r="D13663" s="372"/>
    </row>
    <row r="13664" spans="1:4" x14ac:dyDescent="0.25">
      <c r="A13664" s="369" t="s">
        <v>8919</v>
      </c>
      <c r="B13664" s="370" t="s">
        <v>8920</v>
      </c>
      <c r="C13664" s="371" t="s">
        <v>770</v>
      </c>
      <c r="D13664" s="372">
        <v>0.45</v>
      </c>
    </row>
    <row r="13665" spans="1:4" x14ac:dyDescent="0.25">
      <c r="A13665" s="369" t="s">
        <v>8921</v>
      </c>
      <c r="B13665" s="370" t="s">
        <v>8922</v>
      </c>
      <c r="C13665" s="371" t="s">
        <v>770</v>
      </c>
      <c r="D13665" s="372">
        <v>0.45</v>
      </c>
    </row>
    <row r="13666" spans="1:4" x14ac:dyDescent="0.25">
      <c r="A13666" s="369" t="s">
        <v>10498</v>
      </c>
      <c r="B13666" s="370" t="s">
        <v>10499</v>
      </c>
      <c r="C13666" s="371" t="s">
        <v>32</v>
      </c>
      <c r="D13666" s="372">
        <v>5.0000000000000001E-4</v>
      </c>
    </row>
    <row r="13667" spans="1:4" x14ac:dyDescent="0.25">
      <c r="A13667" s="369" t="s">
        <v>10500</v>
      </c>
      <c r="B13667" s="370" t="s">
        <v>10501</v>
      </c>
      <c r="C13667" s="371" t="s">
        <v>32</v>
      </c>
      <c r="D13667" s="372">
        <v>5.9999999999999995E-4</v>
      </c>
    </row>
    <row r="13668" spans="1:4" x14ac:dyDescent="0.25">
      <c r="A13668" s="369" t="s">
        <v>11737</v>
      </c>
      <c r="B13668" s="370" t="s">
        <v>11738</v>
      </c>
      <c r="C13668" s="371" t="s">
        <v>52</v>
      </c>
      <c r="D13668" s="372">
        <v>1.6</v>
      </c>
    </row>
    <row r="13669" spans="1:4" x14ac:dyDescent="0.25">
      <c r="A13669" s="369" t="s">
        <v>4800</v>
      </c>
      <c r="B13669" s="370" t="s">
        <v>4801</v>
      </c>
      <c r="C13669" s="371" t="s">
        <v>52</v>
      </c>
      <c r="D13669" s="372"/>
    </row>
    <row r="13670" spans="1:4" x14ac:dyDescent="0.25">
      <c r="A13670" s="369" t="s">
        <v>8919</v>
      </c>
      <c r="B13670" s="370" t="s">
        <v>8920</v>
      </c>
      <c r="C13670" s="371" t="s">
        <v>770</v>
      </c>
      <c r="D13670" s="372">
        <v>0.51</v>
      </c>
    </row>
    <row r="13671" spans="1:4" x14ac:dyDescent="0.25">
      <c r="A13671" s="369" t="s">
        <v>8921</v>
      </c>
      <c r="B13671" s="370" t="s">
        <v>8922</v>
      </c>
      <c r="C13671" s="371" t="s">
        <v>770</v>
      </c>
      <c r="D13671" s="372">
        <v>0.51</v>
      </c>
    </row>
    <row r="13672" spans="1:4" x14ac:dyDescent="0.25">
      <c r="A13672" s="369" t="s">
        <v>10498</v>
      </c>
      <c r="B13672" s="370" t="s">
        <v>10499</v>
      </c>
      <c r="C13672" s="371" t="s">
        <v>32</v>
      </c>
      <c r="D13672" s="372">
        <v>5.9999999999999995E-4</v>
      </c>
    </row>
    <row r="13673" spans="1:4" x14ac:dyDescent="0.25">
      <c r="A13673" s="369" t="s">
        <v>10500</v>
      </c>
      <c r="B13673" s="370" t="s">
        <v>10501</v>
      </c>
      <c r="C13673" s="371" t="s">
        <v>32</v>
      </c>
      <c r="D13673" s="372">
        <v>8.0000000000000004E-4</v>
      </c>
    </row>
    <row r="13674" spans="1:4" x14ac:dyDescent="0.25">
      <c r="A13674" s="369" t="s">
        <v>11739</v>
      </c>
      <c r="B13674" s="370" t="s">
        <v>11740</v>
      </c>
      <c r="C13674" s="371" t="s">
        <v>52</v>
      </c>
      <c r="D13674" s="372">
        <v>1.6</v>
      </c>
    </row>
    <row r="13675" spans="1:4" x14ac:dyDescent="0.25">
      <c r="A13675" s="369" t="s">
        <v>4802</v>
      </c>
      <c r="B13675" s="370" t="s">
        <v>4803</v>
      </c>
      <c r="C13675" s="371" t="s">
        <v>52</v>
      </c>
      <c r="D13675" s="372"/>
    </row>
    <row r="13676" spans="1:4" x14ac:dyDescent="0.25">
      <c r="A13676" s="369" t="s">
        <v>8919</v>
      </c>
      <c r="B13676" s="370" t="s">
        <v>8920</v>
      </c>
      <c r="C13676" s="371" t="s">
        <v>770</v>
      </c>
      <c r="D13676" s="372">
        <v>0.51</v>
      </c>
    </row>
    <row r="13677" spans="1:4" x14ac:dyDescent="0.25">
      <c r="A13677" s="369" t="s">
        <v>8921</v>
      </c>
      <c r="B13677" s="370" t="s">
        <v>8922</v>
      </c>
      <c r="C13677" s="371" t="s">
        <v>770</v>
      </c>
      <c r="D13677" s="372">
        <v>0.51</v>
      </c>
    </row>
    <row r="13678" spans="1:4" x14ac:dyDescent="0.25">
      <c r="A13678" s="369" t="s">
        <v>10498</v>
      </c>
      <c r="B13678" s="370" t="s">
        <v>10499</v>
      </c>
      <c r="C13678" s="371" t="s">
        <v>32</v>
      </c>
      <c r="D13678" s="372">
        <v>1.2999999999999999E-3</v>
      </c>
    </row>
    <row r="13679" spans="1:4" x14ac:dyDescent="0.25">
      <c r="A13679" s="369" t="s">
        <v>10500</v>
      </c>
      <c r="B13679" s="370" t="s">
        <v>10501</v>
      </c>
      <c r="C13679" s="371" t="s">
        <v>32</v>
      </c>
      <c r="D13679" s="372">
        <v>1.6000000000000001E-3</v>
      </c>
    </row>
    <row r="13680" spans="1:4" x14ac:dyDescent="0.25">
      <c r="A13680" s="369" t="s">
        <v>11741</v>
      </c>
      <c r="B13680" s="370" t="s">
        <v>11742</v>
      </c>
      <c r="C13680" s="371" t="s">
        <v>52</v>
      </c>
      <c r="D13680" s="372">
        <v>1.5</v>
      </c>
    </row>
    <row r="13681" spans="1:4" x14ac:dyDescent="0.25">
      <c r="A13681" s="369" t="s">
        <v>4804</v>
      </c>
      <c r="B13681" s="370" t="s">
        <v>4805</v>
      </c>
      <c r="C13681" s="371" t="s">
        <v>52</v>
      </c>
      <c r="D13681" s="372"/>
    </row>
    <row r="13682" spans="1:4" x14ac:dyDescent="0.25">
      <c r="A13682" s="369" t="s">
        <v>8919</v>
      </c>
      <c r="B13682" s="370" t="s">
        <v>8920</v>
      </c>
      <c r="C13682" s="371" t="s">
        <v>770</v>
      </c>
      <c r="D13682" s="372">
        <v>0.69</v>
      </c>
    </row>
    <row r="13683" spans="1:4" x14ac:dyDescent="0.25">
      <c r="A13683" s="369" t="s">
        <v>8921</v>
      </c>
      <c r="B13683" s="370" t="s">
        <v>8922</v>
      </c>
      <c r="C13683" s="371" t="s">
        <v>770</v>
      </c>
      <c r="D13683" s="372">
        <v>0.69</v>
      </c>
    </row>
    <row r="13684" spans="1:4" x14ac:dyDescent="0.25">
      <c r="A13684" s="369" t="s">
        <v>10498</v>
      </c>
      <c r="B13684" s="370" t="s">
        <v>10499</v>
      </c>
      <c r="C13684" s="371" t="s">
        <v>32</v>
      </c>
      <c r="D13684" s="372">
        <v>1.8E-3</v>
      </c>
    </row>
    <row r="13685" spans="1:4" x14ac:dyDescent="0.25">
      <c r="A13685" s="369" t="s">
        <v>10500</v>
      </c>
      <c r="B13685" s="370" t="s">
        <v>10501</v>
      </c>
      <c r="C13685" s="371" t="s">
        <v>32</v>
      </c>
      <c r="D13685" s="372">
        <v>2.3E-3</v>
      </c>
    </row>
    <row r="13686" spans="1:4" x14ac:dyDescent="0.25">
      <c r="A13686" s="369" t="s">
        <v>11743</v>
      </c>
      <c r="B13686" s="370" t="s">
        <v>11744</v>
      </c>
      <c r="C13686" s="371" t="s">
        <v>52</v>
      </c>
      <c r="D13686" s="372">
        <v>1.5</v>
      </c>
    </row>
    <row r="13687" spans="1:4" x14ac:dyDescent="0.25">
      <c r="A13687" s="369" t="s">
        <v>4806</v>
      </c>
      <c r="B13687" s="370" t="s">
        <v>4807</v>
      </c>
      <c r="C13687" s="371" t="s">
        <v>52</v>
      </c>
      <c r="D13687" s="372"/>
    </row>
    <row r="13688" spans="1:4" x14ac:dyDescent="0.25">
      <c r="A13688" s="369" t="s">
        <v>8919</v>
      </c>
      <c r="B13688" s="370" t="s">
        <v>8920</v>
      </c>
      <c r="C13688" s="371" t="s">
        <v>770</v>
      </c>
      <c r="D13688" s="372">
        <v>0.81</v>
      </c>
    </row>
    <row r="13689" spans="1:4" x14ac:dyDescent="0.25">
      <c r="A13689" s="369" t="s">
        <v>8921</v>
      </c>
      <c r="B13689" s="370" t="s">
        <v>8922</v>
      </c>
      <c r="C13689" s="371" t="s">
        <v>770</v>
      </c>
      <c r="D13689" s="372">
        <v>0.81</v>
      </c>
    </row>
    <row r="13690" spans="1:4" x14ac:dyDescent="0.25">
      <c r="A13690" s="369" t="s">
        <v>10498</v>
      </c>
      <c r="B13690" s="370" t="s">
        <v>10499</v>
      </c>
      <c r="C13690" s="371" t="s">
        <v>32</v>
      </c>
      <c r="D13690" s="372">
        <v>2.3E-3</v>
      </c>
    </row>
    <row r="13691" spans="1:4" x14ac:dyDescent="0.25">
      <c r="A13691" s="369" t="s">
        <v>10500</v>
      </c>
      <c r="B13691" s="370" t="s">
        <v>10501</v>
      </c>
      <c r="C13691" s="371" t="s">
        <v>32</v>
      </c>
      <c r="D13691" s="372">
        <v>2.5999999999999999E-3</v>
      </c>
    </row>
    <row r="13692" spans="1:4" x14ac:dyDescent="0.25">
      <c r="A13692" s="369" t="s">
        <v>11745</v>
      </c>
      <c r="B13692" s="370" t="s">
        <v>11746</v>
      </c>
      <c r="C13692" s="371" t="s">
        <v>52</v>
      </c>
      <c r="D13692" s="372">
        <v>1.5</v>
      </c>
    </row>
    <row r="13693" spans="1:4" x14ac:dyDescent="0.25">
      <c r="A13693" s="365" t="s">
        <v>8027</v>
      </c>
      <c r="B13693" s="366" t="s">
        <v>15206</v>
      </c>
      <c r="C13693" s="367"/>
      <c r="D13693" s="368"/>
    </row>
    <row r="13694" spans="1:4" x14ac:dyDescent="0.25">
      <c r="A13694" s="369" t="s">
        <v>4809</v>
      </c>
      <c r="B13694" s="370" t="s">
        <v>8028</v>
      </c>
      <c r="C13694" s="371" t="s">
        <v>52</v>
      </c>
      <c r="D13694" s="372"/>
    </row>
    <row r="13695" spans="1:4" x14ac:dyDescent="0.25">
      <c r="A13695" s="369" t="s">
        <v>8935</v>
      </c>
      <c r="B13695" s="370" t="s">
        <v>8936</v>
      </c>
      <c r="C13695" s="371" t="s">
        <v>770</v>
      </c>
      <c r="D13695" s="372">
        <v>0.35</v>
      </c>
    </row>
    <row r="13696" spans="1:4" x14ac:dyDescent="0.25">
      <c r="A13696" s="369" t="s">
        <v>8949</v>
      </c>
      <c r="B13696" s="370" t="s">
        <v>8950</v>
      </c>
      <c r="C13696" s="371" t="s">
        <v>770</v>
      </c>
      <c r="D13696" s="372">
        <v>1.2</v>
      </c>
    </row>
    <row r="13697" spans="1:4" x14ac:dyDescent="0.25">
      <c r="A13697" s="369" t="s">
        <v>8993</v>
      </c>
      <c r="B13697" s="370" t="s">
        <v>8994</v>
      </c>
      <c r="C13697" s="371" t="s">
        <v>32</v>
      </c>
      <c r="D13697" s="372">
        <v>0.9</v>
      </c>
    </row>
    <row r="13698" spans="1:4" x14ac:dyDescent="0.25">
      <c r="A13698" s="369" t="s">
        <v>9049</v>
      </c>
      <c r="B13698" s="370" t="s">
        <v>9050</v>
      </c>
      <c r="C13698" s="371" t="s">
        <v>25</v>
      </c>
      <c r="D13698" s="372">
        <v>2.0999999999999999E-3</v>
      </c>
    </row>
    <row r="13699" spans="1:4" x14ac:dyDescent="0.25">
      <c r="A13699" s="369" t="s">
        <v>12123</v>
      </c>
      <c r="B13699" s="370" t="s">
        <v>12124</v>
      </c>
      <c r="C13699" s="371" t="s">
        <v>52</v>
      </c>
      <c r="D13699" s="372">
        <v>1</v>
      </c>
    </row>
    <row r="13700" spans="1:4" x14ac:dyDescent="0.25">
      <c r="A13700" s="369" t="s">
        <v>4810</v>
      </c>
      <c r="B13700" s="370" t="s">
        <v>8029</v>
      </c>
      <c r="C13700" s="371" t="s">
        <v>52</v>
      </c>
      <c r="D13700" s="372"/>
    </row>
    <row r="13701" spans="1:4" x14ac:dyDescent="0.25">
      <c r="A13701" s="369" t="s">
        <v>8935</v>
      </c>
      <c r="B13701" s="370" t="s">
        <v>8936</v>
      </c>
      <c r="C13701" s="371" t="s">
        <v>770</v>
      </c>
      <c r="D13701" s="372">
        <v>0.4</v>
      </c>
    </row>
    <row r="13702" spans="1:4" x14ac:dyDescent="0.25">
      <c r="A13702" s="369" t="s">
        <v>8949</v>
      </c>
      <c r="B13702" s="370" t="s">
        <v>8950</v>
      </c>
      <c r="C13702" s="371" t="s">
        <v>770</v>
      </c>
      <c r="D13702" s="372">
        <v>1.4</v>
      </c>
    </row>
    <row r="13703" spans="1:4" x14ac:dyDescent="0.25">
      <c r="A13703" s="369" t="s">
        <v>8993</v>
      </c>
      <c r="B13703" s="370" t="s">
        <v>8994</v>
      </c>
      <c r="C13703" s="371" t="s">
        <v>32</v>
      </c>
      <c r="D13703" s="372">
        <v>1.665</v>
      </c>
    </row>
    <row r="13704" spans="1:4" x14ac:dyDescent="0.25">
      <c r="A13704" s="369" t="s">
        <v>9049</v>
      </c>
      <c r="B13704" s="370" t="s">
        <v>9050</v>
      </c>
      <c r="C13704" s="371" t="s">
        <v>25</v>
      </c>
      <c r="D13704" s="372">
        <v>3.8999999999999998E-3</v>
      </c>
    </row>
    <row r="13705" spans="1:4" x14ac:dyDescent="0.25">
      <c r="A13705" s="369" t="s">
        <v>12125</v>
      </c>
      <c r="B13705" s="370" t="s">
        <v>12126</v>
      </c>
      <c r="C13705" s="371" t="s">
        <v>52</v>
      </c>
      <c r="D13705" s="372">
        <v>1</v>
      </c>
    </row>
    <row r="13706" spans="1:4" x14ac:dyDescent="0.25">
      <c r="A13706" s="369" t="s">
        <v>4811</v>
      </c>
      <c r="B13706" s="370" t="s">
        <v>8030</v>
      </c>
      <c r="C13706" s="371" t="s">
        <v>52</v>
      </c>
      <c r="D13706" s="372"/>
    </row>
    <row r="13707" spans="1:4" x14ac:dyDescent="0.25">
      <c r="A13707" s="369" t="s">
        <v>8935</v>
      </c>
      <c r="B13707" s="370" t="s">
        <v>8936</v>
      </c>
      <c r="C13707" s="371" t="s">
        <v>770</v>
      </c>
      <c r="D13707" s="372">
        <v>0.35</v>
      </c>
    </row>
    <row r="13708" spans="1:4" x14ac:dyDescent="0.25">
      <c r="A13708" s="369" t="s">
        <v>8949</v>
      </c>
      <c r="B13708" s="370" t="s">
        <v>8950</v>
      </c>
      <c r="C13708" s="371" t="s">
        <v>770</v>
      </c>
      <c r="D13708" s="372">
        <v>1.2</v>
      </c>
    </row>
    <row r="13709" spans="1:4" x14ac:dyDescent="0.25">
      <c r="A13709" s="369" t="s">
        <v>8993</v>
      </c>
      <c r="B13709" s="370" t="s">
        <v>8994</v>
      </c>
      <c r="C13709" s="371" t="s">
        <v>32</v>
      </c>
      <c r="D13709" s="372">
        <v>0.9</v>
      </c>
    </row>
    <row r="13710" spans="1:4" x14ac:dyDescent="0.25">
      <c r="A13710" s="369" t="s">
        <v>9049</v>
      </c>
      <c r="B13710" s="370" t="s">
        <v>9050</v>
      </c>
      <c r="C13710" s="371" t="s">
        <v>25</v>
      </c>
      <c r="D13710" s="372">
        <v>2.0999999999999999E-3</v>
      </c>
    </row>
    <row r="13711" spans="1:4" x14ac:dyDescent="0.25">
      <c r="A13711" s="369" t="s">
        <v>12127</v>
      </c>
      <c r="B13711" s="370" t="s">
        <v>12128</v>
      </c>
      <c r="C13711" s="371" t="s">
        <v>52</v>
      </c>
      <c r="D13711" s="372">
        <v>1</v>
      </c>
    </row>
    <row r="13712" spans="1:4" x14ac:dyDescent="0.25">
      <c r="A13712" s="369" t="s">
        <v>4812</v>
      </c>
      <c r="B13712" s="370" t="s">
        <v>8031</v>
      </c>
      <c r="C13712" s="371" t="s">
        <v>52</v>
      </c>
      <c r="D13712" s="372"/>
    </row>
    <row r="13713" spans="1:4" x14ac:dyDescent="0.25">
      <c r="A13713" s="369" t="s">
        <v>8935</v>
      </c>
      <c r="B13713" s="370" t="s">
        <v>8936</v>
      </c>
      <c r="C13713" s="371" t="s">
        <v>770</v>
      </c>
      <c r="D13713" s="372">
        <v>0.4</v>
      </c>
    </row>
    <row r="13714" spans="1:4" x14ac:dyDescent="0.25">
      <c r="A13714" s="369" t="s">
        <v>8949</v>
      </c>
      <c r="B13714" s="370" t="s">
        <v>8950</v>
      </c>
      <c r="C13714" s="371" t="s">
        <v>770</v>
      </c>
      <c r="D13714" s="372">
        <v>1.4</v>
      </c>
    </row>
    <row r="13715" spans="1:4" x14ac:dyDescent="0.25">
      <c r="A13715" s="369" t="s">
        <v>8993</v>
      </c>
      <c r="B13715" s="370" t="s">
        <v>8994</v>
      </c>
      <c r="C13715" s="371" t="s">
        <v>32</v>
      </c>
      <c r="D13715" s="372">
        <v>1.665</v>
      </c>
    </row>
    <row r="13716" spans="1:4" x14ac:dyDescent="0.25">
      <c r="A13716" s="369" t="s">
        <v>9049</v>
      </c>
      <c r="B13716" s="370" t="s">
        <v>9050</v>
      </c>
      <c r="C13716" s="371" t="s">
        <v>25</v>
      </c>
      <c r="D13716" s="372">
        <v>3.8999999999999998E-3</v>
      </c>
    </row>
    <row r="13717" spans="1:4" x14ac:dyDescent="0.25">
      <c r="A13717" s="369" t="s">
        <v>12129</v>
      </c>
      <c r="B13717" s="370" t="s">
        <v>12130</v>
      </c>
      <c r="C13717" s="371" t="s">
        <v>52</v>
      </c>
      <c r="D13717" s="372">
        <v>1</v>
      </c>
    </row>
    <row r="13718" spans="1:4" x14ac:dyDescent="0.25">
      <c r="A13718" s="369" t="s">
        <v>4813</v>
      </c>
      <c r="B13718" s="370" t="s">
        <v>8032</v>
      </c>
      <c r="C13718" s="371" t="s">
        <v>52</v>
      </c>
      <c r="D13718" s="372"/>
    </row>
    <row r="13719" spans="1:4" x14ac:dyDescent="0.25">
      <c r="A13719" s="369" t="s">
        <v>8935</v>
      </c>
      <c r="B13719" s="370" t="s">
        <v>8936</v>
      </c>
      <c r="C13719" s="371" t="s">
        <v>770</v>
      </c>
      <c r="D13719" s="372">
        <v>0.6</v>
      </c>
    </row>
    <row r="13720" spans="1:4" x14ac:dyDescent="0.25">
      <c r="A13720" s="369" t="s">
        <v>8949</v>
      </c>
      <c r="B13720" s="370" t="s">
        <v>8950</v>
      </c>
      <c r="C13720" s="371" t="s">
        <v>770</v>
      </c>
      <c r="D13720" s="372">
        <v>1.6</v>
      </c>
    </row>
    <row r="13721" spans="1:4" x14ac:dyDescent="0.25">
      <c r="A13721" s="369" t="s">
        <v>8993</v>
      </c>
      <c r="B13721" s="370" t="s">
        <v>8994</v>
      </c>
      <c r="C13721" s="371" t="s">
        <v>32</v>
      </c>
      <c r="D13721" s="372">
        <v>2.4750000000000001</v>
      </c>
    </row>
    <row r="13722" spans="1:4" x14ac:dyDescent="0.25">
      <c r="A13722" s="369" t="s">
        <v>9049</v>
      </c>
      <c r="B13722" s="370" t="s">
        <v>9050</v>
      </c>
      <c r="C13722" s="371" t="s">
        <v>25</v>
      </c>
      <c r="D13722" s="372">
        <v>5.7999999999999996E-3</v>
      </c>
    </row>
    <row r="13723" spans="1:4" x14ac:dyDescent="0.25">
      <c r="A13723" s="369" t="s">
        <v>12131</v>
      </c>
      <c r="B13723" s="370" t="s">
        <v>12132</v>
      </c>
      <c r="C13723" s="371" t="s">
        <v>52</v>
      </c>
      <c r="D13723" s="372">
        <v>1</v>
      </c>
    </row>
    <row r="13724" spans="1:4" ht="30" x14ac:dyDescent="0.25">
      <c r="A13724" s="369" t="s">
        <v>14729</v>
      </c>
      <c r="B13724" s="370" t="s">
        <v>14730</v>
      </c>
      <c r="C13724" s="371" t="s">
        <v>770</v>
      </c>
      <c r="D13724" s="372">
        <v>1.4999999999999999E-2</v>
      </c>
    </row>
    <row r="13725" spans="1:4" x14ac:dyDescent="0.25">
      <c r="A13725" s="369" t="s">
        <v>4814</v>
      </c>
      <c r="B13725" s="370" t="s">
        <v>8033</v>
      </c>
      <c r="C13725" s="371" t="s">
        <v>52</v>
      </c>
      <c r="D13725" s="372"/>
    </row>
    <row r="13726" spans="1:4" x14ac:dyDescent="0.25">
      <c r="A13726" s="369" t="s">
        <v>8935</v>
      </c>
      <c r="B13726" s="370" t="s">
        <v>8936</v>
      </c>
      <c r="C13726" s="371" t="s">
        <v>770</v>
      </c>
      <c r="D13726" s="372">
        <v>0.7</v>
      </c>
    </row>
    <row r="13727" spans="1:4" x14ac:dyDescent="0.25">
      <c r="A13727" s="369" t="s">
        <v>8949</v>
      </c>
      <c r="B13727" s="370" t="s">
        <v>8950</v>
      </c>
      <c r="C13727" s="371" t="s">
        <v>770</v>
      </c>
      <c r="D13727" s="372">
        <v>1.8</v>
      </c>
    </row>
    <row r="13728" spans="1:4" x14ac:dyDescent="0.25">
      <c r="A13728" s="369" t="s">
        <v>8993</v>
      </c>
      <c r="B13728" s="370" t="s">
        <v>8994</v>
      </c>
      <c r="C13728" s="371" t="s">
        <v>32</v>
      </c>
      <c r="D13728" s="372">
        <v>2.5649999999999999</v>
      </c>
    </row>
    <row r="13729" spans="1:4" x14ac:dyDescent="0.25">
      <c r="A13729" s="369" t="s">
        <v>9049</v>
      </c>
      <c r="B13729" s="370" t="s">
        <v>9050</v>
      </c>
      <c r="C13729" s="371" t="s">
        <v>25</v>
      </c>
      <c r="D13729" s="372">
        <v>6.0000000000000001E-3</v>
      </c>
    </row>
    <row r="13730" spans="1:4" x14ac:dyDescent="0.25">
      <c r="A13730" s="369" t="s">
        <v>12143</v>
      </c>
      <c r="B13730" s="370" t="s">
        <v>12144</v>
      </c>
      <c r="C13730" s="371" t="s">
        <v>52</v>
      </c>
      <c r="D13730" s="372">
        <v>1</v>
      </c>
    </row>
    <row r="13731" spans="1:4" ht="30" x14ac:dyDescent="0.25">
      <c r="A13731" s="369" t="s">
        <v>14729</v>
      </c>
      <c r="B13731" s="370" t="s">
        <v>14730</v>
      </c>
      <c r="C13731" s="371" t="s">
        <v>770</v>
      </c>
      <c r="D13731" s="372">
        <v>2.5000000000000001E-2</v>
      </c>
    </row>
    <row r="13732" spans="1:4" x14ac:dyDescent="0.25">
      <c r="A13732" s="369" t="s">
        <v>4815</v>
      </c>
      <c r="B13732" s="370" t="s">
        <v>8034</v>
      </c>
      <c r="C13732" s="371" t="s">
        <v>52</v>
      </c>
      <c r="D13732" s="372"/>
    </row>
    <row r="13733" spans="1:4" x14ac:dyDescent="0.25">
      <c r="A13733" s="369" t="s">
        <v>8935</v>
      </c>
      <c r="B13733" s="370" t="s">
        <v>8936</v>
      </c>
      <c r="C13733" s="371" t="s">
        <v>770</v>
      </c>
      <c r="D13733" s="372">
        <v>1</v>
      </c>
    </row>
    <row r="13734" spans="1:4" x14ac:dyDescent="0.25">
      <c r="A13734" s="369" t="s">
        <v>8949</v>
      </c>
      <c r="B13734" s="370" t="s">
        <v>8950</v>
      </c>
      <c r="C13734" s="371" t="s">
        <v>770</v>
      </c>
      <c r="D13734" s="372">
        <v>2.2000000000000002</v>
      </c>
    </row>
    <row r="13735" spans="1:4" x14ac:dyDescent="0.25">
      <c r="A13735" s="369" t="s">
        <v>8993</v>
      </c>
      <c r="B13735" s="370" t="s">
        <v>8994</v>
      </c>
      <c r="C13735" s="371" t="s">
        <v>32</v>
      </c>
      <c r="D13735" s="372">
        <v>6.39</v>
      </c>
    </row>
    <row r="13736" spans="1:4" x14ac:dyDescent="0.25">
      <c r="A13736" s="369" t="s">
        <v>9049</v>
      </c>
      <c r="B13736" s="370" t="s">
        <v>9050</v>
      </c>
      <c r="C13736" s="371" t="s">
        <v>25</v>
      </c>
      <c r="D13736" s="372">
        <v>1.49E-2</v>
      </c>
    </row>
    <row r="13737" spans="1:4" x14ac:dyDescent="0.25">
      <c r="A13737" s="369" t="s">
        <v>12145</v>
      </c>
      <c r="B13737" s="370" t="s">
        <v>12146</v>
      </c>
      <c r="C13737" s="371" t="s">
        <v>52</v>
      </c>
      <c r="D13737" s="372">
        <v>1</v>
      </c>
    </row>
    <row r="13738" spans="1:4" ht="30" x14ac:dyDescent="0.25">
      <c r="A13738" s="369" t="s">
        <v>14729</v>
      </c>
      <c r="B13738" s="370" t="s">
        <v>14730</v>
      </c>
      <c r="C13738" s="371" t="s">
        <v>770</v>
      </c>
      <c r="D13738" s="372">
        <v>0.05</v>
      </c>
    </row>
    <row r="13739" spans="1:4" x14ac:dyDescent="0.25">
      <c r="A13739" s="369" t="s">
        <v>4816</v>
      </c>
      <c r="B13739" s="370" t="s">
        <v>8035</v>
      </c>
      <c r="C13739" s="371" t="s">
        <v>52</v>
      </c>
      <c r="D13739" s="372"/>
    </row>
    <row r="13740" spans="1:4" x14ac:dyDescent="0.25">
      <c r="A13740" s="369" t="s">
        <v>8935</v>
      </c>
      <c r="B13740" s="370" t="s">
        <v>8936</v>
      </c>
      <c r="C13740" s="371" t="s">
        <v>770</v>
      </c>
      <c r="D13740" s="372">
        <v>1.4</v>
      </c>
    </row>
    <row r="13741" spans="1:4" x14ac:dyDescent="0.25">
      <c r="A13741" s="369" t="s">
        <v>8949</v>
      </c>
      <c r="B13741" s="370" t="s">
        <v>8950</v>
      </c>
      <c r="C13741" s="371" t="s">
        <v>770</v>
      </c>
      <c r="D13741" s="372">
        <v>2.6</v>
      </c>
    </row>
    <row r="13742" spans="1:4" x14ac:dyDescent="0.25">
      <c r="A13742" s="369" t="s">
        <v>8993</v>
      </c>
      <c r="B13742" s="370" t="s">
        <v>8994</v>
      </c>
      <c r="C13742" s="371" t="s">
        <v>32</v>
      </c>
      <c r="D13742" s="372">
        <v>10.35</v>
      </c>
    </row>
    <row r="13743" spans="1:4" x14ac:dyDescent="0.25">
      <c r="A13743" s="369" t="s">
        <v>9049</v>
      </c>
      <c r="B13743" s="370" t="s">
        <v>9050</v>
      </c>
      <c r="C13743" s="371" t="s">
        <v>25</v>
      </c>
      <c r="D13743" s="372">
        <v>2.4199999999999999E-2</v>
      </c>
    </row>
    <row r="13744" spans="1:4" x14ac:dyDescent="0.25">
      <c r="A13744" s="369" t="s">
        <v>12165</v>
      </c>
      <c r="B13744" s="370" t="s">
        <v>12166</v>
      </c>
      <c r="C13744" s="371" t="s">
        <v>52</v>
      </c>
      <c r="D13744" s="372">
        <v>1</v>
      </c>
    </row>
    <row r="13745" spans="1:4" ht="30" x14ac:dyDescent="0.25">
      <c r="A13745" s="369" t="s">
        <v>14729</v>
      </c>
      <c r="B13745" s="370" t="s">
        <v>14730</v>
      </c>
      <c r="C13745" s="371" t="s">
        <v>770</v>
      </c>
      <c r="D13745" s="372">
        <v>0.12</v>
      </c>
    </row>
    <row r="13746" spans="1:4" x14ac:dyDescent="0.25">
      <c r="A13746" s="369" t="s">
        <v>4817</v>
      </c>
      <c r="B13746" s="370" t="s">
        <v>8036</v>
      </c>
      <c r="C13746" s="371" t="s">
        <v>52</v>
      </c>
      <c r="D13746" s="372"/>
    </row>
    <row r="13747" spans="1:4" x14ac:dyDescent="0.25">
      <c r="A13747" s="369" t="s">
        <v>8935</v>
      </c>
      <c r="B13747" s="370" t="s">
        <v>8936</v>
      </c>
      <c r="C13747" s="371" t="s">
        <v>770</v>
      </c>
      <c r="D13747" s="372">
        <v>2</v>
      </c>
    </row>
    <row r="13748" spans="1:4" x14ac:dyDescent="0.25">
      <c r="A13748" s="369" t="s">
        <v>8949</v>
      </c>
      <c r="B13748" s="370" t="s">
        <v>8950</v>
      </c>
      <c r="C13748" s="371" t="s">
        <v>770</v>
      </c>
      <c r="D13748" s="372">
        <v>4</v>
      </c>
    </row>
    <row r="13749" spans="1:4" x14ac:dyDescent="0.25">
      <c r="A13749" s="369" t="s">
        <v>8993</v>
      </c>
      <c r="B13749" s="370" t="s">
        <v>8994</v>
      </c>
      <c r="C13749" s="371" t="s">
        <v>32</v>
      </c>
      <c r="D13749" s="372">
        <v>15.3</v>
      </c>
    </row>
    <row r="13750" spans="1:4" x14ac:dyDescent="0.25">
      <c r="A13750" s="369" t="s">
        <v>9049</v>
      </c>
      <c r="B13750" s="370" t="s">
        <v>9050</v>
      </c>
      <c r="C13750" s="371" t="s">
        <v>25</v>
      </c>
      <c r="D13750" s="372">
        <v>3.5700000000000003E-2</v>
      </c>
    </row>
    <row r="13751" spans="1:4" x14ac:dyDescent="0.25">
      <c r="A13751" s="369" t="s">
        <v>12167</v>
      </c>
      <c r="B13751" s="370" t="s">
        <v>12168</v>
      </c>
      <c r="C13751" s="371" t="s">
        <v>52</v>
      </c>
      <c r="D13751" s="372">
        <v>1</v>
      </c>
    </row>
    <row r="13752" spans="1:4" ht="30" x14ac:dyDescent="0.25">
      <c r="A13752" s="369" t="s">
        <v>14729</v>
      </c>
      <c r="B13752" s="370" t="s">
        <v>14730</v>
      </c>
      <c r="C13752" s="371" t="s">
        <v>770</v>
      </c>
      <c r="D13752" s="372">
        <v>0.2</v>
      </c>
    </row>
    <row r="13753" spans="1:4" x14ac:dyDescent="0.25">
      <c r="A13753" s="369" t="s">
        <v>4818</v>
      </c>
      <c r="B13753" s="370" t="s">
        <v>8037</v>
      </c>
      <c r="C13753" s="371" t="s">
        <v>52</v>
      </c>
      <c r="D13753" s="372"/>
    </row>
    <row r="13754" spans="1:4" x14ac:dyDescent="0.25">
      <c r="A13754" s="369" t="s">
        <v>8935</v>
      </c>
      <c r="B13754" s="370" t="s">
        <v>8936</v>
      </c>
      <c r="C13754" s="371" t="s">
        <v>770</v>
      </c>
      <c r="D13754" s="372">
        <v>0.7</v>
      </c>
    </row>
    <row r="13755" spans="1:4" x14ac:dyDescent="0.25">
      <c r="A13755" s="369" t="s">
        <v>8949</v>
      </c>
      <c r="B13755" s="370" t="s">
        <v>8950</v>
      </c>
      <c r="C13755" s="371" t="s">
        <v>770</v>
      </c>
      <c r="D13755" s="372">
        <v>1.8</v>
      </c>
    </row>
    <row r="13756" spans="1:4" x14ac:dyDescent="0.25">
      <c r="A13756" s="369" t="s">
        <v>8993</v>
      </c>
      <c r="B13756" s="370" t="s">
        <v>8994</v>
      </c>
      <c r="C13756" s="371" t="s">
        <v>32</v>
      </c>
      <c r="D13756" s="372">
        <v>2.5649999999999999</v>
      </c>
    </row>
    <row r="13757" spans="1:4" x14ac:dyDescent="0.25">
      <c r="A13757" s="369" t="s">
        <v>9049</v>
      </c>
      <c r="B13757" s="370" t="s">
        <v>9050</v>
      </c>
      <c r="C13757" s="371" t="s">
        <v>25</v>
      </c>
      <c r="D13757" s="372">
        <v>6.0000000000000001E-3</v>
      </c>
    </row>
    <row r="13758" spans="1:4" x14ac:dyDescent="0.25">
      <c r="A13758" s="369" t="s">
        <v>12149</v>
      </c>
      <c r="B13758" s="370" t="s">
        <v>12150</v>
      </c>
      <c r="C13758" s="371" t="s">
        <v>52</v>
      </c>
      <c r="D13758" s="372">
        <v>1</v>
      </c>
    </row>
    <row r="13759" spans="1:4" ht="30" x14ac:dyDescent="0.25">
      <c r="A13759" s="369" t="s">
        <v>14729</v>
      </c>
      <c r="B13759" s="370" t="s">
        <v>14730</v>
      </c>
      <c r="C13759" s="371" t="s">
        <v>770</v>
      </c>
      <c r="D13759" s="372">
        <v>2.5000000000000001E-2</v>
      </c>
    </row>
    <row r="13760" spans="1:4" x14ac:dyDescent="0.25">
      <c r="A13760" s="369" t="s">
        <v>4819</v>
      </c>
      <c r="B13760" s="370" t="s">
        <v>8038</v>
      </c>
      <c r="C13760" s="371" t="s">
        <v>52</v>
      </c>
      <c r="D13760" s="372"/>
    </row>
    <row r="13761" spans="1:4" x14ac:dyDescent="0.25">
      <c r="A13761" s="369" t="s">
        <v>8935</v>
      </c>
      <c r="B13761" s="370" t="s">
        <v>8936</v>
      </c>
      <c r="C13761" s="371" t="s">
        <v>770</v>
      </c>
      <c r="D13761" s="372">
        <v>1</v>
      </c>
    </row>
    <row r="13762" spans="1:4" x14ac:dyDescent="0.25">
      <c r="A13762" s="369" t="s">
        <v>8949</v>
      </c>
      <c r="B13762" s="370" t="s">
        <v>8950</v>
      </c>
      <c r="C13762" s="371" t="s">
        <v>770</v>
      </c>
      <c r="D13762" s="372">
        <v>2.2000000000000002</v>
      </c>
    </row>
    <row r="13763" spans="1:4" x14ac:dyDescent="0.25">
      <c r="A13763" s="369" t="s">
        <v>8993</v>
      </c>
      <c r="B13763" s="370" t="s">
        <v>8994</v>
      </c>
      <c r="C13763" s="371" t="s">
        <v>32</v>
      </c>
      <c r="D13763" s="372">
        <v>6.39</v>
      </c>
    </row>
    <row r="13764" spans="1:4" x14ac:dyDescent="0.25">
      <c r="A13764" s="369" t="s">
        <v>9049</v>
      </c>
      <c r="B13764" s="370" t="s">
        <v>9050</v>
      </c>
      <c r="C13764" s="371" t="s">
        <v>25</v>
      </c>
      <c r="D13764" s="372">
        <v>1.49E-2</v>
      </c>
    </row>
    <row r="13765" spans="1:4" x14ac:dyDescent="0.25">
      <c r="A13765" s="369" t="s">
        <v>12151</v>
      </c>
      <c r="B13765" s="370" t="s">
        <v>12152</v>
      </c>
      <c r="C13765" s="371" t="s">
        <v>52</v>
      </c>
      <c r="D13765" s="372">
        <v>1</v>
      </c>
    </row>
    <row r="13766" spans="1:4" ht="30" x14ac:dyDescent="0.25">
      <c r="A13766" s="369" t="s">
        <v>14729</v>
      </c>
      <c r="B13766" s="370" t="s">
        <v>14730</v>
      </c>
      <c r="C13766" s="371" t="s">
        <v>770</v>
      </c>
      <c r="D13766" s="372">
        <v>0.05</v>
      </c>
    </row>
    <row r="13767" spans="1:4" x14ac:dyDescent="0.25">
      <c r="A13767" s="369" t="s">
        <v>4820</v>
      </c>
      <c r="B13767" s="370" t="s">
        <v>8039</v>
      </c>
      <c r="C13767" s="371" t="s">
        <v>52</v>
      </c>
      <c r="D13767" s="372"/>
    </row>
    <row r="13768" spans="1:4" x14ac:dyDescent="0.25">
      <c r="A13768" s="369" t="s">
        <v>8935</v>
      </c>
      <c r="B13768" s="370" t="s">
        <v>8936</v>
      </c>
      <c r="C13768" s="371" t="s">
        <v>770</v>
      </c>
      <c r="D13768" s="372">
        <v>1.4</v>
      </c>
    </row>
    <row r="13769" spans="1:4" x14ac:dyDescent="0.25">
      <c r="A13769" s="369" t="s">
        <v>8949</v>
      </c>
      <c r="B13769" s="370" t="s">
        <v>8950</v>
      </c>
      <c r="C13769" s="371" t="s">
        <v>770</v>
      </c>
      <c r="D13769" s="372">
        <v>2.6</v>
      </c>
    </row>
    <row r="13770" spans="1:4" x14ac:dyDescent="0.25">
      <c r="A13770" s="369" t="s">
        <v>8993</v>
      </c>
      <c r="B13770" s="370" t="s">
        <v>8994</v>
      </c>
      <c r="C13770" s="371" t="s">
        <v>32</v>
      </c>
      <c r="D13770" s="372">
        <v>10.35</v>
      </c>
    </row>
    <row r="13771" spans="1:4" x14ac:dyDescent="0.25">
      <c r="A13771" s="369" t="s">
        <v>9049</v>
      </c>
      <c r="B13771" s="370" t="s">
        <v>9050</v>
      </c>
      <c r="C13771" s="371" t="s">
        <v>25</v>
      </c>
      <c r="D13771" s="372">
        <v>2.4199999999999999E-2</v>
      </c>
    </row>
    <row r="13772" spans="1:4" x14ac:dyDescent="0.25">
      <c r="A13772" s="369" t="s">
        <v>12153</v>
      </c>
      <c r="B13772" s="370" t="s">
        <v>12154</v>
      </c>
      <c r="C13772" s="371" t="s">
        <v>52</v>
      </c>
      <c r="D13772" s="372">
        <v>1</v>
      </c>
    </row>
    <row r="13773" spans="1:4" ht="30" x14ac:dyDescent="0.25">
      <c r="A13773" s="369" t="s">
        <v>14729</v>
      </c>
      <c r="B13773" s="370" t="s">
        <v>14730</v>
      </c>
      <c r="C13773" s="371" t="s">
        <v>770</v>
      </c>
      <c r="D13773" s="372">
        <v>0.12</v>
      </c>
    </row>
    <row r="13774" spans="1:4" x14ac:dyDescent="0.25">
      <c r="A13774" s="369" t="s">
        <v>4821</v>
      </c>
      <c r="B13774" s="370" t="s">
        <v>8040</v>
      </c>
      <c r="C13774" s="371" t="s">
        <v>52</v>
      </c>
      <c r="D13774" s="372"/>
    </row>
    <row r="13775" spans="1:4" x14ac:dyDescent="0.25">
      <c r="A13775" s="369" t="s">
        <v>8935</v>
      </c>
      <c r="B13775" s="370" t="s">
        <v>8936</v>
      </c>
      <c r="C13775" s="371" t="s">
        <v>770</v>
      </c>
      <c r="D13775" s="372">
        <v>0.7</v>
      </c>
    </row>
    <row r="13776" spans="1:4" x14ac:dyDescent="0.25">
      <c r="A13776" s="369" t="s">
        <v>8949</v>
      </c>
      <c r="B13776" s="370" t="s">
        <v>8950</v>
      </c>
      <c r="C13776" s="371" t="s">
        <v>770</v>
      </c>
      <c r="D13776" s="372">
        <v>1.8</v>
      </c>
    </row>
    <row r="13777" spans="1:4" x14ac:dyDescent="0.25">
      <c r="A13777" s="369" t="s">
        <v>8993</v>
      </c>
      <c r="B13777" s="370" t="s">
        <v>8994</v>
      </c>
      <c r="C13777" s="371" t="s">
        <v>32</v>
      </c>
      <c r="D13777" s="372">
        <v>2.5649999999999999</v>
      </c>
    </row>
    <row r="13778" spans="1:4" x14ac:dyDescent="0.25">
      <c r="A13778" s="369" t="s">
        <v>9049</v>
      </c>
      <c r="B13778" s="370" t="s">
        <v>9050</v>
      </c>
      <c r="C13778" s="371" t="s">
        <v>25</v>
      </c>
      <c r="D13778" s="372">
        <v>6.0000000000000001E-3</v>
      </c>
    </row>
    <row r="13779" spans="1:4" x14ac:dyDescent="0.25">
      <c r="A13779" s="369" t="s">
        <v>12157</v>
      </c>
      <c r="B13779" s="370" t="s">
        <v>12158</v>
      </c>
      <c r="C13779" s="371" t="s">
        <v>52</v>
      </c>
      <c r="D13779" s="372">
        <v>1</v>
      </c>
    </row>
    <row r="13780" spans="1:4" ht="30" x14ac:dyDescent="0.25">
      <c r="A13780" s="369" t="s">
        <v>14729</v>
      </c>
      <c r="B13780" s="370" t="s">
        <v>14730</v>
      </c>
      <c r="C13780" s="371" t="s">
        <v>770</v>
      </c>
      <c r="D13780" s="372">
        <v>2.5000000000000001E-2</v>
      </c>
    </row>
    <row r="13781" spans="1:4" x14ac:dyDescent="0.25">
      <c r="A13781" s="369" t="s">
        <v>4822</v>
      </c>
      <c r="B13781" s="370" t="s">
        <v>8041</v>
      </c>
      <c r="C13781" s="371" t="s">
        <v>52</v>
      </c>
      <c r="D13781" s="372"/>
    </row>
    <row r="13782" spans="1:4" x14ac:dyDescent="0.25">
      <c r="A13782" s="369" t="s">
        <v>8935</v>
      </c>
      <c r="B13782" s="370" t="s">
        <v>8936</v>
      </c>
      <c r="C13782" s="371" t="s">
        <v>770</v>
      </c>
      <c r="D13782" s="372">
        <v>1</v>
      </c>
    </row>
    <row r="13783" spans="1:4" x14ac:dyDescent="0.25">
      <c r="A13783" s="369" t="s">
        <v>8949</v>
      </c>
      <c r="B13783" s="370" t="s">
        <v>8950</v>
      </c>
      <c r="C13783" s="371" t="s">
        <v>770</v>
      </c>
      <c r="D13783" s="372">
        <v>2.2000000000000002</v>
      </c>
    </row>
    <row r="13784" spans="1:4" x14ac:dyDescent="0.25">
      <c r="A13784" s="369" t="s">
        <v>8993</v>
      </c>
      <c r="B13784" s="370" t="s">
        <v>8994</v>
      </c>
      <c r="C13784" s="371" t="s">
        <v>32</v>
      </c>
      <c r="D13784" s="372">
        <v>6.39</v>
      </c>
    </row>
    <row r="13785" spans="1:4" x14ac:dyDescent="0.25">
      <c r="A13785" s="369" t="s">
        <v>9049</v>
      </c>
      <c r="B13785" s="370" t="s">
        <v>9050</v>
      </c>
      <c r="C13785" s="371" t="s">
        <v>25</v>
      </c>
      <c r="D13785" s="372">
        <v>1.49E-2</v>
      </c>
    </row>
    <row r="13786" spans="1:4" x14ac:dyDescent="0.25">
      <c r="A13786" s="369" t="s">
        <v>12159</v>
      </c>
      <c r="B13786" s="370" t="s">
        <v>12160</v>
      </c>
      <c r="C13786" s="371" t="s">
        <v>52</v>
      </c>
      <c r="D13786" s="372">
        <v>1</v>
      </c>
    </row>
    <row r="13787" spans="1:4" ht="30" x14ac:dyDescent="0.25">
      <c r="A13787" s="369" t="s">
        <v>14729</v>
      </c>
      <c r="B13787" s="370" t="s">
        <v>14730</v>
      </c>
      <c r="C13787" s="371" t="s">
        <v>770</v>
      </c>
      <c r="D13787" s="372">
        <v>0.05</v>
      </c>
    </row>
    <row r="13788" spans="1:4" x14ac:dyDescent="0.25">
      <c r="A13788" s="369" t="s">
        <v>4823</v>
      </c>
      <c r="B13788" s="370" t="s">
        <v>8042</v>
      </c>
      <c r="C13788" s="371" t="s">
        <v>52</v>
      </c>
      <c r="D13788" s="372"/>
    </row>
    <row r="13789" spans="1:4" x14ac:dyDescent="0.25">
      <c r="A13789" s="369" t="s">
        <v>8935</v>
      </c>
      <c r="B13789" s="370" t="s">
        <v>8936</v>
      </c>
      <c r="C13789" s="371" t="s">
        <v>770</v>
      </c>
      <c r="D13789" s="372">
        <v>1.4</v>
      </c>
    </row>
    <row r="13790" spans="1:4" x14ac:dyDescent="0.25">
      <c r="A13790" s="369" t="s">
        <v>8949</v>
      </c>
      <c r="B13790" s="370" t="s">
        <v>8950</v>
      </c>
      <c r="C13790" s="371" t="s">
        <v>770</v>
      </c>
      <c r="D13790" s="372">
        <v>2.6</v>
      </c>
    </row>
    <row r="13791" spans="1:4" x14ac:dyDescent="0.25">
      <c r="A13791" s="369" t="s">
        <v>8993</v>
      </c>
      <c r="B13791" s="370" t="s">
        <v>8994</v>
      </c>
      <c r="C13791" s="371" t="s">
        <v>32</v>
      </c>
      <c r="D13791" s="372">
        <v>10.35</v>
      </c>
    </row>
    <row r="13792" spans="1:4" x14ac:dyDescent="0.25">
      <c r="A13792" s="369" t="s">
        <v>9049</v>
      </c>
      <c r="B13792" s="370" t="s">
        <v>9050</v>
      </c>
      <c r="C13792" s="371" t="s">
        <v>25</v>
      </c>
      <c r="D13792" s="372">
        <v>2.4199999999999999E-2</v>
      </c>
    </row>
    <row r="13793" spans="1:4" x14ac:dyDescent="0.25">
      <c r="A13793" s="369" t="s">
        <v>12161</v>
      </c>
      <c r="B13793" s="370" t="s">
        <v>12162</v>
      </c>
      <c r="C13793" s="371" t="s">
        <v>52</v>
      </c>
      <c r="D13793" s="372">
        <v>1</v>
      </c>
    </row>
    <row r="13794" spans="1:4" ht="30" x14ac:dyDescent="0.25">
      <c r="A13794" s="369" t="s">
        <v>14729</v>
      </c>
      <c r="B13794" s="370" t="s">
        <v>14730</v>
      </c>
      <c r="C13794" s="371" t="s">
        <v>770</v>
      </c>
      <c r="D13794" s="372">
        <v>0.12</v>
      </c>
    </row>
    <row r="13795" spans="1:4" x14ac:dyDescent="0.25">
      <c r="A13795" s="369" t="s">
        <v>4824</v>
      </c>
      <c r="B13795" s="370" t="s">
        <v>4825</v>
      </c>
      <c r="C13795" s="371" t="s">
        <v>52</v>
      </c>
      <c r="D13795" s="372"/>
    </row>
    <row r="13796" spans="1:4" x14ac:dyDescent="0.25">
      <c r="A13796" s="369" t="s">
        <v>8935</v>
      </c>
      <c r="B13796" s="370" t="s">
        <v>8936</v>
      </c>
      <c r="C13796" s="371" t="s">
        <v>770</v>
      </c>
      <c r="D13796" s="372">
        <v>0.3</v>
      </c>
    </row>
    <row r="13797" spans="1:4" x14ac:dyDescent="0.25">
      <c r="A13797" s="369" t="s">
        <v>8949</v>
      </c>
      <c r="B13797" s="370" t="s">
        <v>8950</v>
      </c>
      <c r="C13797" s="371" t="s">
        <v>770</v>
      </c>
      <c r="D13797" s="372">
        <v>1.21</v>
      </c>
    </row>
    <row r="13798" spans="1:4" x14ac:dyDescent="0.25">
      <c r="A13798" s="369" t="s">
        <v>8993</v>
      </c>
      <c r="B13798" s="370" t="s">
        <v>8994</v>
      </c>
      <c r="C13798" s="371" t="s">
        <v>32</v>
      </c>
      <c r="D13798" s="372">
        <v>0.27</v>
      </c>
    </row>
    <row r="13799" spans="1:4" x14ac:dyDescent="0.25">
      <c r="A13799" s="369" t="s">
        <v>9049</v>
      </c>
      <c r="B13799" s="370" t="s">
        <v>9050</v>
      </c>
      <c r="C13799" s="371" t="s">
        <v>25</v>
      </c>
      <c r="D13799" s="372">
        <v>5.9999999999999995E-4</v>
      </c>
    </row>
    <row r="13800" spans="1:4" x14ac:dyDescent="0.25">
      <c r="A13800" s="369" t="s">
        <v>12201</v>
      </c>
      <c r="B13800" s="370" t="s">
        <v>12202</v>
      </c>
      <c r="C13800" s="371" t="s">
        <v>52</v>
      </c>
      <c r="D13800" s="372">
        <v>1</v>
      </c>
    </row>
    <row r="13801" spans="1:4" x14ac:dyDescent="0.25">
      <c r="A13801" s="369" t="s">
        <v>4826</v>
      </c>
      <c r="B13801" s="370" t="s">
        <v>4827</v>
      </c>
      <c r="C13801" s="371" t="s">
        <v>52</v>
      </c>
      <c r="D13801" s="372"/>
    </row>
    <row r="13802" spans="1:4" x14ac:dyDescent="0.25">
      <c r="A13802" s="369" t="s">
        <v>8935</v>
      </c>
      <c r="B13802" s="370" t="s">
        <v>8936</v>
      </c>
      <c r="C13802" s="371" t="s">
        <v>770</v>
      </c>
      <c r="D13802" s="372">
        <v>0.4</v>
      </c>
    </row>
    <row r="13803" spans="1:4" x14ac:dyDescent="0.25">
      <c r="A13803" s="369" t="s">
        <v>8949</v>
      </c>
      <c r="B13803" s="370" t="s">
        <v>8950</v>
      </c>
      <c r="C13803" s="371" t="s">
        <v>770</v>
      </c>
      <c r="D13803" s="372">
        <v>1.52</v>
      </c>
    </row>
    <row r="13804" spans="1:4" x14ac:dyDescent="0.25">
      <c r="A13804" s="369" t="s">
        <v>8993</v>
      </c>
      <c r="B13804" s="370" t="s">
        <v>8994</v>
      </c>
      <c r="C13804" s="371" t="s">
        <v>32</v>
      </c>
      <c r="D13804" s="372">
        <v>0.55000000000000004</v>
      </c>
    </row>
    <row r="13805" spans="1:4" x14ac:dyDescent="0.25">
      <c r="A13805" s="369" t="s">
        <v>9049</v>
      </c>
      <c r="B13805" s="370" t="s">
        <v>9050</v>
      </c>
      <c r="C13805" s="371" t="s">
        <v>25</v>
      </c>
      <c r="D13805" s="372">
        <v>1.4E-3</v>
      </c>
    </row>
    <row r="13806" spans="1:4" x14ac:dyDescent="0.25">
      <c r="A13806" s="369" t="s">
        <v>12203</v>
      </c>
      <c r="B13806" s="370" t="s">
        <v>12204</v>
      </c>
      <c r="C13806" s="371" t="s">
        <v>52</v>
      </c>
      <c r="D13806" s="372">
        <v>1</v>
      </c>
    </row>
    <row r="13807" spans="1:4" x14ac:dyDescent="0.25">
      <c r="A13807" s="369" t="s">
        <v>4828</v>
      </c>
      <c r="B13807" s="370" t="s">
        <v>4829</v>
      </c>
      <c r="C13807" s="371" t="s">
        <v>52</v>
      </c>
      <c r="D13807" s="372"/>
    </row>
    <row r="13808" spans="1:4" x14ac:dyDescent="0.25">
      <c r="A13808" s="369" t="s">
        <v>8935</v>
      </c>
      <c r="B13808" s="370" t="s">
        <v>8936</v>
      </c>
      <c r="C13808" s="371" t="s">
        <v>770</v>
      </c>
      <c r="D13808" s="372">
        <v>0.7</v>
      </c>
    </row>
    <row r="13809" spans="1:4" x14ac:dyDescent="0.25">
      <c r="A13809" s="369" t="s">
        <v>8949</v>
      </c>
      <c r="B13809" s="370" t="s">
        <v>8950</v>
      </c>
      <c r="C13809" s="371" t="s">
        <v>770</v>
      </c>
      <c r="D13809" s="372">
        <v>2.54</v>
      </c>
    </row>
    <row r="13810" spans="1:4" x14ac:dyDescent="0.25">
      <c r="A13810" s="369" t="s">
        <v>8993</v>
      </c>
      <c r="B13810" s="370" t="s">
        <v>8994</v>
      </c>
      <c r="C13810" s="371" t="s">
        <v>32</v>
      </c>
      <c r="D13810" s="372">
        <v>1.0900000000000001</v>
      </c>
    </row>
    <row r="13811" spans="1:4" x14ac:dyDescent="0.25">
      <c r="A13811" s="369" t="s">
        <v>9049</v>
      </c>
      <c r="B13811" s="370" t="s">
        <v>9050</v>
      </c>
      <c r="C13811" s="371" t="s">
        <v>25</v>
      </c>
      <c r="D13811" s="372">
        <v>2.5000000000000001E-3</v>
      </c>
    </row>
    <row r="13812" spans="1:4" x14ac:dyDescent="0.25">
      <c r="A13812" s="369" t="s">
        <v>12205</v>
      </c>
      <c r="B13812" s="370" t="s">
        <v>12206</v>
      </c>
      <c r="C13812" s="371" t="s">
        <v>52</v>
      </c>
      <c r="D13812" s="372">
        <v>1</v>
      </c>
    </row>
    <row r="13813" spans="1:4" x14ac:dyDescent="0.25">
      <c r="A13813" s="369" t="s">
        <v>4830</v>
      </c>
      <c r="B13813" s="370" t="s">
        <v>8043</v>
      </c>
      <c r="C13813" s="371" t="s">
        <v>52</v>
      </c>
      <c r="D13813" s="372"/>
    </row>
    <row r="13814" spans="1:4" x14ac:dyDescent="0.25">
      <c r="A13814" s="369" t="s">
        <v>8935</v>
      </c>
      <c r="B13814" s="370" t="s">
        <v>8936</v>
      </c>
      <c r="C13814" s="371" t="s">
        <v>770</v>
      </c>
      <c r="D13814" s="372">
        <v>3</v>
      </c>
    </row>
    <row r="13815" spans="1:4" x14ac:dyDescent="0.25">
      <c r="A13815" s="369" t="s">
        <v>8949</v>
      </c>
      <c r="B13815" s="370" t="s">
        <v>8950</v>
      </c>
      <c r="C13815" s="371" t="s">
        <v>770</v>
      </c>
      <c r="D13815" s="372">
        <v>6</v>
      </c>
    </row>
    <row r="13816" spans="1:4" x14ac:dyDescent="0.25">
      <c r="A13816" s="369" t="s">
        <v>8993</v>
      </c>
      <c r="B13816" s="370" t="s">
        <v>8994</v>
      </c>
      <c r="C13816" s="371" t="s">
        <v>32</v>
      </c>
      <c r="D13816" s="372">
        <v>21.195</v>
      </c>
    </row>
    <row r="13817" spans="1:4" x14ac:dyDescent="0.25">
      <c r="A13817" s="369" t="s">
        <v>9049</v>
      </c>
      <c r="B13817" s="370" t="s">
        <v>9050</v>
      </c>
      <c r="C13817" s="371" t="s">
        <v>25</v>
      </c>
      <c r="D13817" s="372">
        <v>4.9500000000000002E-2</v>
      </c>
    </row>
    <row r="13818" spans="1:4" x14ac:dyDescent="0.25">
      <c r="A13818" s="369" t="s">
        <v>12215</v>
      </c>
      <c r="B13818" s="370" t="s">
        <v>12216</v>
      </c>
      <c r="C13818" s="371" t="s">
        <v>52</v>
      </c>
      <c r="D13818" s="372">
        <v>1</v>
      </c>
    </row>
    <row r="13819" spans="1:4" ht="30" x14ac:dyDescent="0.25">
      <c r="A13819" s="369" t="s">
        <v>14729</v>
      </c>
      <c r="B13819" s="370" t="s">
        <v>14730</v>
      </c>
      <c r="C13819" s="371" t="s">
        <v>770</v>
      </c>
      <c r="D13819" s="372">
        <v>0.35</v>
      </c>
    </row>
    <row r="13820" spans="1:4" x14ac:dyDescent="0.25">
      <c r="A13820" s="369" t="s">
        <v>4831</v>
      </c>
      <c r="B13820" s="370" t="s">
        <v>8044</v>
      </c>
      <c r="C13820" s="371" t="s">
        <v>52</v>
      </c>
      <c r="D13820" s="372"/>
    </row>
    <row r="13821" spans="1:4" x14ac:dyDescent="0.25">
      <c r="A13821" s="369" t="s">
        <v>8935</v>
      </c>
      <c r="B13821" s="370" t="s">
        <v>8936</v>
      </c>
      <c r="C13821" s="371" t="s">
        <v>770</v>
      </c>
      <c r="D13821" s="372">
        <v>0.4</v>
      </c>
    </row>
    <row r="13822" spans="1:4" x14ac:dyDescent="0.25">
      <c r="A13822" s="369" t="s">
        <v>8949</v>
      </c>
      <c r="B13822" s="370" t="s">
        <v>8950</v>
      </c>
      <c r="C13822" s="371" t="s">
        <v>770</v>
      </c>
      <c r="D13822" s="372">
        <v>1.4</v>
      </c>
    </row>
    <row r="13823" spans="1:4" x14ac:dyDescent="0.25">
      <c r="A13823" s="369" t="s">
        <v>8993</v>
      </c>
      <c r="B13823" s="370" t="s">
        <v>8994</v>
      </c>
      <c r="C13823" s="371" t="s">
        <v>32</v>
      </c>
      <c r="D13823" s="372">
        <v>1.665</v>
      </c>
    </row>
    <row r="13824" spans="1:4" x14ac:dyDescent="0.25">
      <c r="A13824" s="369" t="s">
        <v>9049</v>
      </c>
      <c r="B13824" s="370" t="s">
        <v>9050</v>
      </c>
      <c r="C13824" s="371" t="s">
        <v>25</v>
      </c>
      <c r="D13824" s="372">
        <v>3.8999999999999998E-3</v>
      </c>
    </row>
    <row r="13825" spans="1:4" x14ac:dyDescent="0.25">
      <c r="A13825" s="369" t="s">
        <v>12141</v>
      </c>
      <c r="B13825" s="370" t="s">
        <v>12142</v>
      </c>
      <c r="C13825" s="371" t="s">
        <v>52</v>
      </c>
      <c r="D13825" s="372">
        <v>1</v>
      </c>
    </row>
    <row r="13826" spans="1:4" x14ac:dyDescent="0.25">
      <c r="A13826" s="369" t="s">
        <v>407</v>
      </c>
      <c r="B13826" s="370" t="s">
        <v>8045</v>
      </c>
      <c r="C13826" s="371" t="s">
        <v>52</v>
      </c>
      <c r="D13826" s="372"/>
    </row>
    <row r="13827" spans="1:4" x14ac:dyDescent="0.25">
      <c r="A13827" s="369" t="s">
        <v>8935</v>
      </c>
      <c r="B13827" s="370" t="s">
        <v>8936</v>
      </c>
      <c r="C13827" s="371" t="s">
        <v>770</v>
      </c>
      <c r="D13827" s="372">
        <v>0.4</v>
      </c>
    </row>
    <row r="13828" spans="1:4" x14ac:dyDescent="0.25">
      <c r="A13828" s="369" t="s">
        <v>8949</v>
      </c>
      <c r="B13828" s="370" t="s">
        <v>8950</v>
      </c>
      <c r="C13828" s="371" t="s">
        <v>770</v>
      </c>
      <c r="D13828" s="372">
        <v>1.4</v>
      </c>
    </row>
    <row r="13829" spans="1:4" x14ac:dyDescent="0.25">
      <c r="A13829" s="369" t="s">
        <v>8993</v>
      </c>
      <c r="B13829" s="370" t="s">
        <v>8994</v>
      </c>
      <c r="C13829" s="371" t="s">
        <v>32</v>
      </c>
      <c r="D13829" s="372">
        <v>1.665</v>
      </c>
    </row>
    <row r="13830" spans="1:4" x14ac:dyDescent="0.25">
      <c r="A13830" s="369" t="s">
        <v>9049</v>
      </c>
      <c r="B13830" s="370" t="s">
        <v>9050</v>
      </c>
      <c r="C13830" s="371" t="s">
        <v>25</v>
      </c>
      <c r="D13830" s="372">
        <v>3.8999999999999998E-3</v>
      </c>
    </row>
    <row r="13831" spans="1:4" x14ac:dyDescent="0.25">
      <c r="A13831" s="369" t="s">
        <v>12147</v>
      </c>
      <c r="B13831" s="370" t="s">
        <v>12148</v>
      </c>
      <c r="C13831" s="371" t="s">
        <v>52</v>
      </c>
      <c r="D13831" s="372">
        <v>1</v>
      </c>
    </row>
    <row r="13832" spans="1:4" x14ac:dyDescent="0.25">
      <c r="A13832" s="369" t="s">
        <v>4832</v>
      </c>
      <c r="B13832" s="370" t="s">
        <v>8046</v>
      </c>
      <c r="C13832" s="371" t="s">
        <v>52</v>
      </c>
      <c r="D13832" s="372"/>
    </row>
    <row r="13833" spans="1:4" x14ac:dyDescent="0.25">
      <c r="A13833" s="369" t="s">
        <v>8935</v>
      </c>
      <c r="B13833" s="370" t="s">
        <v>8936</v>
      </c>
      <c r="C13833" s="371" t="s">
        <v>770</v>
      </c>
      <c r="D13833" s="372">
        <v>0.4</v>
      </c>
    </row>
    <row r="13834" spans="1:4" x14ac:dyDescent="0.25">
      <c r="A13834" s="369" t="s">
        <v>8949</v>
      </c>
      <c r="B13834" s="370" t="s">
        <v>8950</v>
      </c>
      <c r="C13834" s="371" t="s">
        <v>770</v>
      </c>
      <c r="D13834" s="372">
        <v>1.4</v>
      </c>
    </row>
    <row r="13835" spans="1:4" x14ac:dyDescent="0.25">
      <c r="A13835" s="369" t="s">
        <v>8993</v>
      </c>
      <c r="B13835" s="370" t="s">
        <v>8994</v>
      </c>
      <c r="C13835" s="371" t="s">
        <v>32</v>
      </c>
      <c r="D13835" s="372">
        <v>1.665</v>
      </c>
    </row>
    <row r="13836" spans="1:4" x14ac:dyDescent="0.25">
      <c r="A13836" s="369" t="s">
        <v>9049</v>
      </c>
      <c r="B13836" s="370" t="s">
        <v>9050</v>
      </c>
      <c r="C13836" s="371" t="s">
        <v>25</v>
      </c>
      <c r="D13836" s="372">
        <v>3.8999999999999998E-3</v>
      </c>
    </row>
    <row r="13837" spans="1:4" x14ac:dyDescent="0.25">
      <c r="A13837" s="369" t="s">
        <v>12155</v>
      </c>
      <c r="B13837" s="370" t="s">
        <v>12156</v>
      </c>
      <c r="C13837" s="371" t="s">
        <v>52</v>
      </c>
      <c r="D13837" s="372">
        <v>1</v>
      </c>
    </row>
    <row r="13838" spans="1:4" x14ac:dyDescent="0.25">
      <c r="A13838" s="369" t="s">
        <v>4833</v>
      </c>
      <c r="B13838" s="370" t="s">
        <v>8047</v>
      </c>
      <c r="C13838" s="371" t="s">
        <v>52</v>
      </c>
      <c r="D13838" s="372"/>
    </row>
    <row r="13839" spans="1:4" x14ac:dyDescent="0.25">
      <c r="A13839" s="369" t="s">
        <v>8935</v>
      </c>
      <c r="B13839" s="370" t="s">
        <v>8936</v>
      </c>
      <c r="C13839" s="371" t="s">
        <v>770</v>
      </c>
      <c r="D13839" s="372">
        <v>0.8</v>
      </c>
    </row>
    <row r="13840" spans="1:4" x14ac:dyDescent="0.25">
      <c r="A13840" s="369" t="s">
        <v>8949</v>
      </c>
      <c r="B13840" s="370" t="s">
        <v>8950</v>
      </c>
      <c r="C13840" s="371" t="s">
        <v>770</v>
      </c>
      <c r="D13840" s="372">
        <v>2</v>
      </c>
    </row>
    <row r="13841" spans="1:4" x14ac:dyDescent="0.25">
      <c r="A13841" s="369" t="s">
        <v>8993</v>
      </c>
      <c r="B13841" s="370" t="s">
        <v>8994</v>
      </c>
      <c r="C13841" s="371" t="s">
        <v>32</v>
      </c>
      <c r="D13841" s="372">
        <v>5.85</v>
      </c>
    </row>
    <row r="13842" spans="1:4" x14ac:dyDescent="0.25">
      <c r="A13842" s="369" t="s">
        <v>9049</v>
      </c>
      <c r="B13842" s="370" t="s">
        <v>9050</v>
      </c>
      <c r="C13842" s="371" t="s">
        <v>25</v>
      </c>
      <c r="D13842" s="372">
        <v>1.37E-2</v>
      </c>
    </row>
    <row r="13843" spans="1:4" x14ac:dyDescent="0.25">
      <c r="A13843" s="369" t="s">
        <v>12133</v>
      </c>
      <c r="B13843" s="370" t="s">
        <v>12134</v>
      </c>
      <c r="C13843" s="371" t="s">
        <v>52</v>
      </c>
      <c r="D13843" s="372">
        <v>1</v>
      </c>
    </row>
    <row r="13844" spans="1:4" ht="30" x14ac:dyDescent="0.25">
      <c r="A13844" s="369" t="s">
        <v>14729</v>
      </c>
      <c r="B13844" s="370" t="s">
        <v>14730</v>
      </c>
      <c r="C13844" s="371" t="s">
        <v>770</v>
      </c>
      <c r="D13844" s="372">
        <v>0.04</v>
      </c>
    </row>
    <row r="13845" spans="1:4" x14ac:dyDescent="0.25">
      <c r="A13845" s="369" t="s">
        <v>4834</v>
      </c>
      <c r="B13845" s="370" t="s">
        <v>8048</v>
      </c>
      <c r="C13845" s="371" t="s">
        <v>52</v>
      </c>
      <c r="D13845" s="372"/>
    </row>
    <row r="13846" spans="1:4" x14ac:dyDescent="0.25">
      <c r="A13846" s="369" t="s">
        <v>8935</v>
      </c>
      <c r="B13846" s="370" t="s">
        <v>8936</v>
      </c>
      <c r="C13846" s="371" t="s">
        <v>770</v>
      </c>
      <c r="D13846" s="372">
        <v>0.6</v>
      </c>
    </row>
    <row r="13847" spans="1:4" x14ac:dyDescent="0.25">
      <c r="A13847" s="369" t="s">
        <v>8949</v>
      </c>
      <c r="B13847" s="370" t="s">
        <v>8950</v>
      </c>
      <c r="C13847" s="371" t="s">
        <v>770</v>
      </c>
      <c r="D13847" s="372">
        <v>1.6</v>
      </c>
    </row>
    <row r="13848" spans="1:4" x14ac:dyDescent="0.25">
      <c r="A13848" s="369" t="s">
        <v>8993</v>
      </c>
      <c r="B13848" s="370" t="s">
        <v>8994</v>
      </c>
      <c r="C13848" s="371" t="s">
        <v>32</v>
      </c>
      <c r="D13848" s="372">
        <v>2.4750000000000001</v>
      </c>
    </row>
    <row r="13849" spans="1:4" x14ac:dyDescent="0.25">
      <c r="A13849" s="369" t="s">
        <v>9049</v>
      </c>
      <c r="B13849" s="370" t="s">
        <v>9050</v>
      </c>
      <c r="C13849" s="371" t="s">
        <v>25</v>
      </c>
      <c r="D13849" s="372">
        <v>5.7999999999999996E-3</v>
      </c>
    </row>
    <row r="13850" spans="1:4" x14ac:dyDescent="0.25">
      <c r="A13850" s="369" t="s">
        <v>12177</v>
      </c>
      <c r="B13850" s="370" t="s">
        <v>12178</v>
      </c>
      <c r="C13850" s="371" t="s">
        <v>52</v>
      </c>
      <c r="D13850" s="372">
        <v>1</v>
      </c>
    </row>
    <row r="13851" spans="1:4" ht="30" x14ac:dyDescent="0.25">
      <c r="A13851" s="369" t="s">
        <v>14729</v>
      </c>
      <c r="B13851" s="370" t="s">
        <v>14730</v>
      </c>
      <c r="C13851" s="371" t="s">
        <v>770</v>
      </c>
      <c r="D13851" s="372">
        <v>1.4999999999999999E-2</v>
      </c>
    </row>
    <row r="13852" spans="1:4" x14ac:dyDescent="0.25">
      <c r="A13852" s="369" t="s">
        <v>4835</v>
      </c>
      <c r="B13852" s="370" t="s">
        <v>8049</v>
      </c>
      <c r="C13852" s="371" t="s">
        <v>52</v>
      </c>
      <c r="D13852" s="372"/>
    </row>
    <row r="13853" spans="1:4" x14ac:dyDescent="0.25">
      <c r="A13853" s="369" t="s">
        <v>8935</v>
      </c>
      <c r="B13853" s="370" t="s">
        <v>8936</v>
      </c>
      <c r="C13853" s="371" t="s">
        <v>770</v>
      </c>
      <c r="D13853" s="372">
        <v>1.2</v>
      </c>
    </row>
    <row r="13854" spans="1:4" x14ac:dyDescent="0.25">
      <c r="A13854" s="369" t="s">
        <v>8949</v>
      </c>
      <c r="B13854" s="370" t="s">
        <v>8950</v>
      </c>
      <c r="C13854" s="371" t="s">
        <v>770</v>
      </c>
      <c r="D13854" s="372">
        <v>2.4</v>
      </c>
    </row>
    <row r="13855" spans="1:4" x14ac:dyDescent="0.25">
      <c r="A13855" s="369" t="s">
        <v>8993</v>
      </c>
      <c r="B13855" s="370" t="s">
        <v>8994</v>
      </c>
      <c r="C13855" s="371" t="s">
        <v>32</v>
      </c>
      <c r="D13855" s="372">
        <v>9</v>
      </c>
    </row>
    <row r="13856" spans="1:4" x14ac:dyDescent="0.25">
      <c r="A13856" s="369" t="s">
        <v>9049</v>
      </c>
      <c r="B13856" s="370" t="s">
        <v>9050</v>
      </c>
      <c r="C13856" s="371" t="s">
        <v>25</v>
      </c>
      <c r="D13856" s="372">
        <v>2.1000000000000001E-2</v>
      </c>
    </row>
    <row r="13857" spans="1:4" x14ac:dyDescent="0.25">
      <c r="A13857" s="369" t="s">
        <v>12137</v>
      </c>
      <c r="B13857" s="370" t="s">
        <v>12138</v>
      </c>
      <c r="C13857" s="371" t="s">
        <v>52</v>
      </c>
      <c r="D13857" s="372">
        <v>1</v>
      </c>
    </row>
    <row r="13858" spans="1:4" ht="30" x14ac:dyDescent="0.25">
      <c r="A13858" s="369" t="s">
        <v>14729</v>
      </c>
      <c r="B13858" s="370" t="s">
        <v>14730</v>
      </c>
      <c r="C13858" s="371" t="s">
        <v>770</v>
      </c>
      <c r="D13858" s="372">
        <v>0.09</v>
      </c>
    </row>
    <row r="13859" spans="1:4" x14ac:dyDescent="0.25">
      <c r="A13859" s="369" t="s">
        <v>4836</v>
      </c>
      <c r="B13859" s="370" t="s">
        <v>8050</v>
      </c>
      <c r="C13859" s="371" t="s">
        <v>52</v>
      </c>
      <c r="D13859" s="372"/>
    </row>
    <row r="13860" spans="1:4" x14ac:dyDescent="0.25">
      <c r="A13860" s="369" t="s">
        <v>8935</v>
      </c>
      <c r="B13860" s="370" t="s">
        <v>8936</v>
      </c>
      <c r="C13860" s="371" t="s">
        <v>770</v>
      </c>
      <c r="D13860" s="372">
        <v>0.35</v>
      </c>
    </row>
    <row r="13861" spans="1:4" x14ac:dyDescent="0.25">
      <c r="A13861" s="369" t="s">
        <v>8949</v>
      </c>
      <c r="B13861" s="370" t="s">
        <v>8950</v>
      </c>
      <c r="C13861" s="371" t="s">
        <v>770</v>
      </c>
      <c r="D13861" s="372">
        <v>1.2</v>
      </c>
    </row>
    <row r="13862" spans="1:4" x14ac:dyDescent="0.25">
      <c r="A13862" s="369" t="s">
        <v>8993</v>
      </c>
      <c r="B13862" s="370" t="s">
        <v>8994</v>
      </c>
      <c r="C13862" s="371" t="s">
        <v>32</v>
      </c>
      <c r="D13862" s="372">
        <v>0.9</v>
      </c>
    </row>
    <row r="13863" spans="1:4" x14ac:dyDescent="0.25">
      <c r="A13863" s="369" t="s">
        <v>9049</v>
      </c>
      <c r="B13863" s="370" t="s">
        <v>9050</v>
      </c>
      <c r="C13863" s="371" t="s">
        <v>25</v>
      </c>
      <c r="D13863" s="372">
        <v>2.0999999999999999E-3</v>
      </c>
    </row>
    <row r="13864" spans="1:4" x14ac:dyDescent="0.25">
      <c r="A13864" s="369" t="s">
        <v>12139</v>
      </c>
      <c r="B13864" s="370" t="s">
        <v>12140</v>
      </c>
      <c r="C13864" s="371" t="s">
        <v>52</v>
      </c>
      <c r="D13864" s="372">
        <v>1</v>
      </c>
    </row>
    <row r="13865" spans="1:4" x14ac:dyDescent="0.25">
      <c r="A13865" s="369" t="s">
        <v>4837</v>
      </c>
      <c r="B13865" s="370" t="s">
        <v>8051</v>
      </c>
      <c r="C13865" s="371" t="s">
        <v>52</v>
      </c>
      <c r="D13865" s="372"/>
    </row>
    <row r="13866" spans="1:4" x14ac:dyDescent="0.25">
      <c r="A13866" s="369" t="s">
        <v>8935</v>
      </c>
      <c r="B13866" s="370" t="s">
        <v>8936</v>
      </c>
      <c r="C13866" s="371" t="s">
        <v>770</v>
      </c>
      <c r="D13866" s="372">
        <v>0.35</v>
      </c>
    </row>
    <row r="13867" spans="1:4" x14ac:dyDescent="0.25">
      <c r="A13867" s="369" t="s">
        <v>8949</v>
      </c>
      <c r="B13867" s="370" t="s">
        <v>8950</v>
      </c>
      <c r="C13867" s="371" t="s">
        <v>770</v>
      </c>
      <c r="D13867" s="372">
        <v>1.2</v>
      </c>
    </row>
    <row r="13868" spans="1:4" x14ac:dyDescent="0.25">
      <c r="A13868" s="369" t="s">
        <v>8993</v>
      </c>
      <c r="B13868" s="370" t="s">
        <v>8994</v>
      </c>
      <c r="C13868" s="371" t="s">
        <v>32</v>
      </c>
      <c r="D13868" s="372">
        <v>0.9</v>
      </c>
    </row>
    <row r="13869" spans="1:4" x14ac:dyDescent="0.25">
      <c r="A13869" s="369" t="s">
        <v>9049</v>
      </c>
      <c r="B13869" s="370" t="s">
        <v>9050</v>
      </c>
      <c r="C13869" s="371" t="s">
        <v>25</v>
      </c>
      <c r="D13869" s="372">
        <v>2.0999999999999999E-3</v>
      </c>
    </row>
    <row r="13870" spans="1:4" x14ac:dyDescent="0.25">
      <c r="A13870" s="369" t="s">
        <v>12135</v>
      </c>
      <c r="B13870" s="370" t="s">
        <v>12136</v>
      </c>
      <c r="C13870" s="371" t="s">
        <v>52</v>
      </c>
      <c r="D13870" s="372">
        <v>1</v>
      </c>
    </row>
    <row r="13871" spans="1:4" x14ac:dyDescent="0.25">
      <c r="A13871" s="369" t="s">
        <v>4838</v>
      </c>
      <c r="B13871" s="370" t="s">
        <v>4839</v>
      </c>
      <c r="C13871" s="371" t="s">
        <v>52</v>
      </c>
      <c r="D13871" s="372"/>
    </row>
    <row r="13872" spans="1:4" x14ac:dyDescent="0.25">
      <c r="A13872" s="369" t="s">
        <v>8935</v>
      </c>
      <c r="B13872" s="370" t="s">
        <v>8936</v>
      </c>
      <c r="C13872" s="371" t="s">
        <v>770</v>
      </c>
      <c r="D13872" s="372">
        <v>0.1</v>
      </c>
    </row>
    <row r="13873" spans="1:4" x14ac:dyDescent="0.25">
      <c r="A13873" s="369" t="s">
        <v>8949</v>
      </c>
      <c r="B13873" s="370" t="s">
        <v>8950</v>
      </c>
      <c r="C13873" s="371" t="s">
        <v>770</v>
      </c>
      <c r="D13873" s="372">
        <v>0.45179999999999998</v>
      </c>
    </row>
    <row r="13874" spans="1:4" x14ac:dyDescent="0.25">
      <c r="A13874" s="369" t="s">
        <v>8993</v>
      </c>
      <c r="B13874" s="370" t="s">
        <v>8994</v>
      </c>
      <c r="C13874" s="371" t="s">
        <v>32</v>
      </c>
      <c r="D13874" s="372">
        <v>0.111</v>
      </c>
    </row>
    <row r="13875" spans="1:4" x14ac:dyDescent="0.25">
      <c r="A13875" s="369" t="s">
        <v>9049</v>
      </c>
      <c r="B13875" s="370" t="s">
        <v>9050</v>
      </c>
      <c r="C13875" s="371" t="s">
        <v>25</v>
      </c>
      <c r="D13875" s="372">
        <v>2.0000000000000001E-4</v>
      </c>
    </row>
    <row r="13876" spans="1:4" x14ac:dyDescent="0.25">
      <c r="A13876" s="369" t="s">
        <v>12181</v>
      </c>
      <c r="B13876" s="370" t="s">
        <v>12182</v>
      </c>
      <c r="C13876" s="371" t="s">
        <v>52</v>
      </c>
      <c r="D13876" s="372">
        <v>1</v>
      </c>
    </row>
    <row r="13877" spans="1:4" x14ac:dyDescent="0.25">
      <c r="A13877" s="365" t="s">
        <v>8052</v>
      </c>
      <c r="B13877" s="366" t="s">
        <v>15207</v>
      </c>
      <c r="C13877" s="367"/>
      <c r="D13877" s="368"/>
    </row>
    <row r="13878" spans="1:4" ht="30" x14ac:dyDescent="0.25">
      <c r="A13878" s="369" t="s">
        <v>4841</v>
      </c>
      <c r="B13878" s="370" t="s">
        <v>8053</v>
      </c>
      <c r="C13878" s="371" t="s">
        <v>52</v>
      </c>
      <c r="D13878" s="372"/>
    </row>
    <row r="13879" spans="1:4" x14ac:dyDescent="0.25">
      <c r="A13879" s="369" t="s">
        <v>8919</v>
      </c>
      <c r="B13879" s="370" t="s">
        <v>8920</v>
      </c>
      <c r="C13879" s="371" t="s">
        <v>770</v>
      </c>
      <c r="D13879" s="372">
        <v>3.3399999999999999E-2</v>
      </c>
    </row>
    <row r="13880" spans="1:4" x14ac:dyDescent="0.25">
      <c r="A13880" s="369" t="s">
        <v>8921</v>
      </c>
      <c r="B13880" s="370" t="s">
        <v>8922</v>
      </c>
      <c r="C13880" s="371" t="s">
        <v>770</v>
      </c>
      <c r="D13880" s="372">
        <v>3.3399999999999999E-2</v>
      </c>
    </row>
    <row r="13881" spans="1:4" x14ac:dyDescent="0.25">
      <c r="A13881" s="369" t="s">
        <v>11121</v>
      </c>
      <c r="B13881" s="370" t="s">
        <v>11122</v>
      </c>
      <c r="C13881" s="371" t="s">
        <v>52</v>
      </c>
      <c r="D13881" s="372">
        <v>1.03</v>
      </c>
    </row>
    <row r="13882" spans="1:4" ht="30" x14ac:dyDescent="0.25">
      <c r="A13882" s="369" t="s">
        <v>4842</v>
      </c>
      <c r="B13882" s="370" t="s">
        <v>8054</v>
      </c>
      <c r="C13882" s="371" t="s">
        <v>52</v>
      </c>
      <c r="D13882" s="372"/>
    </row>
    <row r="13883" spans="1:4" x14ac:dyDescent="0.25">
      <c r="A13883" s="369" t="s">
        <v>8919</v>
      </c>
      <c r="B13883" s="370" t="s">
        <v>8920</v>
      </c>
      <c r="C13883" s="371" t="s">
        <v>770</v>
      </c>
      <c r="D13883" s="372">
        <v>3.3399999999999999E-2</v>
      </c>
    </row>
    <row r="13884" spans="1:4" x14ac:dyDescent="0.25">
      <c r="A13884" s="369" t="s">
        <v>8921</v>
      </c>
      <c r="B13884" s="370" t="s">
        <v>8922</v>
      </c>
      <c r="C13884" s="371" t="s">
        <v>770</v>
      </c>
      <c r="D13884" s="372">
        <v>3.3399999999999999E-2</v>
      </c>
    </row>
    <row r="13885" spans="1:4" x14ac:dyDescent="0.25">
      <c r="A13885" s="369" t="s">
        <v>11117</v>
      </c>
      <c r="B13885" s="370" t="s">
        <v>11118</v>
      </c>
      <c r="C13885" s="371" t="s">
        <v>52</v>
      </c>
      <c r="D13885" s="372">
        <v>1.03</v>
      </c>
    </row>
    <row r="13886" spans="1:4" ht="30" x14ac:dyDescent="0.25">
      <c r="A13886" s="369" t="s">
        <v>4843</v>
      </c>
      <c r="B13886" s="370" t="s">
        <v>8055</v>
      </c>
      <c r="C13886" s="371" t="s">
        <v>52</v>
      </c>
      <c r="D13886" s="372"/>
    </row>
    <row r="13887" spans="1:4" x14ac:dyDescent="0.25">
      <c r="A13887" s="369" t="s">
        <v>8919</v>
      </c>
      <c r="B13887" s="370" t="s">
        <v>8920</v>
      </c>
      <c r="C13887" s="371" t="s">
        <v>770</v>
      </c>
      <c r="D13887" s="372">
        <v>3.3399999999999999E-2</v>
      </c>
    </row>
    <row r="13888" spans="1:4" x14ac:dyDescent="0.25">
      <c r="A13888" s="369" t="s">
        <v>8921</v>
      </c>
      <c r="B13888" s="370" t="s">
        <v>8922</v>
      </c>
      <c r="C13888" s="371" t="s">
        <v>770</v>
      </c>
      <c r="D13888" s="372">
        <v>3.3399999999999999E-2</v>
      </c>
    </row>
    <row r="13889" spans="1:4" x14ac:dyDescent="0.25">
      <c r="A13889" s="369" t="s">
        <v>11119</v>
      </c>
      <c r="B13889" s="370" t="s">
        <v>11120</v>
      </c>
      <c r="C13889" s="371" t="s">
        <v>52</v>
      </c>
      <c r="D13889" s="372">
        <v>1.03</v>
      </c>
    </row>
    <row r="13890" spans="1:4" ht="30" x14ac:dyDescent="0.25">
      <c r="A13890" s="369" t="s">
        <v>4844</v>
      </c>
      <c r="B13890" s="370" t="s">
        <v>8056</v>
      </c>
      <c r="C13890" s="371" t="s">
        <v>52</v>
      </c>
      <c r="D13890" s="372"/>
    </row>
    <row r="13891" spans="1:4" x14ac:dyDescent="0.25">
      <c r="A13891" s="369" t="s">
        <v>8919</v>
      </c>
      <c r="B13891" s="370" t="s">
        <v>8920</v>
      </c>
      <c r="C13891" s="371" t="s">
        <v>770</v>
      </c>
      <c r="D13891" s="372">
        <v>3.3399999999999999E-2</v>
      </c>
    </row>
    <row r="13892" spans="1:4" x14ac:dyDescent="0.25">
      <c r="A13892" s="369" t="s">
        <v>8921</v>
      </c>
      <c r="B13892" s="370" t="s">
        <v>8922</v>
      </c>
      <c r="C13892" s="371" t="s">
        <v>770</v>
      </c>
      <c r="D13892" s="372">
        <v>3.3399999999999999E-2</v>
      </c>
    </row>
    <row r="13893" spans="1:4" x14ac:dyDescent="0.25">
      <c r="A13893" s="369" t="s">
        <v>11123</v>
      </c>
      <c r="B13893" s="370" t="s">
        <v>11124</v>
      </c>
      <c r="C13893" s="371" t="s">
        <v>52</v>
      </c>
      <c r="D13893" s="372">
        <v>1.03</v>
      </c>
    </row>
    <row r="13894" spans="1:4" ht="30" x14ac:dyDescent="0.25">
      <c r="A13894" s="369" t="s">
        <v>4845</v>
      </c>
      <c r="B13894" s="370" t="s">
        <v>8057</v>
      </c>
      <c r="C13894" s="371" t="s">
        <v>52</v>
      </c>
      <c r="D13894" s="372"/>
    </row>
    <row r="13895" spans="1:4" x14ac:dyDescent="0.25">
      <c r="A13895" s="369" t="s">
        <v>8919</v>
      </c>
      <c r="B13895" s="370" t="s">
        <v>8920</v>
      </c>
      <c r="C13895" s="371" t="s">
        <v>770</v>
      </c>
      <c r="D13895" s="372">
        <v>3.3399999999999999E-2</v>
      </c>
    </row>
    <row r="13896" spans="1:4" x14ac:dyDescent="0.25">
      <c r="A13896" s="369" t="s">
        <v>8921</v>
      </c>
      <c r="B13896" s="370" t="s">
        <v>8922</v>
      </c>
      <c r="C13896" s="371" t="s">
        <v>770</v>
      </c>
      <c r="D13896" s="372">
        <v>3.3399999999999999E-2</v>
      </c>
    </row>
    <row r="13897" spans="1:4" x14ac:dyDescent="0.25">
      <c r="A13897" s="369" t="s">
        <v>11125</v>
      </c>
      <c r="B13897" s="370" t="s">
        <v>11126</v>
      </c>
      <c r="C13897" s="371" t="s">
        <v>52</v>
      </c>
      <c r="D13897" s="372">
        <v>1.03</v>
      </c>
    </row>
    <row r="13898" spans="1:4" ht="30" x14ac:dyDescent="0.25">
      <c r="A13898" s="369" t="s">
        <v>4846</v>
      </c>
      <c r="B13898" s="370" t="s">
        <v>4847</v>
      </c>
      <c r="C13898" s="371" t="s">
        <v>52</v>
      </c>
      <c r="D13898" s="372"/>
    </row>
    <row r="13899" spans="1:4" x14ac:dyDescent="0.25">
      <c r="A13899" s="369" t="s">
        <v>8919</v>
      </c>
      <c r="B13899" s="370" t="s">
        <v>8920</v>
      </c>
      <c r="C13899" s="371" t="s">
        <v>770</v>
      </c>
      <c r="D13899" s="372">
        <v>0.05</v>
      </c>
    </row>
    <row r="13900" spans="1:4" x14ac:dyDescent="0.25">
      <c r="A13900" s="369" t="s">
        <v>8921</v>
      </c>
      <c r="B13900" s="370" t="s">
        <v>8922</v>
      </c>
      <c r="C13900" s="371" t="s">
        <v>770</v>
      </c>
      <c r="D13900" s="372">
        <v>0.05</v>
      </c>
    </row>
    <row r="13901" spans="1:4" ht="45" x14ac:dyDescent="0.25">
      <c r="A13901" s="369" t="s">
        <v>11127</v>
      </c>
      <c r="B13901" s="370" t="s">
        <v>11128</v>
      </c>
      <c r="C13901" s="371" t="s">
        <v>52</v>
      </c>
      <c r="D13901" s="372">
        <v>1.03</v>
      </c>
    </row>
    <row r="13902" spans="1:4" ht="30" x14ac:dyDescent="0.25">
      <c r="A13902" s="369" t="s">
        <v>4848</v>
      </c>
      <c r="B13902" s="370" t="s">
        <v>4849</v>
      </c>
      <c r="C13902" s="371" t="s">
        <v>52</v>
      </c>
      <c r="D13902" s="372"/>
    </row>
    <row r="13903" spans="1:4" x14ac:dyDescent="0.25">
      <c r="A13903" s="369" t="s">
        <v>8919</v>
      </c>
      <c r="B13903" s="370" t="s">
        <v>8920</v>
      </c>
      <c r="C13903" s="371" t="s">
        <v>770</v>
      </c>
      <c r="D13903" s="372">
        <v>0.05</v>
      </c>
    </row>
    <row r="13904" spans="1:4" x14ac:dyDescent="0.25">
      <c r="A13904" s="369" t="s">
        <v>8921</v>
      </c>
      <c r="B13904" s="370" t="s">
        <v>8922</v>
      </c>
      <c r="C13904" s="371" t="s">
        <v>770</v>
      </c>
      <c r="D13904" s="372">
        <v>0.05</v>
      </c>
    </row>
    <row r="13905" spans="1:4" ht="45" x14ac:dyDescent="0.25">
      <c r="A13905" s="369" t="s">
        <v>11129</v>
      </c>
      <c r="B13905" s="370" t="s">
        <v>11130</v>
      </c>
      <c r="C13905" s="371" t="s">
        <v>52</v>
      </c>
      <c r="D13905" s="372">
        <v>1.03</v>
      </c>
    </row>
    <row r="13906" spans="1:4" ht="30" x14ac:dyDescent="0.25">
      <c r="A13906" s="369" t="s">
        <v>4850</v>
      </c>
      <c r="B13906" s="370" t="s">
        <v>4851</v>
      </c>
      <c r="C13906" s="371" t="s">
        <v>52</v>
      </c>
      <c r="D13906" s="372"/>
    </row>
    <row r="13907" spans="1:4" x14ac:dyDescent="0.25">
      <c r="A13907" s="369" t="s">
        <v>8919</v>
      </c>
      <c r="B13907" s="370" t="s">
        <v>8920</v>
      </c>
      <c r="C13907" s="371" t="s">
        <v>770</v>
      </c>
      <c r="D13907" s="372">
        <v>0.05</v>
      </c>
    </row>
    <row r="13908" spans="1:4" x14ac:dyDescent="0.25">
      <c r="A13908" s="369" t="s">
        <v>8921</v>
      </c>
      <c r="B13908" s="370" t="s">
        <v>8922</v>
      </c>
      <c r="C13908" s="371" t="s">
        <v>770</v>
      </c>
      <c r="D13908" s="372">
        <v>0.05</v>
      </c>
    </row>
    <row r="13909" spans="1:4" ht="45" x14ac:dyDescent="0.25">
      <c r="A13909" s="369" t="s">
        <v>11131</v>
      </c>
      <c r="B13909" s="370" t="s">
        <v>11132</v>
      </c>
      <c r="C13909" s="371" t="s">
        <v>52</v>
      </c>
      <c r="D13909" s="372">
        <v>1.03</v>
      </c>
    </row>
    <row r="13910" spans="1:4" ht="30" x14ac:dyDescent="0.25">
      <c r="A13910" s="369" t="s">
        <v>4852</v>
      </c>
      <c r="B13910" s="370" t="s">
        <v>4853</v>
      </c>
      <c r="C13910" s="371" t="s">
        <v>52</v>
      </c>
      <c r="D13910" s="372"/>
    </row>
    <row r="13911" spans="1:4" x14ac:dyDescent="0.25">
      <c r="A13911" s="369" t="s">
        <v>8919</v>
      </c>
      <c r="B13911" s="370" t="s">
        <v>8920</v>
      </c>
      <c r="C13911" s="371" t="s">
        <v>770</v>
      </c>
      <c r="D13911" s="372">
        <v>0.05</v>
      </c>
    </row>
    <row r="13912" spans="1:4" x14ac:dyDescent="0.25">
      <c r="A13912" s="369" t="s">
        <v>8921</v>
      </c>
      <c r="B13912" s="370" t="s">
        <v>8922</v>
      </c>
      <c r="C13912" s="371" t="s">
        <v>770</v>
      </c>
      <c r="D13912" s="372">
        <v>0.05</v>
      </c>
    </row>
    <row r="13913" spans="1:4" ht="45" x14ac:dyDescent="0.25">
      <c r="A13913" s="369" t="s">
        <v>11133</v>
      </c>
      <c r="B13913" s="370" t="s">
        <v>11134</v>
      </c>
      <c r="C13913" s="371" t="s">
        <v>52</v>
      </c>
      <c r="D13913" s="372">
        <v>1.03</v>
      </c>
    </row>
    <row r="13914" spans="1:4" ht="30" x14ac:dyDescent="0.25">
      <c r="A13914" s="369" t="s">
        <v>4854</v>
      </c>
      <c r="B13914" s="370" t="s">
        <v>4855</v>
      </c>
      <c r="C13914" s="371" t="s">
        <v>52</v>
      </c>
      <c r="D13914" s="372"/>
    </row>
    <row r="13915" spans="1:4" x14ac:dyDescent="0.25">
      <c r="A13915" s="369" t="s">
        <v>8919</v>
      </c>
      <c r="B13915" s="370" t="s">
        <v>8920</v>
      </c>
      <c r="C13915" s="371" t="s">
        <v>770</v>
      </c>
      <c r="D13915" s="372">
        <v>0.05</v>
      </c>
    </row>
    <row r="13916" spans="1:4" x14ac:dyDescent="0.25">
      <c r="A13916" s="369" t="s">
        <v>8921</v>
      </c>
      <c r="B13916" s="370" t="s">
        <v>8922</v>
      </c>
      <c r="C13916" s="371" t="s">
        <v>770</v>
      </c>
      <c r="D13916" s="372">
        <v>0.05</v>
      </c>
    </row>
    <row r="13917" spans="1:4" ht="45" x14ac:dyDescent="0.25">
      <c r="A13917" s="369" t="s">
        <v>11135</v>
      </c>
      <c r="B13917" s="370" t="s">
        <v>11136</v>
      </c>
      <c r="C13917" s="371" t="s">
        <v>52</v>
      </c>
      <c r="D13917" s="372">
        <v>1.03</v>
      </c>
    </row>
    <row r="13918" spans="1:4" ht="30" x14ac:dyDescent="0.25">
      <c r="A13918" s="369" t="s">
        <v>4856</v>
      </c>
      <c r="B13918" s="370" t="s">
        <v>4857</v>
      </c>
      <c r="C13918" s="371" t="s">
        <v>52</v>
      </c>
      <c r="D13918" s="372"/>
    </row>
    <row r="13919" spans="1:4" x14ac:dyDescent="0.25">
      <c r="A13919" s="369" t="s">
        <v>8919</v>
      </c>
      <c r="B13919" s="370" t="s">
        <v>8920</v>
      </c>
      <c r="C13919" s="371" t="s">
        <v>770</v>
      </c>
      <c r="D13919" s="372">
        <v>0.05</v>
      </c>
    </row>
    <row r="13920" spans="1:4" x14ac:dyDescent="0.25">
      <c r="A13920" s="369" t="s">
        <v>8921</v>
      </c>
      <c r="B13920" s="370" t="s">
        <v>8922</v>
      </c>
      <c r="C13920" s="371" t="s">
        <v>770</v>
      </c>
      <c r="D13920" s="372">
        <v>0.05</v>
      </c>
    </row>
    <row r="13921" spans="1:4" ht="45" x14ac:dyDescent="0.25">
      <c r="A13921" s="369" t="s">
        <v>11137</v>
      </c>
      <c r="B13921" s="370" t="s">
        <v>11138</v>
      </c>
      <c r="C13921" s="371" t="s">
        <v>52</v>
      </c>
      <c r="D13921" s="372">
        <v>1.03</v>
      </c>
    </row>
    <row r="13922" spans="1:4" ht="30" x14ac:dyDescent="0.25">
      <c r="A13922" s="369" t="s">
        <v>4858</v>
      </c>
      <c r="B13922" s="370" t="s">
        <v>4859</v>
      </c>
      <c r="C13922" s="371" t="s">
        <v>52</v>
      </c>
      <c r="D13922" s="372"/>
    </row>
    <row r="13923" spans="1:4" x14ac:dyDescent="0.25">
      <c r="A13923" s="369" t="s">
        <v>8919</v>
      </c>
      <c r="B13923" s="370" t="s">
        <v>8920</v>
      </c>
      <c r="C13923" s="371" t="s">
        <v>770</v>
      </c>
      <c r="D13923" s="372">
        <v>0.05</v>
      </c>
    </row>
    <row r="13924" spans="1:4" x14ac:dyDescent="0.25">
      <c r="A13924" s="369" t="s">
        <v>8921</v>
      </c>
      <c r="B13924" s="370" t="s">
        <v>8922</v>
      </c>
      <c r="C13924" s="371" t="s">
        <v>770</v>
      </c>
      <c r="D13924" s="372">
        <v>0.05</v>
      </c>
    </row>
    <row r="13925" spans="1:4" ht="45" x14ac:dyDescent="0.25">
      <c r="A13925" s="369" t="s">
        <v>11139</v>
      </c>
      <c r="B13925" s="370" t="s">
        <v>11140</v>
      </c>
      <c r="C13925" s="371" t="s">
        <v>52</v>
      </c>
      <c r="D13925" s="372">
        <v>1.03</v>
      </c>
    </row>
    <row r="13926" spans="1:4" ht="30" x14ac:dyDescent="0.25">
      <c r="A13926" s="369" t="s">
        <v>4860</v>
      </c>
      <c r="B13926" s="370" t="s">
        <v>4861</v>
      </c>
      <c r="C13926" s="371" t="s">
        <v>52</v>
      </c>
      <c r="D13926" s="372"/>
    </row>
    <row r="13927" spans="1:4" x14ac:dyDescent="0.25">
      <c r="A13927" s="369" t="s">
        <v>8919</v>
      </c>
      <c r="B13927" s="370" t="s">
        <v>8920</v>
      </c>
      <c r="C13927" s="371" t="s">
        <v>770</v>
      </c>
      <c r="D13927" s="372">
        <v>0.05</v>
      </c>
    </row>
    <row r="13928" spans="1:4" x14ac:dyDescent="0.25">
      <c r="A13928" s="369" t="s">
        <v>8921</v>
      </c>
      <c r="B13928" s="370" t="s">
        <v>8922</v>
      </c>
      <c r="C13928" s="371" t="s">
        <v>770</v>
      </c>
      <c r="D13928" s="372">
        <v>0.05</v>
      </c>
    </row>
    <row r="13929" spans="1:4" ht="45" x14ac:dyDescent="0.25">
      <c r="A13929" s="369" t="s">
        <v>11141</v>
      </c>
      <c r="B13929" s="370" t="s">
        <v>11142</v>
      </c>
      <c r="C13929" s="371" t="s">
        <v>52</v>
      </c>
      <c r="D13929" s="372">
        <v>1.03</v>
      </c>
    </row>
    <row r="13930" spans="1:4" x14ac:dyDescent="0.25">
      <c r="A13930" s="365" t="s">
        <v>8058</v>
      </c>
      <c r="B13930" s="366" t="s">
        <v>15208</v>
      </c>
      <c r="C13930" s="367"/>
      <c r="D13930" s="368"/>
    </row>
    <row r="13931" spans="1:4" ht="30" x14ac:dyDescent="0.25">
      <c r="A13931" s="369" t="s">
        <v>4863</v>
      </c>
      <c r="B13931" s="370" t="s">
        <v>8059</v>
      </c>
      <c r="C13931" s="371" t="s">
        <v>52</v>
      </c>
      <c r="D13931" s="372"/>
    </row>
    <row r="13932" spans="1:4" x14ac:dyDescent="0.25">
      <c r="A13932" s="369" t="s">
        <v>8919</v>
      </c>
      <c r="B13932" s="370" t="s">
        <v>8920</v>
      </c>
      <c r="C13932" s="371" t="s">
        <v>770</v>
      </c>
      <c r="D13932" s="372">
        <v>0.5</v>
      </c>
    </row>
    <row r="13933" spans="1:4" x14ac:dyDescent="0.25">
      <c r="A13933" s="369" t="s">
        <v>8921</v>
      </c>
      <c r="B13933" s="370" t="s">
        <v>8922</v>
      </c>
      <c r="C13933" s="371" t="s">
        <v>770</v>
      </c>
      <c r="D13933" s="372">
        <v>1</v>
      </c>
    </row>
    <row r="13934" spans="1:4" ht="30" x14ac:dyDescent="0.25">
      <c r="A13934" s="369" t="s">
        <v>11233</v>
      </c>
      <c r="B13934" s="370" t="s">
        <v>11234</v>
      </c>
      <c r="C13934" s="371" t="s">
        <v>52</v>
      </c>
      <c r="D13934" s="372">
        <v>1.05</v>
      </c>
    </row>
    <row r="13935" spans="1:4" ht="30" x14ac:dyDescent="0.25">
      <c r="A13935" s="369" t="s">
        <v>14729</v>
      </c>
      <c r="B13935" s="370" t="s">
        <v>14730</v>
      </c>
      <c r="C13935" s="371" t="s">
        <v>770</v>
      </c>
      <c r="D13935" s="372">
        <v>8.3299999999999999E-2</v>
      </c>
    </row>
    <row r="13936" spans="1:4" ht="30" x14ac:dyDescent="0.25">
      <c r="A13936" s="369" t="s">
        <v>4864</v>
      </c>
      <c r="B13936" s="370" t="s">
        <v>8060</v>
      </c>
      <c r="C13936" s="371" t="s">
        <v>52</v>
      </c>
      <c r="D13936" s="372"/>
    </row>
    <row r="13937" spans="1:4" x14ac:dyDescent="0.25">
      <c r="A13937" s="369" t="s">
        <v>8919</v>
      </c>
      <c r="B13937" s="370" t="s">
        <v>8920</v>
      </c>
      <c r="C13937" s="371" t="s">
        <v>770</v>
      </c>
      <c r="D13937" s="372">
        <v>0.5</v>
      </c>
    </row>
    <row r="13938" spans="1:4" x14ac:dyDescent="0.25">
      <c r="A13938" s="369" t="s">
        <v>8921</v>
      </c>
      <c r="B13938" s="370" t="s">
        <v>8922</v>
      </c>
      <c r="C13938" s="371" t="s">
        <v>770</v>
      </c>
      <c r="D13938" s="372">
        <v>1</v>
      </c>
    </row>
    <row r="13939" spans="1:4" ht="30" x14ac:dyDescent="0.25">
      <c r="A13939" s="369" t="s">
        <v>11235</v>
      </c>
      <c r="B13939" s="370" t="s">
        <v>11236</v>
      </c>
      <c r="C13939" s="371" t="s">
        <v>52</v>
      </c>
      <c r="D13939" s="372">
        <v>1.05</v>
      </c>
    </row>
    <row r="13940" spans="1:4" ht="30" x14ac:dyDescent="0.25">
      <c r="A13940" s="369" t="s">
        <v>14729</v>
      </c>
      <c r="B13940" s="370" t="s">
        <v>14730</v>
      </c>
      <c r="C13940" s="371" t="s">
        <v>770</v>
      </c>
      <c r="D13940" s="372">
        <v>8.3299999999999999E-2</v>
      </c>
    </row>
    <row r="13941" spans="1:4" ht="30" x14ac:dyDescent="0.25">
      <c r="A13941" s="369" t="s">
        <v>4865</v>
      </c>
      <c r="B13941" s="370" t="s">
        <v>8061</v>
      </c>
      <c r="C13941" s="371" t="s">
        <v>52</v>
      </c>
      <c r="D13941" s="372"/>
    </row>
    <row r="13942" spans="1:4" x14ac:dyDescent="0.25">
      <c r="A13942" s="369" t="s">
        <v>8919</v>
      </c>
      <c r="B13942" s="370" t="s">
        <v>8920</v>
      </c>
      <c r="C13942" s="371" t="s">
        <v>770</v>
      </c>
      <c r="D13942" s="372">
        <v>0.5</v>
      </c>
    </row>
    <row r="13943" spans="1:4" x14ac:dyDescent="0.25">
      <c r="A13943" s="369" t="s">
        <v>8921</v>
      </c>
      <c r="B13943" s="370" t="s">
        <v>8922</v>
      </c>
      <c r="C13943" s="371" t="s">
        <v>770</v>
      </c>
      <c r="D13943" s="372">
        <v>1</v>
      </c>
    </row>
    <row r="13944" spans="1:4" ht="30" x14ac:dyDescent="0.25">
      <c r="A13944" s="369" t="s">
        <v>11237</v>
      </c>
      <c r="B13944" s="370" t="s">
        <v>11238</v>
      </c>
      <c r="C13944" s="371" t="s">
        <v>52</v>
      </c>
      <c r="D13944" s="372">
        <v>1.05</v>
      </c>
    </row>
    <row r="13945" spans="1:4" ht="30" x14ac:dyDescent="0.25">
      <c r="A13945" s="369" t="s">
        <v>14729</v>
      </c>
      <c r="B13945" s="370" t="s">
        <v>14730</v>
      </c>
      <c r="C13945" s="371" t="s">
        <v>770</v>
      </c>
      <c r="D13945" s="372">
        <v>8.3299999999999999E-2</v>
      </c>
    </row>
    <row r="13946" spans="1:4" ht="30" x14ac:dyDescent="0.25">
      <c r="A13946" s="369" t="s">
        <v>4866</v>
      </c>
      <c r="B13946" s="370" t="s">
        <v>8062</v>
      </c>
      <c r="C13946" s="371" t="s">
        <v>52</v>
      </c>
      <c r="D13946" s="372"/>
    </row>
    <row r="13947" spans="1:4" x14ac:dyDescent="0.25">
      <c r="A13947" s="369" t="s">
        <v>8919</v>
      </c>
      <c r="B13947" s="370" t="s">
        <v>8920</v>
      </c>
      <c r="C13947" s="371" t="s">
        <v>770</v>
      </c>
      <c r="D13947" s="372">
        <v>0.5</v>
      </c>
    </row>
    <row r="13948" spans="1:4" x14ac:dyDescent="0.25">
      <c r="A13948" s="369" t="s">
        <v>8921</v>
      </c>
      <c r="B13948" s="370" t="s">
        <v>8922</v>
      </c>
      <c r="C13948" s="371" t="s">
        <v>770</v>
      </c>
      <c r="D13948" s="372">
        <v>1</v>
      </c>
    </row>
    <row r="13949" spans="1:4" ht="30" x14ac:dyDescent="0.25">
      <c r="A13949" s="369" t="s">
        <v>11239</v>
      </c>
      <c r="B13949" s="370" t="s">
        <v>11240</v>
      </c>
      <c r="C13949" s="371" t="s">
        <v>52</v>
      </c>
      <c r="D13949" s="372">
        <v>1.05</v>
      </c>
    </row>
    <row r="13950" spans="1:4" ht="30" x14ac:dyDescent="0.25">
      <c r="A13950" s="369" t="s">
        <v>14729</v>
      </c>
      <c r="B13950" s="370" t="s">
        <v>14730</v>
      </c>
      <c r="C13950" s="371" t="s">
        <v>770</v>
      </c>
      <c r="D13950" s="372">
        <v>8.3299999999999999E-2</v>
      </c>
    </row>
    <row r="13951" spans="1:4" ht="30" x14ac:dyDescent="0.25">
      <c r="A13951" s="369" t="s">
        <v>4867</v>
      </c>
      <c r="B13951" s="370" t="s">
        <v>8063</v>
      </c>
      <c r="C13951" s="371" t="s">
        <v>52</v>
      </c>
      <c r="D13951" s="372"/>
    </row>
    <row r="13952" spans="1:4" x14ac:dyDescent="0.25">
      <c r="A13952" s="369" t="s">
        <v>8919</v>
      </c>
      <c r="B13952" s="370" t="s">
        <v>8920</v>
      </c>
      <c r="C13952" s="371" t="s">
        <v>770</v>
      </c>
      <c r="D13952" s="372">
        <v>0.5</v>
      </c>
    </row>
    <row r="13953" spans="1:4" x14ac:dyDescent="0.25">
      <c r="A13953" s="369" t="s">
        <v>8921</v>
      </c>
      <c r="B13953" s="370" t="s">
        <v>8922</v>
      </c>
      <c r="C13953" s="371" t="s">
        <v>770</v>
      </c>
      <c r="D13953" s="372">
        <v>1</v>
      </c>
    </row>
    <row r="13954" spans="1:4" ht="30" x14ac:dyDescent="0.25">
      <c r="A13954" s="369" t="s">
        <v>11273</v>
      </c>
      <c r="B13954" s="370" t="s">
        <v>11274</v>
      </c>
      <c r="C13954" s="371" t="s">
        <v>52</v>
      </c>
      <c r="D13954" s="372">
        <v>1.05</v>
      </c>
    </row>
    <row r="13955" spans="1:4" ht="30" x14ac:dyDescent="0.25">
      <c r="A13955" s="369" t="s">
        <v>14729</v>
      </c>
      <c r="B13955" s="370" t="s">
        <v>14730</v>
      </c>
      <c r="C13955" s="371" t="s">
        <v>770</v>
      </c>
      <c r="D13955" s="372">
        <v>8.3299999999999999E-2</v>
      </c>
    </row>
    <row r="13956" spans="1:4" ht="30" x14ac:dyDescent="0.25">
      <c r="A13956" s="369" t="s">
        <v>4868</v>
      </c>
      <c r="B13956" s="370" t="s">
        <v>8064</v>
      </c>
      <c r="C13956" s="371" t="s">
        <v>52</v>
      </c>
      <c r="D13956" s="372"/>
    </row>
    <row r="13957" spans="1:4" x14ac:dyDescent="0.25">
      <c r="A13957" s="369" t="s">
        <v>8919</v>
      </c>
      <c r="B13957" s="370" t="s">
        <v>8920</v>
      </c>
      <c r="C13957" s="371" t="s">
        <v>770</v>
      </c>
      <c r="D13957" s="372">
        <v>0.5</v>
      </c>
    </row>
    <row r="13958" spans="1:4" x14ac:dyDescent="0.25">
      <c r="A13958" s="369" t="s">
        <v>8921</v>
      </c>
      <c r="B13958" s="370" t="s">
        <v>8922</v>
      </c>
      <c r="C13958" s="371" t="s">
        <v>770</v>
      </c>
      <c r="D13958" s="372">
        <v>1</v>
      </c>
    </row>
    <row r="13959" spans="1:4" ht="30" x14ac:dyDescent="0.25">
      <c r="A13959" s="369" t="s">
        <v>11277</v>
      </c>
      <c r="B13959" s="370" t="s">
        <v>11278</v>
      </c>
      <c r="C13959" s="371" t="s">
        <v>52</v>
      </c>
      <c r="D13959" s="372">
        <v>1.05</v>
      </c>
    </row>
    <row r="13960" spans="1:4" ht="30" x14ac:dyDescent="0.25">
      <c r="A13960" s="369" t="s">
        <v>14729</v>
      </c>
      <c r="B13960" s="370" t="s">
        <v>14730</v>
      </c>
      <c r="C13960" s="371" t="s">
        <v>770</v>
      </c>
      <c r="D13960" s="372">
        <v>8.3299999999999999E-2</v>
      </c>
    </row>
    <row r="13961" spans="1:4" ht="30" x14ac:dyDescent="0.25">
      <c r="A13961" s="369" t="s">
        <v>4869</v>
      </c>
      <c r="B13961" s="370" t="s">
        <v>8065</v>
      </c>
      <c r="C13961" s="371" t="s">
        <v>52</v>
      </c>
      <c r="D13961" s="372"/>
    </row>
    <row r="13962" spans="1:4" x14ac:dyDescent="0.25">
      <c r="A13962" s="369" t="s">
        <v>8919</v>
      </c>
      <c r="B13962" s="370" t="s">
        <v>8920</v>
      </c>
      <c r="C13962" s="371" t="s">
        <v>770</v>
      </c>
      <c r="D13962" s="372">
        <v>0.5</v>
      </c>
    </row>
    <row r="13963" spans="1:4" x14ac:dyDescent="0.25">
      <c r="A13963" s="369" t="s">
        <v>8921</v>
      </c>
      <c r="B13963" s="370" t="s">
        <v>8922</v>
      </c>
      <c r="C13963" s="371" t="s">
        <v>770</v>
      </c>
      <c r="D13963" s="372">
        <v>1</v>
      </c>
    </row>
    <row r="13964" spans="1:4" ht="30" x14ac:dyDescent="0.25">
      <c r="A13964" s="369" t="s">
        <v>11275</v>
      </c>
      <c r="B13964" s="370" t="s">
        <v>11276</v>
      </c>
      <c r="C13964" s="371" t="s">
        <v>52</v>
      </c>
      <c r="D13964" s="372">
        <v>1.05</v>
      </c>
    </row>
    <row r="13965" spans="1:4" ht="30" x14ac:dyDescent="0.25">
      <c r="A13965" s="369" t="s">
        <v>14729</v>
      </c>
      <c r="B13965" s="370" t="s">
        <v>14730</v>
      </c>
      <c r="C13965" s="371" t="s">
        <v>770</v>
      </c>
      <c r="D13965" s="372">
        <v>8.3299999999999999E-2</v>
      </c>
    </row>
    <row r="13966" spans="1:4" ht="30" x14ac:dyDescent="0.25">
      <c r="A13966" s="369" t="s">
        <v>4870</v>
      </c>
      <c r="B13966" s="370" t="s">
        <v>8066</v>
      </c>
      <c r="C13966" s="371" t="s">
        <v>52</v>
      </c>
      <c r="D13966" s="372"/>
    </row>
    <row r="13967" spans="1:4" x14ac:dyDescent="0.25">
      <c r="A13967" s="369" t="s">
        <v>8919</v>
      </c>
      <c r="B13967" s="370" t="s">
        <v>8920</v>
      </c>
      <c r="C13967" s="371" t="s">
        <v>770</v>
      </c>
      <c r="D13967" s="372">
        <v>0.5</v>
      </c>
    </row>
    <row r="13968" spans="1:4" x14ac:dyDescent="0.25">
      <c r="A13968" s="369" t="s">
        <v>8921</v>
      </c>
      <c r="B13968" s="370" t="s">
        <v>8922</v>
      </c>
      <c r="C13968" s="371" t="s">
        <v>770</v>
      </c>
      <c r="D13968" s="372">
        <v>1</v>
      </c>
    </row>
    <row r="13969" spans="1:4" ht="30" x14ac:dyDescent="0.25">
      <c r="A13969" s="369" t="s">
        <v>11269</v>
      </c>
      <c r="B13969" s="370" t="s">
        <v>11270</v>
      </c>
      <c r="C13969" s="371" t="s">
        <v>52</v>
      </c>
      <c r="D13969" s="372">
        <v>1.05</v>
      </c>
    </row>
    <row r="13970" spans="1:4" ht="30" x14ac:dyDescent="0.25">
      <c r="A13970" s="369" t="s">
        <v>14729</v>
      </c>
      <c r="B13970" s="370" t="s">
        <v>14730</v>
      </c>
      <c r="C13970" s="371" t="s">
        <v>770</v>
      </c>
      <c r="D13970" s="372">
        <v>8.3299999999999999E-2</v>
      </c>
    </row>
    <row r="13971" spans="1:4" ht="30" x14ac:dyDescent="0.25">
      <c r="A13971" s="369" t="s">
        <v>4871</v>
      </c>
      <c r="B13971" s="370" t="s">
        <v>8067</v>
      </c>
      <c r="C13971" s="371" t="s">
        <v>52</v>
      </c>
      <c r="D13971" s="372"/>
    </row>
    <row r="13972" spans="1:4" x14ac:dyDescent="0.25">
      <c r="A13972" s="369" t="s">
        <v>8919</v>
      </c>
      <c r="B13972" s="370" t="s">
        <v>8920</v>
      </c>
      <c r="C13972" s="371" t="s">
        <v>770</v>
      </c>
      <c r="D13972" s="372">
        <v>0.5</v>
      </c>
    </row>
    <row r="13973" spans="1:4" x14ac:dyDescent="0.25">
      <c r="A13973" s="369" t="s">
        <v>8921</v>
      </c>
      <c r="B13973" s="370" t="s">
        <v>8922</v>
      </c>
      <c r="C13973" s="371" t="s">
        <v>770</v>
      </c>
      <c r="D13973" s="372">
        <v>1</v>
      </c>
    </row>
    <row r="13974" spans="1:4" ht="30" x14ac:dyDescent="0.25">
      <c r="A13974" s="369" t="s">
        <v>11257</v>
      </c>
      <c r="B13974" s="370" t="s">
        <v>11258</v>
      </c>
      <c r="C13974" s="371" t="s">
        <v>52</v>
      </c>
      <c r="D13974" s="372">
        <v>1.05</v>
      </c>
    </row>
    <row r="13975" spans="1:4" ht="30" x14ac:dyDescent="0.25">
      <c r="A13975" s="369" t="s">
        <v>14729</v>
      </c>
      <c r="B13975" s="370" t="s">
        <v>14730</v>
      </c>
      <c r="C13975" s="371" t="s">
        <v>770</v>
      </c>
      <c r="D13975" s="372">
        <v>8.3299999999999999E-2</v>
      </c>
    </row>
    <row r="13976" spans="1:4" ht="30" x14ac:dyDescent="0.25">
      <c r="A13976" s="369" t="s">
        <v>4872</v>
      </c>
      <c r="B13976" s="370" t="s">
        <v>8068</v>
      </c>
      <c r="C13976" s="371" t="s">
        <v>52</v>
      </c>
      <c r="D13976" s="372"/>
    </row>
    <row r="13977" spans="1:4" x14ac:dyDescent="0.25">
      <c r="A13977" s="369" t="s">
        <v>8919</v>
      </c>
      <c r="B13977" s="370" t="s">
        <v>8920</v>
      </c>
      <c r="C13977" s="371" t="s">
        <v>770</v>
      </c>
      <c r="D13977" s="372">
        <v>0.5</v>
      </c>
    </row>
    <row r="13978" spans="1:4" x14ac:dyDescent="0.25">
      <c r="A13978" s="369" t="s">
        <v>8921</v>
      </c>
      <c r="B13978" s="370" t="s">
        <v>8922</v>
      </c>
      <c r="C13978" s="371" t="s">
        <v>770</v>
      </c>
      <c r="D13978" s="372">
        <v>1</v>
      </c>
    </row>
    <row r="13979" spans="1:4" ht="30" x14ac:dyDescent="0.25">
      <c r="A13979" s="369" t="s">
        <v>11279</v>
      </c>
      <c r="B13979" s="370" t="s">
        <v>11280</v>
      </c>
      <c r="C13979" s="371" t="s">
        <v>52</v>
      </c>
      <c r="D13979" s="372">
        <v>1.05</v>
      </c>
    </row>
    <row r="13980" spans="1:4" ht="30" x14ac:dyDescent="0.25">
      <c r="A13980" s="369" t="s">
        <v>14729</v>
      </c>
      <c r="B13980" s="370" t="s">
        <v>14730</v>
      </c>
      <c r="C13980" s="371" t="s">
        <v>770</v>
      </c>
      <c r="D13980" s="372">
        <v>8.3299999999999999E-2</v>
      </c>
    </row>
    <row r="13981" spans="1:4" ht="30" x14ac:dyDescent="0.25">
      <c r="A13981" s="369" t="s">
        <v>4873</v>
      </c>
      <c r="B13981" s="370" t="s">
        <v>8069</v>
      </c>
      <c r="C13981" s="371" t="s">
        <v>52</v>
      </c>
      <c r="D13981" s="372"/>
    </row>
    <row r="13982" spans="1:4" x14ac:dyDescent="0.25">
      <c r="A13982" s="369" t="s">
        <v>8919</v>
      </c>
      <c r="B13982" s="370" t="s">
        <v>8920</v>
      </c>
      <c r="C13982" s="371" t="s">
        <v>770</v>
      </c>
      <c r="D13982" s="372">
        <v>0.5</v>
      </c>
    </row>
    <row r="13983" spans="1:4" x14ac:dyDescent="0.25">
      <c r="A13983" s="369" t="s">
        <v>8921</v>
      </c>
      <c r="B13983" s="370" t="s">
        <v>8922</v>
      </c>
      <c r="C13983" s="371" t="s">
        <v>770</v>
      </c>
      <c r="D13983" s="372">
        <v>1</v>
      </c>
    </row>
    <row r="13984" spans="1:4" ht="30" x14ac:dyDescent="0.25">
      <c r="A13984" s="369" t="s">
        <v>11271</v>
      </c>
      <c r="B13984" s="370" t="s">
        <v>11272</v>
      </c>
      <c r="C13984" s="371" t="s">
        <v>52</v>
      </c>
      <c r="D13984" s="372">
        <v>1.05</v>
      </c>
    </row>
    <row r="13985" spans="1:4" ht="30" x14ac:dyDescent="0.25">
      <c r="A13985" s="369" t="s">
        <v>14729</v>
      </c>
      <c r="B13985" s="370" t="s">
        <v>14730</v>
      </c>
      <c r="C13985" s="371" t="s">
        <v>770</v>
      </c>
      <c r="D13985" s="372">
        <v>8.3299999999999999E-2</v>
      </c>
    </row>
    <row r="13986" spans="1:4" ht="30" x14ac:dyDescent="0.25">
      <c r="A13986" s="369" t="s">
        <v>4874</v>
      </c>
      <c r="B13986" s="370" t="s">
        <v>8070</v>
      </c>
      <c r="C13986" s="371" t="s">
        <v>52</v>
      </c>
      <c r="D13986" s="372"/>
    </row>
    <row r="13987" spans="1:4" x14ac:dyDescent="0.25">
      <c r="A13987" s="369" t="s">
        <v>8919</v>
      </c>
      <c r="B13987" s="370" t="s">
        <v>8920</v>
      </c>
      <c r="C13987" s="371" t="s">
        <v>770</v>
      </c>
      <c r="D13987" s="372">
        <v>0.5</v>
      </c>
    </row>
    <row r="13988" spans="1:4" x14ac:dyDescent="0.25">
      <c r="A13988" s="369" t="s">
        <v>8921</v>
      </c>
      <c r="B13988" s="370" t="s">
        <v>8922</v>
      </c>
      <c r="C13988" s="371" t="s">
        <v>770</v>
      </c>
      <c r="D13988" s="372">
        <v>1</v>
      </c>
    </row>
    <row r="13989" spans="1:4" ht="30" x14ac:dyDescent="0.25">
      <c r="A13989" s="369" t="s">
        <v>11281</v>
      </c>
      <c r="B13989" s="370" t="s">
        <v>11282</v>
      </c>
      <c r="C13989" s="371" t="s">
        <v>52</v>
      </c>
      <c r="D13989" s="372">
        <v>1.05</v>
      </c>
    </row>
    <row r="13990" spans="1:4" ht="30" x14ac:dyDescent="0.25">
      <c r="A13990" s="369" t="s">
        <v>14729</v>
      </c>
      <c r="B13990" s="370" t="s">
        <v>14730</v>
      </c>
      <c r="C13990" s="371" t="s">
        <v>770</v>
      </c>
      <c r="D13990" s="372">
        <v>8.3299999999999999E-2</v>
      </c>
    </row>
    <row r="13991" spans="1:4" x14ac:dyDescent="0.25">
      <c r="A13991" s="365" t="s">
        <v>8071</v>
      </c>
      <c r="B13991" s="366" t="s">
        <v>15209</v>
      </c>
      <c r="C13991" s="367"/>
      <c r="D13991" s="368"/>
    </row>
    <row r="13992" spans="1:4" ht="30" x14ac:dyDescent="0.25">
      <c r="A13992" s="369" t="s">
        <v>4875</v>
      </c>
      <c r="B13992" s="370" t="s">
        <v>8073</v>
      </c>
      <c r="C13992" s="371" t="s">
        <v>52</v>
      </c>
      <c r="D13992" s="372"/>
    </row>
    <row r="13993" spans="1:4" x14ac:dyDescent="0.25">
      <c r="A13993" s="369" t="s">
        <v>8919</v>
      </c>
      <c r="B13993" s="370" t="s">
        <v>8920</v>
      </c>
      <c r="C13993" s="371" t="s">
        <v>770</v>
      </c>
      <c r="D13993" s="372">
        <v>0.3</v>
      </c>
    </row>
    <row r="13994" spans="1:4" x14ac:dyDescent="0.25">
      <c r="A13994" s="369" t="s">
        <v>8921</v>
      </c>
      <c r="B13994" s="370" t="s">
        <v>8922</v>
      </c>
      <c r="C13994" s="371" t="s">
        <v>770</v>
      </c>
      <c r="D13994" s="372">
        <v>0.6</v>
      </c>
    </row>
    <row r="13995" spans="1:4" ht="30" x14ac:dyDescent="0.25">
      <c r="A13995" s="369" t="s">
        <v>11111</v>
      </c>
      <c r="B13995" s="370" t="s">
        <v>11112</v>
      </c>
      <c r="C13995" s="371" t="s">
        <v>52</v>
      </c>
      <c r="D13995" s="372">
        <v>1.02</v>
      </c>
    </row>
    <row r="13996" spans="1:4" ht="30" x14ac:dyDescent="0.25">
      <c r="A13996" s="369" t="s">
        <v>14729</v>
      </c>
      <c r="B13996" s="370" t="s">
        <v>14730</v>
      </c>
      <c r="C13996" s="371" t="s">
        <v>770</v>
      </c>
      <c r="D13996" s="372">
        <v>9.5000000000000001E-2</v>
      </c>
    </row>
    <row r="13997" spans="1:4" ht="30" x14ac:dyDescent="0.25">
      <c r="A13997" s="369" t="s">
        <v>4876</v>
      </c>
      <c r="B13997" s="370" t="s">
        <v>8074</v>
      </c>
      <c r="C13997" s="371" t="s">
        <v>52</v>
      </c>
      <c r="D13997" s="372"/>
    </row>
    <row r="13998" spans="1:4" x14ac:dyDescent="0.25">
      <c r="A13998" s="369" t="s">
        <v>8919</v>
      </c>
      <c r="B13998" s="370" t="s">
        <v>8920</v>
      </c>
      <c r="C13998" s="371" t="s">
        <v>770</v>
      </c>
      <c r="D13998" s="372">
        <v>0.4</v>
      </c>
    </row>
    <row r="13999" spans="1:4" x14ac:dyDescent="0.25">
      <c r="A13999" s="369" t="s">
        <v>8921</v>
      </c>
      <c r="B13999" s="370" t="s">
        <v>8922</v>
      </c>
      <c r="C13999" s="371" t="s">
        <v>770</v>
      </c>
      <c r="D13999" s="372">
        <v>0.8</v>
      </c>
    </row>
    <row r="14000" spans="1:4" ht="30" x14ac:dyDescent="0.25">
      <c r="A14000" s="369" t="s">
        <v>11113</v>
      </c>
      <c r="B14000" s="370" t="s">
        <v>11114</v>
      </c>
      <c r="C14000" s="371" t="s">
        <v>52</v>
      </c>
      <c r="D14000" s="372">
        <v>1.02</v>
      </c>
    </row>
    <row r="14001" spans="1:4" ht="30" x14ac:dyDescent="0.25">
      <c r="A14001" s="369" t="s">
        <v>14729</v>
      </c>
      <c r="B14001" s="370" t="s">
        <v>14730</v>
      </c>
      <c r="C14001" s="371" t="s">
        <v>770</v>
      </c>
      <c r="D14001" s="372">
        <v>9.5000000000000001E-2</v>
      </c>
    </row>
    <row r="14002" spans="1:4" ht="30" x14ac:dyDescent="0.25">
      <c r="A14002" s="369" t="s">
        <v>4877</v>
      </c>
      <c r="B14002" s="370" t="s">
        <v>8075</v>
      </c>
      <c r="C14002" s="371" t="s">
        <v>52</v>
      </c>
      <c r="D14002" s="372"/>
    </row>
    <row r="14003" spans="1:4" x14ac:dyDescent="0.25">
      <c r="A14003" s="369" t="s">
        <v>8919</v>
      </c>
      <c r="B14003" s="370" t="s">
        <v>8920</v>
      </c>
      <c r="C14003" s="371" t="s">
        <v>770</v>
      </c>
      <c r="D14003" s="372">
        <v>0.4</v>
      </c>
    </row>
    <row r="14004" spans="1:4" x14ac:dyDescent="0.25">
      <c r="A14004" s="369" t="s">
        <v>8921</v>
      </c>
      <c r="B14004" s="370" t="s">
        <v>8922</v>
      </c>
      <c r="C14004" s="371" t="s">
        <v>770</v>
      </c>
      <c r="D14004" s="372">
        <v>0.8</v>
      </c>
    </row>
    <row r="14005" spans="1:4" ht="30" x14ac:dyDescent="0.25">
      <c r="A14005" s="369" t="s">
        <v>11115</v>
      </c>
      <c r="B14005" s="370" t="s">
        <v>11116</v>
      </c>
      <c r="C14005" s="371" t="s">
        <v>52</v>
      </c>
      <c r="D14005" s="372">
        <v>1.02</v>
      </c>
    </row>
    <row r="14006" spans="1:4" ht="30" x14ac:dyDescent="0.25">
      <c r="A14006" s="369" t="s">
        <v>14729</v>
      </c>
      <c r="B14006" s="370" t="s">
        <v>14730</v>
      </c>
      <c r="C14006" s="371" t="s">
        <v>770</v>
      </c>
      <c r="D14006" s="372">
        <v>9.5000000000000001E-2</v>
      </c>
    </row>
    <row r="14007" spans="1:4" x14ac:dyDescent="0.25">
      <c r="A14007" s="365" t="s">
        <v>8076</v>
      </c>
      <c r="B14007" s="366" t="s">
        <v>15210</v>
      </c>
      <c r="C14007" s="367"/>
      <c r="D14007" s="368"/>
    </row>
    <row r="14008" spans="1:4" ht="30" x14ac:dyDescent="0.25">
      <c r="A14008" s="369" t="s">
        <v>4879</v>
      </c>
      <c r="B14008" s="370" t="s">
        <v>8077</v>
      </c>
      <c r="C14008" s="371" t="s">
        <v>52</v>
      </c>
      <c r="D14008" s="372"/>
    </row>
    <row r="14009" spans="1:4" x14ac:dyDescent="0.25">
      <c r="A14009" s="369" t="s">
        <v>8919</v>
      </c>
      <c r="B14009" s="370" t="s">
        <v>8920</v>
      </c>
      <c r="C14009" s="371" t="s">
        <v>770</v>
      </c>
      <c r="D14009" s="372">
        <v>0.6</v>
      </c>
    </row>
    <row r="14010" spans="1:4" x14ac:dyDescent="0.25">
      <c r="A14010" s="369" t="s">
        <v>8921</v>
      </c>
      <c r="B14010" s="370" t="s">
        <v>8922</v>
      </c>
      <c r="C14010" s="371" t="s">
        <v>770</v>
      </c>
      <c r="D14010" s="372">
        <v>1.1000000000000001</v>
      </c>
    </row>
    <row r="14011" spans="1:4" ht="30" x14ac:dyDescent="0.25">
      <c r="A14011" s="369" t="s">
        <v>11241</v>
      </c>
      <c r="B14011" s="370" t="s">
        <v>11242</v>
      </c>
      <c r="C14011" s="371" t="s">
        <v>52</v>
      </c>
      <c r="D14011" s="372">
        <v>1</v>
      </c>
    </row>
    <row r="14012" spans="1:4" ht="30" x14ac:dyDescent="0.25">
      <c r="A14012" s="369" t="s">
        <v>14729</v>
      </c>
      <c r="B14012" s="370" t="s">
        <v>14730</v>
      </c>
      <c r="C14012" s="371" t="s">
        <v>770</v>
      </c>
      <c r="D14012" s="372">
        <v>8.3299999999999999E-2</v>
      </c>
    </row>
    <row r="14013" spans="1:4" ht="30" x14ac:dyDescent="0.25">
      <c r="A14013" s="369" t="s">
        <v>4880</v>
      </c>
      <c r="B14013" s="370" t="s">
        <v>8078</v>
      </c>
      <c r="C14013" s="371" t="s">
        <v>52</v>
      </c>
      <c r="D14013" s="372"/>
    </row>
    <row r="14014" spans="1:4" x14ac:dyDescent="0.25">
      <c r="A14014" s="369" t="s">
        <v>8919</v>
      </c>
      <c r="B14014" s="370" t="s">
        <v>8920</v>
      </c>
      <c r="C14014" s="371" t="s">
        <v>770</v>
      </c>
      <c r="D14014" s="372">
        <v>0.6</v>
      </c>
    </row>
    <row r="14015" spans="1:4" x14ac:dyDescent="0.25">
      <c r="A14015" s="369" t="s">
        <v>8921</v>
      </c>
      <c r="B14015" s="370" t="s">
        <v>8922</v>
      </c>
      <c r="C14015" s="371" t="s">
        <v>770</v>
      </c>
      <c r="D14015" s="372">
        <v>1.1000000000000001</v>
      </c>
    </row>
    <row r="14016" spans="1:4" ht="30" x14ac:dyDescent="0.25">
      <c r="A14016" s="369" t="s">
        <v>11223</v>
      </c>
      <c r="B14016" s="370" t="s">
        <v>11224</v>
      </c>
      <c r="C14016" s="371" t="s">
        <v>52</v>
      </c>
      <c r="D14016" s="372">
        <v>1</v>
      </c>
    </row>
    <row r="14017" spans="1:4" ht="30" x14ac:dyDescent="0.25">
      <c r="A14017" s="369" t="s">
        <v>14729</v>
      </c>
      <c r="B14017" s="370" t="s">
        <v>14730</v>
      </c>
      <c r="C14017" s="371" t="s">
        <v>770</v>
      </c>
      <c r="D14017" s="372">
        <v>8.3299999999999999E-2</v>
      </c>
    </row>
    <row r="14018" spans="1:4" ht="30" x14ac:dyDescent="0.25">
      <c r="A14018" s="369" t="s">
        <v>4881</v>
      </c>
      <c r="B14018" s="370" t="s">
        <v>8079</v>
      </c>
      <c r="C14018" s="371" t="s">
        <v>52</v>
      </c>
      <c r="D14018" s="372"/>
    </row>
    <row r="14019" spans="1:4" x14ac:dyDescent="0.25">
      <c r="A14019" s="369" t="s">
        <v>8919</v>
      </c>
      <c r="B14019" s="370" t="s">
        <v>8920</v>
      </c>
      <c r="C14019" s="371" t="s">
        <v>770</v>
      </c>
      <c r="D14019" s="372">
        <v>0.6</v>
      </c>
    </row>
    <row r="14020" spans="1:4" x14ac:dyDescent="0.25">
      <c r="A14020" s="369" t="s">
        <v>8921</v>
      </c>
      <c r="B14020" s="370" t="s">
        <v>8922</v>
      </c>
      <c r="C14020" s="371" t="s">
        <v>770</v>
      </c>
      <c r="D14020" s="372">
        <v>1.1000000000000001</v>
      </c>
    </row>
    <row r="14021" spans="1:4" ht="30" x14ac:dyDescent="0.25">
      <c r="A14021" s="369" t="s">
        <v>11243</v>
      </c>
      <c r="B14021" s="370" t="s">
        <v>11244</v>
      </c>
      <c r="C14021" s="371" t="s">
        <v>52</v>
      </c>
      <c r="D14021" s="372">
        <v>1</v>
      </c>
    </row>
    <row r="14022" spans="1:4" ht="30" x14ac:dyDescent="0.25">
      <c r="A14022" s="369" t="s">
        <v>14729</v>
      </c>
      <c r="B14022" s="370" t="s">
        <v>14730</v>
      </c>
      <c r="C14022" s="371" t="s">
        <v>770</v>
      </c>
      <c r="D14022" s="372">
        <v>8.3299999999999999E-2</v>
      </c>
    </row>
    <row r="14023" spans="1:4" ht="30" x14ac:dyDescent="0.25">
      <c r="A14023" s="369" t="s">
        <v>4882</v>
      </c>
      <c r="B14023" s="370" t="s">
        <v>8080</v>
      </c>
      <c r="C14023" s="371" t="s">
        <v>52</v>
      </c>
      <c r="D14023" s="372"/>
    </row>
    <row r="14024" spans="1:4" x14ac:dyDescent="0.25">
      <c r="A14024" s="369" t="s">
        <v>8919</v>
      </c>
      <c r="B14024" s="370" t="s">
        <v>8920</v>
      </c>
      <c r="C14024" s="371" t="s">
        <v>770</v>
      </c>
      <c r="D14024" s="372">
        <v>0.6</v>
      </c>
    </row>
    <row r="14025" spans="1:4" x14ac:dyDescent="0.25">
      <c r="A14025" s="369" t="s">
        <v>8921</v>
      </c>
      <c r="B14025" s="370" t="s">
        <v>8922</v>
      </c>
      <c r="C14025" s="371" t="s">
        <v>770</v>
      </c>
      <c r="D14025" s="372">
        <v>1.1000000000000001</v>
      </c>
    </row>
    <row r="14026" spans="1:4" ht="30" x14ac:dyDescent="0.25">
      <c r="A14026" s="369" t="s">
        <v>11225</v>
      </c>
      <c r="B14026" s="370" t="s">
        <v>11226</v>
      </c>
      <c r="C14026" s="371" t="s">
        <v>52</v>
      </c>
      <c r="D14026" s="372">
        <v>1</v>
      </c>
    </row>
    <row r="14027" spans="1:4" ht="30" x14ac:dyDescent="0.25">
      <c r="A14027" s="369" t="s">
        <v>14729</v>
      </c>
      <c r="B14027" s="370" t="s">
        <v>14730</v>
      </c>
      <c r="C14027" s="371" t="s">
        <v>770</v>
      </c>
      <c r="D14027" s="372">
        <v>8.3299999999999999E-2</v>
      </c>
    </row>
    <row r="14028" spans="1:4" ht="30" x14ac:dyDescent="0.25">
      <c r="A14028" s="369" t="s">
        <v>4883</v>
      </c>
      <c r="B14028" s="370" t="s">
        <v>8081</v>
      </c>
      <c r="C14028" s="371" t="s">
        <v>52</v>
      </c>
      <c r="D14028" s="372"/>
    </row>
    <row r="14029" spans="1:4" x14ac:dyDescent="0.25">
      <c r="A14029" s="369" t="s">
        <v>8919</v>
      </c>
      <c r="B14029" s="370" t="s">
        <v>8920</v>
      </c>
      <c r="C14029" s="371" t="s">
        <v>770</v>
      </c>
      <c r="D14029" s="372">
        <v>0.66</v>
      </c>
    </row>
    <row r="14030" spans="1:4" x14ac:dyDescent="0.25">
      <c r="A14030" s="369" t="s">
        <v>8921</v>
      </c>
      <c r="B14030" s="370" t="s">
        <v>8922</v>
      </c>
      <c r="C14030" s="371" t="s">
        <v>770</v>
      </c>
      <c r="D14030" s="372">
        <v>1.1599999999999999</v>
      </c>
    </row>
    <row r="14031" spans="1:4" ht="30" x14ac:dyDescent="0.25">
      <c r="A14031" s="369" t="s">
        <v>11245</v>
      </c>
      <c r="B14031" s="370" t="s">
        <v>11246</v>
      </c>
      <c r="C14031" s="371" t="s">
        <v>52</v>
      </c>
      <c r="D14031" s="372">
        <v>1</v>
      </c>
    </row>
    <row r="14032" spans="1:4" ht="30" x14ac:dyDescent="0.25">
      <c r="A14032" s="369" t="s">
        <v>14729</v>
      </c>
      <c r="B14032" s="370" t="s">
        <v>14730</v>
      </c>
      <c r="C14032" s="371" t="s">
        <v>770</v>
      </c>
      <c r="D14032" s="372">
        <v>8.3299999999999999E-2</v>
      </c>
    </row>
    <row r="14033" spans="1:4" ht="30" x14ac:dyDescent="0.25">
      <c r="A14033" s="369" t="s">
        <v>4884</v>
      </c>
      <c r="B14033" s="370" t="s">
        <v>8082</v>
      </c>
      <c r="C14033" s="371" t="s">
        <v>52</v>
      </c>
      <c r="D14033" s="372"/>
    </row>
    <row r="14034" spans="1:4" x14ac:dyDescent="0.25">
      <c r="A14034" s="369" t="s">
        <v>8919</v>
      </c>
      <c r="B14034" s="370" t="s">
        <v>8920</v>
      </c>
      <c r="C14034" s="371" t="s">
        <v>770</v>
      </c>
      <c r="D14034" s="372">
        <v>0.66</v>
      </c>
    </row>
    <row r="14035" spans="1:4" x14ac:dyDescent="0.25">
      <c r="A14035" s="369" t="s">
        <v>8921</v>
      </c>
      <c r="B14035" s="370" t="s">
        <v>8922</v>
      </c>
      <c r="C14035" s="371" t="s">
        <v>770</v>
      </c>
      <c r="D14035" s="372">
        <v>1.1599999999999999</v>
      </c>
    </row>
    <row r="14036" spans="1:4" ht="30" x14ac:dyDescent="0.25">
      <c r="A14036" s="369" t="s">
        <v>11247</v>
      </c>
      <c r="B14036" s="370" t="s">
        <v>11248</v>
      </c>
      <c r="C14036" s="371" t="s">
        <v>52</v>
      </c>
      <c r="D14036" s="372">
        <v>1</v>
      </c>
    </row>
    <row r="14037" spans="1:4" ht="30" x14ac:dyDescent="0.25">
      <c r="A14037" s="369" t="s">
        <v>14729</v>
      </c>
      <c r="B14037" s="370" t="s">
        <v>14730</v>
      </c>
      <c r="C14037" s="371" t="s">
        <v>770</v>
      </c>
      <c r="D14037" s="372">
        <v>8.3299999999999999E-2</v>
      </c>
    </row>
    <row r="14038" spans="1:4" x14ac:dyDescent="0.25">
      <c r="A14038" s="369" t="s">
        <v>4885</v>
      </c>
      <c r="B14038" s="370" t="s">
        <v>8083</v>
      </c>
      <c r="C14038" s="371" t="s">
        <v>569</v>
      </c>
      <c r="D14038" s="372"/>
    </row>
    <row r="14039" spans="1:4" x14ac:dyDescent="0.25">
      <c r="A14039" s="369" t="s">
        <v>8919</v>
      </c>
      <c r="B14039" s="370" t="s">
        <v>8920</v>
      </c>
      <c r="C14039" s="371" t="s">
        <v>770</v>
      </c>
      <c r="D14039" s="372">
        <v>0.44</v>
      </c>
    </row>
    <row r="14040" spans="1:4" x14ac:dyDescent="0.25">
      <c r="A14040" s="369" t="s">
        <v>8921</v>
      </c>
      <c r="B14040" s="370" t="s">
        <v>8922</v>
      </c>
      <c r="C14040" s="371" t="s">
        <v>770</v>
      </c>
      <c r="D14040" s="372">
        <v>0.44</v>
      </c>
    </row>
    <row r="14041" spans="1:4" x14ac:dyDescent="0.25">
      <c r="A14041" s="369" t="s">
        <v>9660</v>
      </c>
      <c r="B14041" s="370" t="s">
        <v>9661</v>
      </c>
      <c r="C14041" s="371" t="s">
        <v>569</v>
      </c>
      <c r="D14041" s="372">
        <v>4</v>
      </c>
    </row>
    <row r="14042" spans="1:4" ht="30" x14ac:dyDescent="0.25">
      <c r="A14042" s="369" t="s">
        <v>11415</v>
      </c>
      <c r="B14042" s="370" t="s">
        <v>11416</v>
      </c>
      <c r="C14042" s="371" t="s">
        <v>569</v>
      </c>
      <c r="D14042" s="372">
        <v>1</v>
      </c>
    </row>
    <row r="14043" spans="1:4" x14ac:dyDescent="0.25">
      <c r="A14043" s="369" t="s">
        <v>12065</v>
      </c>
      <c r="B14043" s="370" t="s">
        <v>12066</v>
      </c>
      <c r="C14043" s="371" t="s">
        <v>569</v>
      </c>
      <c r="D14043" s="372">
        <v>0.5</v>
      </c>
    </row>
    <row r="14044" spans="1:4" x14ac:dyDescent="0.25">
      <c r="A14044" s="369" t="s">
        <v>4886</v>
      </c>
      <c r="B14044" s="370" t="s">
        <v>8084</v>
      </c>
      <c r="C14044" s="371" t="s">
        <v>569</v>
      </c>
      <c r="D14044" s="372"/>
    </row>
    <row r="14045" spans="1:4" x14ac:dyDescent="0.25">
      <c r="A14045" s="369" t="s">
        <v>8919</v>
      </c>
      <c r="B14045" s="370" t="s">
        <v>8920</v>
      </c>
      <c r="C14045" s="371" t="s">
        <v>770</v>
      </c>
      <c r="D14045" s="372">
        <v>0.44</v>
      </c>
    </row>
    <row r="14046" spans="1:4" x14ac:dyDescent="0.25">
      <c r="A14046" s="369" t="s">
        <v>8921</v>
      </c>
      <c r="B14046" s="370" t="s">
        <v>8922</v>
      </c>
      <c r="C14046" s="371" t="s">
        <v>770</v>
      </c>
      <c r="D14046" s="372">
        <v>0.44</v>
      </c>
    </row>
    <row r="14047" spans="1:4" x14ac:dyDescent="0.25">
      <c r="A14047" s="369" t="s">
        <v>9660</v>
      </c>
      <c r="B14047" s="370" t="s">
        <v>9661</v>
      </c>
      <c r="C14047" s="371" t="s">
        <v>569</v>
      </c>
      <c r="D14047" s="372">
        <v>4</v>
      </c>
    </row>
    <row r="14048" spans="1:4" ht="30" x14ac:dyDescent="0.25">
      <c r="A14048" s="369" t="s">
        <v>11249</v>
      </c>
      <c r="B14048" s="370" t="s">
        <v>11250</v>
      </c>
      <c r="C14048" s="371" t="s">
        <v>569</v>
      </c>
      <c r="D14048" s="372">
        <v>1</v>
      </c>
    </row>
    <row r="14049" spans="1:4" x14ac:dyDescent="0.25">
      <c r="A14049" s="369" t="s">
        <v>12043</v>
      </c>
      <c r="B14049" s="370" t="s">
        <v>12044</v>
      </c>
      <c r="C14049" s="371" t="s">
        <v>569</v>
      </c>
      <c r="D14049" s="372">
        <v>0.5</v>
      </c>
    </row>
    <row r="14050" spans="1:4" x14ac:dyDescent="0.25">
      <c r="A14050" s="369" t="s">
        <v>4887</v>
      </c>
      <c r="B14050" s="370" t="s">
        <v>8085</v>
      </c>
      <c r="C14050" s="371" t="s">
        <v>569</v>
      </c>
      <c r="D14050" s="372"/>
    </row>
    <row r="14051" spans="1:4" x14ac:dyDescent="0.25">
      <c r="A14051" s="369" t="s">
        <v>8919</v>
      </c>
      <c r="B14051" s="370" t="s">
        <v>8920</v>
      </c>
      <c r="C14051" s="371" t="s">
        <v>770</v>
      </c>
      <c r="D14051" s="372">
        <v>0.48</v>
      </c>
    </row>
    <row r="14052" spans="1:4" x14ac:dyDescent="0.25">
      <c r="A14052" s="369" t="s">
        <v>8921</v>
      </c>
      <c r="B14052" s="370" t="s">
        <v>8922</v>
      </c>
      <c r="C14052" s="371" t="s">
        <v>770</v>
      </c>
      <c r="D14052" s="372">
        <v>0.48</v>
      </c>
    </row>
    <row r="14053" spans="1:4" x14ac:dyDescent="0.25">
      <c r="A14053" s="369" t="s">
        <v>9660</v>
      </c>
      <c r="B14053" s="370" t="s">
        <v>9661</v>
      </c>
      <c r="C14053" s="371" t="s">
        <v>569</v>
      </c>
      <c r="D14053" s="372">
        <v>4</v>
      </c>
    </row>
    <row r="14054" spans="1:4" ht="30" x14ac:dyDescent="0.25">
      <c r="A14054" s="369" t="s">
        <v>11227</v>
      </c>
      <c r="B14054" s="370" t="s">
        <v>11228</v>
      </c>
      <c r="C14054" s="371" t="s">
        <v>569</v>
      </c>
      <c r="D14054" s="372">
        <v>1</v>
      </c>
    </row>
    <row r="14055" spans="1:4" x14ac:dyDescent="0.25">
      <c r="A14055" s="369" t="s">
        <v>12113</v>
      </c>
      <c r="B14055" s="370" t="s">
        <v>12114</v>
      </c>
      <c r="C14055" s="371" t="s">
        <v>569</v>
      </c>
      <c r="D14055" s="372">
        <v>0.5</v>
      </c>
    </row>
    <row r="14056" spans="1:4" x14ac:dyDescent="0.25">
      <c r="A14056" s="369" t="s">
        <v>4888</v>
      </c>
      <c r="B14056" s="370" t="s">
        <v>8086</v>
      </c>
      <c r="C14056" s="371" t="s">
        <v>569</v>
      </c>
      <c r="D14056" s="372"/>
    </row>
    <row r="14057" spans="1:4" x14ac:dyDescent="0.25">
      <c r="A14057" s="369" t="s">
        <v>8919</v>
      </c>
      <c r="B14057" s="370" t="s">
        <v>8920</v>
      </c>
      <c r="C14057" s="371" t="s">
        <v>770</v>
      </c>
      <c r="D14057" s="372">
        <v>0.52</v>
      </c>
    </row>
    <row r="14058" spans="1:4" x14ac:dyDescent="0.25">
      <c r="A14058" s="369" t="s">
        <v>8921</v>
      </c>
      <c r="B14058" s="370" t="s">
        <v>8922</v>
      </c>
      <c r="C14058" s="371" t="s">
        <v>770</v>
      </c>
      <c r="D14058" s="372">
        <v>0.52</v>
      </c>
    </row>
    <row r="14059" spans="1:4" x14ac:dyDescent="0.25">
      <c r="A14059" s="369" t="s">
        <v>9662</v>
      </c>
      <c r="B14059" s="370" t="s">
        <v>9663</v>
      </c>
      <c r="C14059" s="371" t="s">
        <v>569</v>
      </c>
      <c r="D14059" s="372">
        <v>4</v>
      </c>
    </row>
    <row r="14060" spans="1:4" ht="30" x14ac:dyDescent="0.25">
      <c r="A14060" s="369" t="s">
        <v>11251</v>
      </c>
      <c r="B14060" s="370" t="s">
        <v>11252</v>
      </c>
      <c r="C14060" s="371" t="s">
        <v>569</v>
      </c>
      <c r="D14060" s="372">
        <v>1</v>
      </c>
    </row>
    <row r="14061" spans="1:4" x14ac:dyDescent="0.25">
      <c r="A14061" s="369" t="s">
        <v>12045</v>
      </c>
      <c r="B14061" s="370" t="s">
        <v>12046</v>
      </c>
      <c r="C14061" s="371" t="s">
        <v>569</v>
      </c>
      <c r="D14061" s="372">
        <v>0.5</v>
      </c>
    </row>
    <row r="14062" spans="1:4" x14ac:dyDescent="0.25">
      <c r="A14062" s="369" t="s">
        <v>4889</v>
      </c>
      <c r="B14062" s="370" t="s">
        <v>8087</v>
      </c>
      <c r="C14062" s="371" t="s">
        <v>569</v>
      </c>
      <c r="D14062" s="372"/>
    </row>
    <row r="14063" spans="1:4" x14ac:dyDescent="0.25">
      <c r="A14063" s="369" t="s">
        <v>8919</v>
      </c>
      <c r="B14063" s="370" t="s">
        <v>8920</v>
      </c>
      <c r="C14063" s="371" t="s">
        <v>770</v>
      </c>
      <c r="D14063" s="372">
        <v>0.56000000000000005</v>
      </c>
    </row>
    <row r="14064" spans="1:4" x14ac:dyDescent="0.25">
      <c r="A14064" s="369" t="s">
        <v>8921</v>
      </c>
      <c r="B14064" s="370" t="s">
        <v>8922</v>
      </c>
      <c r="C14064" s="371" t="s">
        <v>770</v>
      </c>
      <c r="D14064" s="372">
        <v>0.56000000000000005</v>
      </c>
    </row>
    <row r="14065" spans="1:4" x14ac:dyDescent="0.25">
      <c r="A14065" s="369" t="s">
        <v>9662</v>
      </c>
      <c r="B14065" s="370" t="s">
        <v>9663</v>
      </c>
      <c r="C14065" s="371" t="s">
        <v>569</v>
      </c>
      <c r="D14065" s="372">
        <v>4</v>
      </c>
    </row>
    <row r="14066" spans="1:4" ht="30" x14ac:dyDescent="0.25">
      <c r="A14066" s="369" t="s">
        <v>11229</v>
      </c>
      <c r="B14066" s="370" t="s">
        <v>11230</v>
      </c>
      <c r="C14066" s="371" t="s">
        <v>569</v>
      </c>
      <c r="D14066" s="372">
        <v>1</v>
      </c>
    </row>
    <row r="14067" spans="1:4" x14ac:dyDescent="0.25">
      <c r="A14067" s="369" t="s">
        <v>12041</v>
      </c>
      <c r="B14067" s="370" t="s">
        <v>12042</v>
      </c>
      <c r="C14067" s="371" t="s">
        <v>569</v>
      </c>
      <c r="D14067" s="372">
        <v>0.5</v>
      </c>
    </row>
    <row r="14068" spans="1:4" x14ac:dyDescent="0.25">
      <c r="A14068" s="369" t="s">
        <v>4890</v>
      </c>
      <c r="B14068" s="370" t="s">
        <v>8088</v>
      </c>
      <c r="C14068" s="371" t="s">
        <v>569</v>
      </c>
      <c r="D14068" s="372"/>
    </row>
    <row r="14069" spans="1:4" x14ac:dyDescent="0.25">
      <c r="A14069" s="369" t="s">
        <v>8919</v>
      </c>
      <c r="B14069" s="370" t="s">
        <v>8920</v>
      </c>
      <c r="C14069" s="371" t="s">
        <v>770</v>
      </c>
      <c r="D14069" s="372">
        <v>0.6</v>
      </c>
    </row>
    <row r="14070" spans="1:4" x14ac:dyDescent="0.25">
      <c r="A14070" s="369" t="s">
        <v>8921</v>
      </c>
      <c r="B14070" s="370" t="s">
        <v>8922</v>
      </c>
      <c r="C14070" s="371" t="s">
        <v>770</v>
      </c>
      <c r="D14070" s="372">
        <v>0.6</v>
      </c>
    </row>
    <row r="14071" spans="1:4" x14ac:dyDescent="0.25">
      <c r="A14071" s="369" t="s">
        <v>9662</v>
      </c>
      <c r="B14071" s="370" t="s">
        <v>9663</v>
      </c>
      <c r="C14071" s="371" t="s">
        <v>569</v>
      </c>
      <c r="D14071" s="372">
        <v>6</v>
      </c>
    </row>
    <row r="14072" spans="1:4" ht="30" x14ac:dyDescent="0.25">
      <c r="A14072" s="369" t="s">
        <v>11253</v>
      </c>
      <c r="B14072" s="370" t="s">
        <v>11254</v>
      </c>
      <c r="C14072" s="371" t="s">
        <v>569</v>
      </c>
      <c r="D14072" s="372">
        <v>1</v>
      </c>
    </row>
    <row r="14073" spans="1:4" x14ac:dyDescent="0.25">
      <c r="A14073" s="369" t="s">
        <v>12047</v>
      </c>
      <c r="B14073" s="370" t="s">
        <v>12048</v>
      </c>
      <c r="C14073" s="371" t="s">
        <v>569</v>
      </c>
      <c r="D14073" s="372">
        <v>0.5</v>
      </c>
    </row>
    <row r="14074" spans="1:4" x14ac:dyDescent="0.25">
      <c r="A14074" s="369" t="s">
        <v>4891</v>
      </c>
      <c r="B14074" s="370" t="s">
        <v>8089</v>
      </c>
      <c r="C14074" s="371" t="s">
        <v>569</v>
      </c>
      <c r="D14074" s="372"/>
    </row>
    <row r="14075" spans="1:4" x14ac:dyDescent="0.25">
      <c r="A14075" s="369" t="s">
        <v>8919</v>
      </c>
      <c r="B14075" s="370" t="s">
        <v>8920</v>
      </c>
      <c r="C14075" s="371" t="s">
        <v>770</v>
      </c>
      <c r="D14075" s="372">
        <v>0.64</v>
      </c>
    </row>
    <row r="14076" spans="1:4" x14ac:dyDescent="0.25">
      <c r="A14076" s="369" t="s">
        <v>8921</v>
      </c>
      <c r="B14076" s="370" t="s">
        <v>8922</v>
      </c>
      <c r="C14076" s="371" t="s">
        <v>770</v>
      </c>
      <c r="D14076" s="372">
        <v>0.64</v>
      </c>
    </row>
    <row r="14077" spans="1:4" x14ac:dyDescent="0.25">
      <c r="A14077" s="369" t="s">
        <v>9662</v>
      </c>
      <c r="B14077" s="370" t="s">
        <v>9663</v>
      </c>
      <c r="C14077" s="371" t="s">
        <v>569</v>
      </c>
      <c r="D14077" s="372">
        <v>6</v>
      </c>
    </row>
    <row r="14078" spans="1:4" ht="30" x14ac:dyDescent="0.25">
      <c r="A14078" s="369" t="s">
        <v>11255</v>
      </c>
      <c r="B14078" s="370" t="s">
        <v>11256</v>
      </c>
      <c r="C14078" s="371" t="s">
        <v>569</v>
      </c>
      <c r="D14078" s="372">
        <v>1</v>
      </c>
    </row>
    <row r="14079" spans="1:4" x14ac:dyDescent="0.25">
      <c r="A14079" s="369" t="s">
        <v>12049</v>
      </c>
      <c r="B14079" s="370" t="s">
        <v>12050</v>
      </c>
      <c r="C14079" s="371" t="s">
        <v>569</v>
      </c>
      <c r="D14079" s="372">
        <v>0.5</v>
      </c>
    </row>
    <row r="14080" spans="1:4" ht="30" x14ac:dyDescent="0.25">
      <c r="A14080" s="369" t="s">
        <v>4892</v>
      </c>
      <c r="B14080" s="370" t="s">
        <v>8090</v>
      </c>
      <c r="C14080" s="371" t="s">
        <v>569</v>
      </c>
      <c r="D14080" s="372"/>
    </row>
    <row r="14081" spans="1:4" x14ac:dyDescent="0.25">
      <c r="A14081" s="369" t="s">
        <v>8919</v>
      </c>
      <c r="B14081" s="370" t="s">
        <v>8920</v>
      </c>
      <c r="C14081" s="371" t="s">
        <v>770</v>
      </c>
      <c r="D14081" s="372">
        <v>0.56000000000000005</v>
      </c>
    </row>
    <row r="14082" spans="1:4" x14ac:dyDescent="0.25">
      <c r="A14082" s="369" t="s">
        <v>8921</v>
      </c>
      <c r="B14082" s="370" t="s">
        <v>8922</v>
      </c>
      <c r="C14082" s="371" t="s">
        <v>770</v>
      </c>
      <c r="D14082" s="372">
        <v>0.56000000000000005</v>
      </c>
    </row>
    <row r="14083" spans="1:4" x14ac:dyDescent="0.25">
      <c r="A14083" s="369" t="s">
        <v>9660</v>
      </c>
      <c r="B14083" s="370" t="s">
        <v>9661</v>
      </c>
      <c r="C14083" s="371" t="s">
        <v>569</v>
      </c>
      <c r="D14083" s="372">
        <v>8</v>
      </c>
    </row>
    <row r="14084" spans="1:4" x14ac:dyDescent="0.25">
      <c r="A14084" s="369" t="s">
        <v>11199</v>
      </c>
      <c r="B14084" s="370" t="s">
        <v>11200</v>
      </c>
      <c r="C14084" s="371" t="s">
        <v>569</v>
      </c>
      <c r="D14084" s="372">
        <v>1</v>
      </c>
    </row>
    <row r="14085" spans="1:4" x14ac:dyDescent="0.25">
      <c r="A14085" s="369" t="s">
        <v>12065</v>
      </c>
      <c r="B14085" s="370" t="s">
        <v>12066</v>
      </c>
      <c r="C14085" s="371" t="s">
        <v>569</v>
      </c>
      <c r="D14085" s="372">
        <v>1</v>
      </c>
    </row>
    <row r="14086" spans="1:4" ht="30" x14ac:dyDescent="0.25">
      <c r="A14086" s="369" t="s">
        <v>4893</v>
      </c>
      <c r="B14086" s="370" t="s">
        <v>8091</v>
      </c>
      <c r="C14086" s="371" t="s">
        <v>569</v>
      </c>
      <c r="D14086" s="372"/>
    </row>
    <row r="14087" spans="1:4" x14ac:dyDescent="0.25">
      <c r="A14087" s="369" t="s">
        <v>8919</v>
      </c>
      <c r="B14087" s="370" t="s">
        <v>8920</v>
      </c>
      <c r="C14087" s="371" t="s">
        <v>770</v>
      </c>
      <c r="D14087" s="372">
        <v>0.44</v>
      </c>
    </row>
    <row r="14088" spans="1:4" x14ac:dyDescent="0.25">
      <c r="A14088" s="369" t="s">
        <v>8921</v>
      </c>
      <c r="B14088" s="370" t="s">
        <v>8922</v>
      </c>
      <c r="C14088" s="371" t="s">
        <v>770</v>
      </c>
      <c r="D14088" s="372">
        <v>0.44</v>
      </c>
    </row>
    <row r="14089" spans="1:4" x14ac:dyDescent="0.25">
      <c r="A14089" s="369" t="s">
        <v>9660</v>
      </c>
      <c r="B14089" s="370" t="s">
        <v>9661</v>
      </c>
      <c r="C14089" s="371" t="s">
        <v>569</v>
      </c>
      <c r="D14089" s="372">
        <v>8</v>
      </c>
    </row>
    <row r="14090" spans="1:4" ht="30" x14ac:dyDescent="0.25">
      <c r="A14090" s="369" t="s">
        <v>11259</v>
      </c>
      <c r="B14090" s="370" t="s">
        <v>11260</v>
      </c>
      <c r="C14090" s="371" t="s">
        <v>569</v>
      </c>
      <c r="D14090" s="372">
        <v>1</v>
      </c>
    </row>
    <row r="14091" spans="1:4" x14ac:dyDescent="0.25">
      <c r="A14091" s="369" t="s">
        <v>12043</v>
      </c>
      <c r="B14091" s="370" t="s">
        <v>12044</v>
      </c>
      <c r="C14091" s="371" t="s">
        <v>569</v>
      </c>
      <c r="D14091" s="372">
        <v>1</v>
      </c>
    </row>
    <row r="14092" spans="1:4" ht="30" x14ac:dyDescent="0.25">
      <c r="A14092" s="369" t="s">
        <v>4894</v>
      </c>
      <c r="B14092" s="370" t="s">
        <v>8092</v>
      </c>
      <c r="C14092" s="371" t="s">
        <v>569</v>
      </c>
      <c r="D14092" s="372"/>
    </row>
    <row r="14093" spans="1:4" x14ac:dyDescent="0.25">
      <c r="A14093" s="369" t="s">
        <v>8919</v>
      </c>
      <c r="B14093" s="370" t="s">
        <v>8920</v>
      </c>
      <c r="C14093" s="371" t="s">
        <v>770</v>
      </c>
      <c r="D14093" s="372">
        <v>0.56000000000000005</v>
      </c>
    </row>
    <row r="14094" spans="1:4" x14ac:dyDescent="0.25">
      <c r="A14094" s="369" t="s">
        <v>8921</v>
      </c>
      <c r="B14094" s="370" t="s">
        <v>8922</v>
      </c>
      <c r="C14094" s="371" t="s">
        <v>770</v>
      </c>
      <c r="D14094" s="372">
        <v>0.56000000000000005</v>
      </c>
    </row>
    <row r="14095" spans="1:4" x14ac:dyDescent="0.25">
      <c r="A14095" s="369" t="s">
        <v>9660</v>
      </c>
      <c r="B14095" s="370" t="s">
        <v>9661</v>
      </c>
      <c r="C14095" s="371" t="s">
        <v>569</v>
      </c>
      <c r="D14095" s="372">
        <v>8</v>
      </c>
    </row>
    <row r="14096" spans="1:4" ht="30" x14ac:dyDescent="0.25">
      <c r="A14096" s="369" t="s">
        <v>11231</v>
      </c>
      <c r="B14096" s="370" t="s">
        <v>11232</v>
      </c>
      <c r="C14096" s="371" t="s">
        <v>569</v>
      </c>
      <c r="D14096" s="372">
        <v>1</v>
      </c>
    </row>
    <row r="14097" spans="1:4" x14ac:dyDescent="0.25">
      <c r="A14097" s="369" t="s">
        <v>12113</v>
      </c>
      <c r="B14097" s="370" t="s">
        <v>12114</v>
      </c>
      <c r="C14097" s="371" t="s">
        <v>569</v>
      </c>
      <c r="D14097" s="372">
        <v>1</v>
      </c>
    </row>
    <row r="14098" spans="1:4" ht="30" x14ac:dyDescent="0.25">
      <c r="A14098" s="369" t="s">
        <v>4895</v>
      </c>
      <c r="B14098" s="370" t="s">
        <v>8093</v>
      </c>
      <c r="C14098" s="371" t="s">
        <v>569</v>
      </c>
      <c r="D14098" s="372"/>
    </row>
    <row r="14099" spans="1:4" x14ac:dyDescent="0.25">
      <c r="A14099" s="369" t="s">
        <v>8919</v>
      </c>
      <c r="B14099" s="370" t="s">
        <v>8920</v>
      </c>
      <c r="C14099" s="371" t="s">
        <v>770</v>
      </c>
      <c r="D14099" s="372">
        <v>0.64</v>
      </c>
    </row>
    <row r="14100" spans="1:4" x14ac:dyDescent="0.25">
      <c r="A14100" s="369" t="s">
        <v>8921</v>
      </c>
      <c r="B14100" s="370" t="s">
        <v>8922</v>
      </c>
      <c r="C14100" s="371" t="s">
        <v>770</v>
      </c>
      <c r="D14100" s="372">
        <v>0.64</v>
      </c>
    </row>
    <row r="14101" spans="1:4" x14ac:dyDescent="0.25">
      <c r="A14101" s="369" t="s">
        <v>9662</v>
      </c>
      <c r="B14101" s="370" t="s">
        <v>9663</v>
      </c>
      <c r="C14101" s="371" t="s">
        <v>569</v>
      </c>
      <c r="D14101" s="372">
        <v>8</v>
      </c>
    </row>
    <row r="14102" spans="1:4" ht="30" x14ac:dyDescent="0.25">
      <c r="A14102" s="369" t="s">
        <v>11261</v>
      </c>
      <c r="B14102" s="370" t="s">
        <v>11262</v>
      </c>
      <c r="C14102" s="371" t="s">
        <v>569</v>
      </c>
      <c r="D14102" s="372">
        <v>1</v>
      </c>
    </row>
    <row r="14103" spans="1:4" x14ac:dyDescent="0.25">
      <c r="A14103" s="369" t="s">
        <v>12045</v>
      </c>
      <c r="B14103" s="370" t="s">
        <v>12046</v>
      </c>
      <c r="C14103" s="371" t="s">
        <v>569</v>
      </c>
      <c r="D14103" s="372">
        <v>1</v>
      </c>
    </row>
    <row r="14104" spans="1:4" ht="30" x14ac:dyDescent="0.25">
      <c r="A14104" s="369" t="s">
        <v>4896</v>
      </c>
      <c r="B14104" s="370" t="s">
        <v>8094</v>
      </c>
      <c r="C14104" s="371" t="s">
        <v>569</v>
      </c>
      <c r="D14104" s="372"/>
    </row>
    <row r="14105" spans="1:4" x14ac:dyDescent="0.25">
      <c r="A14105" s="369" t="s">
        <v>8919</v>
      </c>
      <c r="B14105" s="370" t="s">
        <v>8920</v>
      </c>
      <c r="C14105" s="371" t="s">
        <v>770</v>
      </c>
      <c r="D14105" s="372">
        <v>0.48</v>
      </c>
    </row>
    <row r="14106" spans="1:4" x14ac:dyDescent="0.25">
      <c r="A14106" s="369" t="s">
        <v>8921</v>
      </c>
      <c r="B14106" s="370" t="s">
        <v>8922</v>
      </c>
      <c r="C14106" s="371" t="s">
        <v>770</v>
      </c>
      <c r="D14106" s="372">
        <v>0.48</v>
      </c>
    </row>
    <row r="14107" spans="1:4" x14ac:dyDescent="0.25">
      <c r="A14107" s="369" t="s">
        <v>9660</v>
      </c>
      <c r="B14107" s="370" t="s">
        <v>9661</v>
      </c>
      <c r="C14107" s="371" t="s">
        <v>569</v>
      </c>
      <c r="D14107" s="372">
        <v>12</v>
      </c>
    </row>
    <row r="14108" spans="1:4" ht="30" x14ac:dyDescent="0.25">
      <c r="A14108" s="369" t="s">
        <v>11263</v>
      </c>
      <c r="B14108" s="370" t="s">
        <v>11264</v>
      </c>
      <c r="C14108" s="371" t="s">
        <v>569</v>
      </c>
      <c r="D14108" s="372">
        <v>1</v>
      </c>
    </row>
    <row r="14109" spans="1:4" x14ac:dyDescent="0.25">
      <c r="A14109" s="369" t="s">
        <v>12043</v>
      </c>
      <c r="B14109" s="370" t="s">
        <v>12044</v>
      </c>
      <c r="C14109" s="371" t="s">
        <v>569</v>
      </c>
      <c r="D14109" s="372">
        <v>1.5</v>
      </c>
    </row>
    <row r="14110" spans="1:4" ht="30" x14ac:dyDescent="0.25">
      <c r="A14110" s="369" t="s">
        <v>4897</v>
      </c>
      <c r="B14110" s="370" t="s">
        <v>8095</v>
      </c>
      <c r="C14110" s="371" t="s">
        <v>569</v>
      </c>
      <c r="D14110" s="372"/>
    </row>
    <row r="14111" spans="1:4" x14ac:dyDescent="0.25">
      <c r="A14111" s="369" t="s">
        <v>8919</v>
      </c>
      <c r="B14111" s="370" t="s">
        <v>8920</v>
      </c>
      <c r="C14111" s="371" t="s">
        <v>770</v>
      </c>
      <c r="D14111" s="372">
        <v>0.56000000000000005</v>
      </c>
    </row>
    <row r="14112" spans="1:4" x14ac:dyDescent="0.25">
      <c r="A14112" s="369" t="s">
        <v>8921</v>
      </c>
      <c r="B14112" s="370" t="s">
        <v>8922</v>
      </c>
      <c r="C14112" s="371" t="s">
        <v>770</v>
      </c>
      <c r="D14112" s="372">
        <v>0.56000000000000005</v>
      </c>
    </row>
    <row r="14113" spans="1:4" x14ac:dyDescent="0.25">
      <c r="A14113" s="369" t="s">
        <v>9660</v>
      </c>
      <c r="B14113" s="370" t="s">
        <v>9661</v>
      </c>
      <c r="C14113" s="371" t="s">
        <v>569</v>
      </c>
      <c r="D14113" s="372">
        <v>12</v>
      </c>
    </row>
    <row r="14114" spans="1:4" ht="30" x14ac:dyDescent="0.25">
      <c r="A14114" s="369" t="s">
        <v>11265</v>
      </c>
      <c r="B14114" s="370" t="s">
        <v>11266</v>
      </c>
      <c r="C14114" s="371" t="s">
        <v>569</v>
      </c>
      <c r="D14114" s="372">
        <v>1</v>
      </c>
    </row>
    <row r="14115" spans="1:4" x14ac:dyDescent="0.25">
      <c r="A14115" s="369" t="s">
        <v>12113</v>
      </c>
      <c r="B14115" s="370" t="s">
        <v>12114</v>
      </c>
      <c r="C14115" s="371" t="s">
        <v>569</v>
      </c>
      <c r="D14115" s="372">
        <v>1.5</v>
      </c>
    </row>
    <row r="14116" spans="1:4" ht="30" x14ac:dyDescent="0.25">
      <c r="A14116" s="369" t="s">
        <v>4898</v>
      </c>
      <c r="B14116" s="370" t="s">
        <v>8096</v>
      </c>
      <c r="C14116" s="371" t="s">
        <v>569</v>
      </c>
      <c r="D14116" s="372"/>
    </row>
    <row r="14117" spans="1:4" x14ac:dyDescent="0.25">
      <c r="A14117" s="369" t="s">
        <v>8919</v>
      </c>
      <c r="B14117" s="370" t="s">
        <v>8920</v>
      </c>
      <c r="C14117" s="371" t="s">
        <v>770</v>
      </c>
      <c r="D14117" s="372">
        <v>0.64</v>
      </c>
    </row>
    <row r="14118" spans="1:4" x14ac:dyDescent="0.25">
      <c r="A14118" s="369" t="s">
        <v>8921</v>
      </c>
      <c r="B14118" s="370" t="s">
        <v>8922</v>
      </c>
      <c r="C14118" s="371" t="s">
        <v>770</v>
      </c>
      <c r="D14118" s="372">
        <v>0.64</v>
      </c>
    </row>
    <row r="14119" spans="1:4" x14ac:dyDescent="0.25">
      <c r="A14119" s="369" t="s">
        <v>9662</v>
      </c>
      <c r="B14119" s="370" t="s">
        <v>9663</v>
      </c>
      <c r="C14119" s="371" t="s">
        <v>569</v>
      </c>
      <c r="D14119" s="372">
        <v>12</v>
      </c>
    </row>
    <row r="14120" spans="1:4" ht="30" x14ac:dyDescent="0.25">
      <c r="A14120" s="369" t="s">
        <v>11267</v>
      </c>
      <c r="B14120" s="370" t="s">
        <v>11268</v>
      </c>
      <c r="C14120" s="371" t="s">
        <v>569</v>
      </c>
      <c r="D14120" s="372">
        <v>1</v>
      </c>
    </row>
    <row r="14121" spans="1:4" x14ac:dyDescent="0.25">
      <c r="A14121" s="369" t="s">
        <v>12045</v>
      </c>
      <c r="B14121" s="370" t="s">
        <v>12046</v>
      </c>
      <c r="C14121" s="371" t="s">
        <v>569</v>
      </c>
      <c r="D14121" s="372">
        <v>1.5</v>
      </c>
    </row>
    <row r="14122" spans="1:4" x14ac:dyDescent="0.25">
      <c r="A14122" s="369" t="s">
        <v>4899</v>
      </c>
      <c r="B14122" s="370" t="s">
        <v>4900</v>
      </c>
      <c r="C14122" s="371" t="s">
        <v>569</v>
      </c>
      <c r="D14122" s="372"/>
    </row>
    <row r="14123" spans="1:4" x14ac:dyDescent="0.25">
      <c r="A14123" s="369" t="s">
        <v>8919</v>
      </c>
      <c r="B14123" s="370" t="s">
        <v>8920</v>
      </c>
      <c r="C14123" s="371" t="s">
        <v>770</v>
      </c>
      <c r="D14123" s="372">
        <v>0.44</v>
      </c>
    </row>
    <row r="14124" spans="1:4" x14ac:dyDescent="0.25">
      <c r="A14124" s="369" t="s">
        <v>8921</v>
      </c>
      <c r="B14124" s="370" t="s">
        <v>8922</v>
      </c>
      <c r="C14124" s="371" t="s">
        <v>770</v>
      </c>
      <c r="D14124" s="372">
        <v>0.44</v>
      </c>
    </row>
    <row r="14125" spans="1:4" x14ac:dyDescent="0.25">
      <c r="A14125" s="369" t="s">
        <v>14996</v>
      </c>
      <c r="B14125" s="370" t="s">
        <v>14997</v>
      </c>
      <c r="C14125" s="371" t="s">
        <v>569</v>
      </c>
      <c r="D14125" s="372">
        <v>1</v>
      </c>
    </row>
    <row r="14126" spans="1:4" x14ac:dyDescent="0.25">
      <c r="A14126" s="369" t="s">
        <v>4901</v>
      </c>
      <c r="B14126" s="370" t="s">
        <v>4902</v>
      </c>
      <c r="C14126" s="371" t="s">
        <v>569</v>
      </c>
      <c r="D14126" s="372"/>
    </row>
    <row r="14127" spans="1:4" x14ac:dyDescent="0.25">
      <c r="A14127" s="369" t="s">
        <v>8919</v>
      </c>
      <c r="B14127" s="370" t="s">
        <v>8920</v>
      </c>
      <c r="C14127" s="371" t="s">
        <v>770</v>
      </c>
      <c r="D14127" s="372">
        <v>0.48</v>
      </c>
    </row>
    <row r="14128" spans="1:4" x14ac:dyDescent="0.25">
      <c r="A14128" s="369" t="s">
        <v>8921</v>
      </c>
      <c r="B14128" s="370" t="s">
        <v>8922</v>
      </c>
      <c r="C14128" s="371" t="s">
        <v>770</v>
      </c>
      <c r="D14128" s="372">
        <v>0.48</v>
      </c>
    </row>
    <row r="14129" spans="1:4" x14ac:dyDescent="0.25">
      <c r="A14129" s="369" t="s">
        <v>14998</v>
      </c>
      <c r="B14129" s="370" t="s">
        <v>14999</v>
      </c>
      <c r="C14129" s="371" t="s">
        <v>569</v>
      </c>
      <c r="D14129" s="372">
        <v>1</v>
      </c>
    </row>
    <row r="14130" spans="1:4" x14ac:dyDescent="0.25">
      <c r="A14130" s="365" t="s">
        <v>8097</v>
      </c>
      <c r="B14130" s="366" t="s">
        <v>15211</v>
      </c>
      <c r="C14130" s="367"/>
      <c r="D14130" s="368"/>
    </row>
    <row r="14131" spans="1:4" ht="30" x14ac:dyDescent="0.25">
      <c r="A14131" s="369" t="s">
        <v>4904</v>
      </c>
      <c r="B14131" s="370" t="s">
        <v>8098</v>
      </c>
      <c r="C14131" s="371" t="s">
        <v>569</v>
      </c>
      <c r="D14131" s="372"/>
    </row>
    <row r="14132" spans="1:4" x14ac:dyDescent="0.25">
      <c r="A14132" s="369" t="s">
        <v>8919</v>
      </c>
      <c r="B14132" s="370" t="s">
        <v>8920</v>
      </c>
      <c r="C14132" s="371" t="s">
        <v>770</v>
      </c>
      <c r="D14132" s="372">
        <v>0.56000000000000005</v>
      </c>
    </row>
    <row r="14133" spans="1:4" x14ac:dyDescent="0.25">
      <c r="A14133" s="369" t="s">
        <v>8921</v>
      </c>
      <c r="B14133" s="370" t="s">
        <v>8922</v>
      </c>
      <c r="C14133" s="371" t="s">
        <v>770</v>
      </c>
      <c r="D14133" s="372">
        <v>0.56000000000000005</v>
      </c>
    </row>
    <row r="14134" spans="1:4" x14ac:dyDescent="0.25">
      <c r="A14134" s="369" t="s">
        <v>9660</v>
      </c>
      <c r="B14134" s="370" t="s">
        <v>9661</v>
      </c>
      <c r="C14134" s="371" t="s">
        <v>569</v>
      </c>
      <c r="D14134" s="372">
        <v>8</v>
      </c>
    </row>
    <row r="14135" spans="1:4" ht="30" x14ac:dyDescent="0.25">
      <c r="A14135" s="369" t="s">
        <v>11447</v>
      </c>
      <c r="B14135" s="370" t="s">
        <v>11448</v>
      </c>
      <c r="C14135" s="371" t="s">
        <v>569</v>
      </c>
      <c r="D14135" s="372">
        <v>1</v>
      </c>
    </row>
    <row r="14136" spans="1:4" x14ac:dyDescent="0.25">
      <c r="A14136" s="369" t="s">
        <v>12113</v>
      </c>
      <c r="B14136" s="370" t="s">
        <v>12114</v>
      </c>
      <c r="C14136" s="371" t="s">
        <v>569</v>
      </c>
      <c r="D14136" s="372">
        <v>1</v>
      </c>
    </row>
    <row r="14137" spans="1:4" ht="30" x14ac:dyDescent="0.25">
      <c r="A14137" s="369" t="s">
        <v>4905</v>
      </c>
      <c r="B14137" s="370" t="s">
        <v>8099</v>
      </c>
      <c r="C14137" s="371" t="s">
        <v>569</v>
      </c>
      <c r="D14137" s="372"/>
    </row>
    <row r="14138" spans="1:4" x14ac:dyDescent="0.25">
      <c r="A14138" s="369" t="s">
        <v>8919</v>
      </c>
      <c r="B14138" s="370" t="s">
        <v>8920</v>
      </c>
      <c r="C14138" s="371" t="s">
        <v>770</v>
      </c>
      <c r="D14138" s="372">
        <v>0.64</v>
      </c>
    </row>
    <row r="14139" spans="1:4" x14ac:dyDescent="0.25">
      <c r="A14139" s="369" t="s">
        <v>8921</v>
      </c>
      <c r="B14139" s="370" t="s">
        <v>8922</v>
      </c>
      <c r="C14139" s="371" t="s">
        <v>770</v>
      </c>
      <c r="D14139" s="372">
        <v>0.64</v>
      </c>
    </row>
    <row r="14140" spans="1:4" x14ac:dyDescent="0.25">
      <c r="A14140" s="369" t="s">
        <v>9662</v>
      </c>
      <c r="B14140" s="370" t="s">
        <v>9663</v>
      </c>
      <c r="C14140" s="371" t="s">
        <v>569</v>
      </c>
      <c r="D14140" s="372">
        <v>8</v>
      </c>
    </row>
    <row r="14141" spans="1:4" ht="30" x14ac:dyDescent="0.25">
      <c r="A14141" s="369" t="s">
        <v>11449</v>
      </c>
      <c r="B14141" s="370" t="s">
        <v>11450</v>
      </c>
      <c r="C14141" s="371" t="s">
        <v>569</v>
      </c>
      <c r="D14141" s="372">
        <v>1</v>
      </c>
    </row>
    <row r="14142" spans="1:4" x14ac:dyDescent="0.25">
      <c r="A14142" s="369" t="s">
        <v>12045</v>
      </c>
      <c r="B14142" s="370" t="s">
        <v>12046</v>
      </c>
      <c r="C14142" s="371" t="s">
        <v>569</v>
      </c>
      <c r="D14142" s="372">
        <v>1</v>
      </c>
    </row>
    <row r="14143" spans="1:4" ht="30" x14ac:dyDescent="0.25">
      <c r="A14143" s="369" t="s">
        <v>4906</v>
      </c>
      <c r="B14143" s="370" t="s">
        <v>8100</v>
      </c>
      <c r="C14143" s="371" t="s">
        <v>569</v>
      </c>
      <c r="D14143" s="372"/>
    </row>
    <row r="14144" spans="1:4" x14ac:dyDescent="0.25">
      <c r="A14144" s="369" t="s">
        <v>8919</v>
      </c>
      <c r="B14144" s="370" t="s">
        <v>8920</v>
      </c>
      <c r="C14144" s="371" t="s">
        <v>770</v>
      </c>
      <c r="D14144" s="372">
        <v>0.72</v>
      </c>
    </row>
    <row r="14145" spans="1:4" x14ac:dyDescent="0.25">
      <c r="A14145" s="369" t="s">
        <v>8921</v>
      </c>
      <c r="B14145" s="370" t="s">
        <v>8922</v>
      </c>
      <c r="C14145" s="371" t="s">
        <v>770</v>
      </c>
      <c r="D14145" s="372">
        <v>0.72</v>
      </c>
    </row>
    <row r="14146" spans="1:4" x14ac:dyDescent="0.25">
      <c r="A14146" s="369" t="s">
        <v>9662</v>
      </c>
      <c r="B14146" s="370" t="s">
        <v>9663</v>
      </c>
      <c r="C14146" s="371" t="s">
        <v>569</v>
      </c>
      <c r="D14146" s="372">
        <v>8</v>
      </c>
    </row>
    <row r="14147" spans="1:4" ht="30" x14ac:dyDescent="0.25">
      <c r="A14147" s="369" t="s">
        <v>11451</v>
      </c>
      <c r="B14147" s="370" t="s">
        <v>11452</v>
      </c>
      <c r="C14147" s="371" t="s">
        <v>569</v>
      </c>
      <c r="D14147" s="372">
        <v>1</v>
      </c>
    </row>
    <row r="14148" spans="1:4" x14ac:dyDescent="0.25">
      <c r="A14148" s="369" t="s">
        <v>12041</v>
      </c>
      <c r="B14148" s="370" t="s">
        <v>12042</v>
      </c>
      <c r="C14148" s="371" t="s">
        <v>569</v>
      </c>
      <c r="D14148" s="372">
        <v>1</v>
      </c>
    </row>
    <row r="14149" spans="1:4" ht="30" x14ac:dyDescent="0.25">
      <c r="A14149" s="369" t="s">
        <v>4907</v>
      </c>
      <c r="B14149" s="370" t="s">
        <v>8101</v>
      </c>
      <c r="C14149" s="371" t="s">
        <v>569</v>
      </c>
      <c r="D14149" s="372"/>
    </row>
    <row r="14150" spans="1:4" x14ac:dyDescent="0.25">
      <c r="A14150" s="369" t="s">
        <v>8919</v>
      </c>
      <c r="B14150" s="370" t="s">
        <v>8920</v>
      </c>
      <c r="C14150" s="371" t="s">
        <v>770</v>
      </c>
      <c r="D14150" s="372">
        <v>0.8</v>
      </c>
    </row>
    <row r="14151" spans="1:4" x14ac:dyDescent="0.25">
      <c r="A14151" s="369" t="s">
        <v>8921</v>
      </c>
      <c r="B14151" s="370" t="s">
        <v>8922</v>
      </c>
      <c r="C14151" s="371" t="s">
        <v>770</v>
      </c>
      <c r="D14151" s="372">
        <v>0.8</v>
      </c>
    </row>
    <row r="14152" spans="1:4" x14ac:dyDescent="0.25">
      <c r="A14152" s="369" t="s">
        <v>9662</v>
      </c>
      <c r="B14152" s="370" t="s">
        <v>9663</v>
      </c>
      <c r="C14152" s="371" t="s">
        <v>569</v>
      </c>
      <c r="D14152" s="372">
        <v>12</v>
      </c>
    </row>
    <row r="14153" spans="1:4" ht="30" x14ac:dyDescent="0.25">
      <c r="A14153" s="369" t="s">
        <v>11453</v>
      </c>
      <c r="B14153" s="370" t="s">
        <v>11454</v>
      </c>
      <c r="C14153" s="371" t="s">
        <v>569</v>
      </c>
      <c r="D14153" s="372">
        <v>1</v>
      </c>
    </row>
    <row r="14154" spans="1:4" x14ac:dyDescent="0.25">
      <c r="A14154" s="369" t="s">
        <v>12047</v>
      </c>
      <c r="B14154" s="370" t="s">
        <v>12048</v>
      </c>
      <c r="C14154" s="371" t="s">
        <v>569</v>
      </c>
      <c r="D14154" s="372">
        <v>1</v>
      </c>
    </row>
    <row r="14155" spans="1:4" ht="30" x14ac:dyDescent="0.25">
      <c r="A14155" s="369" t="s">
        <v>4908</v>
      </c>
      <c r="B14155" s="370" t="s">
        <v>8102</v>
      </c>
      <c r="C14155" s="371" t="s">
        <v>569</v>
      </c>
      <c r="D14155" s="372"/>
    </row>
    <row r="14156" spans="1:4" x14ac:dyDescent="0.25">
      <c r="A14156" s="369" t="s">
        <v>8919</v>
      </c>
      <c r="B14156" s="370" t="s">
        <v>8920</v>
      </c>
      <c r="C14156" s="371" t="s">
        <v>770</v>
      </c>
      <c r="D14156" s="372">
        <v>0.56000000000000005</v>
      </c>
    </row>
    <row r="14157" spans="1:4" x14ac:dyDescent="0.25">
      <c r="A14157" s="369" t="s">
        <v>8921</v>
      </c>
      <c r="B14157" s="370" t="s">
        <v>8922</v>
      </c>
      <c r="C14157" s="371" t="s">
        <v>770</v>
      </c>
      <c r="D14157" s="372">
        <v>0.56000000000000005</v>
      </c>
    </row>
    <row r="14158" spans="1:4" x14ac:dyDescent="0.25">
      <c r="A14158" s="369" t="s">
        <v>9660</v>
      </c>
      <c r="B14158" s="370" t="s">
        <v>9661</v>
      </c>
      <c r="C14158" s="371" t="s">
        <v>569</v>
      </c>
      <c r="D14158" s="372">
        <v>8</v>
      </c>
    </row>
    <row r="14159" spans="1:4" ht="30" x14ac:dyDescent="0.25">
      <c r="A14159" s="369" t="s">
        <v>11455</v>
      </c>
      <c r="B14159" s="370" t="s">
        <v>11456</v>
      </c>
      <c r="C14159" s="371" t="s">
        <v>569</v>
      </c>
      <c r="D14159" s="372">
        <v>1</v>
      </c>
    </row>
    <row r="14160" spans="1:4" x14ac:dyDescent="0.25">
      <c r="A14160" s="369" t="s">
        <v>12065</v>
      </c>
      <c r="B14160" s="370" t="s">
        <v>12066</v>
      </c>
      <c r="C14160" s="371" t="s">
        <v>569</v>
      </c>
      <c r="D14160" s="372">
        <v>1</v>
      </c>
    </row>
    <row r="14161" spans="1:4" ht="30" x14ac:dyDescent="0.25">
      <c r="A14161" s="369" t="s">
        <v>4909</v>
      </c>
      <c r="B14161" s="370" t="s">
        <v>8103</v>
      </c>
      <c r="C14161" s="371" t="s">
        <v>569</v>
      </c>
      <c r="D14161" s="372"/>
    </row>
    <row r="14162" spans="1:4" x14ac:dyDescent="0.25">
      <c r="A14162" s="369" t="s">
        <v>8919</v>
      </c>
      <c r="B14162" s="370" t="s">
        <v>8920</v>
      </c>
      <c r="C14162" s="371" t="s">
        <v>770</v>
      </c>
      <c r="D14162" s="372">
        <v>0.56000000000000005</v>
      </c>
    </row>
    <row r="14163" spans="1:4" x14ac:dyDescent="0.25">
      <c r="A14163" s="369" t="s">
        <v>8921</v>
      </c>
      <c r="B14163" s="370" t="s">
        <v>8922</v>
      </c>
      <c r="C14163" s="371" t="s">
        <v>770</v>
      </c>
      <c r="D14163" s="372">
        <v>0.56000000000000005</v>
      </c>
    </row>
    <row r="14164" spans="1:4" x14ac:dyDescent="0.25">
      <c r="A14164" s="369" t="s">
        <v>9660</v>
      </c>
      <c r="B14164" s="370" t="s">
        <v>9661</v>
      </c>
      <c r="C14164" s="371" t="s">
        <v>569</v>
      </c>
      <c r="D14164" s="372">
        <v>8</v>
      </c>
    </row>
    <row r="14165" spans="1:4" ht="30" x14ac:dyDescent="0.25">
      <c r="A14165" s="369" t="s">
        <v>11439</v>
      </c>
      <c r="B14165" s="370" t="s">
        <v>11440</v>
      </c>
      <c r="C14165" s="371" t="s">
        <v>569</v>
      </c>
      <c r="D14165" s="372">
        <v>1</v>
      </c>
    </row>
    <row r="14166" spans="1:4" x14ac:dyDescent="0.25">
      <c r="A14166" s="369" t="s">
        <v>12113</v>
      </c>
      <c r="B14166" s="370" t="s">
        <v>12114</v>
      </c>
      <c r="C14166" s="371" t="s">
        <v>569</v>
      </c>
      <c r="D14166" s="372">
        <v>1</v>
      </c>
    </row>
    <row r="14167" spans="1:4" ht="30" x14ac:dyDescent="0.25">
      <c r="A14167" s="369" t="s">
        <v>4910</v>
      </c>
      <c r="B14167" s="370" t="s">
        <v>8104</v>
      </c>
      <c r="C14167" s="371" t="s">
        <v>569</v>
      </c>
      <c r="D14167" s="372"/>
    </row>
    <row r="14168" spans="1:4" x14ac:dyDescent="0.25">
      <c r="A14168" s="369" t="s">
        <v>8919</v>
      </c>
      <c r="B14168" s="370" t="s">
        <v>8920</v>
      </c>
      <c r="C14168" s="371" t="s">
        <v>770</v>
      </c>
      <c r="D14168" s="372">
        <v>0.64</v>
      </c>
    </row>
    <row r="14169" spans="1:4" x14ac:dyDescent="0.25">
      <c r="A14169" s="369" t="s">
        <v>8921</v>
      </c>
      <c r="B14169" s="370" t="s">
        <v>8922</v>
      </c>
      <c r="C14169" s="371" t="s">
        <v>770</v>
      </c>
      <c r="D14169" s="372">
        <v>0.64</v>
      </c>
    </row>
    <row r="14170" spans="1:4" x14ac:dyDescent="0.25">
      <c r="A14170" s="369" t="s">
        <v>9662</v>
      </c>
      <c r="B14170" s="370" t="s">
        <v>9663</v>
      </c>
      <c r="C14170" s="371" t="s">
        <v>569</v>
      </c>
      <c r="D14170" s="372">
        <v>8</v>
      </c>
    </row>
    <row r="14171" spans="1:4" ht="30" x14ac:dyDescent="0.25">
      <c r="A14171" s="369" t="s">
        <v>11441</v>
      </c>
      <c r="B14171" s="370" t="s">
        <v>11442</v>
      </c>
      <c r="C14171" s="371" t="s">
        <v>569</v>
      </c>
      <c r="D14171" s="372">
        <v>1</v>
      </c>
    </row>
    <row r="14172" spans="1:4" x14ac:dyDescent="0.25">
      <c r="A14172" s="369" t="s">
        <v>12045</v>
      </c>
      <c r="B14172" s="370" t="s">
        <v>12046</v>
      </c>
      <c r="C14172" s="371" t="s">
        <v>569</v>
      </c>
      <c r="D14172" s="372">
        <v>1</v>
      </c>
    </row>
    <row r="14173" spans="1:4" ht="30" x14ac:dyDescent="0.25">
      <c r="A14173" s="369" t="s">
        <v>4911</v>
      </c>
      <c r="B14173" s="370" t="s">
        <v>8105</v>
      </c>
      <c r="C14173" s="371" t="s">
        <v>569</v>
      </c>
      <c r="D14173" s="372"/>
    </row>
    <row r="14174" spans="1:4" x14ac:dyDescent="0.25">
      <c r="A14174" s="369" t="s">
        <v>8919</v>
      </c>
      <c r="B14174" s="370" t="s">
        <v>8920</v>
      </c>
      <c r="C14174" s="371" t="s">
        <v>770</v>
      </c>
      <c r="D14174" s="372">
        <v>0.72</v>
      </c>
    </row>
    <row r="14175" spans="1:4" x14ac:dyDescent="0.25">
      <c r="A14175" s="369" t="s">
        <v>8921</v>
      </c>
      <c r="B14175" s="370" t="s">
        <v>8922</v>
      </c>
      <c r="C14175" s="371" t="s">
        <v>770</v>
      </c>
      <c r="D14175" s="372">
        <v>0.72</v>
      </c>
    </row>
    <row r="14176" spans="1:4" x14ac:dyDescent="0.25">
      <c r="A14176" s="369" t="s">
        <v>9662</v>
      </c>
      <c r="B14176" s="370" t="s">
        <v>9663</v>
      </c>
      <c r="C14176" s="371" t="s">
        <v>569</v>
      </c>
      <c r="D14176" s="372">
        <v>8</v>
      </c>
    </row>
    <row r="14177" spans="1:4" ht="30" x14ac:dyDescent="0.25">
      <c r="A14177" s="369" t="s">
        <v>11443</v>
      </c>
      <c r="B14177" s="370" t="s">
        <v>11444</v>
      </c>
      <c r="C14177" s="371" t="s">
        <v>569</v>
      </c>
      <c r="D14177" s="372">
        <v>1</v>
      </c>
    </row>
    <row r="14178" spans="1:4" x14ac:dyDescent="0.25">
      <c r="A14178" s="369" t="s">
        <v>12041</v>
      </c>
      <c r="B14178" s="370" t="s">
        <v>12042</v>
      </c>
      <c r="C14178" s="371" t="s">
        <v>569</v>
      </c>
      <c r="D14178" s="372">
        <v>1</v>
      </c>
    </row>
    <row r="14179" spans="1:4" ht="30" x14ac:dyDescent="0.25">
      <c r="A14179" s="369" t="s">
        <v>4912</v>
      </c>
      <c r="B14179" s="370" t="s">
        <v>8106</v>
      </c>
      <c r="C14179" s="371" t="s">
        <v>569</v>
      </c>
      <c r="D14179" s="372"/>
    </row>
    <row r="14180" spans="1:4" x14ac:dyDescent="0.25">
      <c r="A14180" s="369" t="s">
        <v>8919</v>
      </c>
      <c r="B14180" s="370" t="s">
        <v>8920</v>
      </c>
      <c r="C14180" s="371" t="s">
        <v>770</v>
      </c>
      <c r="D14180" s="372">
        <v>0.8</v>
      </c>
    </row>
    <row r="14181" spans="1:4" x14ac:dyDescent="0.25">
      <c r="A14181" s="369" t="s">
        <v>8921</v>
      </c>
      <c r="B14181" s="370" t="s">
        <v>8922</v>
      </c>
      <c r="C14181" s="371" t="s">
        <v>770</v>
      </c>
      <c r="D14181" s="372">
        <v>0.8</v>
      </c>
    </row>
    <row r="14182" spans="1:4" x14ac:dyDescent="0.25">
      <c r="A14182" s="369" t="s">
        <v>9662</v>
      </c>
      <c r="B14182" s="370" t="s">
        <v>9663</v>
      </c>
      <c r="C14182" s="371" t="s">
        <v>569</v>
      </c>
      <c r="D14182" s="372">
        <v>12</v>
      </c>
    </row>
    <row r="14183" spans="1:4" ht="30" x14ac:dyDescent="0.25">
      <c r="A14183" s="369" t="s">
        <v>11445</v>
      </c>
      <c r="B14183" s="370" t="s">
        <v>11446</v>
      </c>
      <c r="C14183" s="371" t="s">
        <v>569</v>
      </c>
      <c r="D14183" s="372">
        <v>1</v>
      </c>
    </row>
    <row r="14184" spans="1:4" x14ac:dyDescent="0.25">
      <c r="A14184" s="369" t="s">
        <v>12047</v>
      </c>
      <c r="B14184" s="370" t="s">
        <v>12048</v>
      </c>
      <c r="C14184" s="371" t="s">
        <v>569</v>
      </c>
      <c r="D14184" s="372">
        <v>1</v>
      </c>
    </row>
    <row r="14185" spans="1:4" x14ac:dyDescent="0.25">
      <c r="A14185" s="365" t="s">
        <v>8107</v>
      </c>
      <c r="B14185" s="366" t="s">
        <v>15212</v>
      </c>
      <c r="C14185" s="367"/>
      <c r="D14185" s="368"/>
    </row>
    <row r="14186" spans="1:4" x14ac:dyDescent="0.25">
      <c r="A14186" s="369" t="s">
        <v>4913</v>
      </c>
      <c r="B14186" s="370" t="s">
        <v>4914</v>
      </c>
      <c r="C14186" s="371" t="s">
        <v>52</v>
      </c>
      <c r="D14186" s="372"/>
    </row>
    <row r="14187" spans="1:4" x14ac:dyDescent="0.25">
      <c r="A14187" s="369" t="s">
        <v>8935</v>
      </c>
      <c r="B14187" s="370" t="s">
        <v>8936</v>
      </c>
      <c r="C14187" s="371" t="s">
        <v>770</v>
      </c>
      <c r="D14187" s="372">
        <v>0.7</v>
      </c>
    </row>
    <row r="14188" spans="1:4" x14ac:dyDescent="0.25">
      <c r="A14188" s="369" t="s">
        <v>8949</v>
      </c>
      <c r="B14188" s="370" t="s">
        <v>8950</v>
      </c>
      <c r="C14188" s="371" t="s">
        <v>770</v>
      </c>
      <c r="D14188" s="372">
        <v>2.54</v>
      </c>
    </row>
    <row r="14189" spans="1:4" x14ac:dyDescent="0.25">
      <c r="A14189" s="369" t="s">
        <v>8993</v>
      </c>
      <c r="B14189" s="370" t="s">
        <v>8994</v>
      </c>
      <c r="C14189" s="371" t="s">
        <v>32</v>
      </c>
      <c r="D14189" s="372">
        <v>1.81</v>
      </c>
    </row>
    <row r="14190" spans="1:4" x14ac:dyDescent="0.25">
      <c r="A14190" s="369" t="s">
        <v>9049</v>
      </c>
      <c r="B14190" s="370" t="s">
        <v>9050</v>
      </c>
      <c r="C14190" s="371" t="s">
        <v>25</v>
      </c>
      <c r="D14190" s="372">
        <v>4.1999999999999997E-3</v>
      </c>
    </row>
    <row r="14191" spans="1:4" ht="30" x14ac:dyDescent="0.25">
      <c r="A14191" s="369" t="s">
        <v>4915</v>
      </c>
      <c r="B14191" s="370" t="s">
        <v>4916</v>
      </c>
      <c r="C14191" s="371" t="s">
        <v>52</v>
      </c>
      <c r="D14191" s="372"/>
    </row>
    <row r="14192" spans="1:4" x14ac:dyDescent="0.25">
      <c r="A14192" s="369" t="s">
        <v>8935</v>
      </c>
      <c r="B14192" s="370" t="s">
        <v>8936</v>
      </c>
      <c r="C14192" s="371" t="s">
        <v>770</v>
      </c>
      <c r="D14192" s="372">
        <v>0.8</v>
      </c>
    </row>
    <row r="14193" spans="1:4" x14ac:dyDescent="0.25">
      <c r="A14193" s="369" t="s">
        <v>8949</v>
      </c>
      <c r="B14193" s="370" t="s">
        <v>8950</v>
      </c>
      <c r="C14193" s="371" t="s">
        <v>770</v>
      </c>
      <c r="D14193" s="372">
        <v>1</v>
      </c>
    </row>
    <row r="14194" spans="1:4" x14ac:dyDescent="0.25">
      <c r="A14194" s="369" t="s">
        <v>8993</v>
      </c>
      <c r="B14194" s="370" t="s">
        <v>8994</v>
      </c>
      <c r="C14194" s="371" t="s">
        <v>32</v>
      </c>
      <c r="D14194" s="372">
        <v>14.16</v>
      </c>
    </row>
    <row r="14195" spans="1:4" x14ac:dyDescent="0.25">
      <c r="A14195" s="369" t="s">
        <v>9049</v>
      </c>
      <c r="B14195" s="370" t="s">
        <v>9050</v>
      </c>
      <c r="C14195" s="371" t="s">
        <v>25</v>
      </c>
      <c r="D14195" s="372">
        <v>3.2599999999999997E-2</v>
      </c>
    </row>
    <row r="14196" spans="1:4" ht="45" x14ac:dyDescent="0.25">
      <c r="A14196" s="369" t="s">
        <v>14779</v>
      </c>
      <c r="B14196" s="370" t="s">
        <v>14780</v>
      </c>
      <c r="C14196" s="371" t="s">
        <v>770</v>
      </c>
      <c r="D14196" s="372">
        <v>0.25</v>
      </c>
    </row>
    <row r="14197" spans="1:4" x14ac:dyDescent="0.25">
      <c r="A14197" s="365" t="s">
        <v>8109</v>
      </c>
      <c r="B14197" s="366" t="s">
        <v>15213</v>
      </c>
      <c r="C14197" s="367"/>
      <c r="D14197" s="368"/>
    </row>
    <row r="14198" spans="1:4" ht="30" x14ac:dyDescent="0.25">
      <c r="A14198" s="369" t="s">
        <v>4918</v>
      </c>
      <c r="B14198" s="370" t="s">
        <v>8110</v>
      </c>
      <c r="C14198" s="371" t="s">
        <v>52</v>
      </c>
      <c r="D14198" s="372"/>
    </row>
    <row r="14199" spans="1:4" x14ac:dyDescent="0.25">
      <c r="A14199" s="369" t="s">
        <v>8919</v>
      </c>
      <c r="B14199" s="370" t="s">
        <v>8920</v>
      </c>
      <c r="C14199" s="371" t="s">
        <v>770</v>
      </c>
      <c r="D14199" s="372">
        <v>1.4</v>
      </c>
    </row>
    <row r="14200" spans="1:4" x14ac:dyDescent="0.25">
      <c r="A14200" s="369" t="s">
        <v>8921</v>
      </c>
      <c r="B14200" s="370" t="s">
        <v>8922</v>
      </c>
      <c r="C14200" s="371" t="s">
        <v>770</v>
      </c>
      <c r="D14200" s="372">
        <v>1.4</v>
      </c>
    </row>
    <row r="14201" spans="1:4" x14ac:dyDescent="0.25">
      <c r="A14201" s="369" t="s">
        <v>9108</v>
      </c>
      <c r="B14201" s="370" t="s">
        <v>9109</v>
      </c>
      <c r="C14201" s="371" t="s">
        <v>52</v>
      </c>
      <c r="D14201" s="372">
        <v>0.79800000000000004</v>
      </c>
    </row>
    <row r="14202" spans="1:4" x14ac:dyDescent="0.25">
      <c r="A14202" s="369" t="s">
        <v>11161</v>
      </c>
      <c r="B14202" s="370" t="s">
        <v>11162</v>
      </c>
      <c r="C14202" s="371" t="s">
        <v>52</v>
      </c>
      <c r="D14202" s="372">
        <v>1.6</v>
      </c>
    </row>
    <row r="14203" spans="1:4" ht="30" x14ac:dyDescent="0.25">
      <c r="A14203" s="369" t="s">
        <v>4919</v>
      </c>
      <c r="B14203" s="370" t="s">
        <v>8111</v>
      </c>
      <c r="C14203" s="371" t="s">
        <v>52</v>
      </c>
      <c r="D14203" s="372"/>
    </row>
    <row r="14204" spans="1:4" x14ac:dyDescent="0.25">
      <c r="A14204" s="369" t="s">
        <v>8919</v>
      </c>
      <c r="B14204" s="370" t="s">
        <v>8920</v>
      </c>
      <c r="C14204" s="371" t="s">
        <v>770</v>
      </c>
      <c r="D14204" s="372">
        <v>1.6</v>
      </c>
    </row>
    <row r="14205" spans="1:4" x14ac:dyDescent="0.25">
      <c r="A14205" s="369" t="s">
        <v>8921</v>
      </c>
      <c r="B14205" s="370" t="s">
        <v>8922</v>
      </c>
      <c r="C14205" s="371" t="s">
        <v>770</v>
      </c>
      <c r="D14205" s="372">
        <v>1.6</v>
      </c>
    </row>
    <row r="14206" spans="1:4" x14ac:dyDescent="0.25">
      <c r="A14206" s="369" t="s">
        <v>9108</v>
      </c>
      <c r="B14206" s="370" t="s">
        <v>9109</v>
      </c>
      <c r="C14206" s="371" t="s">
        <v>52</v>
      </c>
      <c r="D14206" s="372">
        <v>0.997</v>
      </c>
    </row>
    <row r="14207" spans="1:4" x14ac:dyDescent="0.25">
      <c r="A14207" s="369" t="s">
        <v>11159</v>
      </c>
      <c r="B14207" s="370" t="s">
        <v>11160</v>
      </c>
      <c r="C14207" s="371" t="s">
        <v>52</v>
      </c>
      <c r="D14207" s="372">
        <v>1.4</v>
      </c>
    </row>
    <row r="14208" spans="1:4" ht="30" x14ac:dyDescent="0.25">
      <c r="A14208" s="369" t="s">
        <v>4920</v>
      </c>
      <c r="B14208" s="370" t="s">
        <v>8112</v>
      </c>
      <c r="C14208" s="371" t="s">
        <v>52</v>
      </c>
      <c r="D14208" s="372"/>
    </row>
    <row r="14209" spans="1:4" x14ac:dyDescent="0.25">
      <c r="A14209" s="369" t="s">
        <v>8919</v>
      </c>
      <c r="B14209" s="370" t="s">
        <v>8920</v>
      </c>
      <c r="C14209" s="371" t="s">
        <v>770</v>
      </c>
      <c r="D14209" s="372">
        <v>1.6</v>
      </c>
    </row>
    <row r="14210" spans="1:4" x14ac:dyDescent="0.25">
      <c r="A14210" s="369" t="s">
        <v>8921</v>
      </c>
      <c r="B14210" s="370" t="s">
        <v>8922</v>
      </c>
      <c r="C14210" s="371" t="s">
        <v>770</v>
      </c>
      <c r="D14210" s="372">
        <v>1.6</v>
      </c>
    </row>
    <row r="14211" spans="1:4" x14ac:dyDescent="0.25">
      <c r="A14211" s="369" t="s">
        <v>9108</v>
      </c>
      <c r="B14211" s="370" t="s">
        <v>9109</v>
      </c>
      <c r="C14211" s="371" t="s">
        <v>52</v>
      </c>
      <c r="D14211" s="372">
        <v>1.1962999999999999</v>
      </c>
    </row>
    <row r="14212" spans="1:4" x14ac:dyDescent="0.25">
      <c r="A14212" s="369" t="s">
        <v>11149</v>
      </c>
      <c r="B14212" s="370" t="s">
        <v>11150</v>
      </c>
      <c r="C14212" s="371" t="s">
        <v>52</v>
      </c>
      <c r="D14212" s="372">
        <v>1.4</v>
      </c>
    </row>
    <row r="14213" spans="1:4" ht="30" x14ac:dyDescent="0.25">
      <c r="A14213" s="369" t="s">
        <v>4921</v>
      </c>
      <c r="B14213" s="370" t="s">
        <v>8113</v>
      </c>
      <c r="C14213" s="371" t="s">
        <v>52</v>
      </c>
      <c r="D14213" s="372"/>
    </row>
    <row r="14214" spans="1:4" x14ac:dyDescent="0.25">
      <c r="A14214" s="369" t="s">
        <v>8919</v>
      </c>
      <c r="B14214" s="370" t="s">
        <v>8920</v>
      </c>
      <c r="C14214" s="371" t="s">
        <v>770</v>
      </c>
      <c r="D14214" s="372">
        <v>1.8</v>
      </c>
    </row>
    <row r="14215" spans="1:4" x14ac:dyDescent="0.25">
      <c r="A14215" s="369" t="s">
        <v>8921</v>
      </c>
      <c r="B14215" s="370" t="s">
        <v>8922</v>
      </c>
      <c r="C14215" s="371" t="s">
        <v>770</v>
      </c>
      <c r="D14215" s="372">
        <v>1.8</v>
      </c>
    </row>
    <row r="14216" spans="1:4" x14ac:dyDescent="0.25">
      <c r="A14216" s="369" t="s">
        <v>9108</v>
      </c>
      <c r="B14216" s="370" t="s">
        <v>9109</v>
      </c>
      <c r="C14216" s="371" t="s">
        <v>52</v>
      </c>
      <c r="D14216" s="372">
        <v>1.5951</v>
      </c>
    </row>
    <row r="14217" spans="1:4" x14ac:dyDescent="0.25">
      <c r="A14217" s="369" t="s">
        <v>11157</v>
      </c>
      <c r="B14217" s="370" t="s">
        <v>11158</v>
      </c>
      <c r="C14217" s="371" t="s">
        <v>52</v>
      </c>
      <c r="D14217" s="372">
        <v>1.4</v>
      </c>
    </row>
    <row r="14218" spans="1:4" ht="30" x14ac:dyDescent="0.25">
      <c r="A14218" s="369" t="s">
        <v>4922</v>
      </c>
      <c r="B14218" s="370" t="s">
        <v>8114</v>
      </c>
      <c r="C14218" s="371" t="s">
        <v>52</v>
      </c>
      <c r="D14218" s="372"/>
    </row>
    <row r="14219" spans="1:4" x14ac:dyDescent="0.25">
      <c r="A14219" s="369" t="s">
        <v>8919</v>
      </c>
      <c r="B14219" s="370" t="s">
        <v>8920</v>
      </c>
      <c r="C14219" s="371" t="s">
        <v>770</v>
      </c>
      <c r="D14219" s="372">
        <v>2</v>
      </c>
    </row>
    <row r="14220" spans="1:4" x14ac:dyDescent="0.25">
      <c r="A14220" s="369" t="s">
        <v>8921</v>
      </c>
      <c r="B14220" s="370" t="s">
        <v>8922</v>
      </c>
      <c r="C14220" s="371" t="s">
        <v>770</v>
      </c>
      <c r="D14220" s="372">
        <v>2</v>
      </c>
    </row>
    <row r="14221" spans="1:4" x14ac:dyDescent="0.25">
      <c r="A14221" s="369" t="s">
        <v>9108</v>
      </c>
      <c r="B14221" s="370" t="s">
        <v>9109</v>
      </c>
      <c r="C14221" s="371" t="s">
        <v>52</v>
      </c>
      <c r="D14221" s="372">
        <v>1.9939</v>
      </c>
    </row>
    <row r="14222" spans="1:4" x14ac:dyDescent="0.25">
      <c r="A14222" s="369" t="s">
        <v>11151</v>
      </c>
      <c r="B14222" s="370" t="s">
        <v>11152</v>
      </c>
      <c r="C14222" s="371" t="s">
        <v>52</v>
      </c>
      <c r="D14222" s="372">
        <v>1.4</v>
      </c>
    </row>
    <row r="14223" spans="1:4" ht="30" x14ac:dyDescent="0.25">
      <c r="A14223" s="369" t="s">
        <v>4923</v>
      </c>
      <c r="B14223" s="370" t="s">
        <v>8115</v>
      </c>
      <c r="C14223" s="371" t="s">
        <v>52</v>
      </c>
      <c r="D14223" s="372"/>
    </row>
    <row r="14224" spans="1:4" x14ac:dyDescent="0.25">
      <c r="A14224" s="369" t="s">
        <v>8919</v>
      </c>
      <c r="B14224" s="370" t="s">
        <v>8920</v>
      </c>
      <c r="C14224" s="371" t="s">
        <v>770</v>
      </c>
      <c r="D14224" s="372">
        <v>2.25</v>
      </c>
    </row>
    <row r="14225" spans="1:4" x14ac:dyDescent="0.25">
      <c r="A14225" s="369" t="s">
        <v>8921</v>
      </c>
      <c r="B14225" s="370" t="s">
        <v>8922</v>
      </c>
      <c r="C14225" s="371" t="s">
        <v>770</v>
      </c>
      <c r="D14225" s="372">
        <v>2.25</v>
      </c>
    </row>
    <row r="14226" spans="1:4" x14ac:dyDescent="0.25">
      <c r="A14226" s="369" t="s">
        <v>9108</v>
      </c>
      <c r="B14226" s="370" t="s">
        <v>9109</v>
      </c>
      <c r="C14226" s="371" t="s">
        <v>52</v>
      </c>
      <c r="D14226" s="372">
        <v>2.3927</v>
      </c>
    </row>
    <row r="14227" spans="1:4" x14ac:dyDescent="0.25">
      <c r="A14227" s="369" t="s">
        <v>11145</v>
      </c>
      <c r="B14227" s="370" t="s">
        <v>11146</v>
      </c>
      <c r="C14227" s="371" t="s">
        <v>52</v>
      </c>
      <c r="D14227" s="372">
        <v>1.3</v>
      </c>
    </row>
    <row r="14228" spans="1:4" ht="30" x14ac:dyDescent="0.25">
      <c r="A14228" s="369" t="s">
        <v>4924</v>
      </c>
      <c r="B14228" s="370" t="s">
        <v>8116</v>
      </c>
      <c r="C14228" s="371" t="s">
        <v>52</v>
      </c>
      <c r="D14228" s="372"/>
    </row>
    <row r="14229" spans="1:4" x14ac:dyDescent="0.25">
      <c r="A14229" s="369" t="s">
        <v>8919</v>
      </c>
      <c r="B14229" s="370" t="s">
        <v>8920</v>
      </c>
      <c r="C14229" s="371" t="s">
        <v>770</v>
      </c>
      <c r="D14229" s="372">
        <v>2.4</v>
      </c>
    </row>
    <row r="14230" spans="1:4" x14ac:dyDescent="0.25">
      <c r="A14230" s="369" t="s">
        <v>8921</v>
      </c>
      <c r="B14230" s="370" t="s">
        <v>8922</v>
      </c>
      <c r="C14230" s="371" t="s">
        <v>770</v>
      </c>
      <c r="D14230" s="372">
        <v>2.4</v>
      </c>
    </row>
    <row r="14231" spans="1:4" x14ac:dyDescent="0.25">
      <c r="A14231" s="369" t="s">
        <v>9108</v>
      </c>
      <c r="B14231" s="370" t="s">
        <v>9109</v>
      </c>
      <c r="C14231" s="371" t="s">
        <v>52</v>
      </c>
      <c r="D14231" s="372">
        <v>2.7915000000000001</v>
      </c>
    </row>
    <row r="14232" spans="1:4" x14ac:dyDescent="0.25">
      <c r="A14232" s="369" t="s">
        <v>11163</v>
      </c>
      <c r="B14232" s="370" t="s">
        <v>11164</v>
      </c>
      <c r="C14232" s="371" t="s">
        <v>52</v>
      </c>
      <c r="D14232" s="372">
        <v>1.3</v>
      </c>
    </row>
    <row r="14233" spans="1:4" ht="30" x14ac:dyDescent="0.25">
      <c r="A14233" s="369" t="s">
        <v>4925</v>
      </c>
      <c r="B14233" s="370" t="s">
        <v>8117</v>
      </c>
      <c r="C14233" s="371" t="s">
        <v>52</v>
      </c>
      <c r="D14233" s="372"/>
    </row>
    <row r="14234" spans="1:4" x14ac:dyDescent="0.25">
      <c r="A14234" s="369" t="s">
        <v>8919</v>
      </c>
      <c r="B14234" s="370" t="s">
        <v>8920</v>
      </c>
      <c r="C14234" s="371" t="s">
        <v>770</v>
      </c>
      <c r="D14234" s="372">
        <v>2.5</v>
      </c>
    </row>
    <row r="14235" spans="1:4" x14ac:dyDescent="0.25">
      <c r="A14235" s="369" t="s">
        <v>8921</v>
      </c>
      <c r="B14235" s="370" t="s">
        <v>8922</v>
      </c>
      <c r="C14235" s="371" t="s">
        <v>770</v>
      </c>
      <c r="D14235" s="372">
        <v>2.5</v>
      </c>
    </row>
    <row r="14236" spans="1:4" x14ac:dyDescent="0.25">
      <c r="A14236" s="369" t="s">
        <v>9108</v>
      </c>
      <c r="B14236" s="370" t="s">
        <v>9109</v>
      </c>
      <c r="C14236" s="371" t="s">
        <v>52</v>
      </c>
      <c r="D14236" s="372">
        <v>3.1901999999999999</v>
      </c>
    </row>
    <row r="14237" spans="1:4" x14ac:dyDescent="0.25">
      <c r="A14237" s="369" t="s">
        <v>11153</v>
      </c>
      <c r="B14237" s="370" t="s">
        <v>11154</v>
      </c>
      <c r="C14237" s="371" t="s">
        <v>52</v>
      </c>
      <c r="D14237" s="372">
        <v>1.3</v>
      </c>
    </row>
    <row r="14238" spans="1:4" ht="30" x14ac:dyDescent="0.25">
      <c r="A14238" s="369" t="s">
        <v>4926</v>
      </c>
      <c r="B14238" s="370" t="s">
        <v>8118</v>
      </c>
      <c r="C14238" s="371" t="s">
        <v>52</v>
      </c>
      <c r="D14238" s="372"/>
    </row>
    <row r="14239" spans="1:4" x14ac:dyDescent="0.25">
      <c r="A14239" s="369" t="s">
        <v>8919</v>
      </c>
      <c r="B14239" s="370" t="s">
        <v>8920</v>
      </c>
      <c r="C14239" s="371" t="s">
        <v>770</v>
      </c>
      <c r="D14239" s="372">
        <v>2.65</v>
      </c>
    </row>
    <row r="14240" spans="1:4" x14ac:dyDescent="0.25">
      <c r="A14240" s="369" t="s">
        <v>8921</v>
      </c>
      <c r="B14240" s="370" t="s">
        <v>8922</v>
      </c>
      <c r="C14240" s="371" t="s">
        <v>770</v>
      </c>
      <c r="D14240" s="372">
        <v>2.65</v>
      </c>
    </row>
    <row r="14241" spans="1:4" x14ac:dyDescent="0.25">
      <c r="A14241" s="369" t="s">
        <v>9108</v>
      </c>
      <c r="B14241" s="370" t="s">
        <v>9109</v>
      </c>
      <c r="C14241" s="371" t="s">
        <v>52</v>
      </c>
      <c r="D14241" s="372">
        <v>3.25</v>
      </c>
    </row>
    <row r="14242" spans="1:4" x14ac:dyDescent="0.25">
      <c r="A14242" s="369" t="s">
        <v>11155</v>
      </c>
      <c r="B14242" s="370" t="s">
        <v>11156</v>
      </c>
      <c r="C14242" s="371" t="s">
        <v>52</v>
      </c>
      <c r="D14242" s="372">
        <v>1.3</v>
      </c>
    </row>
    <row r="14243" spans="1:4" ht="30" x14ac:dyDescent="0.25">
      <c r="A14243" s="369" t="s">
        <v>4927</v>
      </c>
      <c r="B14243" s="370" t="s">
        <v>8119</v>
      </c>
      <c r="C14243" s="371" t="s">
        <v>52</v>
      </c>
      <c r="D14243" s="372"/>
    </row>
    <row r="14244" spans="1:4" x14ac:dyDescent="0.25">
      <c r="A14244" s="369" t="s">
        <v>8919</v>
      </c>
      <c r="B14244" s="370" t="s">
        <v>8920</v>
      </c>
      <c r="C14244" s="371" t="s">
        <v>770</v>
      </c>
      <c r="D14244" s="372">
        <v>2.75</v>
      </c>
    </row>
    <row r="14245" spans="1:4" x14ac:dyDescent="0.25">
      <c r="A14245" s="369" t="s">
        <v>8921</v>
      </c>
      <c r="B14245" s="370" t="s">
        <v>8922</v>
      </c>
      <c r="C14245" s="371" t="s">
        <v>770</v>
      </c>
      <c r="D14245" s="372">
        <v>2.75</v>
      </c>
    </row>
    <row r="14246" spans="1:4" x14ac:dyDescent="0.25">
      <c r="A14246" s="369" t="s">
        <v>9108</v>
      </c>
      <c r="B14246" s="370" t="s">
        <v>9109</v>
      </c>
      <c r="C14246" s="371" t="s">
        <v>52</v>
      </c>
      <c r="D14246" s="372">
        <v>3.32</v>
      </c>
    </row>
    <row r="14247" spans="1:4" x14ac:dyDescent="0.25">
      <c r="A14247" s="369" t="s">
        <v>11143</v>
      </c>
      <c r="B14247" s="370" t="s">
        <v>11144</v>
      </c>
      <c r="C14247" s="371" t="s">
        <v>52</v>
      </c>
      <c r="D14247" s="372">
        <v>1.3</v>
      </c>
    </row>
    <row r="14248" spans="1:4" ht="30" x14ac:dyDescent="0.25">
      <c r="A14248" s="369" t="s">
        <v>4928</v>
      </c>
      <c r="B14248" s="370" t="s">
        <v>8120</v>
      </c>
      <c r="C14248" s="371" t="s">
        <v>52</v>
      </c>
      <c r="D14248" s="372"/>
    </row>
    <row r="14249" spans="1:4" x14ac:dyDescent="0.25">
      <c r="A14249" s="369" t="s">
        <v>8919</v>
      </c>
      <c r="B14249" s="370" t="s">
        <v>8920</v>
      </c>
      <c r="C14249" s="371" t="s">
        <v>770</v>
      </c>
      <c r="D14249" s="372">
        <v>3</v>
      </c>
    </row>
    <row r="14250" spans="1:4" x14ac:dyDescent="0.25">
      <c r="A14250" s="369" t="s">
        <v>8921</v>
      </c>
      <c r="B14250" s="370" t="s">
        <v>8922</v>
      </c>
      <c r="C14250" s="371" t="s">
        <v>770</v>
      </c>
      <c r="D14250" s="372">
        <v>3</v>
      </c>
    </row>
    <row r="14251" spans="1:4" x14ac:dyDescent="0.25">
      <c r="A14251" s="369" t="s">
        <v>9108</v>
      </c>
      <c r="B14251" s="370" t="s">
        <v>9109</v>
      </c>
      <c r="C14251" s="371" t="s">
        <v>52</v>
      </c>
      <c r="D14251" s="372">
        <v>6.3804999999999996</v>
      </c>
    </row>
    <row r="14252" spans="1:4" x14ac:dyDescent="0.25">
      <c r="A14252" s="369" t="s">
        <v>11147</v>
      </c>
      <c r="B14252" s="370" t="s">
        <v>11148</v>
      </c>
      <c r="C14252" s="371" t="s">
        <v>52</v>
      </c>
      <c r="D14252" s="372">
        <v>1.3</v>
      </c>
    </row>
    <row r="14253" spans="1:4" ht="30" x14ac:dyDescent="0.25">
      <c r="A14253" s="369" t="s">
        <v>4929</v>
      </c>
      <c r="B14253" s="370" t="s">
        <v>8121</v>
      </c>
      <c r="C14253" s="371" t="s">
        <v>52</v>
      </c>
      <c r="D14253" s="372"/>
    </row>
    <row r="14254" spans="1:4" x14ac:dyDescent="0.25">
      <c r="A14254" s="369" t="s">
        <v>8919</v>
      </c>
      <c r="B14254" s="370" t="s">
        <v>8920</v>
      </c>
      <c r="C14254" s="371" t="s">
        <v>770</v>
      </c>
      <c r="D14254" s="372">
        <v>3.3</v>
      </c>
    </row>
    <row r="14255" spans="1:4" x14ac:dyDescent="0.25">
      <c r="A14255" s="369" t="s">
        <v>8921</v>
      </c>
      <c r="B14255" s="370" t="s">
        <v>8922</v>
      </c>
      <c r="C14255" s="371" t="s">
        <v>770</v>
      </c>
      <c r="D14255" s="372">
        <v>3.3</v>
      </c>
    </row>
    <row r="14256" spans="1:4" x14ac:dyDescent="0.25">
      <c r="A14256" s="369" t="s">
        <v>9108</v>
      </c>
      <c r="B14256" s="370" t="s">
        <v>9109</v>
      </c>
      <c r="C14256" s="371" t="s">
        <v>52</v>
      </c>
      <c r="D14256" s="372">
        <v>7.88</v>
      </c>
    </row>
    <row r="14257" spans="1:4" x14ac:dyDescent="0.25">
      <c r="A14257" s="369" t="s">
        <v>11165</v>
      </c>
      <c r="B14257" s="370" t="s">
        <v>11166</v>
      </c>
      <c r="C14257" s="371" t="s">
        <v>52</v>
      </c>
      <c r="D14257" s="372">
        <v>1.1000000000000001</v>
      </c>
    </row>
    <row r="14258" spans="1:4" ht="30" x14ac:dyDescent="0.25">
      <c r="A14258" s="369" t="s">
        <v>4930</v>
      </c>
      <c r="B14258" s="370" t="s">
        <v>8122</v>
      </c>
      <c r="C14258" s="371" t="s">
        <v>52</v>
      </c>
      <c r="D14258" s="372"/>
    </row>
    <row r="14259" spans="1:4" x14ac:dyDescent="0.25">
      <c r="A14259" s="369" t="s">
        <v>8919</v>
      </c>
      <c r="B14259" s="370" t="s">
        <v>8920</v>
      </c>
      <c r="C14259" s="371" t="s">
        <v>770</v>
      </c>
      <c r="D14259" s="372">
        <v>3.5</v>
      </c>
    </row>
    <row r="14260" spans="1:4" x14ac:dyDescent="0.25">
      <c r="A14260" s="369" t="s">
        <v>8921</v>
      </c>
      <c r="B14260" s="370" t="s">
        <v>8922</v>
      </c>
      <c r="C14260" s="371" t="s">
        <v>770</v>
      </c>
      <c r="D14260" s="372">
        <v>3.5</v>
      </c>
    </row>
    <row r="14261" spans="1:4" x14ac:dyDescent="0.25">
      <c r="A14261" s="369" t="s">
        <v>9108</v>
      </c>
      <c r="B14261" s="370" t="s">
        <v>9109</v>
      </c>
      <c r="C14261" s="371" t="s">
        <v>52</v>
      </c>
      <c r="D14261" s="372">
        <v>9.57</v>
      </c>
    </row>
    <row r="14262" spans="1:4" x14ac:dyDescent="0.25">
      <c r="A14262" s="369" t="s">
        <v>11167</v>
      </c>
      <c r="B14262" s="370" t="s">
        <v>11168</v>
      </c>
      <c r="C14262" s="371" t="s">
        <v>52</v>
      </c>
      <c r="D14262" s="372">
        <v>1.1000000000000001</v>
      </c>
    </row>
    <row r="14263" spans="1:4" x14ac:dyDescent="0.25">
      <c r="A14263" s="365" t="s">
        <v>8123</v>
      </c>
      <c r="B14263" s="366" t="s">
        <v>15214</v>
      </c>
      <c r="C14263" s="367"/>
      <c r="D14263" s="368"/>
    </row>
    <row r="14264" spans="1:4" x14ac:dyDescent="0.25">
      <c r="A14264" s="369" t="s">
        <v>4932</v>
      </c>
      <c r="B14264" s="370" t="s">
        <v>8124</v>
      </c>
      <c r="C14264" s="371" t="s">
        <v>52</v>
      </c>
      <c r="D14264" s="372"/>
    </row>
    <row r="14265" spans="1:4" x14ac:dyDescent="0.25">
      <c r="A14265" s="369" t="s">
        <v>8949</v>
      </c>
      <c r="B14265" s="370" t="s">
        <v>8950</v>
      </c>
      <c r="C14265" s="371" t="s">
        <v>770</v>
      </c>
      <c r="D14265" s="372">
        <v>0.8</v>
      </c>
    </row>
    <row r="14266" spans="1:4" x14ac:dyDescent="0.25">
      <c r="A14266" s="369" t="s">
        <v>12185</v>
      </c>
      <c r="B14266" s="370" t="s">
        <v>12186</v>
      </c>
      <c r="C14266" s="371" t="s">
        <v>52</v>
      </c>
      <c r="D14266" s="372">
        <v>1</v>
      </c>
    </row>
    <row r="14267" spans="1:4" ht="30" x14ac:dyDescent="0.25">
      <c r="A14267" s="369" t="s">
        <v>14729</v>
      </c>
      <c r="B14267" s="370" t="s">
        <v>14730</v>
      </c>
      <c r="C14267" s="371" t="s">
        <v>770</v>
      </c>
      <c r="D14267" s="372">
        <v>0.02</v>
      </c>
    </row>
    <row r="14268" spans="1:4" x14ac:dyDescent="0.25">
      <c r="A14268" s="369" t="s">
        <v>4933</v>
      </c>
      <c r="B14268" s="370" t="s">
        <v>8125</v>
      </c>
      <c r="C14268" s="371" t="s">
        <v>52</v>
      </c>
      <c r="D14268" s="372"/>
    </row>
    <row r="14269" spans="1:4" x14ac:dyDescent="0.25">
      <c r="A14269" s="369" t="s">
        <v>8949</v>
      </c>
      <c r="B14269" s="370" t="s">
        <v>8950</v>
      </c>
      <c r="C14269" s="371" t="s">
        <v>770</v>
      </c>
      <c r="D14269" s="372">
        <v>1.2</v>
      </c>
    </row>
    <row r="14270" spans="1:4" x14ac:dyDescent="0.25">
      <c r="A14270" s="369" t="s">
        <v>12187</v>
      </c>
      <c r="B14270" s="370" t="s">
        <v>12188</v>
      </c>
      <c r="C14270" s="371" t="s">
        <v>52</v>
      </c>
      <c r="D14270" s="372">
        <v>1</v>
      </c>
    </row>
    <row r="14271" spans="1:4" ht="30" x14ac:dyDescent="0.25">
      <c r="A14271" s="369" t="s">
        <v>14729</v>
      </c>
      <c r="B14271" s="370" t="s">
        <v>14730</v>
      </c>
      <c r="C14271" s="371" t="s">
        <v>770</v>
      </c>
      <c r="D14271" s="372">
        <v>2.5000000000000001E-2</v>
      </c>
    </row>
    <row r="14272" spans="1:4" x14ac:dyDescent="0.25">
      <c r="A14272" s="369" t="s">
        <v>4934</v>
      </c>
      <c r="B14272" s="370" t="s">
        <v>8126</v>
      </c>
      <c r="C14272" s="371" t="s">
        <v>52</v>
      </c>
      <c r="D14272" s="372"/>
    </row>
    <row r="14273" spans="1:4" x14ac:dyDescent="0.25">
      <c r="A14273" s="369" t="s">
        <v>8949</v>
      </c>
      <c r="B14273" s="370" t="s">
        <v>8950</v>
      </c>
      <c r="C14273" s="371" t="s">
        <v>770</v>
      </c>
      <c r="D14273" s="372">
        <v>1.4</v>
      </c>
    </row>
    <row r="14274" spans="1:4" x14ac:dyDescent="0.25">
      <c r="A14274" s="369" t="s">
        <v>12189</v>
      </c>
      <c r="B14274" s="370" t="s">
        <v>12190</v>
      </c>
      <c r="C14274" s="371" t="s">
        <v>52</v>
      </c>
      <c r="D14274" s="372">
        <v>1</v>
      </c>
    </row>
    <row r="14275" spans="1:4" ht="30" x14ac:dyDescent="0.25">
      <c r="A14275" s="369" t="s">
        <v>14729</v>
      </c>
      <c r="B14275" s="370" t="s">
        <v>14730</v>
      </c>
      <c r="C14275" s="371" t="s">
        <v>770</v>
      </c>
      <c r="D14275" s="372">
        <v>3.5000000000000003E-2</v>
      </c>
    </row>
    <row r="14276" spans="1:4" x14ac:dyDescent="0.25">
      <c r="A14276" s="369" t="s">
        <v>4935</v>
      </c>
      <c r="B14276" s="370" t="s">
        <v>8127</v>
      </c>
      <c r="C14276" s="371" t="s">
        <v>52</v>
      </c>
      <c r="D14276" s="372"/>
    </row>
    <row r="14277" spans="1:4" x14ac:dyDescent="0.25">
      <c r="A14277" s="369" t="s">
        <v>8949</v>
      </c>
      <c r="B14277" s="370" t="s">
        <v>8950</v>
      </c>
      <c r="C14277" s="371" t="s">
        <v>770</v>
      </c>
      <c r="D14277" s="372">
        <v>1.6</v>
      </c>
    </row>
    <row r="14278" spans="1:4" x14ac:dyDescent="0.25">
      <c r="A14278" s="369" t="s">
        <v>12191</v>
      </c>
      <c r="B14278" s="370" t="s">
        <v>12192</v>
      </c>
      <c r="C14278" s="371" t="s">
        <v>52</v>
      </c>
      <c r="D14278" s="372">
        <v>1</v>
      </c>
    </row>
    <row r="14279" spans="1:4" ht="30" x14ac:dyDescent="0.25">
      <c r="A14279" s="369" t="s">
        <v>14729</v>
      </c>
      <c r="B14279" s="370" t="s">
        <v>14730</v>
      </c>
      <c r="C14279" s="371" t="s">
        <v>770</v>
      </c>
      <c r="D14279" s="372">
        <v>0.05</v>
      </c>
    </row>
    <row r="14280" spans="1:4" x14ac:dyDescent="0.25">
      <c r="A14280" s="369" t="s">
        <v>4936</v>
      </c>
      <c r="B14280" s="370" t="s">
        <v>8128</v>
      </c>
      <c r="C14280" s="371" t="s">
        <v>52</v>
      </c>
      <c r="D14280" s="372"/>
    </row>
    <row r="14281" spans="1:4" x14ac:dyDescent="0.25">
      <c r="A14281" s="369" t="s">
        <v>8949</v>
      </c>
      <c r="B14281" s="370" t="s">
        <v>8950</v>
      </c>
      <c r="C14281" s="371" t="s">
        <v>770</v>
      </c>
      <c r="D14281" s="372">
        <v>2</v>
      </c>
    </row>
    <row r="14282" spans="1:4" x14ac:dyDescent="0.25">
      <c r="A14282" s="369" t="s">
        <v>12193</v>
      </c>
      <c r="B14282" s="370" t="s">
        <v>12194</v>
      </c>
      <c r="C14282" s="371" t="s">
        <v>52</v>
      </c>
      <c r="D14282" s="372">
        <v>1</v>
      </c>
    </row>
    <row r="14283" spans="1:4" ht="30" x14ac:dyDescent="0.25">
      <c r="A14283" s="369" t="s">
        <v>14729</v>
      </c>
      <c r="B14283" s="370" t="s">
        <v>14730</v>
      </c>
      <c r="C14283" s="371" t="s">
        <v>770</v>
      </c>
      <c r="D14283" s="372">
        <v>0.06</v>
      </c>
    </row>
    <row r="14284" spans="1:4" x14ac:dyDescent="0.25">
      <c r="A14284" s="369" t="s">
        <v>4937</v>
      </c>
      <c r="B14284" s="370" t="s">
        <v>8129</v>
      </c>
      <c r="C14284" s="371" t="s">
        <v>52</v>
      </c>
      <c r="D14284" s="372"/>
    </row>
    <row r="14285" spans="1:4" x14ac:dyDescent="0.25">
      <c r="A14285" s="369" t="s">
        <v>8949</v>
      </c>
      <c r="B14285" s="370" t="s">
        <v>8950</v>
      </c>
      <c r="C14285" s="371" t="s">
        <v>770</v>
      </c>
      <c r="D14285" s="372">
        <v>2.4</v>
      </c>
    </row>
    <row r="14286" spans="1:4" x14ac:dyDescent="0.25">
      <c r="A14286" s="369" t="s">
        <v>12195</v>
      </c>
      <c r="B14286" s="370" t="s">
        <v>12196</v>
      </c>
      <c r="C14286" s="371" t="s">
        <v>52</v>
      </c>
      <c r="D14286" s="372">
        <v>1</v>
      </c>
    </row>
    <row r="14287" spans="1:4" ht="30" x14ac:dyDescent="0.25">
      <c r="A14287" s="369" t="s">
        <v>14729</v>
      </c>
      <c r="B14287" s="370" t="s">
        <v>14730</v>
      </c>
      <c r="C14287" s="371" t="s">
        <v>770</v>
      </c>
      <c r="D14287" s="372">
        <v>0.1</v>
      </c>
    </row>
    <row r="14288" spans="1:4" x14ac:dyDescent="0.25">
      <c r="A14288" s="369" t="s">
        <v>4938</v>
      </c>
      <c r="B14288" s="370" t="s">
        <v>8130</v>
      </c>
      <c r="C14288" s="371" t="s">
        <v>52</v>
      </c>
      <c r="D14288" s="372"/>
    </row>
    <row r="14289" spans="1:4" x14ac:dyDescent="0.25">
      <c r="A14289" s="369" t="s">
        <v>8949</v>
      </c>
      <c r="B14289" s="370" t="s">
        <v>8950</v>
      </c>
      <c r="C14289" s="371" t="s">
        <v>770</v>
      </c>
      <c r="D14289" s="372">
        <v>3</v>
      </c>
    </row>
    <row r="14290" spans="1:4" x14ac:dyDescent="0.25">
      <c r="A14290" s="369" t="s">
        <v>12197</v>
      </c>
      <c r="B14290" s="370" t="s">
        <v>12198</v>
      </c>
      <c r="C14290" s="371" t="s">
        <v>52</v>
      </c>
      <c r="D14290" s="372">
        <v>1</v>
      </c>
    </row>
    <row r="14291" spans="1:4" ht="30" x14ac:dyDescent="0.25">
      <c r="A14291" s="369" t="s">
        <v>14729</v>
      </c>
      <c r="B14291" s="370" t="s">
        <v>14730</v>
      </c>
      <c r="C14291" s="371" t="s">
        <v>770</v>
      </c>
      <c r="D14291" s="372">
        <v>0.12</v>
      </c>
    </row>
    <row r="14292" spans="1:4" x14ac:dyDescent="0.25">
      <c r="A14292" s="369" t="s">
        <v>4939</v>
      </c>
      <c r="B14292" s="370" t="s">
        <v>8131</v>
      </c>
      <c r="C14292" s="371" t="s">
        <v>52</v>
      </c>
      <c r="D14292" s="372"/>
    </row>
    <row r="14293" spans="1:4" x14ac:dyDescent="0.25">
      <c r="A14293" s="369" t="s">
        <v>8949</v>
      </c>
      <c r="B14293" s="370" t="s">
        <v>8950</v>
      </c>
      <c r="C14293" s="371" t="s">
        <v>770</v>
      </c>
      <c r="D14293" s="372">
        <v>6</v>
      </c>
    </row>
    <row r="14294" spans="1:4" x14ac:dyDescent="0.25">
      <c r="A14294" s="369" t="s">
        <v>12199</v>
      </c>
      <c r="B14294" s="370" t="s">
        <v>12200</v>
      </c>
      <c r="C14294" s="371" t="s">
        <v>52</v>
      </c>
      <c r="D14294" s="372">
        <v>1</v>
      </c>
    </row>
    <row r="14295" spans="1:4" ht="30" x14ac:dyDescent="0.25">
      <c r="A14295" s="369" t="s">
        <v>14729</v>
      </c>
      <c r="B14295" s="370" t="s">
        <v>14730</v>
      </c>
      <c r="C14295" s="371" t="s">
        <v>770</v>
      </c>
      <c r="D14295" s="372">
        <v>0.18</v>
      </c>
    </row>
    <row r="14296" spans="1:4" x14ac:dyDescent="0.25">
      <c r="A14296" s="365" t="s">
        <v>8132</v>
      </c>
      <c r="B14296" s="366" t="s">
        <v>4940</v>
      </c>
      <c r="C14296" s="367"/>
      <c r="D14296" s="368"/>
    </row>
    <row r="14297" spans="1:4" x14ac:dyDescent="0.25">
      <c r="A14297" s="369" t="s">
        <v>4941</v>
      </c>
      <c r="B14297" s="370" t="s">
        <v>8133</v>
      </c>
      <c r="C14297" s="371" t="s">
        <v>52</v>
      </c>
      <c r="D14297" s="372"/>
    </row>
    <row r="14298" spans="1:4" x14ac:dyDescent="0.25">
      <c r="A14298" s="369" t="s">
        <v>8919</v>
      </c>
      <c r="B14298" s="370" t="s">
        <v>8920</v>
      </c>
      <c r="C14298" s="371" t="s">
        <v>770</v>
      </c>
      <c r="D14298" s="372">
        <v>0.83</v>
      </c>
    </row>
    <row r="14299" spans="1:4" x14ac:dyDescent="0.25">
      <c r="A14299" s="369" t="s">
        <v>8949</v>
      </c>
      <c r="B14299" s="370" t="s">
        <v>8950</v>
      </c>
      <c r="C14299" s="371" t="s">
        <v>770</v>
      </c>
      <c r="D14299" s="372">
        <v>0.83</v>
      </c>
    </row>
    <row r="14300" spans="1:4" x14ac:dyDescent="0.25">
      <c r="A14300" s="369" t="s">
        <v>9129</v>
      </c>
      <c r="B14300" s="370" t="s">
        <v>9130</v>
      </c>
      <c r="C14300" s="371" t="s">
        <v>32</v>
      </c>
      <c r="D14300" s="372">
        <v>5.7000000000000002E-3</v>
      </c>
    </row>
    <row r="14301" spans="1:4" ht="30" x14ac:dyDescent="0.25">
      <c r="A14301" s="369" t="s">
        <v>11099</v>
      </c>
      <c r="B14301" s="370" t="s">
        <v>11100</v>
      </c>
      <c r="C14301" s="371" t="s">
        <v>52</v>
      </c>
      <c r="D14301" s="372">
        <v>1.3</v>
      </c>
    </row>
    <row r="14302" spans="1:4" x14ac:dyDescent="0.25">
      <c r="A14302" s="365" t="s">
        <v>8134</v>
      </c>
      <c r="B14302" s="366" t="s">
        <v>15215</v>
      </c>
      <c r="C14302" s="367"/>
      <c r="D14302" s="368"/>
    </row>
    <row r="14303" spans="1:4" ht="30" x14ac:dyDescent="0.25">
      <c r="A14303" s="369" t="s">
        <v>4942</v>
      </c>
      <c r="B14303" s="370" t="s">
        <v>4943</v>
      </c>
      <c r="C14303" s="371" t="s">
        <v>52</v>
      </c>
      <c r="D14303" s="372"/>
    </row>
    <row r="14304" spans="1:4" x14ac:dyDescent="0.25">
      <c r="A14304" s="369" t="s">
        <v>8919</v>
      </c>
      <c r="B14304" s="370" t="s">
        <v>8920</v>
      </c>
      <c r="C14304" s="371" t="s">
        <v>770</v>
      </c>
      <c r="D14304" s="372">
        <v>0.5</v>
      </c>
    </row>
    <row r="14305" spans="1:4" x14ac:dyDescent="0.25">
      <c r="A14305" s="369" t="s">
        <v>8921</v>
      </c>
      <c r="B14305" s="370" t="s">
        <v>8922</v>
      </c>
      <c r="C14305" s="371" t="s">
        <v>770</v>
      </c>
      <c r="D14305" s="372">
        <v>0.5</v>
      </c>
    </row>
    <row r="14306" spans="1:4" ht="30" x14ac:dyDescent="0.25">
      <c r="A14306" s="369" t="s">
        <v>11293</v>
      </c>
      <c r="B14306" s="370" t="s">
        <v>11294</v>
      </c>
      <c r="C14306" s="371" t="s">
        <v>52</v>
      </c>
      <c r="D14306" s="372">
        <v>1</v>
      </c>
    </row>
    <row r="14307" spans="1:4" ht="30" x14ac:dyDescent="0.25">
      <c r="A14307" s="369" t="s">
        <v>4944</v>
      </c>
      <c r="B14307" s="370" t="s">
        <v>4945</v>
      </c>
      <c r="C14307" s="371" t="s">
        <v>52</v>
      </c>
      <c r="D14307" s="372"/>
    </row>
    <row r="14308" spans="1:4" x14ac:dyDescent="0.25">
      <c r="A14308" s="369" t="s">
        <v>8919</v>
      </c>
      <c r="B14308" s="370" t="s">
        <v>8920</v>
      </c>
      <c r="C14308" s="371" t="s">
        <v>770</v>
      </c>
      <c r="D14308" s="372">
        <v>0.5</v>
      </c>
    </row>
    <row r="14309" spans="1:4" x14ac:dyDescent="0.25">
      <c r="A14309" s="369" t="s">
        <v>8921</v>
      </c>
      <c r="B14309" s="370" t="s">
        <v>8922</v>
      </c>
      <c r="C14309" s="371" t="s">
        <v>770</v>
      </c>
      <c r="D14309" s="372">
        <v>0.5</v>
      </c>
    </row>
    <row r="14310" spans="1:4" ht="30" x14ac:dyDescent="0.25">
      <c r="A14310" s="369" t="s">
        <v>11295</v>
      </c>
      <c r="B14310" s="370" t="s">
        <v>11296</v>
      </c>
      <c r="C14310" s="371" t="s">
        <v>52</v>
      </c>
      <c r="D14310" s="372">
        <v>1</v>
      </c>
    </row>
    <row r="14311" spans="1:4" ht="30" x14ac:dyDescent="0.25">
      <c r="A14311" s="369" t="s">
        <v>4946</v>
      </c>
      <c r="B14311" s="370" t="s">
        <v>4947</v>
      </c>
      <c r="C14311" s="371" t="s">
        <v>52</v>
      </c>
      <c r="D14311" s="372"/>
    </row>
    <row r="14312" spans="1:4" x14ac:dyDescent="0.25">
      <c r="A14312" s="369" t="s">
        <v>8919</v>
      </c>
      <c r="B14312" s="370" t="s">
        <v>8920</v>
      </c>
      <c r="C14312" s="371" t="s">
        <v>770</v>
      </c>
      <c r="D14312" s="372">
        <v>0.5</v>
      </c>
    </row>
    <row r="14313" spans="1:4" x14ac:dyDescent="0.25">
      <c r="A14313" s="369" t="s">
        <v>8921</v>
      </c>
      <c r="B14313" s="370" t="s">
        <v>8922</v>
      </c>
      <c r="C14313" s="371" t="s">
        <v>770</v>
      </c>
      <c r="D14313" s="372">
        <v>1</v>
      </c>
    </row>
    <row r="14314" spans="1:4" ht="30" x14ac:dyDescent="0.25">
      <c r="A14314" s="369" t="s">
        <v>11283</v>
      </c>
      <c r="B14314" s="370" t="s">
        <v>11284</v>
      </c>
      <c r="C14314" s="371" t="s">
        <v>52</v>
      </c>
      <c r="D14314" s="372">
        <v>1</v>
      </c>
    </row>
    <row r="14315" spans="1:4" ht="30" x14ac:dyDescent="0.25">
      <c r="A14315" s="369" t="s">
        <v>4948</v>
      </c>
      <c r="B14315" s="370" t="s">
        <v>4949</v>
      </c>
      <c r="C14315" s="371" t="s">
        <v>52</v>
      </c>
      <c r="D14315" s="372"/>
    </row>
    <row r="14316" spans="1:4" x14ac:dyDescent="0.25">
      <c r="A14316" s="369" t="s">
        <v>8919</v>
      </c>
      <c r="B14316" s="370" t="s">
        <v>8920</v>
      </c>
      <c r="C14316" s="371" t="s">
        <v>770</v>
      </c>
      <c r="D14316" s="372">
        <v>0.5</v>
      </c>
    </row>
    <row r="14317" spans="1:4" x14ac:dyDescent="0.25">
      <c r="A14317" s="369" t="s">
        <v>8921</v>
      </c>
      <c r="B14317" s="370" t="s">
        <v>8922</v>
      </c>
      <c r="C14317" s="371" t="s">
        <v>770</v>
      </c>
      <c r="D14317" s="372">
        <v>1</v>
      </c>
    </row>
    <row r="14318" spans="1:4" ht="30" x14ac:dyDescent="0.25">
      <c r="A14318" s="369" t="s">
        <v>11285</v>
      </c>
      <c r="B14318" s="370" t="s">
        <v>11286</v>
      </c>
      <c r="C14318" s="371" t="s">
        <v>52</v>
      </c>
      <c r="D14318" s="372">
        <v>1</v>
      </c>
    </row>
    <row r="14319" spans="1:4" ht="30" x14ac:dyDescent="0.25">
      <c r="A14319" s="369" t="s">
        <v>4950</v>
      </c>
      <c r="B14319" s="370" t="s">
        <v>4951</v>
      </c>
      <c r="C14319" s="371" t="s">
        <v>52</v>
      </c>
      <c r="D14319" s="372"/>
    </row>
    <row r="14320" spans="1:4" x14ac:dyDescent="0.25">
      <c r="A14320" s="369" t="s">
        <v>8919</v>
      </c>
      <c r="B14320" s="370" t="s">
        <v>8920</v>
      </c>
      <c r="C14320" s="371" t="s">
        <v>770</v>
      </c>
      <c r="D14320" s="372">
        <v>0.5</v>
      </c>
    </row>
    <row r="14321" spans="1:4" x14ac:dyDescent="0.25">
      <c r="A14321" s="369" t="s">
        <v>8921</v>
      </c>
      <c r="B14321" s="370" t="s">
        <v>8922</v>
      </c>
      <c r="C14321" s="371" t="s">
        <v>770</v>
      </c>
      <c r="D14321" s="372">
        <v>1</v>
      </c>
    </row>
    <row r="14322" spans="1:4" ht="30" x14ac:dyDescent="0.25">
      <c r="A14322" s="369" t="s">
        <v>11297</v>
      </c>
      <c r="B14322" s="370" t="s">
        <v>11298</v>
      </c>
      <c r="C14322" s="371" t="s">
        <v>52</v>
      </c>
      <c r="D14322" s="372">
        <v>1</v>
      </c>
    </row>
    <row r="14323" spans="1:4" ht="30" x14ac:dyDescent="0.25">
      <c r="A14323" s="369" t="s">
        <v>4952</v>
      </c>
      <c r="B14323" s="370" t="s">
        <v>8136</v>
      </c>
      <c r="C14323" s="371" t="s">
        <v>569</v>
      </c>
      <c r="D14323" s="372"/>
    </row>
    <row r="14324" spans="1:4" x14ac:dyDescent="0.25">
      <c r="A14324" s="369" t="s">
        <v>8919</v>
      </c>
      <c r="B14324" s="370" t="s">
        <v>8920</v>
      </c>
      <c r="C14324" s="371" t="s">
        <v>770</v>
      </c>
      <c r="D14324" s="372">
        <v>0.4</v>
      </c>
    </row>
    <row r="14325" spans="1:4" x14ac:dyDescent="0.25">
      <c r="A14325" s="369" t="s">
        <v>8921</v>
      </c>
      <c r="B14325" s="370" t="s">
        <v>8922</v>
      </c>
      <c r="C14325" s="371" t="s">
        <v>770</v>
      </c>
      <c r="D14325" s="372">
        <v>0.4</v>
      </c>
    </row>
    <row r="14326" spans="1:4" ht="45" x14ac:dyDescent="0.25">
      <c r="A14326" s="369" t="s">
        <v>11299</v>
      </c>
      <c r="B14326" s="370" t="s">
        <v>11300</v>
      </c>
      <c r="C14326" s="371" t="s">
        <v>569</v>
      </c>
      <c r="D14326" s="372">
        <v>1</v>
      </c>
    </row>
    <row r="14327" spans="1:4" ht="30" x14ac:dyDescent="0.25">
      <c r="A14327" s="369" t="s">
        <v>4953</v>
      </c>
      <c r="B14327" s="370" t="s">
        <v>8137</v>
      </c>
      <c r="C14327" s="371" t="s">
        <v>569</v>
      </c>
      <c r="D14327" s="372"/>
    </row>
    <row r="14328" spans="1:4" x14ac:dyDescent="0.25">
      <c r="A14328" s="369" t="s">
        <v>8919</v>
      </c>
      <c r="B14328" s="370" t="s">
        <v>8920</v>
      </c>
      <c r="C14328" s="371" t="s">
        <v>770</v>
      </c>
      <c r="D14328" s="372">
        <v>0.4</v>
      </c>
    </row>
    <row r="14329" spans="1:4" x14ac:dyDescent="0.25">
      <c r="A14329" s="369" t="s">
        <v>8921</v>
      </c>
      <c r="B14329" s="370" t="s">
        <v>8922</v>
      </c>
      <c r="C14329" s="371" t="s">
        <v>770</v>
      </c>
      <c r="D14329" s="372">
        <v>0.4</v>
      </c>
    </row>
    <row r="14330" spans="1:4" ht="45" x14ac:dyDescent="0.25">
      <c r="A14330" s="369" t="s">
        <v>11301</v>
      </c>
      <c r="B14330" s="370" t="s">
        <v>11302</v>
      </c>
      <c r="C14330" s="371" t="s">
        <v>569</v>
      </c>
      <c r="D14330" s="372">
        <v>1</v>
      </c>
    </row>
    <row r="14331" spans="1:4" ht="30" x14ac:dyDescent="0.25">
      <c r="A14331" s="369" t="s">
        <v>4954</v>
      </c>
      <c r="B14331" s="370" t="s">
        <v>8138</v>
      </c>
      <c r="C14331" s="371" t="s">
        <v>569</v>
      </c>
      <c r="D14331" s="372"/>
    </row>
    <row r="14332" spans="1:4" x14ac:dyDescent="0.25">
      <c r="A14332" s="369" t="s">
        <v>8919</v>
      </c>
      <c r="B14332" s="370" t="s">
        <v>8920</v>
      </c>
      <c r="C14332" s="371" t="s">
        <v>770</v>
      </c>
      <c r="D14332" s="372">
        <v>0.5</v>
      </c>
    </row>
    <row r="14333" spans="1:4" x14ac:dyDescent="0.25">
      <c r="A14333" s="369" t="s">
        <v>8921</v>
      </c>
      <c r="B14333" s="370" t="s">
        <v>8922</v>
      </c>
      <c r="C14333" s="371" t="s">
        <v>770</v>
      </c>
      <c r="D14333" s="372">
        <v>0.5</v>
      </c>
    </row>
    <row r="14334" spans="1:4" ht="45" x14ac:dyDescent="0.25">
      <c r="A14334" s="369" t="s">
        <v>11287</v>
      </c>
      <c r="B14334" s="370" t="s">
        <v>11288</v>
      </c>
      <c r="C14334" s="371" t="s">
        <v>569</v>
      </c>
      <c r="D14334" s="372">
        <v>1</v>
      </c>
    </row>
    <row r="14335" spans="1:4" ht="30" x14ac:dyDescent="0.25">
      <c r="A14335" s="369" t="s">
        <v>4955</v>
      </c>
      <c r="B14335" s="370" t="s">
        <v>8139</v>
      </c>
      <c r="C14335" s="371" t="s">
        <v>569</v>
      </c>
      <c r="D14335" s="372"/>
    </row>
    <row r="14336" spans="1:4" x14ac:dyDescent="0.25">
      <c r="A14336" s="369" t="s">
        <v>8919</v>
      </c>
      <c r="B14336" s="370" t="s">
        <v>8920</v>
      </c>
      <c r="C14336" s="371" t="s">
        <v>770</v>
      </c>
      <c r="D14336" s="372">
        <v>0.5</v>
      </c>
    </row>
    <row r="14337" spans="1:4" x14ac:dyDescent="0.25">
      <c r="A14337" s="369" t="s">
        <v>8921</v>
      </c>
      <c r="B14337" s="370" t="s">
        <v>8922</v>
      </c>
      <c r="C14337" s="371" t="s">
        <v>770</v>
      </c>
      <c r="D14337" s="372">
        <v>0.5</v>
      </c>
    </row>
    <row r="14338" spans="1:4" ht="45" x14ac:dyDescent="0.25">
      <c r="A14338" s="369" t="s">
        <v>11289</v>
      </c>
      <c r="B14338" s="370" t="s">
        <v>11290</v>
      </c>
      <c r="C14338" s="371" t="s">
        <v>569</v>
      </c>
      <c r="D14338" s="372">
        <v>1</v>
      </c>
    </row>
    <row r="14339" spans="1:4" ht="30" x14ac:dyDescent="0.25">
      <c r="A14339" s="369" t="s">
        <v>4956</v>
      </c>
      <c r="B14339" s="370" t="s">
        <v>8140</v>
      </c>
      <c r="C14339" s="371" t="s">
        <v>569</v>
      </c>
      <c r="D14339" s="372"/>
    </row>
    <row r="14340" spans="1:4" x14ac:dyDescent="0.25">
      <c r="A14340" s="369" t="s">
        <v>8919</v>
      </c>
      <c r="B14340" s="370" t="s">
        <v>8920</v>
      </c>
      <c r="C14340" s="371" t="s">
        <v>770</v>
      </c>
      <c r="D14340" s="372">
        <v>0.5</v>
      </c>
    </row>
    <row r="14341" spans="1:4" x14ac:dyDescent="0.25">
      <c r="A14341" s="369" t="s">
        <v>8921</v>
      </c>
      <c r="B14341" s="370" t="s">
        <v>8922</v>
      </c>
      <c r="C14341" s="371" t="s">
        <v>770</v>
      </c>
      <c r="D14341" s="372">
        <v>0.5</v>
      </c>
    </row>
    <row r="14342" spans="1:4" ht="45" x14ac:dyDescent="0.25">
      <c r="A14342" s="369" t="s">
        <v>11303</v>
      </c>
      <c r="B14342" s="370" t="s">
        <v>11304</v>
      </c>
      <c r="C14342" s="371" t="s">
        <v>569</v>
      </c>
      <c r="D14342" s="372">
        <v>1</v>
      </c>
    </row>
    <row r="14343" spans="1:4" ht="30" x14ac:dyDescent="0.25">
      <c r="A14343" s="369" t="s">
        <v>4957</v>
      </c>
      <c r="B14343" s="370" t="s">
        <v>4958</v>
      </c>
      <c r="C14343" s="371" t="s">
        <v>780</v>
      </c>
      <c r="D14343" s="372"/>
    </row>
    <row r="14344" spans="1:4" x14ac:dyDescent="0.25">
      <c r="A14344" s="369" t="s">
        <v>8919</v>
      </c>
      <c r="B14344" s="370" t="s">
        <v>8920</v>
      </c>
      <c r="C14344" s="371" t="s">
        <v>770</v>
      </c>
      <c r="D14344" s="372">
        <v>0.4</v>
      </c>
    </row>
    <row r="14345" spans="1:4" x14ac:dyDescent="0.25">
      <c r="A14345" s="369" t="s">
        <v>8921</v>
      </c>
      <c r="B14345" s="370" t="s">
        <v>8922</v>
      </c>
      <c r="C14345" s="371" t="s">
        <v>770</v>
      </c>
      <c r="D14345" s="372">
        <v>0.4</v>
      </c>
    </row>
    <row r="14346" spans="1:4" ht="30" x14ac:dyDescent="0.25">
      <c r="A14346" s="369" t="s">
        <v>11305</v>
      </c>
      <c r="B14346" s="370" t="s">
        <v>11306</v>
      </c>
      <c r="C14346" s="371" t="s">
        <v>780</v>
      </c>
      <c r="D14346" s="372">
        <v>1</v>
      </c>
    </row>
    <row r="14347" spans="1:4" ht="30" x14ac:dyDescent="0.25">
      <c r="A14347" s="369" t="s">
        <v>4959</v>
      </c>
      <c r="B14347" s="370" t="s">
        <v>4960</v>
      </c>
      <c r="C14347" s="371" t="s">
        <v>780</v>
      </c>
      <c r="D14347" s="372"/>
    </row>
    <row r="14348" spans="1:4" x14ac:dyDescent="0.25">
      <c r="A14348" s="369" t="s">
        <v>8919</v>
      </c>
      <c r="B14348" s="370" t="s">
        <v>8920</v>
      </c>
      <c r="C14348" s="371" t="s">
        <v>770</v>
      </c>
      <c r="D14348" s="372">
        <v>0.4</v>
      </c>
    </row>
    <row r="14349" spans="1:4" x14ac:dyDescent="0.25">
      <c r="A14349" s="369" t="s">
        <v>8921</v>
      </c>
      <c r="B14349" s="370" t="s">
        <v>8922</v>
      </c>
      <c r="C14349" s="371" t="s">
        <v>770</v>
      </c>
      <c r="D14349" s="372">
        <v>0.4</v>
      </c>
    </row>
    <row r="14350" spans="1:4" ht="30" x14ac:dyDescent="0.25">
      <c r="A14350" s="369" t="s">
        <v>11307</v>
      </c>
      <c r="B14350" s="370" t="s">
        <v>11308</v>
      </c>
      <c r="C14350" s="371" t="s">
        <v>780</v>
      </c>
      <c r="D14350" s="372">
        <v>1</v>
      </c>
    </row>
    <row r="14351" spans="1:4" ht="30" x14ac:dyDescent="0.25">
      <c r="A14351" s="369" t="s">
        <v>4961</v>
      </c>
      <c r="B14351" s="370" t="s">
        <v>8141</v>
      </c>
      <c r="C14351" s="371" t="s">
        <v>780</v>
      </c>
      <c r="D14351" s="372"/>
    </row>
    <row r="14352" spans="1:4" x14ac:dyDescent="0.25">
      <c r="A14352" s="369" t="s">
        <v>8919</v>
      </c>
      <c r="B14352" s="370" t="s">
        <v>8920</v>
      </c>
      <c r="C14352" s="371" t="s">
        <v>770</v>
      </c>
      <c r="D14352" s="372">
        <v>0.5</v>
      </c>
    </row>
    <row r="14353" spans="1:4" x14ac:dyDescent="0.25">
      <c r="A14353" s="369" t="s">
        <v>8921</v>
      </c>
      <c r="B14353" s="370" t="s">
        <v>8922</v>
      </c>
      <c r="C14353" s="371" t="s">
        <v>770</v>
      </c>
      <c r="D14353" s="372">
        <v>0.5</v>
      </c>
    </row>
    <row r="14354" spans="1:4" ht="30" x14ac:dyDescent="0.25">
      <c r="A14354" s="369" t="s">
        <v>11291</v>
      </c>
      <c r="B14354" s="370" t="s">
        <v>11292</v>
      </c>
      <c r="C14354" s="371" t="s">
        <v>569</v>
      </c>
      <c r="D14354" s="372">
        <v>1</v>
      </c>
    </row>
    <row r="14355" spans="1:4" ht="30" x14ac:dyDescent="0.25">
      <c r="A14355" s="369" t="s">
        <v>4962</v>
      </c>
      <c r="B14355" s="370" t="s">
        <v>8142</v>
      </c>
      <c r="C14355" s="371" t="s">
        <v>780</v>
      </c>
      <c r="D14355" s="372"/>
    </row>
    <row r="14356" spans="1:4" x14ac:dyDescent="0.25">
      <c r="A14356" s="369" t="s">
        <v>8919</v>
      </c>
      <c r="B14356" s="370" t="s">
        <v>8920</v>
      </c>
      <c r="C14356" s="371" t="s">
        <v>770</v>
      </c>
      <c r="D14356" s="372">
        <v>0.5</v>
      </c>
    </row>
    <row r="14357" spans="1:4" x14ac:dyDescent="0.25">
      <c r="A14357" s="369" t="s">
        <v>8921</v>
      </c>
      <c r="B14357" s="370" t="s">
        <v>8922</v>
      </c>
      <c r="C14357" s="371" t="s">
        <v>770</v>
      </c>
      <c r="D14357" s="372">
        <v>0.5</v>
      </c>
    </row>
    <row r="14358" spans="1:4" ht="30" x14ac:dyDescent="0.25">
      <c r="A14358" s="369" t="s">
        <v>11395</v>
      </c>
      <c r="B14358" s="370" t="s">
        <v>11396</v>
      </c>
      <c r="C14358" s="371" t="s">
        <v>780</v>
      </c>
      <c r="D14358" s="372">
        <v>1</v>
      </c>
    </row>
    <row r="14359" spans="1:4" ht="30" x14ac:dyDescent="0.25">
      <c r="A14359" s="369" t="s">
        <v>4963</v>
      </c>
      <c r="B14359" s="370" t="s">
        <v>8143</v>
      </c>
      <c r="C14359" s="371" t="s">
        <v>780</v>
      </c>
      <c r="D14359" s="372"/>
    </row>
    <row r="14360" spans="1:4" x14ac:dyDescent="0.25">
      <c r="A14360" s="369" t="s">
        <v>8919</v>
      </c>
      <c r="B14360" s="370" t="s">
        <v>8920</v>
      </c>
      <c r="C14360" s="371" t="s">
        <v>770</v>
      </c>
      <c r="D14360" s="372">
        <v>0.5</v>
      </c>
    </row>
    <row r="14361" spans="1:4" x14ac:dyDescent="0.25">
      <c r="A14361" s="369" t="s">
        <v>8921</v>
      </c>
      <c r="B14361" s="370" t="s">
        <v>8922</v>
      </c>
      <c r="C14361" s="371" t="s">
        <v>770</v>
      </c>
      <c r="D14361" s="372">
        <v>0.5</v>
      </c>
    </row>
    <row r="14362" spans="1:4" ht="30" x14ac:dyDescent="0.25">
      <c r="A14362" s="369" t="s">
        <v>11309</v>
      </c>
      <c r="B14362" s="370" t="s">
        <v>11310</v>
      </c>
      <c r="C14362" s="371" t="s">
        <v>780</v>
      </c>
      <c r="D14362" s="372">
        <v>1</v>
      </c>
    </row>
    <row r="14363" spans="1:4" ht="30" x14ac:dyDescent="0.25">
      <c r="A14363" s="369" t="s">
        <v>4964</v>
      </c>
      <c r="B14363" s="370" t="s">
        <v>8144</v>
      </c>
      <c r="C14363" s="371" t="s">
        <v>780</v>
      </c>
      <c r="D14363" s="372"/>
    </row>
    <row r="14364" spans="1:4" x14ac:dyDescent="0.25">
      <c r="A14364" s="369" t="s">
        <v>8919</v>
      </c>
      <c r="B14364" s="370" t="s">
        <v>8920</v>
      </c>
      <c r="C14364" s="371" t="s">
        <v>770</v>
      </c>
      <c r="D14364" s="372">
        <v>0.5</v>
      </c>
    </row>
    <row r="14365" spans="1:4" x14ac:dyDescent="0.25">
      <c r="A14365" s="369" t="s">
        <v>8921</v>
      </c>
      <c r="B14365" s="370" t="s">
        <v>8922</v>
      </c>
      <c r="C14365" s="371" t="s">
        <v>770</v>
      </c>
      <c r="D14365" s="372">
        <v>0.5</v>
      </c>
    </row>
    <row r="14366" spans="1:4" ht="30" x14ac:dyDescent="0.25">
      <c r="A14366" s="369" t="s">
        <v>11311</v>
      </c>
      <c r="B14366" s="370" t="s">
        <v>11312</v>
      </c>
      <c r="C14366" s="371" t="s">
        <v>780</v>
      </c>
      <c r="D14366" s="372">
        <v>1</v>
      </c>
    </row>
    <row r="14367" spans="1:4" ht="30" x14ac:dyDescent="0.25">
      <c r="A14367" s="369" t="s">
        <v>4965</v>
      </c>
      <c r="B14367" s="370" t="s">
        <v>4966</v>
      </c>
      <c r="C14367" s="371" t="s">
        <v>52</v>
      </c>
      <c r="D14367" s="372"/>
    </row>
    <row r="14368" spans="1:4" x14ac:dyDescent="0.25">
      <c r="A14368" s="369" t="s">
        <v>8919</v>
      </c>
      <c r="B14368" s="370" t="s">
        <v>8920</v>
      </c>
      <c r="C14368" s="371" t="s">
        <v>770</v>
      </c>
      <c r="D14368" s="372">
        <v>0.5</v>
      </c>
    </row>
    <row r="14369" spans="1:4" x14ac:dyDescent="0.25">
      <c r="A14369" s="369" t="s">
        <v>8921</v>
      </c>
      <c r="B14369" s="370" t="s">
        <v>8922</v>
      </c>
      <c r="C14369" s="371" t="s">
        <v>770</v>
      </c>
      <c r="D14369" s="372">
        <v>1</v>
      </c>
    </row>
    <row r="14370" spans="1:4" ht="45" x14ac:dyDescent="0.25">
      <c r="A14370" s="369" t="s">
        <v>11411</v>
      </c>
      <c r="B14370" s="370" t="s">
        <v>11412</v>
      </c>
      <c r="C14370" s="371" t="s">
        <v>52</v>
      </c>
      <c r="D14370" s="372">
        <v>1</v>
      </c>
    </row>
    <row r="14371" spans="1:4" ht="30" x14ac:dyDescent="0.25">
      <c r="A14371" s="369" t="s">
        <v>4967</v>
      </c>
      <c r="B14371" s="370" t="s">
        <v>4968</v>
      </c>
      <c r="C14371" s="371" t="s">
        <v>52</v>
      </c>
      <c r="D14371" s="372"/>
    </row>
    <row r="14372" spans="1:4" x14ac:dyDescent="0.25">
      <c r="A14372" s="369" t="s">
        <v>8919</v>
      </c>
      <c r="B14372" s="370" t="s">
        <v>8920</v>
      </c>
      <c r="C14372" s="371" t="s">
        <v>770</v>
      </c>
      <c r="D14372" s="372">
        <v>0.5</v>
      </c>
    </row>
    <row r="14373" spans="1:4" x14ac:dyDescent="0.25">
      <c r="A14373" s="369" t="s">
        <v>8921</v>
      </c>
      <c r="B14373" s="370" t="s">
        <v>8922</v>
      </c>
      <c r="C14373" s="371" t="s">
        <v>770</v>
      </c>
      <c r="D14373" s="372">
        <v>1</v>
      </c>
    </row>
    <row r="14374" spans="1:4" ht="45" x14ac:dyDescent="0.25">
      <c r="A14374" s="369" t="s">
        <v>11485</v>
      </c>
      <c r="B14374" s="370" t="s">
        <v>11486</v>
      </c>
      <c r="C14374" s="371" t="s">
        <v>52</v>
      </c>
      <c r="D14374" s="372">
        <v>1</v>
      </c>
    </row>
    <row r="14375" spans="1:4" x14ac:dyDescent="0.25">
      <c r="A14375" s="369" t="s">
        <v>4969</v>
      </c>
      <c r="B14375" s="370" t="s">
        <v>4970</v>
      </c>
      <c r="C14375" s="371" t="s">
        <v>569</v>
      </c>
      <c r="D14375" s="372"/>
    </row>
    <row r="14376" spans="1:4" x14ac:dyDescent="0.25">
      <c r="A14376" s="369" t="s">
        <v>8919</v>
      </c>
      <c r="B14376" s="370" t="s">
        <v>8920</v>
      </c>
      <c r="C14376" s="371" t="s">
        <v>770</v>
      </c>
      <c r="D14376" s="372">
        <v>0.4</v>
      </c>
    </row>
    <row r="14377" spans="1:4" x14ac:dyDescent="0.25">
      <c r="A14377" s="369" t="s">
        <v>8921</v>
      </c>
      <c r="B14377" s="370" t="s">
        <v>8922</v>
      </c>
      <c r="C14377" s="371" t="s">
        <v>770</v>
      </c>
      <c r="D14377" s="372">
        <v>0.4</v>
      </c>
    </row>
    <row r="14378" spans="1:4" x14ac:dyDescent="0.25">
      <c r="A14378" s="369" t="s">
        <v>11457</v>
      </c>
      <c r="B14378" s="370" t="s">
        <v>11458</v>
      </c>
      <c r="C14378" s="371" t="s">
        <v>569</v>
      </c>
      <c r="D14378" s="372">
        <v>1</v>
      </c>
    </row>
    <row r="14379" spans="1:4" x14ac:dyDescent="0.25">
      <c r="A14379" s="369" t="s">
        <v>4971</v>
      </c>
      <c r="B14379" s="370" t="s">
        <v>4972</v>
      </c>
      <c r="C14379" s="371" t="s">
        <v>569</v>
      </c>
      <c r="D14379" s="372"/>
    </row>
    <row r="14380" spans="1:4" x14ac:dyDescent="0.25">
      <c r="A14380" s="369" t="s">
        <v>8919</v>
      </c>
      <c r="B14380" s="370" t="s">
        <v>8920</v>
      </c>
      <c r="C14380" s="371" t="s">
        <v>770</v>
      </c>
      <c r="D14380" s="372">
        <v>0.4</v>
      </c>
    </row>
    <row r="14381" spans="1:4" x14ac:dyDescent="0.25">
      <c r="A14381" s="369" t="s">
        <v>8921</v>
      </c>
      <c r="B14381" s="370" t="s">
        <v>8922</v>
      </c>
      <c r="C14381" s="371" t="s">
        <v>770</v>
      </c>
      <c r="D14381" s="372">
        <v>0.4</v>
      </c>
    </row>
    <row r="14382" spans="1:4" x14ac:dyDescent="0.25">
      <c r="A14382" s="369" t="s">
        <v>11459</v>
      </c>
      <c r="B14382" s="370" t="s">
        <v>11460</v>
      </c>
      <c r="C14382" s="371" t="s">
        <v>569</v>
      </c>
      <c r="D14382" s="372">
        <v>1</v>
      </c>
    </row>
    <row r="14383" spans="1:4" x14ac:dyDescent="0.25">
      <c r="A14383" s="369" t="s">
        <v>4973</v>
      </c>
      <c r="B14383" s="370" t="s">
        <v>4974</v>
      </c>
      <c r="C14383" s="371" t="s">
        <v>569</v>
      </c>
      <c r="D14383" s="372"/>
    </row>
    <row r="14384" spans="1:4" x14ac:dyDescent="0.25">
      <c r="A14384" s="369" t="s">
        <v>8919</v>
      </c>
      <c r="B14384" s="370" t="s">
        <v>8920</v>
      </c>
      <c r="C14384" s="371" t="s">
        <v>770</v>
      </c>
      <c r="D14384" s="372">
        <v>0.5</v>
      </c>
    </row>
    <row r="14385" spans="1:4" x14ac:dyDescent="0.25">
      <c r="A14385" s="369" t="s">
        <v>8921</v>
      </c>
      <c r="B14385" s="370" t="s">
        <v>8922</v>
      </c>
      <c r="C14385" s="371" t="s">
        <v>770</v>
      </c>
      <c r="D14385" s="372">
        <v>0.5</v>
      </c>
    </row>
    <row r="14386" spans="1:4" x14ac:dyDescent="0.25">
      <c r="A14386" s="369" t="s">
        <v>11461</v>
      </c>
      <c r="B14386" s="370" t="s">
        <v>11462</v>
      </c>
      <c r="C14386" s="371" t="s">
        <v>569</v>
      </c>
      <c r="D14386" s="372">
        <v>1</v>
      </c>
    </row>
    <row r="14387" spans="1:4" x14ac:dyDescent="0.25">
      <c r="A14387" s="369" t="s">
        <v>4975</v>
      </c>
      <c r="B14387" s="370" t="s">
        <v>4976</v>
      </c>
      <c r="C14387" s="371" t="s">
        <v>569</v>
      </c>
      <c r="D14387" s="372"/>
    </row>
    <row r="14388" spans="1:4" x14ac:dyDescent="0.25">
      <c r="A14388" s="369" t="s">
        <v>8919</v>
      </c>
      <c r="B14388" s="370" t="s">
        <v>8920</v>
      </c>
      <c r="C14388" s="371" t="s">
        <v>770</v>
      </c>
      <c r="D14388" s="372">
        <v>0.5</v>
      </c>
    </row>
    <row r="14389" spans="1:4" x14ac:dyDescent="0.25">
      <c r="A14389" s="369" t="s">
        <v>8921</v>
      </c>
      <c r="B14389" s="370" t="s">
        <v>8922</v>
      </c>
      <c r="C14389" s="371" t="s">
        <v>770</v>
      </c>
      <c r="D14389" s="372">
        <v>0.5</v>
      </c>
    </row>
    <row r="14390" spans="1:4" ht="30" x14ac:dyDescent="0.25">
      <c r="A14390" s="369" t="s">
        <v>11389</v>
      </c>
      <c r="B14390" s="370" t="s">
        <v>11390</v>
      </c>
      <c r="C14390" s="371" t="s">
        <v>569</v>
      </c>
      <c r="D14390" s="372">
        <v>1</v>
      </c>
    </row>
    <row r="14391" spans="1:4" x14ac:dyDescent="0.25">
      <c r="A14391" s="369" t="s">
        <v>4977</v>
      </c>
      <c r="B14391" s="370" t="s">
        <v>4978</v>
      </c>
      <c r="C14391" s="371" t="s">
        <v>569</v>
      </c>
      <c r="D14391" s="372"/>
    </row>
    <row r="14392" spans="1:4" x14ac:dyDescent="0.25">
      <c r="A14392" s="369" t="s">
        <v>8919</v>
      </c>
      <c r="B14392" s="370" t="s">
        <v>8920</v>
      </c>
      <c r="C14392" s="371" t="s">
        <v>770</v>
      </c>
      <c r="D14392" s="372">
        <v>0.5</v>
      </c>
    </row>
    <row r="14393" spans="1:4" x14ac:dyDescent="0.25">
      <c r="A14393" s="369" t="s">
        <v>8921</v>
      </c>
      <c r="B14393" s="370" t="s">
        <v>8922</v>
      </c>
      <c r="C14393" s="371" t="s">
        <v>770</v>
      </c>
      <c r="D14393" s="372">
        <v>0.5</v>
      </c>
    </row>
    <row r="14394" spans="1:4" ht="30" x14ac:dyDescent="0.25">
      <c r="A14394" s="369" t="s">
        <v>11391</v>
      </c>
      <c r="B14394" s="370" t="s">
        <v>11392</v>
      </c>
      <c r="C14394" s="371" t="s">
        <v>569</v>
      </c>
      <c r="D14394" s="372">
        <v>1</v>
      </c>
    </row>
    <row r="14395" spans="1:4" x14ac:dyDescent="0.25">
      <c r="A14395" s="369" t="s">
        <v>4979</v>
      </c>
      <c r="B14395" s="370" t="s">
        <v>4980</v>
      </c>
      <c r="C14395" s="371" t="s">
        <v>569</v>
      </c>
      <c r="D14395" s="372"/>
    </row>
    <row r="14396" spans="1:4" x14ac:dyDescent="0.25">
      <c r="A14396" s="369" t="s">
        <v>8919</v>
      </c>
      <c r="B14396" s="370" t="s">
        <v>8920</v>
      </c>
      <c r="C14396" s="371" t="s">
        <v>770</v>
      </c>
      <c r="D14396" s="372">
        <v>0.5</v>
      </c>
    </row>
    <row r="14397" spans="1:4" x14ac:dyDescent="0.25">
      <c r="A14397" s="369" t="s">
        <v>8921</v>
      </c>
      <c r="B14397" s="370" t="s">
        <v>8922</v>
      </c>
      <c r="C14397" s="371" t="s">
        <v>770</v>
      </c>
      <c r="D14397" s="372">
        <v>0.5</v>
      </c>
    </row>
    <row r="14398" spans="1:4" ht="30" x14ac:dyDescent="0.25">
      <c r="A14398" s="369" t="s">
        <v>11421</v>
      </c>
      <c r="B14398" s="370" t="s">
        <v>11422</v>
      </c>
      <c r="C14398" s="371" t="s">
        <v>569</v>
      </c>
      <c r="D14398" s="372">
        <v>1</v>
      </c>
    </row>
    <row r="14399" spans="1:4" x14ac:dyDescent="0.25">
      <c r="A14399" s="369" t="s">
        <v>4981</v>
      </c>
      <c r="B14399" s="370" t="s">
        <v>4982</v>
      </c>
      <c r="C14399" s="371" t="s">
        <v>569</v>
      </c>
      <c r="D14399" s="372"/>
    </row>
    <row r="14400" spans="1:4" x14ac:dyDescent="0.25">
      <c r="A14400" s="369" t="s">
        <v>8919</v>
      </c>
      <c r="B14400" s="370" t="s">
        <v>8920</v>
      </c>
      <c r="C14400" s="371" t="s">
        <v>770</v>
      </c>
      <c r="D14400" s="372">
        <v>0.4</v>
      </c>
    </row>
    <row r="14401" spans="1:4" x14ac:dyDescent="0.25">
      <c r="A14401" s="369" t="s">
        <v>8921</v>
      </c>
      <c r="B14401" s="370" t="s">
        <v>8922</v>
      </c>
      <c r="C14401" s="371" t="s">
        <v>770</v>
      </c>
      <c r="D14401" s="372">
        <v>0.4</v>
      </c>
    </row>
    <row r="14402" spans="1:4" x14ac:dyDescent="0.25">
      <c r="A14402" s="369" t="s">
        <v>11467</v>
      </c>
      <c r="B14402" s="370" t="s">
        <v>11468</v>
      </c>
      <c r="C14402" s="371" t="s">
        <v>569</v>
      </c>
      <c r="D14402" s="372">
        <v>1</v>
      </c>
    </row>
    <row r="14403" spans="1:4" x14ac:dyDescent="0.25">
      <c r="A14403" s="369" t="s">
        <v>4983</v>
      </c>
      <c r="B14403" s="370" t="s">
        <v>4984</v>
      </c>
      <c r="C14403" s="371" t="s">
        <v>569</v>
      </c>
      <c r="D14403" s="372"/>
    </row>
    <row r="14404" spans="1:4" x14ac:dyDescent="0.25">
      <c r="A14404" s="369" t="s">
        <v>8919</v>
      </c>
      <c r="B14404" s="370" t="s">
        <v>8920</v>
      </c>
      <c r="C14404" s="371" t="s">
        <v>770</v>
      </c>
      <c r="D14404" s="372">
        <v>0.4</v>
      </c>
    </row>
    <row r="14405" spans="1:4" x14ac:dyDescent="0.25">
      <c r="A14405" s="369" t="s">
        <v>8921</v>
      </c>
      <c r="B14405" s="370" t="s">
        <v>8922</v>
      </c>
      <c r="C14405" s="371" t="s">
        <v>770</v>
      </c>
      <c r="D14405" s="372">
        <v>0.4</v>
      </c>
    </row>
    <row r="14406" spans="1:4" x14ac:dyDescent="0.25">
      <c r="A14406" s="369" t="s">
        <v>11477</v>
      </c>
      <c r="B14406" s="370" t="s">
        <v>11478</v>
      </c>
      <c r="C14406" s="371" t="s">
        <v>569</v>
      </c>
      <c r="D14406" s="372">
        <v>1</v>
      </c>
    </row>
    <row r="14407" spans="1:4" x14ac:dyDescent="0.25">
      <c r="A14407" s="369" t="s">
        <v>4985</v>
      </c>
      <c r="B14407" s="370" t="s">
        <v>4986</v>
      </c>
      <c r="C14407" s="371" t="s">
        <v>569</v>
      </c>
      <c r="D14407" s="372"/>
    </row>
    <row r="14408" spans="1:4" x14ac:dyDescent="0.25">
      <c r="A14408" s="369" t="s">
        <v>8919</v>
      </c>
      <c r="B14408" s="370" t="s">
        <v>8920</v>
      </c>
      <c r="C14408" s="371" t="s">
        <v>770</v>
      </c>
      <c r="D14408" s="372">
        <v>0.5</v>
      </c>
    </row>
    <row r="14409" spans="1:4" x14ac:dyDescent="0.25">
      <c r="A14409" s="369" t="s">
        <v>8921</v>
      </c>
      <c r="B14409" s="370" t="s">
        <v>8922</v>
      </c>
      <c r="C14409" s="371" t="s">
        <v>770</v>
      </c>
      <c r="D14409" s="372">
        <v>0.5</v>
      </c>
    </row>
    <row r="14410" spans="1:4" ht="30" x14ac:dyDescent="0.25">
      <c r="A14410" s="369" t="s">
        <v>11375</v>
      </c>
      <c r="B14410" s="370" t="s">
        <v>11376</v>
      </c>
      <c r="C14410" s="371" t="s">
        <v>569</v>
      </c>
      <c r="D14410" s="372">
        <v>1</v>
      </c>
    </row>
    <row r="14411" spans="1:4" x14ac:dyDescent="0.25">
      <c r="A14411" s="369" t="s">
        <v>4987</v>
      </c>
      <c r="B14411" s="370" t="s">
        <v>4988</v>
      </c>
      <c r="C14411" s="371" t="s">
        <v>569</v>
      </c>
      <c r="D14411" s="372"/>
    </row>
    <row r="14412" spans="1:4" x14ac:dyDescent="0.25">
      <c r="A14412" s="369" t="s">
        <v>8919</v>
      </c>
      <c r="B14412" s="370" t="s">
        <v>8920</v>
      </c>
      <c r="C14412" s="371" t="s">
        <v>770</v>
      </c>
      <c r="D14412" s="372">
        <v>0.5</v>
      </c>
    </row>
    <row r="14413" spans="1:4" x14ac:dyDescent="0.25">
      <c r="A14413" s="369" t="s">
        <v>8921</v>
      </c>
      <c r="B14413" s="370" t="s">
        <v>8922</v>
      </c>
      <c r="C14413" s="371" t="s">
        <v>770</v>
      </c>
      <c r="D14413" s="372">
        <v>0.5</v>
      </c>
    </row>
    <row r="14414" spans="1:4" ht="30" x14ac:dyDescent="0.25">
      <c r="A14414" s="369" t="s">
        <v>11377</v>
      </c>
      <c r="B14414" s="370" t="s">
        <v>11378</v>
      </c>
      <c r="C14414" s="371" t="s">
        <v>569</v>
      </c>
      <c r="D14414" s="372">
        <v>1</v>
      </c>
    </row>
    <row r="14415" spans="1:4" x14ac:dyDescent="0.25">
      <c r="A14415" s="369" t="s">
        <v>4989</v>
      </c>
      <c r="B14415" s="370" t="s">
        <v>4990</v>
      </c>
      <c r="C14415" s="371" t="s">
        <v>569</v>
      </c>
      <c r="D14415" s="372"/>
    </row>
    <row r="14416" spans="1:4" x14ac:dyDescent="0.25">
      <c r="A14416" s="369" t="s">
        <v>8919</v>
      </c>
      <c r="B14416" s="370" t="s">
        <v>8920</v>
      </c>
      <c r="C14416" s="371" t="s">
        <v>770</v>
      </c>
      <c r="D14416" s="372">
        <v>0.5</v>
      </c>
    </row>
    <row r="14417" spans="1:4" x14ac:dyDescent="0.25">
      <c r="A14417" s="369" t="s">
        <v>8921</v>
      </c>
      <c r="B14417" s="370" t="s">
        <v>8922</v>
      </c>
      <c r="C14417" s="371" t="s">
        <v>770</v>
      </c>
      <c r="D14417" s="372">
        <v>0.5</v>
      </c>
    </row>
    <row r="14418" spans="1:4" ht="30" x14ac:dyDescent="0.25">
      <c r="A14418" s="369" t="s">
        <v>11417</v>
      </c>
      <c r="B14418" s="370" t="s">
        <v>11418</v>
      </c>
      <c r="C14418" s="371" t="s">
        <v>569</v>
      </c>
      <c r="D14418" s="372">
        <v>1</v>
      </c>
    </row>
    <row r="14419" spans="1:4" x14ac:dyDescent="0.25">
      <c r="A14419" s="369" t="s">
        <v>4991</v>
      </c>
      <c r="B14419" s="370" t="s">
        <v>4992</v>
      </c>
      <c r="C14419" s="371" t="s">
        <v>569</v>
      </c>
      <c r="D14419" s="372"/>
    </row>
    <row r="14420" spans="1:4" x14ac:dyDescent="0.25">
      <c r="A14420" s="369" t="s">
        <v>8919</v>
      </c>
      <c r="B14420" s="370" t="s">
        <v>8920</v>
      </c>
      <c r="C14420" s="371" t="s">
        <v>770</v>
      </c>
      <c r="D14420" s="372">
        <v>0.4</v>
      </c>
    </row>
    <row r="14421" spans="1:4" x14ac:dyDescent="0.25">
      <c r="A14421" s="369" t="s">
        <v>8921</v>
      </c>
      <c r="B14421" s="370" t="s">
        <v>8922</v>
      </c>
      <c r="C14421" s="371" t="s">
        <v>770</v>
      </c>
      <c r="D14421" s="372">
        <v>0.4</v>
      </c>
    </row>
    <row r="14422" spans="1:4" ht="30" x14ac:dyDescent="0.25">
      <c r="A14422" s="369" t="s">
        <v>11379</v>
      </c>
      <c r="B14422" s="370" t="s">
        <v>11380</v>
      </c>
      <c r="C14422" s="371" t="s">
        <v>569</v>
      </c>
      <c r="D14422" s="372">
        <v>1</v>
      </c>
    </row>
    <row r="14423" spans="1:4" x14ac:dyDescent="0.25">
      <c r="A14423" s="369" t="s">
        <v>4993</v>
      </c>
      <c r="B14423" s="370" t="s">
        <v>4994</v>
      </c>
      <c r="C14423" s="371" t="s">
        <v>569</v>
      </c>
      <c r="D14423" s="372"/>
    </row>
    <row r="14424" spans="1:4" x14ac:dyDescent="0.25">
      <c r="A14424" s="369" t="s">
        <v>8919</v>
      </c>
      <c r="B14424" s="370" t="s">
        <v>8920</v>
      </c>
      <c r="C14424" s="371" t="s">
        <v>770</v>
      </c>
      <c r="D14424" s="372">
        <v>0.4</v>
      </c>
    </row>
    <row r="14425" spans="1:4" x14ac:dyDescent="0.25">
      <c r="A14425" s="369" t="s">
        <v>8921</v>
      </c>
      <c r="B14425" s="370" t="s">
        <v>8922</v>
      </c>
      <c r="C14425" s="371" t="s">
        <v>770</v>
      </c>
      <c r="D14425" s="372">
        <v>0.4</v>
      </c>
    </row>
    <row r="14426" spans="1:4" ht="30" x14ac:dyDescent="0.25">
      <c r="A14426" s="369" t="s">
        <v>11381</v>
      </c>
      <c r="B14426" s="370" t="s">
        <v>11382</v>
      </c>
      <c r="C14426" s="371" t="s">
        <v>569</v>
      </c>
      <c r="D14426" s="372">
        <v>1</v>
      </c>
    </row>
    <row r="14427" spans="1:4" x14ac:dyDescent="0.25">
      <c r="A14427" s="369" t="s">
        <v>4995</v>
      </c>
      <c r="B14427" s="370" t="s">
        <v>4996</v>
      </c>
      <c r="C14427" s="371" t="s">
        <v>569</v>
      </c>
      <c r="D14427" s="372"/>
    </row>
    <row r="14428" spans="1:4" x14ac:dyDescent="0.25">
      <c r="A14428" s="369" t="s">
        <v>8919</v>
      </c>
      <c r="B14428" s="370" t="s">
        <v>8920</v>
      </c>
      <c r="C14428" s="371" t="s">
        <v>770</v>
      </c>
      <c r="D14428" s="372">
        <v>0.4</v>
      </c>
    </row>
    <row r="14429" spans="1:4" x14ac:dyDescent="0.25">
      <c r="A14429" s="369" t="s">
        <v>8921</v>
      </c>
      <c r="B14429" s="370" t="s">
        <v>8922</v>
      </c>
      <c r="C14429" s="371" t="s">
        <v>770</v>
      </c>
      <c r="D14429" s="372">
        <v>0.4</v>
      </c>
    </row>
    <row r="14430" spans="1:4" x14ac:dyDescent="0.25">
      <c r="A14430" s="369" t="s">
        <v>11469</v>
      </c>
      <c r="B14430" s="370" t="s">
        <v>11470</v>
      </c>
      <c r="C14430" s="371" t="s">
        <v>569</v>
      </c>
      <c r="D14430" s="372">
        <v>1</v>
      </c>
    </row>
    <row r="14431" spans="1:4" x14ac:dyDescent="0.25">
      <c r="A14431" s="369" t="s">
        <v>4997</v>
      </c>
      <c r="B14431" s="370" t="s">
        <v>4998</v>
      </c>
      <c r="C14431" s="371" t="s">
        <v>569</v>
      </c>
      <c r="D14431" s="372"/>
    </row>
    <row r="14432" spans="1:4" x14ac:dyDescent="0.25">
      <c r="A14432" s="369" t="s">
        <v>8919</v>
      </c>
      <c r="B14432" s="370" t="s">
        <v>8920</v>
      </c>
      <c r="C14432" s="371" t="s">
        <v>770</v>
      </c>
      <c r="D14432" s="372">
        <v>0.5</v>
      </c>
    </row>
    <row r="14433" spans="1:4" x14ac:dyDescent="0.25">
      <c r="A14433" s="369" t="s">
        <v>8921</v>
      </c>
      <c r="B14433" s="370" t="s">
        <v>8922</v>
      </c>
      <c r="C14433" s="371" t="s">
        <v>770</v>
      </c>
      <c r="D14433" s="372">
        <v>0.5</v>
      </c>
    </row>
    <row r="14434" spans="1:4" ht="30" x14ac:dyDescent="0.25">
      <c r="A14434" s="369" t="s">
        <v>11383</v>
      </c>
      <c r="B14434" s="370" t="s">
        <v>11384</v>
      </c>
      <c r="C14434" s="371" t="s">
        <v>569</v>
      </c>
      <c r="D14434" s="372">
        <v>1</v>
      </c>
    </row>
    <row r="14435" spans="1:4" x14ac:dyDescent="0.25">
      <c r="A14435" s="369" t="s">
        <v>4999</v>
      </c>
      <c r="B14435" s="370" t="s">
        <v>5000</v>
      </c>
      <c r="C14435" s="371" t="s">
        <v>569</v>
      </c>
      <c r="D14435" s="372"/>
    </row>
    <row r="14436" spans="1:4" x14ac:dyDescent="0.25">
      <c r="A14436" s="369" t="s">
        <v>8919</v>
      </c>
      <c r="B14436" s="370" t="s">
        <v>8920</v>
      </c>
      <c r="C14436" s="371" t="s">
        <v>770</v>
      </c>
      <c r="D14436" s="372">
        <v>0.5</v>
      </c>
    </row>
    <row r="14437" spans="1:4" x14ac:dyDescent="0.25">
      <c r="A14437" s="369" t="s">
        <v>8921</v>
      </c>
      <c r="B14437" s="370" t="s">
        <v>8922</v>
      </c>
      <c r="C14437" s="371" t="s">
        <v>770</v>
      </c>
      <c r="D14437" s="372">
        <v>0.5</v>
      </c>
    </row>
    <row r="14438" spans="1:4" ht="30" x14ac:dyDescent="0.25">
      <c r="A14438" s="369" t="s">
        <v>11385</v>
      </c>
      <c r="B14438" s="370" t="s">
        <v>11386</v>
      </c>
      <c r="C14438" s="371" t="s">
        <v>569</v>
      </c>
      <c r="D14438" s="372">
        <v>1</v>
      </c>
    </row>
    <row r="14439" spans="1:4" x14ac:dyDescent="0.25">
      <c r="A14439" s="369" t="s">
        <v>5001</v>
      </c>
      <c r="B14439" s="370" t="s">
        <v>5002</v>
      </c>
      <c r="C14439" s="371" t="s">
        <v>569</v>
      </c>
      <c r="D14439" s="372"/>
    </row>
    <row r="14440" spans="1:4" x14ac:dyDescent="0.25">
      <c r="A14440" s="369" t="s">
        <v>8919</v>
      </c>
      <c r="B14440" s="370" t="s">
        <v>8920</v>
      </c>
      <c r="C14440" s="371" t="s">
        <v>770</v>
      </c>
      <c r="D14440" s="372">
        <v>0.5</v>
      </c>
    </row>
    <row r="14441" spans="1:4" x14ac:dyDescent="0.25">
      <c r="A14441" s="369" t="s">
        <v>8921</v>
      </c>
      <c r="B14441" s="370" t="s">
        <v>8922</v>
      </c>
      <c r="C14441" s="371" t="s">
        <v>770</v>
      </c>
      <c r="D14441" s="372">
        <v>0.5</v>
      </c>
    </row>
    <row r="14442" spans="1:4" ht="30" x14ac:dyDescent="0.25">
      <c r="A14442" s="369" t="s">
        <v>11387</v>
      </c>
      <c r="B14442" s="370" t="s">
        <v>11388</v>
      </c>
      <c r="C14442" s="371" t="s">
        <v>569</v>
      </c>
      <c r="D14442" s="372">
        <v>1</v>
      </c>
    </row>
    <row r="14443" spans="1:4" ht="30" x14ac:dyDescent="0.25">
      <c r="A14443" s="369" t="s">
        <v>5003</v>
      </c>
      <c r="B14443" s="370" t="s">
        <v>8145</v>
      </c>
      <c r="C14443" s="371" t="s">
        <v>569</v>
      </c>
      <c r="D14443" s="372"/>
    </row>
    <row r="14444" spans="1:4" x14ac:dyDescent="0.25">
      <c r="A14444" s="369" t="s">
        <v>8919</v>
      </c>
      <c r="B14444" s="370" t="s">
        <v>8920</v>
      </c>
      <c r="C14444" s="371" t="s">
        <v>770</v>
      </c>
      <c r="D14444" s="372">
        <v>0.5</v>
      </c>
    </row>
    <row r="14445" spans="1:4" x14ac:dyDescent="0.25">
      <c r="A14445" s="369" t="s">
        <v>8921</v>
      </c>
      <c r="B14445" s="370" t="s">
        <v>8922</v>
      </c>
      <c r="C14445" s="371" t="s">
        <v>770</v>
      </c>
      <c r="D14445" s="372">
        <v>0.5</v>
      </c>
    </row>
    <row r="14446" spans="1:4" ht="45" x14ac:dyDescent="0.25">
      <c r="A14446" s="369" t="s">
        <v>11397</v>
      </c>
      <c r="B14446" s="370" t="s">
        <v>11398</v>
      </c>
      <c r="C14446" s="371" t="s">
        <v>569</v>
      </c>
      <c r="D14446" s="372">
        <v>1</v>
      </c>
    </row>
    <row r="14447" spans="1:4" ht="30" x14ac:dyDescent="0.25">
      <c r="A14447" s="369" t="s">
        <v>5004</v>
      </c>
      <c r="B14447" s="370" t="s">
        <v>8146</v>
      </c>
      <c r="C14447" s="371" t="s">
        <v>569</v>
      </c>
      <c r="D14447" s="372"/>
    </row>
    <row r="14448" spans="1:4" x14ac:dyDescent="0.25">
      <c r="A14448" s="369" t="s">
        <v>8919</v>
      </c>
      <c r="B14448" s="370" t="s">
        <v>8920</v>
      </c>
      <c r="C14448" s="371" t="s">
        <v>770</v>
      </c>
      <c r="D14448" s="372">
        <v>0.5</v>
      </c>
    </row>
    <row r="14449" spans="1:4" x14ac:dyDescent="0.25">
      <c r="A14449" s="369" t="s">
        <v>8921</v>
      </c>
      <c r="B14449" s="370" t="s">
        <v>8922</v>
      </c>
      <c r="C14449" s="371" t="s">
        <v>770</v>
      </c>
      <c r="D14449" s="372">
        <v>0.5</v>
      </c>
    </row>
    <row r="14450" spans="1:4" ht="45" x14ac:dyDescent="0.25">
      <c r="A14450" s="369" t="s">
        <v>11489</v>
      </c>
      <c r="B14450" s="370" t="s">
        <v>11490</v>
      </c>
      <c r="C14450" s="371" t="s">
        <v>569</v>
      </c>
      <c r="D14450" s="372">
        <v>1</v>
      </c>
    </row>
    <row r="14451" spans="1:4" ht="30" x14ac:dyDescent="0.25">
      <c r="A14451" s="369" t="s">
        <v>5005</v>
      </c>
      <c r="B14451" s="370" t="s">
        <v>5006</v>
      </c>
      <c r="C14451" s="371" t="s">
        <v>569</v>
      </c>
      <c r="D14451" s="372"/>
    </row>
    <row r="14452" spans="1:4" x14ac:dyDescent="0.25">
      <c r="A14452" s="369" t="s">
        <v>8919</v>
      </c>
      <c r="B14452" s="370" t="s">
        <v>8920</v>
      </c>
      <c r="C14452" s="371" t="s">
        <v>770</v>
      </c>
      <c r="D14452" s="372">
        <v>0.4</v>
      </c>
    </row>
    <row r="14453" spans="1:4" x14ac:dyDescent="0.25">
      <c r="A14453" s="369" t="s">
        <v>8921</v>
      </c>
      <c r="B14453" s="370" t="s">
        <v>8922</v>
      </c>
      <c r="C14453" s="371" t="s">
        <v>770</v>
      </c>
      <c r="D14453" s="372">
        <v>0.4</v>
      </c>
    </row>
    <row r="14454" spans="1:4" ht="30" x14ac:dyDescent="0.25">
      <c r="A14454" s="369" t="s">
        <v>11463</v>
      </c>
      <c r="B14454" s="370" t="s">
        <v>11464</v>
      </c>
      <c r="C14454" s="371" t="s">
        <v>569</v>
      </c>
      <c r="D14454" s="372">
        <v>1</v>
      </c>
    </row>
    <row r="14455" spans="1:4" ht="30" x14ac:dyDescent="0.25">
      <c r="A14455" s="369" t="s">
        <v>5007</v>
      </c>
      <c r="B14455" s="370" t="s">
        <v>5008</v>
      </c>
      <c r="C14455" s="371" t="s">
        <v>569</v>
      </c>
      <c r="D14455" s="372"/>
    </row>
    <row r="14456" spans="1:4" x14ac:dyDescent="0.25">
      <c r="A14456" s="369" t="s">
        <v>8919</v>
      </c>
      <c r="B14456" s="370" t="s">
        <v>8920</v>
      </c>
      <c r="C14456" s="371" t="s">
        <v>770</v>
      </c>
      <c r="D14456" s="372">
        <v>0.5</v>
      </c>
    </row>
    <row r="14457" spans="1:4" x14ac:dyDescent="0.25">
      <c r="A14457" s="369" t="s">
        <v>8921</v>
      </c>
      <c r="B14457" s="370" t="s">
        <v>8922</v>
      </c>
      <c r="C14457" s="371" t="s">
        <v>770</v>
      </c>
      <c r="D14457" s="372">
        <v>0.5</v>
      </c>
    </row>
    <row r="14458" spans="1:4" ht="30" x14ac:dyDescent="0.25">
      <c r="A14458" s="369" t="s">
        <v>11465</v>
      </c>
      <c r="B14458" s="370" t="s">
        <v>11466</v>
      </c>
      <c r="C14458" s="371" t="s">
        <v>569</v>
      </c>
      <c r="D14458" s="372">
        <v>1</v>
      </c>
    </row>
    <row r="14459" spans="1:4" ht="30" x14ac:dyDescent="0.25">
      <c r="A14459" s="369" t="s">
        <v>5009</v>
      </c>
      <c r="B14459" s="370" t="s">
        <v>5010</v>
      </c>
      <c r="C14459" s="371" t="s">
        <v>569</v>
      </c>
      <c r="D14459" s="372"/>
    </row>
    <row r="14460" spans="1:4" x14ac:dyDescent="0.25">
      <c r="A14460" s="369" t="s">
        <v>8919</v>
      </c>
      <c r="B14460" s="370" t="s">
        <v>8920</v>
      </c>
      <c r="C14460" s="371" t="s">
        <v>770</v>
      </c>
      <c r="D14460" s="372">
        <v>0.5</v>
      </c>
    </row>
    <row r="14461" spans="1:4" x14ac:dyDescent="0.25">
      <c r="A14461" s="369" t="s">
        <v>8921</v>
      </c>
      <c r="B14461" s="370" t="s">
        <v>8922</v>
      </c>
      <c r="C14461" s="371" t="s">
        <v>770</v>
      </c>
      <c r="D14461" s="372">
        <v>0.5</v>
      </c>
    </row>
    <row r="14462" spans="1:4" ht="30" x14ac:dyDescent="0.25">
      <c r="A14462" s="369" t="s">
        <v>11429</v>
      </c>
      <c r="B14462" s="370" t="s">
        <v>11430</v>
      </c>
      <c r="C14462" s="371" t="s">
        <v>569</v>
      </c>
      <c r="D14462" s="372">
        <v>1</v>
      </c>
    </row>
    <row r="14463" spans="1:4" ht="30" x14ac:dyDescent="0.25">
      <c r="A14463" s="369" t="s">
        <v>5011</v>
      </c>
      <c r="B14463" s="370" t="s">
        <v>5012</v>
      </c>
      <c r="C14463" s="371" t="s">
        <v>569</v>
      </c>
      <c r="D14463" s="372"/>
    </row>
    <row r="14464" spans="1:4" x14ac:dyDescent="0.25">
      <c r="A14464" s="369" t="s">
        <v>8919</v>
      </c>
      <c r="B14464" s="370" t="s">
        <v>8920</v>
      </c>
      <c r="C14464" s="371" t="s">
        <v>770</v>
      </c>
      <c r="D14464" s="372">
        <v>0.5</v>
      </c>
    </row>
    <row r="14465" spans="1:4" x14ac:dyDescent="0.25">
      <c r="A14465" s="369" t="s">
        <v>8921</v>
      </c>
      <c r="B14465" s="370" t="s">
        <v>8922</v>
      </c>
      <c r="C14465" s="371" t="s">
        <v>770</v>
      </c>
      <c r="D14465" s="372">
        <v>0.5</v>
      </c>
    </row>
    <row r="14466" spans="1:4" ht="30" x14ac:dyDescent="0.25">
      <c r="A14466" s="369" t="s">
        <v>11403</v>
      </c>
      <c r="B14466" s="370" t="s">
        <v>11404</v>
      </c>
      <c r="C14466" s="371" t="s">
        <v>569</v>
      </c>
      <c r="D14466" s="372">
        <v>1</v>
      </c>
    </row>
    <row r="14467" spans="1:4" ht="30" x14ac:dyDescent="0.25">
      <c r="A14467" s="369" t="s">
        <v>5013</v>
      </c>
      <c r="B14467" s="370" t="s">
        <v>5014</v>
      </c>
      <c r="C14467" s="371" t="s">
        <v>569</v>
      </c>
      <c r="D14467" s="372"/>
    </row>
    <row r="14468" spans="1:4" x14ac:dyDescent="0.25">
      <c r="A14468" s="369" t="s">
        <v>8919</v>
      </c>
      <c r="B14468" s="370" t="s">
        <v>8920</v>
      </c>
      <c r="C14468" s="371" t="s">
        <v>770</v>
      </c>
      <c r="D14468" s="372">
        <v>0.5</v>
      </c>
    </row>
    <row r="14469" spans="1:4" x14ac:dyDescent="0.25">
      <c r="A14469" s="369" t="s">
        <v>8921</v>
      </c>
      <c r="B14469" s="370" t="s">
        <v>8922</v>
      </c>
      <c r="C14469" s="371" t="s">
        <v>770</v>
      </c>
      <c r="D14469" s="372">
        <v>0.5</v>
      </c>
    </row>
    <row r="14470" spans="1:4" ht="30" x14ac:dyDescent="0.25">
      <c r="A14470" s="369" t="s">
        <v>11405</v>
      </c>
      <c r="B14470" s="370" t="s">
        <v>11406</v>
      </c>
      <c r="C14470" s="371" t="s">
        <v>569</v>
      </c>
      <c r="D14470" s="372">
        <v>1</v>
      </c>
    </row>
    <row r="14471" spans="1:4" ht="30" x14ac:dyDescent="0.25">
      <c r="A14471" s="369" t="s">
        <v>5015</v>
      </c>
      <c r="B14471" s="370" t="s">
        <v>5016</v>
      </c>
      <c r="C14471" s="371" t="s">
        <v>569</v>
      </c>
      <c r="D14471" s="372"/>
    </row>
    <row r="14472" spans="1:4" x14ac:dyDescent="0.25">
      <c r="A14472" s="369" t="s">
        <v>8919</v>
      </c>
      <c r="B14472" s="370" t="s">
        <v>8920</v>
      </c>
      <c r="C14472" s="371" t="s">
        <v>770</v>
      </c>
      <c r="D14472" s="372">
        <v>0.5</v>
      </c>
    </row>
    <row r="14473" spans="1:4" x14ac:dyDescent="0.25">
      <c r="A14473" s="369" t="s">
        <v>8921</v>
      </c>
      <c r="B14473" s="370" t="s">
        <v>8922</v>
      </c>
      <c r="C14473" s="371" t="s">
        <v>770</v>
      </c>
      <c r="D14473" s="372">
        <v>0.5</v>
      </c>
    </row>
    <row r="14474" spans="1:4" ht="30" x14ac:dyDescent="0.25">
      <c r="A14474" s="369" t="s">
        <v>11475</v>
      </c>
      <c r="B14474" s="370" t="s">
        <v>11476</v>
      </c>
      <c r="C14474" s="371" t="s">
        <v>569</v>
      </c>
      <c r="D14474" s="372">
        <v>1</v>
      </c>
    </row>
    <row r="14475" spans="1:4" ht="30" x14ac:dyDescent="0.25">
      <c r="A14475" s="369" t="s">
        <v>5017</v>
      </c>
      <c r="B14475" s="370" t="s">
        <v>5018</v>
      </c>
      <c r="C14475" s="371" t="s">
        <v>569</v>
      </c>
      <c r="D14475" s="372"/>
    </row>
    <row r="14476" spans="1:4" x14ac:dyDescent="0.25">
      <c r="A14476" s="369" t="s">
        <v>8919</v>
      </c>
      <c r="B14476" s="370" t="s">
        <v>8920</v>
      </c>
      <c r="C14476" s="371" t="s">
        <v>770</v>
      </c>
      <c r="D14476" s="372">
        <v>0.5</v>
      </c>
    </row>
    <row r="14477" spans="1:4" x14ac:dyDescent="0.25">
      <c r="A14477" s="369" t="s">
        <v>8921</v>
      </c>
      <c r="B14477" s="370" t="s">
        <v>8922</v>
      </c>
      <c r="C14477" s="371" t="s">
        <v>770</v>
      </c>
      <c r="D14477" s="372">
        <v>0.5</v>
      </c>
    </row>
    <row r="14478" spans="1:4" ht="30" x14ac:dyDescent="0.25">
      <c r="A14478" s="369" t="s">
        <v>11407</v>
      </c>
      <c r="B14478" s="370" t="s">
        <v>11408</v>
      </c>
      <c r="C14478" s="371" t="s">
        <v>569</v>
      </c>
      <c r="D14478" s="372">
        <v>1</v>
      </c>
    </row>
    <row r="14479" spans="1:4" ht="30" x14ac:dyDescent="0.25">
      <c r="A14479" s="369" t="s">
        <v>5019</v>
      </c>
      <c r="B14479" s="370" t="s">
        <v>5020</v>
      </c>
      <c r="C14479" s="371" t="s">
        <v>569</v>
      </c>
      <c r="D14479" s="372"/>
    </row>
    <row r="14480" spans="1:4" x14ac:dyDescent="0.25">
      <c r="A14480" s="369" t="s">
        <v>8919</v>
      </c>
      <c r="B14480" s="370" t="s">
        <v>8920</v>
      </c>
      <c r="C14480" s="371" t="s">
        <v>770</v>
      </c>
      <c r="D14480" s="372">
        <v>0.5</v>
      </c>
    </row>
    <row r="14481" spans="1:4" x14ac:dyDescent="0.25">
      <c r="A14481" s="369" t="s">
        <v>8921</v>
      </c>
      <c r="B14481" s="370" t="s">
        <v>8922</v>
      </c>
      <c r="C14481" s="371" t="s">
        <v>770</v>
      </c>
      <c r="D14481" s="372">
        <v>0.5</v>
      </c>
    </row>
    <row r="14482" spans="1:4" ht="30" x14ac:dyDescent="0.25">
      <c r="A14482" s="369" t="s">
        <v>11409</v>
      </c>
      <c r="B14482" s="370" t="s">
        <v>11410</v>
      </c>
      <c r="C14482" s="371" t="s">
        <v>569</v>
      </c>
      <c r="D14482" s="372">
        <v>1</v>
      </c>
    </row>
    <row r="14483" spans="1:4" ht="30" x14ac:dyDescent="0.25">
      <c r="A14483" s="369" t="s">
        <v>5021</v>
      </c>
      <c r="B14483" s="370" t="s">
        <v>5022</v>
      </c>
      <c r="C14483" s="371" t="s">
        <v>569</v>
      </c>
      <c r="D14483" s="372"/>
    </row>
    <row r="14484" spans="1:4" x14ac:dyDescent="0.25">
      <c r="A14484" s="369" t="s">
        <v>8919</v>
      </c>
      <c r="B14484" s="370" t="s">
        <v>8920</v>
      </c>
      <c r="C14484" s="371" t="s">
        <v>770</v>
      </c>
      <c r="D14484" s="372">
        <v>0.5</v>
      </c>
    </row>
    <row r="14485" spans="1:4" x14ac:dyDescent="0.25">
      <c r="A14485" s="369" t="s">
        <v>8921</v>
      </c>
      <c r="B14485" s="370" t="s">
        <v>8922</v>
      </c>
      <c r="C14485" s="371" t="s">
        <v>770</v>
      </c>
      <c r="D14485" s="372">
        <v>0.5</v>
      </c>
    </row>
    <row r="14486" spans="1:4" ht="30" x14ac:dyDescent="0.25">
      <c r="A14486" s="369" t="s">
        <v>11413</v>
      </c>
      <c r="B14486" s="370" t="s">
        <v>11414</v>
      </c>
      <c r="C14486" s="371" t="s">
        <v>569</v>
      </c>
      <c r="D14486" s="372">
        <v>1</v>
      </c>
    </row>
    <row r="14487" spans="1:4" ht="30" x14ac:dyDescent="0.25">
      <c r="A14487" s="369" t="s">
        <v>5023</v>
      </c>
      <c r="B14487" s="370" t="s">
        <v>5024</v>
      </c>
      <c r="C14487" s="371" t="s">
        <v>569</v>
      </c>
      <c r="D14487" s="372"/>
    </row>
    <row r="14488" spans="1:4" x14ac:dyDescent="0.25">
      <c r="A14488" s="369" t="s">
        <v>8919</v>
      </c>
      <c r="B14488" s="370" t="s">
        <v>8920</v>
      </c>
      <c r="C14488" s="371" t="s">
        <v>770</v>
      </c>
      <c r="D14488" s="372">
        <v>0.5</v>
      </c>
    </row>
    <row r="14489" spans="1:4" x14ac:dyDescent="0.25">
      <c r="A14489" s="369" t="s">
        <v>8921</v>
      </c>
      <c r="B14489" s="370" t="s">
        <v>8922</v>
      </c>
      <c r="C14489" s="371" t="s">
        <v>770</v>
      </c>
      <c r="D14489" s="372">
        <v>0.5</v>
      </c>
    </row>
    <row r="14490" spans="1:4" ht="30" x14ac:dyDescent="0.25">
      <c r="A14490" s="369" t="s">
        <v>11487</v>
      </c>
      <c r="B14490" s="370" t="s">
        <v>11488</v>
      </c>
      <c r="C14490" s="371" t="s">
        <v>569</v>
      </c>
      <c r="D14490" s="372">
        <v>1</v>
      </c>
    </row>
    <row r="14491" spans="1:4" x14ac:dyDescent="0.25">
      <c r="A14491" s="369" t="s">
        <v>5025</v>
      </c>
      <c r="B14491" s="370" t="s">
        <v>5026</v>
      </c>
      <c r="C14491" s="371" t="s">
        <v>569</v>
      </c>
      <c r="D14491" s="372"/>
    </row>
    <row r="14492" spans="1:4" x14ac:dyDescent="0.25">
      <c r="A14492" s="369" t="s">
        <v>8919</v>
      </c>
      <c r="B14492" s="370" t="s">
        <v>8920</v>
      </c>
      <c r="C14492" s="371" t="s">
        <v>770</v>
      </c>
      <c r="D14492" s="372">
        <v>0.4</v>
      </c>
    </row>
    <row r="14493" spans="1:4" x14ac:dyDescent="0.25">
      <c r="A14493" s="369" t="s">
        <v>8921</v>
      </c>
      <c r="B14493" s="370" t="s">
        <v>8922</v>
      </c>
      <c r="C14493" s="371" t="s">
        <v>770</v>
      </c>
      <c r="D14493" s="372">
        <v>0.4</v>
      </c>
    </row>
    <row r="14494" spans="1:4" x14ac:dyDescent="0.25">
      <c r="A14494" s="369" t="s">
        <v>11471</v>
      </c>
      <c r="B14494" s="370" t="s">
        <v>11472</v>
      </c>
      <c r="C14494" s="371" t="s">
        <v>569</v>
      </c>
      <c r="D14494" s="372">
        <v>1</v>
      </c>
    </row>
    <row r="14495" spans="1:4" x14ac:dyDescent="0.25">
      <c r="A14495" s="369" t="s">
        <v>5027</v>
      </c>
      <c r="B14495" s="370" t="s">
        <v>5028</v>
      </c>
      <c r="C14495" s="371" t="s">
        <v>569</v>
      </c>
      <c r="D14495" s="372"/>
    </row>
    <row r="14496" spans="1:4" x14ac:dyDescent="0.25">
      <c r="A14496" s="369" t="s">
        <v>8919</v>
      </c>
      <c r="B14496" s="370" t="s">
        <v>8920</v>
      </c>
      <c r="C14496" s="371" t="s">
        <v>770</v>
      </c>
      <c r="D14496" s="372">
        <v>0.5</v>
      </c>
    </row>
    <row r="14497" spans="1:4" x14ac:dyDescent="0.25">
      <c r="A14497" s="369" t="s">
        <v>8921</v>
      </c>
      <c r="B14497" s="370" t="s">
        <v>8922</v>
      </c>
      <c r="C14497" s="371" t="s">
        <v>770</v>
      </c>
      <c r="D14497" s="372">
        <v>0.5</v>
      </c>
    </row>
    <row r="14498" spans="1:4" ht="30" x14ac:dyDescent="0.25">
      <c r="A14498" s="369" t="s">
        <v>11479</v>
      </c>
      <c r="B14498" s="370" t="s">
        <v>11480</v>
      </c>
      <c r="C14498" s="371" t="s">
        <v>569</v>
      </c>
      <c r="D14498" s="372">
        <v>1</v>
      </c>
    </row>
    <row r="14499" spans="1:4" x14ac:dyDescent="0.25">
      <c r="A14499" s="369" t="s">
        <v>5029</v>
      </c>
      <c r="B14499" s="370" t="s">
        <v>5030</v>
      </c>
      <c r="C14499" s="371" t="s">
        <v>569</v>
      </c>
      <c r="D14499" s="372"/>
    </row>
    <row r="14500" spans="1:4" x14ac:dyDescent="0.25">
      <c r="A14500" s="369" t="s">
        <v>8919</v>
      </c>
      <c r="B14500" s="370" t="s">
        <v>8920</v>
      </c>
      <c r="C14500" s="371" t="s">
        <v>770</v>
      </c>
      <c r="D14500" s="372">
        <v>0.5</v>
      </c>
    </row>
    <row r="14501" spans="1:4" x14ac:dyDescent="0.25">
      <c r="A14501" s="369" t="s">
        <v>8921</v>
      </c>
      <c r="B14501" s="370" t="s">
        <v>8922</v>
      </c>
      <c r="C14501" s="371" t="s">
        <v>770</v>
      </c>
      <c r="D14501" s="372">
        <v>0.5</v>
      </c>
    </row>
    <row r="14502" spans="1:4" ht="30" x14ac:dyDescent="0.25">
      <c r="A14502" s="369" t="s">
        <v>11393</v>
      </c>
      <c r="B14502" s="370" t="s">
        <v>11394</v>
      </c>
      <c r="C14502" s="371" t="s">
        <v>569</v>
      </c>
      <c r="D14502" s="372">
        <v>1</v>
      </c>
    </row>
    <row r="14503" spans="1:4" x14ac:dyDescent="0.25">
      <c r="A14503" s="369" t="s">
        <v>5031</v>
      </c>
      <c r="B14503" s="370" t="s">
        <v>5032</v>
      </c>
      <c r="C14503" s="371" t="s">
        <v>569</v>
      </c>
      <c r="D14503" s="372"/>
    </row>
    <row r="14504" spans="1:4" x14ac:dyDescent="0.25">
      <c r="A14504" s="369" t="s">
        <v>8919</v>
      </c>
      <c r="B14504" s="370" t="s">
        <v>8920</v>
      </c>
      <c r="C14504" s="371" t="s">
        <v>770</v>
      </c>
      <c r="D14504" s="372">
        <v>0.5</v>
      </c>
    </row>
    <row r="14505" spans="1:4" x14ac:dyDescent="0.25">
      <c r="A14505" s="369" t="s">
        <v>8921</v>
      </c>
      <c r="B14505" s="370" t="s">
        <v>8922</v>
      </c>
      <c r="C14505" s="371" t="s">
        <v>770</v>
      </c>
      <c r="D14505" s="372">
        <v>0.5</v>
      </c>
    </row>
    <row r="14506" spans="1:4" ht="30" x14ac:dyDescent="0.25">
      <c r="A14506" s="369" t="s">
        <v>11435</v>
      </c>
      <c r="B14506" s="370" t="s">
        <v>11436</v>
      </c>
      <c r="C14506" s="371" t="s">
        <v>569</v>
      </c>
      <c r="D14506" s="372">
        <v>1</v>
      </c>
    </row>
    <row r="14507" spans="1:4" x14ac:dyDescent="0.25">
      <c r="A14507" s="369" t="s">
        <v>5033</v>
      </c>
      <c r="B14507" s="370" t="s">
        <v>5034</v>
      </c>
      <c r="C14507" s="371" t="s">
        <v>569</v>
      </c>
      <c r="D14507" s="372"/>
    </row>
    <row r="14508" spans="1:4" x14ac:dyDescent="0.25">
      <c r="A14508" s="369" t="s">
        <v>8919</v>
      </c>
      <c r="B14508" s="370" t="s">
        <v>8920</v>
      </c>
      <c r="C14508" s="371" t="s">
        <v>770</v>
      </c>
      <c r="D14508" s="372">
        <v>0.5</v>
      </c>
    </row>
    <row r="14509" spans="1:4" x14ac:dyDescent="0.25">
      <c r="A14509" s="369" t="s">
        <v>8921</v>
      </c>
      <c r="B14509" s="370" t="s">
        <v>8922</v>
      </c>
      <c r="C14509" s="371" t="s">
        <v>770</v>
      </c>
      <c r="D14509" s="372">
        <v>0.5</v>
      </c>
    </row>
    <row r="14510" spans="1:4" ht="30" x14ac:dyDescent="0.25">
      <c r="A14510" s="369" t="s">
        <v>11437</v>
      </c>
      <c r="B14510" s="370" t="s">
        <v>11438</v>
      </c>
      <c r="C14510" s="371" t="s">
        <v>569</v>
      </c>
      <c r="D14510" s="372">
        <v>1</v>
      </c>
    </row>
    <row r="14511" spans="1:4" ht="45" x14ac:dyDescent="0.25">
      <c r="A14511" s="369" t="s">
        <v>5035</v>
      </c>
      <c r="B14511" s="370" t="s">
        <v>5036</v>
      </c>
      <c r="C14511" s="371" t="s">
        <v>569</v>
      </c>
      <c r="D14511" s="372"/>
    </row>
    <row r="14512" spans="1:4" x14ac:dyDescent="0.25">
      <c r="A14512" s="369" t="s">
        <v>8919</v>
      </c>
      <c r="B14512" s="370" t="s">
        <v>8920</v>
      </c>
      <c r="C14512" s="371" t="s">
        <v>770</v>
      </c>
      <c r="D14512" s="372">
        <v>0.4</v>
      </c>
    </row>
    <row r="14513" spans="1:4" x14ac:dyDescent="0.25">
      <c r="A14513" s="369" t="s">
        <v>8921</v>
      </c>
      <c r="B14513" s="370" t="s">
        <v>8922</v>
      </c>
      <c r="C14513" s="371" t="s">
        <v>770</v>
      </c>
      <c r="D14513" s="372">
        <v>0.4</v>
      </c>
    </row>
    <row r="14514" spans="1:4" ht="30" x14ac:dyDescent="0.25">
      <c r="A14514" s="369" t="s">
        <v>11473</v>
      </c>
      <c r="B14514" s="370" t="s">
        <v>11474</v>
      </c>
      <c r="C14514" s="371" t="s">
        <v>569</v>
      </c>
      <c r="D14514" s="372">
        <v>1</v>
      </c>
    </row>
    <row r="14515" spans="1:4" ht="45" x14ac:dyDescent="0.25">
      <c r="A14515" s="369" t="s">
        <v>5037</v>
      </c>
      <c r="B14515" s="370" t="s">
        <v>5038</v>
      </c>
      <c r="C14515" s="371" t="s">
        <v>569</v>
      </c>
      <c r="D14515" s="372"/>
    </row>
    <row r="14516" spans="1:4" x14ac:dyDescent="0.25">
      <c r="A14516" s="369" t="s">
        <v>8919</v>
      </c>
      <c r="B14516" s="370" t="s">
        <v>8920</v>
      </c>
      <c r="C14516" s="371" t="s">
        <v>770</v>
      </c>
      <c r="D14516" s="372">
        <v>0.4</v>
      </c>
    </row>
    <row r="14517" spans="1:4" x14ac:dyDescent="0.25">
      <c r="A14517" s="369" t="s">
        <v>8921</v>
      </c>
      <c r="B14517" s="370" t="s">
        <v>8922</v>
      </c>
      <c r="C14517" s="371" t="s">
        <v>770</v>
      </c>
      <c r="D14517" s="372">
        <v>0.4</v>
      </c>
    </row>
    <row r="14518" spans="1:4" ht="30" x14ac:dyDescent="0.25">
      <c r="A14518" s="369" t="s">
        <v>11481</v>
      </c>
      <c r="B14518" s="370" t="s">
        <v>11482</v>
      </c>
      <c r="C14518" s="371" t="s">
        <v>569</v>
      </c>
      <c r="D14518" s="372">
        <v>1</v>
      </c>
    </row>
    <row r="14519" spans="1:4" ht="45" x14ac:dyDescent="0.25">
      <c r="A14519" s="369" t="s">
        <v>5039</v>
      </c>
      <c r="B14519" s="370" t="s">
        <v>5040</v>
      </c>
      <c r="C14519" s="371" t="s">
        <v>569</v>
      </c>
      <c r="D14519" s="372"/>
    </row>
    <row r="14520" spans="1:4" x14ac:dyDescent="0.25">
      <c r="A14520" s="369" t="s">
        <v>8919</v>
      </c>
      <c r="B14520" s="370" t="s">
        <v>8920</v>
      </c>
      <c r="C14520" s="371" t="s">
        <v>770</v>
      </c>
      <c r="D14520" s="372">
        <v>0.5</v>
      </c>
    </row>
    <row r="14521" spans="1:4" x14ac:dyDescent="0.25">
      <c r="A14521" s="369" t="s">
        <v>8921</v>
      </c>
      <c r="B14521" s="370" t="s">
        <v>8922</v>
      </c>
      <c r="C14521" s="371" t="s">
        <v>770</v>
      </c>
      <c r="D14521" s="372">
        <v>0.5</v>
      </c>
    </row>
    <row r="14522" spans="1:4" ht="30" x14ac:dyDescent="0.25">
      <c r="A14522" s="369" t="s">
        <v>11483</v>
      </c>
      <c r="B14522" s="370" t="s">
        <v>11484</v>
      </c>
      <c r="C14522" s="371" t="s">
        <v>569</v>
      </c>
      <c r="D14522" s="372">
        <v>1</v>
      </c>
    </row>
    <row r="14523" spans="1:4" ht="45" x14ac:dyDescent="0.25">
      <c r="A14523" s="369" t="s">
        <v>5041</v>
      </c>
      <c r="B14523" s="370" t="s">
        <v>5042</v>
      </c>
      <c r="C14523" s="371" t="s">
        <v>569</v>
      </c>
      <c r="D14523" s="372"/>
    </row>
    <row r="14524" spans="1:4" x14ac:dyDescent="0.25">
      <c r="A14524" s="369" t="s">
        <v>8919</v>
      </c>
      <c r="B14524" s="370" t="s">
        <v>8920</v>
      </c>
      <c r="C14524" s="371" t="s">
        <v>770</v>
      </c>
      <c r="D14524" s="372">
        <v>0.5</v>
      </c>
    </row>
    <row r="14525" spans="1:4" x14ac:dyDescent="0.25">
      <c r="A14525" s="369" t="s">
        <v>8921</v>
      </c>
      <c r="B14525" s="370" t="s">
        <v>8922</v>
      </c>
      <c r="C14525" s="371" t="s">
        <v>770</v>
      </c>
      <c r="D14525" s="372">
        <v>0.5</v>
      </c>
    </row>
    <row r="14526" spans="1:4" ht="45" x14ac:dyDescent="0.25">
      <c r="A14526" s="369" t="s">
        <v>11399</v>
      </c>
      <c r="B14526" s="370" t="s">
        <v>11400</v>
      </c>
      <c r="C14526" s="371" t="s">
        <v>569</v>
      </c>
      <c r="D14526" s="372">
        <v>1</v>
      </c>
    </row>
    <row r="14527" spans="1:4" ht="45" x14ac:dyDescent="0.25">
      <c r="A14527" s="369" t="s">
        <v>5043</v>
      </c>
      <c r="B14527" s="370" t="s">
        <v>5044</v>
      </c>
      <c r="C14527" s="371" t="s">
        <v>569</v>
      </c>
      <c r="D14527" s="372"/>
    </row>
    <row r="14528" spans="1:4" x14ac:dyDescent="0.25">
      <c r="A14528" s="369" t="s">
        <v>8919</v>
      </c>
      <c r="B14528" s="370" t="s">
        <v>8920</v>
      </c>
      <c r="C14528" s="371" t="s">
        <v>770</v>
      </c>
      <c r="D14528" s="372">
        <v>0.5</v>
      </c>
    </row>
    <row r="14529" spans="1:4" x14ac:dyDescent="0.25">
      <c r="A14529" s="369" t="s">
        <v>8921</v>
      </c>
      <c r="B14529" s="370" t="s">
        <v>8922</v>
      </c>
      <c r="C14529" s="371" t="s">
        <v>770</v>
      </c>
      <c r="D14529" s="372">
        <v>0.5</v>
      </c>
    </row>
    <row r="14530" spans="1:4" ht="30" x14ac:dyDescent="0.25">
      <c r="A14530" s="369" t="s">
        <v>11401</v>
      </c>
      <c r="B14530" s="370" t="s">
        <v>11402</v>
      </c>
      <c r="C14530" s="371" t="s">
        <v>569</v>
      </c>
      <c r="D14530" s="372">
        <v>1</v>
      </c>
    </row>
    <row r="14531" spans="1:4" x14ac:dyDescent="0.25">
      <c r="A14531" s="369" t="s">
        <v>5045</v>
      </c>
      <c r="B14531" s="370" t="s">
        <v>5046</v>
      </c>
      <c r="C14531" s="371" t="s">
        <v>569</v>
      </c>
      <c r="D14531" s="372"/>
    </row>
    <row r="14532" spans="1:4" x14ac:dyDescent="0.25">
      <c r="A14532" s="369" t="s">
        <v>8919</v>
      </c>
      <c r="B14532" s="370" t="s">
        <v>8920</v>
      </c>
      <c r="C14532" s="371" t="s">
        <v>770</v>
      </c>
      <c r="D14532" s="372">
        <v>0.5</v>
      </c>
    </row>
    <row r="14533" spans="1:4" x14ac:dyDescent="0.25">
      <c r="A14533" s="369" t="s">
        <v>8921</v>
      </c>
      <c r="B14533" s="370" t="s">
        <v>8922</v>
      </c>
      <c r="C14533" s="371" t="s">
        <v>770</v>
      </c>
      <c r="D14533" s="372">
        <v>0.5</v>
      </c>
    </row>
    <row r="14534" spans="1:4" ht="30" x14ac:dyDescent="0.25">
      <c r="A14534" s="369" t="s">
        <v>11425</v>
      </c>
      <c r="B14534" s="370" t="s">
        <v>11426</v>
      </c>
      <c r="C14534" s="371" t="s">
        <v>569</v>
      </c>
      <c r="D14534" s="372">
        <v>1</v>
      </c>
    </row>
    <row r="14535" spans="1:4" x14ac:dyDescent="0.25">
      <c r="A14535" s="369" t="s">
        <v>5047</v>
      </c>
      <c r="B14535" s="370" t="s">
        <v>5048</v>
      </c>
      <c r="C14535" s="371" t="s">
        <v>569</v>
      </c>
      <c r="D14535" s="372"/>
    </row>
    <row r="14536" spans="1:4" x14ac:dyDescent="0.25">
      <c r="A14536" s="369" t="s">
        <v>8919</v>
      </c>
      <c r="B14536" s="370" t="s">
        <v>8920</v>
      </c>
      <c r="C14536" s="371" t="s">
        <v>770</v>
      </c>
      <c r="D14536" s="372">
        <v>0.5</v>
      </c>
    </row>
    <row r="14537" spans="1:4" x14ac:dyDescent="0.25">
      <c r="A14537" s="369" t="s">
        <v>8921</v>
      </c>
      <c r="B14537" s="370" t="s">
        <v>8922</v>
      </c>
      <c r="C14537" s="371" t="s">
        <v>770</v>
      </c>
      <c r="D14537" s="372">
        <v>0.5</v>
      </c>
    </row>
    <row r="14538" spans="1:4" ht="30" x14ac:dyDescent="0.25">
      <c r="A14538" s="369" t="s">
        <v>11427</v>
      </c>
      <c r="B14538" s="370" t="s">
        <v>11428</v>
      </c>
      <c r="C14538" s="371" t="s">
        <v>569</v>
      </c>
      <c r="D14538" s="372">
        <v>1</v>
      </c>
    </row>
    <row r="14539" spans="1:4" x14ac:dyDescent="0.25">
      <c r="A14539" s="369" t="s">
        <v>5049</v>
      </c>
      <c r="B14539" s="370" t="s">
        <v>5050</v>
      </c>
      <c r="C14539" s="371" t="s">
        <v>569</v>
      </c>
      <c r="D14539" s="372"/>
    </row>
    <row r="14540" spans="1:4" x14ac:dyDescent="0.25">
      <c r="A14540" s="369" t="s">
        <v>8919</v>
      </c>
      <c r="B14540" s="370" t="s">
        <v>8920</v>
      </c>
      <c r="C14540" s="371" t="s">
        <v>770</v>
      </c>
      <c r="D14540" s="372">
        <v>0.5</v>
      </c>
    </row>
    <row r="14541" spans="1:4" x14ac:dyDescent="0.25">
      <c r="A14541" s="369" t="s">
        <v>8921</v>
      </c>
      <c r="B14541" s="370" t="s">
        <v>8922</v>
      </c>
      <c r="C14541" s="371" t="s">
        <v>770</v>
      </c>
      <c r="D14541" s="372">
        <v>0.5</v>
      </c>
    </row>
    <row r="14542" spans="1:4" ht="30" x14ac:dyDescent="0.25">
      <c r="A14542" s="369" t="s">
        <v>11419</v>
      </c>
      <c r="B14542" s="370" t="s">
        <v>11420</v>
      </c>
      <c r="C14542" s="371" t="s">
        <v>569</v>
      </c>
      <c r="D14542" s="372">
        <v>1</v>
      </c>
    </row>
    <row r="14543" spans="1:4" x14ac:dyDescent="0.25">
      <c r="A14543" s="369" t="s">
        <v>5051</v>
      </c>
      <c r="B14543" s="370" t="s">
        <v>5052</v>
      </c>
      <c r="C14543" s="371" t="s">
        <v>569</v>
      </c>
      <c r="D14543" s="372"/>
    </row>
    <row r="14544" spans="1:4" x14ac:dyDescent="0.25">
      <c r="A14544" s="369" t="s">
        <v>8919</v>
      </c>
      <c r="B14544" s="370" t="s">
        <v>8920</v>
      </c>
      <c r="C14544" s="371" t="s">
        <v>770</v>
      </c>
      <c r="D14544" s="372">
        <v>0.5</v>
      </c>
    </row>
    <row r="14545" spans="1:4" x14ac:dyDescent="0.25">
      <c r="A14545" s="369" t="s">
        <v>8921</v>
      </c>
      <c r="B14545" s="370" t="s">
        <v>8922</v>
      </c>
      <c r="C14545" s="371" t="s">
        <v>770</v>
      </c>
      <c r="D14545" s="372">
        <v>0.5</v>
      </c>
    </row>
    <row r="14546" spans="1:4" ht="30" x14ac:dyDescent="0.25">
      <c r="A14546" s="369" t="s">
        <v>11423</v>
      </c>
      <c r="B14546" s="370" t="s">
        <v>11424</v>
      </c>
      <c r="C14546" s="371" t="s">
        <v>569</v>
      </c>
      <c r="D14546" s="372">
        <v>1</v>
      </c>
    </row>
    <row r="14547" spans="1:4" x14ac:dyDescent="0.25">
      <c r="A14547" s="369" t="s">
        <v>5053</v>
      </c>
      <c r="B14547" s="370" t="s">
        <v>5054</v>
      </c>
      <c r="C14547" s="371" t="s">
        <v>569</v>
      </c>
      <c r="D14547" s="372"/>
    </row>
    <row r="14548" spans="1:4" x14ac:dyDescent="0.25">
      <c r="A14548" s="369" t="s">
        <v>8919</v>
      </c>
      <c r="B14548" s="370" t="s">
        <v>8920</v>
      </c>
      <c r="C14548" s="371" t="s">
        <v>770</v>
      </c>
      <c r="D14548" s="372">
        <v>0.5</v>
      </c>
    </row>
    <row r="14549" spans="1:4" x14ac:dyDescent="0.25">
      <c r="A14549" s="369" t="s">
        <v>8921</v>
      </c>
      <c r="B14549" s="370" t="s">
        <v>8922</v>
      </c>
      <c r="C14549" s="371" t="s">
        <v>770</v>
      </c>
      <c r="D14549" s="372">
        <v>0.5</v>
      </c>
    </row>
    <row r="14550" spans="1:4" ht="30" x14ac:dyDescent="0.25">
      <c r="A14550" s="369" t="s">
        <v>11431</v>
      </c>
      <c r="B14550" s="370" t="s">
        <v>11432</v>
      </c>
      <c r="C14550" s="371" t="s">
        <v>569</v>
      </c>
      <c r="D14550" s="372">
        <v>1</v>
      </c>
    </row>
    <row r="14551" spans="1:4" x14ac:dyDescent="0.25">
      <c r="A14551" s="369" t="s">
        <v>5055</v>
      </c>
      <c r="B14551" s="370" t="s">
        <v>5056</v>
      </c>
      <c r="C14551" s="371" t="s">
        <v>569</v>
      </c>
      <c r="D14551" s="372"/>
    </row>
    <row r="14552" spans="1:4" x14ac:dyDescent="0.25">
      <c r="A14552" s="369" t="s">
        <v>8919</v>
      </c>
      <c r="B14552" s="370" t="s">
        <v>8920</v>
      </c>
      <c r="C14552" s="371" t="s">
        <v>770</v>
      </c>
      <c r="D14552" s="372">
        <v>0.5</v>
      </c>
    </row>
    <row r="14553" spans="1:4" x14ac:dyDescent="0.25">
      <c r="A14553" s="369" t="s">
        <v>8921</v>
      </c>
      <c r="B14553" s="370" t="s">
        <v>8922</v>
      </c>
      <c r="C14553" s="371" t="s">
        <v>770</v>
      </c>
      <c r="D14553" s="372">
        <v>0.5</v>
      </c>
    </row>
    <row r="14554" spans="1:4" ht="30" x14ac:dyDescent="0.25">
      <c r="A14554" s="369" t="s">
        <v>11433</v>
      </c>
      <c r="B14554" s="370" t="s">
        <v>11434</v>
      </c>
      <c r="C14554" s="371" t="s">
        <v>569</v>
      </c>
      <c r="D14554" s="372">
        <v>1</v>
      </c>
    </row>
    <row r="14555" spans="1:4" x14ac:dyDescent="0.25">
      <c r="A14555" s="365" t="s">
        <v>8147</v>
      </c>
      <c r="B14555" s="366" t="s">
        <v>15216</v>
      </c>
      <c r="C14555" s="367"/>
      <c r="D14555" s="368"/>
    </row>
    <row r="14556" spans="1:4" ht="30" x14ac:dyDescent="0.25">
      <c r="A14556" s="369" t="s">
        <v>5058</v>
      </c>
      <c r="B14556" s="370" t="s">
        <v>8148</v>
      </c>
      <c r="C14556" s="371" t="s">
        <v>52</v>
      </c>
      <c r="D14556" s="372"/>
    </row>
    <row r="14557" spans="1:4" x14ac:dyDescent="0.25">
      <c r="A14557" s="369" t="s">
        <v>8919</v>
      </c>
      <c r="B14557" s="370" t="s">
        <v>8920</v>
      </c>
      <c r="C14557" s="371" t="s">
        <v>770</v>
      </c>
      <c r="D14557" s="372">
        <v>0.16500000000000001</v>
      </c>
    </row>
    <row r="14558" spans="1:4" x14ac:dyDescent="0.25">
      <c r="A14558" s="369" t="s">
        <v>8921</v>
      </c>
      <c r="B14558" s="370" t="s">
        <v>8922</v>
      </c>
      <c r="C14558" s="371" t="s">
        <v>770</v>
      </c>
      <c r="D14558" s="372">
        <v>0.16500000000000001</v>
      </c>
    </row>
    <row r="14559" spans="1:4" x14ac:dyDescent="0.25">
      <c r="A14559" s="369" t="s">
        <v>10498</v>
      </c>
      <c r="B14559" s="370" t="s">
        <v>10499</v>
      </c>
      <c r="C14559" s="371" t="s">
        <v>32</v>
      </c>
      <c r="D14559" s="372">
        <v>1E-4</v>
      </c>
    </row>
    <row r="14560" spans="1:4" x14ac:dyDescent="0.25">
      <c r="A14560" s="369" t="s">
        <v>10500</v>
      </c>
      <c r="B14560" s="370" t="s">
        <v>10501</v>
      </c>
      <c r="C14560" s="371" t="s">
        <v>32</v>
      </c>
      <c r="D14560" s="372">
        <v>2.0000000000000001E-4</v>
      </c>
    </row>
    <row r="14561" spans="1:4" ht="30" x14ac:dyDescent="0.25">
      <c r="A14561" s="369" t="s">
        <v>11681</v>
      </c>
      <c r="B14561" s="370" t="s">
        <v>11682</v>
      </c>
      <c r="C14561" s="371" t="s">
        <v>52</v>
      </c>
      <c r="D14561" s="372">
        <v>1.1000000000000001</v>
      </c>
    </row>
    <row r="14562" spans="1:4" ht="30" x14ac:dyDescent="0.25">
      <c r="A14562" s="369" t="s">
        <v>5059</v>
      </c>
      <c r="B14562" s="370" t="s">
        <v>8149</v>
      </c>
      <c r="C14562" s="371" t="s">
        <v>52</v>
      </c>
      <c r="D14562" s="372"/>
    </row>
    <row r="14563" spans="1:4" x14ac:dyDescent="0.25">
      <c r="A14563" s="369" t="s">
        <v>8919</v>
      </c>
      <c r="B14563" s="370" t="s">
        <v>8920</v>
      </c>
      <c r="C14563" s="371" t="s">
        <v>770</v>
      </c>
      <c r="D14563" s="372">
        <v>0.16500000000000001</v>
      </c>
    </row>
    <row r="14564" spans="1:4" x14ac:dyDescent="0.25">
      <c r="A14564" s="369" t="s">
        <v>8921</v>
      </c>
      <c r="B14564" s="370" t="s">
        <v>8922</v>
      </c>
      <c r="C14564" s="371" t="s">
        <v>770</v>
      </c>
      <c r="D14564" s="372">
        <v>0.16500000000000001</v>
      </c>
    </row>
    <row r="14565" spans="1:4" x14ac:dyDescent="0.25">
      <c r="A14565" s="369" t="s">
        <v>10498</v>
      </c>
      <c r="B14565" s="370" t="s">
        <v>10499</v>
      </c>
      <c r="C14565" s="371" t="s">
        <v>32</v>
      </c>
      <c r="D14565" s="372">
        <v>1E-4</v>
      </c>
    </row>
    <row r="14566" spans="1:4" x14ac:dyDescent="0.25">
      <c r="A14566" s="369" t="s">
        <v>10500</v>
      </c>
      <c r="B14566" s="370" t="s">
        <v>10501</v>
      </c>
      <c r="C14566" s="371" t="s">
        <v>32</v>
      </c>
      <c r="D14566" s="372">
        <v>2.0000000000000001E-4</v>
      </c>
    </row>
    <row r="14567" spans="1:4" ht="30" x14ac:dyDescent="0.25">
      <c r="A14567" s="369" t="s">
        <v>11683</v>
      </c>
      <c r="B14567" s="370" t="s">
        <v>11684</v>
      </c>
      <c r="C14567" s="371" t="s">
        <v>52</v>
      </c>
      <c r="D14567" s="372">
        <v>1.1000000000000001</v>
      </c>
    </row>
    <row r="14568" spans="1:4" ht="30" x14ac:dyDescent="0.25">
      <c r="A14568" s="369" t="s">
        <v>5060</v>
      </c>
      <c r="B14568" s="370" t="s">
        <v>8150</v>
      </c>
      <c r="C14568" s="371" t="s">
        <v>52</v>
      </c>
      <c r="D14568" s="372"/>
    </row>
    <row r="14569" spans="1:4" x14ac:dyDescent="0.25">
      <c r="A14569" s="369" t="s">
        <v>8919</v>
      </c>
      <c r="B14569" s="370" t="s">
        <v>8920</v>
      </c>
      <c r="C14569" s="371" t="s">
        <v>770</v>
      </c>
      <c r="D14569" s="372">
        <v>0.16500000000000001</v>
      </c>
    </row>
    <row r="14570" spans="1:4" x14ac:dyDescent="0.25">
      <c r="A14570" s="369" t="s">
        <v>8921</v>
      </c>
      <c r="B14570" s="370" t="s">
        <v>8922</v>
      </c>
      <c r="C14570" s="371" t="s">
        <v>770</v>
      </c>
      <c r="D14570" s="372">
        <v>0.16500000000000001</v>
      </c>
    </row>
    <row r="14571" spans="1:4" x14ac:dyDescent="0.25">
      <c r="A14571" s="369" t="s">
        <v>10498</v>
      </c>
      <c r="B14571" s="370" t="s">
        <v>10499</v>
      </c>
      <c r="C14571" s="371" t="s">
        <v>32</v>
      </c>
      <c r="D14571" s="372">
        <v>1E-4</v>
      </c>
    </row>
    <row r="14572" spans="1:4" x14ac:dyDescent="0.25">
      <c r="A14572" s="369" t="s">
        <v>10500</v>
      </c>
      <c r="B14572" s="370" t="s">
        <v>10501</v>
      </c>
      <c r="C14572" s="371" t="s">
        <v>32</v>
      </c>
      <c r="D14572" s="372">
        <v>2.0000000000000001E-4</v>
      </c>
    </row>
    <row r="14573" spans="1:4" ht="30" x14ac:dyDescent="0.25">
      <c r="A14573" s="369" t="s">
        <v>11685</v>
      </c>
      <c r="B14573" s="370" t="s">
        <v>11686</v>
      </c>
      <c r="C14573" s="371" t="s">
        <v>52</v>
      </c>
      <c r="D14573" s="372">
        <v>1.1000000000000001</v>
      </c>
    </row>
    <row r="14574" spans="1:4" ht="30" x14ac:dyDescent="0.25">
      <c r="A14574" s="369" t="s">
        <v>5061</v>
      </c>
      <c r="B14574" s="370" t="s">
        <v>8151</v>
      </c>
      <c r="C14574" s="371" t="s">
        <v>52</v>
      </c>
      <c r="D14574" s="372"/>
    </row>
    <row r="14575" spans="1:4" x14ac:dyDescent="0.25">
      <c r="A14575" s="369" t="s">
        <v>8919</v>
      </c>
      <c r="B14575" s="370" t="s">
        <v>8920</v>
      </c>
      <c r="C14575" s="371" t="s">
        <v>770</v>
      </c>
      <c r="D14575" s="372">
        <v>0.25</v>
      </c>
    </row>
    <row r="14576" spans="1:4" x14ac:dyDescent="0.25">
      <c r="A14576" s="369" t="s">
        <v>8921</v>
      </c>
      <c r="B14576" s="370" t="s">
        <v>8922</v>
      </c>
      <c r="C14576" s="371" t="s">
        <v>770</v>
      </c>
      <c r="D14576" s="372">
        <v>0.25</v>
      </c>
    </row>
    <row r="14577" spans="1:4" x14ac:dyDescent="0.25">
      <c r="A14577" s="369" t="s">
        <v>10498</v>
      </c>
      <c r="B14577" s="370" t="s">
        <v>10499</v>
      </c>
      <c r="C14577" s="371" t="s">
        <v>32</v>
      </c>
      <c r="D14577" s="372">
        <v>2.0000000000000001E-4</v>
      </c>
    </row>
    <row r="14578" spans="1:4" x14ac:dyDescent="0.25">
      <c r="A14578" s="369" t="s">
        <v>10500</v>
      </c>
      <c r="B14578" s="370" t="s">
        <v>10501</v>
      </c>
      <c r="C14578" s="371" t="s">
        <v>32</v>
      </c>
      <c r="D14578" s="372">
        <v>2.9999999999999997E-4</v>
      </c>
    </row>
    <row r="14579" spans="1:4" ht="30" x14ac:dyDescent="0.25">
      <c r="A14579" s="369" t="s">
        <v>11687</v>
      </c>
      <c r="B14579" s="370" t="s">
        <v>11688</v>
      </c>
      <c r="C14579" s="371" t="s">
        <v>52</v>
      </c>
      <c r="D14579" s="372">
        <v>1.1000000000000001</v>
      </c>
    </row>
    <row r="14580" spans="1:4" ht="30" x14ac:dyDescent="0.25">
      <c r="A14580" s="369" t="s">
        <v>5062</v>
      </c>
      <c r="B14580" s="370" t="s">
        <v>8152</v>
      </c>
      <c r="C14580" s="371" t="s">
        <v>52</v>
      </c>
      <c r="D14580" s="372"/>
    </row>
    <row r="14581" spans="1:4" x14ac:dyDescent="0.25">
      <c r="A14581" s="369" t="s">
        <v>8919</v>
      </c>
      <c r="B14581" s="370" t="s">
        <v>8920</v>
      </c>
      <c r="C14581" s="371" t="s">
        <v>770</v>
      </c>
      <c r="D14581" s="372">
        <v>0.25</v>
      </c>
    </row>
    <row r="14582" spans="1:4" x14ac:dyDescent="0.25">
      <c r="A14582" s="369" t="s">
        <v>8921</v>
      </c>
      <c r="B14582" s="370" t="s">
        <v>8922</v>
      </c>
      <c r="C14582" s="371" t="s">
        <v>770</v>
      </c>
      <c r="D14582" s="372">
        <v>0.25</v>
      </c>
    </row>
    <row r="14583" spans="1:4" x14ac:dyDescent="0.25">
      <c r="A14583" s="369" t="s">
        <v>10498</v>
      </c>
      <c r="B14583" s="370" t="s">
        <v>10499</v>
      </c>
      <c r="C14583" s="371" t="s">
        <v>32</v>
      </c>
      <c r="D14583" s="372">
        <v>2.0000000000000001E-4</v>
      </c>
    </row>
    <row r="14584" spans="1:4" x14ac:dyDescent="0.25">
      <c r="A14584" s="369" t="s">
        <v>10500</v>
      </c>
      <c r="B14584" s="370" t="s">
        <v>10501</v>
      </c>
      <c r="C14584" s="371" t="s">
        <v>32</v>
      </c>
      <c r="D14584" s="372">
        <v>2.9999999999999997E-4</v>
      </c>
    </row>
    <row r="14585" spans="1:4" ht="30" x14ac:dyDescent="0.25">
      <c r="A14585" s="369" t="s">
        <v>11689</v>
      </c>
      <c r="B14585" s="370" t="s">
        <v>11690</v>
      </c>
      <c r="C14585" s="371" t="s">
        <v>52</v>
      </c>
      <c r="D14585" s="372">
        <v>1.1000000000000001</v>
      </c>
    </row>
    <row r="14586" spans="1:4" ht="30" x14ac:dyDescent="0.25">
      <c r="A14586" s="369" t="s">
        <v>5063</v>
      </c>
      <c r="B14586" s="370" t="s">
        <v>8153</v>
      </c>
      <c r="C14586" s="371" t="s">
        <v>52</v>
      </c>
      <c r="D14586" s="372"/>
    </row>
    <row r="14587" spans="1:4" x14ac:dyDescent="0.25">
      <c r="A14587" s="369" t="s">
        <v>8919</v>
      </c>
      <c r="B14587" s="370" t="s">
        <v>8920</v>
      </c>
      <c r="C14587" s="371" t="s">
        <v>770</v>
      </c>
      <c r="D14587" s="372">
        <v>0.25</v>
      </c>
    </row>
    <row r="14588" spans="1:4" x14ac:dyDescent="0.25">
      <c r="A14588" s="369" t="s">
        <v>8921</v>
      </c>
      <c r="B14588" s="370" t="s">
        <v>8922</v>
      </c>
      <c r="C14588" s="371" t="s">
        <v>770</v>
      </c>
      <c r="D14588" s="372">
        <v>0.25</v>
      </c>
    </row>
    <row r="14589" spans="1:4" x14ac:dyDescent="0.25">
      <c r="A14589" s="369" t="s">
        <v>10498</v>
      </c>
      <c r="B14589" s="370" t="s">
        <v>10499</v>
      </c>
      <c r="C14589" s="371" t="s">
        <v>32</v>
      </c>
      <c r="D14589" s="372">
        <v>2.0000000000000001E-4</v>
      </c>
    </row>
    <row r="14590" spans="1:4" x14ac:dyDescent="0.25">
      <c r="A14590" s="369" t="s">
        <v>10500</v>
      </c>
      <c r="B14590" s="370" t="s">
        <v>10501</v>
      </c>
      <c r="C14590" s="371" t="s">
        <v>32</v>
      </c>
      <c r="D14590" s="372">
        <v>2.9999999999999997E-4</v>
      </c>
    </row>
    <row r="14591" spans="1:4" ht="30" x14ac:dyDescent="0.25">
      <c r="A14591" s="369" t="s">
        <v>11691</v>
      </c>
      <c r="B14591" s="370" t="s">
        <v>11692</v>
      </c>
      <c r="C14591" s="371" t="s">
        <v>52</v>
      </c>
      <c r="D14591" s="372">
        <v>1.1000000000000001</v>
      </c>
    </row>
    <row r="14592" spans="1:4" ht="30" x14ac:dyDescent="0.25">
      <c r="A14592" s="369" t="s">
        <v>5064</v>
      </c>
      <c r="B14592" s="370" t="s">
        <v>8154</v>
      </c>
      <c r="C14592" s="371" t="s">
        <v>52</v>
      </c>
      <c r="D14592" s="372"/>
    </row>
    <row r="14593" spans="1:4" x14ac:dyDescent="0.25">
      <c r="A14593" s="369" t="s">
        <v>8919</v>
      </c>
      <c r="B14593" s="370" t="s">
        <v>8920</v>
      </c>
      <c r="C14593" s="371" t="s">
        <v>770</v>
      </c>
      <c r="D14593" s="372">
        <v>0.25</v>
      </c>
    </row>
    <row r="14594" spans="1:4" x14ac:dyDescent="0.25">
      <c r="A14594" s="369" t="s">
        <v>8921</v>
      </c>
      <c r="B14594" s="370" t="s">
        <v>8922</v>
      </c>
      <c r="C14594" s="371" t="s">
        <v>770</v>
      </c>
      <c r="D14594" s="372">
        <v>0.25</v>
      </c>
    </row>
    <row r="14595" spans="1:4" x14ac:dyDescent="0.25">
      <c r="A14595" s="369" t="s">
        <v>10498</v>
      </c>
      <c r="B14595" s="370" t="s">
        <v>10499</v>
      </c>
      <c r="C14595" s="371" t="s">
        <v>32</v>
      </c>
      <c r="D14595" s="372">
        <v>2.0000000000000001E-4</v>
      </c>
    </row>
    <row r="14596" spans="1:4" x14ac:dyDescent="0.25">
      <c r="A14596" s="369" t="s">
        <v>10500</v>
      </c>
      <c r="B14596" s="370" t="s">
        <v>10501</v>
      </c>
      <c r="C14596" s="371" t="s">
        <v>32</v>
      </c>
      <c r="D14596" s="372">
        <v>2.9999999999999997E-4</v>
      </c>
    </row>
    <row r="14597" spans="1:4" ht="30" x14ac:dyDescent="0.25">
      <c r="A14597" s="369" t="s">
        <v>11693</v>
      </c>
      <c r="B14597" s="370" t="s">
        <v>11694</v>
      </c>
      <c r="C14597" s="371" t="s">
        <v>52</v>
      </c>
      <c r="D14597" s="372">
        <v>1.1000000000000001</v>
      </c>
    </row>
    <row r="14598" spans="1:4" x14ac:dyDescent="0.25">
      <c r="A14598" s="365" t="s">
        <v>8155</v>
      </c>
      <c r="B14598" s="366" t="s">
        <v>15217</v>
      </c>
      <c r="C14598" s="367"/>
      <c r="D14598" s="368"/>
    </row>
    <row r="14599" spans="1:4" ht="30" x14ac:dyDescent="0.25">
      <c r="A14599" s="369" t="s">
        <v>5066</v>
      </c>
      <c r="B14599" s="370" t="s">
        <v>8156</v>
      </c>
      <c r="C14599" s="371" t="s">
        <v>52</v>
      </c>
      <c r="D14599" s="372"/>
    </row>
    <row r="14600" spans="1:4" x14ac:dyDescent="0.25">
      <c r="A14600" s="369" t="s">
        <v>8919</v>
      </c>
      <c r="B14600" s="370" t="s">
        <v>8920</v>
      </c>
      <c r="C14600" s="371" t="s">
        <v>770</v>
      </c>
      <c r="D14600" s="372">
        <v>0.36</v>
      </c>
    </row>
    <row r="14601" spans="1:4" x14ac:dyDescent="0.25">
      <c r="A14601" s="369" t="s">
        <v>8921</v>
      </c>
      <c r="B14601" s="370" t="s">
        <v>8922</v>
      </c>
      <c r="C14601" s="371" t="s">
        <v>770</v>
      </c>
      <c r="D14601" s="372">
        <v>0.36</v>
      </c>
    </row>
    <row r="14602" spans="1:4" x14ac:dyDescent="0.25">
      <c r="A14602" s="369" t="s">
        <v>10498</v>
      </c>
      <c r="B14602" s="370" t="s">
        <v>10499</v>
      </c>
      <c r="C14602" s="371" t="s">
        <v>32</v>
      </c>
      <c r="D14602" s="372">
        <v>4.0000000000000002E-4</v>
      </c>
    </row>
    <row r="14603" spans="1:4" x14ac:dyDescent="0.25">
      <c r="A14603" s="369" t="s">
        <v>10500</v>
      </c>
      <c r="B14603" s="370" t="s">
        <v>10501</v>
      </c>
      <c r="C14603" s="371" t="s">
        <v>32</v>
      </c>
      <c r="D14603" s="372">
        <v>5.0000000000000001E-4</v>
      </c>
    </row>
    <row r="14604" spans="1:4" ht="30" x14ac:dyDescent="0.25">
      <c r="A14604" s="369" t="s">
        <v>11695</v>
      </c>
      <c r="B14604" s="370" t="s">
        <v>11696</v>
      </c>
      <c r="C14604" s="371" t="s">
        <v>52</v>
      </c>
      <c r="D14604" s="372">
        <v>1.4</v>
      </c>
    </row>
    <row r="14605" spans="1:4" ht="30" x14ac:dyDescent="0.25">
      <c r="A14605" s="369" t="s">
        <v>5067</v>
      </c>
      <c r="B14605" s="370" t="s">
        <v>8157</v>
      </c>
      <c r="C14605" s="371" t="s">
        <v>52</v>
      </c>
      <c r="D14605" s="372"/>
    </row>
    <row r="14606" spans="1:4" x14ac:dyDescent="0.25">
      <c r="A14606" s="369" t="s">
        <v>8919</v>
      </c>
      <c r="B14606" s="370" t="s">
        <v>8920</v>
      </c>
      <c r="C14606" s="371" t="s">
        <v>770</v>
      </c>
      <c r="D14606" s="372">
        <v>0.36</v>
      </c>
    </row>
    <row r="14607" spans="1:4" x14ac:dyDescent="0.25">
      <c r="A14607" s="369" t="s">
        <v>8921</v>
      </c>
      <c r="B14607" s="370" t="s">
        <v>8922</v>
      </c>
      <c r="C14607" s="371" t="s">
        <v>770</v>
      </c>
      <c r="D14607" s="372">
        <v>0.36</v>
      </c>
    </row>
    <row r="14608" spans="1:4" x14ac:dyDescent="0.25">
      <c r="A14608" s="369" t="s">
        <v>10498</v>
      </c>
      <c r="B14608" s="370" t="s">
        <v>10499</v>
      </c>
      <c r="C14608" s="371" t="s">
        <v>32</v>
      </c>
      <c r="D14608" s="372">
        <v>4.0000000000000002E-4</v>
      </c>
    </row>
    <row r="14609" spans="1:4" x14ac:dyDescent="0.25">
      <c r="A14609" s="369" t="s">
        <v>10500</v>
      </c>
      <c r="B14609" s="370" t="s">
        <v>10501</v>
      </c>
      <c r="C14609" s="371" t="s">
        <v>32</v>
      </c>
      <c r="D14609" s="372">
        <v>5.0000000000000001E-4</v>
      </c>
    </row>
    <row r="14610" spans="1:4" ht="30" x14ac:dyDescent="0.25">
      <c r="A14610" s="369" t="s">
        <v>11697</v>
      </c>
      <c r="B14610" s="370" t="s">
        <v>11698</v>
      </c>
      <c r="C14610" s="371" t="s">
        <v>52</v>
      </c>
      <c r="D14610" s="372">
        <v>1.4</v>
      </c>
    </row>
    <row r="14611" spans="1:4" ht="30" x14ac:dyDescent="0.25">
      <c r="A14611" s="369" t="s">
        <v>5068</v>
      </c>
      <c r="B14611" s="370" t="s">
        <v>8158</v>
      </c>
      <c r="C14611" s="371" t="s">
        <v>52</v>
      </c>
      <c r="D14611" s="372"/>
    </row>
    <row r="14612" spans="1:4" x14ac:dyDescent="0.25">
      <c r="A14612" s="369" t="s">
        <v>8919</v>
      </c>
      <c r="B14612" s="370" t="s">
        <v>8920</v>
      </c>
      <c r="C14612" s="371" t="s">
        <v>770</v>
      </c>
      <c r="D14612" s="372">
        <v>0.36</v>
      </c>
    </row>
    <row r="14613" spans="1:4" x14ac:dyDescent="0.25">
      <c r="A14613" s="369" t="s">
        <v>8921</v>
      </c>
      <c r="B14613" s="370" t="s">
        <v>8922</v>
      </c>
      <c r="C14613" s="371" t="s">
        <v>770</v>
      </c>
      <c r="D14613" s="372">
        <v>0.36</v>
      </c>
    </row>
    <row r="14614" spans="1:4" x14ac:dyDescent="0.25">
      <c r="A14614" s="369" t="s">
        <v>10498</v>
      </c>
      <c r="B14614" s="370" t="s">
        <v>10499</v>
      </c>
      <c r="C14614" s="371" t="s">
        <v>32</v>
      </c>
      <c r="D14614" s="372">
        <v>4.0000000000000002E-4</v>
      </c>
    </row>
    <row r="14615" spans="1:4" x14ac:dyDescent="0.25">
      <c r="A14615" s="369" t="s">
        <v>10500</v>
      </c>
      <c r="B14615" s="370" t="s">
        <v>10501</v>
      </c>
      <c r="C14615" s="371" t="s">
        <v>32</v>
      </c>
      <c r="D14615" s="372">
        <v>5.0000000000000001E-4</v>
      </c>
    </row>
    <row r="14616" spans="1:4" ht="30" x14ac:dyDescent="0.25">
      <c r="A14616" s="369" t="s">
        <v>11699</v>
      </c>
      <c r="B14616" s="370" t="s">
        <v>11700</v>
      </c>
      <c r="C14616" s="371" t="s">
        <v>52</v>
      </c>
      <c r="D14616" s="372">
        <v>1.4</v>
      </c>
    </row>
    <row r="14617" spans="1:4" ht="30" x14ac:dyDescent="0.25">
      <c r="A14617" s="369" t="s">
        <v>5069</v>
      </c>
      <c r="B14617" s="370" t="s">
        <v>8159</v>
      </c>
      <c r="C14617" s="371" t="s">
        <v>52</v>
      </c>
      <c r="D14617" s="372"/>
    </row>
    <row r="14618" spans="1:4" x14ac:dyDescent="0.25">
      <c r="A14618" s="369" t="s">
        <v>8919</v>
      </c>
      <c r="B14618" s="370" t="s">
        <v>8920</v>
      </c>
      <c r="C14618" s="371" t="s">
        <v>770</v>
      </c>
      <c r="D14618" s="372">
        <v>0.36</v>
      </c>
    </row>
    <row r="14619" spans="1:4" x14ac:dyDescent="0.25">
      <c r="A14619" s="369" t="s">
        <v>8921</v>
      </c>
      <c r="B14619" s="370" t="s">
        <v>8922</v>
      </c>
      <c r="C14619" s="371" t="s">
        <v>770</v>
      </c>
      <c r="D14619" s="372">
        <v>0.36</v>
      </c>
    </row>
    <row r="14620" spans="1:4" x14ac:dyDescent="0.25">
      <c r="A14620" s="369" t="s">
        <v>10498</v>
      </c>
      <c r="B14620" s="370" t="s">
        <v>10499</v>
      </c>
      <c r="C14620" s="371" t="s">
        <v>32</v>
      </c>
      <c r="D14620" s="372">
        <v>4.0000000000000002E-4</v>
      </c>
    </row>
    <row r="14621" spans="1:4" x14ac:dyDescent="0.25">
      <c r="A14621" s="369" t="s">
        <v>10500</v>
      </c>
      <c r="B14621" s="370" t="s">
        <v>10501</v>
      </c>
      <c r="C14621" s="371" t="s">
        <v>32</v>
      </c>
      <c r="D14621" s="372">
        <v>5.0000000000000001E-4</v>
      </c>
    </row>
    <row r="14622" spans="1:4" ht="30" x14ac:dyDescent="0.25">
      <c r="A14622" s="369" t="s">
        <v>11701</v>
      </c>
      <c r="B14622" s="370" t="s">
        <v>11702</v>
      </c>
      <c r="C14622" s="371" t="s">
        <v>52</v>
      </c>
      <c r="D14622" s="372">
        <v>1.4</v>
      </c>
    </row>
    <row r="14623" spans="1:4" ht="30" x14ac:dyDescent="0.25">
      <c r="A14623" s="369" t="s">
        <v>5070</v>
      </c>
      <c r="B14623" s="370" t="s">
        <v>8160</v>
      </c>
      <c r="C14623" s="371" t="s">
        <v>52</v>
      </c>
      <c r="D14623" s="372"/>
    </row>
    <row r="14624" spans="1:4" x14ac:dyDescent="0.25">
      <c r="A14624" s="369" t="s">
        <v>8919</v>
      </c>
      <c r="B14624" s="370" t="s">
        <v>8920</v>
      </c>
      <c r="C14624" s="371" t="s">
        <v>770</v>
      </c>
      <c r="D14624" s="372">
        <v>0.36</v>
      </c>
    </row>
    <row r="14625" spans="1:4" x14ac:dyDescent="0.25">
      <c r="A14625" s="369" t="s">
        <v>8921</v>
      </c>
      <c r="B14625" s="370" t="s">
        <v>8922</v>
      </c>
      <c r="C14625" s="371" t="s">
        <v>770</v>
      </c>
      <c r="D14625" s="372">
        <v>0.36</v>
      </c>
    </row>
    <row r="14626" spans="1:4" x14ac:dyDescent="0.25">
      <c r="A14626" s="369" t="s">
        <v>10498</v>
      </c>
      <c r="B14626" s="370" t="s">
        <v>10499</v>
      </c>
      <c r="C14626" s="371" t="s">
        <v>32</v>
      </c>
      <c r="D14626" s="372">
        <v>4.0000000000000002E-4</v>
      </c>
    </row>
    <row r="14627" spans="1:4" x14ac:dyDescent="0.25">
      <c r="A14627" s="369" t="s">
        <v>10500</v>
      </c>
      <c r="B14627" s="370" t="s">
        <v>10501</v>
      </c>
      <c r="C14627" s="371" t="s">
        <v>32</v>
      </c>
      <c r="D14627" s="372">
        <v>5.0000000000000001E-4</v>
      </c>
    </row>
    <row r="14628" spans="1:4" ht="30" x14ac:dyDescent="0.25">
      <c r="A14628" s="369" t="s">
        <v>11703</v>
      </c>
      <c r="B14628" s="370" t="s">
        <v>11704</v>
      </c>
      <c r="C14628" s="371" t="s">
        <v>52</v>
      </c>
      <c r="D14628" s="372">
        <v>1.4</v>
      </c>
    </row>
    <row r="14629" spans="1:4" ht="30" x14ac:dyDescent="0.25">
      <c r="A14629" s="369" t="s">
        <v>5071</v>
      </c>
      <c r="B14629" s="370" t="s">
        <v>8161</v>
      </c>
      <c r="C14629" s="371" t="s">
        <v>52</v>
      </c>
      <c r="D14629" s="372"/>
    </row>
    <row r="14630" spans="1:4" x14ac:dyDescent="0.25">
      <c r="A14630" s="369" t="s">
        <v>8919</v>
      </c>
      <c r="B14630" s="370" t="s">
        <v>8920</v>
      </c>
      <c r="C14630" s="371" t="s">
        <v>770</v>
      </c>
      <c r="D14630" s="372">
        <v>0.36</v>
      </c>
    </row>
    <row r="14631" spans="1:4" x14ac:dyDescent="0.25">
      <c r="A14631" s="369" t="s">
        <v>8921</v>
      </c>
      <c r="B14631" s="370" t="s">
        <v>8922</v>
      </c>
      <c r="C14631" s="371" t="s">
        <v>770</v>
      </c>
      <c r="D14631" s="372">
        <v>0.36</v>
      </c>
    </row>
    <row r="14632" spans="1:4" x14ac:dyDescent="0.25">
      <c r="A14632" s="369" t="s">
        <v>10498</v>
      </c>
      <c r="B14632" s="370" t="s">
        <v>10499</v>
      </c>
      <c r="C14632" s="371" t="s">
        <v>32</v>
      </c>
      <c r="D14632" s="372">
        <v>4.0000000000000002E-4</v>
      </c>
    </row>
    <row r="14633" spans="1:4" x14ac:dyDescent="0.25">
      <c r="A14633" s="369" t="s">
        <v>10500</v>
      </c>
      <c r="B14633" s="370" t="s">
        <v>10501</v>
      </c>
      <c r="C14633" s="371" t="s">
        <v>32</v>
      </c>
      <c r="D14633" s="372">
        <v>5.0000000000000001E-4</v>
      </c>
    </row>
    <row r="14634" spans="1:4" ht="30" x14ac:dyDescent="0.25">
      <c r="A14634" s="369" t="s">
        <v>11705</v>
      </c>
      <c r="B14634" s="370" t="s">
        <v>11706</v>
      </c>
      <c r="C14634" s="371" t="s">
        <v>52</v>
      </c>
      <c r="D14634" s="372">
        <v>1.4</v>
      </c>
    </row>
    <row r="14635" spans="1:4" ht="30" x14ac:dyDescent="0.25">
      <c r="A14635" s="369" t="s">
        <v>5072</v>
      </c>
      <c r="B14635" s="370" t="s">
        <v>8162</v>
      </c>
      <c r="C14635" s="371" t="s">
        <v>52</v>
      </c>
      <c r="D14635" s="372"/>
    </row>
    <row r="14636" spans="1:4" x14ac:dyDescent="0.25">
      <c r="A14636" s="369" t="s">
        <v>8919</v>
      </c>
      <c r="B14636" s="370" t="s">
        <v>8920</v>
      </c>
      <c r="C14636" s="371" t="s">
        <v>770</v>
      </c>
      <c r="D14636" s="372">
        <v>0.36</v>
      </c>
    </row>
    <row r="14637" spans="1:4" x14ac:dyDescent="0.25">
      <c r="A14637" s="369" t="s">
        <v>8921</v>
      </c>
      <c r="B14637" s="370" t="s">
        <v>8922</v>
      </c>
      <c r="C14637" s="371" t="s">
        <v>770</v>
      </c>
      <c r="D14637" s="372">
        <v>0.36</v>
      </c>
    </row>
    <row r="14638" spans="1:4" x14ac:dyDescent="0.25">
      <c r="A14638" s="369" t="s">
        <v>10498</v>
      </c>
      <c r="B14638" s="370" t="s">
        <v>10499</v>
      </c>
      <c r="C14638" s="371" t="s">
        <v>32</v>
      </c>
      <c r="D14638" s="372">
        <v>4.0000000000000002E-4</v>
      </c>
    </row>
    <row r="14639" spans="1:4" x14ac:dyDescent="0.25">
      <c r="A14639" s="369" t="s">
        <v>10500</v>
      </c>
      <c r="B14639" s="370" t="s">
        <v>10501</v>
      </c>
      <c r="C14639" s="371" t="s">
        <v>32</v>
      </c>
      <c r="D14639" s="372">
        <v>5.0000000000000001E-4</v>
      </c>
    </row>
    <row r="14640" spans="1:4" ht="30" x14ac:dyDescent="0.25">
      <c r="A14640" s="369" t="s">
        <v>11707</v>
      </c>
      <c r="B14640" s="370" t="s">
        <v>11708</v>
      </c>
      <c r="C14640" s="371" t="s">
        <v>52</v>
      </c>
      <c r="D14640" s="372">
        <v>1.4</v>
      </c>
    </row>
    <row r="14641" spans="1:4" ht="30" x14ac:dyDescent="0.25">
      <c r="A14641" s="369" t="s">
        <v>5073</v>
      </c>
      <c r="B14641" s="370" t="s">
        <v>8163</v>
      </c>
      <c r="C14641" s="371" t="s">
        <v>52</v>
      </c>
      <c r="D14641" s="372"/>
    </row>
    <row r="14642" spans="1:4" x14ac:dyDescent="0.25">
      <c r="A14642" s="369" t="s">
        <v>8919</v>
      </c>
      <c r="B14642" s="370" t="s">
        <v>8920</v>
      </c>
      <c r="C14642" s="371" t="s">
        <v>770</v>
      </c>
      <c r="D14642" s="372">
        <v>0.36</v>
      </c>
    </row>
    <row r="14643" spans="1:4" x14ac:dyDescent="0.25">
      <c r="A14643" s="369" t="s">
        <v>8921</v>
      </c>
      <c r="B14643" s="370" t="s">
        <v>8922</v>
      </c>
      <c r="C14643" s="371" t="s">
        <v>770</v>
      </c>
      <c r="D14643" s="372">
        <v>0.36</v>
      </c>
    </row>
    <row r="14644" spans="1:4" x14ac:dyDescent="0.25">
      <c r="A14644" s="369" t="s">
        <v>10498</v>
      </c>
      <c r="B14644" s="370" t="s">
        <v>10499</v>
      </c>
      <c r="C14644" s="371" t="s">
        <v>32</v>
      </c>
      <c r="D14644" s="372">
        <v>4.0000000000000002E-4</v>
      </c>
    </row>
    <row r="14645" spans="1:4" x14ac:dyDescent="0.25">
      <c r="A14645" s="369" t="s">
        <v>10500</v>
      </c>
      <c r="B14645" s="370" t="s">
        <v>10501</v>
      </c>
      <c r="C14645" s="371" t="s">
        <v>32</v>
      </c>
      <c r="D14645" s="372">
        <v>5.0000000000000001E-4</v>
      </c>
    </row>
    <row r="14646" spans="1:4" ht="30" x14ac:dyDescent="0.25">
      <c r="A14646" s="369" t="s">
        <v>11709</v>
      </c>
      <c r="B14646" s="370" t="s">
        <v>11710</v>
      </c>
      <c r="C14646" s="371" t="s">
        <v>52</v>
      </c>
      <c r="D14646" s="372">
        <v>1.4</v>
      </c>
    </row>
    <row r="14647" spans="1:4" ht="30" x14ac:dyDescent="0.25">
      <c r="A14647" s="369" t="s">
        <v>5074</v>
      </c>
      <c r="B14647" s="370" t="s">
        <v>8164</v>
      </c>
      <c r="C14647" s="371" t="s">
        <v>52</v>
      </c>
      <c r="D14647" s="372"/>
    </row>
    <row r="14648" spans="1:4" x14ac:dyDescent="0.25">
      <c r="A14648" s="369" t="s">
        <v>8919</v>
      </c>
      <c r="B14648" s="370" t="s">
        <v>8920</v>
      </c>
      <c r="C14648" s="371" t="s">
        <v>770</v>
      </c>
      <c r="D14648" s="372">
        <v>0.36</v>
      </c>
    </row>
    <row r="14649" spans="1:4" x14ac:dyDescent="0.25">
      <c r="A14649" s="369" t="s">
        <v>8921</v>
      </c>
      <c r="B14649" s="370" t="s">
        <v>8922</v>
      </c>
      <c r="C14649" s="371" t="s">
        <v>770</v>
      </c>
      <c r="D14649" s="372">
        <v>0.36</v>
      </c>
    </row>
    <row r="14650" spans="1:4" x14ac:dyDescent="0.25">
      <c r="A14650" s="369" t="s">
        <v>10498</v>
      </c>
      <c r="B14650" s="370" t="s">
        <v>10499</v>
      </c>
      <c r="C14650" s="371" t="s">
        <v>32</v>
      </c>
      <c r="D14650" s="372">
        <v>4.0000000000000002E-4</v>
      </c>
    </row>
    <row r="14651" spans="1:4" x14ac:dyDescent="0.25">
      <c r="A14651" s="369" t="s">
        <v>10500</v>
      </c>
      <c r="B14651" s="370" t="s">
        <v>10501</v>
      </c>
      <c r="C14651" s="371" t="s">
        <v>32</v>
      </c>
      <c r="D14651" s="372">
        <v>5.0000000000000001E-4</v>
      </c>
    </row>
    <row r="14652" spans="1:4" ht="30" x14ac:dyDescent="0.25">
      <c r="A14652" s="369" t="s">
        <v>11711</v>
      </c>
      <c r="B14652" s="370" t="s">
        <v>11712</v>
      </c>
      <c r="C14652" s="371" t="s">
        <v>52</v>
      </c>
      <c r="D14652" s="372">
        <v>1.4</v>
      </c>
    </row>
    <row r="14653" spans="1:4" ht="30" x14ac:dyDescent="0.25">
      <c r="A14653" s="369" t="s">
        <v>5075</v>
      </c>
      <c r="B14653" s="370" t="s">
        <v>8165</v>
      </c>
      <c r="C14653" s="371" t="s">
        <v>52</v>
      </c>
      <c r="D14653" s="372"/>
    </row>
    <row r="14654" spans="1:4" x14ac:dyDescent="0.25">
      <c r="A14654" s="369" t="s">
        <v>8919</v>
      </c>
      <c r="B14654" s="370" t="s">
        <v>8920</v>
      </c>
      <c r="C14654" s="371" t="s">
        <v>770</v>
      </c>
      <c r="D14654" s="372">
        <v>0.36</v>
      </c>
    </row>
    <row r="14655" spans="1:4" x14ac:dyDescent="0.25">
      <c r="A14655" s="369" t="s">
        <v>8921</v>
      </c>
      <c r="B14655" s="370" t="s">
        <v>8922</v>
      </c>
      <c r="C14655" s="371" t="s">
        <v>770</v>
      </c>
      <c r="D14655" s="372">
        <v>0.36</v>
      </c>
    </row>
    <row r="14656" spans="1:4" x14ac:dyDescent="0.25">
      <c r="A14656" s="369" t="s">
        <v>10498</v>
      </c>
      <c r="B14656" s="370" t="s">
        <v>10499</v>
      </c>
      <c r="C14656" s="371" t="s">
        <v>32</v>
      </c>
      <c r="D14656" s="372">
        <v>4.0000000000000002E-4</v>
      </c>
    </row>
    <row r="14657" spans="1:4" x14ac:dyDescent="0.25">
      <c r="A14657" s="369" t="s">
        <v>10500</v>
      </c>
      <c r="B14657" s="370" t="s">
        <v>10501</v>
      </c>
      <c r="C14657" s="371" t="s">
        <v>32</v>
      </c>
      <c r="D14657" s="372">
        <v>5.0000000000000001E-4</v>
      </c>
    </row>
    <row r="14658" spans="1:4" ht="30" x14ac:dyDescent="0.25">
      <c r="A14658" s="369" t="s">
        <v>11713</v>
      </c>
      <c r="B14658" s="370" t="s">
        <v>11714</v>
      </c>
      <c r="C14658" s="371" t="s">
        <v>52</v>
      </c>
      <c r="D14658" s="372">
        <v>1.4</v>
      </c>
    </row>
    <row r="14659" spans="1:4" ht="30" x14ac:dyDescent="0.25">
      <c r="A14659" s="369" t="s">
        <v>5076</v>
      </c>
      <c r="B14659" s="370" t="s">
        <v>8166</v>
      </c>
      <c r="C14659" s="371" t="s">
        <v>52</v>
      </c>
      <c r="D14659" s="372"/>
    </row>
    <row r="14660" spans="1:4" x14ac:dyDescent="0.25">
      <c r="A14660" s="369" t="s">
        <v>8919</v>
      </c>
      <c r="B14660" s="370" t="s">
        <v>8920</v>
      </c>
      <c r="C14660" s="371" t="s">
        <v>770</v>
      </c>
      <c r="D14660" s="372">
        <v>0.36</v>
      </c>
    </row>
    <row r="14661" spans="1:4" x14ac:dyDescent="0.25">
      <c r="A14661" s="369" t="s">
        <v>8921</v>
      </c>
      <c r="B14661" s="370" t="s">
        <v>8922</v>
      </c>
      <c r="C14661" s="371" t="s">
        <v>770</v>
      </c>
      <c r="D14661" s="372">
        <v>0.36</v>
      </c>
    </row>
    <row r="14662" spans="1:4" x14ac:dyDescent="0.25">
      <c r="A14662" s="369" t="s">
        <v>10498</v>
      </c>
      <c r="B14662" s="370" t="s">
        <v>10499</v>
      </c>
      <c r="C14662" s="371" t="s">
        <v>32</v>
      </c>
      <c r="D14662" s="372">
        <v>4.0000000000000002E-4</v>
      </c>
    </row>
    <row r="14663" spans="1:4" x14ac:dyDescent="0.25">
      <c r="A14663" s="369" t="s">
        <v>10500</v>
      </c>
      <c r="B14663" s="370" t="s">
        <v>10501</v>
      </c>
      <c r="C14663" s="371" t="s">
        <v>32</v>
      </c>
      <c r="D14663" s="372">
        <v>5.0000000000000001E-4</v>
      </c>
    </row>
    <row r="14664" spans="1:4" ht="30" x14ac:dyDescent="0.25">
      <c r="A14664" s="369" t="s">
        <v>11715</v>
      </c>
      <c r="B14664" s="370" t="s">
        <v>11716</v>
      </c>
      <c r="C14664" s="371" t="s">
        <v>52</v>
      </c>
      <c r="D14664" s="372">
        <v>1.4</v>
      </c>
    </row>
    <row r="14665" spans="1:4" x14ac:dyDescent="0.25">
      <c r="A14665" s="365" t="s">
        <v>8167</v>
      </c>
      <c r="B14665" s="366" t="s">
        <v>15218</v>
      </c>
      <c r="C14665" s="367"/>
      <c r="D14665" s="368"/>
    </row>
    <row r="14666" spans="1:4" ht="45" x14ac:dyDescent="0.25">
      <c r="A14666" s="369" t="s">
        <v>5077</v>
      </c>
      <c r="B14666" s="370" t="s">
        <v>8169</v>
      </c>
      <c r="C14666" s="371" t="s">
        <v>52</v>
      </c>
      <c r="D14666" s="372"/>
    </row>
    <row r="14667" spans="1:4" x14ac:dyDescent="0.25">
      <c r="A14667" s="369" t="s">
        <v>8919</v>
      </c>
      <c r="B14667" s="370" t="s">
        <v>8920</v>
      </c>
      <c r="C14667" s="371" t="s">
        <v>770</v>
      </c>
      <c r="D14667" s="372">
        <v>0.25</v>
      </c>
    </row>
    <row r="14668" spans="1:4" x14ac:dyDescent="0.25">
      <c r="A14668" s="369" t="s">
        <v>8921</v>
      </c>
      <c r="B14668" s="370" t="s">
        <v>8922</v>
      </c>
      <c r="C14668" s="371" t="s">
        <v>770</v>
      </c>
      <c r="D14668" s="372">
        <v>0.5</v>
      </c>
    </row>
    <row r="14669" spans="1:4" ht="45" x14ac:dyDescent="0.25">
      <c r="A14669" s="369" t="s">
        <v>12394</v>
      </c>
      <c r="B14669" s="370" t="s">
        <v>12395</v>
      </c>
      <c r="C14669" s="371" t="s">
        <v>52</v>
      </c>
      <c r="D14669" s="372">
        <v>1.05</v>
      </c>
    </row>
    <row r="14670" spans="1:4" ht="45" x14ac:dyDescent="0.25">
      <c r="A14670" s="369" t="s">
        <v>5078</v>
      </c>
      <c r="B14670" s="370" t="s">
        <v>8170</v>
      </c>
      <c r="C14670" s="371" t="s">
        <v>52</v>
      </c>
      <c r="D14670" s="372"/>
    </row>
    <row r="14671" spans="1:4" x14ac:dyDescent="0.25">
      <c r="A14671" s="369" t="s">
        <v>8919</v>
      </c>
      <c r="B14671" s="370" t="s">
        <v>8920</v>
      </c>
      <c r="C14671" s="371" t="s">
        <v>770</v>
      </c>
      <c r="D14671" s="372">
        <v>0.25</v>
      </c>
    </row>
    <row r="14672" spans="1:4" x14ac:dyDescent="0.25">
      <c r="A14672" s="369" t="s">
        <v>8921</v>
      </c>
      <c r="B14672" s="370" t="s">
        <v>8922</v>
      </c>
      <c r="C14672" s="371" t="s">
        <v>770</v>
      </c>
      <c r="D14672" s="372">
        <v>0.5</v>
      </c>
    </row>
    <row r="14673" spans="1:4" ht="45" x14ac:dyDescent="0.25">
      <c r="A14673" s="369" t="s">
        <v>12396</v>
      </c>
      <c r="B14673" s="370" t="s">
        <v>12397</v>
      </c>
      <c r="C14673" s="371" t="s">
        <v>52</v>
      </c>
      <c r="D14673" s="372">
        <v>1.05</v>
      </c>
    </row>
    <row r="14674" spans="1:4" ht="45" x14ac:dyDescent="0.25">
      <c r="A14674" s="369" t="s">
        <v>5079</v>
      </c>
      <c r="B14674" s="370" t="s">
        <v>8171</v>
      </c>
      <c r="C14674" s="371" t="s">
        <v>52</v>
      </c>
      <c r="D14674" s="372"/>
    </row>
    <row r="14675" spans="1:4" x14ac:dyDescent="0.25">
      <c r="A14675" s="369" t="s">
        <v>8919</v>
      </c>
      <c r="B14675" s="370" t="s">
        <v>8920</v>
      </c>
      <c r="C14675" s="371" t="s">
        <v>770</v>
      </c>
      <c r="D14675" s="372">
        <v>0.25</v>
      </c>
    </row>
    <row r="14676" spans="1:4" x14ac:dyDescent="0.25">
      <c r="A14676" s="369" t="s">
        <v>8921</v>
      </c>
      <c r="B14676" s="370" t="s">
        <v>8922</v>
      </c>
      <c r="C14676" s="371" t="s">
        <v>770</v>
      </c>
      <c r="D14676" s="372">
        <v>0.5</v>
      </c>
    </row>
    <row r="14677" spans="1:4" ht="45" x14ac:dyDescent="0.25">
      <c r="A14677" s="369" t="s">
        <v>12398</v>
      </c>
      <c r="B14677" s="370" t="s">
        <v>12399</v>
      </c>
      <c r="C14677" s="371" t="s">
        <v>52</v>
      </c>
      <c r="D14677" s="372">
        <v>1.05</v>
      </c>
    </row>
    <row r="14678" spans="1:4" ht="45" x14ac:dyDescent="0.25">
      <c r="A14678" s="369" t="s">
        <v>5080</v>
      </c>
      <c r="B14678" s="370" t="s">
        <v>8172</v>
      </c>
      <c r="C14678" s="371" t="s">
        <v>52</v>
      </c>
      <c r="D14678" s="372"/>
    </row>
    <row r="14679" spans="1:4" x14ac:dyDescent="0.25">
      <c r="A14679" s="369" t="s">
        <v>8919</v>
      </c>
      <c r="B14679" s="370" t="s">
        <v>8920</v>
      </c>
      <c r="C14679" s="371" t="s">
        <v>770</v>
      </c>
      <c r="D14679" s="372">
        <v>0.375</v>
      </c>
    </row>
    <row r="14680" spans="1:4" x14ac:dyDescent="0.25">
      <c r="A14680" s="369" t="s">
        <v>8921</v>
      </c>
      <c r="B14680" s="370" t="s">
        <v>8922</v>
      </c>
      <c r="C14680" s="371" t="s">
        <v>770</v>
      </c>
      <c r="D14680" s="372">
        <v>0.75</v>
      </c>
    </row>
    <row r="14681" spans="1:4" ht="45" x14ac:dyDescent="0.25">
      <c r="A14681" s="369" t="s">
        <v>12400</v>
      </c>
      <c r="B14681" s="370" t="s">
        <v>12401</v>
      </c>
      <c r="C14681" s="371" t="s">
        <v>52</v>
      </c>
      <c r="D14681" s="372">
        <v>1.05</v>
      </c>
    </row>
    <row r="14682" spans="1:4" ht="30" x14ac:dyDescent="0.25">
      <c r="A14682" s="369" t="s">
        <v>5081</v>
      </c>
      <c r="B14682" s="370" t="s">
        <v>5082</v>
      </c>
      <c r="C14682" s="371" t="s">
        <v>569</v>
      </c>
      <c r="D14682" s="372"/>
    </row>
    <row r="14683" spans="1:4" x14ac:dyDescent="0.25">
      <c r="A14683" s="369" t="s">
        <v>8919</v>
      </c>
      <c r="B14683" s="370" t="s">
        <v>8920</v>
      </c>
      <c r="C14683" s="371" t="s">
        <v>770</v>
      </c>
      <c r="D14683" s="372">
        <v>0.23</v>
      </c>
    </row>
    <row r="14684" spans="1:4" x14ac:dyDescent="0.25">
      <c r="A14684" s="369" t="s">
        <v>8921</v>
      </c>
      <c r="B14684" s="370" t="s">
        <v>8922</v>
      </c>
      <c r="C14684" s="371" t="s">
        <v>770</v>
      </c>
      <c r="D14684" s="372">
        <v>0.23</v>
      </c>
    </row>
    <row r="14685" spans="1:4" ht="30" x14ac:dyDescent="0.25">
      <c r="A14685" s="369" t="s">
        <v>12402</v>
      </c>
      <c r="B14685" s="370" t="s">
        <v>12403</v>
      </c>
      <c r="C14685" s="371" t="s">
        <v>569</v>
      </c>
      <c r="D14685" s="372">
        <v>1.0149999999999999</v>
      </c>
    </row>
    <row r="14686" spans="1:4" ht="30" x14ac:dyDescent="0.25">
      <c r="A14686" s="369" t="s">
        <v>5083</v>
      </c>
      <c r="B14686" s="370" t="s">
        <v>8173</v>
      </c>
      <c r="C14686" s="371" t="s">
        <v>569</v>
      </c>
      <c r="D14686" s="372"/>
    </row>
    <row r="14687" spans="1:4" x14ac:dyDescent="0.25">
      <c r="A14687" s="369" t="s">
        <v>8919</v>
      </c>
      <c r="B14687" s="370" t="s">
        <v>8920</v>
      </c>
      <c r="C14687" s="371" t="s">
        <v>770</v>
      </c>
      <c r="D14687" s="372">
        <v>0.23</v>
      </c>
    </row>
    <row r="14688" spans="1:4" x14ac:dyDescent="0.25">
      <c r="A14688" s="369" t="s">
        <v>8921</v>
      </c>
      <c r="B14688" s="370" t="s">
        <v>8922</v>
      </c>
      <c r="C14688" s="371" t="s">
        <v>770</v>
      </c>
      <c r="D14688" s="372">
        <v>0.23</v>
      </c>
    </row>
    <row r="14689" spans="1:4" ht="30" x14ac:dyDescent="0.25">
      <c r="A14689" s="369" t="s">
        <v>12404</v>
      </c>
      <c r="B14689" s="370" t="s">
        <v>12405</v>
      </c>
      <c r="C14689" s="371" t="s">
        <v>569</v>
      </c>
      <c r="D14689" s="372">
        <v>1.0149999999999999</v>
      </c>
    </row>
    <row r="14690" spans="1:4" ht="30" x14ac:dyDescent="0.25">
      <c r="A14690" s="369" t="s">
        <v>5084</v>
      </c>
      <c r="B14690" s="370" t="s">
        <v>8174</v>
      </c>
      <c r="C14690" s="371" t="s">
        <v>569</v>
      </c>
      <c r="D14690" s="372"/>
    </row>
    <row r="14691" spans="1:4" x14ac:dyDescent="0.25">
      <c r="A14691" s="369" t="s">
        <v>8919</v>
      </c>
      <c r="B14691" s="370" t="s">
        <v>8920</v>
      </c>
      <c r="C14691" s="371" t="s">
        <v>770</v>
      </c>
      <c r="D14691" s="372">
        <v>0.35</v>
      </c>
    </row>
    <row r="14692" spans="1:4" x14ac:dyDescent="0.25">
      <c r="A14692" s="369" t="s">
        <v>8921</v>
      </c>
      <c r="B14692" s="370" t="s">
        <v>8922</v>
      </c>
      <c r="C14692" s="371" t="s">
        <v>770</v>
      </c>
      <c r="D14692" s="372">
        <v>0.35</v>
      </c>
    </row>
    <row r="14693" spans="1:4" ht="30" x14ac:dyDescent="0.25">
      <c r="A14693" s="369" t="s">
        <v>12406</v>
      </c>
      <c r="B14693" s="370" t="s">
        <v>12407</v>
      </c>
      <c r="C14693" s="371" t="s">
        <v>569</v>
      </c>
      <c r="D14693" s="372">
        <v>1.0149999999999999</v>
      </c>
    </row>
    <row r="14694" spans="1:4" ht="30" x14ac:dyDescent="0.25">
      <c r="A14694" s="369" t="s">
        <v>5085</v>
      </c>
      <c r="B14694" s="370" t="s">
        <v>8175</v>
      </c>
      <c r="C14694" s="371" t="s">
        <v>569</v>
      </c>
      <c r="D14694" s="372"/>
    </row>
    <row r="14695" spans="1:4" x14ac:dyDescent="0.25">
      <c r="A14695" s="369" t="s">
        <v>8919</v>
      </c>
      <c r="B14695" s="370" t="s">
        <v>8920</v>
      </c>
      <c r="C14695" s="371" t="s">
        <v>770</v>
      </c>
      <c r="D14695" s="372">
        <v>0.4</v>
      </c>
    </row>
    <row r="14696" spans="1:4" x14ac:dyDescent="0.25">
      <c r="A14696" s="369" t="s">
        <v>8921</v>
      </c>
      <c r="B14696" s="370" t="s">
        <v>8922</v>
      </c>
      <c r="C14696" s="371" t="s">
        <v>770</v>
      </c>
      <c r="D14696" s="372">
        <v>0.4</v>
      </c>
    </row>
    <row r="14697" spans="1:4" ht="30" x14ac:dyDescent="0.25">
      <c r="A14697" s="369" t="s">
        <v>12408</v>
      </c>
      <c r="B14697" s="370" t="s">
        <v>12409</v>
      </c>
      <c r="C14697" s="371" t="s">
        <v>569</v>
      </c>
      <c r="D14697" s="372">
        <v>1.0149999999999999</v>
      </c>
    </row>
    <row r="14698" spans="1:4" ht="30" x14ac:dyDescent="0.25">
      <c r="A14698" s="369" t="s">
        <v>5086</v>
      </c>
      <c r="B14698" s="370" t="s">
        <v>8176</v>
      </c>
      <c r="C14698" s="371" t="s">
        <v>569</v>
      </c>
      <c r="D14698" s="372"/>
    </row>
    <row r="14699" spans="1:4" x14ac:dyDescent="0.25">
      <c r="A14699" s="369" t="s">
        <v>8919</v>
      </c>
      <c r="B14699" s="370" t="s">
        <v>8920</v>
      </c>
      <c r="C14699" s="371" t="s">
        <v>770</v>
      </c>
      <c r="D14699" s="372">
        <v>0.23</v>
      </c>
    </row>
    <row r="14700" spans="1:4" x14ac:dyDescent="0.25">
      <c r="A14700" s="369" t="s">
        <v>8921</v>
      </c>
      <c r="B14700" s="370" t="s">
        <v>8922</v>
      </c>
      <c r="C14700" s="371" t="s">
        <v>770</v>
      </c>
      <c r="D14700" s="372">
        <v>0.23</v>
      </c>
    </row>
    <row r="14701" spans="1:4" ht="30" x14ac:dyDescent="0.25">
      <c r="A14701" s="369" t="s">
        <v>12410</v>
      </c>
      <c r="B14701" s="370" t="s">
        <v>12411</v>
      </c>
      <c r="C14701" s="371" t="s">
        <v>569</v>
      </c>
      <c r="D14701" s="372">
        <v>1.0149999999999999</v>
      </c>
    </row>
    <row r="14702" spans="1:4" ht="30" x14ac:dyDescent="0.25">
      <c r="A14702" s="369" t="s">
        <v>5087</v>
      </c>
      <c r="B14702" s="370" t="s">
        <v>8177</v>
      </c>
      <c r="C14702" s="371" t="s">
        <v>569</v>
      </c>
      <c r="D14702" s="372"/>
    </row>
    <row r="14703" spans="1:4" x14ac:dyDescent="0.25">
      <c r="A14703" s="369" t="s">
        <v>8919</v>
      </c>
      <c r="B14703" s="370" t="s">
        <v>8920</v>
      </c>
      <c r="C14703" s="371" t="s">
        <v>770</v>
      </c>
      <c r="D14703" s="372">
        <v>0.23</v>
      </c>
    </row>
    <row r="14704" spans="1:4" x14ac:dyDescent="0.25">
      <c r="A14704" s="369" t="s">
        <v>8921</v>
      </c>
      <c r="B14704" s="370" t="s">
        <v>8922</v>
      </c>
      <c r="C14704" s="371" t="s">
        <v>770</v>
      </c>
      <c r="D14704" s="372">
        <v>0.23</v>
      </c>
    </row>
    <row r="14705" spans="1:4" ht="30" x14ac:dyDescent="0.25">
      <c r="A14705" s="369" t="s">
        <v>12412</v>
      </c>
      <c r="B14705" s="370" t="s">
        <v>12413</v>
      </c>
      <c r="C14705" s="371" t="s">
        <v>569</v>
      </c>
      <c r="D14705" s="372">
        <v>1.0149999999999999</v>
      </c>
    </row>
    <row r="14706" spans="1:4" ht="30" x14ac:dyDescent="0.25">
      <c r="A14706" s="369" t="s">
        <v>5088</v>
      </c>
      <c r="B14706" s="370" t="s">
        <v>8178</v>
      </c>
      <c r="C14706" s="371" t="s">
        <v>569</v>
      </c>
      <c r="D14706" s="372"/>
    </row>
    <row r="14707" spans="1:4" x14ac:dyDescent="0.25">
      <c r="A14707" s="369" t="s">
        <v>8919</v>
      </c>
      <c r="B14707" s="370" t="s">
        <v>8920</v>
      </c>
      <c r="C14707" s="371" t="s">
        <v>770</v>
      </c>
      <c r="D14707" s="372">
        <v>0.35</v>
      </c>
    </row>
    <row r="14708" spans="1:4" x14ac:dyDescent="0.25">
      <c r="A14708" s="369" t="s">
        <v>8921</v>
      </c>
      <c r="B14708" s="370" t="s">
        <v>8922</v>
      </c>
      <c r="C14708" s="371" t="s">
        <v>770</v>
      </c>
      <c r="D14708" s="372">
        <v>0.35</v>
      </c>
    </row>
    <row r="14709" spans="1:4" ht="30" x14ac:dyDescent="0.25">
      <c r="A14709" s="369" t="s">
        <v>12414</v>
      </c>
      <c r="B14709" s="370" t="s">
        <v>12415</v>
      </c>
      <c r="C14709" s="371" t="s">
        <v>569</v>
      </c>
      <c r="D14709" s="372">
        <v>1.0149999999999999</v>
      </c>
    </row>
    <row r="14710" spans="1:4" ht="30" x14ac:dyDescent="0.25">
      <c r="A14710" s="369" t="s">
        <v>5089</v>
      </c>
      <c r="B14710" s="370" t="s">
        <v>8179</v>
      </c>
      <c r="C14710" s="371" t="s">
        <v>569</v>
      </c>
      <c r="D14710" s="372"/>
    </row>
    <row r="14711" spans="1:4" x14ac:dyDescent="0.25">
      <c r="A14711" s="369" t="s">
        <v>8919</v>
      </c>
      <c r="B14711" s="370" t="s">
        <v>8920</v>
      </c>
      <c r="C14711" s="371" t="s">
        <v>770</v>
      </c>
      <c r="D14711" s="372">
        <v>0.4</v>
      </c>
    </row>
    <row r="14712" spans="1:4" x14ac:dyDescent="0.25">
      <c r="A14712" s="369" t="s">
        <v>8921</v>
      </c>
      <c r="B14712" s="370" t="s">
        <v>8922</v>
      </c>
      <c r="C14712" s="371" t="s">
        <v>770</v>
      </c>
      <c r="D14712" s="372">
        <v>0.4</v>
      </c>
    </row>
    <row r="14713" spans="1:4" ht="45" x14ac:dyDescent="0.25">
      <c r="A14713" s="369" t="s">
        <v>12416</v>
      </c>
      <c r="B14713" s="370" t="s">
        <v>12417</v>
      </c>
      <c r="C14713" s="371" t="s">
        <v>569</v>
      </c>
      <c r="D14713" s="372">
        <v>1.0149999999999999</v>
      </c>
    </row>
    <row r="14714" spans="1:4" ht="30" x14ac:dyDescent="0.25">
      <c r="A14714" s="369" t="s">
        <v>5090</v>
      </c>
      <c r="B14714" s="370" t="s">
        <v>8180</v>
      </c>
      <c r="C14714" s="371" t="s">
        <v>569</v>
      </c>
      <c r="D14714" s="372"/>
    </row>
    <row r="14715" spans="1:4" x14ac:dyDescent="0.25">
      <c r="A14715" s="369" t="s">
        <v>8919</v>
      </c>
      <c r="B14715" s="370" t="s">
        <v>8920</v>
      </c>
      <c r="C14715" s="371" t="s">
        <v>770</v>
      </c>
      <c r="D14715" s="372">
        <v>0.23</v>
      </c>
    </row>
    <row r="14716" spans="1:4" x14ac:dyDescent="0.25">
      <c r="A14716" s="369" t="s">
        <v>8921</v>
      </c>
      <c r="B14716" s="370" t="s">
        <v>8922</v>
      </c>
      <c r="C14716" s="371" t="s">
        <v>770</v>
      </c>
      <c r="D14716" s="372">
        <v>0.23</v>
      </c>
    </row>
    <row r="14717" spans="1:4" ht="30" x14ac:dyDescent="0.25">
      <c r="A14717" s="369" t="s">
        <v>12418</v>
      </c>
      <c r="B14717" s="370" t="s">
        <v>12419</v>
      </c>
      <c r="C14717" s="371" t="s">
        <v>569</v>
      </c>
      <c r="D14717" s="372">
        <v>1.0149999999999999</v>
      </c>
    </row>
    <row r="14718" spans="1:4" ht="30" x14ac:dyDescent="0.25">
      <c r="A14718" s="369" t="s">
        <v>5091</v>
      </c>
      <c r="B14718" s="370" t="s">
        <v>8181</v>
      </c>
      <c r="C14718" s="371" t="s">
        <v>569</v>
      </c>
      <c r="D14718" s="372"/>
    </row>
    <row r="14719" spans="1:4" x14ac:dyDescent="0.25">
      <c r="A14719" s="369" t="s">
        <v>8919</v>
      </c>
      <c r="B14719" s="370" t="s">
        <v>8920</v>
      </c>
      <c r="C14719" s="371" t="s">
        <v>770</v>
      </c>
      <c r="D14719" s="372">
        <v>0.23</v>
      </c>
    </row>
    <row r="14720" spans="1:4" x14ac:dyDescent="0.25">
      <c r="A14720" s="369" t="s">
        <v>8921</v>
      </c>
      <c r="B14720" s="370" t="s">
        <v>8922</v>
      </c>
      <c r="C14720" s="371" t="s">
        <v>770</v>
      </c>
      <c r="D14720" s="372">
        <v>0.23</v>
      </c>
    </row>
    <row r="14721" spans="1:4" ht="30" x14ac:dyDescent="0.25">
      <c r="A14721" s="369" t="s">
        <v>12420</v>
      </c>
      <c r="B14721" s="370" t="s">
        <v>12421</v>
      </c>
      <c r="C14721" s="371" t="s">
        <v>569</v>
      </c>
      <c r="D14721" s="372">
        <v>1.0149999999999999</v>
      </c>
    </row>
    <row r="14722" spans="1:4" ht="30" x14ac:dyDescent="0.25">
      <c r="A14722" s="369" t="s">
        <v>5092</v>
      </c>
      <c r="B14722" s="370" t="s">
        <v>8182</v>
      </c>
      <c r="C14722" s="371" t="s">
        <v>569</v>
      </c>
      <c r="D14722" s="372"/>
    </row>
    <row r="14723" spans="1:4" x14ac:dyDescent="0.25">
      <c r="A14723" s="369" t="s">
        <v>8919</v>
      </c>
      <c r="B14723" s="370" t="s">
        <v>8920</v>
      </c>
      <c r="C14723" s="371" t="s">
        <v>770</v>
      </c>
      <c r="D14723" s="372">
        <v>0.35</v>
      </c>
    </row>
    <row r="14724" spans="1:4" x14ac:dyDescent="0.25">
      <c r="A14724" s="369" t="s">
        <v>8921</v>
      </c>
      <c r="B14724" s="370" t="s">
        <v>8922</v>
      </c>
      <c r="C14724" s="371" t="s">
        <v>770</v>
      </c>
      <c r="D14724" s="372">
        <v>0.35</v>
      </c>
    </row>
    <row r="14725" spans="1:4" ht="30" x14ac:dyDescent="0.25">
      <c r="A14725" s="369" t="s">
        <v>12422</v>
      </c>
      <c r="B14725" s="370" t="s">
        <v>12423</v>
      </c>
      <c r="C14725" s="371" t="s">
        <v>569</v>
      </c>
      <c r="D14725" s="372">
        <v>1.0149999999999999</v>
      </c>
    </row>
    <row r="14726" spans="1:4" ht="30" x14ac:dyDescent="0.25">
      <c r="A14726" s="369" t="s">
        <v>5093</v>
      </c>
      <c r="B14726" s="370" t="s">
        <v>8183</v>
      </c>
      <c r="C14726" s="371" t="s">
        <v>569</v>
      </c>
      <c r="D14726" s="372"/>
    </row>
    <row r="14727" spans="1:4" x14ac:dyDescent="0.25">
      <c r="A14727" s="369" t="s">
        <v>8919</v>
      </c>
      <c r="B14727" s="370" t="s">
        <v>8920</v>
      </c>
      <c r="C14727" s="371" t="s">
        <v>770</v>
      </c>
      <c r="D14727" s="372">
        <v>0.4</v>
      </c>
    </row>
    <row r="14728" spans="1:4" x14ac:dyDescent="0.25">
      <c r="A14728" s="369" t="s">
        <v>8921</v>
      </c>
      <c r="B14728" s="370" t="s">
        <v>8922</v>
      </c>
      <c r="C14728" s="371" t="s">
        <v>770</v>
      </c>
      <c r="D14728" s="372">
        <v>0.4</v>
      </c>
    </row>
    <row r="14729" spans="1:4" ht="30" x14ac:dyDescent="0.25">
      <c r="A14729" s="369" t="s">
        <v>12424</v>
      </c>
      <c r="B14729" s="370" t="s">
        <v>12425</v>
      </c>
      <c r="C14729" s="371" t="s">
        <v>569</v>
      </c>
      <c r="D14729" s="372">
        <v>1.0149999999999999</v>
      </c>
    </row>
    <row r="14730" spans="1:4" ht="30" x14ac:dyDescent="0.25">
      <c r="A14730" s="369" t="s">
        <v>5094</v>
      </c>
      <c r="B14730" s="370" t="s">
        <v>8184</v>
      </c>
      <c r="C14730" s="371" t="s">
        <v>569</v>
      </c>
      <c r="D14730" s="372"/>
    </row>
    <row r="14731" spans="1:4" x14ac:dyDescent="0.25">
      <c r="A14731" s="369" t="s">
        <v>8919</v>
      </c>
      <c r="B14731" s="370" t="s">
        <v>8920</v>
      </c>
      <c r="C14731" s="371" t="s">
        <v>770</v>
      </c>
      <c r="D14731" s="372">
        <v>0.23</v>
      </c>
    </row>
    <row r="14732" spans="1:4" x14ac:dyDescent="0.25">
      <c r="A14732" s="369" t="s">
        <v>8921</v>
      </c>
      <c r="B14732" s="370" t="s">
        <v>8922</v>
      </c>
      <c r="C14732" s="371" t="s">
        <v>770</v>
      </c>
      <c r="D14732" s="372">
        <v>0.23</v>
      </c>
    </row>
    <row r="14733" spans="1:4" ht="45" x14ac:dyDescent="0.25">
      <c r="A14733" s="369" t="s">
        <v>12426</v>
      </c>
      <c r="B14733" s="370" t="s">
        <v>12427</v>
      </c>
      <c r="C14733" s="371" t="s">
        <v>569</v>
      </c>
      <c r="D14733" s="372">
        <v>1.0149999999999999</v>
      </c>
    </row>
    <row r="14734" spans="1:4" ht="30" x14ac:dyDescent="0.25">
      <c r="A14734" s="369" t="s">
        <v>5095</v>
      </c>
      <c r="B14734" s="370" t="s">
        <v>8185</v>
      </c>
      <c r="C14734" s="371" t="s">
        <v>569</v>
      </c>
      <c r="D14734" s="372"/>
    </row>
    <row r="14735" spans="1:4" x14ac:dyDescent="0.25">
      <c r="A14735" s="369" t="s">
        <v>8919</v>
      </c>
      <c r="B14735" s="370" t="s">
        <v>8920</v>
      </c>
      <c r="C14735" s="371" t="s">
        <v>770</v>
      </c>
      <c r="D14735" s="372">
        <v>0.35</v>
      </c>
    </row>
    <row r="14736" spans="1:4" x14ac:dyDescent="0.25">
      <c r="A14736" s="369" t="s">
        <v>8921</v>
      </c>
      <c r="B14736" s="370" t="s">
        <v>8922</v>
      </c>
      <c r="C14736" s="371" t="s">
        <v>770</v>
      </c>
      <c r="D14736" s="372">
        <v>0.35</v>
      </c>
    </row>
    <row r="14737" spans="1:4" ht="45" x14ac:dyDescent="0.25">
      <c r="A14737" s="369" t="s">
        <v>12428</v>
      </c>
      <c r="B14737" s="370" t="s">
        <v>12429</v>
      </c>
      <c r="C14737" s="371" t="s">
        <v>569</v>
      </c>
      <c r="D14737" s="372">
        <v>1.0149999999999999</v>
      </c>
    </row>
    <row r="14738" spans="1:4" ht="30" x14ac:dyDescent="0.25">
      <c r="A14738" s="369" t="s">
        <v>5096</v>
      </c>
      <c r="B14738" s="370" t="s">
        <v>8186</v>
      </c>
      <c r="C14738" s="371" t="s">
        <v>569</v>
      </c>
      <c r="D14738" s="372"/>
    </row>
    <row r="14739" spans="1:4" x14ac:dyDescent="0.25">
      <c r="A14739" s="369" t="s">
        <v>8919</v>
      </c>
      <c r="B14739" s="370" t="s">
        <v>8920</v>
      </c>
      <c r="C14739" s="371" t="s">
        <v>770</v>
      </c>
      <c r="D14739" s="372">
        <v>0.4</v>
      </c>
    </row>
    <row r="14740" spans="1:4" x14ac:dyDescent="0.25">
      <c r="A14740" s="369" t="s">
        <v>8921</v>
      </c>
      <c r="B14740" s="370" t="s">
        <v>8922</v>
      </c>
      <c r="C14740" s="371" t="s">
        <v>770</v>
      </c>
      <c r="D14740" s="372">
        <v>0.4</v>
      </c>
    </row>
    <row r="14741" spans="1:4" ht="45" x14ac:dyDescent="0.25">
      <c r="A14741" s="369" t="s">
        <v>12430</v>
      </c>
      <c r="B14741" s="370" t="s">
        <v>12431</v>
      </c>
      <c r="C14741" s="371" t="s">
        <v>569</v>
      </c>
      <c r="D14741" s="372">
        <v>1.0149999999999999</v>
      </c>
    </row>
    <row r="14742" spans="1:4" ht="30" x14ac:dyDescent="0.25">
      <c r="A14742" s="369" t="s">
        <v>5097</v>
      </c>
      <c r="B14742" s="370" t="s">
        <v>8187</v>
      </c>
      <c r="C14742" s="371" t="s">
        <v>569</v>
      </c>
      <c r="D14742" s="372"/>
    </row>
    <row r="14743" spans="1:4" x14ac:dyDescent="0.25">
      <c r="A14743" s="369" t="s">
        <v>8919</v>
      </c>
      <c r="B14743" s="370" t="s">
        <v>8920</v>
      </c>
      <c r="C14743" s="371" t="s">
        <v>770</v>
      </c>
      <c r="D14743" s="372">
        <v>0.23</v>
      </c>
    </row>
    <row r="14744" spans="1:4" x14ac:dyDescent="0.25">
      <c r="A14744" s="369" t="s">
        <v>8921</v>
      </c>
      <c r="B14744" s="370" t="s">
        <v>8922</v>
      </c>
      <c r="C14744" s="371" t="s">
        <v>770</v>
      </c>
      <c r="D14744" s="372">
        <v>0.23</v>
      </c>
    </row>
    <row r="14745" spans="1:4" ht="30" x14ac:dyDescent="0.25">
      <c r="A14745" s="369" t="s">
        <v>12432</v>
      </c>
      <c r="B14745" s="370" t="s">
        <v>12433</v>
      </c>
      <c r="C14745" s="371" t="s">
        <v>569</v>
      </c>
      <c r="D14745" s="372">
        <v>1.0149999999999999</v>
      </c>
    </row>
    <row r="14746" spans="1:4" ht="30" x14ac:dyDescent="0.25">
      <c r="A14746" s="369" t="s">
        <v>5098</v>
      </c>
      <c r="B14746" s="370" t="s">
        <v>8188</v>
      </c>
      <c r="C14746" s="371" t="s">
        <v>569</v>
      </c>
      <c r="D14746" s="372"/>
    </row>
    <row r="14747" spans="1:4" x14ac:dyDescent="0.25">
      <c r="A14747" s="369" t="s">
        <v>8919</v>
      </c>
      <c r="B14747" s="370" t="s">
        <v>8920</v>
      </c>
      <c r="C14747" s="371" t="s">
        <v>770</v>
      </c>
      <c r="D14747" s="372">
        <v>0.35</v>
      </c>
    </row>
    <row r="14748" spans="1:4" x14ac:dyDescent="0.25">
      <c r="A14748" s="369" t="s">
        <v>8921</v>
      </c>
      <c r="B14748" s="370" t="s">
        <v>8922</v>
      </c>
      <c r="C14748" s="371" t="s">
        <v>770</v>
      </c>
      <c r="D14748" s="372">
        <v>0.35</v>
      </c>
    </row>
    <row r="14749" spans="1:4" ht="30" x14ac:dyDescent="0.25">
      <c r="A14749" s="369" t="s">
        <v>12434</v>
      </c>
      <c r="B14749" s="370" t="s">
        <v>12435</v>
      </c>
      <c r="C14749" s="371" t="s">
        <v>569</v>
      </c>
      <c r="D14749" s="372">
        <v>1.0149999999999999</v>
      </c>
    </row>
    <row r="14750" spans="1:4" ht="30" x14ac:dyDescent="0.25">
      <c r="A14750" s="369" t="s">
        <v>5099</v>
      </c>
      <c r="B14750" s="370" t="s">
        <v>8189</v>
      </c>
      <c r="C14750" s="371" t="s">
        <v>569</v>
      </c>
      <c r="D14750" s="372"/>
    </row>
    <row r="14751" spans="1:4" x14ac:dyDescent="0.25">
      <c r="A14751" s="369" t="s">
        <v>8919</v>
      </c>
      <c r="B14751" s="370" t="s">
        <v>8920</v>
      </c>
      <c r="C14751" s="371" t="s">
        <v>770</v>
      </c>
      <c r="D14751" s="372">
        <v>0.4</v>
      </c>
    </row>
    <row r="14752" spans="1:4" x14ac:dyDescent="0.25">
      <c r="A14752" s="369" t="s">
        <v>8921</v>
      </c>
      <c r="B14752" s="370" t="s">
        <v>8922</v>
      </c>
      <c r="C14752" s="371" t="s">
        <v>770</v>
      </c>
      <c r="D14752" s="372">
        <v>0.4</v>
      </c>
    </row>
    <row r="14753" spans="1:4" ht="30" x14ac:dyDescent="0.25">
      <c r="A14753" s="369" t="s">
        <v>12436</v>
      </c>
      <c r="B14753" s="370" t="s">
        <v>12437</v>
      </c>
      <c r="C14753" s="371" t="s">
        <v>569</v>
      </c>
      <c r="D14753" s="372">
        <v>1.0149999999999999</v>
      </c>
    </row>
    <row r="14754" spans="1:4" ht="30" x14ac:dyDescent="0.25">
      <c r="A14754" s="369" t="s">
        <v>5100</v>
      </c>
      <c r="B14754" s="370" t="s">
        <v>8190</v>
      </c>
      <c r="C14754" s="371" t="s">
        <v>569</v>
      </c>
      <c r="D14754" s="372"/>
    </row>
    <row r="14755" spans="1:4" x14ac:dyDescent="0.25">
      <c r="A14755" s="369" t="s">
        <v>8919</v>
      </c>
      <c r="B14755" s="370" t="s">
        <v>8920</v>
      </c>
      <c r="C14755" s="371" t="s">
        <v>770</v>
      </c>
      <c r="D14755" s="372">
        <v>0.4</v>
      </c>
    </row>
    <row r="14756" spans="1:4" x14ac:dyDescent="0.25">
      <c r="A14756" s="369" t="s">
        <v>8921</v>
      </c>
      <c r="B14756" s="370" t="s">
        <v>8922</v>
      </c>
      <c r="C14756" s="371" t="s">
        <v>770</v>
      </c>
      <c r="D14756" s="372">
        <v>0.4</v>
      </c>
    </row>
    <row r="14757" spans="1:4" ht="30" x14ac:dyDescent="0.25">
      <c r="A14757" s="369" t="s">
        <v>12438</v>
      </c>
      <c r="B14757" s="370" t="s">
        <v>12439</v>
      </c>
      <c r="C14757" s="371" t="s">
        <v>569</v>
      </c>
      <c r="D14757" s="372">
        <v>1.0149999999999999</v>
      </c>
    </row>
    <row r="14758" spans="1:4" ht="30" x14ac:dyDescent="0.25">
      <c r="A14758" s="369" t="s">
        <v>5101</v>
      </c>
      <c r="B14758" s="370" t="s">
        <v>8191</v>
      </c>
      <c r="C14758" s="371" t="s">
        <v>569</v>
      </c>
      <c r="D14758" s="372"/>
    </row>
    <row r="14759" spans="1:4" x14ac:dyDescent="0.25">
      <c r="A14759" s="369" t="s">
        <v>8919</v>
      </c>
      <c r="B14759" s="370" t="s">
        <v>8920</v>
      </c>
      <c r="C14759" s="371" t="s">
        <v>770</v>
      </c>
      <c r="D14759" s="372">
        <v>0.35</v>
      </c>
    </row>
    <row r="14760" spans="1:4" x14ac:dyDescent="0.25">
      <c r="A14760" s="369" t="s">
        <v>8921</v>
      </c>
      <c r="B14760" s="370" t="s">
        <v>8922</v>
      </c>
      <c r="C14760" s="371" t="s">
        <v>770</v>
      </c>
      <c r="D14760" s="372">
        <v>0.35</v>
      </c>
    </row>
    <row r="14761" spans="1:4" ht="30" x14ac:dyDescent="0.25">
      <c r="A14761" s="369" t="s">
        <v>12467</v>
      </c>
      <c r="B14761" s="370" t="s">
        <v>12468</v>
      </c>
      <c r="C14761" s="371" t="s">
        <v>569</v>
      </c>
      <c r="D14761" s="372">
        <v>1.0149999999999999</v>
      </c>
    </row>
    <row r="14762" spans="1:4" ht="30" x14ac:dyDescent="0.25">
      <c r="A14762" s="369" t="s">
        <v>5102</v>
      </c>
      <c r="B14762" s="370" t="s">
        <v>8192</v>
      </c>
      <c r="C14762" s="371" t="s">
        <v>569</v>
      </c>
      <c r="D14762" s="372"/>
    </row>
    <row r="14763" spans="1:4" x14ac:dyDescent="0.25">
      <c r="A14763" s="369" t="s">
        <v>8919</v>
      </c>
      <c r="B14763" s="370" t="s">
        <v>8920</v>
      </c>
      <c r="C14763" s="371" t="s">
        <v>770</v>
      </c>
      <c r="D14763" s="372">
        <v>0.23</v>
      </c>
    </row>
    <row r="14764" spans="1:4" x14ac:dyDescent="0.25">
      <c r="A14764" s="369" t="s">
        <v>8921</v>
      </c>
      <c r="B14764" s="370" t="s">
        <v>8922</v>
      </c>
      <c r="C14764" s="371" t="s">
        <v>770</v>
      </c>
      <c r="D14764" s="372">
        <v>0.23</v>
      </c>
    </row>
    <row r="14765" spans="1:4" ht="30" x14ac:dyDescent="0.25">
      <c r="A14765" s="369" t="s">
        <v>12440</v>
      </c>
      <c r="B14765" s="370" t="s">
        <v>12441</v>
      </c>
      <c r="C14765" s="371" t="s">
        <v>569</v>
      </c>
      <c r="D14765" s="372">
        <v>1.0149999999999999</v>
      </c>
    </row>
    <row r="14766" spans="1:4" ht="30" x14ac:dyDescent="0.25">
      <c r="A14766" s="369" t="s">
        <v>5103</v>
      </c>
      <c r="B14766" s="370" t="s">
        <v>8193</v>
      </c>
      <c r="C14766" s="371" t="s">
        <v>569</v>
      </c>
      <c r="D14766" s="372"/>
    </row>
    <row r="14767" spans="1:4" x14ac:dyDescent="0.25">
      <c r="A14767" s="369" t="s">
        <v>8919</v>
      </c>
      <c r="B14767" s="370" t="s">
        <v>8920</v>
      </c>
      <c r="C14767" s="371" t="s">
        <v>770</v>
      </c>
      <c r="D14767" s="372">
        <v>0.35</v>
      </c>
    </row>
    <row r="14768" spans="1:4" x14ac:dyDescent="0.25">
      <c r="A14768" s="369" t="s">
        <v>8921</v>
      </c>
      <c r="B14768" s="370" t="s">
        <v>8922</v>
      </c>
      <c r="C14768" s="371" t="s">
        <v>770</v>
      </c>
      <c r="D14768" s="372">
        <v>0.35</v>
      </c>
    </row>
    <row r="14769" spans="1:4" ht="30" x14ac:dyDescent="0.25">
      <c r="A14769" s="369" t="s">
        <v>12442</v>
      </c>
      <c r="B14769" s="370" t="s">
        <v>12443</v>
      </c>
      <c r="C14769" s="371" t="s">
        <v>569</v>
      </c>
      <c r="D14769" s="372">
        <v>1.0149999999999999</v>
      </c>
    </row>
    <row r="14770" spans="1:4" ht="30" x14ac:dyDescent="0.25">
      <c r="A14770" s="369" t="s">
        <v>5104</v>
      </c>
      <c r="B14770" s="370" t="s">
        <v>8194</v>
      </c>
      <c r="C14770" s="371" t="s">
        <v>569</v>
      </c>
      <c r="D14770" s="372"/>
    </row>
    <row r="14771" spans="1:4" x14ac:dyDescent="0.25">
      <c r="A14771" s="369" t="s">
        <v>8919</v>
      </c>
      <c r="B14771" s="370" t="s">
        <v>8920</v>
      </c>
      <c r="C14771" s="371" t="s">
        <v>770</v>
      </c>
      <c r="D14771" s="372">
        <v>0.4</v>
      </c>
    </row>
    <row r="14772" spans="1:4" x14ac:dyDescent="0.25">
      <c r="A14772" s="369" t="s">
        <v>8921</v>
      </c>
      <c r="B14772" s="370" t="s">
        <v>8922</v>
      </c>
      <c r="C14772" s="371" t="s">
        <v>770</v>
      </c>
      <c r="D14772" s="372">
        <v>0.4</v>
      </c>
    </row>
    <row r="14773" spans="1:4" ht="30" x14ac:dyDescent="0.25">
      <c r="A14773" s="369" t="s">
        <v>12444</v>
      </c>
      <c r="B14773" s="370" t="s">
        <v>12445</v>
      </c>
      <c r="C14773" s="371" t="s">
        <v>569</v>
      </c>
      <c r="D14773" s="372">
        <v>1.0149999999999999</v>
      </c>
    </row>
    <row r="14774" spans="1:4" ht="30" x14ac:dyDescent="0.25">
      <c r="A14774" s="369" t="s">
        <v>5105</v>
      </c>
      <c r="B14774" s="370" t="s">
        <v>8195</v>
      </c>
      <c r="C14774" s="371" t="s">
        <v>569</v>
      </c>
      <c r="D14774" s="372"/>
    </row>
    <row r="14775" spans="1:4" x14ac:dyDescent="0.25">
      <c r="A14775" s="369" t="s">
        <v>8919</v>
      </c>
      <c r="B14775" s="370" t="s">
        <v>8920</v>
      </c>
      <c r="C14775" s="371" t="s">
        <v>770</v>
      </c>
      <c r="D14775" s="372">
        <v>0.35</v>
      </c>
    </row>
    <row r="14776" spans="1:4" x14ac:dyDescent="0.25">
      <c r="A14776" s="369" t="s">
        <v>8921</v>
      </c>
      <c r="B14776" s="370" t="s">
        <v>8922</v>
      </c>
      <c r="C14776" s="371" t="s">
        <v>770</v>
      </c>
      <c r="D14776" s="372">
        <v>0.35</v>
      </c>
    </row>
    <row r="14777" spans="1:4" ht="30" x14ac:dyDescent="0.25">
      <c r="A14777" s="369" t="s">
        <v>12446</v>
      </c>
      <c r="B14777" s="370" t="s">
        <v>12447</v>
      </c>
      <c r="C14777" s="371" t="s">
        <v>569</v>
      </c>
      <c r="D14777" s="372">
        <v>1.0149999999999999</v>
      </c>
    </row>
    <row r="14778" spans="1:4" ht="30" x14ac:dyDescent="0.25">
      <c r="A14778" s="369" t="s">
        <v>5106</v>
      </c>
      <c r="B14778" s="370" t="s">
        <v>8196</v>
      </c>
      <c r="C14778" s="371" t="s">
        <v>569</v>
      </c>
      <c r="D14778" s="372"/>
    </row>
    <row r="14779" spans="1:4" x14ac:dyDescent="0.25">
      <c r="A14779" s="369" t="s">
        <v>8919</v>
      </c>
      <c r="B14779" s="370" t="s">
        <v>8920</v>
      </c>
      <c r="C14779" s="371" t="s">
        <v>770</v>
      </c>
      <c r="D14779" s="372">
        <v>0.4</v>
      </c>
    </row>
    <row r="14780" spans="1:4" x14ac:dyDescent="0.25">
      <c r="A14780" s="369" t="s">
        <v>8921</v>
      </c>
      <c r="B14780" s="370" t="s">
        <v>8922</v>
      </c>
      <c r="C14780" s="371" t="s">
        <v>770</v>
      </c>
      <c r="D14780" s="372">
        <v>0.4</v>
      </c>
    </row>
    <row r="14781" spans="1:4" ht="30" x14ac:dyDescent="0.25">
      <c r="A14781" s="369" t="s">
        <v>12448</v>
      </c>
      <c r="B14781" s="370" t="s">
        <v>12449</v>
      </c>
      <c r="C14781" s="371" t="s">
        <v>569</v>
      </c>
      <c r="D14781" s="372">
        <v>1.0149999999999999</v>
      </c>
    </row>
    <row r="14782" spans="1:4" ht="30" x14ac:dyDescent="0.25">
      <c r="A14782" s="369" t="s">
        <v>5107</v>
      </c>
      <c r="B14782" s="370" t="s">
        <v>8197</v>
      </c>
      <c r="C14782" s="371" t="s">
        <v>569</v>
      </c>
      <c r="D14782" s="372"/>
    </row>
    <row r="14783" spans="1:4" x14ac:dyDescent="0.25">
      <c r="A14783" s="369" t="s">
        <v>8919</v>
      </c>
      <c r="B14783" s="370" t="s">
        <v>8920</v>
      </c>
      <c r="C14783" s="371" t="s">
        <v>770</v>
      </c>
      <c r="D14783" s="372">
        <v>0.4</v>
      </c>
    </row>
    <row r="14784" spans="1:4" x14ac:dyDescent="0.25">
      <c r="A14784" s="369" t="s">
        <v>8921</v>
      </c>
      <c r="B14784" s="370" t="s">
        <v>8922</v>
      </c>
      <c r="C14784" s="371" t="s">
        <v>770</v>
      </c>
      <c r="D14784" s="372">
        <v>0.4</v>
      </c>
    </row>
    <row r="14785" spans="1:4" ht="30" x14ac:dyDescent="0.25">
      <c r="A14785" s="369" t="s">
        <v>12450</v>
      </c>
      <c r="B14785" s="370" t="s">
        <v>12451</v>
      </c>
      <c r="C14785" s="371" t="s">
        <v>569</v>
      </c>
      <c r="D14785" s="372">
        <v>1.0149999999999999</v>
      </c>
    </row>
    <row r="14786" spans="1:4" ht="30" x14ac:dyDescent="0.25">
      <c r="A14786" s="369" t="s">
        <v>5108</v>
      </c>
      <c r="B14786" s="370" t="s">
        <v>8198</v>
      </c>
      <c r="C14786" s="371" t="s">
        <v>569</v>
      </c>
      <c r="D14786" s="372"/>
    </row>
    <row r="14787" spans="1:4" x14ac:dyDescent="0.25">
      <c r="A14787" s="369" t="s">
        <v>8919</v>
      </c>
      <c r="B14787" s="370" t="s">
        <v>8920</v>
      </c>
      <c r="C14787" s="371" t="s">
        <v>770</v>
      </c>
      <c r="D14787" s="372">
        <v>0.4</v>
      </c>
    </row>
    <row r="14788" spans="1:4" x14ac:dyDescent="0.25">
      <c r="A14788" s="369" t="s">
        <v>8921</v>
      </c>
      <c r="B14788" s="370" t="s">
        <v>8922</v>
      </c>
      <c r="C14788" s="371" t="s">
        <v>770</v>
      </c>
      <c r="D14788" s="372">
        <v>0.4</v>
      </c>
    </row>
    <row r="14789" spans="1:4" ht="30" x14ac:dyDescent="0.25">
      <c r="A14789" s="369" t="s">
        <v>12457</v>
      </c>
      <c r="B14789" s="370" t="s">
        <v>12458</v>
      </c>
      <c r="C14789" s="371" t="s">
        <v>569</v>
      </c>
      <c r="D14789" s="372">
        <v>1.0149999999999999</v>
      </c>
    </row>
    <row r="14790" spans="1:4" ht="30" x14ac:dyDescent="0.25">
      <c r="A14790" s="369" t="s">
        <v>5109</v>
      </c>
      <c r="B14790" s="370" t="s">
        <v>8199</v>
      </c>
      <c r="C14790" s="371" t="s">
        <v>569</v>
      </c>
      <c r="D14790" s="372"/>
    </row>
    <row r="14791" spans="1:4" x14ac:dyDescent="0.25">
      <c r="A14791" s="369" t="s">
        <v>8919</v>
      </c>
      <c r="B14791" s="370" t="s">
        <v>8920</v>
      </c>
      <c r="C14791" s="371" t="s">
        <v>770</v>
      </c>
      <c r="D14791" s="372">
        <v>0.35</v>
      </c>
    </row>
    <row r="14792" spans="1:4" x14ac:dyDescent="0.25">
      <c r="A14792" s="369" t="s">
        <v>8921</v>
      </c>
      <c r="B14792" s="370" t="s">
        <v>8922</v>
      </c>
      <c r="C14792" s="371" t="s">
        <v>770</v>
      </c>
      <c r="D14792" s="372">
        <v>0.35</v>
      </c>
    </row>
    <row r="14793" spans="1:4" ht="30" x14ac:dyDescent="0.25">
      <c r="A14793" s="369" t="s">
        <v>12455</v>
      </c>
      <c r="B14793" s="370" t="s">
        <v>12456</v>
      </c>
      <c r="C14793" s="371" t="s">
        <v>569</v>
      </c>
      <c r="D14793" s="372">
        <v>1.0149999999999999</v>
      </c>
    </row>
    <row r="14794" spans="1:4" ht="30" x14ac:dyDescent="0.25">
      <c r="A14794" s="369" t="s">
        <v>5110</v>
      </c>
      <c r="B14794" s="370" t="s">
        <v>8200</v>
      </c>
      <c r="C14794" s="371" t="s">
        <v>569</v>
      </c>
      <c r="D14794" s="372"/>
    </row>
    <row r="14795" spans="1:4" x14ac:dyDescent="0.25">
      <c r="A14795" s="369" t="s">
        <v>8919</v>
      </c>
      <c r="B14795" s="370" t="s">
        <v>8920</v>
      </c>
      <c r="C14795" s="371" t="s">
        <v>770</v>
      </c>
      <c r="D14795" s="372">
        <v>0.4</v>
      </c>
    </row>
    <row r="14796" spans="1:4" x14ac:dyDescent="0.25">
      <c r="A14796" s="369" t="s">
        <v>8921</v>
      </c>
      <c r="B14796" s="370" t="s">
        <v>8922</v>
      </c>
      <c r="C14796" s="371" t="s">
        <v>770</v>
      </c>
      <c r="D14796" s="372">
        <v>0.4</v>
      </c>
    </row>
    <row r="14797" spans="1:4" ht="30" x14ac:dyDescent="0.25">
      <c r="A14797" s="369" t="s">
        <v>12459</v>
      </c>
      <c r="B14797" s="370" t="s">
        <v>12460</v>
      </c>
      <c r="C14797" s="371" t="s">
        <v>569</v>
      </c>
      <c r="D14797" s="372">
        <v>1.0149999999999999</v>
      </c>
    </row>
    <row r="14798" spans="1:4" ht="30" x14ac:dyDescent="0.25">
      <c r="A14798" s="369" t="s">
        <v>5111</v>
      </c>
      <c r="B14798" s="370" t="s">
        <v>8201</v>
      </c>
      <c r="C14798" s="371" t="s">
        <v>569</v>
      </c>
      <c r="D14798" s="372"/>
    </row>
    <row r="14799" spans="1:4" x14ac:dyDescent="0.25">
      <c r="A14799" s="369" t="s">
        <v>8919</v>
      </c>
      <c r="B14799" s="370" t="s">
        <v>8920</v>
      </c>
      <c r="C14799" s="371" t="s">
        <v>770</v>
      </c>
      <c r="D14799" s="372">
        <v>0.23</v>
      </c>
    </row>
    <row r="14800" spans="1:4" x14ac:dyDescent="0.25">
      <c r="A14800" s="369" t="s">
        <v>8921</v>
      </c>
      <c r="B14800" s="370" t="s">
        <v>8922</v>
      </c>
      <c r="C14800" s="371" t="s">
        <v>770</v>
      </c>
      <c r="D14800" s="372">
        <v>0.23</v>
      </c>
    </row>
    <row r="14801" spans="1:4" ht="30" x14ac:dyDescent="0.25">
      <c r="A14801" s="369" t="s">
        <v>12461</v>
      </c>
      <c r="B14801" s="370" t="s">
        <v>12462</v>
      </c>
      <c r="C14801" s="371" t="s">
        <v>569</v>
      </c>
      <c r="D14801" s="372">
        <v>1.0149999999999999</v>
      </c>
    </row>
    <row r="14802" spans="1:4" ht="30" x14ac:dyDescent="0.25">
      <c r="A14802" s="369" t="s">
        <v>5112</v>
      </c>
      <c r="B14802" s="370" t="s">
        <v>5113</v>
      </c>
      <c r="C14802" s="371" t="s">
        <v>569</v>
      </c>
      <c r="D14802" s="372"/>
    </row>
    <row r="14803" spans="1:4" x14ac:dyDescent="0.25">
      <c r="A14803" s="369" t="s">
        <v>8919</v>
      </c>
      <c r="B14803" s="370" t="s">
        <v>8920</v>
      </c>
      <c r="C14803" s="371" t="s">
        <v>770</v>
      </c>
      <c r="D14803" s="372">
        <v>0.23</v>
      </c>
    </row>
    <row r="14804" spans="1:4" x14ac:dyDescent="0.25">
      <c r="A14804" s="369" t="s">
        <v>8921</v>
      </c>
      <c r="B14804" s="370" t="s">
        <v>8922</v>
      </c>
      <c r="C14804" s="371" t="s">
        <v>770</v>
      </c>
      <c r="D14804" s="372">
        <v>0.23</v>
      </c>
    </row>
    <row r="14805" spans="1:4" ht="30" x14ac:dyDescent="0.25">
      <c r="A14805" s="369" t="s">
        <v>12463</v>
      </c>
      <c r="B14805" s="370" t="s">
        <v>12464</v>
      </c>
      <c r="C14805" s="371" t="s">
        <v>569</v>
      </c>
      <c r="D14805" s="372">
        <v>1.0149999999999999</v>
      </c>
    </row>
    <row r="14806" spans="1:4" ht="30" x14ac:dyDescent="0.25">
      <c r="A14806" s="369" t="s">
        <v>5114</v>
      </c>
      <c r="B14806" s="370" t="s">
        <v>5115</v>
      </c>
      <c r="C14806" s="371" t="s">
        <v>569</v>
      </c>
      <c r="D14806" s="372"/>
    </row>
    <row r="14807" spans="1:4" x14ac:dyDescent="0.25">
      <c r="A14807" s="369" t="s">
        <v>8919</v>
      </c>
      <c r="B14807" s="370" t="s">
        <v>8920</v>
      </c>
      <c r="C14807" s="371" t="s">
        <v>770</v>
      </c>
      <c r="D14807" s="372">
        <v>0.23</v>
      </c>
    </row>
    <row r="14808" spans="1:4" x14ac:dyDescent="0.25">
      <c r="A14808" s="369" t="s">
        <v>8921</v>
      </c>
      <c r="B14808" s="370" t="s">
        <v>8922</v>
      </c>
      <c r="C14808" s="371" t="s">
        <v>770</v>
      </c>
      <c r="D14808" s="372">
        <v>0.23</v>
      </c>
    </row>
    <row r="14809" spans="1:4" ht="30" x14ac:dyDescent="0.25">
      <c r="A14809" s="369" t="s">
        <v>12465</v>
      </c>
      <c r="B14809" s="370" t="s">
        <v>12466</v>
      </c>
      <c r="C14809" s="371" t="s">
        <v>569</v>
      </c>
      <c r="D14809" s="372">
        <v>1.0149999999999999</v>
      </c>
    </row>
    <row r="14810" spans="1:4" ht="30" x14ac:dyDescent="0.25">
      <c r="A14810" s="369" t="s">
        <v>5116</v>
      </c>
      <c r="B14810" s="370" t="s">
        <v>8202</v>
      </c>
      <c r="C14810" s="371" t="s">
        <v>569</v>
      </c>
      <c r="D14810" s="372"/>
    </row>
    <row r="14811" spans="1:4" x14ac:dyDescent="0.25">
      <c r="A14811" s="369" t="s">
        <v>8919</v>
      </c>
      <c r="B14811" s="370" t="s">
        <v>8920</v>
      </c>
      <c r="C14811" s="371" t="s">
        <v>770</v>
      </c>
      <c r="D14811" s="372">
        <v>0.35</v>
      </c>
    </row>
    <row r="14812" spans="1:4" x14ac:dyDescent="0.25">
      <c r="A14812" s="369" t="s">
        <v>8921</v>
      </c>
      <c r="B14812" s="370" t="s">
        <v>8922</v>
      </c>
      <c r="C14812" s="371" t="s">
        <v>770</v>
      </c>
      <c r="D14812" s="372">
        <v>0.35</v>
      </c>
    </row>
    <row r="14813" spans="1:4" ht="30" x14ac:dyDescent="0.25">
      <c r="A14813" s="369" t="s">
        <v>12452</v>
      </c>
      <c r="B14813" s="370" t="s">
        <v>12453</v>
      </c>
      <c r="C14813" s="371" t="s">
        <v>569</v>
      </c>
      <c r="D14813" s="372">
        <v>1.0149999999999999</v>
      </c>
    </row>
    <row r="14814" spans="1:4" x14ac:dyDescent="0.25">
      <c r="A14814" s="369" t="s">
        <v>5117</v>
      </c>
      <c r="B14814" s="370" t="s">
        <v>5118</v>
      </c>
      <c r="C14814" s="371" t="s">
        <v>780</v>
      </c>
      <c r="D14814" s="372"/>
    </row>
    <row r="14815" spans="1:4" x14ac:dyDescent="0.25">
      <c r="A14815" s="369" t="s">
        <v>8919</v>
      </c>
      <c r="B14815" s="370" t="s">
        <v>8920</v>
      </c>
      <c r="C14815" s="371" t="s">
        <v>770</v>
      </c>
      <c r="D14815" s="372">
        <v>0.1</v>
      </c>
    </row>
    <row r="14816" spans="1:4" x14ac:dyDescent="0.25">
      <c r="A14816" s="369" t="s">
        <v>8921</v>
      </c>
      <c r="B14816" s="370" t="s">
        <v>8922</v>
      </c>
      <c r="C14816" s="371" t="s">
        <v>770</v>
      </c>
      <c r="D14816" s="372">
        <v>0.1</v>
      </c>
    </row>
    <row r="14817" spans="1:4" x14ac:dyDescent="0.25">
      <c r="A14817" s="369" t="s">
        <v>12454</v>
      </c>
      <c r="B14817" s="370" t="s">
        <v>5118</v>
      </c>
      <c r="C14817" s="371" t="s">
        <v>569</v>
      </c>
      <c r="D14817" s="372">
        <v>1</v>
      </c>
    </row>
    <row r="14818" spans="1:4" ht="30" x14ac:dyDescent="0.25">
      <c r="A14818" s="365" t="s">
        <v>8203</v>
      </c>
      <c r="B14818" s="366" t="s">
        <v>15219</v>
      </c>
      <c r="C14818" s="367"/>
      <c r="D14818" s="368"/>
    </row>
    <row r="14819" spans="1:4" x14ac:dyDescent="0.25">
      <c r="A14819" s="365" t="s">
        <v>8205</v>
      </c>
      <c r="B14819" s="366" t="s">
        <v>15220</v>
      </c>
      <c r="C14819" s="367"/>
      <c r="D14819" s="368"/>
    </row>
    <row r="14820" spans="1:4" x14ac:dyDescent="0.25">
      <c r="A14820" s="369" t="s">
        <v>5120</v>
      </c>
      <c r="B14820" s="370" t="s">
        <v>5121</v>
      </c>
      <c r="C14820" s="371" t="s">
        <v>569</v>
      </c>
      <c r="D14820" s="372"/>
    </row>
    <row r="14821" spans="1:4" x14ac:dyDescent="0.25">
      <c r="A14821" s="369" t="s">
        <v>8919</v>
      </c>
      <c r="B14821" s="370" t="s">
        <v>8920</v>
      </c>
      <c r="C14821" s="371" t="s">
        <v>770</v>
      </c>
      <c r="D14821" s="372">
        <v>0.45</v>
      </c>
    </row>
    <row r="14822" spans="1:4" x14ac:dyDescent="0.25">
      <c r="A14822" s="369" t="s">
        <v>8921</v>
      </c>
      <c r="B14822" s="370" t="s">
        <v>8922</v>
      </c>
      <c r="C14822" s="371" t="s">
        <v>770</v>
      </c>
      <c r="D14822" s="372">
        <v>0.45</v>
      </c>
    </row>
    <row r="14823" spans="1:4" x14ac:dyDescent="0.25">
      <c r="A14823" s="369" t="s">
        <v>9108</v>
      </c>
      <c r="B14823" s="370" t="s">
        <v>9109</v>
      </c>
      <c r="C14823" s="371" t="s">
        <v>52</v>
      </c>
      <c r="D14823" s="372">
        <v>0.24</v>
      </c>
    </row>
    <row r="14824" spans="1:4" x14ac:dyDescent="0.25">
      <c r="A14824" s="369" t="s">
        <v>11643</v>
      </c>
      <c r="B14824" s="370" t="s">
        <v>11644</v>
      </c>
      <c r="C14824" s="371" t="s">
        <v>569</v>
      </c>
      <c r="D14824" s="372">
        <v>1</v>
      </c>
    </row>
    <row r="14825" spans="1:4" x14ac:dyDescent="0.25">
      <c r="A14825" s="369" t="s">
        <v>443</v>
      </c>
      <c r="B14825" s="370" t="s">
        <v>442</v>
      </c>
      <c r="C14825" s="371" t="s">
        <v>569</v>
      </c>
      <c r="D14825" s="372"/>
    </row>
    <row r="14826" spans="1:4" x14ac:dyDescent="0.25">
      <c r="A14826" s="369" t="s">
        <v>8919</v>
      </c>
      <c r="B14826" s="370" t="s">
        <v>8920</v>
      </c>
      <c r="C14826" s="371" t="s">
        <v>770</v>
      </c>
      <c r="D14826" s="372">
        <v>0.6</v>
      </c>
    </row>
    <row r="14827" spans="1:4" x14ac:dyDescent="0.25">
      <c r="A14827" s="369" t="s">
        <v>8921</v>
      </c>
      <c r="B14827" s="370" t="s">
        <v>8922</v>
      </c>
      <c r="C14827" s="371" t="s">
        <v>770</v>
      </c>
      <c r="D14827" s="372">
        <v>0.6</v>
      </c>
    </row>
    <row r="14828" spans="1:4" x14ac:dyDescent="0.25">
      <c r="A14828" s="369" t="s">
        <v>9108</v>
      </c>
      <c r="B14828" s="370" t="s">
        <v>9109</v>
      </c>
      <c r="C14828" s="371" t="s">
        <v>52</v>
      </c>
      <c r="D14828" s="372">
        <v>0.36</v>
      </c>
    </row>
    <row r="14829" spans="1:4" x14ac:dyDescent="0.25">
      <c r="A14829" s="369" t="s">
        <v>11645</v>
      </c>
      <c r="B14829" s="370" t="s">
        <v>11646</v>
      </c>
      <c r="C14829" s="371" t="s">
        <v>569</v>
      </c>
      <c r="D14829" s="372">
        <v>1</v>
      </c>
    </row>
    <row r="14830" spans="1:4" x14ac:dyDescent="0.25">
      <c r="A14830" s="369" t="s">
        <v>5122</v>
      </c>
      <c r="B14830" s="370" t="s">
        <v>5123</v>
      </c>
      <c r="C14830" s="371" t="s">
        <v>569</v>
      </c>
      <c r="D14830" s="372"/>
    </row>
    <row r="14831" spans="1:4" x14ac:dyDescent="0.25">
      <c r="A14831" s="369" t="s">
        <v>8919</v>
      </c>
      <c r="B14831" s="370" t="s">
        <v>8920</v>
      </c>
      <c r="C14831" s="371" t="s">
        <v>770</v>
      </c>
      <c r="D14831" s="372">
        <v>0.75</v>
      </c>
    </row>
    <row r="14832" spans="1:4" x14ac:dyDescent="0.25">
      <c r="A14832" s="369" t="s">
        <v>8921</v>
      </c>
      <c r="B14832" s="370" t="s">
        <v>8922</v>
      </c>
      <c r="C14832" s="371" t="s">
        <v>770</v>
      </c>
      <c r="D14832" s="372">
        <v>0.75</v>
      </c>
    </row>
    <row r="14833" spans="1:4" x14ac:dyDescent="0.25">
      <c r="A14833" s="369" t="s">
        <v>9108</v>
      </c>
      <c r="B14833" s="370" t="s">
        <v>9109</v>
      </c>
      <c r="C14833" s="371" t="s">
        <v>52</v>
      </c>
      <c r="D14833" s="372">
        <v>0.48</v>
      </c>
    </row>
    <row r="14834" spans="1:4" x14ac:dyDescent="0.25">
      <c r="A14834" s="369" t="s">
        <v>11647</v>
      </c>
      <c r="B14834" s="370" t="s">
        <v>11648</v>
      </c>
      <c r="C14834" s="371" t="s">
        <v>569</v>
      </c>
      <c r="D14834" s="372">
        <v>1</v>
      </c>
    </row>
    <row r="14835" spans="1:4" x14ac:dyDescent="0.25">
      <c r="A14835" s="369" t="s">
        <v>5124</v>
      </c>
      <c r="B14835" s="370" t="s">
        <v>5125</v>
      </c>
      <c r="C14835" s="371" t="s">
        <v>569</v>
      </c>
      <c r="D14835" s="372"/>
    </row>
    <row r="14836" spans="1:4" x14ac:dyDescent="0.25">
      <c r="A14836" s="369" t="s">
        <v>8919</v>
      </c>
      <c r="B14836" s="370" t="s">
        <v>8920</v>
      </c>
      <c r="C14836" s="371" t="s">
        <v>770</v>
      </c>
      <c r="D14836" s="372">
        <v>0.9</v>
      </c>
    </row>
    <row r="14837" spans="1:4" x14ac:dyDescent="0.25">
      <c r="A14837" s="369" t="s">
        <v>8921</v>
      </c>
      <c r="B14837" s="370" t="s">
        <v>8922</v>
      </c>
      <c r="C14837" s="371" t="s">
        <v>770</v>
      </c>
      <c r="D14837" s="372">
        <v>0.9</v>
      </c>
    </row>
    <row r="14838" spans="1:4" x14ac:dyDescent="0.25">
      <c r="A14838" s="369" t="s">
        <v>9108</v>
      </c>
      <c r="B14838" s="370" t="s">
        <v>9109</v>
      </c>
      <c r="C14838" s="371" t="s">
        <v>52</v>
      </c>
      <c r="D14838" s="372">
        <v>0.6</v>
      </c>
    </row>
    <row r="14839" spans="1:4" x14ac:dyDescent="0.25">
      <c r="A14839" s="369" t="s">
        <v>11649</v>
      </c>
      <c r="B14839" s="370" t="s">
        <v>11650</v>
      </c>
      <c r="C14839" s="371" t="s">
        <v>569</v>
      </c>
      <c r="D14839" s="372">
        <v>1</v>
      </c>
    </row>
    <row r="14840" spans="1:4" x14ac:dyDescent="0.25">
      <c r="A14840" s="369" t="s">
        <v>5126</v>
      </c>
      <c r="B14840" s="370" t="s">
        <v>5127</v>
      </c>
      <c r="C14840" s="371" t="s">
        <v>569</v>
      </c>
      <c r="D14840" s="372"/>
    </row>
    <row r="14841" spans="1:4" x14ac:dyDescent="0.25">
      <c r="A14841" s="369" t="s">
        <v>8919</v>
      </c>
      <c r="B14841" s="370" t="s">
        <v>8920</v>
      </c>
      <c r="C14841" s="371" t="s">
        <v>770</v>
      </c>
      <c r="D14841" s="372">
        <v>1</v>
      </c>
    </row>
    <row r="14842" spans="1:4" x14ac:dyDescent="0.25">
      <c r="A14842" s="369" t="s">
        <v>8921</v>
      </c>
      <c r="B14842" s="370" t="s">
        <v>8922</v>
      </c>
      <c r="C14842" s="371" t="s">
        <v>770</v>
      </c>
      <c r="D14842" s="372">
        <v>1</v>
      </c>
    </row>
    <row r="14843" spans="1:4" x14ac:dyDescent="0.25">
      <c r="A14843" s="369" t="s">
        <v>9108</v>
      </c>
      <c r="B14843" s="370" t="s">
        <v>9109</v>
      </c>
      <c r="C14843" s="371" t="s">
        <v>52</v>
      </c>
      <c r="D14843" s="372">
        <v>0.72</v>
      </c>
    </row>
    <row r="14844" spans="1:4" x14ac:dyDescent="0.25">
      <c r="A14844" s="369" t="s">
        <v>11651</v>
      </c>
      <c r="B14844" s="370" t="s">
        <v>11652</v>
      </c>
      <c r="C14844" s="371" t="s">
        <v>569</v>
      </c>
      <c r="D14844" s="372">
        <v>1</v>
      </c>
    </row>
    <row r="14845" spans="1:4" x14ac:dyDescent="0.25">
      <c r="A14845" s="369" t="s">
        <v>449</v>
      </c>
      <c r="B14845" s="373" t="s">
        <v>450</v>
      </c>
      <c r="C14845" s="371" t="s">
        <v>569</v>
      </c>
      <c r="D14845" s="372"/>
    </row>
    <row r="14846" spans="1:4" x14ac:dyDescent="0.25">
      <c r="A14846" s="369" t="s">
        <v>8919</v>
      </c>
      <c r="B14846" s="370" t="s">
        <v>8920</v>
      </c>
      <c r="C14846" s="371" t="s">
        <v>770</v>
      </c>
      <c r="D14846" s="372">
        <v>1.25</v>
      </c>
    </row>
    <row r="14847" spans="1:4" x14ac:dyDescent="0.25">
      <c r="A14847" s="369" t="s">
        <v>8921</v>
      </c>
      <c r="B14847" s="370" t="s">
        <v>8922</v>
      </c>
      <c r="C14847" s="371" t="s">
        <v>770</v>
      </c>
      <c r="D14847" s="372">
        <v>1.25</v>
      </c>
    </row>
    <row r="14848" spans="1:4" x14ac:dyDescent="0.25">
      <c r="A14848" s="369" t="s">
        <v>9108</v>
      </c>
      <c r="B14848" s="370" t="s">
        <v>9109</v>
      </c>
      <c r="C14848" s="371" t="s">
        <v>52</v>
      </c>
      <c r="D14848" s="372">
        <v>0.96</v>
      </c>
    </row>
    <row r="14849" spans="1:4" x14ac:dyDescent="0.25">
      <c r="A14849" s="369" t="s">
        <v>11653</v>
      </c>
      <c r="B14849" s="370" t="s">
        <v>11654</v>
      </c>
      <c r="C14849" s="371" t="s">
        <v>569</v>
      </c>
      <c r="D14849" s="372">
        <v>1</v>
      </c>
    </row>
    <row r="14850" spans="1:4" x14ac:dyDescent="0.25">
      <c r="A14850" s="369" t="s">
        <v>5128</v>
      </c>
      <c r="B14850" s="370" t="s">
        <v>5129</v>
      </c>
      <c r="C14850" s="371" t="s">
        <v>569</v>
      </c>
      <c r="D14850" s="372"/>
    </row>
    <row r="14851" spans="1:4" x14ac:dyDescent="0.25">
      <c r="A14851" s="369" t="s">
        <v>8919</v>
      </c>
      <c r="B14851" s="370" t="s">
        <v>8920</v>
      </c>
      <c r="C14851" s="371" t="s">
        <v>770</v>
      </c>
      <c r="D14851" s="372">
        <v>1.5</v>
      </c>
    </row>
    <row r="14852" spans="1:4" x14ac:dyDescent="0.25">
      <c r="A14852" s="369" t="s">
        <v>8921</v>
      </c>
      <c r="B14852" s="370" t="s">
        <v>8922</v>
      </c>
      <c r="C14852" s="371" t="s">
        <v>770</v>
      </c>
      <c r="D14852" s="372">
        <v>1.5</v>
      </c>
    </row>
    <row r="14853" spans="1:4" x14ac:dyDescent="0.25">
      <c r="A14853" s="369" t="s">
        <v>9108</v>
      </c>
      <c r="B14853" s="370" t="s">
        <v>9109</v>
      </c>
      <c r="C14853" s="371" t="s">
        <v>52</v>
      </c>
      <c r="D14853" s="372">
        <v>1.2</v>
      </c>
    </row>
    <row r="14854" spans="1:4" x14ac:dyDescent="0.25">
      <c r="A14854" s="369" t="s">
        <v>11655</v>
      </c>
      <c r="B14854" s="370" t="s">
        <v>11656</v>
      </c>
      <c r="C14854" s="371" t="s">
        <v>569</v>
      </c>
      <c r="D14854" s="372">
        <v>1</v>
      </c>
    </row>
    <row r="14855" spans="1:4" x14ac:dyDescent="0.25">
      <c r="A14855" s="369" t="s">
        <v>5130</v>
      </c>
      <c r="B14855" s="370" t="s">
        <v>5131</v>
      </c>
      <c r="C14855" s="371" t="s">
        <v>569</v>
      </c>
      <c r="D14855" s="372"/>
    </row>
    <row r="14856" spans="1:4" x14ac:dyDescent="0.25">
      <c r="A14856" s="369" t="s">
        <v>8919</v>
      </c>
      <c r="B14856" s="370" t="s">
        <v>8920</v>
      </c>
      <c r="C14856" s="371" t="s">
        <v>770</v>
      </c>
      <c r="D14856" s="372">
        <v>2</v>
      </c>
    </row>
    <row r="14857" spans="1:4" x14ac:dyDescent="0.25">
      <c r="A14857" s="369" t="s">
        <v>8921</v>
      </c>
      <c r="B14857" s="370" t="s">
        <v>8922</v>
      </c>
      <c r="C14857" s="371" t="s">
        <v>770</v>
      </c>
      <c r="D14857" s="372">
        <v>2</v>
      </c>
    </row>
    <row r="14858" spans="1:4" x14ac:dyDescent="0.25">
      <c r="A14858" s="369" t="s">
        <v>9108</v>
      </c>
      <c r="B14858" s="370" t="s">
        <v>9109</v>
      </c>
      <c r="C14858" s="371" t="s">
        <v>52</v>
      </c>
      <c r="D14858" s="372">
        <v>1.44</v>
      </c>
    </row>
    <row r="14859" spans="1:4" x14ac:dyDescent="0.25">
      <c r="A14859" s="369" t="s">
        <v>11657</v>
      </c>
      <c r="B14859" s="370" t="s">
        <v>11658</v>
      </c>
      <c r="C14859" s="371" t="s">
        <v>569</v>
      </c>
      <c r="D14859" s="372">
        <v>1</v>
      </c>
    </row>
    <row r="14860" spans="1:4" x14ac:dyDescent="0.25">
      <c r="A14860" s="369" t="s">
        <v>5132</v>
      </c>
      <c r="B14860" s="370" t="s">
        <v>5133</v>
      </c>
      <c r="C14860" s="371" t="s">
        <v>569</v>
      </c>
      <c r="D14860" s="372"/>
    </row>
    <row r="14861" spans="1:4" x14ac:dyDescent="0.25">
      <c r="A14861" s="369" t="s">
        <v>8919</v>
      </c>
      <c r="B14861" s="370" t="s">
        <v>8920</v>
      </c>
      <c r="C14861" s="371" t="s">
        <v>770</v>
      </c>
      <c r="D14861" s="372">
        <v>3</v>
      </c>
    </row>
    <row r="14862" spans="1:4" x14ac:dyDescent="0.25">
      <c r="A14862" s="369" t="s">
        <v>8921</v>
      </c>
      <c r="B14862" s="370" t="s">
        <v>8922</v>
      </c>
      <c r="C14862" s="371" t="s">
        <v>770</v>
      </c>
      <c r="D14862" s="372">
        <v>3</v>
      </c>
    </row>
    <row r="14863" spans="1:4" x14ac:dyDescent="0.25">
      <c r="A14863" s="369" t="s">
        <v>9108</v>
      </c>
      <c r="B14863" s="370" t="s">
        <v>9109</v>
      </c>
      <c r="C14863" s="371" t="s">
        <v>52</v>
      </c>
      <c r="D14863" s="372">
        <v>1.92</v>
      </c>
    </row>
    <row r="14864" spans="1:4" x14ac:dyDescent="0.25">
      <c r="A14864" s="369" t="s">
        <v>11659</v>
      </c>
      <c r="B14864" s="370" t="s">
        <v>11660</v>
      </c>
      <c r="C14864" s="371" t="s">
        <v>569</v>
      </c>
      <c r="D14864" s="372">
        <v>1</v>
      </c>
    </row>
    <row r="14865" spans="1:4" x14ac:dyDescent="0.25">
      <c r="A14865" s="369" t="s">
        <v>5134</v>
      </c>
      <c r="B14865" s="370" t="s">
        <v>5135</v>
      </c>
      <c r="C14865" s="371" t="s">
        <v>569</v>
      </c>
      <c r="D14865" s="372"/>
    </row>
    <row r="14866" spans="1:4" x14ac:dyDescent="0.25">
      <c r="A14866" s="369" t="s">
        <v>8919</v>
      </c>
      <c r="B14866" s="370" t="s">
        <v>8920</v>
      </c>
      <c r="C14866" s="371" t="s">
        <v>770</v>
      </c>
      <c r="D14866" s="372">
        <v>0.6</v>
      </c>
    </row>
    <row r="14867" spans="1:4" x14ac:dyDescent="0.25">
      <c r="A14867" s="369" t="s">
        <v>8921</v>
      </c>
      <c r="B14867" s="370" t="s">
        <v>8922</v>
      </c>
      <c r="C14867" s="371" t="s">
        <v>770</v>
      </c>
      <c r="D14867" s="372">
        <v>0.6</v>
      </c>
    </row>
    <row r="14868" spans="1:4" x14ac:dyDescent="0.25">
      <c r="A14868" s="369" t="s">
        <v>9108</v>
      </c>
      <c r="B14868" s="370" t="s">
        <v>9109</v>
      </c>
      <c r="C14868" s="371" t="s">
        <v>52</v>
      </c>
      <c r="D14868" s="372">
        <v>0.36</v>
      </c>
    </row>
    <row r="14869" spans="1:4" ht="30" x14ac:dyDescent="0.25">
      <c r="A14869" s="369" t="s">
        <v>11625</v>
      </c>
      <c r="B14869" s="370" t="s">
        <v>11626</v>
      </c>
      <c r="C14869" s="371" t="s">
        <v>569</v>
      </c>
      <c r="D14869" s="372">
        <v>1</v>
      </c>
    </row>
    <row r="14870" spans="1:4" ht="30" x14ac:dyDescent="0.25">
      <c r="A14870" s="369" t="s">
        <v>5136</v>
      </c>
      <c r="B14870" s="370" t="s">
        <v>8206</v>
      </c>
      <c r="C14870" s="371" t="s">
        <v>569</v>
      </c>
      <c r="D14870" s="372"/>
    </row>
    <row r="14871" spans="1:4" x14ac:dyDescent="0.25">
      <c r="A14871" s="369" t="s">
        <v>8919</v>
      </c>
      <c r="B14871" s="370" t="s">
        <v>8920</v>
      </c>
      <c r="C14871" s="371" t="s">
        <v>770</v>
      </c>
      <c r="D14871" s="372">
        <v>0.45</v>
      </c>
    </row>
    <row r="14872" spans="1:4" x14ac:dyDescent="0.25">
      <c r="A14872" s="369" t="s">
        <v>8921</v>
      </c>
      <c r="B14872" s="370" t="s">
        <v>8922</v>
      </c>
      <c r="C14872" s="371" t="s">
        <v>770</v>
      </c>
      <c r="D14872" s="372">
        <v>0.45</v>
      </c>
    </row>
    <row r="14873" spans="1:4" x14ac:dyDescent="0.25">
      <c r="A14873" s="369" t="s">
        <v>9108</v>
      </c>
      <c r="B14873" s="370" t="s">
        <v>9109</v>
      </c>
      <c r="C14873" s="371" t="s">
        <v>52</v>
      </c>
      <c r="D14873" s="372">
        <v>0.32</v>
      </c>
    </row>
    <row r="14874" spans="1:4" ht="30" x14ac:dyDescent="0.25">
      <c r="A14874" s="369" t="s">
        <v>11661</v>
      </c>
      <c r="B14874" s="370" t="s">
        <v>11662</v>
      </c>
      <c r="C14874" s="371" t="s">
        <v>569</v>
      </c>
      <c r="D14874" s="372">
        <v>1</v>
      </c>
    </row>
    <row r="14875" spans="1:4" ht="30" x14ac:dyDescent="0.25">
      <c r="A14875" s="369" t="s">
        <v>5137</v>
      </c>
      <c r="B14875" s="370" t="s">
        <v>8207</v>
      </c>
      <c r="C14875" s="371" t="s">
        <v>569</v>
      </c>
      <c r="D14875" s="372"/>
    </row>
    <row r="14876" spans="1:4" x14ac:dyDescent="0.25">
      <c r="A14876" s="369" t="s">
        <v>8919</v>
      </c>
      <c r="B14876" s="370" t="s">
        <v>8920</v>
      </c>
      <c r="C14876" s="371" t="s">
        <v>770</v>
      </c>
      <c r="D14876" s="372">
        <v>0.45</v>
      </c>
    </row>
    <row r="14877" spans="1:4" x14ac:dyDescent="0.25">
      <c r="A14877" s="369" t="s">
        <v>8921</v>
      </c>
      <c r="B14877" s="370" t="s">
        <v>8922</v>
      </c>
      <c r="C14877" s="371" t="s">
        <v>770</v>
      </c>
      <c r="D14877" s="372">
        <v>0.45</v>
      </c>
    </row>
    <row r="14878" spans="1:4" x14ac:dyDescent="0.25">
      <c r="A14878" s="369" t="s">
        <v>9108</v>
      </c>
      <c r="B14878" s="370" t="s">
        <v>9109</v>
      </c>
      <c r="C14878" s="371" t="s">
        <v>52</v>
      </c>
      <c r="D14878" s="372">
        <v>0.48</v>
      </c>
    </row>
    <row r="14879" spans="1:4" ht="30" x14ac:dyDescent="0.25">
      <c r="A14879" s="369" t="s">
        <v>11671</v>
      </c>
      <c r="B14879" s="370" t="s">
        <v>11672</v>
      </c>
      <c r="C14879" s="371" t="s">
        <v>569</v>
      </c>
      <c r="D14879" s="372">
        <v>1</v>
      </c>
    </row>
    <row r="14880" spans="1:4" ht="30" x14ac:dyDescent="0.25">
      <c r="A14880" s="369" t="s">
        <v>5138</v>
      </c>
      <c r="B14880" s="370" t="s">
        <v>8208</v>
      </c>
      <c r="C14880" s="371" t="s">
        <v>569</v>
      </c>
      <c r="D14880" s="372"/>
    </row>
    <row r="14881" spans="1:4" x14ac:dyDescent="0.25">
      <c r="A14881" s="369" t="s">
        <v>8919</v>
      </c>
      <c r="B14881" s="370" t="s">
        <v>8920</v>
      </c>
      <c r="C14881" s="371" t="s">
        <v>770</v>
      </c>
      <c r="D14881" s="372">
        <v>0.45</v>
      </c>
    </row>
    <row r="14882" spans="1:4" x14ac:dyDescent="0.25">
      <c r="A14882" s="369" t="s">
        <v>8921</v>
      </c>
      <c r="B14882" s="370" t="s">
        <v>8922</v>
      </c>
      <c r="C14882" s="371" t="s">
        <v>770</v>
      </c>
      <c r="D14882" s="372">
        <v>0.45</v>
      </c>
    </row>
    <row r="14883" spans="1:4" x14ac:dyDescent="0.25">
      <c r="A14883" s="369" t="s">
        <v>9108</v>
      </c>
      <c r="B14883" s="370" t="s">
        <v>9109</v>
      </c>
      <c r="C14883" s="371" t="s">
        <v>52</v>
      </c>
      <c r="D14883" s="372">
        <v>0.64</v>
      </c>
    </row>
    <row r="14884" spans="1:4" ht="30" x14ac:dyDescent="0.25">
      <c r="A14884" s="369" t="s">
        <v>11673</v>
      </c>
      <c r="B14884" s="370" t="s">
        <v>11674</v>
      </c>
      <c r="C14884" s="371" t="s">
        <v>569</v>
      </c>
      <c r="D14884" s="372">
        <v>1</v>
      </c>
    </row>
    <row r="14885" spans="1:4" ht="30" x14ac:dyDescent="0.25">
      <c r="A14885" s="369" t="s">
        <v>5139</v>
      </c>
      <c r="B14885" s="370" t="s">
        <v>8209</v>
      </c>
      <c r="C14885" s="371" t="s">
        <v>569</v>
      </c>
      <c r="D14885" s="372"/>
    </row>
    <row r="14886" spans="1:4" x14ac:dyDescent="0.25">
      <c r="A14886" s="369" t="s">
        <v>8919</v>
      </c>
      <c r="B14886" s="370" t="s">
        <v>8920</v>
      </c>
      <c r="C14886" s="371" t="s">
        <v>770</v>
      </c>
      <c r="D14886" s="372">
        <v>0.5</v>
      </c>
    </row>
    <row r="14887" spans="1:4" x14ac:dyDescent="0.25">
      <c r="A14887" s="369" t="s">
        <v>8921</v>
      </c>
      <c r="B14887" s="370" t="s">
        <v>8922</v>
      </c>
      <c r="C14887" s="371" t="s">
        <v>770</v>
      </c>
      <c r="D14887" s="372">
        <v>0.5</v>
      </c>
    </row>
    <row r="14888" spans="1:4" x14ac:dyDescent="0.25">
      <c r="A14888" s="369" t="s">
        <v>9108</v>
      </c>
      <c r="B14888" s="370" t="s">
        <v>9109</v>
      </c>
      <c r="C14888" s="371" t="s">
        <v>52</v>
      </c>
      <c r="D14888" s="372">
        <v>0.7</v>
      </c>
    </row>
    <row r="14889" spans="1:4" ht="30" x14ac:dyDescent="0.25">
      <c r="A14889" s="369" t="s">
        <v>11675</v>
      </c>
      <c r="B14889" s="370" t="s">
        <v>11676</v>
      </c>
      <c r="C14889" s="371" t="s">
        <v>569</v>
      </c>
      <c r="D14889" s="372">
        <v>1</v>
      </c>
    </row>
    <row r="14890" spans="1:4" ht="30" x14ac:dyDescent="0.25">
      <c r="A14890" s="369" t="s">
        <v>5140</v>
      </c>
      <c r="B14890" s="370" t="s">
        <v>8210</v>
      </c>
      <c r="C14890" s="371" t="s">
        <v>569</v>
      </c>
      <c r="D14890" s="372"/>
    </row>
    <row r="14891" spans="1:4" x14ac:dyDescent="0.25">
      <c r="A14891" s="369" t="s">
        <v>8919</v>
      </c>
      <c r="B14891" s="370" t="s">
        <v>8920</v>
      </c>
      <c r="C14891" s="371" t="s">
        <v>770</v>
      </c>
      <c r="D14891" s="372">
        <v>0.45</v>
      </c>
    </row>
    <row r="14892" spans="1:4" x14ac:dyDescent="0.25">
      <c r="A14892" s="369" t="s">
        <v>8921</v>
      </c>
      <c r="B14892" s="370" t="s">
        <v>8922</v>
      </c>
      <c r="C14892" s="371" t="s">
        <v>770</v>
      </c>
      <c r="D14892" s="372">
        <v>0.45</v>
      </c>
    </row>
    <row r="14893" spans="1:4" x14ac:dyDescent="0.25">
      <c r="A14893" s="369" t="s">
        <v>9108</v>
      </c>
      <c r="B14893" s="370" t="s">
        <v>9109</v>
      </c>
      <c r="C14893" s="371" t="s">
        <v>52</v>
      </c>
      <c r="D14893" s="372">
        <v>0.64</v>
      </c>
    </row>
    <row r="14894" spans="1:4" ht="30" x14ac:dyDescent="0.25">
      <c r="A14894" s="369" t="s">
        <v>11677</v>
      </c>
      <c r="B14894" s="370" t="s">
        <v>11678</v>
      </c>
      <c r="C14894" s="371" t="s">
        <v>569</v>
      </c>
      <c r="D14894" s="372">
        <v>1</v>
      </c>
    </row>
    <row r="14895" spans="1:4" ht="30" x14ac:dyDescent="0.25">
      <c r="A14895" s="369" t="s">
        <v>5141</v>
      </c>
      <c r="B14895" s="370" t="s">
        <v>8211</v>
      </c>
      <c r="C14895" s="371" t="s">
        <v>569</v>
      </c>
      <c r="D14895" s="372"/>
    </row>
    <row r="14896" spans="1:4" x14ac:dyDescent="0.25">
      <c r="A14896" s="369" t="s">
        <v>8919</v>
      </c>
      <c r="B14896" s="370" t="s">
        <v>8920</v>
      </c>
      <c r="C14896" s="371" t="s">
        <v>770</v>
      </c>
      <c r="D14896" s="372">
        <v>1</v>
      </c>
    </row>
    <row r="14897" spans="1:4" x14ac:dyDescent="0.25">
      <c r="A14897" s="369" t="s">
        <v>8921</v>
      </c>
      <c r="B14897" s="370" t="s">
        <v>8922</v>
      </c>
      <c r="C14897" s="371" t="s">
        <v>770</v>
      </c>
      <c r="D14897" s="372">
        <v>1</v>
      </c>
    </row>
    <row r="14898" spans="1:4" x14ac:dyDescent="0.25">
      <c r="A14898" s="369" t="s">
        <v>9108</v>
      </c>
      <c r="B14898" s="370" t="s">
        <v>9109</v>
      </c>
      <c r="C14898" s="371" t="s">
        <v>52</v>
      </c>
      <c r="D14898" s="372">
        <v>1.28</v>
      </c>
    </row>
    <row r="14899" spans="1:4" ht="30" x14ac:dyDescent="0.25">
      <c r="A14899" s="369" t="s">
        <v>11621</v>
      </c>
      <c r="B14899" s="370" t="s">
        <v>11622</v>
      </c>
      <c r="C14899" s="371" t="s">
        <v>569</v>
      </c>
      <c r="D14899" s="372">
        <v>1</v>
      </c>
    </row>
    <row r="14900" spans="1:4" ht="30" x14ac:dyDescent="0.25">
      <c r="A14900" s="365" t="s">
        <v>8212</v>
      </c>
      <c r="B14900" s="366" t="s">
        <v>15221</v>
      </c>
      <c r="C14900" s="367"/>
      <c r="D14900" s="368"/>
    </row>
    <row r="14901" spans="1:4" ht="30" x14ac:dyDescent="0.25">
      <c r="A14901" s="369" t="s">
        <v>5143</v>
      </c>
      <c r="B14901" s="370" t="s">
        <v>8213</v>
      </c>
      <c r="C14901" s="371" t="s">
        <v>569</v>
      </c>
      <c r="D14901" s="372"/>
    </row>
    <row r="14902" spans="1:4" x14ac:dyDescent="0.25">
      <c r="A14902" s="369" t="s">
        <v>8919</v>
      </c>
      <c r="B14902" s="370" t="s">
        <v>8920</v>
      </c>
      <c r="C14902" s="371" t="s">
        <v>770</v>
      </c>
      <c r="D14902" s="372">
        <v>0.45</v>
      </c>
    </row>
    <row r="14903" spans="1:4" x14ac:dyDescent="0.25">
      <c r="A14903" s="369" t="s">
        <v>8921</v>
      </c>
      <c r="B14903" s="370" t="s">
        <v>8922</v>
      </c>
      <c r="C14903" s="371" t="s">
        <v>770</v>
      </c>
      <c r="D14903" s="372">
        <v>0.45</v>
      </c>
    </row>
    <row r="14904" spans="1:4" x14ac:dyDescent="0.25">
      <c r="A14904" s="369" t="s">
        <v>9108</v>
      </c>
      <c r="B14904" s="370" t="s">
        <v>9109</v>
      </c>
      <c r="C14904" s="371" t="s">
        <v>52</v>
      </c>
      <c r="D14904" s="372">
        <v>0.24</v>
      </c>
    </row>
    <row r="14905" spans="1:4" x14ac:dyDescent="0.25">
      <c r="A14905" s="369" t="s">
        <v>11633</v>
      </c>
      <c r="B14905" s="370" t="s">
        <v>11634</v>
      </c>
      <c r="C14905" s="371" t="s">
        <v>569</v>
      </c>
      <c r="D14905" s="372">
        <v>1</v>
      </c>
    </row>
    <row r="14906" spans="1:4" ht="30" x14ac:dyDescent="0.25">
      <c r="A14906" s="369" t="s">
        <v>444</v>
      </c>
      <c r="B14906" s="370" t="s">
        <v>8214</v>
      </c>
      <c r="C14906" s="371" t="s">
        <v>569</v>
      </c>
      <c r="D14906" s="372"/>
    </row>
    <row r="14907" spans="1:4" x14ac:dyDescent="0.25">
      <c r="A14907" s="369" t="s">
        <v>8919</v>
      </c>
      <c r="B14907" s="370" t="s">
        <v>8920</v>
      </c>
      <c r="C14907" s="371" t="s">
        <v>770</v>
      </c>
      <c r="D14907" s="372">
        <v>0.45</v>
      </c>
    </row>
    <row r="14908" spans="1:4" x14ac:dyDescent="0.25">
      <c r="A14908" s="369" t="s">
        <v>8921</v>
      </c>
      <c r="B14908" s="370" t="s">
        <v>8922</v>
      </c>
      <c r="C14908" s="371" t="s">
        <v>770</v>
      </c>
      <c r="D14908" s="372">
        <v>0.45</v>
      </c>
    </row>
    <row r="14909" spans="1:4" x14ac:dyDescent="0.25">
      <c r="A14909" s="369" t="s">
        <v>9108</v>
      </c>
      <c r="B14909" s="370" t="s">
        <v>9109</v>
      </c>
      <c r="C14909" s="371" t="s">
        <v>52</v>
      </c>
      <c r="D14909" s="372">
        <v>0.36</v>
      </c>
    </row>
    <row r="14910" spans="1:4" x14ac:dyDescent="0.25">
      <c r="A14910" s="369" t="s">
        <v>11635</v>
      </c>
      <c r="B14910" s="370" t="s">
        <v>11636</v>
      </c>
      <c r="C14910" s="371" t="s">
        <v>569</v>
      </c>
      <c r="D14910" s="372">
        <v>1</v>
      </c>
    </row>
    <row r="14911" spans="1:4" ht="30" x14ac:dyDescent="0.25">
      <c r="A14911" s="369" t="s">
        <v>5144</v>
      </c>
      <c r="B14911" s="370" t="s">
        <v>8215</v>
      </c>
      <c r="C14911" s="371" t="s">
        <v>569</v>
      </c>
      <c r="D14911" s="372"/>
    </row>
    <row r="14912" spans="1:4" x14ac:dyDescent="0.25">
      <c r="A14912" s="369" t="s">
        <v>8919</v>
      </c>
      <c r="B14912" s="370" t="s">
        <v>8920</v>
      </c>
      <c r="C14912" s="371" t="s">
        <v>770</v>
      </c>
      <c r="D14912" s="372">
        <v>0.45</v>
      </c>
    </row>
    <row r="14913" spans="1:4" x14ac:dyDescent="0.25">
      <c r="A14913" s="369" t="s">
        <v>8921</v>
      </c>
      <c r="B14913" s="370" t="s">
        <v>8922</v>
      </c>
      <c r="C14913" s="371" t="s">
        <v>770</v>
      </c>
      <c r="D14913" s="372">
        <v>0.45</v>
      </c>
    </row>
    <row r="14914" spans="1:4" x14ac:dyDescent="0.25">
      <c r="A14914" s="369" t="s">
        <v>9108</v>
      </c>
      <c r="B14914" s="370" t="s">
        <v>9109</v>
      </c>
      <c r="C14914" s="371" t="s">
        <v>52</v>
      </c>
      <c r="D14914" s="372">
        <v>0.48</v>
      </c>
    </row>
    <row r="14915" spans="1:4" x14ac:dyDescent="0.25">
      <c r="A14915" s="369" t="s">
        <v>11637</v>
      </c>
      <c r="B14915" s="370" t="s">
        <v>11638</v>
      </c>
      <c r="C14915" s="371" t="s">
        <v>569</v>
      </c>
      <c r="D14915" s="372">
        <v>1</v>
      </c>
    </row>
    <row r="14916" spans="1:4" ht="30" x14ac:dyDescent="0.25">
      <c r="A14916" s="369" t="s">
        <v>5145</v>
      </c>
      <c r="B14916" s="370" t="s">
        <v>8216</v>
      </c>
      <c r="C14916" s="371" t="s">
        <v>569</v>
      </c>
      <c r="D14916" s="372"/>
    </row>
    <row r="14917" spans="1:4" x14ac:dyDescent="0.25">
      <c r="A14917" s="369" t="s">
        <v>8919</v>
      </c>
      <c r="B14917" s="370" t="s">
        <v>8920</v>
      </c>
      <c r="C14917" s="371" t="s">
        <v>770</v>
      </c>
      <c r="D14917" s="372">
        <v>0.45</v>
      </c>
    </row>
    <row r="14918" spans="1:4" x14ac:dyDescent="0.25">
      <c r="A14918" s="369" t="s">
        <v>8921</v>
      </c>
      <c r="B14918" s="370" t="s">
        <v>8922</v>
      </c>
      <c r="C14918" s="371" t="s">
        <v>770</v>
      </c>
      <c r="D14918" s="372">
        <v>0.45</v>
      </c>
    </row>
    <row r="14919" spans="1:4" x14ac:dyDescent="0.25">
      <c r="A14919" s="369" t="s">
        <v>9108</v>
      </c>
      <c r="B14919" s="370" t="s">
        <v>9109</v>
      </c>
      <c r="C14919" s="371" t="s">
        <v>52</v>
      </c>
      <c r="D14919" s="372">
        <v>0.6</v>
      </c>
    </row>
    <row r="14920" spans="1:4" x14ac:dyDescent="0.25">
      <c r="A14920" s="369" t="s">
        <v>11639</v>
      </c>
      <c r="B14920" s="370" t="s">
        <v>11640</v>
      </c>
      <c r="C14920" s="371" t="s">
        <v>569</v>
      </c>
      <c r="D14920" s="372">
        <v>1</v>
      </c>
    </row>
    <row r="14921" spans="1:4" ht="30" x14ac:dyDescent="0.25">
      <c r="A14921" s="369" t="s">
        <v>5146</v>
      </c>
      <c r="B14921" s="370" t="s">
        <v>8217</v>
      </c>
      <c r="C14921" s="371" t="s">
        <v>569</v>
      </c>
      <c r="D14921" s="372"/>
    </row>
    <row r="14922" spans="1:4" x14ac:dyDescent="0.25">
      <c r="A14922" s="369" t="s">
        <v>8919</v>
      </c>
      <c r="B14922" s="370" t="s">
        <v>8920</v>
      </c>
      <c r="C14922" s="371" t="s">
        <v>770</v>
      </c>
      <c r="D14922" s="372">
        <v>0.45</v>
      </c>
    </row>
    <row r="14923" spans="1:4" x14ac:dyDescent="0.25">
      <c r="A14923" s="369" t="s">
        <v>8921</v>
      </c>
      <c r="B14923" s="370" t="s">
        <v>8922</v>
      </c>
      <c r="C14923" s="371" t="s">
        <v>770</v>
      </c>
      <c r="D14923" s="372">
        <v>0.45</v>
      </c>
    </row>
    <row r="14924" spans="1:4" x14ac:dyDescent="0.25">
      <c r="A14924" s="369" t="s">
        <v>9108</v>
      </c>
      <c r="B14924" s="370" t="s">
        <v>9109</v>
      </c>
      <c r="C14924" s="371" t="s">
        <v>52</v>
      </c>
      <c r="D14924" s="372">
        <v>0.72</v>
      </c>
    </row>
    <row r="14925" spans="1:4" x14ac:dyDescent="0.25">
      <c r="A14925" s="369" t="s">
        <v>11641</v>
      </c>
      <c r="B14925" s="370" t="s">
        <v>11642</v>
      </c>
      <c r="C14925" s="371" t="s">
        <v>569</v>
      </c>
      <c r="D14925" s="372">
        <v>1</v>
      </c>
    </row>
    <row r="14926" spans="1:4" ht="30" x14ac:dyDescent="0.25">
      <c r="A14926" s="369" t="s">
        <v>5147</v>
      </c>
      <c r="B14926" s="370" t="s">
        <v>8218</v>
      </c>
      <c r="C14926" s="371" t="s">
        <v>569</v>
      </c>
      <c r="D14926" s="372"/>
    </row>
    <row r="14927" spans="1:4" x14ac:dyDescent="0.25">
      <c r="A14927" s="369" t="s">
        <v>8919</v>
      </c>
      <c r="B14927" s="370" t="s">
        <v>8920</v>
      </c>
      <c r="C14927" s="371" t="s">
        <v>770</v>
      </c>
      <c r="D14927" s="372">
        <v>0.45</v>
      </c>
    </row>
    <row r="14928" spans="1:4" x14ac:dyDescent="0.25">
      <c r="A14928" s="369" t="s">
        <v>8921</v>
      </c>
      <c r="B14928" s="370" t="s">
        <v>8922</v>
      </c>
      <c r="C14928" s="371" t="s">
        <v>770</v>
      </c>
      <c r="D14928" s="372">
        <v>0.45</v>
      </c>
    </row>
    <row r="14929" spans="1:4" x14ac:dyDescent="0.25">
      <c r="A14929" s="369" t="s">
        <v>9108</v>
      </c>
      <c r="B14929" s="370" t="s">
        <v>9109</v>
      </c>
      <c r="C14929" s="371" t="s">
        <v>52</v>
      </c>
      <c r="D14929" s="372">
        <v>0.24</v>
      </c>
    </row>
    <row r="14930" spans="1:4" x14ac:dyDescent="0.25">
      <c r="A14930" s="369" t="s">
        <v>11627</v>
      </c>
      <c r="B14930" s="370" t="s">
        <v>11628</v>
      </c>
      <c r="C14930" s="371" t="s">
        <v>569</v>
      </c>
      <c r="D14930" s="372">
        <v>1</v>
      </c>
    </row>
    <row r="14931" spans="1:4" ht="30" x14ac:dyDescent="0.25">
      <c r="A14931" s="369" t="s">
        <v>5148</v>
      </c>
      <c r="B14931" s="370" t="s">
        <v>8219</v>
      </c>
      <c r="C14931" s="371" t="s">
        <v>569</v>
      </c>
      <c r="D14931" s="372"/>
    </row>
    <row r="14932" spans="1:4" x14ac:dyDescent="0.25">
      <c r="A14932" s="369" t="s">
        <v>8919</v>
      </c>
      <c r="B14932" s="370" t="s">
        <v>8920</v>
      </c>
      <c r="C14932" s="371" t="s">
        <v>770</v>
      </c>
      <c r="D14932" s="372">
        <v>0.45</v>
      </c>
    </row>
    <row r="14933" spans="1:4" x14ac:dyDescent="0.25">
      <c r="A14933" s="369" t="s">
        <v>8921</v>
      </c>
      <c r="B14933" s="370" t="s">
        <v>8922</v>
      </c>
      <c r="C14933" s="371" t="s">
        <v>770</v>
      </c>
      <c r="D14933" s="372">
        <v>0.45</v>
      </c>
    </row>
    <row r="14934" spans="1:4" x14ac:dyDescent="0.25">
      <c r="A14934" s="369" t="s">
        <v>9108</v>
      </c>
      <c r="B14934" s="370" t="s">
        <v>9109</v>
      </c>
      <c r="C14934" s="371" t="s">
        <v>52</v>
      </c>
      <c r="D14934" s="372">
        <v>0.36</v>
      </c>
    </row>
    <row r="14935" spans="1:4" ht="45" x14ac:dyDescent="0.25">
      <c r="A14935" s="369" t="s">
        <v>11629</v>
      </c>
      <c r="B14935" s="370" t="s">
        <v>11630</v>
      </c>
      <c r="C14935" s="371" t="s">
        <v>569</v>
      </c>
      <c r="D14935" s="372">
        <v>1</v>
      </c>
    </row>
    <row r="14936" spans="1:4" ht="30" x14ac:dyDescent="0.25">
      <c r="A14936" s="369" t="s">
        <v>5149</v>
      </c>
      <c r="B14936" s="370" t="s">
        <v>8220</v>
      </c>
      <c r="C14936" s="371" t="s">
        <v>569</v>
      </c>
      <c r="D14936" s="372"/>
    </row>
    <row r="14937" spans="1:4" x14ac:dyDescent="0.25">
      <c r="A14937" s="369" t="s">
        <v>8919</v>
      </c>
      <c r="B14937" s="370" t="s">
        <v>8920</v>
      </c>
      <c r="C14937" s="371" t="s">
        <v>770</v>
      </c>
      <c r="D14937" s="372">
        <v>0.45</v>
      </c>
    </row>
    <row r="14938" spans="1:4" x14ac:dyDescent="0.25">
      <c r="A14938" s="369" t="s">
        <v>8921</v>
      </c>
      <c r="B14938" s="370" t="s">
        <v>8922</v>
      </c>
      <c r="C14938" s="371" t="s">
        <v>770</v>
      </c>
      <c r="D14938" s="372">
        <v>0.45</v>
      </c>
    </row>
    <row r="14939" spans="1:4" x14ac:dyDescent="0.25">
      <c r="A14939" s="369" t="s">
        <v>9108</v>
      </c>
      <c r="B14939" s="370" t="s">
        <v>9109</v>
      </c>
      <c r="C14939" s="371" t="s">
        <v>52</v>
      </c>
      <c r="D14939" s="372">
        <v>0.24</v>
      </c>
    </row>
    <row r="14940" spans="1:4" ht="30" x14ac:dyDescent="0.25">
      <c r="A14940" s="369" t="s">
        <v>11623</v>
      </c>
      <c r="B14940" s="370" t="s">
        <v>11624</v>
      </c>
      <c r="C14940" s="371" t="s">
        <v>569</v>
      </c>
      <c r="D14940" s="372">
        <v>1</v>
      </c>
    </row>
    <row r="14941" spans="1:4" ht="30" x14ac:dyDescent="0.25">
      <c r="A14941" s="369" t="s">
        <v>5150</v>
      </c>
      <c r="B14941" s="370" t="s">
        <v>8221</v>
      </c>
      <c r="C14941" s="371" t="s">
        <v>569</v>
      </c>
      <c r="D14941" s="372"/>
    </row>
    <row r="14942" spans="1:4" x14ac:dyDescent="0.25">
      <c r="A14942" s="369" t="s">
        <v>8919</v>
      </c>
      <c r="B14942" s="370" t="s">
        <v>8920</v>
      </c>
      <c r="C14942" s="371" t="s">
        <v>770</v>
      </c>
      <c r="D14942" s="372">
        <v>0.45</v>
      </c>
    </row>
    <row r="14943" spans="1:4" x14ac:dyDescent="0.25">
      <c r="A14943" s="369" t="s">
        <v>8921</v>
      </c>
      <c r="B14943" s="370" t="s">
        <v>8922</v>
      </c>
      <c r="C14943" s="371" t="s">
        <v>770</v>
      </c>
      <c r="D14943" s="372">
        <v>0.45</v>
      </c>
    </row>
    <row r="14944" spans="1:4" x14ac:dyDescent="0.25">
      <c r="A14944" s="369" t="s">
        <v>9108</v>
      </c>
      <c r="B14944" s="370" t="s">
        <v>9109</v>
      </c>
      <c r="C14944" s="371" t="s">
        <v>52</v>
      </c>
      <c r="D14944" s="372">
        <v>0.24</v>
      </c>
    </row>
    <row r="14945" spans="1:4" ht="45" x14ac:dyDescent="0.25">
      <c r="A14945" s="369" t="s">
        <v>11631</v>
      </c>
      <c r="B14945" s="370" t="s">
        <v>11632</v>
      </c>
      <c r="C14945" s="371" t="s">
        <v>569</v>
      </c>
      <c r="D14945" s="372">
        <v>1</v>
      </c>
    </row>
    <row r="14946" spans="1:4" x14ac:dyDescent="0.25">
      <c r="A14946" s="365" t="s">
        <v>8222</v>
      </c>
      <c r="B14946" s="366" t="s">
        <v>15222</v>
      </c>
      <c r="C14946" s="367"/>
      <c r="D14946" s="368"/>
    </row>
    <row r="14947" spans="1:4" ht="30" x14ac:dyDescent="0.25">
      <c r="A14947" s="369" t="s">
        <v>5152</v>
      </c>
      <c r="B14947" s="370" t="s">
        <v>8223</v>
      </c>
      <c r="C14947" s="371" t="s">
        <v>569</v>
      </c>
      <c r="D14947" s="372"/>
    </row>
    <row r="14948" spans="1:4" x14ac:dyDescent="0.25">
      <c r="A14948" s="369" t="s">
        <v>8919</v>
      </c>
      <c r="B14948" s="370" t="s">
        <v>8920</v>
      </c>
      <c r="C14948" s="371" t="s">
        <v>770</v>
      </c>
      <c r="D14948" s="372">
        <v>1.5</v>
      </c>
    </row>
    <row r="14949" spans="1:4" x14ac:dyDescent="0.25">
      <c r="A14949" s="369" t="s">
        <v>8921</v>
      </c>
      <c r="B14949" s="370" t="s">
        <v>8922</v>
      </c>
      <c r="C14949" s="371" t="s">
        <v>770</v>
      </c>
      <c r="D14949" s="372">
        <v>1.5</v>
      </c>
    </row>
    <row r="14950" spans="1:4" x14ac:dyDescent="0.25">
      <c r="A14950" s="369" t="s">
        <v>9129</v>
      </c>
      <c r="B14950" s="370" t="s">
        <v>9130</v>
      </c>
      <c r="C14950" s="371" t="s">
        <v>32</v>
      </c>
      <c r="D14950" s="372">
        <v>7.8E-2</v>
      </c>
    </row>
    <row r="14951" spans="1:4" x14ac:dyDescent="0.25">
      <c r="A14951" s="369" t="s">
        <v>11021</v>
      </c>
      <c r="B14951" s="370" t="s">
        <v>11022</v>
      </c>
      <c r="C14951" s="371" t="s">
        <v>52</v>
      </c>
      <c r="D14951" s="372">
        <v>0.6</v>
      </c>
    </row>
    <row r="14952" spans="1:4" x14ac:dyDescent="0.25">
      <c r="A14952" s="369" t="s">
        <v>11097</v>
      </c>
      <c r="B14952" s="370" t="s">
        <v>11098</v>
      </c>
      <c r="C14952" s="371" t="s">
        <v>310</v>
      </c>
      <c r="D14952" s="372">
        <v>2.4E-2</v>
      </c>
    </row>
    <row r="14953" spans="1:4" ht="45" x14ac:dyDescent="0.25">
      <c r="A14953" s="369" t="s">
        <v>11955</v>
      </c>
      <c r="B14953" s="370" t="s">
        <v>11956</v>
      </c>
      <c r="C14953" s="371" t="s">
        <v>569</v>
      </c>
      <c r="D14953" s="372">
        <v>1</v>
      </c>
    </row>
    <row r="14954" spans="1:4" x14ac:dyDescent="0.25">
      <c r="A14954" s="369" t="s">
        <v>5153</v>
      </c>
      <c r="B14954" s="370" t="s">
        <v>5154</v>
      </c>
      <c r="C14954" s="371" t="s">
        <v>569</v>
      </c>
      <c r="D14954" s="372"/>
    </row>
    <row r="14955" spans="1:4" x14ac:dyDescent="0.25">
      <c r="A14955" s="369" t="s">
        <v>8919</v>
      </c>
      <c r="B14955" s="370" t="s">
        <v>8920</v>
      </c>
      <c r="C14955" s="371" t="s">
        <v>770</v>
      </c>
      <c r="D14955" s="372">
        <v>1.5</v>
      </c>
    </row>
    <row r="14956" spans="1:4" x14ac:dyDescent="0.25">
      <c r="A14956" s="369" t="s">
        <v>8921</v>
      </c>
      <c r="B14956" s="370" t="s">
        <v>8922</v>
      </c>
      <c r="C14956" s="371" t="s">
        <v>770</v>
      </c>
      <c r="D14956" s="372">
        <v>1.5</v>
      </c>
    </row>
    <row r="14957" spans="1:4" x14ac:dyDescent="0.25">
      <c r="A14957" s="369" t="s">
        <v>9129</v>
      </c>
      <c r="B14957" s="370" t="s">
        <v>9130</v>
      </c>
      <c r="C14957" s="371" t="s">
        <v>32</v>
      </c>
      <c r="D14957" s="372">
        <v>6.6000000000000003E-2</v>
      </c>
    </row>
    <row r="14958" spans="1:4" x14ac:dyDescent="0.25">
      <c r="A14958" s="369" t="s">
        <v>11019</v>
      </c>
      <c r="B14958" s="370" t="s">
        <v>11020</v>
      </c>
      <c r="C14958" s="371" t="s">
        <v>52</v>
      </c>
      <c r="D14958" s="372">
        <v>0.6</v>
      </c>
    </row>
    <row r="14959" spans="1:4" x14ac:dyDescent="0.25">
      <c r="A14959" s="369" t="s">
        <v>11097</v>
      </c>
      <c r="B14959" s="370" t="s">
        <v>11098</v>
      </c>
      <c r="C14959" s="371" t="s">
        <v>310</v>
      </c>
      <c r="D14959" s="372">
        <v>1.7999999999999999E-2</v>
      </c>
    </row>
    <row r="14960" spans="1:4" ht="30" x14ac:dyDescent="0.25">
      <c r="A14960" s="369" t="s">
        <v>11935</v>
      </c>
      <c r="B14960" s="370" t="s">
        <v>11936</v>
      </c>
      <c r="C14960" s="371" t="s">
        <v>569</v>
      </c>
      <c r="D14960" s="372">
        <v>1</v>
      </c>
    </row>
    <row r="14961" spans="1:4" x14ac:dyDescent="0.25">
      <c r="A14961" s="369" t="s">
        <v>5155</v>
      </c>
      <c r="B14961" s="370" t="s">
        <v>5156</v>
      </c>
      <c r="C14961" s="371" t="s">
        <v>569</v>
      </c>
      <c r="D14961" s="372"/>
    </row>
    <row r="14962" spans="1:4" x14ac:dyDescent="0.25">
      <c r="A14962" s="369" t="s">
        <v>8919</v>
      </c>
      <c r="B14962" s="370" t="s">
        <v>8920</v>
      </c>
      <c r="C14962" s="371" t="s">
        <v>770</v>
      </c>
      <c r="D14962" s="372">
        <v>1.5</v>
      </c>
    </row>
    <row r="14963" spans="1:4" x14ac:dyDescent="0.25">
      <c r="A14963" s="369" t="s">
        <v>8921</v>
      </c>
      <c r="B14963" s="370" t="s">
        <v>8922</v>
      </c>
      <c r="C14963" s="371" t="s">
        <v>770</v>
      </c>
      <c r="D14963" s="372">
        <v>1.5</v>
      </c>
    </row>
    <row r="14964" spans="1:4" x14ac:dyDescent="0.25">
      <c r="A14964" s="369" t="s">
        <v>9129</v>
      </c>
      <c r="B14964" s="370" t="s">
        <v>9130</v>
      </c>
      <c r="C14964" s="371" t="s">
        <v>32</v>
      </c>
      <c r="D14964" s="372">
        <v>7.8E-2</v>
      </c>
    </row>
    <row r="14965" spans="1:4" x14ac:dyDescent="0.25">
      <c r="A14965" s="369" t="s">
        <v>11021</v>
      </c>
      <c r="B14965" s="370" t="s">
        <v>11022</v>
      </c>
      <c r="C14965" s="371" t="s">
        <v>52</v>
      </c>
      <c r="D14965" s="372">
        <v>0.6</v>
      </c>
    </row>
    <row r="14966" spans="1:4" x14ac:dyDescent="0.25">
      <c r="A14966" s="369" t="s">
        <v>11097</v>
      </c>
      <c r="B14966" s="370" t="s">
        <v>11098</v>
      </c>
      <c r="C14966" s="371" t="s">
        <v>310</v>
      </c>
      <c r="D14966" s="372">
        <v>2.4E-2</v>
      </c>
    </row>
    <row r="14967" spans="1:4" ht="30" x14ac:dyDescent="0.25">
      <c r="A14967" s="369" t="s">
        <v>11933</v>
      </c>
      <c r="B14967" s="370" t="s">
        <v>11934</v>
      </c>
      <c r="C14967" s="371" t="s">
        <v>569</v>
      </c>
      <c r="D14967" s="372">
        <v>1</v>
      </c>
    </row>
    <row r="14968" spans="1:4" x14ac:dyDescent="0.25">
      <c r="A14968" s="369" t="s">
        <v>446</v>
      </c>
      <c r="B14968" s="370" t="s">
        <v>445</v>
      </c>
      <c r="C14968" s="371" t="s">
        <v>569</v>
      </c>
      <c r="D14968" s="372"/>
    </row>
    <row r="14969" spans="1:4" x14ac:dyDescent="0.25">
      <c r="A14969" s="369" t="s">
        <v>8919</v>
      </c>
      <c r="B14969" s="370" t="s">
        <v>8920</v>
      </c>
      <c r="C14969" s="371" t="s">
        <v>770</v>
      </c>
      <c r="D14969" s="372">
        <v>1.5</v>
      </c>
    </row>
    <row r="14970" spans="1:4" x14ac:dyDescent="0.25">
      <c r="A14970" s="369" t="s">
        <v>8921</v>
      </c>
      <c r="B14970" s="370" t="s">
        <v>8922</v>
      </c>
      <c r="C14970" s="371" t="s">
        <v>770</v>
      </c>
      <c r="D14970" s="372">
        <v>1.5</v>
      </c>
    </row>
    <row r="14971" spans="1:4" x14ac:dyDescent="0.25">
      <c r="A14971" s="369" t="s">
        <v>9129</v>
      </c>
      <c r="B14971" s="370" t="s">
        <v>9130</v>
      </c>
      <c r="C14971" s="371" t="s">
        <v>32</v>
      </c>
      <c r="D14971" s="372">
        <v>7.8E-2</v>
      </c>
    </row>
    <row r="14972" spans="1:4" x14ac:dyDescent="0.25">
      <c r="A14972" s="369" t="s">
        <v>11021</v>
      </c>
      <c r="B14972" s="370" t="s">
        <v>11022</v>
      </c>
      <c r="C14972" s="371" t="s">
        <v>52</v>
      </c>
      <c r="D14972" s="372">
        <v>0.6</v>
      </c>
    </row>
    <row r="14973" spans="1:4" x14ac:dyDescent="0.25">
      <c r="A14973" s="369" t="s">
        <v>11097</v>
      </c>
      <c r="B14973" s="370" t="s">
        <v>11098</v>
      </c>
      <c r="C14973" s="371" t="s">
        <v>310</v>
      </c>
      <c r="D14973" s="372">
        <v>2.4E-2</v>
      </c>
    </row>
    <row r="14974" spans="1:4" ht="30" x14ac:dyDescent="0.25">
      <c r="A14974" s="369" t="s">
        <v>11963</v>
      </c>
      <c r="B14974" s="370" t="s">
        <v>11964</v>
      </c>
      <c r="C14974" s="371" t="s">
        <v>569</v>
      </c>
      <c r="D14974" s="372">
        <v>1</v>
      </c>
    </row>
    <row r="14975" spans="1:4" ht="30" x14ac:dyDescent="0.25">
      <c r="A14975" s="369" t="s">
        <v>5157</v>
      </c>
      <c r="B14975" s="370" t="s">
        <v>8224</v>
      </c>
      <c r="C14975" s="371" t="s">
        <v>569</v>
      </c>
      <c r="D14975" s="372"/>
    </row>
    <row r="14976" spans="1:4" x14ac:dyDescent="0.25">
      <c r="A14976" s="369" t="s">
        <v>8919</v>
      </c>
      <c r="B14976" s="370" t="s">
        <v>8920</v>
      </c>
      <c r="C14976" s="371" t="s">
        <v>770</v>
      </c>
      <c r="D14976" s="372">
        <v>1.5</v>
      </c>
    </row>
    <row r="14977" spans="1:4" x14ac:dyDescent="0.25">
      <c r="A14977" s="369" t="s">
        <v>8921</v>
      </c>
      <c r="B14977" s="370" t="s">
        <v>8922</v>
      </c>
      <c r="C14977" s="371" t="s">
        <v>770</v>
      </c>
      <c r="D14977" s="372">
        <v>1.5</v>
      </c>
    </row>
    <row r="14978" spans="1:4" ht="30" x14ac:dyDescent="0.25">
      <c r="A14978" s="369" t="s">
        <v>11943</v>
      </c>
      <c r="B14978" s="370" t="s">
        <v>11944</v>
      </c>
      <c r="C14978" s="371" t="s">
        <v>569</v>
      </c>
      <c r="D14978" s="372">
        <v>1</v>
      </c>
    </row>
    <row r="14979" spans="1:4" x14ac:dyDescent="0.25">
      <c r="A14979" s="369" t="s">
        <v>448</v>
      </c>
      <c r="B14979" s="370" t="s">
        <v>447</v>
      </c>
      <c r="C14979" s="371" t="s">
        <v>569</v>
      </c>
      <c r="D14979" s="372"/>
    </row>
    <row r="14980" spans="1:4" x14ac:dyDescent="0.25">
      <c r="A14980" s="369" t="s">
        <v>8919</v>
      </c>
      <c r="B14980" s="370" t="s">
        <v>8920</v>
      </c>
      <c r="C14980" s="371" t="s">
        <v>770</v>
      </c>
      <c r="D14980" s="372">
        <v>0.6</v>
      </c>
    </row>
    <row r="14981" spans="1:4" x14ac:dyDescent="0.25">
      <c r="A14981" s="369" t="s">
        <v>8921</v>
      </c>
      <c r="B14981" s="370" t="s">
        <v>8922</v>
      </c>
      <c r="C14981" s="371" t="s">
        <v>770</v>
      </c>
      <c r="D14981" s="372">
        <v>0.6</v>
      </c>
    </row>
    <row r="14982" spans="1:4" x14ac:dyDescent="0.25">
      <c r="A14982" s="369" t="s">
        <v>9108</v>
      </c>
      <c r="B14982" s="370" t="s">
        <v>9109</v>
      </c>
      <c r="C14982" s="371" t="s">
        <v>52</v>
      </c>
      <c r="D14982" s="372">
        <v>0.36</v>
      </c>
    </row>
    <row r="14983" spans="1:4" ht="45" x14ac:dyDescent="0.25">
      <c r="A14983" s="369" t="s">
        <v>11941</v>
      </c>
      <c r="B14983" s="370" t="s">
        <v>11942</v>
      </c>
      <c r="C14983" s="371" t="s">
        <v>569</v>
      </c>
      <c r="D14983" s="372">
        <v>1</v>
      </c>
    </row>
    <row r="14984" spans="1:4" x14ac:dyDescent="0.25">
      <c r="A14984" s="369" t="s">
        <v>5158</v>
      </c>
      <c r="B14984" s="370" t="s">
        <v>5159</v>
      </c>
      <c r="C14984" s="371" t="s">
        <v>569</v>
      </c>
      <c r="D14984" s="372"/>
    </row>
    <row r="14985" spans="1:4" x14ac:dyDescent="0.25">
      <c r="A14985" s="369" t="s">
        <v>8919</v>
      </c>
      <c r="B14985" s="370" t="s">
        <v>8920</v>
      </c>
      <c r="C14985" s="371" t="s">
        <v>770</v>
      </c>
      <c r="D14985" s="372">
        <v>0.6</v>
      </c>
    </row>
    <row r="14986" spans="1:4" x14ac:dyDescent="0.25">
      <c r="A14986" s="369" t="s">
        <v>8921</v>
      </c>
      <c r="B14986" s="370" t="s">
        <v>8922</v>
      </c>
      <c r="C14986" s="371" t="s">
        <v>770</v>
      </c>
      <c r="D14986" s="372">
        <v>0.6</v>
      </c>
    </row>
    <row r="14987" spans="1:4" x14ac:dyDescent="0.25">
      <c r="A14987" s="369" t="s">
        <v>9108</v>
      </c>
      <c r="B14987" s="370" t="s">
        <v>9109</v>
      </c>
      <c r="C14987" s="371" t="s">
        <v>52</v>
      </c>
      <c r="D14987" s="372">
        <v>0.36</v>
      </c>
    </row>
    <row r="14988" spans="1:4" ht="30" x14ac:dyDescent="0.25">
      <c r="A14988" s="369" t="s">
        <v>11965</v>
      </c>
      <c r="B14988" s="370" t="s">
        <v>11966</v>
      </c>
      <c r="C14988" s="371" t="s">
        <v>569</v>
      </c>
      <c r="D14988" s="372">
        <v>1</v>
      </c>
    </row>
    <row r="14989" spans="1:4" x14ac:dyDescent="0.25">
      <c r="A14989" s="369" t="s">
        <v>5160</v>
      </c>
      <c r="B14989" s="370" t="s">
        <v>5161</v>
      </c>
      <c r="C14989" s="371" t="s">
        <v>569</v>
      </c>
      <c r="D14989" s="372"/>
    </row>
    <row r="14990" spans="1:4" x14ac:dyDescent="0.25">
      <c r="A14990" s="369" t="s">
        <v>8919</v>
      </c>
      <c r="B14990" s="370" t="s">
        <v>8920</v>
      </c>
      <c r="C14990" s="371" t="s">
        <v>770</v>
      </c>
      <c r="D14990" s="372">
        <v>1.5</v>
      </c>
    </row>
    <row r="14991" spans="1:4" x14ac:dyDescent="0.25">
      <c r="A14991" s="369" t="s">
        <v>8921</v>
      </c>
      <c r="B14991" s="370" t="s">
        <v>8922</v>
      </c>
      <c r="C14991" s="371" t="s">
        <v>770</v>
      </c>
      <c r="D14991" s="372">
        <v>1.5</v>
      </c>
    </row>
    <row r="14992" spans="1:4" ht="30" x14ac:dyDescent="0.25">
      <c r="A14992" s="369" t="s">
        <v>11945</v>
      </c>
      <c r="B14992" s="370" t="s">
        <v>11946</v>
      </c>
      <c r="C14992" s="371" t="s">
        <v>569</v>
      </c>
      <c r="D14992" s="372">
        <v>1</v>
      </c>
    </row>
    <row r="14993" spans="1:4" ht="30" x14ac:dyDescent="0.25">
      <c r="A14993" s="369" t="s">
        <v>12107</v>
      </c>
      <c r="B14993" s="370" t="s">
        <v>12108</v>
      </c>
      <c r="C14993" s="371" t="s">
        <v>569</v>
      </c>
      <c r="D14993" s="372">
        <v>0.56000000000000005</v>
      </c>
    </row>
    <row r="14994" spans="1:4" ht="30" x14ac:dyDescent="0.25">
      <c r="A14994" s="369" t="s">
        <v>5162</v>
      </c>
      <c r="B14994" s="370" t="s">
        <v>8225</v>
      </c>
      <c r="C14994" s="371" t="s">
        <v>569</v>
      </c>
      <c r="D14994" s="372"/>
    </row>
    <row r="14995" spans="1:4" x14ac:dyDescent="0.25">
      <c r="A14995" s="369" t="s">
        <v>8919</v>
      </c>
      <c r="B14995" s="370" t="s">
        <v>8920</v>
      </c>
      <c r="C14995" s="371" t="s">
        <v>770</v>
      </c>
      <c r="D14995" s="372">
        <v>0.45</v>
      </c>
    </row>
    <row r="14996" spans="1:4" x14ac:dyDescent="0.25">
      <c r="A14996" s="369" t="s">
        <v>8921</v>
      </c>
      <c r="B14996" s="370" t="s">
        <v>8922</v>
      </c>
      <c r="C14996" s="371" t="s">
        <v>770</v>
      </c>
      <c r="D14996" s="372">
        <v>0.45</v>
      </c>
    </row>
    <row r="14997" spans="1:4" x14ac:dyDescent="0.25">
      <c r="A14997" s="369" t="s">
        <v>9108</v>
      </c>
      <c r="B14997" s="370" t="s">
        <v>9109</v>
      </c>
      <c r="C14997" s="371" t="s">
        <v>52</v>
      </c>
      <c r="D14997" s="372">
        <v>0.36</v>
      </c>
    </row>
    <row r="14998" spans="1:4" ht="45" x14ac:dyDescent="0.25">
      <c r="A14998" s="369" t="s">
        <v>11925</v>
      </c>
      <c r="B14998" s="370" t="s">
        <v>11926</v>
      </c>
      <c r="C14998" s="371" t="s">
        <v>569</v>
      </c>
      <c r="D14998" s="372">
        <v>1</v>
      </c>
    </row>
    <row r="14999" spans="1:4" ht="30" x14ac:dyDescent="0.25">
      <c r="A14999" s="369" t="s">
        <v>5163</v>
      </c>
      <c r="B14999" s="370" t="s">
        <v>8226</v>
      </c>
      <c r="C14999" s="371" t="s">
        <v>569</v>
      </c>
      <c r="D14999" s="372"/>
    </row>
    <row r="15000" spans="1:4" x14ac:dyDescent="0.25">
      <c r="A15000" s="369" t="s">
        <v>8919</v>
      </c>
      <c r="B15000" s="370" t="s">
        <v>8920</v>
      </c>
      <c r="C15000" s="371" t="s">
        <v>770</v>
      </c>
      <c r="D15000" s="372">
        <v>1.5</v>
      </c>
    </row>
    <row r="15001" spans="1:4" x14ac:dyDescent="0.25">
      <c r="A15001" s="369" t="s">
        <v>8921</v>
      </c>
      <c r="B15001" s="370" t="s">
        <v>8922</v>
      </c>
      <c r="C15001" s="371" t="s">
        <v>770</v>
      </c>
      <c r="D15001" s="372">
        <v>1.5</v>
      </c>
    </row>
    <row r="15002" spans="1:4" x14ac:dyDescent="0.25">
      <c r="A15002" s="369" t="s">
        <v>9129</v>
      </c>
      <c r="B15002" s="370" t="s">
        <v>9130</v>
      </c>
      <c r="C15002" s="371" t="s">
        <v>32</v>
      </c>
      <c r="D15002" s="372">
        <v>7.8E-2</v>
      </c>
    </row>
    <row r="15003" spans="1:4" x14ac:dyDescent="0.25">
      <c r="A15003" s="369" t="s">
        <v>11021</v>
      </c>
      <c r="B15003" s="370" t="s">
        <v>11022</v>
      </c>
      <c r="C15003" s="371" t="s">
        <v>52</v>
      </c>
      <c r="D15003" s="372">
        <v>0.6</v>
      </c>
    </row>
    <row r="15004" spans="1:4" x14ac:dyDescent="0.25">
      <c r="A15004" s="369" t="s">
        <v>11097</v>
      </c>
      <c r="B15004" s="370" t="s">
        <v>11098</v>
      </c>
      <c r="C15004" s="371" t="s">
        <v>310</v>
      </c>
      <c r="D15004" s="372">
        <v>2.4E-2</v>
      </c>
    </row>
    <row r="15005" spans="1:4" ht="45" x14ac:dyDescent="0.25">
      <c r="A15005" s="369" t="s">
        <v>11931</v>
      </c>
      <c r="B15005" s="370" t="s">
        <v>11932</v>
      </c>
      <c r="C15005" s="371" t="s">
        <v>569</v>
      </c>
      <c r="D15005" s="372">
        <v>1</v>
      </c>
    </row>
    <row r="15006" spans="1:4" x14ac:dyDescent="0.25">
      <c r="A15006" s="365" t="s">
        <v>8227</v>
      </c>
      <c r="B15006" s="366" t="s">
        <v>15223</v>
      </c>
      <c r="C15006" s="367"/>
      <c r="D15006" s="368"/>
    </row>
    <row r="15007" spans="1:4" x14ac:dyDescent="0.25">
      <c r="A15007" s="369" t="s">
        <v>5165</v>
      </c>
      <c r="B15007" s="370" t="s">
        <v>5166</v>
      </c>
      <c r="C15007" s="371" t="s">
        <v>569</v>
      </c>
      <c r="D15007" s="372"/>
    </row>
    <row r="15008" spans="1:4" x14ac:dyDescent="0.25">
      <c r="A15008" s="369" t="s">
        <v>8919</v>
      </c>
      <c r="B15008" s="370" t="s">
        <v>8920</v>
      </c>
      <c r="C15008" s="371" t="s">
        <v>770</v>
      </c>
      <c r="D15008" s="372">
        <v>0.45</v>
      </c>
    </row>
    <row r="15009" spans="1:4" x14ac:dyDescent="0.25">
      <c r="A15009" s="369" t="s">
        <v>8921</v>
      </c>
      <c r="B15009" s="370" t="s">
        <v>8922</v>
      </c>
      <c r="C15009" s="371" t="s">
        <v>770</v>
      </c>
      <c r="D15009" s="372">
        <v>0.45</v>
      </c>
    </row>
    <row r="15010" spans="1:4" x14ac:dyDescent="0.25">
      <c r="A15010" s="369" t="s">
        <v>9108</v>
      </c>
      <c r="B15010" s="370" t="s">
        <v>9109</v>
      </c>
      <c r="C15010" s="371" t="s">
        <v>52</v>
      </c>
      <c r="D15010" s="372">
        <v>0.36</v>
      </c>
    </row>
    <row r="15011" spans="1:4" x14ac:dyDescent="0.25">
      <c r="A15011" s="369" t="s">
        <v>11785</v>
      </c>
      <c r="B15011" s="370" t="s">
        <v>11786</v>
      </c>
      <c r="C15011" s="371" t="s">
        <v>569</v>
      </c>
      <c r="D15011" s="372">
        <v>1</v>
      </c>
    </row>
    <row r="15012" spans="1:4" x14ac:dyDescent="0.25">
      <c r="A15012" s="369" t="s">
        <v>5167</v>
      </c>
      <c r="B15012" s="370" t="s">
        <v>5168</v>
      </c>
      <c r="C15012" s="371" t="s">
        <v>569</v>
      </c>
      <c r="D15012" s="372"/>
    </row>
    <row r="15013" spans="1:4" x14ac:dyDescent="0.25">
      <c r="A15013" s="369" t="s">
        <v>8919</v>
      </c>
      <c r="B15013" s="370" t="s">
        <v>8920</v>
      </c>
      <c r="C15013" s="371" t="s">
        <v>770</v>
      </c>
      <c r="D15013" s="372">
        <v>0.45</v>
      </c>
    </row>
    <row r="15014" spans="1:4" x14ac:dyDescent="0.25">
      <c r="A15014" s="369" t="s">
        <v>8921</v>
      </c>
      <c r="B15014" s="370" t="s">
        <v>8922</v>
      </c>
      <c r="C15014" s="371" t="s">
        <v>770</v>
      </c>
      <c r="D15014" s="372">
        <v>0.45</v>
      </c>
    </row>
    <row r="15015" spans="1:4" x14ac:dyDescent="0.25">
      <c r="A15015" s="369" t="s">
        <v>9108</v>
      </c>
      <c r="B15015" s="370" t="s">
        <v>9109</v>
      </c>
      <c r="C15015" s="371" t="s">
        <v>52</v>
      </c>
      <c r="D15015" s="372">
        <v>0.48</v>
      </c>
    </row>
    <row r="15016" spans="1:4" x14ac:dyDescent="0.25">
      <c r="A15016" s="369" t="s">
        <v>11787</v>
      </c>
      <c r="B15016" s="370" t="s">
        <v>11788</v>
      </c>
      <c r="C15016" s="371" t="s">
        <v>569</v>
      </c>
      <c r="D15016" s="372">
        <v>1</v>
      </c>
    </row>
    <row r="15017" spans="1:4" x14ac:dyDescent="0.25">
      <c r="A15017" s="369" t="s">
        <v>5169</v>
      </c>
      <c r="B15017" s="370" t="s">
        <v>5170</v>
      </c>
      <c r="C15017" s="371" t="s">
        <v>569</v>
      </c>
      <c r="D15017" s="372"/>
    </row>
    <row r="15018" spans="1:4" x14ac:dyDescent="0.25">
      <c r="A15018" s="369" t="s">
        <v>8919</v>
      </c>
      <c r="B15018" s="370" t="s">
        <v>8920</v>
      </c>
      <c r="C15018" s="371" t="s">
        <v>770</v>
      </c>
      <c r="D15018" s="372">
        <v>0.45</v>
      </c>
    </row>
    <row r="15019" spans="1:4" x14ac:dyDescent="0.25">
      <c r="A15019" s="369" t="s">
        <v>8921</v>
      </c>
      <c r="B15019" s="370" t="s">
        <v>8922</v>
      </c>
      <c r="C15019" s="371" t="s">
        <v>770</v>
      </c>
      <c r="D15019" s="372">
        <v>0.45</v>
      </c>
    </row>
    <row r="15020" spans="1:4" x14ac:dyDescent="0.25">
      <c r="A15020" s="369" t="s">
        <v>9108</v>
      </c>
      <c r="B15020" s="370" t="s">
        <v>9109</v>
      </c>
      <c r="C15020" s="371" t="s">
        <v>52</v>
      </c>
      <c r="D15020" s="372">
        <v>0.6</v>
      </c>
    </row>
    <row r="15021" spans="1:4" x14ac:dyDescent="0.25">
      <c r="A15021" s="369" t="s">
        <v>11789</v>
      </c>
      <c r="B15021" s="370" t="s">
        <v>11790</v>
      </c>
      <c r="C15021" s="371" t="s">
        <v>569</v>
      </c>
      <c r="D15021" s="372">
        <v>1</v>
      </c>
    </row>
    <row r="15022" spans="1:4" x14ac:dyDescent="0.25">
      <c r="A15022" s="369" t="s">
        <v>5171</v>
      </c>
      <c r="B15022" s="370" t="s">
        <v>5172</v>
      </c>
      <c r="C15022" s="371" t="s">
        <v>569</v>
      </c>
      <c r="D15022" s="372"/>
    </row>
    <row r="15023" spans="1:4" x14ac:dyDescent="0.25">
      <c r="A15023" s="369" t="s">
        <v>8919</v>
      </c>
      <c r="B15023" s="370" t="s">
        <v>8920</v>
      </c>
      <c r="C15023" s="371" t="s">
        <v>770</v>
      </c>
      <c r="D15023" s="372">
        <v>0.45</v>
      </c>
    </row>
    <row r="15024" spans="1:4" x14ac:dyDescent="0.25">
      <c r="A15024" s="369" t="s">
        <v>8921</v>
      </c>
      <c r="B15024" s="370" t="s">
        <v>8922</v>
      </c>
      <c r="C15024" s="371" t="s">
        <v>770</v>
      </c>
      <c r="D15024" s="372">
        <v>0.45</v>
      </c>
    </row>
    <row r="15025" spans="1:4" x14ac:dyDescent="0.25">
      <c r="A15025" s="369" t="s">
        <v>9108</v>
      </c>
      <c r="B15025" s="370" t="s">
        <v>9109</v>
      </c>
      <c r="C15025" s="371" t="s">
        <v>52</v>
      </c>
      <c r="D15025" s="372">
        <v>0.72</v>
      </c>
    </row>
    <row r="15026" spans="1:4" x14ac:dyDescent="0.25">
      <c r="A15026" s="369" t="s">
        <v>11791</v>
      </c>
      <c r="B15026" s="370" t="s">
        <v>11792</v>
      </c>
      <c r="C15026" s="371" t="s">
        <v>569</v>
      </c>
      <c r="D15026" s="372">
        <v>1</v>
      </c>
    </row>
    <row r="15027" spans="1:4" x14ac:dyDescent="0.25">
      <c r="A15027" s="369" t="s">
        <v>5173</v>
      </c>
      <c r="B15027" s="370" t="s">
        <v>5174</v>
      </c>
      <c r="C15027" s="371" t="s">
        <v>569</v>
      </c>
      <c r="D15027" s="372"/>
    </row>
    <row r="15028" spans="1:4" x14ac:dyDescent="0.25">
      <c r="A15028" s="369" t="s">
        <v>8919</v>
      </c>
      <c r="B15028" s="370" t="s">
        <v>8920</v>
      </c>
      <c r="C15028" s="371" t="s">
        <v>770</v>
      </c>
      <c r="D15028" s="372">
        <v>0.45</v>
      </c>
    </row>
    <row r="15029" spans="1:4" x14ac:dyDescent="0.25">
      <c r="A15029" s="369" t="s">
        <v>8921</v>
      </c>
      <c r="B15029" s="370" t="s">
        <v>8922</v>
      </c>
      <c r="C15029" s="371" t="s">
        <v>770</v>
      </c>
      <c r="D15029" s="372">
        <v>0.45</v>
      </c>
    </row>
    <row r="15030" spans="1:4" x14ac:dyDescent="0.25">
      <c r="A15030" s="369" t="s">
        <v>9108</v>
      </c>
      <c r="B15030" s="370" t="s">
        <v>9109</v>
      </c>
      <c r="C15030" s="371" t="s">
        <v>52</v>
      </c>
      <c r="D15030" s="372">
        <v>0.96</v>
      </c>
    </row>
    <row r="15031" spans="1:4" x14ac:dyDescent="0.25">
      <c r="A15031" s="369" t="s">
        <v>11793</v>
      </c>
      <c r="B15031" s="370" t="s">
        <v>11794</v>
      </c>
      <c r="C15031" s="371" t="s">
        <v>569</v>
      </c>
      <c r="D15031" s="372">
        <v>1</v>
      </c>
    </row>
    <row r="15032" spans="1:4" x14ac:dyDescent="0.25">
      <c r="A15032" s="369" t="s">
        <v>5175</v>
      </c>
      <c r="B15032" s="370" t="s">
        <v>5176</v>
      </c>
      <c r="C15032" s="371" t="s">
        <v>569</v>
      </c>
      <c r="D15032" s="372"/>
    </row>
    <row r="15033" spans="1:4" x14ac:dyDescent="0.25">
      <c r="A15033" s="369" t="s">
        <v>8919</v>
      </c>
      <c r="B15033" s="370" t="s">
        <v>8920</v>
      </c>
      <c r="C15033" s="371" t="s">
        <v>770</v>
      </c>
      <c r="D15033" s="372">
        <v>0.45</v>
      </c>
    </row>
    <row r="15034" spans="1:4" x14ac:dyDescent="0.25">
      <c r="A15034" s="369" t="s">
        <v>8921</v>
      </c>
      <c r="B15034" s="370" t="s">
        <v>8922</v>
      </c>
      <c r="C15034" s="371" t="s">
        <v>770</v>
      </c>
      <c r="D15034" s="372">
        <v>0.45</v>
      </c>
    </row>
    <row r="15035" spans="1:4" x14ac:dyDescent="0.25">
      <c r="A15035" s="369" t="s">
        <v>9108</v>
      </c>
      <c r="B15035" s="370" t="s">
        <v>9109</v>
      </c>
      <c r="C15035" s="371" t="s">
        <v>52</v>
      </c>
      <c r="D15035" s="372">
        <v>1.2</v>
      </c>
    </row>
    <row r="15036" spans="1:4" x14ac:dyDescent="0.25">
      <c r="A15036" s="369" t="s">
        <v>11795</v>
      </c>
      <c r="B15036" s="370" t="s">
        <v>11796</v>
      </c>
      <c r="C15036" s="371" t="s">
        <v>569</v>
      </c>
      <c r="D15036" s="372">
        <v>1</v>
      </c>
    </row>
    <row r="15037" spans="1:4" x14ac:dyDescent="0.25">
      <c r="A15037" s="369" t="s">
        <v>5177</v>
      </c>
      <c r="B15037" s="370" t="s">
        <v>5178</v>
      </c>
      <c r="C15037" s="371" t="s">
        <v>569</v>
      </c>
      <c r="D15037" s="372"/>
    </row>
    <row r="15038" spans="1:4" x14ac:dyDescent="0.25">
      <c r="A15038" s="369" t="s">
        <v>8919</v>
      </c>
      <c r="B15038" s="370" t="s">
        <v>8920</v>
      </c>
      <c r="C15038" s="371" t="s">
        <v>770</v>
      </c>
      <c r="D15038" s="372">
        <v>0.45</v>
      </c>
    </row>
    <row r="15039" spans="1:4" x14ac:dyDescent="0.25">
      <c r="A15039" s="369" t="s">
        <v>8921</v>
      </c>
      <c r="B15039" s="370" t="s">
        <v>8922</v>
      </c>
      <c r="C15039" s="371" t="s">
        <v>770</v>
      </c>
      <c r="D15039" s="372">
        <v>0.45</v>
      </c>
    </row>
    <row r="15040" spans="1:4" x14ac:dyDescent="0.25">
      <c r="A15040" s="369" t="s">
        <v>9108</v>
      </c>
      <c r="B15040" s="370" t="s">
        <v>9109</v>
      </c>
      <c r="C15040" s="371" t="s">
        <v>52</v>
      </c>
      <c r="D15040" s="372">
        <v>1.44</v>
      </c>
    </row>
    <row r="15041" spans="1:4" x14ac:dyDescent="0.25">
      <c r="A15041" s="369" t="s">
        <v>11797</v>
      </c>
      <c r="B15041" s="370" t="s">
        <v>11798</v>
      </c>
      <c r="C15041" s="371" t="s">
        <v>569</v>
      </c>
      <c r="D15041" s="372">
        <v>1</v>
      </c>
    </row>
    <row r="15042" spans="1:4" x14ac:dyDescent="0.25">
      <c r="A15042" s="369" t="s">
        <v>5179</v>
      </c>
      <c r="B15042" s="370" t="s">
        <v>5180</v>
      </c>
      <c r="C15042" s="371" t="s">
        <v>569</v>
      </c>
      <c r="D15042" s="372"/>
    </row>
    <row r="15043" spans="1:4" x14ac:dyDescent="0.25">
      <c r="A15043" s="369" t="s">
        <v>8919</v>
      </c>
      <c r="B15043" s="370" t="s">
        <v>8920</v>
      </c>
      <c r="C15043" s="371" t="s">
        <v>770</v>
      </c>
      <c r="D15043" s="372">
        <v>0.6</v>
      </c>
    </row>
    <row r="15044" spans="1:4" x14ac:dyDescent="0.25">
      <c r="A15044" s="369" t="s">
        <v>8921</v>
      </c>
      <c r="B15044" s="370" t="s">
        <v>8922</v>
      </c>
      <c r="C15044" s="371" t="s">
        <v>770</v>
      </c>
      <c r="D15044" s="372">
        <v>0.6</v>
      </c>
    </row>
    <row r="15045" spans="1:4" x14ac:dyDescent="0.25">
      <c r="A15045" s="369" t="s">
        <v>9108</v>
      </c>
      <c r="B15045" s="370" t="s">
        <v>9109</v>
      </c>
      <c r="C15045" s="371" t="s">
        <v>52</v>
      </c>
      <c r="D15045" s="372">
        <v>1.92</v>
      </c>
    </row>
    <row r="15046" spans="1:4" x14ac:dyDescent="0.25">
      <c r="A15046" s="369" t="s">
        <v>11799</v>
      </c>
      <c r="B15046" s="370" t="s">
        <v>11800</v>
      </c>
      <c r="C15046" s="371" t="s">
        <v>569</v>
      </c>
      <c r="D15046" s="372">
        <v>1</v>
      </c>
    </row>
    <row r="15047" spans="1:4" x14ac:dyDescent="0.25">
      <c r="A15047" s="369" t="s">
        <v>5181</v>
      </c>
      <c r="B15047" s="370" t="s">
        <v>5182</v>
      </c>
      <c r="C15047" s="371" t="s">
        <v>569</v>
      </c>
      <c r="D15047" s="372"/>
    </row>
    <row r="15048" spans="1:4" x14ac:dyDescent="0.25">
      <c r="A15048" s="369" t="s">
        <v>8919</v>
      </c>
      <c r="B15048" s="370" t="s">
        <v>8920</v>
      </c>
      <c r="C15048" s="371" t="s">
        <v>770</v>
      </c>
      <c r="D15048" s="372">
        <v>0.45</v>
      </c>
    </row>
    <row r="15049" spans="1:4" x14ac:dyDescent="0.25">
      <c r="A15049" s="369" t="s">
        <v>8921</v>
      </c>
      <c r="B15049" s="370" t="s">
        <v>8922</v>
      </c>
      <c r="C15049" s="371" t="s">
        <v>770</v>
      </c>
      <c r="D15049" s="372">
        <v>0.45</v>
      </c>
    </row>
    <row r="15050" spans="1:4" x14ac:dyDescent="0.25">
      <c r="A15050" s="369" t="s">
        <v>9108</v>
      </c>
      <c r="B15050" s="370" t="s">
        <v>9109</v>
      </c>
      <c r="C15050" s="371" t="s">
        <v>52</v>
      </c>
      <c r="D15050" s="372">
        <v>0.48</v>
      </c>
    </row>
    <row r="15051" spans="1:4" x14ac:dyDescent="0.25">
      <c r="A15051" s="369" t="s">
        <v>11829</v>
      </c>
      <c r="B15051" s="370" t="s">
        <v>11830</v>
      </c>
      <c r="C15051" s="371" t="s">
        <v>569</v>
      </c>
      <c r="D15051" s="372">
        <v>1</v>
      </c>
    </row>
    <row r="15052" spans="1:4" x14ac:dyDescent="0.25">
      <c r="A15052" s="369" t="s">
        <v>5183</v>
      </c>
      <c r="B15052" s="370" t="s">
        <v>5184</v>
      </c>
      <c r="C15052" s="371" t="s">
        <v>569</v>
      </c>
      <c r="D15052" s="372"/>
    </row>
    <row r="15053" spans="1:4" x14ac:dyDescent="0.25">
      <c r="A15053" s="369" t="s">
        <v>8919</v>
      </c>
      <c r="B15053" s="370" t="s">
        <v>8920</v>
      </c>
      <c r="C15053" s="371" t="s">
        <v>770</v>
      </c>
      <c r="D15053" s="372">
        <v>0.45</v>
      </c>
    </row>
    <row r="15054" spans="1:4" x14ac:dyDescent="0.25">
      <c r="A15054" s="369" t="s">
        <v>8921</v>
      </c>
      <c r="B15054" s="370" t="s">
        <v>8922</v>
      </c>
      <c r="C15054" s="371" t="s">
        <v>770</v>
      </c>
      <c r="D15054" s="372">
        <v>0.45</v>
      </c>
    </row>
    <row r="15055" spans="1:4" x14ac:dyDescent="0.25">
      <c r="A15055" s="369" t="s">
        <v>9108</v>
      </c>
      <c r="B15055" s="370" t="s">
        <v>9109</v>
      </c>
      <c r="C15055" s="371" t="s">
        <v>52</v>
      </c>
      <c r="D15055" s="372">
        <v>0.6</v>
      </c>
    </row>
    <row r="15056" spans="1:4" x14ac:dyDescent="0.25">
      <c r="A15056" s="369" t="s">
        <v>11831</v>
      </c>
      <c r="B15056" s="370" t="s">
        <v>11832</v>
      </c>
      <c r="C15056" s="371" t="s">
        <v>569</v>
      </c>
      <c r="D15056" s="372">
        <v>1</v>
      </c>
    </row>
    <row r="15057" spans="1:4" x14ac:dyDescent="0.25">
      <c r="A15057" s="369" t="s">
        <v>5185</v>
      </c>
      <c r="B15057" s="370" t="s">
        <v>5186</v>
      </c>
      <c r="C15057" s="371" t="s">
        <v>569</v>
      </c>
      <c r="D15057" s="372"/>
    </row>
    <row r="15058" spans="1:4" x14ac:dyDescent="0.25">
      <c r="A15058" s="369" t="s">
        <v>8919</v>
      </c>
      <c r="B15058" s="370" t="s">
        <v>8920</v>
      </c>
      <c r="C15058" s="371" t="s">
        <v>770</v>
      </c>
      <c r="D15058" s="372">
        <v>0.45</v>
      </c>
    </row>
    <row r="15059" spans="1:4" x14ac:dyDescent="0.25">
      <c r="A15059" s="369" t="s">
        <v>8921</v>
      </c>
      <c r="B15059" s="370" t="s">
        <v>8922</v>
      </c>
      <c r="C15059" s="371" t="s">
        <v>770</v>
      </c>
      <c r="D15059" s="372">
        <v>0.45</v>
      </c>
    </row>
    <row r="15060" spans="1:4" x14ac:dyDescent="0.25">
      <c r="A15060" s="369" t="s">
        <v>9108</v>
      </c>
      <c r="B15060" s="370" t="s">
        <v>9109</v>
      </c>
      <c r="C15060" s="371" t="s">
        <v>52</v>
      </c>
      <c r="D15060" s="372">
        <v>0.72</v>
      </c>
    </row>
    <row r="15061" spans="1:4" x14ac:dyDescent="0.25">
      <c r="A15061" s="369" t="s">
        <v>11833</v>
      </c>
      <c r="B15061" s="370" t="s">
        <v>11834</v>
      </c>
      <c r="C15061" s="371" t="s">
        <v>569</v>
      </c>
      <c r="D15061" s="372">
        <v>1</v>
      </c>
    </row>
    <row r="15062" spans="1:4" x14ac:dyDescent="0.25">
      <c r="A15062" s="369" t="s">
        <v>5187</v>
      </c>
      <c r="B15062" s="370" t="s">
        <v>5188</v>
      </c>
      <c r="C15062" s="371" t="s">
        <v>569</v>
      </c>
      <c r="D15062" s="372"/>
    </row>
    <row r="15063" spans="1:4" x14ac:dyDescent="0.25">
      <c r="A15063" s="369" t="s">
        <v>8919</v>
      </c>
      <c r="B15063" s="370" t="s">
        <v>8920</v>
      </c>
      <c r="C15063" s="371" t="s">
        <v>770</v>
      </c>
      <c r="D15063" s="372">
        <v>0.45</v>
      </c>
    </row>
    <row r="15064" spans="1:4" x14ac:dyDescent="0.25">
      <c r="A15064" s="369" t="s">
        <v>8921</v>
      </c>
      <c r="B15064" s="370" t="s">
        <v>8922</v>
      </c>
      <c r="C15064" s="371" t="s">
        <v>770</v>
      </c>
      <c r="D15064" s="372">
        <v>0.45</v>
      </c>
    </row>
    <row r="15065" spans="1:4" x14ac:dyDescent="0.25">
      <c r="A15065" s="369" t="s">
        <v>9108</v>
      </c>
      <c r="B15065" s="370" t="s">
        <v>9109</v>
      </c>
      <c r="C15065" s="371" t="s">
        <v>52</v>
      </c>
      <c r="D15065" s="372">
        <v>0.96</v>
      </c>
    </row>
    <row r="15066" spans="1:4" x14ac:dyDescent="0.25">
      <c r="A15066" s="369" t="s">
        <v>11835</v>
      </c>
      <c r="B15066" s="370" t="s">
        <v>11836</v>
      </c>
      <c r="C15066" s="371" t="s">
        <v>569</v>
      </c>
      <c r="D15066" s="372">
        <v>1</v>
      </c>
    </row>
    <row r="15067" spans="1:4" x14ac:dyDescent="0.25">
      <c r="A15067" s="369" t="s">
        <v>5189</v>
      </c>
      <c r="B15067" s="370" t="s">
        <v>5190</v>
      </c>
      <c r="C15067" s="371" t="s">
        <v>569</v>
      </c>
      <c r="D15067" s="372"/>
    </row>
    <row r="15068" spans="1:4" x14ac:dyDescent="0.25">
      <c r="A15068" s="369" t="s">
        <v>8919</v>
      </c>
      <c r="B15068" s="370" t="s">
        <v>8920</v>
      </c>
      <c r="C15068" s="371" t="s">
        <v>770</v>
      </c>
      <c r="D15068" s="372">
        <v>0.45</v>
      </c>
    </row>
    <row r="15069" spans="1:4" x14ac:dyDescent="0.25">
      <c r="A15069" s="369" t="s">
        <v>8921</v>
      </c>
      <c r="B15069" s="370" t="s">
        <v>8922</v>
      </c>
      <c r="C15069" s="371" t="s">
        <v>770</v>
      </c>
      <c r="D15069" s="372">
        <v>0.45</v>
      </c>
    </row>
    <row r="15070" spans="1:4" x14ac:dyDescent="0.25">
      <c r="A15070" s="369" t="s">
        <v>9108</v>
      </c>
      <c r="B15070" s="370" t="s">
        <v>9109</v>
      </c>
      <c r="C15070" s="371" t="s">
        <v>52</v>
      </c>
      <c r="D15070" s="372">
        <v>1.2</v>
      </c>
    </row>
    <row r="15071" spans="1:4" x14ac:dyDescent="0.25">
      <c r="A15071" s="369" t="s">
        <v>11837</v>
      </c>
      <c r="B15071" s="370" t="s">
        <v>11838</v>
      </c>
      <c r="C15071" s="371" t="s">
        <v>569</v>
      </c>
      <c r="D15071" s="372">
        <v>1</v>
      </c>
    </row>
    <row r="15072" spans="1:4" x14ac:dyDescent="0.25">
      <c r="A15072" s="369" t="s">
        <v>5191</v>
      </c>
      <c r="B15072" s="370" t="s">
        <v>5192</v>
      </c>
      <c r="C15072" s="371" t="s">
        <v>569</v>
      </c>
      <c r="D15072" s="372"/>
    </row>
    <row r="15073" spans="1:4" x14ac:dyDescent="0.25">
      <c r="A15073" s="369" t="s">
        <v>8919</v>
      </c>
      <c r="B15073" s="370" t="s">
        <v>8920</v>
      </c>
      <c r="C15073" s="371" t="s">
        <v>770</v>
      </c>
      <c r="D15073" s="372">
        <v>0.45</v>
      </c>
    </row>
    <row r="15074" spans="1:4" x14ac:dyDescent="0.25">
      <c r="A15074" s="369" t="s">
        <v>8921</v>
      </c>
      <c r="B15074" s="370" t="s">
        <v>8922</v>
      </c>
      <c r="C15074" s="371" t="s">
        <v>770</v>
      </c>
      <c r="D15074" s="372">
        <v>0.45</v>
      </c>
    </row>
    <row r="15075" spans="1:4" x14ac:dyDescent="0.25">
      <c r="A15075" s="369" t="s">
        <v>9108</v>
      </c>
      <c r="B15075" s="370" t="s">
        <v>9109</v>
      </c>
      <c r="C15075" s="371" t="s">
        <v>52</v>
      </c>
      <c r="D15075" s="372">
        <v>1.44</v>
      </c>
    </row>
    <row r="15076" spans="1:4" x14ac:dyDescent="0.25">
      <c r="A15076" s="369" t="s">
        <v>11839</v>
      </c>
      <c r="B15076" s="370" t="s">
        <v>11840</v>
      </c>
      <c r="C15076" s="371" t="s">
        <v>569</v>
      </c>
      <c r="D15076" s="372">
        <v>1</v>
      </c>
    </row>
    <row r="15077" spans="1:4" x14ac:dyDescent="0.25">
      <c r="A15077" s="369" t="s">
        <v>5193</v>
      </c>
      <c r="B15077" s="370" t="s">
        <v>5194</v>
      </c>
      <c r="C15077" s="371" t="s">
        <v>569</v>
      </c>
      <c r="D15077" s="372"/>
    </row>
    <row r="15078" spans="1:4" x14ac:dyDescent="0.25">
      <c r="A15078" s="369" t="s">
        <v>8919</v>
      </c>
      <c r="B15078" s="370" t="s">
        <v>8920</v>
      </c>
      <c r="C15078" s="371" t="s">
        <v>770</v>
      </c>
      <c r="D15078" s="372">
        <v>0.6</v>
      </c>
    </row>
    <row r="15079" spans="1:4" x14ac:dyDescent="0.25">
      <c r="A15079" s="369" t="s">
        <v>8921</v>
      </c>
      <c r="B15079" s="370" t="s">
        <v>8922</v>
      </c>
      <c r="C15079" s="371" t="s">
        <v>770</v>
      </c>
      <c r="D15079" s="372">
        <v>0.6</v>
      </c>
    </row>
    <row r="15080" spans="1:4" x14ac:dyDescent="0.25">
      <c r="A15080" s="369" t="s">
        <v>9108</v>
      </c>
      <c r="B15080" s="370" t="s">
        <v>9109</v>
      </c>
      <c r="C15080" s="371" t="s">
        <v>52</v>
      </c>
      <c r="D15080" s="372">
        <v>1.92</v>
      </c>
    </row>
    <row r="15081" spans="1:4" x14ac:dyDescent="0.25">
      <c r="A15081" s="369" t="s">
        <v>11841</v>
      </c>
      <c r="B15081" s="370" t="s">
        <v>11842</v>
      </c>
      <c r="C15081" s="371" t="s">
        <v>569</v>
      </c>
      <c r="D15081" s="372">
        <v>1</v>
      </c>
    </row>
    <row r="15082" spans="1:4" x14ac:dyDescent="0.25">
      <c r="A15082" s="369" t="s">
        <v>5195</v>
      </c>
      <c r="B15082" s="370" t="s">
        <v>5196</v>
      </c>
      <c r="C15082" s="371" t="s">
        <v>569</v>
      </c>
      <c r="D15082" s="372"/>
    </row>
    <row r="15083" spans="1:4" x14ac:dyDescent="0.25">
      <c r="A15083" s="369" t="s">
        <v>8919</v>
      </c>
      <c r="B15083" s="370" t="s">
        <v>8920</v>
      </c>
      <c r="C15083" s="371" t="s">
        <v>770</v>
      </c>
      <c r="D15083" s="372">
        <v>0.45</v>
      </c>
    </row>
    <row r="15084" spans="1:4" x14ac:dyDescent="0.25">
      <c r="A15084" s="369" t="s">
        <v>8921</v>
      </c>
      <c r="B15084" s="370" t="s">
        <v>8922</v>
      </c>
      <c r="C15084" s="371" t="s">
        <v>770</v>
      </c>
      <c r="D15084" s="372">
        <v>0.45</v>
      </c>
    </row>
    <row r="15085" spans="1:4" x14ac:dyDescent="0.25">
      <c r="A15085" s="369" t="s">
        <v>9108</v>
      </c>
      <c r="B15085" s="370" t="s">
        <v>9109</v>
      </c>
      <c r="C15085" s="371" t="s">
        <v>52</v>
      </c>
      <c r="D15085" s="372">
        <v>0.24</v>
      </c>
    </row>
    <row r="15086" spans="1:4" x14ac:dyDescent="0.25">
      <c r="A15086" s="369" t="s">
        <v>11803</v>
      </c>
      <c r="B15086" s="370" t="s">
        <v>11804</v>
      </c>
      <c r="C15086" s="371" t="s">
        <v>569</v>
      </c>
      <c r="D15086" s="372">
        <v>1</v>
      </c>
    </row>
    <row r="15087" spans="1:4" x14ac:dyDescent="0.25">
      <c r="A15087" s="369" t="s">
        <v>5197</v>
      </c>
      <c r="B15087" s="370" t="s">
        <v>5198</v>
      </c>
      <c r="C15087" s="371" t="s">
        <v>569</v>
      </c>
      <c r="D15087" s="372"/>
    </row>
    <row r="15088" spans="1:4" x14ac:dyDescent="0.25">
      <c r="A15088" s="369" t="s">
        <v>8919</v>
      </c>
      <c r="B15088" s="370" t="s">
        <v>8920</v>
      </c>
      <c r="C15088" s="371" t="s">
        <v>770</v>
      </c>
      <c r="D15088" s="372">
        <v>0.45</v>
      </c>
    </row>
    <row r="15089" spans="1:4" x14ac:dyDescent="0.25">
      <c r="A15089" s="369" t="s">
        <v>8921</v>
      </c>
      <c r="B15089" s="370" t="s">
        <v>8922</v>
      </c>
      <c r="C15089" s="371" t="s">
        <v>770</v>
      </c>
      <c r="D15089" s="372">
        <v>0.45</v>
      </c>
    </row>
    <row r="15090" spans="1:4" x14ac:dyDescent="0.25">
      <c r="A15090" s="369" t="s">
        <v>9108</v>
      </c>
      <c r="B15090" s="370" t="s">
        <v>9109</v>
      </c>
      <c r="C15090" s="371" t="s">
        <v>52</v>
      </c>
      <c r="D15090" s="372">
        <v>0.3</v>
      </c>
    </row>
    <row r="15091" spans="1:4" x14ac:dyDescent="0.25">
      <c r="A15091" s="369" t="s">
        <v>11805</v>
      </c>
      <c r="B15091" s="370" t="s">
        <v>11806</v>
      </c>
      <c r="C15091" s="371" t="s">
        <v>569</v>
      </c>
      <c r="D15091" s="372">
        <v>1</v>
      </c>
    </row>
    <row r="15092" spans="1:4" x14ac:dyDescent="0.25">
      <c r="A15092" s="369" t="s">
        <v>5199</v>
      </c>
      <c r="B15092" s="370" t="s">
        <v>5200</v>
      </c>
      <c r="C15092" s="371" t="s">
        <v>569</v>
      </c>
      <c r="D15092" s="372"/>
    </row>
    <row r="15093" spans="1:4" x14ac:dyDescent="0.25">
      <c r="A15093" s="369" t="s">
        <v>8919</v>
      </c>
      <c r="B15093" s="370" t="s">
        <v>8920</v>
      </c>
      <c r="C15093" s="371" t="s">
        <v>770</v>
      </c>
      <c r="D15093" s="372">
        <v>0.45</v>
      </c>
    </row>
    <row r="15094" spans="1:4" x14ac:dyDescent="0.25">
      <c r="A15094" s="369" t="s">
        <v>8921</v>
      </c>
      <c r="B15094" s="370" t="s">
        <v>8922</v>
      </c>
      <c r="C15094" s="371" t="s">
        <v>770</v>
      </c>
      <c r="D15094" s="372">
        <v>0.45</v>
      </c>
    </row>
    <row r="15095" spans="1:4" x14ac:dyDescent="0.25">
      <c r="A15095" s="369" t="s">
        <v>9108</v>
      </c>
      <c r="B15095" s="370" t="s">
        <v>9109</v>
      </c>
      <c r="C15095" s="371" t="s">
        <v>52</v>
      </c>
      <c r="D15095" s="372">
        <v>0.72</v>
      </c>
    </row>
    <row r="15096" spans="1:4" x14ac:dyDescent="0.25">
      <c r="A15096" s="369" t="s">
        <v>11807</v>
      </c>
      <c r="B15096" s="370" t="s">
        <v>11808</v>
      </c>
      <c r="C15096" s="371" t="s">
        <v>569</v>
      </c>
      <c r="D15096" s="372">
        <v>1</v>
      </c>
    </row>
    <row r="15097" spans="1:4" x14ac:dyDescent="0.25">
      <c r="A15097" s="369" t="s">
        <v>5201</v>
      </c>
      <c r="B15097" s="370" t="s">
        <v>5202</v>
      </c>
      <c r="C15097" s="371" t="s">
        <v>569</v>
      </c>
      <c r="D15097" s="372"/>
    </row>
    <row r="15098" spans="1:4" x14ac:dyDescent="0.25">
      <c r="A15098" s="369" t="s">
        <v>8919</v>
      </c>
      <c r="B15098" s="370" t="s">
        <v>8920</v>
      </c>
      <c r="C15098" s="371" t="s">
        <v>770</v>
      </c>
      <c r="D15098" s="372">
        <v>0.45</v>
      </c>
    </row>
    <row r="15099" spans="1:4" x14ac:dyDescent="0.25">
      <c r="A15099" s="369" t="s">
        <v>8921</v>
      </c>
      <c r="B15099" s="370" t="s">
        <v>8922</v>
      </c>
      <c r="C15099" s="371" t="s">
        <v>770</v>
      </c>
      <c r="D15099" s="372">
        <v>0.45</v>
      </c>
    </row>
    <row r="15100" spans="1:4" x14ac:dyDescent="0.25">
      <c r="A15100" s="369" t="s">
        <v>9108</v>
      </c>
      <c r="B15100" s="370" t="s">
        <v>9109</v>
      </c>
      <c r="C15100" s="371" t="s">
        <v>52</v>
      </c>
      <c r="D15100" s="372">
        <v>0.96</v>
      </c>
    </row>
    <row r="15101" spans="1:4" x14ac:dyDescent="0.25">
      <c r="A15101" s="369" t="s">
        <v>11809</v>
      </c>
      <c r="B15101" s="370" t="s">
        <v>11810</v>
      </c>
      <c r="C15101" s="371" t="s">
        <v>569</v>
      </c>
      <c r="D15101" s="372">
        <v>1</v>
      </c>
    </row>
    <row r="15102" spans="1:4" x14ac:dyDescent="0.25">
      <c r="A15102" s="369" t="s">
        <v>5203</v>
      </c>
      <c r="B15102" s="370" t="s">
        <v>5204</v>
      </c>
      <c r="C15102" s="371" t="s">
        <v>569</v>
      </c>
      <c r="D15102" s="372"/>
    </row>
    <row r="15103" spans="1:4" x14ac:dyDescent="0.25">
      <c r="A15103" s="369" t="s">
        <v>8919</v>
      </c>
      <c r="B15103" s="370" t="s">
        <v>8920</v>
      </c>
      <c r="C15103" s="371" t="s">
        <v>770</v>
      </c>
      <c r="D15103" s="372">
        <v>0.45</v>
      </c>
    </row>
    <row r="15104" spans="1:4" x14ac:dyDescent="0.25">
      <c r="A15104" s="369" t="s">
        <v>8921</v>
      </c>
      <c r="B15104" s="370" t="s">
        <v>8922</v>
      </c>
      <c r="C15104" s="371" t="s">
        <v>770</v>
      </c>
      <c r="D15104" s="372">
        <v>0.45</v>
      </c>
    </row>
    <row r="15105" spans="1:4" x14ac:dyDescent="0.25">
      <c r="A15105" s="369" t="s">
        <v>9108</v>
      </c>
      <c r="B15105" s="370" t="s">
        <v>9109</v>
      </c>
      <c r="C15105" s="371" t="s">
        <v>52</v>
      </c>
      <c r="D15105" s="372">
        <v>1.2</v>
      </c>
    </row>
    <row r="15106" spans="1:4" x14ac:dyDescent="0.25">
      <c r="A15106" s="369" t="s">
        <v>11811</v>
      </c>
      <c r="B15106" s="370" t="s">
        <v>11812</v>
      </c>
      <c r="C15106" s="371" t="s">
        <v>569</v>
      </c>
      <c r="D15106" s="372">
        <v>1</v>
      </c>
    </row>
    <row r="15107" spans="1:4" ht="45" x14ac:dyDescent="0.25">
      <c r="A15107" s="369" t="s">
        <v>5205</v>
      </c>
      <c r="B15107" s="370" t="s">
        <v>8228</v>
      </c>
      <c r="C15107" s="371" t="s">
        <v>569</v>
      </c>
      <c r="D15107" s="372"/>
    </row>
    <row r="15108" spans="1:4" x14ac:dyDescent="0.25">
      <c r="A15108" s="369" t="s">
        <v>8919</v>
      </c>
      <c r="B15108" s="370" t="s">
        <v>8920</v>
      </c>
      <c r="C15108" s="371" t="s">
        <v>770</v>
      </c>
      <c r="D15108" s="372">
        <v>0.75</v>
      </c>
    </row>
    <row r="15109" spans="1:4" x14ac:dyDescent="0.25">
      <c r="A15109" s="369" t="s">
        <v>8921</v>
      </c>
      <c r="B15109" s="370" t="s">
        <v>8922</v>
      </c>
      <c r="C15109" s="371" t="s">
        <v>770</v>
      </c>
      <c r="D15109" s="372">
        <v>0.75</v>
      </c>
    </row>
    <row r="15110" spans="1:4" x14ac:dyDescent="0.25">
      <c r="A15110" s="369" t="s">
        <v>9108</v>
      </c>
      <c r="B15110" s="370" t="s">
        <v>9109</v>
      </c>
      <c r="C15110" s="371" t="s">
        <v>52</v>
      </c>
      <c r="D15110" s="372">
        <v>2.52</v>
      </c>
    </row>
    <row r="15111" spans="1:4" ht="45" x14ac:dyDescent="0.25">
      <c r="A15111" s="369" t="s">
        <v>11779</v>
      </c>
      <c r="B15111" s="370" t="s">
        <v>11780</v>
      </c>
      <c r="C15111" s="371" t="s">
        <v>569</v>
      </c>
      <c r="D15111" s="372">
        <v>1</v>
      </c>
    </row>
    <row r="15112" spans="1:4" ht="45" x14ac:dyDescent="0.25">
      <c r="A15112" s="369" t="s">
        <v>5206</v>
      </c>
      <c r="B15112" s="370" t="s">
        <v>8229</v>
      </c>
      <c r="C15112" s="371" t="s">
        <v>569</v>
      </c>
      <c r="D15112" s="372"/>
    </row>
    <row r="15113" spans="1:4" x14ac:dyDescent="0.25">
      <c r="A15113" s="369" t="s">
        <v>8919</v>
      </c>
      <c r="B15113" s="370" t="s">
        <v>8920</v>
      </c>
      <c r="C15113" s="371" t="s">
        <v>770</v>
      </c>
      <c r="D15113" s="372">
        <v>0.45</v>
      </c>
    </row>
    <row r="15114" spans="1:4" x14ac:dyDescent="0.25">
      <c r="A15114" s="369" t="s">
        <v>8921</v>
      </c>
      <c r="B15114" s="370" t="s">
        <v>8922</v>
      </c>
      <c r="C15114" s="371" t="s">
        <v>770</v>
      </c>
      <c r="D15114" s="372">
        <v>0.45</v>
      </c>
    </row>
    <row r="15115" spans="1:4" x14ac:dyDescent="0.25">
      <c r="A15115" s="369" t="s">
        <v>9108</v>
      </c>
      <c r="B15115" s="370" t="s">
        <v>9109</v>
      </c>
      <c r="C15115" s="371" t="s">
        <v>52</v>
      </c>
      <c r="D15115" s="372">
        <v>0.96</v>
      </c>
    </row>
    <row r="15116" spans="1:4" ht="45" x14ac:dyDescent="0.25">
      <c r="A15116" s="369" t="s">
        <v>11781</v>
      </c>
      <c r="B15116" s="370" t="s">
        <v>11782</v>
      </c>
      <c r="C15116" s="371" t="s">
        <v>569</v>
      </c>
      <c r="D15116" s="372">
        <v>1</v>
      </c>
    </row>
    <row r="15117" spans="1:4" ht="30" x14ac:dyDescent="0.25">
      <c r="A15117" s="369" t="s">
        <v>5207</v>
      </c>
      <c r="B15117" s="370" t="s">
        <v>8230</v>
      </c>
      <c r="C15117" s="371" t="s">
        <v>569</v>
      </c>
      <c r="D15117" s="372"/>
    </row>
    <row r="15118" spans="1:4" x14ac:dyDescent="0.25">
      <c r="A15118" s="369" t="s">
        <v>8919</v>
      </c>
      <c r="B15118" s="370" t="s">
        <v>8920</v>
      </c>
      <c r="C15118" s="371" t="s">
        <v>770</v>
      </c>
      <c r="D15118" s="372">
        <v>0.45</v>
      </c>
    </row>
    <row r="15119" spans="1:4" x14ac:dyDescent="0.25">
      <c r="A15119" s="369" t="s">
        <v>8921</v>
      </c>
      <c r="B15119" s="370" t="s">
        <v>8922</v>
      </c>
      <c r="C15119" s="371" t="s">
        <v>770</v>
      </c>
      <c r="D15119" s="372">
        <v>0.45</v>
      </c>
    </row>
    <row r="15120" spans="1:4" x14ac:dyDescent="0.25">
      <c r="A15120" s="369" t="s">
        <v>9108</v>
      </c>
      <c r="B15120" s="370" t="s">
        <v>9109</v>
      </c>
      <c r="C15120" s="371" t="s">
        <v>52</v>
      </c>
      <c r="D15120" s="372">
        <v>0.96</v>
      </c>
    </row>
    <row r="15121" spans="1:4" ht="45" x14ac:dyDescent="0.25">
      <c r="A15121" s="369" t="s">
        <v>11825</v>
      </c>
      <c r="B15121" s="370" t="s">
        <v>11826</v>
      </c>
      <c r="C15121" s="371" t="s">
        <v>569</v>
      </c>
      <c r="D15121" s="372">
        <v>1</v>
      </c>
    </row>
    <row r="15122" spans="1:4" x14ac:dyDescent="0.25">
      <c r="A15122" s="369" t="s">
        <v>5208</v>
      </c>
      <c r="B15122" s="370" t="s">
        <v>5209</v>
      </c>
      <c r="C15122" s="371" t="s">
        <v>569</v>
      </c>
      <c r="D15122" s="372"/>
    </row>
    <row r="15123" spans="1:4" x14ac:dyDescent="0.25">
      <c r="A15123" s="369" t="s">
        <v>8919</v>
      </c>
      <c r="B15123" s="370" t="s">
        <v>8920</v>
      </c>
      <c r="C15123" s="371" t="s">
        <v>770</v>
      </c>
      <c r="D15123" s="372">
        <v>0.45</v>
      </c>
    </row>
    <row r="15124" spans="1:4" x14ac:dyDescent="0.25">
      <c r="A15124" s="369" t="s">
        <v>8921</v>
      </c>
      <c r="B15124" s="370" t="s">
        <v>8922</v>
      </c>
      <c r="C15124" s="371" t="s">
        <v>770</v>
      </c>
      <c r="D15124" s="372">
        <v>0.45</v>
      </c>
    </row>
    <row r="15125" spans="1:4" x14ac:dyDescent="0.25">
      <c r="A15125" s="369" t="s">
        <v>9108</v>
      </c>
      <c r="B15125" s="370" t="s">
        <v>9109</v>
      </c>
      <c r="C15125" s="371" t="s">
        <v>52</v>
      </c>
      <c r="D15125" s="372">
        <v>1.45</v>
      </c>
    </row>
    <row r="15126" spans="1:4" x14ac:dyDescent="0.25">
      <c r="A15126" s="369" t="s">
        <v>11813</v>
      </c>
      <c r="B15126" s="370" t="s">
        <v>11814</v>
      </c>
      <c r="C15126" s="371" t="s">
        <v>569</v>
      </c>
      <c r="D15126" s="372">
        <v>1</v>
      </c>
    </row>
    <row r="15127" spans="1:4" x14ac:dyDescent="0.25">
      <c r="A15127" s="369" t="s">
        <v>5210</v>
      </c>
      <c r="B15127" s="370" t="s">
        <v>5211</v>
      </c>
      <c r="C15127" s="371" t="s">
        <v>569</v>
      </c>
      <c r="D15127" s="372"/>
    </row>
    <row r="15128" spans="1:4" x14ac:dyDescent="0.25">
      <c r="A15128" s="369" t="s">
        <v>8919</v>
      </c>
      <c r="B15128" s="370" t="s">
        <v>8920</v>
      </c>
      <c r="C15128" s="371" t="s">
        <v>770</v>
      </c>
      <c r="D15128" s="372">
        <v>0.6</v>
      </c>
    </row>
    <row r="15129" spans="1:4" x14ac:dyDescent="0.25">
      <c r="A15129" s="369" t="s">
        <v>8921</v>
      </c>
      <c r="B15129" s="370" t="s">
        <v>8922</v>
      </c>
      <c r="C15129" s="371" t="s">
        <v>770</v>
      </c>
      <c r="D15129" s="372">
        <v>0.6</v>
      </c>
    </row>
    <row r="15130" spans="1:4" x14ac:dyDescent="0.25">
      <c r="A15130" s="369" t="s">
        <v>9108</v>
      </c>
      <c r="B15130" s="370" t="s">
        <v>9109</v>
      </c>
      <c r="C15130" s="371" t="s">
        <v>52</v>
      </c>
      <c r="D15130" s="372">
        <v>1.9</v>
      </c>
    </row>
    <row r="15131" spans="1:4" x14ac:dyDescent="0.25">
      <c r="A15131" s="369" t="s">
        <v>11817</v>
      </c>
      <c r="B15131" s="370" t="s">
        <v>11818</v>
      </c>
      <c r="C15131" s="371" t="s">
        <v>569</v>
      </c>
      <c r="D15131" s="372">
        <v>1</v>
      </c>
    </row>
    <row r="15132" spans="1:4" x14ac:dyDescent="0.25">
      <c r="A15132" s="369" t="s">
        <v>5212</v>
      </c>
      <c r="B15132" s="370" t="s">
        <v>5213</v>
      </c>
      <c r="C15132" s="371" t="s">
        <v>569</v>
      </c>
      <c r="D15132" s="372"/>
    </row>
    <row r="15133" spans="1:4" x14ac:dyDescent="0.25">
      <c r="A15133" s="369" t="s">
        <v>8919</v>
      </c>
      <c r="B15133" s="370" t="s">
        <v>8920</v>
      </c>
      <c r="C15133" s="371" t="s">
        <v>770</v>
      </c>
      <c r="D15133" s="372">
        <v>0.45</v>
      </c>
    </row>
    <row r="15134" spans="1:4" x14ac:dyDescent="0.25">
      <c r="A15134" s="369" t="s">
        <v>8921</v>
      </c>
      <c r="B15134" s="370" t="s">
        <v>8922</v>
      </c>
      <c r="C15134" s="371" t="s">
        <v>770</v>
      </c>
      <c r="D15134" s="372">
        <v>0.45</v>
      </c>
    </row>
    <row r="15135" spans="1:4" x14ac:dyDescent="0.25">
      <c r="A15135" s="369" t="s">
        <v>9108</v>
      </c>
      <c r="B15135" s="370" t="s">
        <v>9109</v>
      </c>
      <c r="C15135" s="371" t="s">
        <v>52</v>
      </c>
      <c r="D15135" s="372">
        <v>1.2</v>
      </c>
    </row>
    <row r="15136" spans="1:4" ht="45" x14ac:dyDescent="0.25">
      <c r="A15136" s="369" t="s">
        <v>11873</v>
      </c>
      <c r="B15136" s="370" t="s">
        <v>11874</v>
      </c>
      <c r="C15136" s="371" t="s">
        <v>569</v>
      </c>
      <c r="D15136" s="372">
        <v>1</v>
      </c>
    </row>
    <row r="15137" spans="1:4" ht="30" x14ac:dyDescent="0.25">
      <c r="A15137" s="369" t="s">
        <v>5214</v>
      </c>
      <c r="B15137" s="370" t="s">
        <v>8231</v>
      </c>
      <c r="C15137" s="371" t="s">
        <v>569</v>
      </c>
      <c r="D15137" s="372"/>
    </row>
    <row r="15138" spans="1:4" x14ac:dyDescent="0.25">
      <c r="A15138" s="369" t="s">
        <v>8919</v>
      </c>
      <c r="B15138" s="370" t="s">
        <v>8920</v>
      </c>
      <c r="C15138" s="371" t="s">
        <v>770</v>
      </c>
      <c r="D15138" s="372">
        <v>0.25</v>
      </c>
    </row>
    <row r="15139" spans="1:4" x14ac:dyDescent="0.25">
      <c r="A15139" s="369" t="s">
        <v>8921</v>
      </c>
      <c r="B15139" s="370" t="s">
        <v>8922</v>
      </c>
      <c r="C15139" s="371" t="s">
        <v>770</v>
      </c>
      <c r="D15139" s="372">
        <v>0.25</v>
      </c>
    </row>
    <row r="15140" spans="1:4" x14ac:dyDescent="0.25">
      <c r="A15140" s="369" t="s">
        <v>9108</v>
      </c>
      <c r="B15140" s="370" t="s">
        <v>9109</v>
      </c>
      <c r="C15140" s="371" t="s">
        <v>52</v>
      </c>
      <c r="D15140" s="372">
        <v>0.3</v>
      </c>
    </row>
    <row r="15141" spans="1:4" ht="45" x14ac:dyDescent="0.25">
      <c r="A15141" s="369" t="s">
        <v>11875</v>
      </c>
      <c r="B15141" s="370" t="s">
        <v>11876</v>
      </c>
      <c r="C15141" s="371" t="s">
        <v>569</v>
      </c>
      <c r="D15141" s="372">
        <v>1</v>
      </c>
    </row>
    <row r="15142" spans="1:4" ht="30" x14ac:dyDescent="0.25">
      <c r="A15142" s="369" t="s">
        <v>5215</v>
      </c>
      <c r="B15142" s="370" t="s">
        <v>8232</v>
      </c>
      <c r="C15142" s="371" t="s">
        <v>569</v>
      </c>
      <c r="D15142" s="372"/>
    </row>
    <row r="15143" spans="1:4" x14ac:dyDescent="0.25">
      <c r="A15143" s="369" t="s">
        <v>8919</v>
      </c>
      <c r="B15143" s="370" t="s">
        <v>8920</v>
      </c>
      <c r="C15143" s="371" t="s">
        <v>770</v>
      </c>
      <c r="D15143" s="372">
        <v>0.6</v>
      </c>
    </row>
    <row r="15144" spans="1:4" x14ac:dyDescent="0.25">
      <c r="A15144" s="369" t="s">
        <v>8921</v>
      </c>
      <c r="B15144" s="370" t="s">
        <v>8922</v>
      </c>
      <c r="C15144" s="371" t="s">
        <v>770</v>
      </c>
      <c r="D15144" s="372">
        <v>0.6</v>
      </c>
    </row>
    <row r="15145" spans="1:4" x14ac:dyDescent="0.25">
      <c r="A15145" s="369" t="s">
        <v>9108</v>
      </c>
      <c r="B15145" s="370" t="s">
        <v>9109</v>
      </c>
      <c r="C15145" s="371" t="s">
        <v>52</v>
      </c>
      <c r="D15145" s="372">
        <v>1.92</v>
      </c>
    </row>
    <row r="15146" spans="1:4" ht="45" x14ac:dyDescent="0.25">
      <c r="A15146" s="369" t="s">
        <v>11759</v>
      </c>
      <c r="B15146" s="370" t="s">
        <v>11760</v>
      </c>
      <c r="C15146" s="371" t="s">
        <v>569</v>
      </c>
      <c r="D15146" s="372">
        <v>1</v>
      </c>
    </row>
    <row r="15147" spans="1:4" ht="45" x14ac:dyDescent="0.25">
      <c r="A15147" s="369" t="s">
        <v>5216</v>
      </c>
      <c r="B15147" s="370" t="s">
        <v>8233</v>
      </c>
      <c r="C15147" s="371" t="s">
        <v>569</v>
      </c>
      <c r="D15147" s="372"/>
    </row>
    <row r="15148" spans="1:4" x14ac:dyDescent="0.25">
      <c r="A15148" s="369" t="s">
        <v>8919</v>
      </c>
      <c r="B15148" s="370" t="s">
        <v>8920</v>
      </c>
      <c r="C15148" s="371" t="s">
        <v>770</v>
      </c>
      <c r="D15148" s="372">
        <v>0.6</v>
      </c>
    </row>
    <row r="15149" spans="1:4" x14ac:dyDescent="0.25">
      <c r="A15149" s="369" t="s">
        <v>8921</v>
      </c>
      <c r="B15149" s="370" t="s">
        <v>8922</v>
      </c>
      <c r="C15149" s="371" t="s">
        <v>770</v>
      </c>
      <c r="D15149" s="372">
        <v>0.6</v>
      </c>
    </row>
    <row r="15150" spans="1:4" x14ac:dyDescent="0.25">
      <c r="A15150" s="369" t="s">
        <v>9108</v>
      </c>
      <c r="B15150" s="370" t="s">
        <v>9109</v>
      </c>
      <c r="C15150" s="371" t="s">
        <v>52</v>
      </c>
      <c r="D15150" s="372">
        <v>1.92</v>
      </c>
    </row>
    <row r="15151" spans="1:4" ht="45" x14ac:dyDescent="0.25">
      <c r="A15151" s="369" t="s">
        <v>11761</v>
      </c>
      <c r="B15151" s="370" t="s">
        <v>11762</v>
      </c>
      <c r="C15151" s="371" t="s">
        <v>569</v>
      </c>
      <c r="D15151" s="372">
        <v>1</v>
      </c>
    </row>
    <row r="15152" spans="1:4" ht="45" x14ac:dyDescent="0.25">
      <c r="A15152" s="369" t="s">
        <v>5217</v>
      </c>
      <c r="B15152" s="370" t="s">
        <v>8234</v>
      </c>
      <c r="C15152" s="371" t="s">
        <v>569</v>
      </c>
      <c r="D15152" s="372"/>
    </row>
    <row r="15153" spans="1:4" x14ac:dyDescent="0.25">
      <c r="A15153" s="369" t="s">
        <v>8919</v>
      </c>
      <c r="B15153" s="370" t="s">
        <v>8920</v>
      </c>
      <c r="C15153" s="371" t="s">
        <v>770</v>
      </c>
      <c r="D15153" s="372">
        <v>0.45</v>
      </c>
    </row>
    <row r="15154" spans="1:4" x14ac:dyDescent="0.25">
      <c r="A15154" s="369" t="s">
        <v>8921</v>
      </c>
      <c r="B15154" s="370" t="s">
        <v>8922</v>
      </c>
      <c r="C15154" s="371" t="s">
        <v>770</v>
      </c>
      <c r="D15154" s="372">
        <v>0.45</v>
      </c>
    </row>
    <row r="15155" spans="1:4" x14ac:dyDescent="0.25">
      <c r="A15155" s="369" t="s">
        <v>9108</v>
      </c>
      <c r="B15155" s="370" t="s">
        <v>9109</v>
      </c>
      <c r="C15155" s="371" t="s">
        <v>52</v>
      </c>
      <c r="D15155" s="372">
        <v>0.96</v>
      </c>
    </row>
    <row r="15156" spans="1:4" ht="45" x14ac:dyDescent="0.25">
      <c r="A15156" s="369" t="s">
        <v>11763</v>
      </c>
      <c r="B15156" s="370" t="s">
        <v>11764</v>
      </c>
      <c r="C15156" s="371" t="s">
        <v>569</v>
      </c>
      <c r="D15156" s="372">
        <v>1</v>
      </c>
    </row>
    <row r="15157" spans="1:4" ht="30" x14ac:dyDescent="0.25">
      <c r="A15157" s="369" t="s">
        <v>5218</v>
      </c>
      <c r="B15157" s="370" t="s">
        <v>8235</v>
      </c>
      <c r="C15157" s="371" t="s">
        <v>569</v>
      </c>
      <c r="D15157" s="372"/>
    </row>
    <row r="15158" spans="1:4" x14ac:dyDescent="0.25">
      <c r="A15158" s="369" t="s">
        <v>8919</v>
      </c>
      <c r="B15158" s="370" t="s">
        <v>8920</v>
      </c>
      <c r="C15158" s="371" t="s">
        <v>770</v>
      </c>
      <c r="D15158" s="372">
        <v>0.45</v>
      </c>
    </row>
    <row r="15159" spans="1:4" x14ac:dyDescent="0.25">
      <c r="A15159" s="369" t="s">
        <v>8921</v>
      </c>
      <c r="B15159" s="370" t="s">
        <v>8922</v>
      </c>
      <c r="C15159" s="371" t="s">
        <v>770</v>
      </c>
      <c r="D15159" s="372">
        <v>0.45</v>
      </c>
    </row>
    <row r="15160" spans="1:4" x14ac:dyDescent="0.25">
      <c r="A15160" s="369" t="s">
        <v>9108</v>
      </c>
      <c r="B15160" s="370" t="s">
        <v>9109</v>
      </c>
      <c r="C15160" s="371" t="s">
        <v>52</v>
      </c>
      <c r="D15160" s="372">
        <v>0.96</v>
      </c>
    </row>
    <row r="15161" spans="1:4" ht="45" x14ac:dyDescent="0.25">
      <c r="A15161" s="369" t="s">
        <v>11801</v>
      </c>
      <c r="B15161" s="370" t="s">
        <v>11802</v>
      </c>
      <c r="C15161" s="371" t="s">
        <v>569</v>
      </c>
      <c r="D15161" s="372">
        <v>1</v>
      </c>
    </row>
    <row r="15162" spans="1:4" ht="30" x14ac:dyDescent="0.25">
      <c r="A15162" s="369" t="s">
        <v>5219</v>
      </c>
      <c r="B15162" s="370" t="s">
        <v>8236</v>
      </c>
      <c r="C15162" s="371" t="s">
        <v>569</v>
      </c>
      <c r="D15162" s="372"/>
    </row>
    <row r="15163" spans="1:4" x14ac:dyDescent="0.25">
      <c r="A15163" s="369" t="s">
        <v>8919</v>
      </c>
      <c r="B15163" s="370" t="s">
        <v>8920</v>
      </c>
      <c r="C15163" s="371" t="s">
        <v>770</v>
      </c>
      <c r="D15163" s="372">
        <v>0.45</v>
      </c>
    </row>
    <row r="15164" spans="1:4" x14ac:dyDescent="0.25">
      <c r="A15164" s="369" t="s">
        <v>8921</v>
      </c>
      <c r="B15164" s="370" t="s">
        <v>8922</v>
      </c>
      <c r="C15164" s="371" t="s">
        <v>770</v>
      </c>
      <c r="D15164" s="372">
        <v>0.45</v>
      </c>
    </row>
    <row r="15165" spans="1:4" x14ac:dyDescent="0.25">
      <c r="A15165" s="369" t="s">
        <v>9108</v>
      </c>
      <c r="B15165" s="370" t="s">
        <v>9109</v>
      </c>
      <c r="C15165" s="371" t="s">
        <v>52</v>
      </c>
      <c r="D15165" s="372">
        <v>0.96</v>
      </c>
    </row>
    <row r="15166" spans="1:4" ht="45" x14ac:dyDescent="0.25">
      <c r="A15166" s="369" t="s">
        <v>11815</v>
      </c>
      <c r="B15166" s="370" t="s">
        <v>11816</v>
      </c>
      <c r="C15166" s="371" t="s">
        <v>569</v>
      </c>
      <c r="D15166" s="372">
        <v>1</v>
      </c>
    </row>
    <row r="15167" spans="1:4" ht="30" x14ac:dyDescent="0.25">
      <c r="A15167" s="369" t="s">
        <v>5220</v>
      </c>
      <c r="B15167" s="370" t="s">
        <v>8237</v>
      </c>
      <c r="C15167" s="371" t="s">
        <v>569</v>
      </c>
      <c r="D15167" s="372"/>
    </row>
    <row r="15168" spans="1:4" x14ac:dyDescent="0.25">
      <c r="A15168" s="369" t="s">
        <v>8919</v>
      </c>
      <c r="B15168" s="370" t="s">
        <v>8920</v>
      </c>
      <c r="C15168" s="371" t="s">
        <v>770</v>
      </c>
      <c r="D15168" s="372">
        <v>0.45</v>
      </c>
    </row>
    <row r="15169" spans="1:4" x14ac:dyDescent="0.25">
      <c r="A15169" s="369" t="s">
        <v>8921</v>
      </c>
      <c r="B15169" s="370" t="s">
        <v>8922</v>
      </c>
      <c r="C15169" s="371" t="s">
        <v>770</v>
      </c>
      <c r="D15169" s="372">
        <v>0.45</v>
      </c>
    </row>
    <row r="15170" spans="1:4" x14ac:dyDescent="0.25">
      <c r="A15170" s="369" t="s">
        <v>9108</v>
      </c>
      <c r="B15170" s="370" t="s">
        <v>9109</v>
      </c>
      <c r="C15170" s="371" t="s">
        <v>52</v>
      </c>
      <c r="D15170" s="372">
        <v>0.96</v>
      </c>
    </row>
    <row r="15171" spans="1:4" ht="45" x14ac:dyDescent="0.25">
      <c r="A15171" s="369" t="s">
        <v>11819</v>
      </c>
      <c r="B15171" s="370" t="s">
        <v>11820</v>
      </c>
      <c r="C15171" s="371" t="s">
        <v>569</v>
      </c>
      <c r="D15171" s="372">
        <v>1</v>
      </c>
    </row>
    <row r="15172" spans="1:4" ht="30" x14ac:dyDescent="0.25">
      <c r="A15172" s="369" t="s">
        <v>5221</v>
      </c>
      <c r="B15172" s="370" t="s">
        <v>8238</v>
      </c>
      <c r="C15172" s="371" t="s">
        <v>569</v>
      </c>
      <c r="D15172" s="372"/>
    </row>
    <row r="15173" spans="1:4" x14ac:dyDescent="0.25">
      <c r="A15173" s="369" t="s">
        <v>8919</v>
      </c>
      <c r="B15173" s="370" t="s">
        <v>8920</v>
      </c>
      <c r="C15173" s="371" t="s">
        <v>770</v>
      </c>
      <c r="D15173" s="372">
        <v>0.45</v>
      </c>
    </row>
    <row r="15174" spans="1:4" x14ac:dyDescent="0.25">
      <c r="A15174" s="369" t="s">
        <v>8921</v>
      </c>
      <c r="B15174" s="370" t="s">
        <v>8922</v>
      </c>
      <c r="C15174" s="371" t="s">
        <v>770</v>
      </c>
      <c r="D15174" s="372">
        <v>0.45</v>
      </c>
    </row>
    <row r="15175" spans="1:4" x14ac:dyDescent="0.25">
      <c r="A15175" s="369" t="s">
        <v>9108</v>
      </c>
      <c r="B15175" s="370" t="s">
        <v>9109</v>
      </c>
      <c r="C15175" s="371" t="s">
        <v>52</v>
      </c>
      <c r="D15175" s="372">
        <v>0.96</v>
      </c>
    </row>
    <row r="15176" spans="1:4" ht="45" x14ac:dyDescent="0.25">
      <c r="A15176" s="369" t="s">
        <v>11821</v>
      </c>
      <c r="B15176" s="370" t="s">
        <v>11822</v>
      </c>
      <c r="C15176" s="371" t="s">
        <v>569</v>
      </c>
      <c r="D15176" s="372">
        <v>1</v>
      </c>
    </row>
    <row r="15177" spans="1:4" ht="30" x14ac:dyDescent="0.25">
      <c r="A15177" s="369" t="s">
        <v>5222</v>
      </c>
      <c r="B15177" s="370" t="s">
        <v>8239</v>
      </c>
      <c r="C15177" s="371" t="s">
        <v>569</v>
      </c>
      <c r="D15177" s="372"/>
    </row>
    <row r="15178" spans="1:4" x14ac:dyDescent="0.25">
      <c r="A15178" s="369" t="s">
        <v>8919</v>
      </c>
      <c r="B15178" s="370" t="s">
        <v>8920</v>
      </c>
      <c r="C15178" s="371" t="s">
        <v>770</v>
      </c>
      <c r="D15178" s="372">
        <v>0.45</v>
      </c>
    </row>
    <row r="15179" spans="1:4" x14ac:dyDescent="0.25">
      <c r="A15179" s="369" t="s">
        <v>8921</v>
      </c>
      <c r="B15179" s="370" t="s">
        <v>8922</v>
      </c>
      <c r="C15179" s="371" t="s">
        <v>770</v>
      </c>
      <c r="D15179" s="372">
        <v>0.45</v>
      </c>
    </row>
    <row r="15180" spans="1:4" x14ac:dyDescent="0.25">
      <c r="A15180" s="369" t="s">
        <v>9108</v>
      </c>
      <c r="B15180" s="370" t="s">
        <v>9109</v>
      </c>
      <c r="C15180" s="371" t="s">
        <v>52</v>
      </c>
      <c r="D15180" s="372">
        <v>1.2</v>
      </c>
    </row>
    <row r="15181" spans="1:4" ht="45" x14ac:dyDescent="0.25">
      <c r="A15181" s="369" t="s">
        <v>11823</v>
      </c>
      <c r="B15181" s="370" t="s">
        <v>11824</v>
      </c>
      <c r="C15181" s="371" t="s">
        <v>569</v>
      </c>
      <c r="D15181" s="372">
        <v>1</v>
      </c>
    </row>
    <row r="15182" spans="1:4" ht="30" x14ac:dyDescent="0.25">
      <c r="A15182" s="369" t="s">
        <v>5223</v>
      </c>
      <c r="B15182" s="370" t="s">
        <v>8240</v>
      </c>
      <c r="C15182" s="371" t="s">
        <v>569</v>
      </c>
      <c r="D15182" s="372"/>
    </row>
    <row r="15183" spans="1:4" x14ac:dyDescent="0.25">
      <c r="A15183" s="369" t="s">
        <v>8919</v>
      </c>
      <c r="B15183" s="370" t="s">
        <v>8920</v>
      </c>
      <c r="C15183" s="371" t="s">
        <v>770</v>
      </c>
      <c r="D15183" s="372">
        <v>0.6</v>
      </c>
    </row>
    <row r="15184" spans="1:4" x14ac:dyDescent="0.25">
      <c r="A15184" s="369" t="s">
        <v>8921</v>
      </c>
      <c r="B15184" s="370" t="s">
        <v>8922</v>
      </c>
      <c r="C15184" s="371" t="s">
        <v>770</v>
      </c>
      <c r="D15184" s="372">
        <v>0.6</v>
      </c>
    </row>
    <row r="15185" spans="1:4" x14ac:dyDescent="0.25">
      <c r="A15185" s="369" t="s">
        <v>9108</v>
      </c>
      <c r="B15185" s="370" t="s">
        <v>9109</v>
      </c>
      <c r="C15185" s="371" t="s">
        <v>52</v>
      </c>
      <c r="D15185" s="372">
        <v>1.92</v>
      </c>
    </row>
    <row r="15186" spans="1:4" ht="45" x14ac:dyDescent="0.25">
      <c r="A15186" s="369" t="s">
        <v>11843</v>
      </c>
      <c r="B15186" s="370" t="s">
        <v>11844</v>
      </c>
      <c r="C15186" s="371" t="s">
        <v>569</v>
      </c>
      <c r="D15186" s="372">
        <v>1</v>
      </c>
    </row>
    <row r="15187" spans="1:4" ht="30" x14ac:dyDescent="0.25">
      <c r="A15187" s="369" t="s">
        <v>5224</v>
      </c>
      <c r="B15187" s="370" t="s">
        <v>8241</v>
      </c>
      <c r="C15187" s="371" t="s">
        <v>569</v>
      </c>
      <c r="D15187" s="372"/>
    </row>
    <row r="15188" spans="1:4" x14ac:dyDescent="0.25">
      <c r="A15188" s="369" t="s">
        <v>8919</v>
      </c>
      <c r="B15188" s="370" t="s">
        <v>8920</v>
      </c>
      <c r="C15188" s="371" t="s">
        <v>770</v>
      </c>
      <c r="D15188" s="372">
        <v>0.6</v>
      </c>
    </row>
    <row r="15189" spans="1:4" x14ac:dyDescent="0.25">
      <c r="A15189" s="369" t="s">
        <v>8921</v>
      </c>
      <c r="B15189" s="370" t="s">
        <v>8922</v>
      </c>
      <c r="C15189" s="371" t="s">
        <v>770</v>
      </c>
      <c r="D15189" s="372">
        <v>0.6</v>
      </c>
    </row>
    <row r="15190" spans="1:4" x14ac:dyDescent="0.25">
      <c r="A15190" s="369" t="s">
        <v>9108</v>
      </c>
      <c r="B15190" s="370" t="s">
        <v>9109</v>
      </c>
      <c r="C15190" s="371" t="s">
        <v>52</v>
      </c>
      <c r="D15190" s="372">
        <v>1.92</v>
      </c>
    </row>
    <row r="15191" spans="1:4" ht="45" x14ac:dyDescent="0.25">
      <c r="A15191" s="369" t="s">
        <v>11827</v>
      </c>
      <c r="B15191" s="370" t="s">
        <v>11828</v>
      </c>
      <c r="C15191" s="371" t="s">
        <v>569</v>
      </c>
      <c r="D15191" s="372">
        <v>1</v>
      </c>
    </row>
    <row r="15192" spans="1:4" ht="45" x14ac:dyDescent="0.25">
      <c r="A15192" s="369" t="s">
        <v>5225</v>
      </c>
      <c r="B15192" s="370" t="s">
        <v>8242</v>
      </c>
      <c r="C15192" s="371" t="s">
        <v>569</v>
      </c>
      <c r="D15192" s="372"/>
    </row>
    <row r="15193" spans="1:4" x14ac:dyDescent="0.25">
      <c r="A15193" s="369" t="s">
        <v>8919</v>
      </c>
      <c r="B15193" s="370" t="s">
        <v>8920</v>
      </c>
      <c r="C15193" s="371" t="s">
        <v>770</v>
      </c>
      <c r="D15193" s="372">
        <v>0.3</v>
      </c>
    </row>
    <row r="15194" spans="1:4" x14ac:dyDescent="0.25">
      <c r="A15194" s="369" t="s">
        <v>8921</v>
      </c>
      <c r="B15194" s="370" t="s">
        <v>8922</v>
      </c>
      <c r="C15194" s="371" t="s">
        <v>770</v>
      </c>
      <c r="D15194" s="372">
        <v>0.3</v>
      </c>
    </row>
    <row r="15195" spans="1:4" x14ac:dyDescent="0.25">
      <c r="A15195" s="369" t="s">
        <v>9108</v>
      </c>
      <c r="B15195" s="370" t="s">
        <v>9109</v>
      </c>
      <c r="C15195" s="371" t="s">
        <v>52</v>
      </c>
      <c r="D15195" s="372">
        <v>0.35</v>
      </c>
    </row>
    <row r="15196" spans="1:4" ht="45" x14ac:dyDescent="0.25">
      <c r="A15196" s="369" t="s">
        <v>11765</v>
      </c>
      <c r="B15196" s="370" t="s">
        <v>11766</v>
      </c>
      <c r="C15196" s="371" t="s">
        <v>569</v>
      </c>
      <c r="D15196" s="372">
        <v>1</v>
      </c>
    </row>
    <row r="15197" spans="1:4" ht="30" x14ac:dyDescent="0.25">
      <c r="A15197" s="369" t="s">
        <v>5226</v>
      </c>
      <c r="B15197" s="370" t="s">
        <v>8243</v>
      </c>
      <c r="C15197" s="371" t="s">
        <v>569</v>
      </c>
      <c r="D15197" s="372"/>
    </row>
    <row r="15198" spans="1:4" x14ac:dyDescent="0.25">
      <c r="A15198" s="369" t="s">
        <v>8919</v>
      </c>
      <c r="B15198" s="370" t="s">
        <v>8920</v>
      </c>
      <c r="C15198" s="371" t="s">
        <v>770</v>
      </c>
      <c r="D15198" s="372">
        <v>0.45</v>
      </c>
    </row>
    <row r="15199" spans="1:4" x14ac:dyDescent="0.25">
      <c r="A15199" s="369" t="s">
        <v>8921</v>
      </c>
      <c r="B15199" s="370" t="s">
        <v>8922</v>
      </c>
      <c r="C15199" s="371" t="s">
        <v>770</v>
      </c>
      <c r="D15199" s="372">
        <v>0.45</v>
      </c>
    </row>
    <row r="15200" spans="1:4" x14ac:dyDescent="0.25">
      <c r="A15200" s="369" t="s">
        <v>9108</v>
      </c>
      <c r="B15200" s="370" t="s">
        <v>9109</v>
      </c>
      <c r="C15200" s="371" t="s">
        <v>52</v>
      </c>
      <c r="D15200" s="372">
        <v>0.96</v>
      </c>
    </row>
    <row r="15201" spans="1:4" ht="45" x14ac:dyDescent="0.25">
      <c r="A15201" s="369" t="s">
        <v>11767</v>
      </c>
      <c r="B15201" s="370" t="s">
        <v>11768</v>
      </c>
      <c r="C15201" s="371" t="s">
        <v>569</v>
      </c>
      <c r="D15201" s="372">
        <v>1</v>
      </c>
    </row>
    <row r="15202" spans="1:4" ht="45" x14ac:dyDescent="0.25">
      <c r="A15202" s="369" t="s">
        <v>5227</v>
      </c>
      <c r="B15202" s="370" t="s">
        <v>8244</v>
      </c>
      <c r="C15202" s="371" t="s">
        <v>569</v>
      </c>
      <c r="D15202" s="372"/>
    </row>
    <row r="15203" spans="1:4" x14ac:dyDescent="0.25">
      <c r="A15203" s="369" t="s">
        <v>8919</v>
      </c>
      <c r="B15203" s="370" t="s">
        <v>8920</v>
      </c>
      <c r="C15203" s="371" t="s">
        <v>770</v>
      </c>
      <c r="D15203" s="372">
        <v>0.4</v>
      </c>
    </row>
    <row r="15204" spans="1:4" x14ac:dyDescent="0.25">
      <c r="A15204" s="369" t="s">
        <v>8921</v>
      </c>
      <c r="B15204" s="370" t="s">
        <v>8922</v>
      </c>
      <c r="C15204" s="371" t="s">
        <v>770</v>
      </c>
      <c r="D15204" s="372">
        <v>0.4</v>
      </c>
    </row>
    <row r="15205" spans="1:4" x14ac:dyDescent="0.25">
      <c r="A15205" s="369" t="s">
        <v>9108</v>
      </c>
      <c r="B15205" s="370" t="s">
        <v>9109</v>
      </c>
      <c r="C15205" s="371" t="s">
        <v>52</v>
      </c>
      <c r="D15205" s="372">
        <v>0.45</v>
      </c>
    </row>
    <row r="15206" spans="1:4" ht="45" x14ac:dyDescent="0.25">
      <c r="A15206" s="369" t="s">
        <v>11783</v>
      </c>
      <c r="B15206" s="370" t="s">
        <v>11784</v>
      </c>
      <c r="C15206" s="371" t="s">
        <v>569</v>
      </c>
      <c r="D15206" s="372">
        <v>1</v>
      </c>
    </row>
    <row r="15207" spans="1:4" ht="45" x14ac:dyDescent="0.25">
      <c r="A15207" s="369" t="s">
        <v>5228</v>
      </c>
      <c r="B15207" s="370" t="s">
        <v>8245</v>
      </c>
      <c r="C15207" s="371" t="s">
        <v>569</v>
      </c>
      <c r="D15207" s="372"/>
    </row>
    <row r="15208" spans="1:4" x14ac:dyDescent="0.25">
      <c r="A15208" s="369" t="s">
        <v>8919</v>
      </c>
      <c r="B15208" s="370" t="s">
        <v>8920</v>
      </c>
      <c r="C15208" s="371" t="s">
        <v>770</v>
      </c>
      <c r="D15208" s="372">
        <v>0.45</v>
      </c>
    </row>
    <row r="15209" spans="1:4" x14ac:dyDescent="0.25">
      <c r="A15209" s="369" t="s">
        <v>8921</v>
      </c>
      <c r="B15209" s="370" t="s">
        <v>8922</v>
      </c>
      <c r="C15209" s="371" t="s">
        <v>770</v>
      </c>
      <c r="D15209" s="372">
        <v>0.45</v>
      </c>
    </row>
    <row r="15210" spans="1:4" x14ac:dyDescent="0.25">
      <c r="A15210" s="369" t="s">
        <v>9108</v>
      </c>
      <c r="B15210" s="370" t="s">
        <v>9109</v>
      </c>
      <c r="C15210" s="371" t="s">
        <v>52</v>
      </c>
      <c r="D15210" s="372">
        <v>0.96</v>
      </c>
    </row>
    <row r="15211" spans="1:4" ht="45" x14ac:dyDescent="0.25">
      <c r="A15211" s="369" t="s">
        <v>11769</v>
      </c>
      <c r="B15211" s="370" t="s">
        <v>11770</v>
      </c>
      <c r="C15211" s="371" t="s">
        <v>569</v>
      </c>
      <c r="D15211" s="372">
        <v>1</v>
      </c>
    </row>
    <row r="15212" spans="1:4" ht="45" x14ac:dyDescent="0.25">
      <c r="A15212" s="369" t="s">
        <v>5229</v>
      </c>
      <c r="B15212" s="370" t="s">
        <v>8246</v>
      </c>
      <c r="C15212" s="371" t="s">
        <v>569</v>
      </c>
      <c r="D15212" s="372"/>
    </row>
    <row r="15213" spans="1:4" x14ac:dyDescent="0.25">
      <c r="A15213" s="369" t="s">
        <v>8919</v>
      </c>
      <c r="B15213" s="370" t="s">
        <v>8920</v>
      </c>
      <c r="C15213" s="371" t="s">
        <v>770</v>
      </c>
      <c r="D15213" s="372">
        <v>0.45</v>
      </c>
    </row>
    <row r="15214" spans="1:4" x14ac:dyDescent="0.25">
      <c r="A15214" s="369" t="s">
        <v>8921</v>
      </c>
      <c r="B15214" s="370" t="s">
        <v>8922</v>
      </c>
      <c r="C15214" s="371" t="s">
        <v>770</v>
      </c>
      <c r="D15214" s="372">
        <v>0.45</v>
      </c>
    </row>
    <row r="15215" spans="1:4" x14ac:dyDescent="0.25">
      <c r="A15215" s="369" t="s">
        <v>9108</v>
      </c>
      <c r="B15215" s="370" t="s">
        <v>9109</v>
      </c>
      <c r="C15215" s="371" t="s">
        <v>52</v>
      </c>
      <c r="D15215" s="372">
        <v>0.96</v>
      </c>
    </row>
    <row r="15216" spans="1:4" ht="45" x14ac:dyDescent="0.25">
      <c r="A15216" s="369" t="s">
        <v>11771</v>
      </c>
      <c r="B15216" s="370" t="s">
        <v>11772</v>
      </c>
      <c r="C15216" s="371" t="s">
        <v>569</v>
      </c>
      <c r="D15216" s="372">
        <v>1</v>
      </c>
    </row>
    <row r="15217" spans="1:4" ht="30" x14ac:dyDescent="0.25">
      <c r="A15217" s="369" t="s">
        <v>5230</v>
      </c>
      <c r="B15217" s="370" t="s">
        <v>8247</v>
      </c>
      <c r="C15217" s="371" t="s">
        <v>569</v>
      </c>
      <c r="D15217" s="372"/>
    </row>
    <row r="15218" spans="1:4" x14ac:dyDescent="0.25">
      <c r="A15218" s="369" t="s">
        <v>8919</v>
      </c>
      <c r="B15218" s="370" t="s">
        <v>8920</v>
      </c>
      <c r="C15218" s="371" t="s">
        <v>770</v>
      </c>
      <c r="D15218" s="372">
        <v>0.45</v>
      </c>
    </row>
    <row r="15219" spans="1:4" x14ac:dyDescent="0.25">
      <c r="A15219" s="369" t="s">
        <v>8921</v>
      </c>
      <c r="B15219" s="370" t="s">
        <v>8922</v>
      </c>
      <c r="C15219" s="371" t="s">
        <v>770</v>
      </c>
      <c r="D15219" s="372">
        <v>0.45</v>
      </c>
    </row>
    <row r="15220" spans="1:4" x14ac:dyDescent="0.25">
      <c r="A15220" s="369" t="s">
        <v>9108</v>
      </c>
      <c r="B15220" s="370" t="s">
        <v>9109</v>
      </c>
      <c r="C15220" s="371" t="s">
        <v>52</v>
      </c>
      <c r="D15220" s="372">
        <v>0.96</v>
      </c>
    </row>
    <row r="15221" spans="1:4" ht="45" x14ac:dyDescent="0.25">
      <c r="A15221" s="369" t="s">
        <v>11773</v>
      </c>
      <c r="B15221" s="370" t="s">
        <v>11774</v>
      </c>
      <c r="C15221" s="371" t="s">
        <v>569</v>
      </c>
      <c r="D15221" s="372">
        <v>1</v>
      </c>
    </row>
    <row r="15222" spans="1:4" ht="45" x14ac:dyDescent="0.25">
      <c r="A15222" s="369" t="s">
        <v>5231</v>
      </c>
      <c r="B15222" s="370" t="s">
        <v>5232</v>
      </c>
      <c r="C15222" s="371" t="s">
        <v>569</v>
      </c>
      <c r="D15222" s="372"/>
    </row>
    <row r="15223" spans="1:4" x14ac:dyDescent="0.25">
      <c r="A15223" s="369" t="s">
        <v>8919</v>
      </c>
      <c r="B15223" s="370" t="s">
        <v>8920</v>
      </c>
      <c r="C15223" s="371" t="s">
        <v>770</v>
      </c>
      <c r="D15223" s="372">
        <v>2</v>
      </c>
    </row>
    <row r="15224" spans="1:4" x14ac:dyDescent="0.25">
      <c r="A15224" s="369" t="s">
        <v>8921</v>
      </c>
      <c r="B15224" s="370" t="s">
        <v>8922</v>
      </c>
      <c r="C15224" s="371" t="s">
        <v>770</v>
      </c>
      <c r="D15224" s="372">
        <v>2</v>
      </c>
    </row>
    <row r="15225" spans="1:4" x14ac:dyDescent="0.25">
      <c r="A15225" s="369" t="s">
        <v>9108</v>
      </c>
      <c r="B15225" s="370" t="s">
        <v>9109</v>
      </c>
      <c r="C15225" s="371" t="s">
        <v>52</v>
      </c>
      <c r="D15225" s="372">
        <v>0.9</v>
      </c>
    </row>
    <row r="15226" spans="1:4" ht="45" x14ac:dyDescent="0.25">
      <c r="A15226" s="369" t="s">
        <v>11865</v>
      </c>
      <c r="B15226" s="370" t="s">
        <v>11866</v>
      </c>
      <c r="C15226" s="371" t="s">
        <v>569</v>
      </c>
      <c r="D15226" s="372">
        <v>1</v>
      </c>
    </row>
    <row r="15227" spans="1:4" ht="45" x14ac:dyDescent="0.25">
      <c r="A15227" s="369" t="s">
        <v>5233</v>
      </c>
      <c r="B15227" s="370" t="s">
        <v>5234</v>
      </c>
      <c r="C15227" s="371" t="s">
        <v>569</v>
      </c>
      <c r="D15227" s="372"/>
    </row>
    <row r="15228" spans="1:4" x14ac:dyDescent="0.25">
      <c r="A15228" s="369" t="s">
        <v>8919</v>
      </c>
      <c r="B15228" s="370" t="s">
        <v>8920</v>
      </c>
      <c r="C15228" s="371" t="s">
        <v>770</v>
      </c>
      <c r="D15228" s="372">
        <v>2</v>
      </c>
    </row>
    <row r="15229" spans="1:4" x14ac:dyDescent="0.25">
      <c r="A15229" s="369" t="s">
        <v>8921</v>
      </c>
      <c r="B15229" s="370" t="s">
        <v>8922</v>
      </c>
      <c r="C15229" s="371" t="s">
        <v>770</v>
      </c>
      <c r="D15229" s="372">
        <v>2</v>
      </c>
    </row>
    <row r="15230" spans="1:4" x14ac:dyDescent="0.25">
      <c r="A15230" s="369" t="s">
        <v>9108</v>
      </c>
      <c r="B15230" s="370" t="s">
        <v>9109</v>
      </c>
      <c r="C15230" s="371" t="s">
        <v>52</v>
      </c>
      <c r="D15230" s="372">
        <v>1.3</v>
      </c>
    </row>
    <row r="15231" spans="1:4" ht="45" x14ac:dyDescent="0.25">
      <c r="A15231" s="369" t="s">
        <v>11867</v>
      </c>
      <c r="B15231" s="370" t="s">
        <v>11868</v>
      </c>
      <c r="C15231" s="371" t="s">
        <v>569</v>
      </c>
      <c r="D15231" s="372">
        <v>1</v>
      </c>
    </row>
    <row r="15232" spans="1:4" x14ac:dyDescent="0.25">
      <c r="A15232" s="369" t="s">
        <v>5235</v>
      </c>
      <c r="B15232" s="370" t="s">
        <v>5236</v>
      </c>
      <c r="C15232" s="371" t="s">
        <v>569</v>
      </c>
      <c r="D15232" s="372"/>
    </row>
    <row r="15233" spans="1:4" x14ac:dyDescent="0.25">
      <c r="A15233" s="369" t="s">
        <v>8919</v>
      </c>
      <c r="B15233" s="370" t="s">
        <v>8920</v>
      </c>
      <c r="C15233" s="371" t="s">
        <v>770</v>
      </c>
      <c r="D15233" s="372">
        <v>1</v>
      </c>
    </row>
    <row r="15234" spans="1:4" x14ac:dyDescent="0.25">
      <c r="A15234" s="369" t="s">
        <v>8921</v>
      </c>
      <c r="B15234" s="370" t="s">
        <v>8922</v>
      </c>
      <c r="C15234" s="371" t="s">
        <v>770</v>
      </c>
      <c r="D15234" s="372">
        <v>1</v>
      </c>
    </row>
    <row r="15235" spans="1:4" x14ac:dyDescent="0.25">
      <c r="A15235" s="369" t="s">
        <v>9108</v>
      </c>
      <c r="B15235" s="370" t="s">
        <v>9109</v>
      </c>
      <c r="C15235" s="371" t="s">
        <v>52</v>
      </c>
      <c r="D15235" s="372">
        <v>0.72</v>
      </c>
    </row>
    <row r="15236" spans="1:4" ht="30" x14ac:dyDescent="0.25">
      <c r="A15236" s="369" t="s">
        <v>11869</v>
      </c>
      <c r="B15236" s="370" t="s">
        <v>11870</v>
      </c>
      <c r="C15236" s="371" t="s">
        <v>569</v>
      </c>
      <c r="D15236" s="372">
        <v>1</v>
      </c>
    </row>
    <row r="15237" spans="1:4" x14ac:dyDescent="0.25">
      <c r="A15237" s="365" t="s">
        <v>8248</v>
      </c>
      <c r="B15237" s="366" t="s">
        <v>15224</v>
      </c>
      <c r="C15237" s="367"/>
      <c r="D15237" s="368"/>
    </row>
    <row r="15238" spans="1:4" ht="30" x14ac:dyDescent="0.25">
      <c r="A15238" s="369" t="s">
        <v>5238</v>
      </c>
      <c r="B15238" s="370" t="s">
        <v>8249</v>
      </c>
      <c r="C15238" s="371" t="s">
        <v>569</v>
      </c>
      <c r="D15238" s="372"/>
    </row>
    <row r="15239" spans="1:4" x14ac:dyDescent="0.25">
      <c r="A15239" s="369" t="s">
        <v>8919</v>
      </c>
      <c r="B15239" s="370" t="s">
        <v>8920</v>
      </c>
      <c r="C15239" s="371" t="s">
        <v>770</v>
      </c>
      <c r="D15239" s="372">
        <v>1.25</v>
      </c>
    </row>
    <row r="15240" spans="1:4" x14ac:dyDescent="0.25">
      <c r="A15240" s="369" t="s">
        <v>8921</v>
      </c>
      <c r="B15240" s="370" t="s">
        <v>8922</v>
      </c>
      <c r="C15240" s="371" t="s">
        <v>770</v>
      </c>
      <c r="D15240" s="372">
        <v>1.25</v>
      </c>
    </row>
    <row r="15241" spans="1:4" x14ac:dyDescent="0.25">
      <c r="A15241" s="369" t="s">
        <v>9660</v>
      </c>
      <c r="B15241" s="370" t="s">
        <v>9661</v>
      </c>
      <c r="C15241" s="371" t="s">
        <v>569</v>
      </c>
      <c r="D15241" s="372">
        <v>8</v>
      </c>
    </row>
    <row r="15242" spans="1:4" ht="30" x14ac:dyDescent="0.25">
      <c r="A15242" s="369" t="s">
        <v>11491</v>
      </c>
      <c r="B15242" s="370" t="s">
        <v>11492</v>
      </c>
      <c r="C15242" s="371" t="s">
        <v>569</v>
      </c>
      <c r="D15242" s="372">
        <v>1</v>
      </c>
    </row>
    <row r="15243" spans="1:4" x14ac:dyDescent="0.25">
      <c r="A15243" s="369" t="s">
        <v>12065</v>
      </c>
      <c r="B15243" s="370" t="s">
        <v>12066</v>
      </c>
      <c r="C15243" s="371" t="s">
        <v>569</v>
      </c>
      <c r="D15243" s="372">
        <v>2</v>
      </c>
    </row>
    <row r="15244" spans="1:4" ht="30" x14ac:dyDescent="0.25">
      <c r="A15244" s="369" t="s">
        <v>5239</v>
      </c>
      <c r="B15244" s="370" t="s">
        <v>5240</v>
      </c>
      <c r="C15244" s="371" t="s">
        <v>569</v>
      </c>
      <c r="D15244" s="372"/>
    </row>
    <row r="15245" spans="1:4" x14ac:dyDescent="0.25">
      <c r="A15245" s="369" t="s">
        <v>8919</v>
      </c>
      <c r="B15245" s="370" t="s">
        <v>8920</v>
      </c>
      <c r="C15245" s="371" t="s">
        <v>770</v>
      </c>
      <c r="D15245" s="372">
        <v>3.5</v>
      </c>
    </row>
    <row r="15246" spans="1:4" x14ac:dyDescent="0.25">
      <c r="A15246" s="369" t="s">
        <v>8921</v>
      </c>
      <c r="B15246" s="370" t="s">
        <v>8922</v>
      </c>
      <c r="C15246" s="371" t="s">
        <v>770</v>
      </c>
      <c r="D15246" s="372">
        <v>3.5</v>
      </c>
    </row>
    <row r="15247" spans="1:4" x14ac:dyDescent="0.25">
      <c r="A15247" s="369" t="s">
        <v>9662</v>
      </c>
      <c r="B15247" s="370" t="s">
        <v>9663</v>
      </c>
      <c r="C15247" s="371" t="s">
        <v>569</v>
      </c>
      <c r="D15247" s="372">
        <v>8</v>
      </c>
    </row>
    <row r="15248" spans="1:4" ht="30" x14ac:dyDescent="0.25">
      <c r="A15248" s="369" t="s">
        <v>11511</v>
      </c>
      <c r="B15248" s="370" t="s">
        <v>11512</v>
      </c>
      <c r="C15248" s="371" t="s">
        <v>569</v>
      </c>
      <c r="D15248" s="372">
        <v>1</v>
      </c>
    </row>
    <row r="15249" spans="1:4" x14ac:dyDescent="0.25">
      <c r="A15249" s="369" t="s">
        <v>12045</v>
      </c>
      <c r="B15249" s="370" t="s">
        <v>12046</v>
      </c>
      <c r="C15249" s="371" t="s">
        <v>569</v>
      </c>
      <c r="D15249" s="372">
        <v>2</v>
      </c>
    </row>
    <row r="15250" spans="1:4" ht="30" x14ac:dyDescent="0.25">
      <c r="A15250" s="369" t="s">
        <v>5241</v>
      </c>
      <c r="B15250" s="370" t="s">
        <v>5242</v>
      </c>
      <c r="C15250" s="371" t="s">
        <v>569</v>
      </c>
      <c r="D15250" s="372"/>
    </row>
    <row r="15251" spans="1:4" x14ac:dyDescent="0.25">
      <c r="A15251" s="369" t="s">
        <v>8919</v>
      </c>
      <c r="B15251" s="370" t="s">
        <v>8920</v>
      </c>
      <c r="C15251" s="371" t="s">
        <v>770</v>
      </c>
      <c r="D15251" s="372">
        <v>3.5</v>
      </c>
    </row>
    <row r="15252" spans="1:4" x14ac:dyDescent="0.25">
      <c r="A15252" s="369" t="s">
        <v>8921</v>
      </c>
      <c r="B15252" s="370" t="s">
        <v>8922</v>
      </c>
      <c r="C15252" s="371" t="s">
        <v>770</v>
      </c>
      <c r="D15252" s="372">
        <v>3.5</v>
      </c>
    </row>
    <row r="15253" spans="1:4" x14ac:dyDescent="0.25">
      <c r="A15253" s="369" t="s">
        <v>9662</v>
      </c>
      <c r="B15253" s="370" t="s">
        <v>9663</v>
      </c>
      <c r="C15253" s="371" t="s">
        <v>569</v>
      </c>
      <c r="D15253" s="372">
        <v>8</v>
      </c>
    </row>
    <row r="15254" spans="1:4" ht="30" x14ac:dyDescent="0.25">
      <c r="A15254" s="369" t="s">
        <v>11496</v>
      </c>
      <c r="B15254" s="370" t="s">
        <v>5242</v>
      </c>
      <c r="C15254" s="371" t="s">
        <v>569</v>
      </c>
      <c r="D15254" s="372">
        <v>1</v>
      </c>
    </row>
    <row r="15255" spans="1:4" x14ac:dyDescent="0.25">
      <c r="A15255" s="369" t="s">
        <v>12045</v>
      </c>
      <c r="B15255" s="370" t="s">
        <v>12046</v>
      </c>
      <c r="C15255" s="371" t="s">
        <v>569</v>
      </c>
      <c r="D15255" s="372">
        <v>1</v>
      </c>
    </row>
    <row r="15256" spans="1:4" ht="30" x14ac:dyDescent="0.25">
      <c r="A15256" s="369" t="s">
        <v>5243</v>
      </c>
      <c r="B15256" s="370" t="s">
        <v>5244</v>
      </c>
      <c r="C15256" s="371" t="s">
        <v>569</v>
      </c>
      <c r="D15256" s="372"/>
    </row>
    <row r="15257" spans="1:4" x14ac:dyDescent="0.25">
      <c r="A15257" s="369" t="s">
        <v>8919</v>
      </c>
      <c r="B15257" s="370" t="s">
        <v>8920</v>
      </c>
      <c r="C15257" s="371" t="s">
        <v>770</v>
      </c>
      <c r="D15257" s="372">
        <v>3.5</v>
      </c>
    </row>
    <row r="15258" spans="1:4" x14ac:dyDescent="0.25">
      <c r="A15258" s="369" t="s">
        <v>8921</v>
      </c>
      <c r="B15258" s="370" t="s">
        <v>8922</v>
      </c>
      <c r="C15258" s="371" t="s">
        <v>770</v>
      </c>
      <c r="D15258" s="372">
        <v>3.5</v>
      </c>
    </row>
    <row r="15259" spans="1:4" ht="30" x14ac:dyDescent="0.25">
      <c r="A15259" s="369" t="s">
        <v>11493</v>
      </c>
      <c r="B15259" s="370" t="s">
        <v>11494</v>
      </c>
      <c r="C15259" s="371" t="s">
        <v>569</v>
      </c>
      <c r="D15259" s="372">
        <v>1.1000000000000001</v>
      </c>
    </row>
    <row r="15260" spans="1:4" ht="30" x14ac:dyDescent="0.25">
      <c r="A15260" s="369" t="s">
        <v>5245</v>
      </c>
      <c r="B15260" s="370" t="s">
        <v>8250</v>
      </c>
      <c r="C15260" s="371" t="s">
        <v>569</v>
      </c>
      <c r="D15260" s="372"/>
    </row>
    <row r="15261" spans="1:4" x14ac:dyDescent="0.25">
      <c r="A15261" s="369" t="s">
        <v>8919</v>
      </c>
      <c r="B15261" s="370" t="s">
        <v>8920</v>
      </c>
      <c r="C15261" s="371" t="s">
        <v>770</v>
      </c>
      <c r="D15261" s="372">
        <v>3.5</v>
      </c>
    </row>
    <row r="15262" spans="1:4" x14ac:dyDescent="0.25">
      <c r="A15262" s="369" t="s">
        <v>8921</v>
      </c>
      <c r="B15262" s="370" t="s">
        <v>8922</v>
      </c>
      <c r="C15262" s="371" t="s">
        <v>770</v>
      </c>
      <c r="D15262" s="372">
        <v>3.5</v>
      </c>
    </row>
    <row r="15263" spans="1:4" ht="30" x14ac:dyDescent="0.25">
      <c r="A15263" s="369" t="s">
        <v>11495</v>
      </c>
      <c r="B15263" s="370" t="s">
        <v>8250</v>
      </c>
      <c r="C15263" s="371" t="s">
        <v>569</v>
      </c>
      <c r="D15263" s="372">
        <v>1.1000000000000001</v>
      </c>
    </row>
    <row r="15264" spans="1:4" x14ac:dyDescent="0.25">
      <c r="A15264" s="369" t="s">
        <v>5246</v>
      </c>
      <c r="B15264" s="370" t="s">
        <v>5247</v>
      </c>
      <c r="C15264" s="371" t="s">
        <v>569</v>
      </c>
      <c r="D15264" s="372"/>
    </row>
    <row r="15265" spans="1:4" x14ac:dyDescent="0.25">
      <c r="A15265" s="369" t="s">
        <v>8919</v>
      </c>
      <c r="B15265" s="370" t="s">
        <v>8920</v>
      </c>
      <c r="C15265" s="371" t="s">
        <v>770</v>
      </c>
      <c r="D15265" s="372">
        <v>2</v>
      </c>
    </row>
    <row r="15266" spans="1:4" x14ac:dyDescent="0.25">
      <c r="A15266" s="369" t="s">
        <v>8921</v>
      </c>
      <c r="B15266" s="370" t="s">
        <v>8922</v>
      </c>
      <c r="C15266" s="371" t="s">
        <v>770</v>
      </c>
      <c r="D15266" s="372">
        <v>2</v>
      </c>
    </row>
    <row r="15267" spans="1:4" ht="30" x14ac:dyDescent="0.25">
      <c r="A15267" s="369" t="s">
        <v>11503</v>
      </c>
      <c r="B15267" s="370" t="s">
        <v>11504</v>
      </c>
      <c r="C15267" s="371" t="s">
        <v>569</v>
      </c>
      <c r="D15267" s="372">
        <v>1</v>
      </c>
    </row>
    <row r="15268" spans="1:4" x14ac:dyDescent="0.25">
      <c r="A15268" s="369" t="s">
        <v>5248</v>
      </c>
      <c r="B15268" s="370" t="s">
        <v>5249</v>
      </c>
      <c r="C15268" s="371" t="s">
        <v>569</v>
      </c>
      <c r="D15268" s="372"/>
    </row>
    <row r="15269" spans="1:4" x14ac:dyDescent="0.25">
      <c r="A15269" s="369" t="s">
        <v>8919</v>
      </c>
      <c r="B15269" s="370" t="s">
        <v>8920</v>
      </c>
      <c r="C15269" s="371" t="s">
        <v>770</v>
      </c>
      <c r="D15269" s="372">
        <v>2</v>
      </c>
    </row>
    <row r="15270" spans="1:4" x14ac:dyDescent="0.25">
      <c r="A15270" s="369" t="s">
        <v>8921</v>
      </c>
      <c r="B15270" s="370" t="s">
        <v>8922</v>
      </c>
      <c r="C15270" s="371" t="s">
        <v>770</v>
      </c>
      <c r="D15270" s="372">
        <v>2</v>
      </c>
    </row>
    <row r="15271" spans="1:4" ht="30" x14ac:dyDescent="0.25">
      <c r="A15271" s="369" t="s">
        <v>11505</v>
      </c>
      <c r="B15271" s="370" t="s">
        <v>11506</v>
      </c>
      <c r="C15271" s="371" t="s">
        <v>569</v>
      </c>
      <c r="D15271" s="372">
        <v>1</v>
      </c>
    </row>
    <row r="15272" spans="1:4" ht="30" x14ac:dyDescent="0.25">
      <c r="A15272" s="369" t="s">
        <v>5250</v>
      </c>
      <c r="B15272" s="370" t="s">
        <v>5251</v>
      </c>
      <c r="C15272" s="371" t="s">
        <v>569</v>
      </c>
      <c r="D15272" s="372"/>
    </row>
    <row r="15273" spans="1:4" x14ac:dyDescent="0.25">
      <c r="A15273" s="369" t="s">
        <v>8919</v>
      </c>
      <c r="B15273" s="370" t="s">
        <v>8920</v>
      </c>
      <c r="C15273" s="371" t="s">
        <v>770</v>
      </c>
      <c r="D15273" s="372">
        <v>2</v>
      </c>
    </row>
    <row r="15274" spans="1:4" x14ac:dyDescent="0.25">
      <c r="A15274" s="369" t="s">
        <v>8921</v>
      </c>
      <c r="B15274" s="370" t="s">
        <v>8922</v>
      </c>
      <c r="C15274" s="371" t="s">
        <v>770</v>
      </c>
      <c r="D15274" s="372">
        <v>2</v>
      </c>
    </row>
    <row r="15275" spans="1:4" ht="30" x14ac:dyDescent="0.25">
      <c r="A15275" s="369" t="s">
        <v>11507</v>
      </c>
      <c r="B15275" s="370" t="s">
        <v>11508</v>
      </c>
      <c r="C15275" s="371" t="s">
        <v>569</v>
      </c>
      <c r="D15275" s="372">
        <v>1.1000000000000001</v>
      </c>
    </row>
    <row r="15276" spans="1:4" ht="30" x14ac:dyDescent="0.25">
      <c r="A15276" s="369" t="s">
        <v>5252</v>
      </c>
      <c r="B15276" s="370" t="s">
        <v>5253</v>
      </c>
      <c r="C15276" s="371" t="s">
        <v>569</v>
      </c>
      <c r="D15276" s="372"/>
    </row>
    <row r="15277" spans="1:4" x14ac:dyDescent="0.25">
      <c r="A15277" s="369" t="s">
        <v>8919</v>
      </c>
      <c r="B15277" s="370" t="s">
        <v>8920</v>
      </c>
      <c r="C15277" s="371" t="s">
        <v>770</v>
      </c>
      <c r="D15277" s="372">
        <v>2</v>
      </c>
    </row>
    <row r="15278" spans="1:4" x14ac:dyDescent="0.25">
      <c r="A15278" s="369" t="s">
        <v>8921</v>
      </c>
      <c r="B15278" s="370" t="s">
        <v>8922</v>
      </c>
      <c r="C15278" s="371" t="s">
        <v>770</v>
      </c>
      <c r="D15278" s="372">
        <v>2</v>
      </c>
    </row>
    <row r="15279" spans="1:4" ht="30" x14ac:dyDescent="0.25">
      <c r="A15279" s="369" t="s">
        <v>11509</v>
      </c>
      <c r="B15279" s="370" t="s">
        <v>11510</v>
      </c>
      <c r="C15279" s="371" t="s">
        <v>569</v>
      </c>
      <c r="D15279" s="372">
        <v>1.1000000000000001</v>
      </c>
    </row>
    <row r="15280" spans="1:4" ht="30" x14ac:dyDescent="0.25">
      <c r="A15280" s="369" t="s">
        <v>5254</v>
      </c>
      <c r="B15280" s="370" t="s">
        <v>8251</v>
      </c>
      <c r="C15280" s="371" t="s">
        <v>569</v>
      </c>
      <c r="D15280" s="372"/>
    </row>
    <row r="15281" spans="1:4" x14ac:dyDescent="0.25">
      <c r="A15281" s="369" t="s">
        <v>8919</v>
      </c>
      <c r="B15281" s="370" t="s">
        <v>8920</v>
      </c>
      <c r="C15281" s="371" t="s">
        <v>770</v>
      </c>
      <c r="D15281" s="372">
        <v>1.25</v>
      </c>
    </row>
    <row r="15282" spans="1:4" x14ac:dyDescent="0.25">
      <c r="A15282" s="369" t="s">
        <v>8921</v>
      </c>
      <c r="B15282" s="370" t="s">
        <v>8922</v>
      </c>
      <c r="C15282" s="371" t="s">
        <v>770</v>
      </c>
      <c r="D15282" s="372">
        <v>1.25</v>
      </c>
    </row>
    <row r="15283" spans="1:4" x14ac:dyDescent="0.25">
      <c r="A15283" s="369" t="s">
        <v>9108</v>
      </c>
      <c r="B15283" s="370" t="s">
        <v>9109</v>
      </c>
      <c r="C15283" s="371" t="s">
        <v>52</v>
      </c>
      <c r="D15283" s="372">
        <v>0.96</v>
      </c>
    </row>
    <row r="15284" spans="1:4" ht="45" x14ac:dyDescent="0.25">
      <c r="A15284" s="369" t="s">
        <v>11517</v>
      </c>
      <c r="B15284" s="370" t="s">
        <v>11518</v>
      </c>
      <c r="C15284" s="371" t="s">
        <v>569</v>
      </c>
      <c r="D15284" s="372">
        <v>1</v>
      </c>
    </row>
    <row r="15285" spans="1:4" ht="30" x14ac:dyDescent="0.25">
      <c r="A15285" s="369" t="s">
        <v>5255</v>
      </c>
      <c r="B15285" s="370" t="s">
        <v>8252</v>
      </c>
      <c r="C15285" s="371" t="s">
        <v>569</v>
      </c>
      <c r="D15285" s="372"/>
    </row>
    <row r="15286" spans="1:4" x14ac:dyDescent="0.25">
      <c r="A15286" s="369" t="s">
        <v>8919</v>
      </c>
      <c r="B15286" s="370" t="s">
        <v>8920</v>
      </c>
      <c r="C15286" s="371" t="s">
        <v>770</v>
      </c>
      <c r="D15286" s="372">
        <v>0.6</v>
      </c>
    </row>
    <row r="15287" spans="1:4" x14ac:dyDescent="0.25">
      <c r="A15287" s="369" t="s">
        <v>8921</v>
      </c>
      <c r="B15287" s="370" t="s">
        <v>8922</v>
      </c>
      <c r="C15287" s="371" t="s">
        <v>770</v>
      </c>
      <c r="D15287" s="372">
        <v>0.6</v>
      </c>
    </row>
    <row r="15288" spans="1:4" x14ac:dyDescent="0.25">
      <c r="A15288" s="369" t="s">
        <v>9108</v>
      </c>
      <c r="B15288" s="370" t="s">
        <v>9109</v>
      </c>
      <c r="C15288" s="371" t="s">
        <v>52</v>
      </c>
      <c r="D15288" s="372">
        <v>0.36</v>
      </c>
    </row>
    <row r="15289" spans="1:4" ht="45" x14ac:dyDescent="0.25">
      <c r="A15289" s="369" t="s">
        <v>11515</v>
      </c>
      <c r="B15289" s="370" t="s">
        <v>11516</v>
      </c>
      <c r="C15289" s="371" t="s">
        <v>569</v>
      </c>
      <c r="D15289" s="372">
        <v>1</v>
      </c>
    </row>
    <row r="15290" spans="1:4" x14ac:dyDescent="0.25">
      <c r="A15290" s="369" t="s">
        <v>5256</v>
      </c>
      <c r="B15290" s="370" t="s">
        <v>5257</v>
      </c>
      <c r="C15290" s="371" t="s">
        <v>569</v>
      </c>
      <c r="D15290" s="372"/>
    </row>
    <row r="15291" spans="1:4" x14ac:dyDescent="0.25">
      <c r="A15291" s="369" t="s">
        <v>8919</v>
      </c>
      <c r="B15291" s="370" t="s">
        <v>8920</v>
      </c>
      <c r="C15291" s="371" t="s">
        <v>770</v>
      </c>
      <c r="D15291" s="372">
        <v>2</v>
      </c>
    </row>
    <row r="15292" spans="1:4" x14ac:dyDescent="0.25">
      <c r="A15292" s="369" t="s">
        <v>8921</v>
      </c>
      <c r="B15292" s="370" t="s">
        <v>8922</v>
      </c>
      <c r="C15292" s="371" t="s">
        <v>770</v>
      </c>
      <c r="D15292" s="372">
        <v>2</v>
      </c>
    </row>
    <row r="15293" spans="1:4" x14ac:dyDescent="0.25">
      <c r="A15293" s="369" t="s">
        <v>11525</v>
      </c>
      <c r="B15293" s="370" t="s">
        <v>5257</v>
      </c>
      <c r="C15293" s="371" t="s">
        <v>569</v>
      </c>
      <c r="D15293" s="372">
        <v>1</v>
      </c>
    </row>
    <row r="15294" spans="1:4" ht="30" x14ac:dyDescent="0.25">
      <c r="A15294" s="369" t="s">
        <v>5258</v>
      </c>
      <c r="B15294" s="370" t="s">
        <v>8253</v>
      </c>
      <c r="C15294" s="371" t="s">
        <v>569</v>
      </c>
      <c r="D15294" s="372"/>
    </row>
    <row r="15295" spans="1:4" x14ac:dyDescent="0.25">
      <c r="A15295" s="369" t="s">
        <v>8919</v>
      </c>
      <c r="B15295" s="370" t="s">
        <v>8920</v>
      </c>
      <c r="C15295" s="371" t="s">
        <v>770</v>
      </c>
      <c r="D15295" s="372">
        <v>0.75</v>
      </c>
    </row>
    <row r="15296" spans="1:4" x14ac:dyDescent="0.25">
      <c r="A15296" s="369" t="s">
        <v>8921</v>
      </c>
      <c r="B15296" s="370" t="s">
        <v>8922</v>
      </c>
      <c r="C15296" s="371" t="s">
        <v>770</v>
      </c>
      <c r="D15296" s="372">
        <v>0.75</v>
      </c>
    </row>
    <row r="15297" spans="1:4" x14ac:dyDescent="0.25">
      <c r="A15297" s="369" t="s">
        <v>9108</v>
      </c>
      <c r="B15297" s="370" t="s">
        <v>9109</v>
      </c>
      <c r="C15297" s="371" t="s">
        <v>52</v>
      </c>
      <c r="D15297" s="372">
        <v>0.48</v>
      </c>
    </row>
    <row r="15298" spans="1:4" ht="30" x14ac:dyDescent="0.25">
      <c r="A15298" s="369" t="s">
        <v>11532</v>
      </c>
      <c r="B15298" s="370" t="s">
        <v>8253</v>
      </c>
      <c r="C15298" s="371" t="s">
        <v>569</v>
      </c>
      <c r="D15298" s="372">
        <v>1</v>
      </c>
    </row>
    <row r="15299" spans="1:4" ht="30" x14ac:dyDescent="0.25">
      <c r="A15299" s="369" t="s">
        <v>5259</v>
      </c>
      <c r="B15299" s="370" t="s">
        <v>8254</v>
      </c>
      <c r="C15299" s="371" t="s">
        <v>569</v>
      </c>
      <c r="D15299" s="372"/>
    </row>
    <row r="15300" spans="1:4" x14ac:dyDescent="0.25">
      <c r="A15300" s="369" t="s">
        <v>8919</v>
      </c>
      <c r="B15300" s="370" t="s">
        <v>8920</v>
      </c>
      <c r="C15300" s="371" t="s">
        <v>770</v>
      </c>
      <c r="D15300" s="372">
        <v>3</v>
      </c>
    </row>
    <row r="15301" spans="1:4" x14ac:dyDescent="0.25">
      <c r="A15301" s="369" t="s">
        <v>8921</v>
      </c>
      <c r="B15301" s="370" t="s">
        <v>8922</v>
      </c>
      <c r="C15301" s="371" t="s">
        <v>770</v>
      </c>
      <c r="D15301" s="372">
        <v>3</v>
      </c>
    </row>
    <row r="15302" spans="1:4" x14ac:dyDescent="0.25">
      <c r="A15302" s="369" t="s">
        <v>9108</v>
      </c>
      <c r="B15302" s="370" t="s">
        <v>9109</v>
      </c>
      <c r="C15302" s="371" t="s">
        <v>52</v>
      </c>
      <c r="D15302" s="372">
        <v>2.6</v>
      </c>
    </row>
    <row r="15303" spans="1:4" x14ac:dyDescent="0.25">
      <c r="A15303" s="369" t="s">
        <v>9662</v>
      </c>
      <c r="B15303" s="370" t="s">
        <v>9663</v>
      </c>
      <c r="C15303" s="371" t="s">
        <v>569</v>
      </c>
      <c r="D15303" s="372">
        <v>8</v>
      </c>
    </row>
    <row r="15304" spans="1:4" ht="30" x14ac:dyDescent="0.25">
      <c r="A15304" s="369" t="s">
        <v>11535</v>
      </c>
      <c r="B15304" s="370" t="s">
        <v>11536</v>
      </c>
      <c r="C15304" s="371" t="s">
        <v>569</v>
      </c>
      <c r="D15304" s="372">
        <v>1</v>
      </c>
    </row>
    <row r="15305" spans="1:4" x14ac:dyDescent="0.25">
      <c r="A15305" s="369" t="s">
        <v>12113</v>
      </c>
      <c r="B15305" s="370" t="s">
        <v>12114</v>
      </c>
      <c r="C15305" s="371" t="s">
        <v>569</v>
      </c>
      <c r="D15305" s="372">
        <v>1</v>
      </c>
    </row>
    <row r="15306" spans="1:4" ht="30" x14ac:dyDescent="0.25">
      <c r="A15306" s="369" t="s">
        <v>5260</v>
      </c>
      <c r="B15306" s="370" t="s">
        <v>8255</v>
      </c>
      <c r="C15306" s="371" t="s">
        <v>569</v>
      </c>
      <c r="D15306" s="372"/>
    </row>
    <row r="15307" spans="1:4" x14ac:dyDescent="0.25">
      <c r="A15307" s="369" t="s">
        <v>8919</v>
      </c>
      <c r="B15307" s="370" t="s">
        <v>8920</v>
      </c>
      <c r="C15307" s="371" t="s">
        <v>770</v>
      </c>
      <c r="D15307" s="372">
        <v>2</v>
      </c>
    </row>
    <row r="15308" spans="1:4" x14ac:dyDescent="0.25">
      <c r="A15308" s="369" t="s">
        <v>8921</v>
      </c>
      <c r="B15308" s="370" t="s">
        <v>8922</v>
      </c>
      <c r="C15308" s="371" t="s">
        <v>770</v>
      </c>
      <c r="D15308" s="372">
        <v>2</v>
      </c>
    </row>
    <row r="15309" spans="1:4" x14ac:dyDescent="0.25">
      <c r="A15309" s="369" t="s">
        <v>9662</v>
      </c>
      <c r="B15309" s="370" t="s">
        <v>9663</v>
      </c>
      <c r="C15309" s="371" t="s">
        <v>569</v>
      </c>
      <c r="D15309" s="372">
        <v>8</v>
      </c>
    </row>
    <row r="15310" spans="1:4" ht="30" x14ac:dyDescent="0.25">
      <c r="A15310" s="369" t="s">
        <v>11537</v>
      </c>
      <c r="B15310" s="370" t="s">
        <v>11538</v>
      </c>
      <c r="C15310" s="371" t="s">
        <v>569</v>
      </c>
      <c r="D15310" s="372">
        <v>1</v>
      </c>
    </row>
    <row r="15311" spans="1:4" x14ac:dyDescent="0.25">
      <c r="A15311" s="369" t="s">
        <v>12113</v>
      </c>
      <c r="B15311" s="370" t="s">
        <v>12114</v>
      </c>
      <c r="C15311" s="371" t="s">
        <v>569</v>
      </c>
      <c r="D15311" s="372">
        <v>1</v>
      </c>
    </row>
    <row r="15312" spans="1:4" ht="30" x14ac:dyDescent="0.25">
      <c r="A15312" s="369" t="s">
        <v>5261</v>
      </c>
      <c r="B15312" s="370" t="s">
        <v>8256</v>
      </c>
      <c r="C15312" s="371" t="s">
        <v>569</v>
      </c>
      <c r="D15312" s="372"/>
    </row>
    <row r="15313" spans="1:4" x14ac:dyDescent="0.25">
      <c r="A15313" s="369" t="s">
        <v>8919</v>
      </c>
      <c r="B15313" s="370" t="s">
        <v>8920</v>
      </c>
      <c r="C15313" s="371" t="s">
        <v>770</v>
      </c>
      <c r="D15313" s="372">
        <v>2</v>
      </c>
    </row>
    <row r="15314" spans="1:4" x14ac:dyDescent="0.25">
      <c r="A15314" s="369" t="s">
        <v>8921</v>
      </c>
      <c r="B15314" s="370" t="s">
        <v>8922</v>
      </c>
      <c r="C15314" s="371" t="s">
        <v>770</v>
      </c>
      <c r="D15314" s="372">
        <v>2</v>
      </c>
    </row>
    <row r="15315" spans="1:4" x14ac:dyDescent="0.25">
      <c r="A15315" s="369" t="s">
        <v>9662</v>
      </c>
      <c r="B15315" s="370" t="s">
        <v>9663</v>
      </c>
      <c r="C15315" s="371" t="s">
        <v>569</v>
      </c>
      <c r="D15315" s="372">
        <v>8</v>
      </c>
    </row>
    <row r="15316" spans="1:4" ht="30" x14ac:dyDescent="0.25">
      <c r="A15316" s="369" t="s">
        <v>11539</v>
      </c>
      <c r="B15316" s="370" t="s">
        <v>11540</v>
      </c>
      <c r="C15316" s="371" t="s">
        <v>569</v>
      </c>
      <c r="D15316" s="372">
        <v>1</v>
      </c>
    </row>
    <row r="15317" spans="1:4" x14ac:dyDescent="0.25">
      <c r="A15317" s="369" t="s">
        <v>12045</v>
      </c>
      <c r="B15317" s="370" t="s">
        <v>12046</v>
      </c>
      <c r="C15317" s="371" t="s">
        <v>569</v>
      </c>
      <c r="D15317" s="372">
        <v>1</v>
      </c>
    </row>
    <row r="15318" spans="1:4" ht="30" x14ac:dyDescent="0.25">
      <c r="A15318" s="369" t="s">
        <v>5262</v>
      </c>
      <c r="B15318" s="370" t="s">
        <v>8257</v>
      </c>
      <c r="C15318" s="371" t="s">
        <v>569</v>
      </c>
      <c r="D15318" s="372"/>
    </row>
    <row r="15319" spans="1:4" x14ac:dyDescent="0.25">
      <c r="A15319" s="369" t="s">
        <v>8919</v>
      </c>
      <c r="B15319" s="370" t="s">
        <v>8920</v>
      </c>
      <c r="C15319" s="371" t="s">
        <v>770</v>
      </c>
      <c r="D15319" s="372">
        <v>2</v>
      </c>
    </row>
    <row r="15320" spans="1:4" x14ac:dyDescent="0.25">
      <c r="A15320" s="369" t="s">
        <v>8921</v>
      </c>
      <c r="B15320" s="370" t="s">
        <v>8922</v>
      </c>
      <c r="C15320" s="371" t="s">
        <v>770</v>
      </c>
      <c r="D15320" s="372">
        <v>2</v>
      </c>
    </row>
    <row r="15321" spans="1:4" x14ac:dyDescent="0.25">
      <c r="A15321" s="369" t="s">
        <v>9662</v>
      </c>
      <c r="B15321" s="370" t="s">
        <v>9663</v>
      </c>
      <c r="C15321" s="371" t="s">
        <v>569</v>
      </c>
      <c r="D15321" s="372">
        <v>8</v>
      </c>
    </row>
    <row r="15322" spans="1:4" ht="30" x14ac:dyDescent="0.25">
      <c r="A15322" s="369" t="s">
        <v>11541</v>
      </c>
      <c r="B15322" s="370" t="s">
        <v>11542</v>
      </c>
      <c r="C15322" s="371" t="s">
        <v>569</v>
      </c>
      <c r="D15322" s="372">
        <v>1</v>
      </c>
    </row>
    <row r="15323" spans="1:4" x14ac:dyDescent="0.25">
      <c r="A15323" s="369" t="s">
        <v>12113</v>
      </c>
      <c r="B15323" s="370" t="s">
        <v>12114</v>
      </c>
      <c r="C15323" s="371" t="s">
        <v>569</v>
      </c>
      <c r="D15323" s="372">
        <v>1</v>
      </c>
    </row>
    <row r="15324" spans="1:4" x14ac:dyDescent="0.25">
      <c r="A15324" s="365" t="s">
        <v>8258</v>
      </c>
      <c r="B15324" s="366" t="s">
        <v>15225</v>
      </c>
      <c r="C15324" s="367"/>
      <c r="D15324" s="368"/>
    </row>
    <row r="15325" spans="1:4" ht="45" x14ac:dyDescent="0.25">
      <c r="A15325" s="369" t="s">
        <v>5264</v>
      </c>
      <c r="B15325" s="370" t="s">
        <v>5265</v>
      </c>
      <c r="C15325" s="371" t="s">
        <v>569</v>
      </c>
      <c r="D15325" s="372"/>
    </row>
    <row r="15326" spans="1:4" x14ac:dyDescent="0.25">
      <c r="A15326" s="369" t="s">
        <v>8919</v>
      </c>
      <c r="B15326" s="370" t="s">
        <v>8920</v>
      </c>
      <c r="C15326" s="371" t="s">
        <v>770</v>
      </c>
      <c r="D15326" s="372">
        <v>0.45</v>
      </c>
    </row>
    <row r="15327" spans="1:4" x14ac:dyDescent="0.25">
      <c r="A15327" s="369" t="s">
        <v>8921</v>
      </c>
      <c r="B15327" s="370" t="s">
        <v>8922</v>
      </c>
      <c r="C15327" s="371" t="s">
        <v>770</v>
      </c>
      <c r="D15327" s="372">
        <v>0.45</v>
      </c>
    </row>
    <row r="15328" spans="1:4" x14ac:dyDescent="0.25">
      <c r="A15328" s="369" t="s">
        <v>9108</v>
      </c>
      <c r="B15328" s="370" t="s">
        <v>9109</v>
      </c>
      <c r="C15328" s="371" t="s">
        <v>52</v>
      </c>
      <c r="D15328" s="372">
        <v>0.32</v>
      </c>
    </row>
    <row r="15329" spans="1:4" ht="45" x14ac:dyDescent="0.25">
      <c r="A15329" s="369" t="s">
        <v>11171</v>
      </c>
      <c r="B15329" s="370" t="s">
        <v>11172</v>
      </c>
      <c r="C15329" s="371" t="s">
        <v>569</v>
      </c>
      <c r="D15329" s="372">
        <v>1</v>
      </c>
    </row>
    <row r="15330" spans="1:4" ht="45" x14ac:dyDescent="0.25">
      <c r="A15330" s="369" t="s">
        <v>5266</v>
      </c>
      <c r="B15330" s="370" t="s">
        <v>5267</v>
      </c>
      <c r="C15330" s="371" t="s">
        <v>569</v>
      </c>
      <c r="D15330" s="372"/>
    </row>
    <row r="15331" spans="1:4" x14ac:dyDescent="0.25">
      <c r="A15331" s="369" t="s">
        <v>8919</v>
      </c>
      <c r="B15331" s="370" t="s">
        <v>8920</v>
      </c>
      <c r="C15331" s="371" t="s">
        <v>770</v>
      </c>
      <c r="D15331" s="372">
        <v>0.6</v>
      </c>
    </row>
    <row r="15332" spans="1:4" x14ac:dyDescent="0.25">
      <c r="A15332" s="369" t="s">
        <v>8921</v>
      </c>
      <c r="B15332" s="370" t="s">
        <v>8922</v>
      </c>
      <c r="C15332" s="371" t="s">
        <v>770</v>
      </c>
      <c r="D15332" s="372">
        <v>0.6</v>
      </c>
    </row>
    <row r="15333" spans="1:4" x14ac:dyDescent="0.25">
      <c r="A15333" s="369" t="s">
        <v>9108</v>
      </c>
      <c r="B15333" s="370" t="s">
        <v>9109</v>
      </c>
      <c r="C15333" s="371" t="s">
        <v>52</v>
      </c>
      <c r="D15333" s="372">
        <v>0.36</v>
      </c>
    </row>
    <row r="15334" spans="1:4" ht="45" x14ac:dyDescent="0.25">
      <c r="A15334" s="369" t="s">
        <v>11173</v>
      </c>
      <c r="B15334" s="370" t="s">
        <v>11174</v>
      </c>
      <c r="C15334" s="371" t="s">
        <v>569</v>
      </c>
      <c r="D15334" s="372">
        <v>1</v>
      </c>
    </row>
    <row r="15335" spans="1:4" ht="45" x14ac:dyDescent="0.25">
      <c r="A15335" s="369" t="s">
        <v>5268</v>
      </c>
      <c r="B15335" s="370" t="s">
        <v>8259</v>
      </c>
      <c r="C15335" s="371" t="s">
        <v>569</v>
      </c>
      <c r="D15335" s="372"/>
    </row>
    <row r="15336" spans="1:4" x14ac:dyDescent="0.25">
      <c r="A15336" s="369" t="s">
        <v>8919</v>
      </c>
      <c r="B15336" s="370" t="s">
        <v>8920</v>
      </c>
      <c r="C15336" s="371" t="s">
        <v>770</v>
      </c>
      <c r="D15336" s="372">
        <v>0.75</v>
      </c>
    </row>
    <row r="15337" spans="1:4" x14ac:dyDescent="0.25">
      <c r="A15337" s="369" t="s">
        <v>8921</v>
      </c>
      <c r="B15337" s="370" t="s">
        <v>8922</v>
      </c>
      <c r="C15337" s="371" t="s">
        <v>770</v>
      </c>
      <c r="D15337" s="372">
        <v>0.75</v>
      </c>
    </row>
    <row r="15338" spans="1:4" x14ac:dyDescent="0.25">
      <c r="A15338" s="369" t="s">
        <v>9108</v>
      </c>
      <c r="B15338" s="370" t="s">
        <v>9109</v>
      </c>
      <c r="C15338" s="371" t="s">
        <v>52</v>
      </c>
      <c r="D15338" s="372">
        <v>0.48</v>
      </c>
    </row>
    <row r="15339" spans="1:4" ht="45" x14ac:dyDescent="0.25">
      <c r="A15339" s="369" t="s">
        <v>11175</v>
      </c>
      <c r="B15339" s="370" t="s">
        <v>11176</v>
      </c>
      <c r="C15339" s="371" t="s">
        <v>569</v>
      </c>
      <c r="D15339" s="372">
        <v>1</v>
      </c>
    </row>
    <row r="15340" spans="1:4" ht="45" x14ac:dyDescent="0.25">
      <c r="A15340" s="369" t="s">
        <v>5269</v>
      </c>
      <c r="B15340" s="370" t="s">
        <v>5270</v>
      </c>
      <c r="C15340" s="371" t="s">
        <v>569</v>
      </c>
      <c r="D15340" s="372"/>
    </row>
    <row r="15341" spans="1:4" x14ac:dyDescent="0.25">
      <c r="A15341" s="369" t="s">
        <v>8919</v>
      </c>
      <c r="B15341" s="370" t="s">
        <v>8920</v>
      </c>
      <c r="C15341" s="371" t="s">
        <v>770</v>
      </c>
      <c r="D15341" s="372">
        <v>0.8</v>
      </c>
    </row>
    <row r="15342" spans="1:4" x14ac:dyDescent="0.25">
      <c r="A15342" s="369" t="s">
        <v>8921</v>
      </c>
      <c r="B15342" s="370" t="s">
        <v>8922</v>
      </c>
      <c r="C15342" s="371" t="s">
        <v>770</v>
      </c>
      <c r="D15342" s="372">
        <v>0.8</v>
      </c>
    </row>
    <row r="15343" spans="1:4" x14ac:dyDescent="0.25">
      <c r="A15343" s="369" t="s">
        <v>9108</v>
      </c>
      <c r="B15343" s="370" t="s">
        <v>9109</v>
      </c>
      <c r="C15343" s="371" t="s">
        <v>52</v>
      </c>
      <c r="D15343" s="372">
        <v>0.5</v>
      </c>
    </row>
    <row r="15344" spans="1:4" ht="45" x14ac:dyDescent="0.25">
      <c r="A15344" s="369" t="s">
        <v>11169</v>
      </c>
      <c r="B15344" s="370" t="s">
        <v>11170</v>
      </c>
      <c r="C15344" s="371" t="s">
        <v>569</v>
      </c>
      <c r="D15344" s="372">
        <v>1</v>
      </c>
    </row>
    <row r="15345" spans="1:4" ht="45" x14ac:dyDescent="0.25">
      <c r="A15345" s="369" t="s">
        <v>5271</v>
      </c>
      <c r="B15345" s="370" t="s">
        <v>5272</v>
      </c>
      <c r="C15345" s="371" t="s">
        <v>569</v>
      </c>
      <c r="D15345" s="372"/>
    </row>
    <row r="15346" spans="1:4" x14ac:dyDescent="0.25">
      <c r="A15346" s="369" t="s">
        <v>8919</v>
      </c>
      <c r="B15346" s="370" t="s">
        <v>8920</v>
      </c>
      <c r="C15346" s="371" t="s">
        <v>770</v>
      </c>
      <c r="D15346" s="372">
        <v>1.25</v>
      </c>
    </row>
    <row r="15347" spans="1:4" x14ac:dyDescent="0.25">
      <c r="A15347" s="369" t="s">
        <v>8921</v>
      </c>
      <c r="B15347" s="370" t="s">
        <v>8922</v>
      </c>
      <c r="C15347" s="371" t="s">
        <v>770</v>
      </c>
      <c r="D15347" s="372">
        <v>1.25</v>
      </c>
    </row>
    <row r="15348" spans="1:4" x14ac:dyDescent="0.25">
      <c r="A15348" s="369" t="s">
        <v>9108</v>
      </c>
      <c r="B15348" s="370" t="s">
        <v>9109</v>
      </c>
      <c r="C15348" s="371" t="s">
        <v>52</v>
      </c>
      <c r="D15348" s="372">
        <v>0.96</v>
      </c>
    </row>
    <row r="15349" spans="1:4" ht="45" x14ac:dyDescent="0.25">
      <c r="A15349" s="369" t="s">
        <v>11533</v>
      </c>
      <c r="B15349" s="370" t="s">
        <v>11534</v>
      </c>
      <c r="C15349" s="371" t="s">
        <v>569</v>
      </c>
      <c r="D15349" s="372">
        <v>1</v>
      </c>
    </row>
    <row r="15350" spans="1:4" x14ac:dyDescent="0.25">
      <c r="A15350" s="365" t="s">
        <v>8260</v>
      </c>
      <c r="B15350" s="366" t="s">
        <v>15226</v>
      </c>
      <c r="C15350" s="367"/>
      <c r="D15350" s="368"/>
    </row>
    <row r="15351" spans="1:4" ht="30" x14ac:dyDescent="0.25">
      <c r="A15351" s="369" t="s">
        <v>5274</v>
      </c>
      <c r="B15351" s="370" t="s">
        <v>8261</v>
      </c>
      <c r="C15351" s="371" t="s">
        <v>569</v>
      </c>
      <c r="D15351" s="372"/>
    </row>
    <row r="15352" spans="1:4" x14ac:dyDescent="0.25">
      <c r="A15352" s="369" t="s">
        <v>8919</v>
      </c>
      <c r="B15352" s="370" t="s">
        <v>8920</v>
      </c>
      <c r="C15352" s="371" t="s">
        <v>770</v>
      </c>
      <c r="D15352" s="372">
        <v>0.6</v>
      </c>
    </row>
    <row r="15353" spans="1:4" x14ac:dyDescent="0.25">
      <c r="A15353" s="369" t="s">
        <v>8921</v>
      </c>
      <c r="B15353" s="370" t="s">
        <v>8922</v>
      </c>
      <c r="C15353" s="371" t="s">
        <v>770</v>
      </c>
      <c r="D15353" s="372">
        <v>0.6</v>
      </c>
    </row>
    <row r="15354" spans="1:4" x14ac:dyDescent="0.25">
      <c r="A15354" s="369" t="s">
        <v>9108</v>
      </c>
      <c r="B15354" s="370" t="s">
        <v>9109</v>
      </c>
      <c r="C15354" s="371" t="s">
        <v>52</v>
      </c>
      <c r="D15354" s="372">
        <v>0.36</v>
      </c>
    </row>
    <row r="15355" spans="1:4" ht="45" x14ac:dyDescent="0.25">
      <c r="A15355" s="369" t="s">
        <v>11177</v>
      </c>
      <c r="B15355" s="370" t="s">
        <v>11178</v>
      </c>
      <c r="C15355" s="371" t="s">
        <v>569</v>
      </c>
      <c r="D15355" s="372">
        <v>1</v>
      </c>
    </row>
    <row r="15356" spans="1:4" ht="30" x14ac:dyDescent="0.25">
      <c r="A15356" s="369" t="s">
        <v>5275</v>
      </c>
      <c r="B15356" s="370" t="s">
        <v>8262</v>
      </c>
      <c r="C15356" s="371" t="s">
        <v>569</v>
      </c>
      <c r="D15356" s="372"/>
    </row>
    <row r="15357" spans="1:4" x14ac:dyDescent="0.25">
      <c r="A15357" s="369" t="s">
        <v>8919</v>
      </c>
      <c r="B15357" s="370" t="s">
        <v>8920</v>
      </c>
      <c r="C15357" s="371" t="s">
        <v>770</v>
      </c>
      <c r="D15357" s="372">
        <v>0.75</v>
      </c>
    </row>
    <row r="15358" spans="1:4" x14ac:dyDescent="0.25">
      <c r="A15358" s="369" t="s">
        <v>8921</v>
      </c>
      <c r="B15358" s="370" t="s">
        <v>8922</v>
      </c>
      <c r="C15358" s="371" t="s">
        <v>770</v>
      </c>
      <c r="D15358" s="372">
        <v>0.75</v>
      </c>
    </row>
    <row r="15359" spans="1:4" x14ac:dyDescent="0.25">
      <c r="A15359" s="369" t="s">
        <v>9108</v>
      </c>
      <c r="B15359" s="370" t="s">
        <v>9109</v>
      </c>
      <c r="C15359" s="371" t="s">
        <v>52</v>
      </c>
      <c r="D15359" s="372">
        <v>0.48</v>
      </c>
    </row>
    <row r="15360" spans="1:4" ht="45" x14ac:dyDescent="0.25">
      <c r="A15360" s="369" t="s">
        <v>11179</v>
      </c>
      <c r="B15360" s="370" t="s">
        <v>11180</v>
      </c>
      <c r="C15360" s="371" t="s">
        <v>569</v>
      </c>
      <c r="D15360" s="372">
        <v>1</v>
      </c>
    </row>
    <row r="15361" spans="1:4" ht="30" x14ac:dyDescent="0.25">
      <c r="A15361" s="369" t="s">
        <v>5276</v>
      </c>
      <c r="B15361" s="370" t="s">
        <v>8263</v>
      </c>
      <c r="C15361" s="371" t="s">
        <v>569</v>
      </c>
      <c r="D15361" s="372"/>
    </row>
    <row r="15362" spans="1:4" x14ac:dyDescent="0.25">
      <c r="A15362" s="369" t="s">
        <v>8919</v>
      </c>
      <c r="B15362" s="370" t="s">
        <v>8920</v>
      </c>
      <c r="C15362" s="371" t="s">
        <v>770</v>
      </c>
      <c r="D15362" s="372">
        <v>1</v>
      </c>
    </row>
    <row r="15363" spans="1:4" x14ac:dyDescent="0.25">
      <c r="A15363" s="369" t="s">
        <v>8921</v>
      </c>
      <c r="B15363" s="370" t="s">
        <v>8922</v>
      </c>
      <c r="C15363" s="371" t="s">
        <v>770</v>
      </c>
      <c r="D15363" s="372">
        <v>1</v>
      </c>
    </row>
    <row r="15364" spans="1:4" x14ac:dyDescent="0.25">
      <c r="A15364" s="369" t="s">
        <v>9108</v>
      </c>
      <c r="B15364" s="370" t="s">
        <v>9109</v>
      </c>
      <c r="C15364" s="371" t="s">
        <v>52</v>
      </c>
      <c r="D15364" s="372">
        <v>0.72</v>
      </c>
    </row>
    <row r="15365" spans="1:4" ht="45" x14ac:dyDescent="0.25">
      <c r="A15365" s="369" t="s">
        <v>11181</v>
      </c>
      <c r="B15365" s="370" t="s">
        <v>11182</v>
      </c>
      <c r="C15365" s="371" t="s">
        <v>569</v>
      </c>
      <c r="D15365" s="372">
        <v>1</v>
      </c>
    </row>
    <row r="15366" spans="1:4" ht="30" x14ac:dyDescent="0.25">
      <c r="A15366" s="369" t="s">
        <v>5277</v>
      </c>
      <c r="B15366" s="370" t="s">
        <v>8264</v>
      </c>
      <c r="C15366" s="371" t="s">
        <v>569</v>
      </c>
      <c r="D15366" s="372"/>
    </row>
    <row r="15367" spans="1:4" x14ac:dyDescent="0.25">
      <c r="A15367" s="369" t="s">
        <v>8919</v>
      </c>
      <c r="B15367" s="370" t="s">
        <v>8920</v>
      </c>
      <c r="C15367" s="371" t="s">
        <v>770</v>
      </c>
      <c r="D15367" s="372">
        <v>1.25</v>
      </c>
    </row>
    <row r="15368" spans="1:4" x14ac:dyDescent="0.25">
      <c r="A15368" s="369" t="s">
        <v>8921</v>
      </c>
      <c r="B15368" s="370" t="s">
        <v>8922</v>
      </c>
      <c r="C15368" s="371" t="s">
        <v>770</v>
      </c>
      <c r="D15368" s="372">
        <v>1.25</v>
      </c>
    </row>
    <row r="15369" spans="1:4" x14ac:dyDescent="0.25">
      <c r="A15369" s="369" t="s">
        <v>9108</v>
      </c>
      <c r="B15369" s="370" t="s">
        <v>9109</v>
      </c>
      <c r="C15369" s="371" t="s">
        <v>52</v>
      </c>
      <c r="D15369" s="372">
        <v>0.96</v>
      </c>
    </row>
    <row r="15370" spans="1:4" ht="45" x14ac:dyDescent="0.25">
      <c r="A15370" s="369" t="s">
        <v>11183</v>
      </c>
      <c r="B15370" s="370" t="s">
        <v>11184</v>
      </c>
      <c r="C15370" s="371" t="s">
        <v>569</v>
      </c>
      <c r="D15370" s="372">
        <v>1</v>
      </c>
    </row>
    <row r="15371" spans="1:4" x14ac:dyDescent="0.25">
      <c r="A15371" s="365" t="s">
        <v>8265</v>
      </c>
      <c r="B15371" s="366" t="s">
        <v>15227</v>
      </c>
      <c r="C15371" s="367"/>
      <c r="D15371" s="368"/>
    </row>
    <row r="15372" spans="1:4" ht="45" x14ac:dyDescent="0.25">
      <c r="A15372" s="369" t="s">
        <v>5279</v>
      </c>
      <c r="B15372" s="370" t="s">
        <v>5280</v>
      </c>
      <c r="C15372" s="371" t="s">
        <v>569</v>
      </c>
      <c r="D15372" s="372"/>
    </row>
    <row r="15373" spans="1:4" x14ac:dyDescent="0.25">
      <c r="A15373" s="369" t="s">
        <v>8919</v>
      </c>
      <c r="B15373" s="370" t="s">
        <v>8920</v>
      </c>
      <c r="C15373" s="371" t="s">
        <v>770</v>
      </c>
      <c r="D15373" s="372">
        <v>0.45</v>
      </c>
    </row>
    <row r="15374" spans="1:4" x14ac:dyDescent="0.25">
      <c r="A15374" s="369" t="s">
        <v>8921</v>
      </c>
      <c r="B15374" s="370" t="s">
        <v>8922</v>
      </c>
      <c r="C15374" s="371" t="s">
        <v>770</v>
      </c>
      <c r="D15374" s="372">
        <v>0.45</v>
      </c>
    </row>
    <row r="15375" spans="1:4" x14ac:dyDescent="0.25">
      <c r="A15375" s="369" t="s">
        <v>9108</v>
      </c>
      <c r="B15375" s="370" t="s">
        <v>9109</v>
      </c>
      <c r="C15375" s="371" t="s">
        <v>52</v>
      </c>
      <c r="D15375" s="372">
        <v>0.32</v>
      </c>
    </row>
    <row r="15376" spans="1:4" ht="45" x14ac:dyDescent="0.25">
      <c r="A15376" s="369" t="s">
        <v>12225</v>
      </c>
      <c r="B15376" s="370" t="s">
        <v>12226</v>
      </c>
      <c r="C15376" s="371" t="s">
        <v>569</v>
      </c>
      <c r="D15376" s="372">
        <v>1</v>
      </c>
    </row>
    <row r="15377" spans="1:4" x14ac:dyDescent="0.25">
      <c r="A15377" s="365" t="s">
        <v>8266</v>
      </c>
      <c r="B15377" s="366" t="s">
        <v>15228</v>
      </c>
      <c r="C15377" s="367"/>
      <c r="D15377" s="368"/>
    </row>
    <row r="15378" spans="1:4" ht="30" x14ac:dyDescent="0.25">
      <c r="A15378" s="369" t="s">
        <v>5282</v>
      </c>
      <c r="B15378" s="370" t="s">
        <v>8267</v>
      </c>
      <c r="C15378" s="371" t="s">
        <v>569</v>
      </c>
      <c r="D15378" s="372"/>
    </row>
    <row r="15379" spans="1:4" x14ac:dyDescent="0.25">
      <c r="A15379" s="369" t="s">
        <v>8913</v>
      </c>
      <c r="B15379" s="370" t="s">
        <v>8914</v>
      </c>
      <c r="C15379" s="371" t="s">
        <v>770</v>
      </c>
      <c r="D15379" s="372">
        <v>1</v>
      </c>
    </row>
    <row r="15380" spans="1:4" x14ac:dyDescent="0.25">
      <c r="A15380" s="369" t="s">
        <v>8919</v>
      </c>
      <c r="B15380" s="370" t="s">
        <v>8920</v>
      </c>
      <c r="C15380" s="371" t="s">
        <v>770</v>
      </c>
      <c r="D15380" s="372">
        <v>1.5</v>
      </c>
    </row>
    <row r="15381" spans="1:4" x14ac:dyDescent="0.25">
      <c r="A15381" s="369" t="s">
        <v>8921</v>
      </c>
      <c r="B15381" s="370" t="s">
        <v>8922</v>
      </c>
      <c r="C15381" s="371" t="s">
        <v>770</v>
      </c>
      <c r="D15381" s="372">
        <v>1.5</v>
      </c>
    </row>
    <row r="15382" spans="1:4" ht="60" x14ac:dyDescent="0.25">
      <c r="A15382" s="369" t="s">
        <v>12342</v>
      </c>
      <c r="B15382" s="370" t="s">
        <v>12343</v>
      </c>
      <c r="C15382" s="371" t="s">
        <v>569</v>
      </c>
      <c r="D15382" s="372">
        <v>1</v>
      </c>
    </row>
    <row r="15383" spans="1:4" ht="30" x14ac:dyDescent="0.25">
      <c r="A15383" s="369" t="s">
        <v>5283</v>
      </c>
      <c r="B15383" s="370" t="s">
        <v>8268</v>
      </c>
      <c r="C15383" s="371" t="s">
        <v>569</v>
      </c>
      <c r="D15383" s="372"/>
    </row>
    <row r="15384" spans="1:4" x14ac:dyDescent="0.25">
      <c r="A15384" s="369" t="s">
        <v>8919</v>
      </c>
      <c r="B15384" s="370" t="s">
        <v>8920</v>
      </c>
      <c r="C15384" s="371" t="s">
        <v>770</v>
      </c>
      <c r="D15384" s="372">
        <v>0.2</v>
      </c>
    </row>
    <row r="15385" spans="1:4" x14ac:dyDescent="0.25">
      <c r="A15385" s="369" t="s">
        <v>8921</v>
      </c>
      <c r="B15385" s="370" t="s">
        <v>8922</v>
      </c>
      <c r="C15385" s="371" t="s">
        <v>770</v>
      </c>
      <c r="D15385" s="372">
        <v>0.2</v>
      </c>
    </row>
    <row r="15386" spans="1:4" x14ac:dyDescent="0.25">
      <c r="A15386" s="369" t="s">
        <v>9108</v>
      </c>
      <c r="B15386" s="370" t="s">
        <v>9109</v>
      </c>
      <c r="C15386" s="371" t="s">
        <v>52</v>
      </c>
      <c r="D15386" s="372">
        <v>4.6699999999999998E-2</v>
      </c>
    </row>
    <row r="15387" spans="1:4" ht="45" x14ac:dyDescent="0.25">
      <c r="A15387" s="369" t="s">
        <v>12344</v>
      </c>
      <c r="B15387" s="370" t="s">
        <v>12345</v>
      </c>
      <c r="C15387" s="371" t="s">
        <v>569</v>
      </c>
      <c r="D15387" s="372">
        <v>1</v>
      </c>
    </row>
    <row r="15388" spans="1:4" ht="30" x14ac:dyDescent="0.25">
      <c r="A15388" s="369" t="s">
        <v>5284</v>
      </c>
      <c r="B15388" s="370" t="s">
        <v>8269</v>
      </c>
      <c r="C15388" s="371" t="s">
        <v>569</v>
      </c>
      <c r="D15388" s="372"/>
    </row>
    <row r="15389" spans="1:4" x14ac:dyDescent="0.25">
      <c r="A15389" s="369" t="s">
        <v>8919</v>
      </c>
      <c r="B15389" s="370" t="s">
        <v>8920</v>
      </c>
      <c r="C15389" s="371" t="s">
        <v>770</v>
      </c>
      <c r="D15389" s="372">
        <v>0.5</v>
      </c>
    </row>
    <row r="15390" spans="1:4" x14ac:dyDescent="0.25">
      <c r="A15390" s="369" t="s">
        <v>8921</v>
      </c>
      <c r="B15390" s="370" t="s">
        <v>8922</v>
      </c>
      <c r="C15390" s="371" t="s">
        <v>770</v>
      </c>
      <c r="D15390" s="372">
        <v>0.5</v>
      </c>
    </row>
    <row r="15391" spans="1:4" x14ac:dyDescent="0.25">
      <c r="A15391" s="369" t="s">
        <v>9108</v>
      </c>
      <c r="B15391" s="370" t="s">
        <v>9109</v>
      </c>
      <c r="C15391" s="371" t="s">
        <v>52</v>
      </c>
      <c r="D15391" s="372">
        <v>0.16</v>
      </c>
    </row>
    <row r="15392" spans="1:4" ht="30" x14ac:dyDescent="0.25">
      <c r="A15392" s="369" t="s">
        <v>11195</v>
      </c>
      <c r="B15392" s="370" t="s">
        <v>11196</v>
      </c>
      <c r="C15392" s="371" t="s">
        <v>569</v>
      </c>
      <c r="D15392" s="372">
        <v>1</v>
      </c>
    </row>
    <row r="15393" spans="1:4" ht="45" x14ac:dyDescent="0.25">
      <c r="A15393" s="369" t="s">
        <v>5285</v>
      </c>
      <c r="B15393" s="370" t="s">
        <v>8270</v>
      </c>
      <c r="C15393" s="371" t="s">
        <v>569</v>
      </c>
      <c r="D15393" s="372"/>
    </row>
    <row r="15394" spans="1:4" x14ac:dyDescent="0.25">
      <c r="A15394" s="369" t="s">
        <v>8913</v>
      </c>
      <c r="B15394" s="370" t="s">
        <v>8914</v>
      </c>
      <c r="C15394" s="371" t="s">
        <v>770</v>
      </c>
      <c r="D15394" s="372">
        <v>1</v>
      </c>
    </row>
    <row r="15395" spans="1:4" x14ac:dyDescent="0.25">
      <c r="A15395" s="369" t="s">
        <v>8919</v>
      </c>
      <c r="B15395" s="370" t="s">
        <v>8920</v>
      </c>
      <c r="C15395" s="371" t="s">
        <v>770</v>
      </c>
      <c r="D15395" s="372">
        <v>1.5</v>
      </c>
    </row>
    <row r="15396" spans="1:4" x14ac:dyDescent="0.25">
      <c r="A15396" s="369" t="s">
        <v>8921</v>
      </c>
      <c r="B15396" s="370" t="s">
        <v>8922</v>
      </c>
      <c r="C15396" s="371" t="s">
        <v>770</v>
      </c>
      <c r="D15396" s="372">
        <v>1.5</v>
      </c>
    </row>
    <row r="15397" spans="1:4" ht="60" x14ac:dyDescent="0.25">
      <c r="A15397" s="369" t="s">
        <v>12366</v>
      </c>
      <c r="B15397" s="370" t="s">
        <v>12367</v>
      </c>
      <c r="C15397" s="371" t="s">
        <v>569</v>
      </c>
      <c r="D15397" s="372">
        <v>1</v>
      </c>
    </row>
    <row r="15398" spans="1:4" x14ac:dyDescent="0.25">
      <c r="A15398" s="365" t="s">
        <v>8271</v>
      </c>
      <c r="B15398" s="366" t="s">
        <v>15229</v>
      </c>
      <c r="C15398" s="367"/>
      <c r="D15398" s="368"/>
    </row>
    <row r="15399" spans="1:4" ht="30" x14ac:dyDescent="0.25">
      <c r="A15399" s="369" t="s">
        <v>5287</v>
      </c>
      <c r="B15399" s="370" t="s">
        <v>8272</v>
      </c>
      <c r="C15399" s="371" t="s">
        <v>569</v>
      </c>
      <c r="D15399" s="372"/>
    </row>
    <row r="15400" spans="1:4" x14ac:dyDescent="0.25">
      <c r="A15400" s="369" t="s">
        <v>8919</v>
      </c>
      <c r="B15400" s="370" t="s">
        <v>8920</v>
      </c>
      <c r="C15400" s="371" t="s">
        <v>770</v>
      </c>
      <c r="D15400" s="372">
        <v>2.75</v>
      </c>
    </row>
    <row r="15401" spans="1:4" x14ac:dyDescent="0.25">
      <c r="A15401" s="369" t="s">
        <v>8921</v>
      </c>
      <c r="B15401" s="370" t="s">
        <v>8922</v>
      </c>
      <c r="C15401" s="371" t="s">
        <v>770</v>
      </c>
      <c r="D15401" s="372">
        <v>4.5</v>
      </c>
    </row>
    <row r="15402" spans="1:4" x14ac:dyDescent="0.25">
      <c r="A15402" s="369" t="s">
        <v>9662</v>
      </c>
      <c r="B15402" s="370" t="s">
        <v>9663</v>
      </c>
      <c r="C15402" s="371" t="s">
        <v>569</v>
      </c>
      <c r="D15402" s="372">
        <v>8</v>
      </c>
    </row>
    <row r="15403" spans="1:4" ht="30" x14ac:dyDescent="0.25">
      <c r="A15403" s="369" t="s">
        <v>11513</v>
      </c>
      <c r="B15403" s="370" t="s">
        <v>11514</v>
      </c>
      <c r="C15403" s="371" t="s">
        <v>569</v>
      </c>
      <c r="D15403" s="372">
        <v>1</v>
      </c>
    </row>
    <row r="15404" spans="1:4" x14ac:dyDescent="0.25">
      <c r="A15404" s="369" t="s">
        <v>12041</v>
      </c>
      <c r="B15404" s="370" t="s">
        <v>12042</v>
      </c>
      <c r="C15404" s="371" t="s">
        <v>569</v>
      </c>
      <c r="D15404" s="372">
        <v>1</v>
      </c>
    </row>
    <row r="15405" spans="1:4" ht="30" x14ac:dyDescent="0.25">
      <c r="A15405" s="369" t="s">
        <v>5288</v>
      </c>
      <c r="B15405" s="370" t="s">
        <v>8273</v>
      </c>
      <c r="C15405" s="371" t="s">
        <v>569</v>
      </c>
      <c r="D15405" s="372"/>
    </row>
    <row r="15406" spans="1:4" x14ac:dyDescent="0.25">
      <c r="A15406" s="369" t="s">
        <v>8919</v>
      </c>
      <c r="B15406" s="370" t="s">
        <v>8920</v>
      </c>
      <c r="C15406" s="371" t="s">
        <v>770</v>
      </c>
      <c r="D15406" s="372">
        <v>2.75</v>
      </c>
    </row>
    <row r="15407" spans="1:4" x14ac:dyDescent="0.25">
      <c r="A15407" s="369" t="s">
        <v>8921</v>
      </c>
      <c r="B15407" s="370" t="s">
        <v>8922</v>
      </c>
      <c r="C15407" s="371" t="s">
        <v>770</v>
      </c>
      <c r="D15407" s="372">
        <v>4.5</v>
      </c>
    </row>
    <row r="15408" spans="1:4" x14ac:dyDescent="0.25">
      <c r="A15408" s="369" t="s">
        <v>9662</v>
      </c>
      <c r="B15408" s="370" t="s">
        <v>9663</v>
      </c>
      <c r="C15408" s="371" t="s">
        <v>569</v>
      </c>
      <c r="D15408" s="372">
        <v>8</v>
      </c>
    </row>
    <row r="15409" spans="1:4" ht="30" x14ac:dyDescent="0.25">
      <c r="A15409" s="369" t="s">
        <v>11575</v>
      </c>
      <c r="B15409" s="370" t="s">
        <v>11576</v>
      </c>
      <c r="C15409" s="371" t="s">
        <v>569</v>
      </c>
      <c r="D15409" s="372">
        <v>1</v>
      </c>
    </row>
    <row r="15410" spans="1:4" x14ac:dyDescent="0.25">
      <c r="A15410" s="369" t="s">
        <v>12041</v>
      </c>
      <c r="B15410" s="370" t="s">
        <v>12042</v>
      </c>
      <c r="C15410" s="371" t="s">
        <v>569</v>
      </c>
      <c r="D15410" s="372">
        <v>1</v>
      </c>
    </row>
    <row r="15411" spans="1:4" ht="30" x14ac:dyDescent="0.25">
      <c r="A15411" s="369" t="s">
        <v>5289</v>
      </c>
      <c r="B15411" s="370" t="s">
        <v>8274</v>
      </c>
      <c r="C15411" s="371" t="s">
        <v>569</v>
      </c>
      <c r="D15411" s="372"/>
    </row>
    <row r="15412" spans="1:4" x14ac:dyDescent="0.25">
      <c r="A15412" s="369" t="s">
        <v>8919</v>
      </c>
      <c r="B15412" s="370" t="s">
        <v>8920</v>
      </c>
      <c r="C15412" s="371" t="s">
        <v>770</v>
      </c>
      <c r="D15412" s="372">
        <v>1.25</v>
      </c>
    </row>
    <row r="15413" spans="1:4" x14ac:dyDescent="0.25">
      <c r="A15413" s="369" t="s">
        <v>8921</v>
      </c>
      <c r="B15413" s="370" t="s">
        <v>8922</v>
      </c>
      <c r="C15413" s="371" t="s">
        <v>770</v>
      </c>
      <c r="D15413" s="372">
        <v>1.25</v>
      </c>
    </row>
    <row r="15414" spans="1:4" ht="45" x14ac:dyDescent="0.25">
      <c r="A15414" s="369" t="s">
        <v>11519</v>
      </c>
      <c r="B15414" s="370" t="s">
        <v>11520</v>
      </c>
      <c r="C15414" s="371" t="s">
        <v>569</v>
      </c>
      <c r="D15414" s="372">
        <v>1</v>
      </c>
    </row>
    <row r="15415" spans="1:4" ht="30" x14ac:dyDescent="0.25">
      <c r="A15415" s="369" t="s">
        <v>5290</v>
      </c>
      <c r="B15415" s="370" t="s">
        <v>8275</v>
      </c>
      <c r="C15415" s="371" t="s">
        <v>569</v>
      </c>
      <c r="D15415" s="372"/>
    </row>
    <row r="15416" spans="1:4" x14ac:dyDescent="0.25">
      <c r="A15416" s="369" t="s">
        <v>8913</v>
      </c>
      <c r="B15416" s="370" t="s">
        <v>8914</v>
      </c>
      <c r="C15416" s="371" t="s">
        <v>770</v>
      </c>
      <c r="D15416" s="372">
        <v>1</v>
      </c>
    </row>
    <row r="15417" spans="1:4" x14ac:dyDescent="0.25">
      <c r="A15417" s="369" t="s">
        <v>8915</v>
      </c>
      <c r="B15417" s="370" t="s">
        <v>8916</v>
      </c>
      <c r="C15417" s="371" t="s">
        <v>770</v>
      </c>
      <c r="D15417" s="372">
        <v>1</v>
      </c>
    </row>
    <row r="15418" spans="1:4" x14ac:dyDescent="0.25">
      <c r="A15418" s="369" t="s">
        <v>8919</v>
      </c>
      <c r="B15418" s="370" t="s">
        <v>8920</v>
      </c>
      <c r="C15418" s="371" t="s">
        <v>770</v>
      </c>
      <c r="D15418" s="372">
        <v>1.25</v>
      </c>
    </row>
    <row r="15419" spans="1:4" x14ac:dyDescent="0.25">
      <c r="A15419" s="369" t="s">
        <v>8921</v>
      </c>
      <c r="B15419" s="370" t="s">
        <v>8922</v>
      </c>
      <c r="C15419" s="371" t="s">
        <v>770</v>
      </c>
      <c r="D15419" s="372">
        <v>1.25</v>
      </c>
    </row>
    <row r="15420" spans="1:4" ht="45" x14ac:dyDescent="0.25">
      <c r="A15420" s="369" t="s">
        <v>11521</v>
      </c>
      <c r="B15420" s="370" t="s">
        <v>11522</v>
      </c>
      <c r="C15420" s="371" t="s">
        <v>569</v>
      </c>
      <c r="D15420" s="372">
        <v>1</v>
      </c>
    </row>
    <row r="15421" spans="1:4" ht="30" x14ac:dyDescent="0.25">
      <c r="A15421" s="369" t="s">
        <v>5291</v>
      </c>
      <c r="B15421" s="370" t="s">
        <v>8276</v>
      </c>
      <c r="C15421" s="371" t="s">
        <v>569</v>
      </c>
      <c r="D15421" s="372"/>
    </row>
    <row r="15422" spans="1:4" x14ac:dyDescent="0.25">
      <c r="A15422" s="369" t="s">
        <v>8913</v>
      </c>
      <c r="B15422" s="370" t="s">
        <v>8914</v>
      </c>
      <c r="C15422" s="371" t="s">
        <v>770</v>
      </c>
      <c r="D15422" s="372">
        <v>1</v>
      </c>
    </row>
    <row r="15423" spans="1:4" x14ac:dyDescent="0.25">
      <c r="A15423" s="369" t="s">
        <v>8915</v>
      </c>
      <c r="B15423" s="370" t="s">
        <v>8916</v>
      </c>
      <c r="C15423" s="371" t="s">
        <v>770</v>
      </c>
      <c r="D15423" s="372">
        <v>1</v>
      </c>
    </row>
    <row r="15424" spans="1:4" x14ac:dyDescent="0.25">
      <c r="A15424" s="369" t="s">
        <v>8919</v>
      </c>
      <c r="B15424" s="370" t="s">
        <v>8920</v>
      </c>
      <c r="C15424" s="371" t="s">
        <v>770</v>
      </c>
      <c r="D15424" s="372">
        <v>1.25</v>
      </c>
    </row>
    <row r="15425" spans="1:4" x14ac:dyDescent="0.25">
      <c r="A15425" s="369" t="s">
        <v>8921</v>
      </c>
      <c r="B15425" s="370" t="s">
        <v>8922</v>
      </c>
      <c r="C15425" s="371" t="s">
        <v>770</v>
      </c>
      <c r="D15425" s="372">
        <v>1.25</v>
      </c>
    </row>
    <row r="15426" spans="1:4" ht="45" x14ac:dyDescent="0.25">
      <c r="A15426" s="369" t="s">
        <v>11523</v>
      </c>
      <c r="B15426" s="370" t="s">
        <v>11524</v>
      </c>
      <c r="C15426" s="371" t="s">
        <v>569</v>
      </c>
      <c r="D15426" s="372">
        <v>1</v>
      </c>
    </row>
    <row r="15427" spans="1:4" ht="30" x14ac:dyDescent="0.25">
      <c r="A15427" s="369" t="s">
        <v>5292</v>
      </c>
      <c r="B15427" s="370" t="s">
        <v>8277</v>
      </c>
      <c r="C15427" s="371" t="s">
        <v>569</v>
      </c>
      <c r="D15427" s="372"/>
    </row>
    <row r="15428" spans="1:4" x14ac:dyDescent="0.25">
      <c r="A15428" s="369" t="s">
        <v>8919</v>
      </c>
      <c r="B15428" s="370" t="s">
        <v>8920</v>
      </c>
      <c r="C15428" s="371" t="s">
        <v>770</v>
      </c>
      <c r="D15428" s="372">
        <v>2.75</v>
      </c>
    </row>
    <row r="15429" spans="1:4" x14ac:dyDescent="0.25">
      <c r="A15429" s="369" t="s">
        <v>8921</v>
      </c>
      <c r="B15429" s="370" t="s">
        <v>8922</v>
      </c>
      <c r="C15429" s="371" t="s">
        <v>770</v>
      </c>
      <c r="D15429" s="372">
        <v>4.5</v>
      </c>
    </row>
    <row r="15430" spans="1:4" x14ac:dyDescent="0.25">
      <c r="A15430" s="369" t="s">
        <v>9662</v>
      </c>
      <c r="B15430" s="370" t="s">
        <v>9663</v>
      </c>
      <c r="C15430" s="371" t="s">
        <v>569</v>
      </c>
      <c r="D15430" s="372">
        <v>12</v>
      </c>
    </row>
    <row r="15431" spans="1:4" ht="30" x14ac:dyDescent="0.25">
      <c r="A15431" s="369" t="s">
        <v>11526</v>
      </c>
      <c r="B15431" s="370" t="s">
        <v>11527</v>
      </c>
      <c r="C15431" s="371" t="s">
        <v>569</v>
      </c>
      <c r="D15431" s="372">
        <v>1</v>
      </c>
    </row>
    <row r="15432" spans="1:4" x14ac:dyDescent="0.25">
      <c r="A15432" s="369" t="s">
        <v>12049</v>
      </c>
      <c r="B15432" s="370" t="s">
        <v>12050</v>
      </c>
      <c r="C15432" s="371" t="s">
        <v>569</v>
      </c>
      <c r="D15432" s="372">
        <v>1</v>
      </c>
    </row>
    <row r="15433" spans="1:4" ht="30" x14ac:dyDescent="0.25">
      <c r="A15433" s="369" t="s">
        <v>5293</v>
      </c>
      <c r="B15433" s="370" t="s">
        <v>8278</v>
      </c>
      <c r="C15433" s="371" t="s">
        <v>569</v>
      </c>
      <c r="D15433" s="372"/>
    </row>
    <row r="15434" spans="1:4" x14ac:dyDescent="0.25">
      <c r="A15434" s="369" t="s">
        <v>8919</v>
      </c>
      <c r="B15434" s="370" t="s">
        <v>8920</v>
      </c>
      <c r="C15434" s="371" t="s">
        <v>770</v>
      </c>
      <c r="D15434" s="372">
        <v>2.75</v>
      </c>
    </row>
    <row r="15435" spans="1:4" x14ac:dyDescent="0.25">
      <c r="A15435" s="369" t="s">
        <v>8921</v>
      </c>
      <c r="B15435" s="370" t="s">
        <v>8922</v>
      </c>
      <c r="C15435" s="371" t="s">
        <v>770</v>
      </c>
      <c r="D15435" s="372">
        <v>4.5</v>
      </c>
    </row>
    <row r="15436" spans="1:4" ht="30" x14ac:dyDescent="0.25">
      <c r="A15436" s="369" t="s">
        <v>11528</v>
      </c>
      <c r="B15436" s="370" t="s">
        <v>11529</v>
      </c>
      <c r="C15436" s="371" t="s">
        <v>569</v>
      </c>
      <c r="D15436" s="372">
        <v>1</v>
      </c>
    </row>
    <row r="15437" spans="1:4" ht="30" x14ac:dyDescent="0.25">
      <c r="A15437" s="369" t="s">
        <v>5294</v>
      </c>
      <c r="B15437" s="370" t="s">
        <v>8279</v>
      </c>
      <c r="C15437" s="371" t="s">
        <v>569</v>
      </c>
      <c r="D15437" s="372"/>
    </row>
    <row r="15438" spans="1:4" x14ac:dyDescent="0.25">
      <c r="A15438" s="369" t="s">
        <v>8919</v>
      </c>
      <c r="B15438" s="370" t="s">
        <v>8920</v>
      </c>
      <c r="C15438" s="371" t="s">
        <v>770</v>
      </c>
      <c r="D15438" s="372">
        <v>2.75</v>
      </c>
    </row>
    <row r="15439" spans="1:4" x14ac:dyDescent="0.25">
      <c r="A15439" s="369" t="s">
        <v>8921</v>
      </c>
      <c r="B15439" s="370" t="s">
        <v>8922</v>
      </c>
      <c r="C15439" s="371" t="s">
        <v>770</v>
      </c>
      <c r="D15439" s="372">
        <v>4.5</v>
      </c>
    </row>
    <row r="15440" spans="1:4" x14ac:dyDescent="0.25">
      <c r="A15440" s="369" t="s">
        <v>9662</v>
      </c>
      <c r="B15440" s="370" t="s">
        <v>9663</v>
      </c>
      <c r="C15440" s="371" t="s">
        <v>569</v>
      </c>
      <c r="D15440" s="372">
        <v>8</v>
      </c>
    </row>
    <row r="15441" spans="1:4" ht="30" x14ac:dyDescent="0.25">
      <c r="A15441" s="369" t="s">
        <v>11530</v>
      </c>
      <c r="B15441" s="370" t="s">
        <v>11531</v>
      </c>
      <c r="C15441" s="371" t="s">
        <v>569</v>
      </c>
      <c r="D15441" s="372">
        <v>1</v>
      </c>
    </row>
    <row r="15442" spans="1:4" x14ac:dyDescent="0.25">
      <c r="A15442" s="369" t="s">
        <v>12045</v>
      </c>
      <c r="B15442" s="370" t="s">
        <v>12046</v>
      </c>
      <c r="C15442" s="371" t="s">
        <v>569</v>
      </c>
      <c r="D15442" s="372">
        <v>1</v>
      </c>
    </row>
    <row r="15443" spans="1:4" ht="30" x14ac:dyDescent="0.25">
      <c r="A15443" s="369" t="s">
        <v>5295</v>
      </c>
      <c r="B15443" s="370" t="s">
        <v>8280</v>
      </c>
      <c r="C15443" s="371" t="s">
        <v>569</v>
      </c>
      <c r="D15443" s="372"/>
    </row>
    <row r="15444" spans="1:4" x14ac:dyDescent="0.25">
      <c r="A15444" s="369" t="s">
        <v>8919</v>
      </c>
      <c r="B15444" s="370" t="s">
        <v>8920</v>
      </c>
      <c r="C15444" s="371" t="s">
        <v>770</v>
      </c>
      <c r="D15444" s="372">
        <v>0.3</v>
      </c>
    </row>
    <row r="15445" spans="1:4" x14ac:dyDescent="0.25">
      <c r="A15445" s="369" t="s">
        <v>8921</v>
      </c>
      <c r="B15445" s="370" t="s">
        <v>8922</v>
      </c>
      <c r="C15445" s="371" t="s">
        <v>770</v>
      </c>
      <c r="D15445" s="372">
        <v>0.3</v>
      </c>
    </row>
    <row r="15446" spans="1:4" x14ac:dyDescent="0.25">
      <c r="A15446" s="369" t="s">
        <v>9108</v>
      </c>
      <c r="B15446" s="370" t="s">
        <v>9109</v>
      </c>
      <c r="C15446" s="371" t="s">
        <v>52</v>
      </c>
      <c r="D15446" s="372">
        <v>0.36</v>
      </c>
    </row>
    <row r="15447" spans="1:4" ht="30" x14ac:dyDescent="0.25">
      <c r="A15447" s="369" t="s">
        <v>11201</v>
      </c>
      <c r="B15447" s="370" t="s">
        <v>11202</v>
      </c>
      <c r="C15447" s="371" t="s">
        <v>569</v>
      </c>
      <c r="D15447" s="372">
        <v>1</v>
      </c>
    </row>
    <row r="15448" spans="1:4" ht="30" x14ac:dyDescent="0.25">
      <c r="A15448" s="369" t="s">
        <v>5296</v>
      </c>
      <c r="B15448" s="370" t="s">
        <v>8281</v>
      </c>
      <c r="C15448" s="371" t="s">
        <v>569</v>
      </c>
      <c r="D15448" s="372"/>
    </row>
    <row r="15449" spans="1:4" x14ac:dyDescent="0.25">
      <c r="A15449" s="369" t="s">
        <v>8919</v>
      </c>
      <c r="B15449" s="370" t="s">
        <v>8920</v>
      </c>
      <c r="C15449" s="371" t="s">
        <v>770</v>
      </c>
      <c r="D15449" s="372">
        <v>0.44</v>
      </c>
    </row>
    <row r="15450" spans="1:4" x14ac:dyDescent="0.25">
      <c r="A15450" s="369" t="s">
        <v>8921</v>
      </c>
      <c r="B15450" s="370" t="s">
        <v>8922</v>
      </c>
      <c r="C15450" s="371" t="s">
        <v>770</v>
      </c>
      <c r="D15450" s="372">
        <v>0.44</v>
      </c>
    </row>
    <row r="15451" spans="1:4" x14ac:dyDescent="0.25">
      <c r="A15451" s="369" t="s">
        <v>9660</v>
      </c>
      <c r="B15451" s="370" t="s">
        <v>9661</v>
      </c>
      <c r="C15451" s="371" t="s">
        <v>569</v>
      </c>
      <c r="D15451" s="372">
        <v>4</v>
      </c>
    </row>
    <row r="15452" spans="1:4" ht="30" x14ac:dyDescent="0.25">
      <c r="A15452" s="369" t="s">
        <v>11203</v>
      </c>
      <c r="B15452" s="370" t="s">
        <v>11204</v>
      </c>
      <c r="C15452" s="371" t="s">
        <v>569</v>
      </c>
      <c r="D15452" s="372">
        <v>1</v>
      </c>
    </row>
    <row r="15453" spans="1:4" x14ac:dyDescent="0.25">
      <c r="A15453" s="369" t="s">
        <v>12043</v>
      </c>
      <c r="B15453" s="370" t="s">
        <v>12044</v>
      </c>
      <c r="C15453" s="371" t="s">
        <v>569</v>
      </c>
      <c r="D15453" s="372">
        <v>0.5</v>
      </c>
    </row>
    <row r="15454" spans="1:4" x14ac:dyDescent="0.25">
      <c r="A15454" s="365" t="s">
        <v>8282</v>
      </c>
      <c r="B15454" s="366" t="s">
        <v>15230</v>
      </c>
      <c r="C15454" s="367"/>
      <c r="D15454" s="368"/>
    </row>
    <row r="15455" spans="1:4" x14ac:dyDescent="0.25">
      <c r="A15455" s="369" t="s">
        <v>5298</v>
      </c>
      <c r="B15455" s="370" t="s">
        <v>5299</v>
      </c>
      <c r="C15455" s="371" t="s">
        <v>569</v>
      </c>
      <c r="D15455" s="372"/>
    </row>
    <row r="15456" spans="1:4" x14ac:dyDescent="0.25">
      <c r="A15456" s="369" t="s">
        <v>8919</v>
      </c>
      <c r="B15456" s="370" t="s">
        <v>8920</v>
      </c>
      <c r="C15456" s="371" t="s">
        <v>770</v>
      </c>
      <c r="D15456" s="372">
        <v>0.45</v>
      </c>
    </row>
    <row r="15457" spans="1:4" x14ac:dyDescent="0.25">
      <c r="A15457" s="369" t="s">
        <v>8921</v>
      </c>
      <c r="B15457" s="370" t="s">
        <v>8922</v>
      </c>
      <c r="C15457" s="371" t="s">
        <v>770</v>
      </c>
      <c r="D15457" s="372">
        <v>0.45</v>
      </c>
    </row>
    <row r="15458" spans="1:4" x14ac:dyDescent="0.25">
      <c r="A15458" s="369" t="s">
        <v>9129</v>
      </c>
      <c r="B15458" s="370" t="s">
        <v>9130</v>
      </c>
      <c r="C15458" s="371" t="s">
        <v>32</v>
      </c>
      <c r="D15458" s="372">
        <v>4.0000000000000001E-3</v>
      </c>
    </row>
    <row r="15459" spans="1:4" x14ac:dyDescent="0.25">
      <c r="A15459" s="369" t="s">
        <v>11079</v>
      </c>
      <c r="B15459" s="370" t="s">
        <v>11080</v>
      </c>
      <c r="C15459" s="371" t="s">
        <v>569</v>
      </c>
      <c r="D15459" s="372">
        <v>1</v>
      </c>
    </row>
    <row r="15460" spans="1:4" x14ac:dyDescent="0.25">
      <c r="A15460" s="369" t="s">
        <v>11097</v>
      </c>
      <c r="B15460" s="370" t="s">
        <v>11098</v>
      </c>
      <c r="C15460" s="371" t="s">
        <v>310</v>
      </c>
      <c r="D15460" s="372">
        <v>6.0000000000000001E-3</v>
      </c>
    </row>
    <row r="15461" spans="1:4" ht="30" x14ac:dyDescent="0.25">
      <c r="A15461" s="369" t="s">
        <v>5300</v>
      </c>
      <c r="B15461" s="370" t="s">
        <v>8283</v>
      </c>
      <c r="C15461" s="371" t="s">
        <v>569</v>
      </c>
      <c r="D15461" s="372"/>
    </row>
    <row r="15462" spans="1:4" x14ac:dyDescent="0.25">
      <c r="A15462" s="369" t="s">
        <v>8919</v>
      </c>
      <c r="B15462" s="370" t="s">
        <v>8920</v>
      </c>
      <c r="C15462" s="371" t="s">
        <v>770</v>
      </c>
      <c r="D15462" s="372">
        <v>0.45</v>
      </c>
    </row>
    <row r="15463" spans="1:4" x14ac:dyDescent="0.25">
      <c r="A15463" s="369" t="s">
        <v>8921</v>
      </c>
      <c r="B15463" s="370" t="s">
        <v>8922</v>
      </c>
      <c r="C15463" s="371" t="s">
        <v>770</v>
      </c>
      <c r="D15463" s="372">
        <v>0.45</v>
      </c>
    </row>
    <row r="15464" spans="1:4" x14ac:dyDescent="0.25">
      <c r="A15464" s="369" t="s">
        <v>9108</v>
      </c>
      <c r="B15464" s="370" t="s">
        <v>9109</v>
      </c>
      <c r="C15464" s="371" t="s">
        <v>52</v>
      </c>
      <c r="D15464" s="372">
        <v>0.24</v>
      </c>
    </row>
    <row r="15465" spans="1:4" ht="30" x14ac:dyDescent="0.25">
      <c r="A15465" s="369" t="s">
        <v>11927</v>
      </c>
      <c r="B15465" s="370" t="s">
        <v>11928</v>
      </c>
      <c r="C15465" s="371" t="s">
        <v>569</v>
      </c>
      <c r="D15465" s="372">
        <v>1</v>
      </c>
    </row>
    <row r="15466" spans="1:4" x14ac:dyDescent="0.25">
      <c r="A15466" s="365" t="s">
        <v>8284</v>
      </c>
      <c r="B15466" s="366" t="s">
        <v>15231</v>
      </c>
      <c r="C15466" s="367"/>
      <c r="D15466" s="368"/>
    </row>
    <row r="15467" spans="1:4" x14ac:dyDescent="0.25">
      <c r="A15467" s="369" t="s">
        <v>5301</v>
      </c>
      <c r="B15467" s="370" t="s">
        <v>5302</v>
      </c>
      <c r="C15467" s="371" t="s">
        <v>569</v>
      </c>
      <c r="D15467" s="372"/>
    </row>
    <row r="15468" spans="1:4" x14ac:dyDescent="0.25">
      <c r="A15468" s="369" t="s">
        <v>8919</v>
      </c>
      <c r="B15468" s="370" t="s">
        <v>8920</v>
      </c>
      <c r="C15468" s="371" t="s">
        <v>770</v>
      </c>
      <c r="D15468" s="372">
        <v>0.15</v>
      </c>
    </row>
    <row r="15469" spans="1:4" x14ac:dyDescent="0.25">
      <c r="A15469" s="369" t="s">
        <v>8921</v>
      </c>
      <c r="B15469" s="370" t="s">
        <v>8922</v>
      </c>
      <c r="C15469" s="371" t="s">
        <v>770</v>
      </c>
      <c r="D15469" s="372">
        <v>0.15</v>
      </c>
    </row>
    <row r="15470" spans="1:4" x14ac:dyDescent="0.25">
      <c r="A15470" s="369" t="s">
        <v>11665</v>
      </c>
      <c r="B15470" s="370" t="s">
        <v>11666</v>
      </c>
      <c r="C15470" s="371" t="s">
        <v>569</v>
      </c>
      <c r="D15470" s="372">
        <v>1</v>
      </c>
    </row>
    <row r="15471" spans="1:4" x14ac:dyDescent="0.25">
      <c r="A15471" s="369" t="s">
        <v>5303</v>
      </c>
      <c r="B15471" s="370" t="s">
        <v>5304</v>
      </c>
      <c r="C15471" s="371" t="s">
        <v>569</v>
      </c>
      <c r="D15471" s="372"/>
    </row>
    <row r="15472" spans="1:4" x14ac:dyDescent="0.25">
      <c r="A15472" s="369" t="s">
        <v>8919</v>
      </c>
      <c r="B15472" s="370" t="s">
        <v>8920</v>
      </c>
      <c r="C15472" s="371" t="s">
        <v>770</v>
      </c>
      <c r="D15472" s="372">
        <v>1.25</v>
      </c>
    </row>
    <row r="15473" spans="1:4" x14ac:dyDescent="0.25">
      <c r="A15473" s="369" t="s">
        <v>8921</v>
      </c>
      <c r="B15473" s="370" t="s">
        <v>8922</v>
      </c>
      <c r="C15473" s="371" t="s">
        <v>770</v>
      </c>
      <c r="D15473" s="372">
        <v>1.25</v>
      </c>
    </row>
    <row r="15474" spans="1:4" x14ac:dyDescent="0.25">
      <c r="A15474" s="369" t="s">
        <v>9108</v>
      </c>
      <c r="B15474" s="370" t="s">
        <v>9109</v>
      </c>
      <c r="C15474" s="371" t="s">
        <v>52</v>
      </c>
      <c r="D15474" s="372">
        <v>0.96</v>
      </c>
    </row>
    <row r="15475" spans="1:4" ht="30" x14ac:dyDescent="0.25">
      <c r="A15475" s="369" t="s">
        <v>11871</v>
      </c>
      <c r="B15475" s="370" t="s">
        <v>11872</v>
      </c>
      <c r="C15475" s="371" t="s">
        <v>569</v>
      </c>
      <c r="D15475" s="372">
        <v>1</v>
      </c>
    </row>
    <row r="15476" spans="1:4" ht="30" x14ac:dyDescent="0.25">
      <c r="A15476" s="369" t="s">
        <v>5305</v>
      </c>
      <c r="B15476" s="370" t="s">
        <v>8286</v>
      </c>
      <c r="C15476" s="371" t="s">
        <v>569</v>
      </c>
      <c r="D15476" s="372"/>
    </row>
    <row r="15477" spans="1:4" x14ac:dyDescent="0.25">
      <c r="A15477" s="369" t="s">
        <v>8919</v>
      </c>
      <c r="B15477" s="370" t="s">
        <v>8920</v>
      </c>
      <c r="C15477" s="371" t="s">
        <v>770</v>
      </c>
      <c r="D15477" s="372">
        <v>1.25</v>
      </c>
    </row>
    <row r="15478" spans="1:4" x14ac:dyDescent="0.25">
      <c r="A15478" s="369" t="s">
        <v>8921</v>
      </c>
      <c r="B15478" s="370" t="s">
        <v>8922</v>
      </c>
      <c r="C15478" s="371" t="s">
        <v>770</v>
      </c>
      <c r="D15478" s="372">
        <v>1.25</v>
      </c>
    </row>
    <row r="15479" spans="1:4" x14ac:dyDescent="0.25">
      <c r="A15479" s="369" t="s">
        <v>9108</v>
      </c>
      <c r="B15479" s="370" t="s">
        <v>9109</v>
      </c>
      <c r="C15479" s="371" t="s">
        <v>52</v>
      </c>
      <c r="D15479" s="372">
        <v>0.96</v>
      </c>
    </row>
    <row r="15480" spans="1:4" ht="30" x14ac:dyDescent="0.25">
      <c r="A15480" s="369" t="s">
        <v>11565</v>
      </c>
      <c r="B15480" s="370" t="s">
        <v>11566</v>
      </c>
      <c r="C15480" s="371" t="s">
        <v>569</v>
      </c>
      <c r="D15480" s="372">
        <v>1</v>
      </c>
    </row>
    <row r="15481" spans="1:4" ht="30" x14ac:dyDescent="0.25">
      <c r="A15481" s="369" t="s">
        <v>5306</v>
      </c>
      <c r="B15481" s="370" t="s">
        <v>8287</v>
      </c>
      <c r="C15481" s="371" t="s">
        <v>569</v>
      </c>
      <c r="D15481" s="372"/>
    </row>
    <row r="15482" spans="1:4" x14ac:dyDescent="0.25">
      <c r="A15482" s="369" t="s">
        <v>8919</v>
      </c>
      <c r="B15482" s="370" t="s">
        <v>8920</v>
      </c>
      <c r="C15482" s="371" t="s">
        <v>770</v>
      </c>
      <c r="D15482" s="372">
        <v>0.15</v>
      </c>
    </row>
    <row r="15483" spans="1:4" x14ac:dyDescent="0.25">
      <c r="A15483" s="369" t="s">
        <v>8921</v>
      </c>
      <c r="B15483" s="370" t="s">
        <v>8922</v>
      </c>
      <c r="C15483" s="371" t="s">
        <v>770</v>
      </c>
      <c r="D15483" s="372">
        <v>0.3</v>
      </c>
    </row>
    <row r="15484" spans="1:4" ht="30" x14ac:dyDescent="0.25">
      <c r="A15484" s="369" t="s">
        <v>11563</v>
      </c>
      <c r="B15484" s="370" t="s">
        <v>11564</v>
      </c>
      <c r="C15484" s="371" t="s">
        <v>569</v>
      </c>
      <c r="D15484" s="372">
        <v>1</v>
      </c>
    </row>
    <row r="15485" spans="1:4" ht="30" x14ac:dyDescent="0.25">
      <c r="A15485" s="369" t="s">
        <v>5307</v>
      </c>
      <c r="B15485" s="370" t="s">
        <v>8288</v>
      </c>
      <c r="C15485" s="371" t="s">
        <v>569</v>
      </c>
      <c r="D15485" s="372"/>
    </row>
    <row r="15486" spans="1:4" x14ac:dyDescent="0.25">
      <c r="A15486" s="369" t="s">
        <v>8919</v>
      </c>
      <c r="B15486" s="370" t="s">
        <v>8920</v>
      </c>
      <c r="C15486" s="371" t="s">
        <v>770</v>
      </c>
      <c r="D15486" s="372">
        <v>0.5</v>
      </c>
    </row>
    <row r="15487" spans="1:4" x14ac:dyDescent="0.25">
      <c r="A15487" s="369" t="s">
        <v>8921</v>
      </c>
      <c r="B15487" s="370" t="s">
        <v>8922</v>
      </c>
      <c r="C15487" s="371" t="s">
        <v>770</v>
      </c>
      <c r="D15487" s="372">
        <v>1</v>
      </c>
    </row>
    <row r="15488" spans="1:4" ht="30" x14ac:dyDescent="0.25">
      <c r="A15488" s="369" t="s">
        <v>12025</v>
      </c>
      <c r="B15488" s="370" t="s">
        <v>12026</v>
      </c>
      <c r="C15488" s="371" t="s">
        <v>569</v>
      </c>
      <c r="D15488" s="372">
        <v>1</v>
      </c>
    </row>
    <row r="15489" spans="1:4" ht="30" x14ac:dyDescent="0.25">
      <c r="A15489" s="369" t="s">
        <v>5308</v>
      </c>
      <c r="B15489" s="370" t="s">
        <v>8289</v>
      </c>
      <c r="C15489" s="371" t="s">
        <v>569</v>
      </c>
      <c r="D15489" s="372"/>
    </row>
    <row r="15490" spans="1:4" x14ac:dyDescent="0.25">
      <c r="A15490" s="369" t="s">
        <v>8919</v>
      </c>
      <c r="B15490" s="370" t="s">
        <v>8920</v>
      </c>
      <c r="C15490" s="371" t="s">
        <v>770</v>
      </c>
      <c r="D15490" s="372">
        <v>0.5</v>
      </c>
    </row>
    <row r="15491" spans="1:4" x14ac:dyDescent="0.25">
      <c r="A15491" s="369" t="s">
        <v>8921</v>
      </c>
      <c r="B15491" s="370" t="s">
        <v>8922</v>
      </c>
      <c r="C15491" s="371" t="s">
        <v>770</v>
      </c>
      <c r="D15491" s="372">
        <v>1</v>
      </c>
    </row>
    <row r="15492" spans="1:4" ht="45" x14ac:dyDescent="0.25">
      <c r="A15492" s="369" t="s">
        <v>11667</v>
      </c>
      <c r="B15492" s="370" t="s">
        <v>11668</v>
      </c>
      <c r="C15492" s="371" t="s">
        <v>569</v>
      </c>
      <c r="D15492" s="372">
        <v>1</v>
      </c>
    </row>
    <row r="15493" spans="1:4" ht="30" x14ac:dyDescent="0.25">
      <c r="A15493" s="369" t="s">
        <v>360</v>
      </c>
      <c r="B15493" s="370" t="s">
        <v>8290</v>
      </c>
      <c r="C15493" s="371" t="s">
        <v>569</v>
      </c>
      <c r="D15493" s="372"/>
    </row>
    <row r="15494" spans="1:4" x14ac:dyDescent="0.25">
      <c r="A15494" s="369" t="s">
        <v>8919</v>
      </c>
      <c r="B15494" s="370" t="s">
        <v>8920</v>
      </c>
      <c r="C15494" s="371" t="s">
        <v>770</v>
      </c>
      <c r="D15494" s="372">
        <v>0.5</v>
      </c>
    </row>
    <row r="15495" spans="1:4" x14ac:dyDescent="0.25">
      <c r="A15495" s="369" t="s">
        <v>8921</v>
      </c>
      <c r="B15495" s="370" t="s">
        <v>8922</v>
      </c>
      <c r="C15495" s="371" t="s">
        <v>770</v>
      </c>
      <c r="D15495" s="372">
        <v>0.5</v>
      </c>
    </row>
    <row r="15496" spans="1:4" x14ac:dyDescent="0.25">
      <c r="A15496" s="369" t="s">
        <v>9108</v>
      </c>
      <c r="B15496" s="370" t="s">
        <v>9109</v>
      </c>
      <c r="C15496" s="371" t="s">
        <v>52</v>
      </c>
      <c r="D15496" s="372">
        <v>0.96</v>
      </c>
    </row>
    <row r="15497" spans="1:4" ht="30" x14ac:dyDescent="0.25">
      <c r="A15497" s="369" t="s">
        <v>12027</v>
      </c>
      <c r="B15497" s="370" t="s">
        <v>12028</v>
      </c>
      <c r="C15497" s="371" t="s">
        <v>569</v>
      </c>
      <c r="D15497" s="372">
        <v>1</v>
      </c>
    </row>
    <row r="15498" spans="1:4" ht="30" x14ac:dyDescent="0.25">
      <c r="A15498" s="369" t="s">
        <v>5309</v>
      </c>
      <c r="B15498" s="370" t="s">
        <v>5310</v>
      </c>
      <c r="C15498" s="371" t="s">
        <v>569</v>
      </c>
      <c r="D15498" s="372"/>
    </row>
    <row r="15499" spans="1:4" x14ac:dyDescent="0.25">
      <c r="A15499" s="369" t="s">
        <v>8919</v>
      </c>
      <c r="B15499" s="370" t="s">
        <v>8920</v>
      </c>
      <c r="C15499" s="371" t="s">
        <v>770</v>
      </c>
      <c r="D15499" s="372">
        <v>3</v>
      </c>
    </row>
    <row r="15500" spans="1:4" x14ac:dyDescent="0.25">
      <c r="A15500" s="369" t="s">
        <v>8921</v>
      </c>
      <c r="B15500" s="370" t="s">
        <v>8922</v>
      </c>
      <c r="C15500" s="371" t="s">
        <v>770</v>
      </c>
      <c r="D15500" s="372">
        <v>3</v>
      </c>
    </row>
    <row r="15501" spans="1:4" ht="45" x14ac:dyDescent="0.25">
      <c r="A15501" s="369" t="s">
        <v>11197</v>
      </c>
      <c r="B15501" s="370" t="s">
        <v>11198</v>
      </c>
      <c r="C15501" s="371" t="s">
        <v>569</v>
      </c>
      <c r="D15501" s="372">
        <v>1</v>
      </c>
    </row>
    <row r="15502" spans="1:4" ht="30" x14ac:dyDescent="0.25">
      <c r="A15502" s="369" t="s">
        <v>12055</v>
      </c>
      <c r="B15502" s="370" t="s">
        <v>12056</v>
      </c>
      <c r="C15502" s="371" t="s">
        <v>569</v>
      </c>
      <c r="D15502" s="372">
        <v>2</v>
      </c>
    </row>
    <row r="15503" spans="1:4" x14ac:dyDescent="0.25">
      <c r="A15503" s="369" t="s">
        <v>5311</v>
      </c>
      <c r="B15503" s="370" t="s">
        <v>5312</v>
      </c>
      <c r="C15503" s="371" t="s">
        <v>569</v>
      </c>
      <c r="D15503" s="372"/>
    </row>
    <row r="15504" spans="1:4" x14ac:dyDescent="0.25">
      <c r="A15504" s="369" t="s">
        <v>8913</v>
      </c>
      <c r="B15504" s="370" t="s">
        <v>8914</v>
      </c>
      <c r="C15504" s="371" t="s">
        <v>770</v>
      </c>
      <c r="D15504" s="372">
        <v>0.4</v>
      </c>
    </row>
    <row r="15505" spans="1:4" x14ac:dyDescent="0.25">
      <c r="A15505" s="369" t="s">
        <v>8915</v>
      </c>
      <c r="B15505" s="370" t="s">
        <v>8916</v>
      </c>
      <c r="C15505" s="371" t="s">
        <v>770</v>
      </c>
      <c r="D15505" s="372">
        <v>0.4</v>
      </c>
    </row>
    <row r="15506" spans="1:4" ht="30" x14ac:dyDescent="0.25">
      <c r="A15506" s="369" t="s">
        <v>11185</v>
      </c>
      <c r="B15506" s="370" t="s">
        <v>11186</v>
      </c>
      <c r="C15506" s="371" t="s">
        <v>569</v>
      </c>
      <c r="D15506" s="372">
        <v>1</v>
      </c>
    </row>
    <row r="15507" spans="1:4" ht="30" x14ac:dyDescent="0.25">
      <c r="A15507" s="369" t="s">
        <v>5313</v>
      </c>
      <c r="B15507" s="370" t="s">
        <v>8291</v>
      </c>
      <c r="C15507" s="371" t="s">
        <v>569</v>
      </c>
      <c r="D15507" s="372"/>
    </row>
    <row r="15508" spans="1:4" x14ac:dyDescent="0.25">
      <c r="A15508" s="369" t="s">
        <v>8913</v>
      </c>
      <c r="B15508" s="370" t="s">
        <v>8914</v>
      </c>
      <c r="C15508" s="371" t="s">
        <v>770</v>
      </c>
      <c r="D15508" s="372">
        <v>1</v>
      </c>
    </row>
    <row r="15509" spans="1:4" x14ac:dyDescent="0.25">
      <c r="A15509" s="369" t="s">
        <v>8919</v>
      </c>
      <c r="B15509" s="370" t="s">
        <v>8920</v>
      </c>
      <c r="C15509" s="371" t="s">
        <v>770</v>
      </c>
      <c r="D15509" s="372">
        <v>1</v>
      </c>
    </row>
    <row r="15510" spans="1:4" ht="45" x14ac:dyDescent="0.25">
      <c r="A15510" s="369" t="s">
        <v>11187</v>
      </c>
      <c r="B15510" s="370" t="s">
        <v>11188</v>
      </c>
      <c r="C15510" s="371" t="s">
        <v>569</v>
      </c>
      <c r="D15510" s="372">
        <v>1</v>
      </c>
    </row>
    <row r="15511" spans="1:4" ht="30" x14ac:dyDescent="0.25">
      <c r="A15511" s="369" t="s">
        <v>5314</v>
      </c>
      <c r="B15511" s="370" t="s">
        <v>8292</v>
      </c>
      <c r="C15511" s="371" t="s">
        <v>569</v>
      </c>
      <c r="D15511" s="372"/>
    </row>
    <row r="15512" spans="1:4" x14ac:dyDescent="0.25">
      <c r="A15512" s="369" t="s">
        <v>8919</v>
      </c>
      <c r="B15512" s="370" t="s">
        <v>8920</v>
      </c>
      <c r="C15512" s="371" t="s">
        <v>770</v>
      </c>
      <c r="D15512" s="372">
        <v>1.25</v>
      </c>
    </row>
    <row r="15513" spans="1:4" x14ac:dyDescent="0.25">
      <c r="A15513" s="369" t="s">
        <v>8921</v>
      </c>
      <c r="B15513" s="370" t="s">
        <v>8922</v>
      </c>
      <c r="C15513" s="371" t="s">
        <v>770</v>
      </c>
      <c r="D15513" s="372">
        <v>1.25</v>
      </c>
    </row>
    <row r="15514" spans="1:4" x14ac:dyDescent="0.25">
      <c r="A15514" s="369" t="s">
        <v>9108</v>
      </c>
      <c r="B15514" s="370" t="s">
        <v>9109</v>
      </c>
      <c r="C15514" s="371" t="s">
        <v>52</v>
      </c>
      <c r="D15514" s="372">
        <v>0.96</v>
      </c>
    </row>
    <row r="15515" spans="1:4" ht="30" x14ac:dyDescent="0.25">
      <c r="A15515" s="369" t="s">
        <v>11679</v>
      </c>
      <c r="B15515" s="370" t="s">
        <v>8292</v>
      </c>
      <c r="C15515" s="371" t="s">
        <v>569</v>
      </c>
      <c r="D15515" s="372">
        <v>1</v>
      </c>
    </row>
    <row r="15516" spans="1:4" ht="30" x14ac:dyDescent="0.25">
      <c r="A15516" s="369" t="s">
        <v>5315</v>
      </c>
      <c r="B15516" s="370" t="s">
        <v>5316</v>
      </c>
      <c r="C15516" s="371" t="s">
        <v>569</v>
      </c>
      <c r="D15516" s="372"/>
    </row>
    <row r="15517" spans="1:4" x14ac:dyDescent="0.25">
      <c r="A15517" s="369" t="s">
        <v>8919</v>
      </c>
      <c r="B15517" s="370" t="s">
        <v>8920</v>
      </c>
      <c r="C15517" s="371" t="s">
        <v>770</v>
      </c>
      <c r="D15517" s="372">
        <v>1.25</v>
      </c>
    </row>
    <row r="15518" spans="1:4" x14ac:dyDescent="0.25">
      <c r="A15518" s="369" t="s">
        <v>8921</v>
      </c>
      <c r="B15518" s="370" t="s">
        <v>8922</v>
      </c>
      <c r="C15518" s="371" t="s">
        <v>770</v>
      </c>
      <c r="D15518" s="372">
        <v>1.25</v>
      </c>
    </row>
    <row r="15519" spans="1:4" x14ac:dyDescent="0.25">
      <c r="A15519" s="369" t="s">
        <v>9108</v>
      </c>
      <c r="B15519" s="370" t="s">
        <v>9109</v>
      </c>
      <c r="C15519" s="371" t="s">
        <v>52</v>
      </c>
      <c r="D15519" s="372">
        <v>1.25</v>
      </c>
    </row>
    <row r="15520" spans="1:4" ht="30" x14ac:dyDescent="0.25">
      <c r="A15520" s="369" t="s">
        <v>11680</v>
      </c>
      <c r="B15520" s="370" t="s">
        <v>5316</v>
      </c>
      <c r="C15520" s="371" t="s">
        <v>569</v>
      </c>
      <c r="D15520" s="372">
        <v>1</v>
      </c>
    </row>
    <row r="15521" spans="1:4" x14ac:dyDescent="0.25">
      <c r="A15521" s="365" t="s">
        <v>8293</v>
      </c>
      <c r="B15521" s="366" t="s">
        <v>15232</v>
      </c>
      <c r="C15521" s="367"/>
      <c r="D15521" s="368"/>
    </row>
    <row r="15522" spans="1:4" x14ac:dyDescent="0.25">
      <c r="A15522" s="365" t="s">
        <v>8294</v>
      </c>
      <c r="B15522" s="366" t="s">
        <v>15233</v>
      </c>
      <c r="C15522" s="367"/>
      <c r="D15522" s="368"/>
    </row>
    <row r="15523" spans="1:4" x14ac:dyDescent="0.25">
      <c r="A15523" s="369" t="s">
        <v>5319</v>
      </c>
      <c r="B15523" s="370" t="s">
        <v>8295</v>
      </c>
      <c r="C15523" s="371" t="s">
        <v>569</v>
      </c>
      <c r="D15523" s="372"/>
    </row>
    <row r="15524" spans="1:4" x14ac:dyDescent="0.25">
      <c r="A15524" s="369" t="s">
        <v>8919</v>
      </c>
      <c r="B15524" s="370" t="s">
        <v>8920</v>
      </c>
      <c r="C15524" s="371" t="s">
        <v>770</v>
      </c>
      <c r="D15524" s="372">
        <v>1</v>
      </c>
    </row>
    <row r="15525" spans="1:4" x14ac:dyDescent="0.25">
      <c r="A15525" s="369" t="s">
        <v>8921</v>
      </c>
      <c r="B15525" s="370" t="s">
        <v>8922</v>
      </c>
      <c r="C15525" s="371" t="s">
        <v>770</v>
      </c>
      <c r="D15525" s="372">
        <v>4</v>
      </c>
    </row>
    <row r="15526" spans="1:4" ht="30" x14ac:dyDescent="0.25">
      <c r="A15526" s="369" t="s">
        <v>12374</v>
      </c>
      <c r="B15526" s="370" t="s">
        <v>12375</v>
      </c>
      <c r="C15526" s="371" t="s">
        <v>569</v>
      </c>
      <c r="D15526" s="372">
        <v>1</v>
      </c>
    </row>
    <row r="15527" spans="1:4" x14ac:dyDescent="0.25">
      <c r="A15527" s="369" t="s">
        <v>5320</v>
      </c>
      <c r="B15527" s="370" t="s">
        <v>8296</v>
      </c>
      <c r="C15527" s="371" t="s">
        <v>569</v>
      </c>
      <c r="D15527" s="372"/>
    </row>
    <row r="15528" spans="1:4" x14ac:dyDescent="0.25">
      <c r="A15528" s="369" t="s">
        <v>8919</v>
      </c>
      <c r="B15528" s="370" t="s">
        <v>8920</v>
      </c>
      <c r="C15528" s="371" t="s">
        <v>770</v>
      </c>
      <c r="D15528" s="372">
        <v>1</v>
      </c>
    </row>
    <row r="15529" spans="1:4" x14ac:dyDescent="0.25">
      <c r="A15529" s="369" t="s">
        <v>8921</v>
      </c>
      <c r="B15529" s="370" t="s">
        <v>8922</v>
      </c>
      <c r="C15529" s="371" t="s">
        <v>770</v>
      </c>
      <c r="D15529" s="372">
        <v>6</v>
      </c>
    </row>
    <row r="15530" spans="1:4" ht="45" x14ac:dyDescent="0.25">
      <c r="A15530" s="369" t="s">
        <v>12386</v>
      </c>
      <c r="B15530" s="370" t="s">
        <v>12387</v>
      </c>
      <c r="C15530" s="371" t="s">
        <v>569</v>
      </c>
      <c r="D15530" s="372">
        <v>1</v>
      </c>
    </row>
    <row r="15531" spans="1:4" ht="30" x14ac:dyDescent="0.25">
      <c r="A15531" s="369" t="s">
        <v>451</v>
      </c>
      <c r="B15531" s="370" t="s">
        <v>8297</v>
      </c>
      <c r="C15531" s="371" t="s">
        <v>569</v>
      </c>
      <c r="D15531" s="372"/>
    </row>
    <row r="15532" spans="1:4" x14ac:dyDescent="0.25">
      <c r="A15532" s="369" t="s">
        <v>8919</v>
      </c>
      <c r="B15532" s="370" t="s">
        <v>8920</v>
      </c>
      <c r="C15532" s="371" t="s">
        <v>770</v>
      </c>
      <c r="D15532" s="372">
        <v>1</v>
      </c>
    </row>
    <row r="15533" spans="1:4" x14ac:dyDescent="0.25">
      <c r="A15533" s="369" t="s">
        <v>8921</v>
      </c>
      <c r="B15533" s="370" t="s">
        <v>8922</v>
      </c>
      <c r="C15533" s="371" t="s">
        <v>770</v>
      </c>
      <c r="D15533" s="372">
        <v>1.5</v>
      </c>
    </row>
    <row r="15534" spans="1:4" ht="30" x14ac:dyDescent="0.25">
      <c r="A15534" s="369" t="s">
        <v>12378</v>
      </c>
      <c r="B15534" s="370" t="s">
        <v>12379</v>
      </c>
      <c r="C15534" s="371" t="s">
        <v>569</v>
      </c>
      <c r="D15534" s="372">
        <v>1</v>
      </c>
    </row>
    <row r="15535" spans="1:4" ht="30" x14ac:dyDescent="0.25">
      <c r="A15535" s="369" t="s">
        <v>5321</v>
      </c>
      <c r="B15535" s="370" t="s">
        <v>8298</v>
      </c>
      <c r="C15535" s="371" t="s">
        <v>569</v>
      </c>
      <c r="D15535" s="372"/>
    </row>
    <row r="15536" spans="1:4" x14ac:dyDescent="0.25">
      <c r="A15536" s="369" t="s">
        <v>8919</v>
      </c>
      <c r="B15536" s="370" t="s">
        <v>8920</v>
      </c>
      <c r="C15536" s="371" t="s">
        <v>770</v>
      </c>
      <c r="D15536" s="372">
        <v>1</v>
      </c>
    </row>
    <row r="15537" spans="1:4" x14ac:dyDescent="0.25">
      <c r="A15537" s="369" t="s">
        <v>8921</v>
      </c>
      <c r="B15537" s="370" t="s">
        <v>8922</v>
      </c>
      <c r="C15537" s="371" t="s">
        <v>770</v>
      </c>
      <c r="D15537" s="372">
        <v>1.5</v>
      </c>
    </row>
    <row r="15538" spans="1:4" ht="30" x14ac:dyDescent="0.25">
      <c r="A15538" s="369" t="s">
        <v>12380</v>
      </c>
      <c r="B15538" s="370" t="s">
        <v>12381</v>
      </c>
      <c r="C15538" s="371" t="s">
        <v>569</v>
      </c>
      <c r="D15538" s="372">
        <v>1</v>
      </c>
    </row>
    <row r="15539" spans="1:4" ht="30" x14ac:dyDescent="0.25">
      <c r="A15539" s="369" t="s">
        <v>5322</v>
      </c>
      <c r="B15539" s="370" t="s">
        <v>8299</v>
      </c>
      <c r="C15539" s="371" t="s">
        <v>569</v>
      </c>
      <c r="D15539" s="372"/>
    </row>
    <row r="15540" spans="1:4" x14ac:dyDescent="0.25">
      <c r="A15540" s="369" t="s">
        <v>8919</v>
      </c>
      <c r="B15540" s="370" t="s">
        <v>8920</v>
      </c>
      <c r="C15540" s="371" t="s">
        <v>770</v>
      </c>
      <c r="D15540" s="372">
        <v>1</v>
      </c>
    </row>
    <row r="15541" spans="1:4" x14ac:dyDescent="0.25">
      <c r="A15541" s="369" t="s">
        <v>8921</v>
      </c>
      <c r="B15541" s="370" t="s">
        <v>8922</v>
      </c>
      <c r="C15541" s="371" t="s">
        <v>770</v>
      </c>
      <c r="D15541" s="372">
        <v>2</v>
      </c>
    </row>
    <row r="15542" spans="1:4" ht="45" x14ac:dyDescent="0.25">
      <c r="A15542" s="369" t="s">
        <v>12382</v>
      </c>
      <c r="B15542" s="370" t="s">
        <v>12383</v>
      </c>
      <c r="C15542" s="371" t="s">
        <v>569</v>
      </c>
      <c r="D15542" s="372">
        <v>1</v>
      </c>
    </row>
    <row r="15543" spans="1:4" ht="30" x14ac:dyDescent="0.25">
      <c r="A15543" s="369" t="s">
        <v>5323</v>
      </c>
      <c r="B15543" s="370" t="s">
        <v>8300</v>
      </c>
      <c r="C15543" s="371" t="s">
        <v>569</v>
      </c>
      <c r="D15543" s="372"/>
    </row>
    <row r="15544" spans="1:4" x14ac:dyDescent="0.25">
      <c r="A15544" s="369" t="s">
        <v>8919</v>
      </c>
      <c r="B15544" s="370" t="s">
        <v>8920</v>
      </c>
      <c r="C15544" s="371" t="s">
        <v>770</v>
      </c>
      <c r="D15544" s="372">
        <v>1</v>
      </c>
    </row>
    <row r="15545" spans="1:4" x14ac:dyDescent="0.25">
      <c r="A15545" s="369" t="s">
        <v>8921</v>
      </c>
      <c r="B15545" s="370" t="s">
        <v>8922</v>
      </c>
      <c r="C15545" s="371" t="s">
        <v>770</v>
      </c>
      <c r="D15545" s="372">
        <v>3</v>
      </c>
    </row>
    <row r="15546" spans="1:4" ht="30" x14ac:dyDescent="0.25">
      <c r="A15546" s="369" t="s">
        <v>12384</v>
      </c>
      <c r="B15546" s="370" t="s">
        <v>12385</v>
      </c>
      <c r="C15546" s="371" t="s">
        <v>569</v>
      </c>
      <c r="D15546" s="372">
        <v>1</v>
      </c>
    </row>
    <row r="15547" spans="1:4" ht="45" x14ac:dyDescent="0.25">
      <c r="A15547" s="369" t="s">
        <v>5324</v>
      </c>
      <c r="B15547" s="370" t="s">
        <v>8301</v>
      </c>
      <c r="C15547" s="371" t="s">
        <v>569</v>
      </c>
      <c r="D15547" s="372"/>
    </row>
    <row r="15548" spans="1:4" x14ac:dyDescent="0.25">
      <c r="A15548" s="369" t="s">
        <v>8919</v>
      </c>
      <c r="B15548" s="370" t="s">
        <v>8920</v>
      </c>
      <c r="C15548" s="371" t="s">
        <v>770</v>
      </c>
      <c r="D15548" s="372">
        <v>1</v>
      </c>
    </row>
    <row r="15549" spans="1:4" x14ac:dyDescent="0.25">
      <c r="A15549" s="369" t="s">
        <v>8921</v>
      </c>
      <c r="B15549" s="370" t="s">
        <v>8922</v>
      </c>
      <c r="C15549" s="371" t="s">
        <v>770</v>
      </c>
      <c r="D15549" s="372">
        <v>2.5</v>
      </c>
    </row>
    <row r="15550" spans="1:4" ht="45" x14ac:dyDescent="0.25">
      <c r="A15550" s="369" t="s">
        <v>10856</v>
      </c>
      <c r="B15550" s="370" t="s">
        <v>10857</v>
      </c>
      <c r="C15550" s="371" t="s">
        <v>569</v>
      </c>
      <c r="D15550" s="372">
        <v>1</v>
      </c>
    </row>
    <row r="15551" spans="1:4" ht="45" x14ac:dyDescent="0.25">
      <c r="A15551" s="369" t="s">
        <v>5325</v>
      </c>
      <c r="B15551" s="370" t="s">
        <v>8302</v>
      </c>
      <c r="C15551" s="371" t="s">
        <v>569</v>
      </c>
      <c r="D15551" s="372"/>
    </row>
    <row r="15552" spans="1:4" x14ac:dyDescent="0.25">
      <c r="A15552" s="369" t="s">
        <v>8919</v>
      </c>
      <c r="B15552" s="370" t="s">
        <v>8920</v>
      </c>
      <c r="C15552" s="371" t="s">
        <v>770</v>
      </c>
      <c r="D15552" s="372">
        <v>1</v>
      </c>
    </row>
    <row r="15553" spans="1:4" x14ac:dyDescent="0.25">
      <c r="A15553" s="369" t="s">
        <v>8921</v>
      </c>
      <c r="B15553" s="370" t="s">
        <v>8922</v>
      </c>
      <c r="C15553" s="371" t="s">
        <v>770</v>
      </c>
      <c r="D15553" s="372">
        <v>4</v>
      </c>
    </row>
    <row r="15554" spans="1:4" ht="45" x14ac:dyDescent="0.25">
      <c r="A15554" s="369" t="s">
        <v>10858</v>
      </c>
      <c r="B15554" s="370" t="s">
        <v>10859</v>
      </c>
      <c r="C15554" s="371" t="s">
        <v>569</v>
      </c>
      <c r="D15554" s="372">
        <v>1</v>
      </c>
    </row>
    <row r="15555" spans="1:4" ht="30" x14ac:dyDescent="0.25">
      <c r="A15555" s="369" t="s">
        <v>5326</v>
      </c>
      <c r="B15555" s="370" t="s">
        <v>8303</v>
      </c>
      <c r="C15555" s="371" t="s">
        <v>569</v>
      </c>
      <c r="D15555" s="372"/>
    </row>
    <row r="15556" spans="1:4" x14ac:dyDescent="0.25">
      <c r="A15556" s="369" t="s">
        <v>8919</v>
      </c>
      <c r="B15556" s="370" t="s">
        <v>8920</v>
      </c>
      <c r="C15556" s="371" t="s">
        <v>770</v>
      </c>
      <c r="D15556" s="372">
        <v>1</v>
      </c>
    </row>
    <row r="15557" spans="1:4" x14ac:dyDescent="0.25">
      <c r="A15557" s="369" t="s">
        <v>8921</v>
      </c>
      <c r="B15557" s="370" t="s">
        <v>8922</v>
      </c>
      <c r="C15557" s="371" t="s">
        <v>770</v>
      </c>
      <c r="D15557" s="372">
        <v>2</v>
      </c>
    </row>
    <row r="15558" spans="1:4" ht="30" x14ac:dyDescent="0.25">
      <c r="A15558" s="369" t="s">
        <v>12370</v>
      </c>
      <c r="B15558" s="370" t="s">
        <v>12371</v>
      </c>
      <c r="C15558" s="371" t="s">
        <v>569</v>
      </c>
      <c r="D15558" s="372">
        <v>1</v>
      </c>
    </row>
    <row r="15559" spans="1:4" ht="30" x14ac:dyDescent="0.25">
      <c r="A15559" s="369" t="s">
        <v>5327</v>
      </c>
      <c r="B15559" s="370" t="s">
        <v>8304</v>
      </c>
      <c r="C15559" s="371" t="s">
        <v>569</v>
      </c>
      <c r="D15559" s="372"/>
    </row>
    <row r="15560" spans="1:4" x14ac:dyDescent="0.25">
      <c r="A15560" s="369" t="s">
        <v>8919</v>
      </c>
      <c r="B15560" s="370" t="s">
        <v>8920</v>
      </c>
      <c r="C15560" s="371" t="s">
        <v>770</v>
      </c>
      <c r="D15560" s="372">
        <v>1</v>
      </c>
    </row>
    <row r="15561" spans="1:4" x14ac:dyDescent="0.25">
      <c r="A15561" s="369" t="s">
        <v>8921</v>
      </c>
      <c r="B15561" s="370" t="s">
        <v>8922</v>
      </c>
      <c r="C15561" s="371" t="s">
        <v>770</v>
      </c>
      <c r="D15561" s="372">
        <v>2</v>
      </c>
    </row>
    <row r="15562" spans="1:4" ht="30" x14ac:dyDescent="0.25">
      <c r="A15562" s="369" t="s">
        <v>12372</v>
      </c>
      <c r="B15562" s="370" t="s">
        <v>12373</v>
      </c>
      <c r="C15562" s="371" t="s">
        <v>569</v>
      </c>
      <c r="D15562" s="372">
        <v>1</v>
      </c>
    </row>
    <row r="15563" spans="1:4" x14ac:dyDescent="0.25">
      <c r="A15563" s="365" t="s">
        <v>8305</v>
      </c>
      <c r="B15563" s="366" t="s">
        <v>15234</v>
      </c>
      <c r="C15563" s="367"/>
      <c r="D15563" s="368"/>
    </row>
    <row r="15564" spans="1:4" ht="30" x14ac:dyDescent="0.25">
      <c r="A15564" s="369" t="s">
        <v>5329</v>
      </c>
      <c r="B15564" s="370" t="s">
        <v>8306</v>
      </c>
      <c r="C15564" s="371" t="s">
        <v>780</v>
      </c>
      <c r="D15564" s="372"/>
    </row>
    <row r="15565" spans="1:4" x14ac:dyDescent="0.25">
      <c r="A15565" s="369" t="s">
        <v>8919</v>
      </c>
      <c r="B15565" s="370" t="s">
        <v>8920</v>
      </c>
      <c r="C15565" s="371" t="s">
        <v>770</v>
      </c>
      <c r="D15565" s="372">
        <v>1</v>
      </c>
    </row>
    <row r="15566" spans="1:4" x14ac:dyDescent="0.25">
      <c r="A15566" s="369" t="s">
        <v>8921</v>
      </c>
      <c r="B15566" s="370" t="s">
        <v>8922</v>
      </c>
      <c r="C15566" s="371" t="s">
        <v>770</v>
      </c>
      <c r="D15566" s="372">
        <v>2</v>
      </c>
    </row>
    <row r="15567" spans="1:4" ht="30" x14ac:dyDescent="0.25">
      <c r="A15567" s="369" t="s">
        <v>9612</v>
      </c>
      <c r="B15567" s="370" t="s">
        <v>9613</v>
      </c>
      <c r="C15567" s="371" t="s">
        <v>780</v>
      </c>
      <c r="D15567" s="372">
        <v>1</v>
      </c>
    </row>
    <row r="15568" spans="1:4" ht="30" x14ac:dyDescent="0.25">
      <c r="A15568" s="369" t="s">
        <v>5330</v>
      </c>
      <c r="B15568" s="370" t="s">
        <v>8307</v>
      </c>
      <c r="C15568" s="371" t="s">
        <v>780</v>
      </c>
      <c r="D15568" s="372"/>
    </row>
    <row r="15569" spans="1:4" x14ac:dyDescent="0.25">
      <c r="A15569" s="369" t="s">
        <v>8919</v>
      </c>
      <c r="B15569" s="370" t="s">
        <v>8920</v>
      </c>
      <c r="C15569" s="371" t="s">
        <v>770</v>
      </c>
      <c r="D15569" s="372">
        <v>1</v>
      </c>
    </row>
    <row r="15570" spans="1:4" x14ac:dyDescent="0.25">
      <c r="A15570" s="369" t="s">
        <v>8921</v>
      </c>
      <c r="B15570" s="370" t="s">
        <v>8922</v>
      </c>
      <c r="C15570" s="371" t="s">
        <v>770</v>
      </c>
      <c r="D15570" s="372">
        <v>2</v>
      </c>
    </row>
    <row r="15571" spans="1:4" ht="30" x14ac:dyDescent="0.25">
      <c r="A15571" s="369" t="s">
        <v>9618</v>
      </c>
      <c r="B15571" s="370" t="s">
        <v>9619</v>
      </c>
      <c r="C15571" s="371" t="s">
        <v>780</v>
      </c>
      <c r="D15571" s="372">
        <v>1</v>
      </c>
    </row>
    <row r="15572" spans="1:4" ht="30" x14ac:dyDescent="0.25">
      <c r="A15572" s="369" t="s">
        <v>5331</v>
      </c>
      <c r="B15572" s="370" t="s">
        <v>8308</v>
      </c>
      <c r="C15572" s="371" t="s">
        <v>780</v>
      </c>
      <c r="D15572" s="372"/>
    </row>
    <row r="15573" spans="1:4" x14ac:dyDescent="0.25">
      <c r="A15573" s="369" t="s">
        <v>8919</v>
      </c>
      <c r="B15573" s="370" t="s">
        <v>8920</v>
      </c>
      <c r="C15573" s="371" t="s">
        <v>770</v>
      </c>
      <c r="D15573" s="372">
        <v>1</v>
      </c>
    </row>
    <row r="15574" spans="1:4" x14ac:dyDescent="0.25">
      <c r="A15574" s="369" t="s">
        <v>8921</v>
      </c>
      <c r="B15574" s="370" t="s">
        <v>8922</v>
      </c>
      <c r="C15574" s="371" t="s">
        <v>770</v>
      </c>
      <c r="D15574" s="372">
        <v>2</v>
      </c>
    </row>
    <row r="15575" spans="1:4" ht="30" x14ac:dyDescent="0.25">
      <c r="A15575" s="369" t="s">
        <v>9616</v>
      </c>
      <c r="B15575" s="370" t="s">
        <v>9617</v>
      </c>
      <c r="C15575" s="371" t="s">
        <v>780</v>
      </c>
      <c r="D15575" s="372">
        <v>1</v>
      </c>
    </row>
    <row r="15576" spans="1:4" ht="30" x14ac:dyDescent="0.25">
      <c r="A15576" s="369" t="s">
        <v>5332</v>
      </c>
      <c r="B15576" s="370" t="s">
        <v>8309</v>
      </c>
      <c r="C15576" s="371" t="s">
        <v>780</v>
      </c>
      <c r="D15576" s="372"/>
    </row>
    <row r="15577" spans="1:4" x14ac:dyDescent="0.25">
      <c r="A15577" s="369" t="s">
        <v>8919</v>
      </c>
      <c r="B15577" s="370" t="s">
        <v>8920</v>
      </c>
      <c r="C15577" s="371" t="s">
        <v>770</v>
      </c>
      <c r="D15577" s="372">
        <v>1</v>
      </c>
    </row>
    <row r="15578" spans="1:4" x14ac:dyDescent="0.25">
      <c r="A15578" s="369" t="s">
        <v>8921</v>
      </c>
      <c r="B15578" s="370" t="s">
        <v>8922</v>
      </c>
      <c r="C15578" s="371" t="s">
        <v>770</v>
      </c>
      <c r="D15578" s="372">
        <v>2</v>
      </c>
    </row>
    <row r="15579" spans="1:4" ht="30" x14ac:dyDescent="0.25">
      <c r="A15579" s="369" t="s">
        <v>9614</v>
      </c>
      <c r="B15579" s="370" t="s">
        <v>9615</v>
      </c>
      <c r="C15579" s="371" t="s">
        <v>780</v>
      </c>
      <c r="D15579" s="372">
        <v>1</v>
      </c>
    </row>
    <row r="15580" spans="1:4" x14ac:dyDescent="0.25">
      <c r="A15580" s="365" t="s">
        <v>8310</v>
      </c>
      <c r="B15580" s="366" t="s">
        <v>15235</v>
      </c>
      <c r="C15580" s="367"/>
      <c r="D15580" s="368"/>
    </row>
    <row r="15581" spans="1:4" ht="45" x14ac:dyDescent="0.25">
      <c r="A15581" s="369" t="s">
        <v>5334</v>
      </c>
      <c r="B15581" s="370" t="s">
        <v>8311</v>
      </c>
      <c r="C15581" s="371" t="s">
        <v>52</v>
      </c>
      <c r="D15581" s="372"/>
    </row>
    <row r="15582" spans="1:4" ht="30" x14ac:dyDescent="0.25">
      <c r="A15582" s="369" t="s">
        <v>8882</v>
      </c>
      <c r="B15582" s="370" t="s">
        <v>8883</v>
      </c>
      <c r="C15582" s="371" t="s">
        <v>8884</v>
      </c>
      <c r="D15582" s="372">
        <v>40.750900000000001</v>
      </c>
    </row>
    <row r="15583" spans="1:4" x14ac:dyDescent="0.25">
      <c r="A15583" s="369" t="s">
        <v>8909</v>
      </c>
      <c r="B15583" s="370" t="s">
        <v>8910</v>
      </c>
      <c r="C15583" s="371" t="s">
        <v>770</v>
      </c>
      <c r="D15583" s="372">
        <v>7.0766</v>
      </c>
    </row>
    <row r="15584" spans="1:4" x14ac:dyDescent="0.25">
      <c r="A15584" s="369" t="s">
        <v>8911</v>
      </c>
      <c r="B15584" s="370" t="s">
        <v>8912</v>
      </c>
      <c r="C15584" s="371" t="s">
        <v>770</v>
      </c>
      <c r="D15584" s="372">
        <v>7.0766</v>
      </c>
    </row>
    <row r="15585" spans="1:4" x14ac:dyDescent="0.25">
      <c r="A15585" s="369" t="s">
        <v>8919</v>
      </c>
      <c r="B15585" s="370" t="s">
        <v>8920</v>
      </c>
      <c r="C15585" s="371" t="s">
        <v>770</v>
      </c>
      <c r="D15585" s="372">
        <v>2.3800000000000002E-2</v>
      </c>
    </row>
    <row r="15586" spans="1:4" x14ac:dyDescent="0.25">
      <c r="A15586" s="369" t="s">
        <v>8921</v>
      </c>
      <c r="B15586" s="370" t="s">
        <v>8922</v>
      </c>
      <c r="C15586" s="371" t="s">
        <v>770</v>
      </c>
      <c r="D15586" s="372">
        <v>2.3800000000000002E-2</v>
      </c>
    </row>
    <row r="15587" spans="1:4" x14ac:dyDescent="0.25">
      <c r="A15587" s="369" t="s">
        <v>8923</v>
      </c>
      <c r="B15587" s="370" t="s">
        <v>8924</v>
      </c>
      <c r="C15587" s="371" t="s">
        <v>770</v>
      </c>
      <c r="D15587" s="372">
        <v>13.815</v>
      </c>
    </row>
    <row r="15588" spans="1:4" x14ac:dyDescent="0.25">
      <c r="A15588" s="369" t="s">
        <v>8925</v>
      </c>
      <c r="B15588" s="370" t="s">
        <v>8926</v>
      </c>
      <c r="C15588" s="371" t="s">
        <v>770</v>
      </c>
      <c r="D15588" s="372">
        <v>27.630099999999999</v>
      </c>
    </row>
    <row r="15589" spans="1:4" x14ac:dyDescent="0.25">
      <c r="A15589" s="369" t="s">
        <v>8935</v>
      </c>
      <c r="B15589" s="370" t="s">
        <v>8936</v>
      </c>
      <c r="C15589" s="371" t="s">
        <v>770</v>
      </c>
      <c r="D15589" s="372">
        <v>15.1561</v>
      </c>
    </row>
    <row r="15590" spans="1:4" x14ac:dyDescent="0.25">
      <c r="A15590" s="369" t="s">
        <v>8937</v>
      </c>
      <c r="B15590" s="370" t="s">
        <v>8938</v>
      </c>
      <c r="C15590" s="371" t="s">
        <v>770</v>
      </c>
      <c r="D15590" s="372">
        <v>16.7791</v>
      </c>
    </row>
    <row r="15591" spans="1:4" x14ac:dyDescent="0.25">
      <c r="A15591" s="369" t="s">
        <v>8939</v>
      </c>
      <c r="B15591" s="370" t="s">
        <v>8940</v>
      </c>
      <c r="C15591" s="371" t="s">
        <v>770</v>
      </c>
      <c r="D15591" s="372">
        <v>12.6595</v>
      </c>
    </row>
    <row r="15592" spans="1:4" x14ac:dyDescent="0.25">
      <c r="A15592" s="369" t="s">
        <v>8949</v>
      </c>
      <c r="B15592" s="370" t="s">
        <v>8950</v>
      </c>
      <c r="C15592" s="371" t="s">
        <v>770</v>
      </c>
      <c r="D15592" s="372">
        <v>28.787700000000001</v>
      </c>
    </row>
    <row r="15593" spans="1:4" x14ac:dyDescent="0.25">
      <c r="A15593" s="369" t="s">
        <v>8971</v>
      </c>
      <c r="B15593" s="370" t="s">
        <v>8972</v>
      </c>
      <c r="C15593" s="371" t="s">
        <v>770</v>
      </c>
      <c r="D15593" s="372">
        <v>0.34039999999999998</v>
      </c>
    </row>
    <row r="15594" spans="1:4" x14ac:dyDescent="0.25">
      <c r="A15594" s="369" t="s">
        <v>8977</v>
      </c>
      <c r="B15594" s="370" t="s">
        <v>8978</v>
      </c>
      <c r="C15594" s="371" t="s">
        <v>770</v>
      </c>
      <c r="D15594" s="372">
        <v>0.71489999999999998</v>
      </c>
    </row>
    <row r="15595" spans="1:4" x14ac:dyDescent="0.25">
      <c r="A15595" s="369" t="s">
        <v>8983</v>
      </c>
      <c r="B15595" s="370" t="s">
        <v>8984</v>
      </c>
      <c r="C15595" s="371" t="s">
        <v>770</v>
      </c>
      <c r="D15595" s="372">
        <v>0.51060000000000005</v>
      </c>
    </row>
    <row r="15596" spans="1:4" x14ac:dyDescent="0.25">
      <c r="A15596" s="369" t="s">
        <v>8989</v>
      </c>
      <c r="B15596" s="370" t="s">
        <v>8990</v>
      </c>
      <c r="C15596" s="371" t="s">
        <v>770</v>
      </c>
      <c r="D15596" s="372">
        <v>2.6213000000000002</v>
      </c>
    </row>
    <row r="15597" spans="1:4" x14ac:dyDescent="0.25">
      <c r="A15597" s="369" t="s">
        <v>8991</v>
      </c>
      <c r="B15597" s="370" t="s">
        <v>8992</v>
      </c>
      <c r="C15597" s="371" t="s">
        <v>770</v>
      </c>
      <c r="D15597" s="372">
        <v>4.2893999999999997</v>
      </c>
    </row>
    <row r="15598" spans="1:4" x14ac:dyDescent="0.25">
      <c r="A15598" s="369" t="s">
        <v>8993</v>
      </c>
      <c r="B15598" s="370" t="s">
        <v>8994</v>
      </c>
      <c r="C15598" s="371" t="s">
        <v>32</v>
      </c>
      <c r="D15598" s="372">
        <v>53.258000000000003</v>
      </c>
    </row>
    <row r="15599" spans="1:4" ht="30" x14ac:dyDescent="0.25">
      <c r="A15599" s="369" t="s">
        <v>9011</v>
      </c>
      <c r="B15599" s="370" t="s">
        <v>9012</v>
      </c>
      <c r="C15599" s="371" t="s">
        <v>32</v>
      </c>
      <c r="D15599" s="372">
        <v>55.734999999999999</v>
      </c>
    </row>
    <row r="15600" spans="1:4" ht="45" x14ac:dyDescent="0.25">
      <c r="A15600" s="369" t="s">
        <v>9013</v>
      </c>
      <c r="B15600" s="370" t="s">
        <v>9014</v>
      </c>
      <c r="C15600" s="371" t="s">
        <v>32</v>
      </c>
      <c r="D15600" s="372">
        <v>2.2778</v>
      </c>
    </row>
    <row r="15601" spans="1:4" x14ac:dyDescent="0.25">
      <c r="A15601" s="369" t="s">
        <v>9049</v>
      </c>
      <c r="B15601" s="370" t="s">
        <v>9050</v>
      </c>
      <c r="C15601" s="371" t="s">
        <v>25</v>
      </c>
      <c r="D15601" s="372">
        <v>0.1234</v>
      </c>
    </row>
    <row r="15602" spans="1:4" x14ac:dyDescent="0.25">
      <c r="A15602" s="369" t="s">
        <v>9075</v>
      </c>
      <c r="B15602" s="370" t="s">
        <v>9076</v>
      </c>
      <c r="C15602" s="371" t="s">
        <v>32</v>
      </c>
      <c r="D15602" s="372">
        <v>360.91750000000002</v>
      </c>
    </row>
    <row r="15603" spans="1:4" x14ac:dyDescent="0.25">
      <c r="A15603" s="369" t="s">
        <v>9077</v>
      </c>
      <c r="B15603" s="370" t="s">
        <v>9078</v>
      </c>
      <c r="C15603" s="371" t="s">
        <v>32</v>
      </c>
      <c r="D15603" s="372">
        <v>18.995799999999999</v>
      </c>
    </row>
    <row r="15604" spans="1:4" ht="30" x14ac:dyDescent="0.25">
      <c r="A15604" s="369" t="s">
        <v>9161</v>
      </c>
      <c r="B15604" s="370" t="s">
        <v>9162</v>
      </c>
      <c r="C15604" s="371" t="s">
        <v>52</v>
      </c>
      <c r="D15604" s="372">
        <v>1</v>
      </c>
    </row>
    <row r="15605" spans="1:4" ht="30" x14ac:dyDescent="0.25">
      <c r="A15605" s="369" t="s">
        <v>9212</v>
      </c>
      <c r="B15605" s="370" t="s">
        <v>9213</v>
      </c>
      <c r="C15605" s="371" t="s">
        <v>25</v>
      </c>
      <c r="D15605" s="372">
        <v>3.5573999999999999</v>
      </c>
    </row>
    <row r="15606" spans="1:4" x14ac:dyDescent="0.25">
      <c r="A15606" s="369" t="s">
        <v>9224</v>
      </c>
      <c r="B15606" s="370" t="s">
        <v>9225</v>
      </c>
      <c r="C15606" s="371" t="s">
        <v>25</v>
      </c>
      <c r="D15606" s="372">
        <v>4.2599999999999999E-2</v>
      </c>
    </row>
    <row r="15607" spans="1:4" x14ac:dyDescent="0.25">
      <c r="A15607" s="369" t="s">
        <v>9364</v>
      </c>
      <c r="B15607" s="370" t="s">
        <v>9365</v>
      </c>
      <c r="C15607" s="371" t="s">
        <v>52</v>
      </c>
      <c r="D15607" s="372">
        <v>13.367000000000001</v>
      </c>
    </row>
    <row r="15608" spans="1:4" x14ac:dyDescent="0.25">
      <c r="A15608" s="369" t="s">
        <v>9370</v>
      </c>
      <c r="B15608" s="370" t="s">
        <v>9371</v>
      </c>
      <c r="C15608" s="371" t="s">
        <v>21</v>
      </c>
      <c r="D15608" s="372">
        <v>1.8347</v>
      </c>
    </row>
    <row r="15609" spans="1:4" ht="30" x14ac:dyDescent="0.25">
      <c r="A15609" s="369" t="s">
        <v>9398</v>
      </c>
      <c r="B15609" s="370" t="s">
        <v>9399</v>
      </c>
      <c r="C15609" s="371" t="s">
        <v>21</v>
      </c>
      <c r="D15609" s="372">
        <v>2.254</v>
      </c>
    </row>
    <row r="15610" spans="1:4" x14ac:dyDescent="0.25">
      <c r="A15610" s="369" t="s">
        <v>9506</v>
      </c>
      <c r="B15610" s="370" t="s">
        <v>9507</v>
      </c>
      <c r="C15610" s="371" t="s">
        <v>32</v>
      </c>
      <c r="D15610" s="372">
        <v>1.5726</v>
      </c>
    </row>
    <row r="15611" spans="1:4" x14ac:dyDescent="0.25">
      <c r="A15611" s="369" t="s">
        <v>9508</v>
      </c>
      <c r="B15611" s="370" t="s">
        <v>9509</v>
      </c>
      <c r="C15611" s="371" t="s">
        <v>32</v>
      </c>
      <c r="D15611" s="372">
        <v>10.3613</v>
      </c>
    </row>
    <row r="15612" spans="1:4" ht="30" x14ac:dyDescent="0.25">
      <c r="A15612" s="369" t="s">
        <v>9578</v>
      </c>
      <c r="B15612" s="370" t="s">
        <v>9579</v>
      </c>
      <c r="C15612" s="371" t="s">
        <v>32</v>
      </c>
      <c r="D15612" s="372">
        <v>49.3277</v>
      </c>
    </row>
    <row r="15613" spans="1:4" x14ac:dyDescent="0.25">
      <c r="A15613" s="369" t="s">
        <v>9662</v>
      </c>
      <c r="B15613" s="370" t="s">
        <v>9663</v>
      </c>
      <c r="C15613" s="371" t="s">
        <v>569</v>
      </c>
      <c r="D15613" s="372">
        <v>0.17019999999999999</v>
      </c>
    </row>
    <row r="15614" spans="1:4" x14ac:dyDescent="0.25">
      <c r="A15614" s="369" t="s">
        <v>9664</v>
      </c>
      <c r="B15614" s="370" t="s">
        <v>9665</v>
      </c>
      <c r="C15614" s="371" t="s">
        <v>21</v>
      </c>
      <c r="D15614" s="372">
        <v>0.15440000000000001</v>
      </c>
    </row>
    <row r="15615" spans="1:4" ht="60" x14ac:dyDescent="0.25">
      <c r="A15615" s="369" t="s">
        <v>9744</v>
      </c>
      <c r="B15615" s="370" t="s">
        <v>9745</v>
      </c>
      <c r="C15615" s="371" t="s">
        <v>21</v>
      </c>
      <c r="D15615" s="372">
        <v>0.16139999999999999</v>
      </c>
    </row>
    <row r="15616" spans="1:4" ht="45" x14ac:dyDescent="0.25">
      <c r="A15616" s="369" t="s">
        <v>9766</v>
      </c>
      <c r="B15616" s="370" t="s">
        <v>9767</v>
      </c>
      <c r="C15616" s="371" t="s">
        <v>310</v>
      </c>
      <c r="D15616" s="372">
        <v>5.6099999999999997E-2</v>
      </c>
    </row>
    <row r="15617" spans="1:4" x14ac:dyDescent="0.25">
      <c r="A15617" s="369" t="s">
        <v>9888</v>
      </c>
      <c r="B15617" s="370" t="s">
        <v>9889</v>
      </c>
      <c r="C15617" s="371" t="s">
        <v>310</v>
      </c>
      <c r="D15617" s="372">
        <v>5.2400000000000002E-2</v>
      </c>
    </row>
    <row r="15618" spans="1:4" x14ac:dyDescent="0.25">
      <c r="A15618" s="369" t="s">
        <v>10086</v>
      </c>
      <c r="B15618" s="370" t="s">
        <v>10087</v>
      </c>
      <c r="C15618" s="371" t="s">
        <v>21</v>
      </c>
      <c r="D15618" s="372">
        <v>0.1072</v>
      </c>
    </row>
    <row r="15619" spans="1:4" ht="30" x14ac:dyDescent="0.25">
      <c r="A15619" s="369" t="s">
        <v>10161</v>
      </c>
      <c r="B15619" s="370" t="s">
        <v>10162</v>
      </c>
      <c r="C15619" s="371" t="s">
        <v>52</v>
      </c>
      <c r="D15619" s="372">
        <v>0.71489999999999998</v>
      </c>
    </row>
    <row r="15620" spans="1:4" x14ac:dyDescent="0.25">
      <c r="A15620" s="369" t="s">
        <v>10163</v>
      </c>
      <c r="B15620" s="370" t="s">
        <v>10164</v>
      </c>
      <c r="C15620" s="371" t="s">
        <v>52</v>
      </c>
      <c r="D15620" s="372">
        <v>1.2553000000000001</v>
      </c>
    </row>
    <row r="15621" spans="1:4" ht="30" x14ac:dyDescent="0.25">
      <c r="A15621" s="369" t="s">
        <v>10167</v>
      </c>
      <c r="B15621" s="370" t="s">
        <v>10168</v>
      </c>
      <c r="C15621" s="371" t="s">
        <v>569</v>
      </c>
      <c r="D15621" s="372">
        <v>0.106</v>
      </c>
    </row>
    <row r="15622" spans="1:4" ht="30" x14ac:dyDescent="0.25">
      <c r="A15622" s="369" t="s">
        <v>10524</v>
      </c>
      <c r="B15622" s="370" t="s">
        <v>10525</v>
      </c>
      <c r="C15622" s="371" t="s">
        <v>569</v>
      </c>
      <c r="D15622" s="372">
        <v>5.2369000000000003</v>
      </c>
    </row>
    <row r="15623" spans="1:4" x14ac:dyDescent="0.25">
      <c r="A15623" s="369" t="s">
        <v>10526</v>
      </c>
      <c r="B15623" s="370" t="s">
        <v>10527</v>
      </c>
      <c r="C15623" s="371" t="s">
        <v>569</v>
      </c>
      <c r="D15623" s="372">
        <v>2.0707</v>
      </c>
    </row>
    <row r="15624" spans="1:4" ht="45" x14ac:dyDescent="0.25">
      <c r="A15624" s="369" t="s">
        <v>10530</v>
      </c>
      <c r="B15624" s="370" t="s">
        <v>10531</v>
      </c>
      <c r="C15624" s="371" t="s">
        <v>310</v>
      </c>
      <c r="D15624" s="372">
        <v>10.4739</v>
      </c>
    </row>
    <row r="15625" spans="1:4" ht="60" x14ac:dyDescent="0.25">
      <c r="A15625" s="369" t="s">
        <v>10546</v>
      </c>
      <c r="B15625" s="370" t="s">
        <v>10547</v>
      </c>
      <c r="C15625" s="371" t="s">
        <v>310</v>
      </c>
      <c r="D15625" s="372">
        <v>1.7256</v>
      </c>
    </row>
    <row r="15626" spans="1:4" ht="60" x14ac:dyDescent="0.25">
      <c r="A15626" s="369" t="s">
        <v>10584</v>
      </c>
      <c r="B15626" s="370" t="s">
        <v>10585</v>
      </c>
      <c r="C15626" s="371" t="s">
        <v>310</v>
      </c>
      <c r="D15626" s="372">
        <v>1.3805000000000001</v>
      </c>
    </row>
    <row r="15627" spans="1:4" ht="30" x14ac:dyDescent="0.25">
      <c r="A15627" s="369" t="s">
        <v>10586</v>
      </c>
      <c r="B15627" s="370" t="s">
        <v>10587</v>
      </c>
      <c r="C15627" s="371" t="s">
        <v>310</v>
      </c>
      <c r="D15627" s="372">
        <v>1.0474000000000001</v>
      </c>
    </row>
    <row r="15628" spans="1:4" ht="30" x14ac:dyDescent="0.25">
      <c r="A15628" s="369" t="s">
        <v>10606</v>
      </c>
      <c r="B15628" s="370" t="s">
        <v>10607</v>
      </c>
      <c r="C15628" s="371" t="s">
        <v>310</v>
      </c>
      <c r="D15628" s="372">
        <v>1.5709</v>
      </c>
    </row>
    <row r="15629" spans="1:4" ht="30" x14ac:dyDescent="0.25">
      <c r="A15629" s="369" t="s">
        <v>10608</v>
      </c>
      <c r="B15629" s="370" t="s">
        <v>10609</v>
      </c>
      <c r="C15629" s="371" t="s">
        <v>310</v>
      </c>
      <c r="D15629" s="372">
        <v>2.8275000000000001</v>
      </c>
    </row>
    <row r="15630" spans="1:4" x14ac:dyDescent="0.25">
      <c r="A15630" s="369" t="s">
        <v>10612</v>
      </c>
      <c r="B15630" s="370" t="s">
        <v>10613</v>
      </c>
      <c r="C15630" s="371" t="s">
        <v>310</v>
      </c>
      <c r="D15630" s="372">
        <v>0.9425</v>
      </c>
    </row>
    <row r="15631" spans="1:4" ht="30" x14ac:dyDescent="0.25">
      <c r="A15631" s="369" t="s">
        <v>11229</v>
      </c>
      <c r="B15631" s="370" t="s">
        <v>11230</v>
      </c>
      <c r="C15631" s="371" t="s">
        <v>569</v>
      </c>
      <c r="D15631" s="372">
        <v>4.2599999999999999E-2</v>
      </c>
    </row>
    <row r="15632" spans="1:4" x14ac:dyDescent="0.25">
      <c r="A15632" s="369" t="s">
        <v>12041</v>
      </c>
      <c r="B15632" s="370" t="s">
        <v>12042</v>
      </c>
      <c r="C15632" s="371" t="s">
        <v>569</v>
      </c>
      <c r="D15632" s="372">
        <v>2.1299999999999999E-2</v>
      </c>
    </row>
    <row r="15633" spans="1:4" ht="30" x14ac:dyDescent="0.25">
      <c r="A15633" s="369" t="s">
        <v>14671</v>
      </c>
      <c r="B15633" s="370" t="s">
        <v>14672</v>
      </c>
      <c r="C15633" s="371" t="s">
        <v>21</v>
      </c>
      <c r="D15633" s="372">
        <v>0.83520000000000005</v>
      </c>
    </row>
    <row r="15634" spans="1:4" ht="45" x14ac:dyDescent="0.25">
      <c r="A15634" s="369" t="s">
        <v>14687</v>
      </c>
      <c r="B15634" s="370" t="s">
        <v>14688</v>
      </c>
      <c r="C15634" s="371" t="s">
        <v>770</v>
      </c>
      <c r="D15634" s="372">
        <v>5.0299999999999997E-2</v>
      </c>
    </row>
    <row r="15635" spans="1:4" ht="45" x14ac:dyDescent="0.25">
      <c r="A15635" s="369" t="s">
        <v>5335</v>
      </c>
      <c r="B15635" s="370" t="s">
        <v>8312</v>
      </c>
      <c r="C15635" s="371" t="s">
        <v>52</v>
      </c>
      <c r="D15635" s="372"/>
    </row>
    <row r="15636" spans="1:4" ht="30" x14ac:dyDescent="0.25">
      <c r="A15636" s="369" t="s">
        <v>8882</v>
      </c>
      <c r="B15636" s="370" t="s">
        <v>8883</v>
      </c>
      <c r="C15636" s="371" t="s">
        <v>8884</v>
      </c>
      <c r="D15636" s="372">
        <v>165.506</v>
      </c>
    </row>
    <row r="15637" spans="1:4" x14ac:dyDescent="0.25">
      <c r="A15637" s="369" t="s">
        <v>8909</v>
      </c>
      <c r="B15637" s="370" t="s">
        <v>8910</v>
      </c>
      <c r="C15637" s="371" t="s">
        <v>770</v>
      </c>
      <c r="D15637" s="372">
        <v>17.9526</v>
      </c>
    </row>
    <row r="15638" spans="1:4" x14ac:dyDescent="0.25">
      <c r="A15638" s="369" t="s">
        <v>8911</v>
      </c>
      <c r="B15638" s="370" t="s">
        <v>8912</v>
      </c>
      <c r="C15638" s="371" t="s">
        <v>770</v>
      </c>
      <c r="D15638" s="372">
        <v>17.9526</v>
      </c>
    </row>
    <row r="15639" spans="1:4" x14ac:dyDescent="0.25">
      <c r="A15639" s="369" t="s">
        <v>8919</v>
      </c>
      <c r="B15639" s="370" t="s">
        <v>8920</v>
      </c>
      <c r="C15639" s="371" t="s">
        <v>770</v>
      </c>
      <c r="D15639" s="372">
        <v>2.0400000000000001E-2</v>
      </c>
    </row>
    <row r="15640" spans="1:4" x14ac:dyDescent="0.25">
      <c r="A15640" s="369" t="s">
        <v>8921</v>
      </c>
      <c r="B15640" s="370" t="s">
        <v>8922</v>
      </c>
      <c r="C15640" s="371" t="s">
        <v>770</v>
      </c>
      <c r="D15640" s="372">
        <v>2.0400000000000001E-2</v>
      </c>
    </row>
    <row r="15641" spans="1:4" x14ac:dyDescent="0.25">
      <c r="A15641" s="369" t="s">
        <v>8923</v>
      </c>
      <c r="B15641" s="370" t="s">
        <v>8924</v>
      </c>
      <c r="C15641" s="371" t="s">
        <v>770</v>
      </c>
      <c r="D15641" s="372">
        <v>44.108400000000003</v>
      </c>
    </row>
    <row r="15642" spans="1:4" x14ac:dyDescent="0.25">
      <c r="A15642" s="369" t="s">
        <v>8925</v>
      </c>
      <c r="B15642" s="370" t="s">
        <v>8926</v>
      </c>
      <c r="C15642" s="371" t="s">
        <v>770</v>
      </c>
      <c r="D15642" s="372">
        <v>88.216800000000006</v>
      </c>
    </row>
    <row r="15643" spans="1:4" x14ac:dyDescent="0.25">
      <c r="A15643" s="369" t="s">
        <v>8935</v>
      </c>
      <c r="B15643" s="370" t="s">
        <v>8936</v>
      </c>
      <c r="C15643" s="371" t="s">
        <v>770</v>
      </c>
      <c r="D15643" s="372">
        <v>39.509</v>
      </c>
    </row>
    <row r="15644" spans="1:4" x14ac:dyDescent="0.25">
      <c r="A15644" s="369" t="s">
        <v>8937</v>
      </c>
      <c r="B15644" s="370" t="s">
        <v>8938</v>
      </c>
      <c r="C15644" s="371" t="s">
        <v>770</v>
      </c>
      <c r="D15644" s="372">
        <v>24.4194</v>
      </c>
    </row>
    <row r="15645" spans="1:4" x14ac:dyDescent="0.25">
      <c r="A15645" s="369" t="s">
        <v>8939</v>
      </c>
      <c r="B15645" s="370" t="s">
        <v>8940</v>
      </c>
      <c r="C15645" s="371" t="s">
        <v>770</v>
      </c>
      <c r="D15645" s="372">
        <v>17.747800000000002</v>
      </c>
    </row>
    <row r="15646" spans="1:4" x14ac:dyDescent="0.25">
      <c r="A15646" s="369" t="s">
        <v>8949</v>
      </c>
      <c r="B15646" s="370" t="s">
        <v>8950</v>
      </c>
      <c r="C15646" s="371" t="s">
        <v>770</v>
      </c>
      <c r="D15646" s="372">
        <v>73.4666</v>
      </c>
    </row>
    <row r="15647" spans="1:4" x14ac:dyDescent="0.25">
      <c r="A15647" s="369" t="s">
        <v>8971</v>
      </c>
      <c r="B15647" s="370" t="s">
        <v>8972</v>
      </c>
      <c r="C15647" s="371" t="s">
        <v>770</v>
      </c>
      <c r="D15647" s="372">
        <v>0.32729999999999998</v>
      </c>
    </row>
    <row r="15648" spans="1:4" x14ac:dyDescent="0.25">
      <c r="A15648" s="369" t="s">
        <v>8977</v>
      </c>
      <c r="B15648" s="370" t="s">
        <v>8978</v>
      </c>
      <c r="C15648" s="371" t="s">
        <v>770</v>
      </c>
      <c r="D15648" s="372">
        <v>0.68730000000000002</v>
      </c>
    </row>
    <row r="15649" spans="1:4" x14ac:dyDescent="0.25">
      <c r="A15649" s="369" t="s">
        <v>8983</v>
      </c>
      <c r="B15649" s="370" t="s">
        <v>8984</v>
      </c>
      <c r="C15649" s="371" t="s">
        <v>770</v>
      </c>
      <c r="D15649" s="372">
        <v>0.4909</v>
      </c>
    </row>
    <row r="15650" spans="1:4" x14ac:dyDescent="0.25">
      <c r="A15650" s="369" t="s">
        <v>8989</v>
      </c>
      <c r="B15650" s="370" t="s">
        <v>8990</v>
      </c>
      <c r="C15650" s="371" t="s">
        <v>770</v>
      </c>
      <c r="D15650" s="372">
        <v>2.52</v>
      </c>
    </row>
    <row r="15651" spans="1:4" x14ac:dyDescent="0.25">
      <c r="A15651" s="369" t="s">
        <v>8991</v>
      </c>
      <c r="B15651" s="370" t="s">
        <v>8992</v>
      </c>
      <c r="C15651" s="371" t="s">
        <v>770</v>
      </c>
      <c r="D15651" s="372">
        <v>4.1235999999999997</v>
      </c>
    </row>
    <row r="15652" spans="1:4" x14ac:dyDescent="0.25">
      <c r="A15652" s="369" t="s">
        <v>8993</v>
      </c>
      <c r="B15652" s="370" t="s">
        <v>8994</v>
      </c>
      <c r="C15652" s="371" t="s">
        <v>32</v>
      </c>
      <c r="D15652" s="372">
        <v>120.5823</v>
      </c>
    </row>
    <row r="15653" spans="1:4" ht="30" x14ac:dyDescent="0.25">
      <c r="A15653" s="369" t="s">
        <v>9011</v>
      </c>
      <c r="B15653" s="370" t="s">
        <v>9012</v>
      </c>
      <c r="C15653" s="371" t="s">
        <v>32</v>
      </c>
      <c r="D15653" s="372">
        <v>85.932400000000001</v>
      </c>
    </row>
    <row r="15654" spans="1:4" ht="45" x14ac:dyDescent="0.25">
      <c r="A15654" s="369" t="s">
        <v>9013</v>
      </c>
      <c r="B15654" s="370" t="s">
        <v>9014</v>
      </c>
      <c r="C15654" s="371" t="s">
        <v>32</v>
      </c>
      <c r="D15654" s="372">
        <v>5.9073000000000002</v>
      </c>
    </row>
    <row r="15655" spans="1:4" x14ac:dyDescent="0.25">
      <c r="A15655" s="369" t="s">
        <v>9049</v>
      </c>
      <c r="B15655" s="370" t="s">
        <v>9050</v>
      </c>
      <c r="C15655" s="371" t="s">
        <v>25</v>
      </c>
      <c r="D15655" s="372">
        <v>0.2787</v>
      </c>
    </row>
    <row r="15656" spans="1:4" x14ac:dyDescent="0.25">
      <c r="A15656" s="369" t="s">
        <v>9075</v>
      </c>
      <c r="B15656" s="370" t="s">
        <v>9076</v>
      </c>
      <c r="C15656" s="371" t="s">
        <v>32</v>
      </c>
      <c r="D15656" s="372">
        <v>1152.3320000000001</v>
      </c>
    </row>
    <row r="15657" spans="1:4" x14ac:dyDescent="0.25">
      <c r="A15657" s="369" t="s">
        <v>9077</v>
      </c>
      <c r="B15657" s="370" t="s">
        <v>9078</v>
      </c>
      <c r="C15657" s="371" t="s">
        <v>32</v>
      </c>
      <c r="D15657" s="372">
        <v>60.6492</v>
      </c>
    </row>
    <row r="15658" spans="1:4" ht="30" x14ac:dyDescent="0.25">
      <c r="A15658" s="369" t="s">
        <v>9159</v>
      </c>
      <c r="B15658" s="370" t="s">
        <v>9160</v>
      </c>
      <c r="C15658" s="371" t="s">
        <v>52</v>
      </c>
      <c r="D15658" s="372">
        <v>1</v>
      </c>
    </row>
    <row r="15659" spans="1:4" ht="30" x14ac:dyDescent="0.25">
      <c r="A15659" s="369" t="s">
        <v>9212</v>
      </c>
      <c r="B15659" s="370" t="s">
        <v>9213</v>
      </c>
      <c r="C15659" s="371" t="s">
        <v>25</v>
      </c>
      <c r="D15659" s="372">
        <v>11.357900000000001</v>
      </c>
    </row>
    <row r="15660" spans="1:4" x14ac:dyDescent="0.25">
      <c r="A15660" s="369" t="s">
        <v>9224</v>
      </c>
      <c r="B15660" s="370" t="s">
        <v>9225</v>
      </c>
      <c r="C15660" s="371" t="s">
        <v>25</v>
      </c>
      <c r="D15660" s="372">
        <v>3.6400000000000002E-2</v>
      </c>
    </row>
    <row r="15661" spans="1:4" x14ac:dyDescent="0.25">
      <c r="A15661" s="369" t="s">
        <v>9364</v>
      </c>
      <c r="B15661" s="370" t="s">
        <v>9365</v>
      </c>
      <c r="C15661" s="371" t="s">
        <v>52</v>
      </c>
      <c r="D15661" s="372">
        <v>33.910499999999999</v>
      </c>
    </row>
    <row r="15662" spans="1:4" x14ac:dyDescent="0.25">
      <c r="A15662" s="369" t="s">
        <v>9370</v>
      </c>
      <c r="B15662" s="370" t="s">
        <v>9371</v>
      </c>
      <c r="C15662" s="371" t="s">
        <v>21</v>
      </c>
      <c r="D15662" s="372">
        <v>4.6543999999999999</v>
      </c>
    </row>
    <row r="15663" spans="1:4" ht="30" x14ac:dyDescent="0.25">
      <c r="A15663" s="369" t="s">
        <v>9398</v>
      </c>
      <c r="B15663" s="370" t="s">
        <v>9399</v>
      </c>
      <c r="C15663" s="371" t="s">
        <v>21</v>
      </c>
      <c r="D15663" s="372">
        <v>5.7182000000000004</v>
      </c>
    </row>
    <row r="15664" spans="1:4" x14ac:dyDescent="0.25">
      <c r="A15664" s="369" t="s">
        <v>9506</v>
      </c>
      <c r="B15664" s="370" t="s">
        <v>9507</v>
      </c>
      <c r="C15664" s="371" t="s">
        <v>32</v>
      </c>
      <c r="D15664" s="372">
        <v>3.9895</v>
      </c>
    </row>
    <row r="15665" spans="1:4" x14ac:dyDescent="0.25">
      <c r="A15665" s="369" t="s">
        <v>9508</v>
      </c>
      <c r="B15665" s="370" t="s">
        <v>9509</v>
      </c>
      <c r="C15665" s="371" t="s">
        <v>32</v>
      </c>
      <c r="D15665" s="372">
        <v>33.081299999999999</v>
      </c>
    </row>
    <row r="15666" spans="1:4" ht="30" x14ac:dyDescent="0.25">
      <c r="A15666" s="369" t="s">
        <v>9578</v>
      </c>
      <c r="B15666" s="370" t="s">
        <v>9579</v>
      </c>
      <c r="C15666" s="371" t="s">
        <v>32</v>
      </c>
      <c r="D15666" s="372">
        <v>42.152700000000003</v>
      </c>
    </row>
    <row r="15667" spans="1:4" x14ac:dyDescent="0.25">
      <c r="A15667" s="369" t="s">
        <v>9662</v>
      </c>
      <c r="B15667" s="370" t="s">
        <v>9663</v>
      </c>
      <c r="C15667" s="371" t="s">
        <v>569</v>
      </c>
      <c r="D15667" s="372">
        <v>0.14549999999999999</v>
      </c>
    </row>
    <row r="15668" spans="1:4" x14ac:dyDescent="0.25">
      <c r="A15668" s="369" t="s">
        <v>9664</v>
      </c>
      <c r="B15668" s="370" t="s">
        <v>9665</v>
      </c>
      <c r="C15668" s="371" t="s">
        <v>21</v>
      </c>
      <c r="D15668" s="372">
        <v>0.22620000000000001</v>
      </c>
    </row>
    <row r="15669" spans="1:4" ht="60" x14ac:dyDescent="0.25">
      <c r="A15669" s="369" t="s">
        <v>9744</v>
      </c>
      <c r="B15669" s="370" t="s">
        <v>9745</v>
      </c>
      <c r="C15669" s="371" t="s">
        <v>21</v>
      </c>
      <c r="D15669" s="372">
        <v>0.23649999999999999</v>
      </c>
    </row>
    <row r="15670" spans="1:4" ht="45" x14ac:dyDescent="0.25">
      <c r="A15670" s="369" t="s">
        <v>9766</v>
      </c>
      <c r="B15670" s="370" t="s">
        <v>9767</v>
      </c>
      <c r="C15670" s="371" t="s">
        <v>310</v>
      </c>
      <c r="D15670" s="372">
        <v>8.2299999999999998E-2</v>
      </c>
    </row>
    <row r="15671" spans="1:4" x14ac:dyDescent="0.25">
      <c r="A15671" s="369" t="s">
        <v>9888</v>
      </c>
      <c r="B15671" s="370" t="s">
        <v>9889</v>
      </c>
      <c r="C15671" s="371" t="s">
        <v>310</v>
      </c>
      <c r="D15671" s="372">
        <v>0.13300000000000001</v>
      </c>
    </row>
    <row r="15672" spans="1:4" x14ac:dyDescent="0.25">
      <c r="A15672" s="369" t="s">
        <v>10086</v>
      </c>
      <c r="B15672" s="370" t="s">
        <v>10087</v>
      </c>
      <c r="C15672" s="371" t="s">
        <v>21</v>
      </c>
      <c r="D15672" s="372">
        <v>9.1600000000000001E-2</v>
      </c>
    </row>
    <row r="15673" spans="1:4" ht="30" x14ac:dyDescent="0.25">
      <c r="A15673" s="369" t="s">
        <v>10161</v>
      </c>
      <c r="B15673" s="370" t="s">
        <v>10162</v>
      </c>
      <c r="C15673" s="371" t="s">
        <v>52</v>
      </c>
      <c r="D15673" s="372">
        <v>0.6109</v>
      </c>
    </row>
    <row r="15674" spans="1:4" x14ac:dyDescent="0.25">
      <c r="A15674" s="369" t="s">
        <v>10163</v>
      </c>
      <c r="B15674" s="370" t="s">
        <v>10164</v>
      </c>
      <c r="C15674" s="371" t="s">
        <v>52</v>
      </c>
      <c r="D15674" s="372">
        <v>1.1898</v>
      </c>
    </row>
    <row r="15675" spans="1:4" ht="30" x14ac:dyDescent="0.25">
      <c r="A15675" s="369" t="s">
        <v>10167</v>
      </c>
      <c r="B15675" s="370" t="s">
        <v>10168</v>
      </c>
      <c r="C15675" s="371" t="s">
        <v>569</v>
      </c>
      <c r="D15675" s="372">
        <v>9.06E-2</v>
      </c>
    </row>
    <row r="15676" spans="1:4" ht="30" x14ac:dyDescent="0.25">
      <c r="A15676" s="369" t="s">
        <v>10524</v>
      </c>
      <c r="B15676" s="370" t="s">
        <v>10525</v>
      </c>
      <c r="C15676" s="371" t="s">
        <v>569</v>
      </c>
      <c r="D15676" s="372">
        <v>8.4356000000000009</v>
      </c>
    </row>
    <row r="15677" spans="1:4" x14ac:dyDescent="0.25">
      <c r="A15677" s="369" t="s">
        <v>10526</v>
      </c>
      <c r="B15677" s="370" t="s">
        <v>10527</v>
      </c>
      <c r="C15677" s="371" t="s">
        <v>569</v>
      </c>
      <c r="D15677" s="372">
        <v>1.8709</v>
      </c>
    </row>
    <row r="15678" spans="1:4" ht="45" x14ac:dyDescent="0.25">
      <c r="A15678" s="369" t="s">
        <v>10530</v>
      </c>
      <c r="B15678" s="370" t="s">
        <v>10531</v>
      </c>
      <c r="C15678" s="371" t="s">
        <v>310</v>
      </c>
      <c r="D15678" s="372">
        <v>16.871300000000002</v>
      </c>
    </row>
    <row r="15679" spans="1:4" ht="60" x14ac:dyDescent="0.25">
      <c r="A15679" s="369" t="s">
        <v>10546</v>
      </c>
      <c r="B15679" s="370" t="s">
        <v>10547</v>
      </c>
      <c r="C15679" s="371" t="s">
        <v>310</v>
      </c>
      <c r="D15679" s="372">
        <v>1.5590999999999999</v>
      </c>
    </row>
    <row r="15680" spans="1:4" ht="60" x14ac:dyDescent="0.25">
      <c r="A15680" s="369" t="s">
        <v>10584</v>
      </c>
      <c r="B15680" s="370" t="s">
        <v>10585</v>
      </c>
      <c r="C15680" s="371" t="s">
        <v>310</v>
      </c>
      <c r="D15680" s="372">
        <v>1.2473000000000001</v>
      </c>
    </row>
    <row r="15681" spans="1:4" ht="30" x14ac:dyDescent="0.25">
      <c r="A15681" s="369" t="s">
        <v>10586</v>
      </c>
      <c r="B15681" s="370" t="s">
        <v>10587</v>
      </c>
      <c r="C15681" s="371" t="s">
        <v>310</v>
      </c>
      <c r="D15681" s="372">
        <v>1.6871</v>
      </c>
    </row>
    <row r="15682" spans="1:4" ht="30" x14ac:dyDescent="0.25">
      <c r="A15682" s="369" t="s">
        <v>10606</v>
      </c>
      <c r="B15682" s="370" t="s">
        <v>10607</v>
      </c>
      <c r="C15682" s="371" t="s">
        <v>310</v>
      </c>
      <c r="D15682" s="372">
        <v>2.6194999999999999</v>
      </c>
    </row>
    <row r="15683" spans="1:4" ht="30" x14ac:dyDescent="0.25">
      <c r="A15683" s="369" t="s">
        <v>10608</v>
      </c>
      <c r="B15683" s="370" t="s">
        <v>10609</v>
      </c>
      <c r="C15683" s="371" t="s">
        <v>310</v>
      </c>
      <c r="D15683" s="372">
        <v>4.7149999999999999</v>
      </c>
    </row>
    <row r="15684" spans="1:4" x14ac:dyDescent="0.25">
      <c r="A15684" s="369" t="s">
        <v>10612</v>
      </c>
      <c r="B15684" s="370" t="s">
        <v>10613</v>
      </c>
      <c r="C15684" s="371" t="s">
        <v>310</v>
      </c>
      <c r="D15684" s="372">
        <v>1.5717000000000001</v>
      </c>
    </row>
    <row r="15685" spans="1:4" ht="30" x14ac:dyDescent="0.25">
      <c r="A15685" s="369" t="s">
        <v>11229</v>
      </c>
      <c r="B15685" s="370" t="s">
        <v>11230</v>
      </c>
      <c r="C15685" s="371" t="s">
        <v>569</v>
      </c>
      <c r="D15685" s="372">
        <v>3.6400000000000002E-2</v>
      </c>
    </row>
    <row r="15686" spans="1:4" x14ac:dyDescent="0.25">
      <c r="A15686" s="369" t="s">
        <v>12041</v>
      </c>
      <c r="B15686" s="370" t="s">
        <v>12042</v>
      </c>
      <c r="C15686" s="371" t="s">
        <v>569</v>
      </c>
      <c r="D15686" s="372">
        <v>1.8200000000000001E-2</v>
      </c>
    </row>
    <row r="15687" spans="1:4" ht="30" x14ac:dyDescent="0.25">
      <c r="A15687" s="369" t="s">
        <v>14671</v>
      </c>
      <c r="B15687" s="370" t="s">
        <v>14672</v>
      </c>
      <c r="C15687" s="371" t="s">
        <v>21</v>
      </c>
      <c r="D15687" s="372">
        <v>2.1659999999999999</v>
      </c>
    </row>
    <row r="15688" spans="1:4" ht="45" x14ac:dyDescent="0.25">
      <c r="A15688" s="369" t="s">
        <v>14687</v>
      </c>
      <c r="B15688" s="370" t="s">
        <v>14688</v>
      </c>
      <c r="C15688" s="371" t="s">
        <v>770</v>
      </c>
      <c r="D15688" s="372">
        <v>0.1143</v>
      </c>
    </row>
    <row r="15689" spans="1:4" x14ac:dyDescent="0.25">
      <c r="A15689" s="365" t="s">
        <v>8313</v>
      </c>
      <c r="B15689" s="366" t="s">
        <v>5336</v>
      </c>
      <c r="C15689" s="367"/>
      <c r="D15689" s="368"/>
    </row>
    <row r="15690" spans="1:4" x14ac:dyDescent="0.25">
      <c r="A15690" s="369" t="s">
        <v>5337</v>
      </c>
      <c r="B15690" s="370" t="s">
        <v>452</v>
      </c>
      <c r="C15690" s="371" t="s">
        <v>569</v>
      </c>
      <c r="D15690" s="372"/>
    </row>
    <row r="15691" spans="1:4" x14ac:dyDescent="0.25">
      <c r="A15691" s="369" t="s">
        <v>8919</v>
      </c>
      <c r="B15691" s="370" t="s">
        <v>8920</v>
      </c>
      <c r="C15691" s="371" t="s">
        <v>770</v>
      </c>
      <c r="D15691" s="372">
        <v>0.3</v>
      </c>
    </row>
    <row r="15692" spans="1:4" x14ac:dyDescent="0.25">
      <c r="A15692" s="369" t="s">
        <v>8921</v>
      </c>
      <c r="B15692" s="370" t="s">
        <v>8922</v>
      </c>
      <c r="C15692" s="371" t="s">
        <v>770</v>
      </c>
      <c r="D15692" s="372">
        <v>0.3</v>
      </c>
    </row>
    <row r="15693" spans="1:4" x14ac:dyDescent="0.25">
      <c r="A15693" s="369" t="s">
        <v>9108</v>
      </c>
      <c r="B15693" s="370" t="s">
        <v>9109</v>
      </c>
      <c r="C15693" s="371" t="s">
        <v>52</v>
      </c>
      <c r="D15693" s="372">
        <v>0.36</v>
      </c>
    </row>
    <row r="15694" spans="1:4" x14ac:dyDescent="0.25">
      <c r="A15694" s="369" t="s">
        <v>11747</v>
      </c>
      <c r="B15694" s="370" t="s">
        <v>11748</v>
      </c>
      <c r="C15694" s="371" t="s">
        <v>569</v>
      </c>
      <c r="D15694" s="372">
        <v>1</v>
      </c>
    </row>
    <row r="15695" spans="1:4" x14ac:dyDescent="0.25">
      <c r="A15695" s="369" t="s">
        <v>5338</v>
      </c>
      <c r="B15695" s="370" t="s">
        <v>5339</v>
      </c>
      <c r="C15695" s="371" t="s">
        <v>569</v>
      </c>
      <c r="D15695" s="372"/>
    </row>
    <row r="15696" spans="1:4" x14ac:dyDescent="0.25">
      <c r="A15696" s="369" t="s">
        <v>8919</v>
      </c>
      <c r="B15696" s="370" t="s">
        <v>8920</v>
      </c>
      <c r="C15696" s="371" t="s">
        <v>770</v>
      </c>
      <c r="D15696" s="372">
        <v>0.4</v>
      </c>
    </row>
    <row r="15697" spans="1:4" x14ac:dyDescent="0.25">
      <c r="A15697" s="369" t="s">
        <v>8921</v>
      </c>
      <c r="B15697" s="370" t="s">
        <v>8922</v>
      </c>
      <c r="C15697" s="371" t="s">
        <v>770</v>
      </c>
      <c r="D15697" s="372">
        <v>0.4</v>
      </c>
    </row>
    <row r="15698" spans="1:4" x14ac:dyDescent="0.25">
      <c r="A15698" s="369" t="s">
        <v>9108</v>
      </c>
      <c r="B15698" s="370" t="s">
        <v>9109</v>
      </c>
      <c r="C15698" s="371" t="s">
        <v>52</v>
      </c>
      <c r="D15698" s="372">
        <v>0.48</v>
      </c>
    </row>
    <row r="15699" spans="1:4" x14ac:dyDescent="0.25">
      <c r="A15699" s="369" t="s">
        <v>11749</v>
      </c>
      <c r="B15699" s="370" t="s">
        <v>11750</v>
      </c>
      <c r="C15699" s="371" t="s">
        <v>569</v>
      </c>
      <c r="D15699" s="372">
        <v>1</v>
      </c>
    </row>
    <row r="15700" spans="1:4" x14ac:dyDescent="0.25">
      <c r="A15700" s="369" t="s">
        <v>5340</v>
      </c>
      <c r="B15700" s="370" t="s">
        <v>5341</v>
      </c>
      <c r="C15700" s="371" t="s">
        <v>569</v>
      </c>
      <c r="D15700" s="372"/>
    </row>
    <row r="15701" spans="1:4" x14ac:dyDescent="0.25">
      <c r="A15701" s="369" t="s">
        <v>8919</v>
      </c>
      <c r="B15701" s="370" t="s">
        <v>8920</v>
      </c>
      <c r="C15701" s="371" t="s">
        <v>770</v>
      </c>
      <c r="D15701" s="372">
        <v>0.45</v>
      </c>
    </row>
    <row r="15702" spans="1:4" x14ac:dyDescent="0.25">
      <c r="A15702" s="369" t="s">
        <v>8921</v>
      </c>
      <c r="B15702" s="370" t="s">
        <v>8922</v>
      </c>
      <c r="C15702" s="371" t="s">
        <v>770</v>
      </c>
      <c r="D15702" s="372">
        <v>0.45</v>
      </c>
    </row>
    <row r="15703" spans="1:4" x14ac:dyDescent="0.25">
      <c r="A15703" s="369" t="s">
        <v>9108</v>
      </c>
      <c r="B15703" s="370" t="s">
        <v>9109</v>
      </c>
      <c r="C15703" s="371" t="s">
        <v>52</v>
      </c>
      <c r="D15703" s="372">
        <v>0.6</v>
      </c>
    </row>
    <row r="15704" spans="1:4" x14ac:dyDescent="0.25">
      <c r="A15704" s="369" t="s">
        <v>11755</v>
      </c>
      <c r="B15704" s="370" t="s">
        <v>11756</v>
      </c>
      <c r="C15704" s="371" t="s">
        <v>569</v>
      </c>
      <c r="D15704" s="372">
        <v>1</v>
      </c>
    </row>
    <row r="15705" spans="1:4" x14ac:dyDescent="0.25">
      <c r="A15705" s="369" t="s">
        <v>5342</v>
      </c>
      <c r="B15705" s="370" t="s">
        <v>5343</v>
      </c>
      <c r="C15705" s="371" t="s">
        <v>569</v>
      </c>
      <c r="D15705" s="372"/>
    </row>
    <row r="15706" spans="1:4" x14ac:dyDescent="0.25">
      <c r="A15706" s="369" t="s">
        <v>8919</v>
      </c>
      <c r="B15706" s="370" t="s">
        <v>8920</v>
      </c>
      <c r="C15706" s="371" t="s">
        <v>770</v>
      </c>
      <c r="D15706" s="372">
        <v>0.45</v>
      </c>
    </row>
    <row r="15707" spans="1:4" x14ac:dyDescent="0.25">
      <c r="A15707" s="369" t="s">
        <v>8921</v>
      </c>
      <c r="B15707" s="370" t="s">
        <v>8922</v>
      </c>
      <c r="C15707" s="371" t="s">
        <v>770</v>
      </c>
      <c r="D15707" s="372">
        <v>0.45</v>
      </c>
    </row>
    <row r="15708" spans="1:4" x14ac:dyDescent="0.25">
      <c r="A15708" s="369" t="s">
        <v>9108</v>
      </c>
      <c r="B15708" s="370" t="s">
        <v>9109</v>
      </c>
      <c r="C15708" s="371" t="s">
        <v>52</v>
      </c>
      <c r="D15708" s="372">
        <v>0.72</v>
      </c>
    </row>
    <row r="15709" spans="1:4" x14ac:dyDescent="0.25">
      <c r="A15709" s="369" t="s">
        <v>11751</v>
      </c>
      <c r="B15709" s="370" t="s">
        <v>11752</v>
      </c>
      <c r="C15709" s="371" t="s">
        <v>569</v>
      </c>
      <c r="D15709" s="372">
        <v>1</v>
      </c>
    </row>
    <row r="15710" spans="1:4" x14ac:dyDescent="0.25">
      <c r="A15710" s="369" t="s">
        <v>5344</v>
      </c>
      <c r="B15710" s="370" t="s">
        <v>5345</v>
      </c>
      <c r="C15710" s="371" t="s">
        <v>569</v>
      </c>
      <c r="D15710" s="372"/>
    </row>
    <row r="15711" spans="1:4" x14ac:dyDescent="0.25">
      <c r="A15711" s="369" t="s">
        <v>8919</v>
      </c>
      <c r="B15711" s="370" t="s">
        <v>8920</v>
      </c>
      <c r="C15711" s="371" t="s">
        <v>770</v>
      </c>
      <c r="D15711" s="372">
        <v>0.6</v>
      </c>
    </row>
    <row r="15712" spans="1:4" x14ac:dyDescent="0.25">
      <c r="A15712" s="369" t="s">
        <v>8921</v>
      </c>
      <c r="B15712" s="370" t="s">
        <v>8922</v>
      </c>
      <c r="C15712" s="371" t="s">
        <v>770</v>
      </c>
      <c r="D15712" s="372">
        <v>0.6</v>
      </c>
    </row>
    <row r="15713" spans="1:4" x14ac:dyDescent="0.25">
      <c r="A15713" s="369" t="s">
        <v>9108</v>
      </c>
      <c r="B15713" s="370" t="s">
        <v>9109</v>
      </c>
      <c r="C15713" s="371" t="s">
        <v>52</v>
      </c>
      <c r="D15713" s="372">
        <v>0.96</v>
      </c>
    </row>
    <row r="15714" spans="1:4" x14ac:dyDescent="0.25">
      <c r="A15714" s="369" t="s">
        <v>11753</v>
      </c>
      <c r="B15714" s="370" t="s">
        <v>11754</v>
      </c>
      <c r="C15714" s="371" t="s">
        <v>569</v>
      </c>
      <c r="D15714" s="372">
        <v>1</v>
      </c>
    </row>
    <row r="15715" spans="1:4" x14ac:dyDescent="0.25">
      <c r="A15715" s="369" t="s">
        <v>5346</v>
      </c>
      <c r="B15715" s="370" t="s">
        <v>5347</v>
      </c>
      <c r="C15715" s="371" t="s">
        <v>569</v>
      </c>
      <c r="D15715" s="372"/>
    </row>
    <row r="15716" spans="1:4" x14ac:dyDescent="0.25">
      <c r="A15716" s="369" t="s">
        <v>8919</v>
      </c>
      <c r="B15716" s="370" t="s">
        <v>8920</v>
      </c>
      <c r="C15716" s="371" t="s">
        <v>770</v>
      </c>
      <c r="D15716" s="372">
        <v>0.45</v>
      </c>
    </row>
    <row r="15717" spans="1:4" x14ac:dyDescent="0.25">
      <c r="A15717" s="369" t="s">
        <v>8921</v>
      </c>
      <c r="B15717" s="370" t="s">
        <v>8922</v>
      </c>
      <c r="C15717" s="371" t="s">
        <v>770</v>
      </c>
      <c r="D15717" s="372">
        <v>0.45</v>
      </c>
    </row>
    <row r="15718" spans="1:4" x14ac:dyDescent="0.25">
      <c r="A15718" s="369" t="s">
        <v>9108</v>
      </c>
      <c r="B15718" s="370" t="s">
        <v>9109</v>
      </c>
      <c r="C15718" s="371" t="s">
        <v>52</v>
      </c>
      <c r="D15718" s="372">
        <v>1.08</v>
      </c>
    </row>
    <row r="15719" spans="1:4" x14ac:dyDescent="0.25">
      <c r="A15719" s="369" t="s">
        <v>11757</v>
      </c>
      <c r="B15719" s="370" t="s">
        <v>11758</v>
      </c>
      <c r="C15719" s="371" t="s">
        <v>569</v>
      </c>
      <c r="D15719" s="372">
        <v>1</v>
      </c>
    </row>
    <row r="15720" spans="1:4" x14ac:dyDescent="0.25">
      <c r="A15720" s="369" t="s">
        <v>5348</v>
      </c>
      <c r="B15720" s="370" t="s">
        <v>5349</v>
      </c>
      <c r="C15720" s="371" t="s">
        <v>569</v>
      </c>
      <c r="D15720" s="372"/>
    </row>
    <row r="15721" spans="1:4" x14ac:dyDescent="0.25">
      <c r="A15721" s="369" t="s">
        <v>8919</v>
      </c>
      <c r="B15721" s="370" t="s">
        <v>8920</v>
      </c>
      <c r="C15721" s="371" t="s">
        <v>770</v>
      </c>
      <c r="D15721" s="372">
        <v>2</v>
      </c>
    </row>
    <row r="15722" spans="1:4" x14ac:dyDescent="0.25">
      <c r="A15722" s="369" t="s">
        <v>8921</v>
      </c>
      <c r="B15722" s="370" t="s">
        <v>8922</v>
      </c>
      <c r="C15722" s="371" t="s">
        <v>770</v>
      </c>
      <c r="D15722" s="372">
        <v>2</v>
      </c>
    </row>
    <row r="15723" spans="1:4" x14ac:dyDescent="0.25">
      <c r="A15723" s="369" t="s">
        <v>9660</v>
      </c>
      <c r="B15723" s="370" t="s">
        <v>9661</v>
      </c>
      <c r="C15723" s="371" t="s">
        <v>569</v>
      </c>
      <c r="D15723" s="372">
        <v>8</v>
      </c>
    </row>
    <row r="15724" spans="1:4" ht="30" x14ac:dyDescent="0.25">
      <c r="A15724" s="369" t="s">
        <v>11249</v>
      </c>
      <c r="B15724" s="370" t="s">
        <v>11250</v>
      </c>
      <c r="C15724" s="371" t="s">
        <v>569</v>
      </c>
      <c r="D15724" s="372">
        <v>1</v>
      </c>
    </row>
    <row r="15725" spans="1:4" ht="45" x14ac:dyDescent="0.25">
      <c r="A15725" s="369" t="s">
        <v>11567</v>
      </c>
      <c r="B15725" s="370" t="s">
        <v>11568</v>
      </c>
      <c r="C15725" s="371" t="s">
        <v>569</v>
      </c>
      <c r="D15725" s="372">
        <v>1</v>
      </c>
    </row>
    <row r="15726" spans="1:4" x14ac:dyDescent="0.25">
      <c r="A15726" s="365" t="s">
        <v>8314</v>
      </c>
      <c r="B15726" s="366" t="s">
        <v>15236</v>
      </c>
      <c r="C15726" s="367"/>
      <c r="D15726" s="368"/>
    </row>
    <row r="15727" spans="1:4" x14ac:dyDescent="0.25">
      <c r="A15727" s="369" t="s">
        <v>5350</v>
      </c>
      <c r="B15727" s="370" t="s">
        <v>5351</v>
      </c>
      <c r="C15727" s="371" t="s">
        <v>569</v>
      </c>
      <c r="D15727" s="372"/>
    </row>
    <row r="15728" spans="1:4" x14ac:dyDescent="0.25">
      <c r="A15728" s="369" t="s">
        <v>8949</v>
      </c>
      <c r="B15728" s="370" t="s">
        <v>8950</v>
      </c>
      <c r="C15728" s="371" t="s">
        <v>770</v>
      </c>
      <c r="D15728" s="372">
        <v>3</v>
      </c>
    </row>
    <row r="15729" spans="1:4" x14ac:dyDescent="0.25">
      <c r="A15729" s="369" t="s">
        <v>5352</v>
      </c>
      <c r="B15729" s="370" t="s">
        <v>5353</v>
      </c>
      <c r="C15729" s="371" t="s">
        <v>569</v>
      </c>
      <c r="D15729" s="372"/>
    </row>
    <row r="15730" spans="1:4" x14ac:dyDescent="0.25">
      <c r="A15730" s="369" t="s">
        <v>8949</v>
      </c>
      <c r="B15730" s="370" t="s">
        <v>8950</v>
      </c>
      <c r="C15730" s="371" t="s">
        <v>770</v>
      </c>
      <c r="D15730" s="372">
        <v>8</v>
      </c>
    </row>
    <row r="15731" spans="1:4" x14ac:dyDescent="0.25">
      <c r="A15731" s="369" t="s">
        <v>5354</v>
      </c>
      <c r="B15731" s="370" t="s">
        <v>5355</v>
      </c>
      <c r="C15731" s="371" t="s">
        <v>569</v>
      </c>
      <c r="D15731" s="372"/>
    </row>
    <row r="15732" spans="1:4" x14ac:dyDescent="0.25">
      <c r="A15732" s="369" t="s">
        <v>8949</v>
      </c>
      <c r="B15732" s="370" t="s">
        <v>8950</v>
      </c>
      <c r="C15732" s="371" t="s">
        <v>770</v>
      </c>
      <c r="D15732" s="372">
        <v>18</v>
      </c>
    </row>
    <row r="15733" spans="1:4" x14ac:dyDescent="0.25">
      <c r="A15733" s="365" t="s">
        <v>8316</v>
      </c>
      <c r="B15733" s="366" t="s">
        <v>15237</v>
      </c>
      <c r="C15733" s="367"/>
      <c r="D15733" s="368"/>
    </row>
    <row r="15734" spans="1:4" x14ac:dyDescent="0.25">
      <c r="A15734" s="365" t="s">
        <v>8317</v>
      </c>
      <c r="B15734" s="366" t="s">
        <v>15238</v>
      </c>
      <c r="C15734" s="367"/>
      <c r="D15734" s="368"/>
    </row>
    <row r="15735" spans="1:4" x14ac:dyDescent="0.25">
      <c r="A15735" s="369" t="s">
        <v>5358</v>
      </c>
      <c r="B15735" s="370" t="s">
        <v>5359</v>
      </c>
      <c r="C15735" s="371" t="s">
        <v>569</v>
      </c>
      <c r="D15735" s="372"/>
    </row>
    <row r="15736" spans="1:4" x14ac:dyDescent="0.25">
      <c r="A15736" s="369" t="s">
        <v>8919</v>
      </c>
      <c r="B15736" s="370" t="s">
        <v>8920</v>
      </c>
      <c r="C15736" s="371" t="s">
        <v>770</v>
      </c>
      <c r="D15736" s="372">
        <v>1</v>
      </c>
    </row>
    <row r="15737" spans="1:4" x14ac:dyDescent="0.25">
      <c r="A15737" s="369" t="s">
        <v>8921</v>
      </c>
      <c r="B15737" s="370" t="s">
        <v>8922</v>
      </c>
      <c r="C15737" s="371" t="s">
        <v>770</v>
      </c>
      <c r="D15737" s="372">
        <v>1</v>
      </c>
    </row>
    <row r="15738" spans="1:4" x14ac:dyDescent="0.25">
      <c r="A15738" s="369" t="s">
        <v>11095</v>
      </c>
      <c r="B15738" s="370" t="s">
        <v>11096</v>
      </c>
      <c r="C15738" s="371" t="s">
        <v>569</v>
      </c>
      <c r="D15738" s="372">
        <v>1</v>
      </c>
    </row>
    <row r="15739" spans="1:4" ht="30" x14ac:dyDescent="0.25">
      <c r="A15739" s="369" t="s">
        <v>11561</v>
      </c>
      <c r="B15739" s="370" t="s">
        <v>11562</v>
      </c>
      <c r="C15739" s="371" t="s">
        <v>569</v>
      </c>
      <c r="D15739" s="372">
        <v>1</v>
      </c>
    </row>
    <row r="15740" spans="1:4" x14ac:dyDescent="0.25">
      <c r="A15740" s="369" t="s">
        <v>5360</v>
      </c>
      <c r="B15740" s="370" t="s">
        <v>5361</v>
      </c>
      <c r="C15740" s="371" t="s">
        <v>569</v>
      </c>
      <c r="D15740" s="372"/>
    </row>
    <row r="15741" spans="1:4" x14ac:dyDescent="0.25">
      <c r="A15741" s="369" t="s">
        <v>8919</v>
      </c>
      <c r="B15741" s="370" t="s">
        <v>8920</v>
      </c>
      <c r="C15741" s="371" t="s">
        <v>770</v>
      </c>
      <c r="D15741" s="372">
        <v>1</v>
      </c>
    </row>
    <row r="15742" spans="1:4" x14ac:dyDescent="0.25">
      <c r="A15742" s="369" t="s">
        <v>8921</v>
      </c>
      <c r="B15742" s="370" t="s">
        <v>8922</v>
      </c>
      <c r="C15742" s="371" t="s">
        <v>770</v>
      </c>
      <c r="D15742" s="372">
        <v>1</v>
      </c>
    </row>
    <row r="15743" spans="1:4" x14ac:dyDescent="0.25">
      <c r="A15743" s="369" t="s">
        <v>11091</v>
      </c>
      <c r="B15743" s="370" t="s">
        <v>11092</v>
      </c>
      <c r="C15743" s="371" t="s">
        <v>569</v>
      </c>
      <c r="D15743" s="372">
        <v>1</v>
      </c>
    </row>
    <row r="15744" spans="1:4" ht="30" x14ac:dyDescent="0.25">
      <c r="A15744" s="369" t="s">
        <v>11561</v>
      </c>
      <c r="B15744" s="370" t="s">
        <v>11562</v>
      </c>
      <c r="C15744" s="371" t="s">
        <v>569</v>
      </c>
      <c r="D15744" s="372">
        <v>1</v>
      </c>
    </row>
    <row r="15745" spans="1:4" x14ac:dyDescent="0.25">
      <c r="A15745" s="369" t="s">
        <v>217</v>
      </c>
      <c r="B15745" s="370" t="s">
        <v>218</v>
      </c>
      <c r="C15745" s="371" t="s">
        <v>569</v>
      </c>
      <c r="D15745" s="372"/>
    </row>
    <row r="15746" spans="1:4" x14ac:dyDescent="0.25">
      <c r="A15746" s="369" t="s">
        <v>8919</v>
      </c>
      <c r="B15746" s="370" t="s">
        <v>8920</v>
      </c>
      <c r="C15746" s="371" t="s">
        <v>770</v>
      </c>
      <c r="D15746" s="372">
        <v>1</v>
      </c>
    </row>
    <row r="15747" spans="1:4" x14ac:dyDescent="0.25">
      <c r="A15747" s="369" t="s">
        <v>8921</v>
      </c>
      <c r="B15747" s="370" t="s">
        <v>8922</v>
      </c>
      <c r="C15747" s="371" t="s">
        <v>770</v>
      </c>
      <c r="D15747" s="372">
        <v>1</v>
      </c>
    </row>
    <row r="15748" spans="1:4" x14ac:dyDescent="0.25">
      <c r="A15748" s="369" t="s">
        <v>11085</v>
      </c>
      <c r="B15748" s="370" t="s">
        <v>11086</v>
      </c>
      <c r="C15748" s="371" t="s">
        <v>569</v>
      </c>
      <c r="D15748" s="372">
        <v>1</v>
      </c>
    </row>
    <row r="15749" spans="1:4" ht="30" x14ac:dyDescent="0.25">
      <c r="A15749" s="369" t="s">
        <v>11559</v>
      </c>
      <c r="B15749" s="370" t="s">
        <v>11560</v>
      </c>
      <c r="C15749" s="371" t="s">
        <v>569</v>
      </c>
      <c r="D15749" s="372">
        <v>1</v>
      </c>
    </row>
    <row r="15750" spans="1:4" x14ac:dyDescent="0.25">
      <c r="A15750" s="369" t="s">
        <v>5362</v>
      </c>
      <c r="B15750" s="370" t="s">
        <v>5363</v>
      </c>
      <c r="C15750" s="371" t="s">
        <v>569</v>
      </c>
      <c r="D15750" s="372"/>
    </row>
    <row r="15751" spans="1:4" x14ac:dyDescent="0.25">
      <c r="A15751" s="369" t="s">
        <v>8919</v>
      </c>
      <c r="B15751" s="370" t="s">
        <v>8920</v>
      </c>
      <c r="C15751" s="371" t="s">
        <v>770</v>
      </c>
      <c r="D15751" s="372">
        <v>1</v>
      </c>
    </row>
    <row r="15752" spans="1:4" x14ac:dyDescent="0.25">
      <c r="A15752" s="369" t="s">
        <v>8921</v>
      </c>
      <c r="B15752" s="370" t="s">
        <v>8922</v>
      </c>
      <c r="C15752" s="371" t="s">
        <v>770</v>
      </c>
      <c r="D15752" s="372">
        <v>1</v>
      </c>
    </row>
    <row r="15753" spans="1:4" x14ac:dyDescent="0.25">
      <c r="A15753" s="369" t="s">
        <v>11109</v>
      </c>
      <c r="B15753" s="370" t="s">
        <v>11110</v>
      </c>
      <c r="C15753" s="371" t="s">
        <v>569</v>
      </c>
      <c r="D15753" s="372">
        <v>1</v>
      </c>
    </row>
    <row r="15754" spans="1:4" ht="30" x14ac:dyDescent="0.25">
      <c r="A15754" s="369" t="s">
        <v>11559</v>
      </c>
      <c r="B15754" s="370" t="s">
        <v>11560</v>
      </c>
      <c r="C15754" s="371" t="s">
        <v>569</v>
      </c>
      <c r="D15754" s="372">
        <v>1</v>
      </c>
    </row>
    <row r="15755" spans="1:4" ht="30" x14ac:dyDescent="0.25">
      <c r="A15755" s="369" t="s">
        <v>5364</v>
      </c>
      <c r="B15755" s="370" t="s">
        <v>5365</v>
      </c>
      <c r="C15755" s="371" t="s">
        <v>569</v>
      </c>
      <c r="D15755" s="372"/>
    </row>
    <row r="15756" spans="1:4" x14ac:dyDescent="0.25">
      <c r="A15756" s="369" t="s">
        <v>8919</v>
      </c>
      <c r="B15756" s="370" t="s">
        <v>8920</v>
      </c>
      <c r="C15756" s="371" t="s">
        <v>770</v>
      </c>
      <c r="D15756" s="372">
        <v>1</v>
      </c>
    </row>
    <row r="15757" spans="1:4" x14ac:dyDescent="0.25">
      <c r="A15757" s="369" t="s">
        <v>8921</v>
      </c>
      <c r="B15757" s="370" t="s">
        <v>8922</v>
      </c>
      <c r="C15757" s="371" t="s">
        <v>770</v>
      </c>
      <c r="D15757" s="372">
        <v>1</v>
      </c>
    </row>
    <row r="15758" spans="1:4" ht="30" x14ac:dyDescent="0.25">
      <c r="A15758" s="369" t="s">
        <v>11093</v>
      </c>
      <c r="B15758" s="370" t="s">
        <v>11094</v>
      </c>
      <c r="C15758" s="371" t="s">
        <v>569</v>
      </c>
      <c r="D15758" s="372">
        <v>1</v>
      </c>
    </row>
    <row r="15759" spans="1:4" ht="30" x14ac:dyDescent="0.25">
      <c r="A15759" s="369" t="s">
        <v>5366</v>
      </c>
      <c r="B15759" s="370" t="s">
        <v>5367</v>
      </c>
      <c r="C15759" s="371" t="s">
        <v>569</v>
      </c>
      <c r="D15759" s="372"/>
    </row>
    <row r="15760" spans="1:4" x14ac:dyDescent="0.25">
      <c r="A15760" s="369" t="s">
        <v>8919</v>
      </c>
      <c r="B15760" s="370" t="s">
        <v>8920</v>
      </c>
      <c r="C15760" s="371" t="s">
        <v>770</v>
      </c>
      <c r="D15760" s="372">
        <v>1</v>
      </c>
    </row>
    <row r="15761" spans="1:4" x14ac:dyDescent="0.25">
      <c r="A15761" s="369" t="s">
        <v>8921</v>
      </c>
      <c r="B15761" s="370" t="s">
        <v>8922</v>
      </c>
      <c r="C15761" s="371" t="s">
        <v>770</v>
      </c>
      <c r="D15761" s="372">
        <v>1</v>
      </c>
    </row>
    <row r="15762" spans="1:4" ht="30" x14ac:dyDescent="0.25">
      <c r="A15762" s="369" t="s">
        <v>11087</v>
      </c>
      <c r="B15762" s="370" t="s">
        <v>11088</v>
      </c>
      <c r="C15762" s="371" t="s">
        <v>569</v>
      </c>
      <c r="D15762" s="372">
        <v>1</v>
      </c>
    </row>
    <row r="15763" spans="1:4" x14ac:dyDescent="0.25">
      <c r="A15763" s="365" t="s">
        <v>8318</v>
      </c>
      <c r="B15763" s="366" t="s">
        <v>5368</v>
      </c>
      <c r="C15763" s="367"/>
      <c r="D15763" s="368"/>
    </row>
    <row r="15764" spans="1:4" x14ac:dyDescent="0.25">
      <c r="A15764" s="369" t="s">
        <v>219</v>
      </c>
      <c r="B15764" s="370" t="s">
        <v>220</v>
      </c>
      <c r="C15764" s="371" t="s">
        <v>569</v>
      </c>
      <c r="D15764" s="372"/>
    </row>
    <row r="15765" spans="1:4" x14ac:dyDescent="0.25">
      <c r="A15765" s="369" t="s">
        <v>8935</v>
      </c>
      <c r="B15765" s="370" t="s">
        <v>8936</v>
      </c>
      <c r="C15765" s="371" t="s">
        <v>770</v>
      </c>
      <c r="D15765" s="372">
        <v>4.7</v>
      </c>
    </row>
    <row r="15766" spans="1:4" x14ac:dyDescent="0.25">
      <c r="A15766" s="369" t="s">
        <v>8949</v>
      </c>
      <c r="B15766" s="370" t="s">
        <v>8950</v>
      </c>
      <c r="C15766" s="371" t="s">
        <v>770</v>
      </c>
      <c r="D15766" s="372">
        <v>5.4</v>
      </c>
    </row>
    <row r="15767" spans="1:4" x14ac:dyDescent="0.25">
      <c r="A15767" s="369" t="s">
        <v>8993</v>
      </c>
      <c r="B15767" s="370" t="s">
        <v>8994</v>
      </c>
      <c r="C15767" s="371" t="s">
        <v>32</v>
      </c>
      <c r="D15767" s="372">
        <v>26.5</v>
      </c>
    </row>
    <row r="15768" spans="1:4" x14ac:dyDescent="0.25">
      <c r="A15768" s="369" t="s">
        <v>9049</v>
      </c>
      <c r="B15768" s="370" t="s">
        <v>9050</v>
      </c>
      <c r="C15768" s="371" t="s">
        <v>25</v>
      </c>
      <c r="D15768" s="372">
        <v>0.14000000000000001</v>
      </c>
    </row>
    <row r="15769" spans="1:4" x14ac:dyDescent="0.25">
      <c r="A15769" s="369" t="s">
        <v>9061</v>
      </c>
      <c r="B15769" s="370" t="s">
        <v>9062</v>
      </c>
      <c r="C15769" s="371" t="s">
        <v>25</v>
      </c>
      <c r="D15769" s="372">
        <v>3.6999999999999998E-2</v>
      </c>
    </row>
    <row r="15770" spans="1:4" x14ac:dyDescent="0.25">
      <c r="A15770" s="369" t="s">
        <v>9073</v>
      </c>
      <c r="B15770" s="370" t="s">
        <v>9074</v>
      </c>
      <c r="C15770" s="371" t="s">
        <v>32</v>
      </c>
      <c r="D15770" s="372">
        <v>0.65</v>
      </c>
    </row>
    <row r="15771" spans="1:4" x14ac:dyDescent="0.25">
      <c r="A15771" s="369" t="s">
        <v>9952</v>
      </c>
      <c r="B15771" s="370" t="s">
        <v>9953</v>
      </c>
      <c r="C15771" s="371" t="s">
        <v>569</v>
      </c>
      <c r="D15771" s="372">
        <v>105</v>
      </c>
    </row>
    <row r="15772" spans="1:4" x14ac:dyDescent="0.25">
      <c r="A15772" s="369" t="s">
        <v>5369</v>
      </c>
      <c r="B15772" s="370" t="s">
        <v>8319</v>
      </c>
      <c r="C15772" s="371" t="s">
        <v>569</v>
      </c>
      <c r="D15772" s="372"/>
    </row>
    <row r="15773" spans="1:4" x14ac:dyDescent="0.25">
      <c r="A15773" s="369" t="s">
        <v>8903</v>
      </c>
      <c r="B15773" s="370" t="s">
        <v>8904</v>
      </c>
      <c r="C15773" s="371" t="s">
        <v>770</v>
      </c>
      <c r="D15773" s="372">
        <v>0.98</v>
      </c>
    </row>
    <row r="15774" spans="1:4" x14ac:dyDescent="0.25">
      <c r="A15774" s="369" t="s">
        <v>8919</v>
      </c>
      <c r="B15774" s="370" t="s">
        <v>8920</v>
      </c>
      <c r="C15774" s="371" t="s">
        <v>770</v>
      </c>
      <c r="D15774" s="372">
        <v>0.98</v>
      </c>
    </row>
    <row r="15775" spans="1:4" x14ac:dyDescent="0.25">
      <c r="A15775" s="369" t="s">
        <v>8949</v>
      </c>
      <c r="B15775" s="370" t="s">
        <v>8950</v>
      </c>
      <c r="C15775" s="371" t="s">
        <v>770</v>
      </c>
      <c r="D15775" s="372">
        <v>0.29249999999999998</v>
      </c>
    </row>
    <row r="15776" spans="1:4" ht="30" x14ac:dyDescent="0.25">
      <c r="A15776" s="369" t="s">
        <v>11011</v>
      </c>
      <c r="B15776" s="370" t="s">
        <v>11012</v>
      </c>
      <c r="C15776" s="371" t="s">
        <v>569</v>
      </c>
      <c r="D15776" s="372">
        <v>1</v>
      </c>
    </row>
    <row r="15777" spans="1:4" ht="30" x14ac:dyDescent="0.25">
      <c r="A15777" s="369" t="s">
        <v>5370</v>
      </c>
      <c r="B15777" s="370" t="s">
        <v>8320</v>
      </c>
      <c r="C15777" s="371" t="s">
        <v>569</v>
      </c>
      <c r="D15777" s="372"/>
    </row>
    <row r="15778" spans="1:4" x14ac:dyDescent="0.25">
      <c r="A15778" s="369" t="s">
        <v>8919</v>
      </c>
      <c r="B15778" s="370" t="s">
        <v>8920</v>
      </c>
      <c r="C15778" s="371" t="s">
        <v>770</v>
      </c>
      <c r="D15778" s="372">
        <v>1</v>
      </c>
    </row>
    <row r="15779" spans="1:4" x14ac:dyDescent="0.25">
      <c r="A15779" s="369" t="s">
        <v>8921</v>
      </c>
      <c r="B15779" s="370" t="s">
        <v>8922</v>
      </c>
      <c r="C15779" s="371" t="s">
        <v>770</v>
      </c>
      <c r="D15779" s="372">
        <v>1</v>
      </c>
    </row>
    <row r="15780" spans="1:4" ht="45" x14ac:dyDescent="0.25">
      <c r="A15780" s="369" t="s">
        <v>11009</v>
      </c>
      <c r="B15780" s="370" t="s">
        <v>11010</v>
      </c>
      <c r="C15780" s="371" t="s">
        <v>569</v>
      </c>
      <c r="D15780" s="372">
        <v>1</v>
      </c>
    </row>
    <row r="15781" spans="1:4" x14ac:dyDescent="0.25">
      <c r="A15781" s="365" t="s">
        <v>8321</v>
      </c>
      <c r="B15781" s="366" t="s">
        <v>15239</v>
      </c>
      <c r="C15781" s="367"/>
      <c r="D15781" s="368"/>
    </row>
    <row r="15782" spans="1:4" x14ac:dyDescent="0.25">
      <c r="A15782" s="369" t="s">
        <v>5372</v>
      </c>
      <c r="B15782" s="370" t="s">
        <v>5373</v>
      </c>
      <c r="C15782" s="371" t="s">
        <v>569</v>
      </c>
      <c r="D15782" s="372"/>
    </row>
    <row r="15783" spans="1:4" x14ac:dyDescent="0.25">
      <c r="A15783" s="369" t="s">
        <v>8919</v>
      </c>
      <c r="B15783" s="370" t="s">
        <v>8920</v>
      </c>
      <c r="C15783" s="371" t="s">
        <v>770</v>
      </c>
      <c r="D15783" s="372">
        <v>1</v>
      </c>
    </row>
    <row r="15784" spans="1:4" x14ac:dyDescent="0.25">
      <c r="A15784" s="369" t="s">
        <v>8921</v>
      </c>
      <c r="B15784" s="370" t="s">
        <v>8922</v>
      </c>
      <c r="C15784" s="371" t="s">
        <v>770</v>
      </c>
      <c r="D15784" s="372">
        <v>1</v>
      </c>
    </row>
    <row r="15785" spans="1:4" x14ac:dyDescent="0.25">
      <c r="A15785" s="369" t="s">
        <v>11089</v>
      </c>
      <c r="B15785" s="370" t="s">
        <v>11090</v>
      </c>
      <c r="C15785" s="371" t="s">
        <v>569</v>
      </c>
      <c r="D15785" s="372">
        <v>1</v>
      </c>
    </row>
    <row r="15786" spans="1:4" ht="30" x14ac:dyDescent="0.25">
      <c r="A15786" s="369" t="s">
        <v>11561</v>
      </c>
      <c r="B15786" s="370" t="s">
        <v>11562</v>
      </c>
      <c r="C15786" s="371" t="s">
        <v>569</v>
      </c>
      <c r="D15786" s="372">
        <v>1</v>
      </c>
    </row>
    <row r="15787" spans="1:4" x14ac:dyDescent="0.25">
      <c r="A15787" s="365" t="s">
        <v>8322</v>
      </c>
      <c r="B15787" s="366" t="s">
        <v>5374</v>
      </c>
      <c r="C15787" s="367"/>
      <c r="D15787" s="368"/>
    </row>
    <row r="15788" spans="1:4" ht="30" x14ac:dyDescent="0.25">
      <c r="A15788" s="369" t="s">
        <v>5375</v>
      </c>
      <c r="B15788" s="370" t="s">
        <v>8323</v>
      </c>
      <c r="C15788" s="371" t="s">
        <v>569</v>
      </c>
      <c r="D15788" s="372"/>
    </row>
    <row r="15789" spans="1:4" x14ac:dyDescent="0.25">
      <c r="A15789" s="369" t="s">
        <v>8919</v>
      </c>
      <c r="B15789" s="370" t="s">
        <v>8920</v>
      </c>
      <c r="C15789" s="371" t="s">
        <v>770</v>
      </c>
      <c r="D15789" s="372">
        <v>1.2</v>
      </c>
    </row>
    <row r="15790" spans="1:4" x14ac:dyDescent="0.25">
      <c r="A15790" s="369" t="s">
        <v>8921</v>
      </c>
      <c r="B15790" s="370" t="s">
        <v>8922</v>
      </c>
      <c r="C15790" s="371" t="s">
        <v>770</v>
      </c>
      <c r="D15790" s="372">
        <v>1.2</v>
      </c>
    </row>
    <row r="15791" spans="1:4" x14ac:dyDescent="0.25">
      <c r="A15791" s="369" t="s">
        <v>11549</v>
      </c>
      <c r="B15791" s="370" t="s">
        <v>11550</v>
      </c>
      <c r="C15791" s="371" t="s">
        <v>569</v>
      </c>
      <c r="D15791" s="372">
        <v>1</v>
      </c>
    </row>
    <row r="15792" spans="1:4" ht="30" x14ac:dyDescent="0.25">
      <c r="A15792" s="369" t="s">
        <v>11561</v>
      </c>
      <c r="B15792" s="370" t="s">
        <v>11562</v>
      </c>
      <c r="C15792" s="371" t="s">
        <v>569</v>
      </c>
      <c r="D15792" s="372">
        <v>1</v>
      </c>
    </row>
    <row r="15793" spans="1:4" x14ac:dyDescent="0.25">
      <c r="A15793" s="369" t="s">
        <v>5376</v>
      </c>
      <c r="B15793" s="370" t="s">
        <v>5377</v>
      </c>
      <c r="C15793" s="371" t="s">
        <v>569</v>
      </c>
      <c r="D15793" s="372"/>
    </row>
    <row r="15794" spans="1:4" x14ac:dyDescent="0.25">
      <c r="A15794" s="369" t="s">
        <v>8919</v>
      </c>
      <c r="B15794" s="370" t="s">
        <v>8920</v>
      </c>
      <c r="C15794" s="371" t="s">
        <v>770</v>
      </c>
      <c r="D15794" s="372">
        <v>1.5</v>
      </c>
    </row>
    <row r="15795" spans="1:4" x14ac:dyDescent="0.25">
      <c r="A15795" s="369" t="s">
        <v>8921</v>
      </c>
      <c r="B15795" s="370" t="s">
        <v>8922</v>
      </c>
      <c r="C15795" s="371" t="s">
        <v>770</v>
      </c>
      <c r="D15795" s="372">
        <v>1.5</v>
      </c>
    </row>
    <row r="15796" spans="1:4" x14ac:dyDescent="0.25">
      <c r="A15796" s="369" t="s">
        <v>11553</v>
      </c>
      <c r="B15796" s="370" t="s">
        <v>11554</v>
      </c>
      <c r="C15796" s="371" t="s">
        <v>569</v>
      </c>
      <c r="D15796" s="372">
        <v>1</v>
      </c>
    </row>
    <row r="15797" spans="1:4" x14ac:dyDescent="0.25">
      <c r="A15797" s="369" t="s">
        <v>11555</v>
      </c>
      <c r="B15797" s="370" t="s">
        <v>11556</v>
      </c>
      <c r="C15797" s="371" t="s">
        <v>569</v>
      </c>
      <c r="D15797" s="372">
        <v>3</v>
      </c>
    </row>
    <row r="15798" spans="1:4" ht="30" x14ac:dyDescent="0.25">
      <c r="A15798" s="369" t="s">
        <v>11559</v>
      </c>
      <c r="B15798" s="370" t="s">
        <v>11560</v>
      </c>
      <c r="C15798" s="371" t="s">
        <v>569</v>
      </c>
      <c r="D15798" s="372">
        <v>1</v>
      </c>
    </row>
    <row r="15799" spans="1:4" ht="30" x14ac:dyDescent="0.25">
      <c r="A15799" s="369" t="s">
        <v>12051</v>
      </c>
      <c r="B15799" s="370" t="s">
        <v>12052</v>
      </c>
      <c r="C15799" s="371" t="s">
        <v>569</v>
      </c>
      <c r="D15799" s="372">
        <v>4</v>
      </c>
    </row>
    <row r="15800" spans="1:4" ht="30" x14ac:dyDescent="0.25">
      <c r="A15800" s="369" t="s">
        <v>12053</v>
      </c>
      <c r="B15800" s="370" t="s">
        <v>12054</v>
      </c>
      <c r="C15800" s="371" t="s">
        <v>569</v>
      </c>
      <c r="D15800" s="372">
        <v>1</v>
      </c>
    </row>
    <row r="15801" spans="1:4" x14ac:dyDescent="0.25">
      <c r="A15801" s="369" t="s">
        <v>12101</v>
      </c>
      <c r="B15801" s="370" t="s">
        <v>12102</v>
      </c>
      <c r="C15801" s="371" t="s">
        <v>32</v>
      </c>
      <c r="D15801" s="372">
        <v>2.5000000000000001E-2</v>
      </c>
    </row>
    <row r="15802" spans="1:4" x14ac:dyDescent="0.25">
      <c r="A15802" s="365" t="s">
        <v>8324</v>
      </c>
      <c r="B15802" s="366" t="s">
        <v>5378</v>
      </c>
      <c r="C15802" s="367"/>
      <c r="D15802" s="368"/>
    </row>
    <row r="15803" spans="1:4" x14ac:dyDescent="0.25">
      <c r="A15803" s="369" t="s">
        <v>409</v>
      </c>
      <c r="B15803" s="370" t="s">
        <v>408</v>
      </c>
      <c r="C15803" s="371" t="s">
        <v>569</v>
      </c>
      <c r="D15803" s="372"/>
    </row>
    <row r="15804" spans="1:4" x14ac:dyDescent="0.25">
      <c r="A15804" s="369" t="s">
        <v>8919</v>
      </c>
      <c r="B15804" s="370" t="s">
        <v>8920</v>
      </c>
      <c r="C15804" s="371" t="s">
        <v>770</v>
      </c>
      <c r="D15804" s="372">
        <v>0.06</v>
      </c>
    </row>
    <row r="15805" spans="1:4" x14ac:dyDescent="0.25">
      <c r="A15805" s="369" t="s">
        <v>8921</v>
      </c>
      <c r="B15805" s="370" t="s">
        <v>8922</v>
      </c>
      <c r="C15805" s="371" t="s">
        <v>770</v>
      </c>
      <c r="D15805" s="372">
        <v>0.06</v>
      </c>
    </row>
    <row r="15806" spans="1:4" x14ac:dyDescent="0.25">
      <c r="A15806" s="369" t="s">
        <v>11571</v>
      </c>
      <c r="B15806" s="370" t="s">
        <v>408</v>
      </c>
      <c r="C15806" s="371" t="s">
        <v>569</v>
      </c>
      <c r="D15806" s="372">
        <v>1</v>
      </c>
    </row>
    <row r="15807" spans="1:4" x14ac:dyDescent="0.25">
      <c r="A15807" s="369" t="s">
        <v>530</v>
      </c>
      <c r="B15807" s="370" t="s">
        <v>531</v>
      </c>
      <c r="C15807" s="371" t="s">
        <v>21</v>
      </c>
      <c r="D15807" s="372"/>
    </row>
    <row r="15808" spans="1:4" x14ac:dyDescent="0.25">
      <c r="A15808" s="369" t="s">
        <v>8935</v>
      </c>
      <c r="B15808" s="370" t="s">
        <v>8936</v>
      </c>
      <c r="C15808" s="371" t="s">
        <v>770</v>
      </c>
      <c r="D15808" s="372">
        <v>0.5</v>
      </c>
    </row>
    <row r="15809" spans="1:4" x14ac:dyDescent="0.25">
      <c r="A15809" s="369" t="s">
        <v>8949</v>
      </c>
      <c r="B15809" s="370" t="s">
        <v>8950</v>
      </c>
      <c r="C15809" s="371" t="s">
        <v>770</v>
      </c>
      <c r="D15809" s="372">
        <v>1</v>
      </c>
    </row>
    <row r="15810" spans="1:4" x14ac:dyDescent="0.25">
      <c r="A15810" s="369" t="s">
        <v>11557</v>
      </c>
      <c r="B15810" s="370" t="s">
        <v>11558</v>
      </c>
      <c r="C15810" s="371" t="s">
        <v>569</v>
      </c>
      <c r="D15810" s="372">
        <v>3.3330000000000002</v>
      </c>
    </row>
    <row r="15811" spans="1:4" x14ac:dyDescent="0.25">
      <c r="A15811" s="369" t="s">
        <v>411</v>
      </c>
      <c r="B15811" s="370" t="s">
        <v>410</v>
      </c>
      <c r="C15811" s="371" t="s">
        <v>569</v>
      </c>
      <c r="D15811" s="372"/>
    </row>
    <row r="15812" spans="1:4" x14ac:dyDescent="0.25">
      <c r="A15812" s="369" t="s">
        <v>8919</v>
      </c>
      <c r="B15812" s="370" t="s">
        <v>8920</v>
      </c>
      <c r="C15812" s="371" t="s">
        <v>770</v>
      </c>
      <c r="D15812" s="372">
        <v>0.06</v>
      </c>
    </row>
    <row r="15813" spans="1:4" x14ac:dyDescent="0.25">
      <c r="A15813" s="369" t="s">
        <v>8921</v>
      </c>
      <c r="B15813" s="370" t="s">
        <v>8922</v>
      </c>
      <c r="C15813" s="371" t="s">
        <v>770</v>
      </c>
      <c r="D15813" s="372">
        <v>0.06</v>
      </c>
    </row>
    <row r="15814" spans="1:4" x14ac:dyDescent="0.25">
      <c r="A15814" s="369" t="s">
        <v>11572</v>
      </c>
      <c r="B15814" s="370" t="s">
        <v>410</v>
      </c>
      <c r="C15814" s="371" t="s">
        <v>569</v>
      </c>
      <c r="D15814" s="372">
        <v>1</v>
      </c>
    </row>
    <row r="15815" spans="1:4" x14ac:dyDescent="0.25">
      <c r="A15815" s="369" t="s">
        <v>5379</v>
      </c>
      <c r="B15815" s="370" t="s">
        <v>5380</v>
      </c>
      <c r="C15815" s="371" t="s">
        <v>569</v>
      </c>
      <c r="D15815" s="372"/>
    </row>
    <row r="15816" spans="1:4" x14ac:dyDescent="0.25">
      <c r="A15816" s="369" t="s">
        <v>8935</v>
      </c>
      <c r="B15816" s="370" t="s">
        <v>8936</v>
      </c>
      <c r="C15816" s="371" t="s">
        <v>770</v>
      </c>
      <c r="D15816" s="372">
        <v>0.4</v>
      </c>
    </row>
    <row r="15817" spans="1:4" x14ac:dyDescent="0.25">
      <c r="A15817" s="369" t="s">
        <v>8949</v>
      </c>
      <c r="B15817" s="370" t="s">
        <v>8950</v>
      </c>
      <c r="C15817" s="371" t="s">
        <v>770</v>
      </c>
      <c r="D15817" s="372">
        <v>0.8</v>
      </c>
    </row>
    <row r="15818" spans="1:4" ht="45" x14ac:dyDescent="0.25">
      <c r="A15818" s="369" t="s">
        <v>14954</v>
      </c>
      <c r="B15818" s="370" t="s">
        <v>14955</v>
      </c>
      <c r="C15818" s="371" t="s">
        <v>569</v>
      </c>
      <c r="D15818" s="372">
        <v>1</v>
      </c>
    </row>
    <row r="15819" spans="1:4" x14ac:dyDescent="0.25">
      <c r="A15819" s="369" t="s">
        <v>5381</v>
      </c>
      <c r="B15819" s="370" t="s">
        <v>5382</v>
      </c>
      <c r="C15819" s="371" t="s">
        <v>569</v>
      </c>
      <c r="D15819" s="372"/>
    </row>
    <row r="15820" spans="1:4" x14ac:dyDescent="0.25">
      <c r="A15820" s="369" t="s">
        <v>8919</v>
      </c>
      <c r="B15820" s="370" t="s">
        <v>8920</v>
      </c>
      <c r="C15820" s="371" t="s">
        <v>770</v>
      </c>
      <c r="D15820" s="372">
        <v>0.06</v>
      </c>
    </row>
    <row r="15821" spans="1:4" x14ac:dyDescent="0.25">
      <c r="A15821" s="369" t="s">
        <v>8921</v>
      </c>
      <c r="B15821" s="370" t="s">
        <v>8922</v>
      </c>
      <c r="C15821" s="371" t="s">
        <v>770</v>
      </c>
      <c r="D15821" s="372">
        <v>0.06</v>
      </c>
    </row>
    <row r="15822" spans="1:4" x14ac:dyDescent="0.25">
      <c r="A15822" s="369" t="s">
        <v>11574</v>
      </c>
      <c r="B15822" s="370" t="s">
        <v>5382</v>
      </c>
      <c r="C15822" s="371" t="s">
        <v>569</v>
      </c>
      <c r="D15822" s="372">
        <v>1</v>
      </c>
    </row>
    <row r="15823" spans="1:4" x14ac:dyDescent="0.25">
      <c r="A15823" s="369" t="s">
        <v>5383</v>
      </c>
      <c r="B15823" s="370" t="s">
        <v>5384</v>
      </c>
      <c r="C15823" s="371" t="s">
        <v>569</v>
      </c>
      <c r="D15823" s="372"/>
    </row>
    <row r="15824" spans="1:4" x14ac:dyDescent="0.25">
      <c r="A15824" s="369" t="s">
        <v>8919</v>
      </c>
      <c r="B15824" s="370" t="s">
        <v>8920</v>
      </c>
      <c r="C15824" s="371" t="s">
        <v>770</v>
      </c>
      <c r="D15824" s="372">
        <v>0.06</v>
      </c>
    </row>
    <row r="15825" spans="1:4" x14ac:dyDescent="0.25">
      <c r="A15825" s="369" t="s">
        <v>8921</v>
      </c>
      <c r="B15825" s="370" t="s">
        <v>8922</v>
      </c>
      <c r="C15825" s="371" t="s">
        <v>770</v>
      </c>
      <c r="D15825" s="372">
        <v>0.06</v>
      </c>
    </row>
    <row r="15826" spans="1:4" x14ac:dyDescent="0.25">
      <c r="A15826" s="369" t="s">
        <v>11573</v>
      </c>
      <c r="B15826" s="370" t="s">
        <v>5384</v>
      </c>
      <c r="C15826" s="371" t="s">
        <v>569</v>
      </c>
      <c r="D15826" s="372">
        <v>1</v>
      </c>
    </row>
    <row r="15827" spans="1:4" x14ac:dyDescent="0.25">
      <c r="A15827" s="369" t="s">
        <v>5385</v>
      </c>
      <c r="B15827" s="370" t="s">
        <v>5386</v>
      </c>
      <c r="C15827" s="371" t="s">
        <v>21</v>
      </c>
      <c r="D15827" s="372"/>
    </row>
    <row r="15828" spans="1:4" x14ac:dyDescent="0.25">
      <c r="A15828" s="369" t="s">
        <v>8935</v>
      </c>
      <c r="B15828" s="370" t="s">
        <v>8936</v>
      </c>
      <c r="C15828" s="371" t="s">
        <v>770</v>
      </c>
      <c r="D15828" s="372">
        <v>0.5</v>
      </c>
    </row>
    <row r="15829" spans="1:4" x14ac:dyDescent="0.25">
      <c r="A15829" s="369" t="s">
        <v>8949</v>
      </c>
      <c r="B15829" s="370" t="s">
        <v>8950</v>
      </c>
      <c r="C15829" s="371" t="s">
        <v>770</v>
      </c>
      <c r="D15829" s="372">
        <v>1</v>
      </c>
    </row>
    <row r="15830" spans="1:4" ht="30" x14ac:dyDescent="0.25">
      <c r="A15830" s="369" t="s">
        <v>11551</v>
      </c>
      <c r="B15830" s="370" t="s">
        <v>11552</v>
      </c>
      <c r="C15830" s="371" t="s">
        <v>569</v>
      </c>
      <c r="D15830" s="372">
        <v>1.67</v>
      </c>
    </row>
    <row r="15831" spans="1:4" ht="30" x14ac:dyDescent="0.25">
      <c r="A15831" s="369" t="s">
        <v>5387</v>
      </c>
      <c r="B15831" s="370" t="s">
        <v>8325</v>
      </c>
      <c r="C15831" s="371" t="s">
        <v>21</v>
      </c>
      <c r="D15831" s="372"/>
    </row>
    <row r="15832" spans="1:4" x14ac:dyDescent="0.25">
      <c r="A15832" s="369" t="s">
        <v>8935</v>
      </c>
      <c r="B15832" s="370" t="s">
        <v>8936</v>
      </c>
      <c r="C15832" s="371" t="s">
        <v>770</v>
      </c>
      <c r="D15832" s="372">
        <v>0.5</v>
      </c>
    </row>
    <row r="15833" spans="1:4" x14ac:dyDescent="0.25">
      <c r="A15833" s="369" t="s">
        <v>8949</v>
      </c>
      <c r="B15833" s="370" t="s">
        <v>8950</v>
      </c>
      <c r="C15833" s="371" t="s">
        <v>770</v>
      </c>
      <c r="D15833" s="372">
        <v>1</v>
      </c>
    </row>
    <row r="15834" spans="1:4" ht="30" x14ac:dyDescent="0.25">
      <c r="A15834" s="369" t="s">
        <v>10274</v>
      </c>
      <c r="B15834" s="370" t="s">
        <v>10275</v>
      </c>
      <c r="C15834" s="371" t="s">
        <v>21</v>
      </c>
      <c r="D15834" s="372">
        <v>1</v>
      </c>
    </row>
    <row r="15835" spans="1:4" ht="30" x14ac:dyDescent="0.25">
      <c r="A15835" s="369" t="s">
        <v>412</v>
      </c>
      <c r="B15835" s="370" t="s">
        <v>8326</v>
      </c>
      <c r="C15835" s="371" t="s">
        <v>569</v>
      </c>
      <c r="D15835" s="372"/>
    </row>
    <row r="15836" spans="1:4" x14ac:dyDescent="0.25">
      <c r="A15836" s="369" t="s">
        <v>8935</v>
      </c>
      <c r="B15836" s="370" t="s">
        <v>8936</v>
      </c>
      <c r="C15836" s="371" t="s">
        <v>770</v>
      </c>
      <c r="D15836" s="372">
        <v>0.25</v>
      </c>
    </row>
    <row r="15837" spans="1:4" x14ac:dyDescent="0.25">
      <c r="A15837" s="369" t="s">
        <v>8949</v>
      </c>
      <c r="B15837" s="370" t="s">
        <v>8950</v>
      </c>
      <c r="C15837" s="371" t="s">
        <v>770</v>
      </c>
      <c r="D15837" s="372">
        <v>0.5</v>
      </c>
    </row>
    <row r="15838" spans="1:4" ht="30" x14ac:dyDescent="0.25">
      <c r="A15838" s="369" t="s">
        <v>9304</v>
      </c>
      <c r="B15838" s="370" t="s">
        <v>9305</v>
      </c>
      <c r="C15838" s="371" t="s">
        <v>569</v>
      </c>
      <c r="D15838" s="372">
        <v>1</v>
      </c>
    </row>
    <row r="15839" spans="1:4" ht="30" x14ac:dyDescent="0.25">
      <c r="A15839" s="369" t="s">
        <v>5388</v>
      </c>
      <c r="B15839" s="370" t="s">
        <v>8327</v>
      </c>
      <c r="C15839" s="371" t="s">
        <v>569</v>
      </c>
      <c r="D15839" s="372"/>
    </row>
    <row r="15840" spans="1:4" x14ac:dyDescent="0.25">
      <c r="A15840" s="369" t="s">
        <v>8919</v>
      </c>
      <c r="B15840" s="370" t="s">
        <v>8920</v>
      </c>
      <c r="C15840" s="371" t="s">
        <v>770</v>
      </c>
      <c r="D15840" s="372">
        <v>1.2</v>
      </c>
    </row>
    <row r="15841" spans="1:4" x14ac:dyDescent="0.25">
      <c r="A15841" s="369" t="s">
        <v>8921</v>
      </c>
      <c r="B15841" s="370" t="s">
        <v>8922</v>
      </c>
      <c r="C15841" s="371" t="s">
        <v>770</v>
      </c>
      <c r="D15841" s="372">
        <v>1.2</v>
      </c>
    </row>
    <row r="15842" spans="1:4" ht="45" x14ac:dyDescent="0.25">
      <c r="A15842" s="369" t="s">
        <v>9720</v>
      </c>
      <c r="B15842" s="370" t="s">
        <v>9721</v>
      </c>
      <c r="C15842" s="371" t="s">
        <v>569</v>
      </c>
      <c r="D15842" s="372">
        <v>1</v>
      </c>
    </row>
    <row r="15843" spans="1:4" ht="30" x14ac:dyDescent="0.25">
      <c r="A15843" s="369" t="s">
        <v>5389</v>
      </c>
      <c r="B15843" s="370" t="s">
        <v>8328</v>
      </c>
      <c r="C15843" s="371" t="s">
        <v>569</v>
      </c>
      <c r="D15843" s="372"/>
    </row>
    <row r="15844" spans="1:4" x14ac:dyDescent="0.25">
      <c r="A15844" s="369" t="s">
        <v>8919</v>
      </c>
      <c r="B15844" s="370" t="s">
        <v>8920</v>
      </c>
      <c r="C15844" s="371" t="s">
        <v>770</v>
      </c>
      <c r="D15844" s="372">
        <v>1.2</v>
      </c>
    </row>
    <row r="15845" spans="1:4" x14ac:dyDescent="0.25">
      <c r="A15845" s="369" t="s">
        <v>8921</v>
      </c>
      <c r="B15845" s="370" t="s">
        <v>8922</v>
      </c>
      <c r="C15845" s="371" t="s">
        <v>770</v>
      </c>
      <c r="D15845" s="372">
        <v>1.2</v>
      </c>
    </row>
    <row r="15846" spans="1:4" ht="45" x14ac:dyDescent="0.25">
      <c r="A15846" s="369" t="s">
        <v>9722</v>
      </c>
      <c r="B15846" s="370" t="s">
        <v>9723</v>
      </c>
      <c r="C15846" s="371" t="s">
        <v>569</v>
      </c>
      <c r="D15846" s="372">
        <v>1</v>
      </c>
    </row>
    <row r="15847" spans="1:4" ht="30" x14ac:dyDescent="0.25">
      <c r="A15847" s="369" t="s">
        <v>5390</v>
      </c>
      <c r="B15847" s="370" t="s">
        <v>8329</v>
      </c>
      <c r="C15847" s="371" t="s">
        <v>569</v>
      </c>
      <c r="D15847" s="372"/>
    </row>
    <row r="15848" spans="1:4" x14ac:dyDescent="0.25">
      <c r="A15848" s="369" t="s">
        <v>8903</v>
      </c>
      <c r="B15848" s="370" t="s">
        <v>8904</v>
      </c>
      <c r="C15848" s="371" t="s">
        <v>770</v>
      </c>
      <c r="D15848" s="372">
        <v>1.5</v>
      </c>
    </row>
    <row r="15849" spans="1:4" x14ac:dyDescent="0.25">
      <c r="A15849" s="369" t="s">
        <v>8935</v>
      </c>
      <c r="B15849" s="370" t="s">
        <v>8936</v>
      </c>
      <c r="C15849" s="371" t="s">
        <v>770</v>
      </c>
      <c r="D15849" s="372">
        <v>1.5</v>
      </c>
    </row>
    <row r="15850" spans="1:4" x14ac:dyDescent="0.25">
      <c r="A15850" s="369" t="s">
        <v>8993</v>
      </c>
      <c r="B15850" s="370" t="s">
        <v>8994</v>
      </c>
      <c r="C15850" s="371" t="s">
        <v>32</v>
      </c>
      <c r="D15850" s="372">
        <v>9.7200000000000006</v>
      </c>
    </row>
    <row r="15851" spans="1:4" x14ac:dyDescent="0.25">
      <c r="A15851" s="369" t="s">
        <v>9049</v>
      </c>
      <c r="B15851" s="370" t="s">
        <v>9050</v>
      </c>
      <c r="C15851" s="371" t="s">
        <v>25</v>
      </c>
      <c r="D15851" s="372">
        <v>2.4E-2</v>
      </c>
    </row>
    <row r="15852" spans="1:4" ht="30" x14ac:dyDescent="0.25">
      <c r="A15852" s="369" t="s">
        <v>11207</v>
      </c>
      <c r="B15852" s="370" t="s">
        <v>11208</v>
      </c>
      <c r="C15852" s="371" t="s">
        <v>569</v>
      </c>
      <c r="D15852" s="372">
        <v>1</v>
      </c>
    </row>
    <row r="15853" spans="1:4" ht="30" x14ac:dyDescent="0.25">
      <c r="A15853" s="369" t="s">
        <v>5391</v>
      </c>
      <c r="B15853" s="370" t="s">
        <v>8330</v>
      </c>
      <c r="C15853" s="371" t="s">
        <v>569</v>
      </c>
      <c r="D15853" s="372"/>
    </row>
    <row r="15854" spans="1:4" x14ac:dyDescent="0.25">
      <c r="A15854" s="369" t="s">
        <v>8903</v>
      </c>
      <c r="B15854" s="370" t="s">
        <v>8904</v>
      </c>
      <c r="C15854" s="371" t="s">
        <v>770</v>
      </c>
      <c r="D15854" s="372">
        <v>1.5</v>
      </c>
    </row>
    <row r="15855" spans="1:4" x14ac:dyDescent="0.25">
      <c r="A15855" s="369" t="s">
        <v>8935</v>
      </c>
      <c r="B15855" s="370" t="s">
        <v>8936</v>
      </c>
      <c r="C15855" s="371" t="s">
        <v>770</v>
      </c>
      <c r="D15855" s="372">
        <v>1.5</v>
      </c>
    </row>
    <row r="15856" spans="1:4" x14ac:dyDescent="0.25">
      <c r="A15856" s="369" t="s">
        <v>8993</v>
      </c>
      <c r="B15856" s="370" t="s">
        <v>8994</v>
      </c>
      <c r="C15856" s="371" t="s">
        <v>32</v>
      </c>
      <c r="D15856" s="372">
        <v>9.7200000000000006</v>
      </c>
    </row>
    <row r="15857" spans="1:4" x14ac:dyDescent="0.25">
      <c r="A15857" s="369" t="s">
        <v>9049</v>
      </c>
      <c r="B15857" s="370" t="s">
        <v>9050</v>
      </c>
      <c r="C15857" s="371" t="s">
        <v>25</v>
      </c>
      <c r="D15857" s="372">
        <v>2.4E-2</v>
      </c>
    </row>
    <row r="15858" spans="1:4" ht="30" x14ac:dyDescent="0.25">
      <c r="A15858" s="369" t="s">
        <v>11209</v>
      </c>
      <c r="B15858" s="370" t="s">
        <v>11210</v>
      </c>
      <c r="C15858" s="371" t="s">
        <v>569</v>
      </c>
      <c r="D15858" s="372">
        <v>1</v>
      </c>
    </row>
    <row r="15859" spans="1:4" ht="30" x14ac:dyDescent="0.25">
      <c r="A15859" s="369" t="s">
        <v>5392</v>
      </c>
      <c r="B15859" s="370" t="s">
        <v>8331</v>
      </c>
      <c r="C15859" s="371" t="s">
        <v>569</v>
      </c>
      <c r="D15859" s="372"/>
    </row>
    <row r="15860" spans="1:4" x14ac:dyDescent="0.25">
      <c r="A15860" s="369" t="s">
        <v>8903</v>
      </c>
      <c r="B15860" s="370" t="s">
        <v>8904</v>
      </c>
      <c r="C15860" s="371" t="s">
        <v>770</v>
      </c>
      <c r="D15860" s="372">
        <v>1.5</v>
      </c>
    </row>
    <row r="15861" spans="1:4" x14ac:dyDescent="0.25">
      <c r="A15861" s="369" t="s">
        <v>8935</v>
      </c>
      <c r="B15861" s="370" t="s">
        <v>8936</v>
      </c>
      <c r="C15861" s="371" t="s">
        <v>770</v>
      </c>
      <c r="D15861" s="372">
        <v>1.5</v>
      </c>
    </row>
    <row r="15862" spans="1:4" x14ac:dyDescent="0.25">
      <c r="A15862" s="369" t="s">
        <v>8993</v>
      </c>
      <c r="B15862" s="370" t="s">
        <v>8994</v>
      </c>
      <c r="C15862" s="371" t="s">
        <v>32</v>
      </c>
      <c r="D15862" s="372">
        <v>9.7200000000000006</v>
      </c>
    </row>
    <row r="15863" spans="1:4" x14ac:dyDescent="0.25">
      <c r="A15863" s="369" t="s">
        <v>9049</v>
      </c>
      <c r="B15863" s="370" t="s">
        <v>9050</v>
      </c>
      <c r="C15863" s="371" t="s">
        <v>25</v>
      </c>
      <c r="D15863" s="372">
        <v>2.4E-2</v>
      </c>
    </row>
    <row r="15864" spans="1:4" ht="30" x14ac:dyDescent="0.25">
      <c r="A15864" s="369" t="s">
        <v>11211</v>
      </c>
      <c r="B15864" s="370" t="s">
        <v>11212</v>
      </c>
      <c r="C15864" s="371" t="s">
        <v>569</v>
      </c>
      <c r="D15864" s="372">
        <v>1</v>
      </c>
    </row>
    <row r="15865" spans="1:4" ht="30" x14ac:dyDescent="0.25">
      <c r="A15865" s="369" t="s">
        <v>5393</v>
      </c>
      <c r="B15865" s="370" t="s">
        <v>5394</v>
      </c>
      <c r="C15865" s="371" t="s">
        <v>569</v>
      </c>
      <c r="D15865" s="372"/>
    </row>
    <row r="15866" spans="1:4" x14ac:dyDescent="0.25">
      <c r="A15866" s="369" t="s">
        <v>8903</v>
      </c>
      <c r="B15866" s="370" t="s">
        <v>8904</v>
      </c>
      <c r="C15866" s="371" t="s">
        <v>770</v>
      </c>
      <c r="D15866" s="372">
        <v>1.5</v>
      </c>
    </row>
    <row r="15867" spans="1:4" x14ac:dyDescent="0.25">
      <c r="A15867" s="369" t="s">
        <v>8935</v>
      </c>
      <c r="B15867" s="370" t="s">
        <v>8936</v>
      </c>
      <c r="C15867" s="371" t="s">
        <v>770</v>
      </c>
      <c r="D15867" s="372">
        <v>1.5</v>
      </c>
    </row>
    <row r="15868" spans="1:4" x14ac:dyDescent="0.25">
      <c r="A15868" s="369" t="s">
        <v>8993</v>
      </c>
      <c r="B15868" s="370" t="s">
        <v>8994</v>
      </c>
      <c r="C15868" s="371" t="s">
        <v>32</v>
      </c>
      <c r="D15868" s="372">
        <v>9.7200000000000006</v>
      </c>
    </row>
    <row r="15869" spans="1:4" x14ac:dyDescent="0.25">
      <c r="A15869" s="369" t="s">
        <v>9049</v>
      </c>
      <c r="B15869" s="370" t="s">
        <v>9050</v>
      </c>
      <c r="C15869" s="371" t="s">
        <v>25</v>
      </c>
      <c r="D15869" s="372">
        <v>2.4E-2</v>
      </c>
    </row>
    <row r="15870" spans="1:4" ht="30" x14ac:dyDescent="0.25">
      <c r="A15870" s="369" t="s">
        <v>14757</v>
      </c>
      <c r="B15870" s="370" t="s">
        <v>14758</v>
      </c>
      <c r="C15870" s="371" t="s">
        <v>569</v>
      </c>
      <c r="D15870" s="372">
        <v>1</v>
      </c>
    </row>
    <row r="15871" spans="1:4" ht="30" x14ac:dyDescent="0.25">
      <c r="A15871" s="369" t="s">
        <v>5395</v>
      </c>
      <c r="B15871" s="370" t="s">
        <v>5396</v>
      </c>
      <c r="C15871" s="371" t="s">
        <v>569</v>
      </c>
      <c r="D15871" s="372"/>
    </row>
    <row r="15872" spans="1:4" x14ac:dyDescent="0.25">
      <c r="A15872" s="369" t="s">
        <v>8903</v>
      </c>
      <c r="B15872" s="370" t="s">
        <v>8904</v>
      </c>
      <c r="C15872" s="371" t="s">
        <v>770</v>
      </c>
      <c r="D15872" s="372">
        <v>1.5</v>
      </c>
    </row>
    <row r="15873" spans="1:4" x14ac:dyDescent="0.25">
      <c r="A15873" s="369" t="s">
        <v>8935</v>
      </c>
      <c r="B15873" s="370" t="s">
        <v>8936</v>
      </c>
      <c r="C15873" s="371" t="s">
        <v>770</v>
      </c>
      <c r="D15873" s="372">
        <v>1.5</v>
      </c>
    </row>
    <row r="15874" spans="1:4" x14ac:dyDescent="0.25">
      <c r="A15874" s="369" t="s">
        <v>8993</v>
      </c>
      <c r="B15874" s="370" t="s">
        <v>8994</v>
      </c>
      <c r="C15874" s="371" t="s">
        <v>32</v>
      </c>
      <c r="D15874" s="372">
        <v>9.7200000000000006</v>
      </c>
    </row>
    <row r="15875" spans="1:4" x14ac:dyDescent="0.25">
      <c r="A15875" s="369" t="s">
        <v>9049</v>
      </c>
      <c r="B15875" s="370" t="s">
        <v>9050</v>
      </c>
      <c r="C15875" s="371" t="s">
        <v>25</v>
      </c>
      <c r="D15875" s="372">
        <v>2.4E-2</v>
      </c>
    </row>
    <row r="15876" spans="1:4" ht="30" x14ac:dyDescent="0.25">
      <c r="A15876" s="369" t="s">
        <v>11213</v>
      </c>
      <c r="B15876" s="370" t="s">
        <v>11214</v>
      </c>
      <c r="C15876" s="371" t="s">
        <v>569</v>
      </c>
      <c r="D15876" s="372">
        <v>1</v>
      </c>
    </row>
    <row r="15877" spans="1:4" ht="30" x14ac:dyDescent="0.25">
      <c r="A15877" s="369" t="s">
        <v>5397</v>
      </c>
      <c r="B15877" s="370" t="s">
        <v>5398</v>
      </c>
      <c r="C15877" s="371" t="s">
        <v>569</v>
      </c>
      <c r="D15877" s="372"/>
    </row>
    <row r="15878" spans="1:4" x14ac:dyDescent="0.25">
      <c r="A15878" s="369" t="s">
        <v>8903</v>
      </c>
      <c r="B15878" s="370" t="s">
        <v>8904</v>
      </c>
      <c r="C15878" s="371" t="s">
        <v>770</v>
      </c>
      <c r="D15878" s="372">
        <v>1.5</v>
      </c>
    </row>
    <row r="15879" spans="1:4" x14ac:dyDescent="0.25">
      <c r="A15879" s="369" t="s">
        <v>8935</v>
      </c>
      <c r="B15879" s="370" t="s">
        <v>8936</v>
      </c>
      <c r="C15879" s="371" t="s">
        <v>770</v>
      </c>
      <c r="D15879" s="372">
        <v>1.5</v>
      </c>
    </row>
    <row r="15880" spans="1:4" x14ac:dyDescent="0.25">
      <c r="A15880" s="369" t="s">
        <v>8993</v>
      </c>
      <c r="B15880" s="370" t="s">
        <v>8994</v>
      </c>
      <c r="C15880" s="371" t="s">
        <v>32</v>
      </c>
      <c r="D15880" s="372">
        <v>9.7200000000000006</v>
      </c>
    </row>
    <row r="15881" spans="1:4" x14ac:dyDescent="0.25">
      <c r="A15881" s="369" t="s">
        <v>9049</v>
      </c>
      <c r="B15881" s="370" t="s">
        <v>9050</v>
      </c>
      <c r="C15881" s="371" t="s">
        <v>25</v>
      </c>
      <c r="D15881" s="372">
        <v>2.4E-2</v>
      </c>
    </row>
    <row r="15882" spans="1:4" ht="30" x14ac:dyDescent="0.25">
      <c r="A15882" s="369" t="s">
        <v>11215</v>
      </c>
      <c r="B15882" s="370" t="s">
        <v>11216</v>
      </c>
      <c r="C15882" s="371" t="s">
        <v>569</v>
      </c>
      <c r="D15882" s="372">
        <v>1</v>
      </c>
    </row>
    <row r="15883" spans="1:4" ht="30" x14ac:dyDescent="0.25">
      <c r="A15883" s="369" t="s">
        <v>5399</v>
      </c>
      <c r="B15883" s="370" t="s">
        <v>5400</v>
      </c>
      <c r="C15883" s="371" t="s">
        <v>569</v>
      </c>
      <c r="D15883" s="372"/>
    </row>
    <row r="15884" spans="1:4" x14ac:dyDescent="0.25">
      <c r="A15884" s="369" t="s">
        <v>8903</v>
      </c>
      <c r="B15884" s="370" t="s">
        <v>8904</v>
      </c>
      <c r="C15884" s="371" t="s">
        <v>770</v>
      </c>
      <c r="D15884" s="372">
        <v>1.5</v>
      </c>
    </row>
    <row r="15885" spans="1:4" x14ac:dyDescent="0.25">
      <c r="A15885" s="369" t="s">
        <v>8935</v>
      </c>
      <c r="B15885" s="370" t="s">
        <v>8936</v>
      </c>
      <c r="C15885" s="371" t="s">
        <v>770</v>
      </c>
      <c r="D15885" s="372">
        <v>1.5</v>
      </c>
    </row>
    <row r="15886" spans="1:4" x14ac:dyDescent="0.25">
      <c r="A15886" s="369" t="s">
        <v>8993</v>
      </c>
      <c r="B15886" s="370" t="s">
        <v>8994</v>
      </c>
      <c r="C15886" s="371" t="s">
        <v>32</v>
      </c>
      <c r="D15886" s="372">
        <v>9.7200000000000006</v>
      </c>
    </row>
    <row r="15887" spans="1:4" x14ac:dyDescent="0.25">
      <c r="A15887" s="369" t="s">
        <v>9049</v>
      </c>
      <c r="B15887" s="370" t="s">
        <v>9050</v>
      </c>
      <c r="C15887" s="371" t="s">
        <v>25</v>
      </c>
      <c r="D15887" s="372">
        <v>2.4E-2</v>
      </c>
    </row>
    <row r="15888" spans="1:4" ht="30" x14ac:dyDescent="0.25">
      <c r="A15888" s="369" t="s">
        <v>11217</v>
      </c>
      <c r="B15888" s="370" t="s">
        <v>11218</v>
      </c>
      <c r="C15888" s="371" t="s">
        <v>569</v>
      </c>
      <c r="D15888" s="372">
        <v>1</v>
      </c>
    </row>
    <row r="15889" spans="1:4" ht="30" x14ac:dyDescent="0.25">
      <c r="A15889" s="369" t="s">
        <v>5401</v>
      </c>
      <c r="B15889" s="370" t="s">
        <v>8332</v>
      </c>
      <c r="C15889" s="371" t="s">
        <v>569</v>
      </c>
      <c r="D15889" s="372"/>
    </row>
    <row r="15890" spans="1:4" x14ac:dyDescent="0.25">
      <c r="A15890" s="369" t="s">
        <v>8903</v>
      </c>
      <c r="B15890" s="370" t="s">
        <v>8904</v>
      </c>
      <c r="C15890" s="371" t="s">
        <v>770</v>
      </c>
      <c r="D15890" s="372">
        <v>1.5</v>
      </c>
    </row>
    <row r="15891" spans="1:4" x14ac:dyDescent="0.25">
      <c r="A15891" s="369" t="s">
        <v>8935</v>
      </c>
      <c r="B15891" s="370" t="s">
        <v>8936</v>
      </c>
      <c r="C15891" s="371" t="s">
        <v>770</v>
      </c>
      <c r="D15891" s="372">
        <v>1.5</v>
      </c>
    </row>
    <row r="15892" spans="1:4" x14ac:dyDescent="0.25">
      <c r="A15892" s="369" t="s">
        <v>8993</v>
      </c>
      <c r="B15892" s="370" t="s">
        <v>8994</v>
      </c>
      <c r="C15892" s="371" t="s">
        <v>32</v>
      </c>
      <c r="D15892" s="372">
        <v>9.7200000000000006</v>
      </c>
    </row>
    <row r="15893" spans="1:4" x14ac:dyDescent="0.25">
      <c r="A15893" s="369" t="s">
        <v>9049</v>
      </c>
      <c r="B15893" s="370" t="s">
        <v>9050</v>
      </c>
      <c r="C15893" s="371" t="s">
        <v>25</v>
      </c>
      <c r="D15893" s="372">
        <v>2.4E-2</v>
      </c>
    </row>
    <row r="15894" spans="1:4" ht="45" x14ac:dyDescent="0.25">
      <c r="A15894" s="369" t="s">
        <v>11569</v>
      </c>
      <c r="B15894" s="370" t="s">
        <v>11570</v>
      </c>
      <c r="C15894" s="371" t="s">
        <v>569</v>
      </c>
      <c r="D15894" s="372">
        <v>1</v>
      </c>
    </row>
    <row r="15895" spans="1:4" ht="30" x14ac:dyDescent="0.25">
      <c r="A15895" s="369" t="s">
        <v>5402</v>
      </c>
      <c r="B15895" s="370" t="s">
        <v>8333</v>
      </c>
      <c r="C15895" s="371" t="s">
        <v>569</v>
      </c>
      <c r="D15895" s="372"/>
    </row>
    <row r="15896" spans="1:4" x14ac:dyDescent="0.25">
      <c r="A15896" s="369" t="s">
        <v>8903</v>
      </c>
      <c r="B15896" s="370" t="s">
        <v>8904</v>
      </c>
      <c r="C15896" s="371" t="s">
        <v>770</v>
      </c>
      <c r="D15896" s="372">
        <v>1.5</v>
      </c>
    </row>
    <row r="15897" spans="1:4" x14ac:dyDescent="0.25">
      <c r="A15897" s="369" t="s">
        <v>8935</v>
      </c>
      <c r="B15897" s="370" t="s">
        <v>8936</v>
      </c>
      <c r="C15897" s="371" t="s">
        <v>770</v>
      </c>
      <c r="D15897" s="372">
        <v>1.5</v>
      </c>
    </row>
    <row r="15898" spans="1:4" x14ac:dyDescent="0.25">
      <c r="A15898" s="369" t="s">
        <v>8993</v>
      </c>
      <c r="B15898" s="370" t="s">
        <v>8994</v>
      </c>
      <c r="C15898" s="371" t="s">
        <v>32</v>
      </c>
      <c r="D15898" s="372">
        <v>9.7200000000000006</v>
      </c>
    </row>
    <row r="15899" spans="1:4" x14ac:dyDescent="0.25">
      <c r="A15899" s="369" t="s">
        <v>9049</v>
      </c>
      <c r="B15899" s="370" t="s">
        <v>9050</v>
      </c>
      <c r="C15899" s="371" t="s">
        <v>25</v>
      </c>
      <c r="D15899" s="372">
        <v>2.4E-2</v>
      </c>
    </row>
    <row r="15900" spans="1:4" ht="45" x14ac:dyDescent="0.25">
      <c r="A15900" s="369" t="s">
        <v>11205</v>
      </c>
      <c r="B15900" s="370" t="s">
        <v>11206</v>
      </c>
      <c r="C15900" s="371" t="s">
        <v>569</v>
      </c>
      <c r="D15900" s="372">
        <v>1</v>
      </c>
    </row>
    <row r="15901" spans="1:4" ht="30" x14ac:dyDescent="0.25">
      <c r="A15901" s="369" t="s">
        <v>5403</v>
      </c>
      <c r="B15901" s="370" t="s">
        <v>8334</v>
      </c>
      <c r="C15901" s="371" t="s">
        <v>52</v>
      </c>
      <c r="D15901" s="372"/>
    </row>
    <row r="15902" spans="1:4" x14ac:dyDescent="0.25">
      <c r="A15902" s="369" t="s">
        <v>8935</v>
      </c>
      <c r="B15902" s="370" t="s">
        <v>8936</v>
      </c>
      <c r="C15902" s="371" t="s">
        <v>770</v>
      </c>
      <c r="D15902" s="372">
        <v>0.47</v>
      </c>
    </row>
    <row r="15903" spans="1:4" x14ac:dyDescent="0.25">
      <c r="A15903" s="369" t="s">
        <v>8949</v>
      </c>
      <c r="B15903" s="370" t="s">
        <v>8950</v>
      </c>
      <c r="C15903" s="371" t="s">
        <v>770</v>
      </c>
      <c r="D15903" s="372">
        <v>0.47</v>
      </c>
    </row>
    <row r="15904" spans="1:4" ht="30" x14ac:dyDescent="0.25">
      <c r="A15904" s="369" t="s">
        <v>12263</v>
      </c>
      <c r="B15904" s="370" t="s">
        <v>12264</v>
      </c>
      <c r="C15904" s="371" t="s">
        <v>52</v>
      </c>
      <c r="D15904" s="372">
        <v>1</v>
      </c>
    </row>
    <row r="15905" spans="1:4" ht="30" x14ac:dyDescent="0.25">
      <c r="A15905" s="369" t="s">
        <v>5404</v>
      </c>
      <c r="B15905" s="370" t="s">
        <v>8335</v>
      </c>
      <c r="C15905" s="371" t="s">
        <v>52</v>
      </c>
      <c r="D15905" s="372"/>
    </row>
    <row r="15906" spans="1:4" x14ac:dyDescent="0.25">
      <c r="A15906" s="369" t="s">
        <v>8935</v>
      </c>
      <c r="B15906" s="370" t="s">
        <v>8936</v>
      </c>
      <c r="C15906" s="371" t="s">
        <v>770</v>
      </c>
      <c r="D15906" s="372">
        <v>0.62</v>
      </c>
    </row>
    <row r="15907" spans="1:4" x14ac:dyDescent="0.25">
      <c r="A15907" s="369" t="s">
        <v>8949</v>
      </c>
      <c r="B15907" s="370" t="s">
        <v>8950</v>
      </c>
      <c r="C15907" s="371" t="s">
        <v>770</v>
      </c>
      <c r="D15907" s="372">
        <v>0.62</v>
      </c>
    </row>
    <row r="15908" spans="1:4" ht="30" x14ac:dyDescent="0.25">
      <c r="A15908" s="369" t="s">
        <v>12265</v>
      </c>
      <c r="B15908" s="370" t="s">
        <v>12266</v>
      </c>
      <c r="C15908" s="371" t="s">
        <v>52</v>
      </c>
      <c r="D15908" s="372">
        <v>1</v>
      </c>
    </row>
    <row r="15909" spans="1:4" x14ac:dyDescent="0.25">
      <c r="A15909" s="365" t="s">
        <v>8336</v>
      </c>
      <c r="B15909" s="366" t="s">
        <v>15240</v>
      </c>
      <c r="C15909" s="367"/>
      <c r="D15909" s="368"/>
    </row>
    <row r="15910" spans="1:4" x14ac:dyDescent="0.25">
      <c r="A15910" s="369" t="s">
        <v>5406</v>
      </c>
      <c r="B15910" s="370" t="s">
        <v>5407</v>
      </c>
      <c r="C15910" s="371" t="s">
        <v>569</v>
      </c>
      <c r="D15910" s="372"/>
    </row>
    <row r="15911" spans="1:4" x14ac:dyDescent="0.25">
      <c r="A15911" s="369" t="s">
        <v>8919</v>
      </c>
      <c r="B15911" s="370" t="s">
        <v>8920</v>
      </c>
      <c r="C15911" s="371" t="s">
        <v>770</v>
      </c>
      <c r="D15911" s="372">
        <v>1</v>
      </c>
    </row>
    <row r="15912" spans="1:4" x14ac:dyDescent="0.25">
      <c r="A15912" s="369" t="s">
        <v>8921</v>
      </c>
      <c r="B15912" s="370" t="s">
        <v>8922</v>
      </c>
      <c r="C15912" s="371" t="s">
        <v>770</v>
      </c>
      <c r="D15912" s="372">
        <v>1</v>
      </c>
    </row>
    <row r="15913" spans="1:4" x14ac:dyDescent="0.25">
      <c r="A15913" s="369" t="s">
        <v>11077</v>
      </c>
      <c r="B15913" s="370" t="s">
        <v>11078</v>
      </c>
      <c r="C15913" s="371" t="s">
        <v>569</v>
      </c>
      <c r="D15913" s="372">
        <v>1</v>
      </c>
    </row>
    <row r="15914" spans="1:4" x14ac:dyDescent="0.25">
      <c r="A15914" s="365" t="s">
        <v>8337</v>
      </c>
      <c r="B15914" s="366" t="s">
        <v>5408</v>
      </c>
      <c r="C15914" s="367"/>
      <c r="D15914" s="368"/>
    </row>
    <row r="15915" spans="1:4" x14ac:dyDescent="0.25">
      <c r="A15915" s="369" t="s">
        <v>5409</v>
      </c>
      <c r="B15915" s="370" t="s">
        <v>5410</v>
      </c>
      <c r="C15915" s="371" t="s">
        <v>52</v>
      </c>
      <c r="D15915" s="372"/>
    </row>
    <row r="15916" spans="1:4" x14ac:dyDescent="0.25">
      <c r="A15916" s="369" t="s">
        <v>8935</v>
      </c>
      <c r="B15916" s="370" t="s">
        <v>8936</v>
      </c>
      <c r="C15916" s="371" t="s">
        <v>770</v>
      </c>
      <c r="D15916" s="372">
        <v>0.25</v>
      </c>
    </row>
    <row r="15917" spans="1:4" x14ac:dyDescent="0.25">
      <c r="A15917" s="369" t="s">
        <v>8949</v>
      </c>
      <c r="B15917" s="370" t="s">
        <v>8950</v>
      </c>
      <c r="C15917" s="371" t="s">
        <v>770</v>
      </c>
      <c r="D15917" s="372">
        <v>0.25</v>
      </c>
    </row>
    <row r="15918" spans="1:4" ht="30" x14ac:dyDescent="0.25">
      <c r="A15918" s="369" t="s">
        <v>10276</v>
      </c>
      <c r="B15918" s="370" t="s">
        <v>10277</v>
      </c>
      <c r="C15918" s="371" t="s">
        <v>52</v>
      </c>
      <c r="D15918" s="372">
        <v>1.35</v>
      </c>
    </row>
    <row r="15919" spans="1:4" ht="30" x14ac:dyDescent="0.25">
      <c r="A15919" s="369" t="s">
        <v>5411</v>
      </c>
      <c r="B15919" s="370" t="s">
        <v>5412</v>
      </c>
      <c r="C15919" s="371" t="s">
        <v>52</v>
      </c>
      <c r="D15919" s="372"/>
    </row>
    <row r="15920" spans="1:4" x14ac:dyDescent="0.25">
      <c r="A15920" s="369" t="s">
        <v>8935</v>
      </c>
      <c r="B15920" s="370" t="s">
        <v>8936</v>
      </c>
      <c r="C15920" s="371" t="s">
        <v>770</v>
      </c>
      <c r="D15920" s="372">
        <v>0.25</v>
      </c>
    </row>
    <row r="15921" spans="1:4" x14ac:dyDescent="0.25">
      <c r="A15921" s="369" t="s">
        <v>8949</v>
      </c>
      <c r="B15921" s="370" t="s">
        <v>8950</v>
      </c>
      <c r="C15921" s="371" t="s">
        <v>770</v>
      </c>
      <c r="D15921" s="372">
        <v>0.25</v>
      </c>
    </row>
    <row r="15922" spans="1:4" ht="45" x14ac:dyDescent="0.25">
      <c r="A15922" s="369" t="s">
        <v>10278</v>
      </c>
      <c r="B15922" s="370" t="s">
        <v>10279</v>
      </c>
      <c r="C15922" s="371" t="s">
        <v>52</v>
      </c>
      <c r="D15922" s="372">
        <v>1.1000000000000001</v>
      </c>
    </row>
    <row r="15923" spans="1:4" ht="30" x14ac:dyDescent="0.25">
      <c r="A15923" s="369" t="s">
        <v>5413</v>
      </c>
      <c r="B15923" s="370" t="s">
        <v>8338</v>
      </c>
      <c r="C15923" s="371" t="s">
        <v>52</v>
      </c>
      <c r="D15923" s="372"/>
    </row>
    <row r="15924" spans="1:4" x14ac:dyDescent="0.25">
      <c r="A15924" s="369" t="s">
        <v>8935</v>
      </c>
      <c r="B15924" s="370" t="s">
        <v>8936</v>
      </c>
      <c r="C15924" s="371" t="s">
        <v>770</v>
      </c>
      <c r="D15924" s="372">
        <v>0.25</v>
      </c>
    </row>
    <row r="15925" spans="1:4" x14ac:dyDescent="0.25">
      <c r="A15925" s="369" t="s">
        <v>8949</v>
      </c>
      <c r="B15925" s="370" t="s">
        <v>8950</v>
      </c>
      <c r="C15925" s="371" t="s">
        <v>770</v>
      </c>
      <c r="D15925" s="372">
        <v>0.25</v>
      </c>
    </row>
    <row r="15926" spans="1:4" ht="45" x14ac:dyDescent="0.25">
      <c r="A15926" s="369" t="s">
        <v>10280</v>
      </c>
      <c r="B15926" s="370" t="s">
        <v>10281</v>
      </c>
      <c r="C15926" s="371" t="s">
        <v>52</v>
      </c>
      <c r="D15926" s="372">
        <v>1.1000000000000001</v>
      </c>
    </row>
    <row r="15927" spans="1:4" x14ac:dyDescent="0.25">
      <c r="A15927" s="365" t="s">
        <v>8339</v>
      </c>
      <c r="B15927" s="366" t="s">
        <v>15241</v>
      </c>
      <c r="C15927" s="367"/>
      <c r="D15927" s="368"/>
    </row>
    <row r="15928" spans="1:4" x14ac:dyDescent="0.25">
      <c r="A15928" s="369" t="s">
        <v>5415</v>
      </c>
      <c r="B15928" s="370" t="s">
        <v>5416</v>
      </c>
      <c r="C15928" s="371" t="s">
        <v>569</v>
      </c>
      <c r="D15928" s="372"/>
    </row>
    <row r="15929" spans="1:4" x14ac:dyDescent="0.25">
      <c r="A15929" s="369" t="s">
        <v>8909</v>
      </c>
      <c r="B15929" s="370" t="s">
        <v>8910</v>
      </c>
      <c r="C15929" s="371" t="s">
        <v>770</v>
      </c>
      <c r="D15929" s="372">
        <v>3.2759999999999998</v>
      </c>
    </row>
    <row r="15930" spans="1:4" x14ac:dyDescent="0.25">
      <c r="A15930" s="369" t="s">
        <v>8911</v>
      </c>
      <c r="B15930" s="370" t="s">
        <v>8912</v>
      </c>
      <c r="C15930" s="371" t="s">
        <v>770</v>
      </c>
      <c r="D15930" s="372">
        <v>3.2759999999999998</v>
      </c>
    </row>
    <row r="15931" spans="1:4" x14ac:dyDescent="0.25">
      <c r="A15931" s="369" t="s">
        <v>8923</v>
      </c>
      <c r="B15931" s="370" t="s">
        <v>8924</v>
      </c>
      <c r="C15931" s="371" t="s">
        <v>770</v>
      </c>
      <c r="D15931" s="372">
        <v>2.0760000000000001</v>
      </c>
    </row>
    <row r="15932" spans="1:4" x14ac:dyDescent="0.25">
      <c r="A15932" s="369" t="s">
        <v>8925</v>
      </c>
      <c r="B15932" s="370" t="s">
        <v>8926</v>
      </c>
      <c r="C15932" s="371" t="s">
        <v>770</v>
      </c>
      <c r="D15932" s="372">
        <v>4.1520000000000001</v>
      </c>
    </row>
    <row r="15933" spans="1:4" x14ac:dyDescent="0.25">
      <c r="A15933" s="369" t="s">
        <v>8935</v>
      </c>
      <c r="B15933" s="370" t="s">
        <v>8936</v>
      </c>
      <c r="C15933" s="371" t="s">
        <v>770</v>
      </c>
      <c r="D15933" s="372">
        <v>7.7945000000000002</v>
      </c>
    </row>
    <row r="15934" spans="1:4" x14ac:dyDescent="0.25">
      <c r="A15934" s="369" t="s">
        <v>8949</v>
      </c>
      <c r="B15934" s="370" t="s">
        <v>8950</v>
      </c>
      <c r="C15934" s="371" t="s">
        <v>770</v>
      </c>
      <c r="D15934" s="372">
        <v>55.962400000000002</v>
      </c>
    </row>
    <row r="15935" spans="1:4" x14ac:dyDescent="0.25">
      <c r="A15935" s="369" t="s">
        <v>8993</v>
      </c>
      <c r="B15935" s="370" t="s">
        <v>8994</v>
      </c>
      <c r="C15935" s="371" t="s">
        <v>32</v>
      </c>
      <c r="D15935" s="372">
        <v>317.88499999999999</v>
      </c>
    </row>
    <row r="15936" spans="1:4" ht="30" x14ac:dyDescent="0.25">
      <c r="A15936" s="369" t="s">
        <v>9011</v>
      </c>
      <c r="B15936" s="370" t="s">
        <v>9012</v>
      </c>
      <c r="C15936" s="371" t="s">
        <v>32</v>
      </c>
      <c r="D15936" s="372">
        <v>10.8</v>
      </c>
    </row>
    <row r="15937" spans="1:4" x14ac:dyDescent="0.25">
      <c r="A15937" s="369" t="s">
        <v>9043</v>
      </c>
      <c r="B15937" s="370" t="s">
        <v>9044</v>
      </c>
      <c r="C15937" s="371" t="s">
        <v>32</v>
      </c>
      <c r="D15937" s="372">
        <v>9.9551999999999996</v>
      </c>
    </row>
    <row r="15938" spans="1:4" x14ac:dyDescent="0.25">
      <c r="A15938" s="369" t="s">
        <v>9049</v>
      </c>
      <c r="B15938" s="370" t="s">
        <v>9050</v>
      </c>
      <c r="C15938" s="371" t="s">
        <v>25</v>
      </c>
      <c r="D15938" s="372">
        <v>0.8105</v>
      </c>
    </row>
    <row r="15939" spans="1:4" x14ac:dyDescent="0.25">
      <c r="A15939" s="369" t="s">
        <v>9061</v>
      </c>
      <c r="B15939" s="370" t="s">
        <v>9062</v>
      </c>
      <c r="C15939" s="371" t="s">
        <v>25</v>
      </c>
      <c r="D15939" s="372">
        <v>0.51160000000000005</v>
      </c>
    </row>
    <row r="15940" spans="1:4" x14ac:dyDescent="0.25">
      <c r="A15940" s="369" t="s">
        <v>9067</v>
      </c>
      <c r="B15940" s="370" t="s">
        <v>9068</v>
      </c>
      <c r="C15940" s="371" t="s">
        <v>25</v>
      </c>
      <c r="D15940" s="372">
        <v>5.8799999999999998E-2</v>
      </c>
    </row>
    <row r="15941" spans="1:4" x14ac:dyDescent="0.25">
      <c r="A15941" s="369" t="s">
        <v>9075</v>
      </c>
      <c r="B15941" s="370" t="s">
        <v>9076</v>
      </c>
      <c r="C15941" s="371" t="s">
        <v>32</v>
      </c>
      <c r="D15941" s="372">
        <v>57.09</v>
      </c>
    </row>
    <row r="15942" spans="1:4" ht="30" x14ac:dyDescent="0.25">
      <c r="A15942" s="369" t="s">
        <v>9294</v>
      </c>
      <c r="B15942" s="370" t="s">
        <v>9295</v>
      </c>
      <c r="C15942" s="371" t="s">
        <v>569</v>
      </c>
      <c r="D15942" s="372">
        <v>85.674000000000007</v>
      </c>
    </row>
    <row r="15943" spans="1:4" x14ac:dyDescent="0.25">
      <c r="A15943" s="369" t="s">
        <v>9334</v>
      </c>
      <c r="B15943" s="370" t="s">
        <v>9335</v>
      </c>
      <c r="C15943" s="371" t="s">
        <v>569</v>
      </c>
      <c r="D15943" s="372">
        <v>1</v>
      </c>
    </row>
    <row r="15944" spans="1:4" x14ac:dyDescent="0.25">
      <c r="A15944" s="369" t="s">
        <v>9336</v>
      </c>
      <c r="B15944" s="370" t="s">
        <v>9337</v>
      </c>
      <c r="C15944" s="371" t="s">
        <v>569</v>
      </c>
      <c r="D15944" s="372">
        <v>1</v>
      </c>
    </row>
    <row r="15945" spans="1:4" x14ac:dyDescent="0.25">
      <c r="A15945" s="369" t="s">
        <v>9362</v>
      </c>
      <c r="B15945" s="370" t="s">
        <v>9363</v>
      </c>
      <c r="C15945" s="371" t="s">
        <v>52</v>
      </c>
      <c r="D15945" s="372">
        <v>4.68</v>
      </c>
    </row>
    <row r="15946" spans="1:4" x14ac:dyDescent="0.25">
      <c r="A15946" s="369" t="s">
        <v>9366</v>
      </c>
      <c r="B15946" s="370" t="s">
        <v>9367</v>
      </c>
      <c r="C15946" s="371" t="s">
        <v>52</v>
      </c>
      <c r="D15946" s="372">
        <v>3.5802</v>
      </c>
    </row>
    <row r="15947" spans="1:4" x14ac:dyDescent="0.25">
      <c r="A15947" s="369" t="s">
        <v>9370</v>
      </c>
      <c r="B15947" s="370" t="s">
        <v>9371</v>
      </c>
      <c r="C15947" s="371" t="s">
        <v>21</v>
      </c>
      <c r="D15947" s="372">
        <v>1.1232</v>
      </c>
    </row>
    <row r="15948" spans="1:4" x14ac:dyDescent="0.25">
      <c r="A15948" s="369" t="s">
        <v>9394</v>
      </c>
      <c r="B15948" s="370" t="s">
        <v>9395</v>
      </c>
      <c r="C15948" s="371" t="s">
        <v>21</v>
      </c>
      <c r="D15948" s="372">
        <v>1.0062</v>
      </c>
    </row>
    <row r="15949" spans="1:4" x14ac:dyDescent="0.25">
      <c r="A15949" s="369" t="s">
        <v>9506</v>
      </c>
      <c r="B15949" s="370" t="s">
        <v>9507</v>
      </c>
      <c r="C15949" s="371" t="s">
        <v>32</v>
      </c>
      <c r="D15949" s="372">
        <v>0.58499999999999996</v>
      </c>
    </row>
    <row r="15950" spans="1:4" x14ac:dyDescent="0.25">
      <c r="A15950" s="369" t="s">
        <v>9508</v>
      </c>
      <c r="B15950" s="370" t="s">
        <v>9509</v>
      </c>
      <c r="C15950" s="371" t="s">
        <v>32</v>
      </c>
      <c r="D15950" s="372">
        <v>1.5569999999999999</v>
      </c>
    </row>
    <row r="15951" spans="1:4" x14ac:dyDescent="0.25">
      <c r="A15951" s="369" t="s">
        <v>9888</v>
      </c>
      <c r="B15951" s="370" t="s">
        <v>9889</v>
      </c>
      <c r="C15951" s="371" t="s">
        <v>310</v>
      </c>
      <c r="D15951" s="372">
        <v>0.23400000000000001</v>
      </c>
    </row>
    <row r="15952" spans="1:4" ht="45" x14ac:dyDescent="0.25">
      <c r="A15952" s="369" t="s">
        <v>14687</v>
      </c>
      <c r="B15952" s="370" t="s">
        <v>14688</v>
      </c>
      <c r="C15952" s="371" t="s">
        <v>770</v>
      </c>
      <c r="D15952" s="372">
        <v>0.3155</v>
      </c>
    </row>
    <row r="15953" spans="1:4" ht="45" x14ac:dyDescent="0.25">
      <c r="A15953" s="369" t="s">
        <v>14717</v>
      </c>
      <c r="B15953" s="370" t="s">
        <v>14718</v>
      </c>
      <c r="C15953" s="371" t="s">
        <v>770</v>
      </c>
      <c r="D15953" s="372">
        <v>1.2474000000000001</v>
      </c>
    </row>
    <row r="15954" spans="1:4" x14ac:dyDescent="0.25">
      <c r="A15954" s="369" t="s">
        <v>5417</v>
      </c>
      <c r="B15954" s="370" t="s">
        <v>5418</v>
      </c>
      <c r="C15954" s="371" t="s">
        <v>569</v>
      </c>
      <c r="D15954" s="372"/>
    </row>
    <row r="15955" spans="1:4" x14ac:dyDescent="0.25">
      <c r="A15955" s="369" t="s">
        <v>8909</v>
      </c>
      <c r="B15955" s="370" t="s">
        <v>8910</v>
      </c>
      <c r="C15955" s="371" t="s">
        <v>770</v>
      </c>
      <c r="D15955" s="372">
        <v>5.4880000000000004</v>
      </c>
    </row>
    <row r="15956" spans="1:4" x14ac:dyDescent="0.25">
      <c r="A15956" s="369" t="s">
        <v>8911</v>
      </c>
      <c r="B15956" s="370" t="s">
        <v>8912</v>
      </c>
      <c r="C15956" s="371" t="s">
        <v>770</v>
      </c>
      <c r="D15956" s="372">
        <v>5.4880000000000004</v>
      </c>
    </row>
    <row r="15957" spans="1:4" x14ac:dyDescent="0.25">
      <c r="A15957" s="369" t="s">
        <v>8923</v>
      </c>
      <c r="B15957" s="370" t="s">
        <v>8924</v>
      </c>
      <c r="C15957" s="371" t="s">
        <v>770</v>
      </c>
      <c r="D15957" s="372">
        <v>3.4436</v>
      </c>
    </row>
    <row r="15958" spans="1:4" x14ac:dyDescent="0.25">
      <c r="A15958" s="369" t="s">
        <v>8925</v>
      </c>
      <c r="B15958" s="370" t="s">
        <v>8926</v>
      </c>
      <c r="C15958" s="371" t="s">
        <v>770</v>
      </c>
      <c r="D15958" s="372">
        <v>6.8872</v>
      </c>
    </row>
    <row r="15959" spans="1:4" x14ac:dyDescent="0.25">
      <c r="A15959" s="369" t="s">
        <v>8935</v>
      </c>
      <c r="B15959" s="370" t="s">
        <v>8936</v>
      </c>
      <c r="C15959" s="371" t="s">
        <v>770</v>
      </c>
      <c r="D15959" s="372">
        <v>12.698</v>
      </c>
    </row>
    <row r="15960" spans="1:4" x14ac:dyDescent="0.25">
      <c r="A15960" s="369" t="s">
        <v>8949</v>
      </c>
      <c r="B15960" s="370" t="s">
        <v>8950</v>
      </c>
      <c r="C15960" s="371" t="s">
        <v>770</v>
      </c>
      <c r="D15960" s="372">
        <v>84.690399999999997</v>
      </c>
    </row>
    <row r="15961" spans="1:4" x14ac:dyDescent="0.25">
      <c r="A15961" s="369" t="s">
        <v>8993</v>
      </c>
      <c r="B15961" s="370" t="s">
        <v>8994</v>
      </c>
      <c r="C15961" s="371" t="s">
        <v>32</v>
      </c>
      <c r="D15961" s="372">
        <v>551.13599999999997</v>
      </c>
    </row>
    <row r="15962" spans="1:4" ht="30" x14ac:dyDescent="0.25">
      <c r="A15962" s="369" t="s">
        <v>9011</v>
      </c>
      <c r="B15962" s="370" t="s">
        <v>9012</v>
      </c>
      <c r="C15962" s="371" t="s">
        <v>32</v>
      </c>
      <c r="D15962" s="372">
        <v>19.079999999999998</v>
      </c>
    </row>
    <row r="15963" spans="1:4" x14ac:dyDescent="0.25">
      <c r="A15963" s="369" t="s">
        <v>9043</v>
      </c>
      <c r="B15963" s="370" t="s">
        <v>9044</v>
      </c>
      <c r="C15963" s="371" t="s">
        <v>32</v>
      </c>
      <c r="D15963" s="372">
        <v>13.952</v>
      </c>
    </row>
    <row r="15964" spans="1:4" x14ac:dyDescent="0.25">
      <c r="A15964" s="369" t="s">
        <v>9049</v>
      </c>
      <c r="B15964" s="370" t="s">
        <v>9050</v>
      </c>
      <c r="C15964" s="371" t="s">
        <v>25</v>
      </c>
      <c r="D15964" s="372">
        <v>1.3915999999999999</v>
      </c>
    </row>
    <row r="15965" spans="1:4" x14ac:dyDescent="0.25">
      <c r="A15965" s="369" t="s">
        <v>9061</v>
      </c>
      <c r="B15965" s="370" t="s">
        <v>9062</v>
      </c>
      <c r="C15965" s="371" t="s">
        <v>25</v>
      </c>
      <c r="D15965" s="372">
        <v>0.99919999999999998</v>
      </c>
    </row>
    <row r="15966" spans="1:4" x14ac:dyDescent="0.25">
      <c r="A15966" s="369" t="s">
        <v>9067</v>
      </c>
      <c r="B15966" s="370" t="s">
        <v>9068</v>
      </c>
      <c r="C15966" s="371" t="s">
        <v>25</v>
      </c>
      <c r="D15966" s="372">
        <v>6.7199999999999996E-2</v>
      </c>
    </row>
    <row r="15967" spans="1:4" x14ac:dyDescent="0.25">
      <c r="A15967" s="369" t="s">
        <v>9075</v>
      </c>
      <c r="B15967" s="370" t="s">
        <v>9076</v>
      </c>
      <c r="C15967" s="371" t="s">
        <v>32</v>
      </c>
      <c r="D15967" s="372">
        <v>94.698999999999998</v>
      </c>
    </row>
    <row r="15968" spans="1:4" ht="30" x14ac:dyDescent="0.25">
      <c r="A15968" s="369" t="s">
        <v>9294</v>
      </c>
      <c r="B15968" s="370" t="s">
        <v>9295</v>
      </c>
      <c r="C15968" s="371" t="s">
        <v>569</v>
      </c>
      <c r="D15968" s="372">
        <v>136.24</v>
      </c>
    </row>
    <row r="15969" spans="1:4" x14ac:dyDescent="0.25">
      <c r="A15969" s="369" t="s">
        <v>9334</v>
      </c>
      <c r="B15969" s="370" t="s">
        <v>9335</v>
      </c>
      <c r="C15969" s="371" t="s">
        <v>569</v>
      </c>
      <c r="D15969" s="372">
        <v>2</v>
      </c>
    </row>
    <row r="15970" spans="1:4" x14ac:dyDescent="0.25">
      <c r="A15970" s="369" t="s">
        <v>9336</v>
      </c>
      <c r="B15970" s="370" t="s">
        <v>9337</v>
      </c>
      <c r="C15970" s="371" t="s">
        <v>569</v>
      </c>
      <c r="D15970" s="372">
        <v>2</v>
      </c>
    </row>
    <row r="15971" spans="1:4" x14ac:dyDescent="0.25">
      <c r="A15971" s="369" t="s">
        <v>9362</v>
      </c>
      <c r="B15971" s="370" t="s">
        <v>9363</v>
      </c>
      <c r="C15971" s="371" t="s">
        <v>52</v>
      </c>
      <c r="D15971" s="372">
        <v>7.84</v>
      </c>
    </row>
    <row r="15972" spans="1:4" x14ac:dyDescent="0.25">
      <c r="A15972" s="369" t="s">
        <v>9366</v>
      </c>
      <c r="B15972" s="370" t="s">
        <v>9367</v>
      </c>
      <c r="C15972" s="371" t="s">
        <v>52</v>
      </c>
      <c r="D15972" s="372">
        <v>5.9976000000000003</v>
      </c>
    </row>
    <row r="15973" spans="1:4" x14ac:dyDescent="0.25">
      <c r="A15973" s="369" t="s">
        <v>9370</v>
      </c>
      <c r="B15973" s="370" t="s">
        <v>9371</v>
      </c>
      <c r="C15973" s="371" t="s">
        <v>21</v>
      </c>
      <c r="D15973" s="372">
        <v>1.8815999999999999</v>
      </c>
    </row>
    <row r="15974" spans="1:4" x14ac:dyDescent="0.25">
      <c r="A15974" s="369" t="s">
        <v>9394</v>
      </c>
      <c r="B15974" s="370" t="s">
        <v>9395</v>
      </c>
      <c r="C15974" s="371" t="s">
        <v>21</v>
      </c>
      <c r="D15974" s="372">
        <v>1.6856</v>
      </c>
    </row>
    <row r="15975" spans="1:4" x14ac:dyDescent="0.25">
      <c r="A15975" s="369" t="s">
        <v>9506</v>
      </c>
      <c r="B15975" s="370" t="s">
        <v>9507</v>
      </c>
      <c r="C15975" s="371" t="s">
        <v>32</v>
      </c>
      <c r="D15975" s="372">
        <v>0.98</v>
      </c>
    </row>
    <row r="15976" spans="1:4" x14ac:dyDescent="0.25">
      <c r="A15976" s="369" t="s">
        <v>9508</v>
      </c>
      <c r="B15976" s="370" t="s">
        <v>9509</v>
      </c>
      <c r="C15976" s="371" t="s">
        <v>32</v>
      </c>
      <c r="D15976" s="372">
        <v>2.5827</v>
      </c>
    </row>
    <row r="15977" spans="1:4" x14ac:dyDescent="0.25">
      <c r="A15977" s="369" t="s">
        <v>9888</v>
      </c>
      <c r="B15977" s="370" t="s">
        <v>9889</v>
      </c>
      <c r="C15977" s="371" t="s">
        <v>310</v>
      </c>
      <c r="D15977" s="372">
        <v>0.39200000000000002</v>
      </c>
    </row>
    <row r="15978" spans="1:4" ht="45" x14ac:dyDescent="0.25">
      <c r="A15978" s="369" t="s">
        <v>14687</v>
      </c>
      <c r="B15978" s="370" t="s">
        <v>14688</v>
      </c>
      <c r="C15978" s="371" t="s">
        <v>770</v>
      </c>
      <c r="D15978" s="372">
        <v>0.54549999999999998</v>
      </c>
    </row>
    <row r="15979" spans="1:4" ht="45" x14ac:dyDescent="0.25">
      <c r="A15979" s="369" t="s">
        <v>14717</v>
      </c>
      <c r="B15979" s="370" t="s">
        <v>14718</v>
      </c>
      <c r="C15979" s="371" t="s">
        <v>770</v>
      </c>
      <c r="D15979" s="372">
        <v>1.5820000000000001</v>
      </c>
    </row>
    <row r="15980" spans="1:4" x14ac:dyDescent="0.25">
      <c r="A15980" s="369" t="s">
        <v>5419</v>
      </c>
      <c r="B15980" s="370" t="s">
        <v>5420</v>
      </c>
      <c r="C15980" s="371" t="s">
        <v>569</v>
      </c>
      <c r="D15980" s="372"/>
    </row>
    <row r="15981" spans="1:4" x14ac:dyDescent="0.25">
      <c r="A15981" s="369" t="s">
        <v>8909</v>
      </c>
      <c r="B15981" s="370" t="s">
        <v>8910</v>
      </c>
      <c r="C15981" s="371" t="s">
        <v>770</v>
      </c>
      <c r="D15981" s="372">
        <v>7.7</v>
      </c>
    </row>
    <row r="15982" spans="1:4" x14ac:dyDescent="0.25">
      <c r="A15982" s="369" t="s">
        <v>8911</v>
      </c>
      <c r="B15982" s="370" t="s">
        <v>8912</v>
      </c>
      <c r="C15982" s="371" t="s">
        <v>770</v>
      </c>
      <c r="D15982" s="372">
        <v>7.7</v>
      </c>
    </row>
    <row r="15983" spans="1:4" x14ac:dyDescent="0.25">
      <c r="A15983" s="369" t="s">
        <v>8923</v>
      </c>
      <c r="B15983" s="370" t="s">
        <v>8924</v>
      </c>
      <c r="C15983" s="371" t="s">
        <v>770</v>
      </c>
      <c r="D15983" s="372">
        <v>4.8251999999999997</v>
      </c>
    </row>
    <row r="15984" spans="1:4" x14ac:dyDescent="0.25">
      <c r="A15984" s="369" t="s">
        <v>8925</v>
      </c>
      <c r="B15984" s="370" t="s">
        <v>8926</v>
      </c>
      <c r="C15984" s="371" t="s">
        <v>770</v>
      </c>
      <c r="D15984" s="372">
        <v>9.6503999999999994</v>
      </c>
    </row>
    <row r="15985" spans="1:4" x14ac:dyDescent="0.25">
      <c r="A15985" s="369" t="s">
        <v>8935</v>
      </c>
      <c r="B15985" s="370" t="s">
        <v>8936</v>
      </c>
      <c r="C15985" s="371" t="s">
        <v>770</v>
      </c>
      <c r="D15985" s="372">
        <v>17.628499999999999</v>
      </c>
    </row>
    <row r="15986" spans="1:4" x14ac:dyDescent="0.25">
      <c r="A15986" s="369" t="s">
        <v>8949</v>
      </c>
      <c r="B15986" s="370" t="s">
        <v>8950</v>
      </c>
      <c r="C15986" s="371" t="s">
        <v>770</v>
      </c>
      <c r="D15986" s="372">
        <v>113.02200000000001</v>
      </c>
    </row>
    <row r="15987" spans="1:4" x14ac:dyDescent="0.25">
      <c r="A15987" s="369" t="s">
        <v>8993</v>
      </c>
      <c r="B15987" s="370" t="s">
        <v>8994</v>
      </c>
      <c r="C15987" s="371" t="s">
        <v>32</v>
      </c>
      <c r="D15987" s="372">
        <v>747.46600000000001</v>
      </c>
    </row>
    <row r="15988" spans="1:4" ht="30" x14ac:dyDescent="0.25">
      <c r="A15988" s="369" t="s">
        <v>9011</v>
      </c>
      <c r="B15988" s="370" t="s">
        <v>9012</v>
      </c>
      <c r="C15988" s="371" t="s">
        <v>32</v>
      </c>
      <c r="D15988" s="372">
        <v>27.36</v>
      </c>
    </row>
    <row r="15989" spans="1:4" x14ac:dyDescent="0.25">
      <c r="A15989" s="369" t="s">
        <v>9043</v>
      </c>
      <c r="B15989" s="370" t="s">
        <v>9044</v>
      </c>
      <c r="C15989" s="371" t="s">
        <v>32</v>
      </c>
      <c r="D15989" s="372">
        <v>20.74</v>
      </c>
    </row>
    <row r="15990" spans="1:4" x14ac:dyDescent="0.25">
      <c r="A15990" s="369" t="s">
        <v>9049</v>
      </c>
      <c r="B15990" s="370" t="s">
        <v>9050</v>
      </c>
      <c r="C15990" s="371" t="s">
        <v>25</v>
      </c>
      <c r="D15990" s="372">
        <v>1.9108000000000001</v>
      </c>
    </row>
    <row r="15991" spans="1:4" x14ac:dyDescent="0.25">
      <c r="A15991" s="369" t="s">
        <v>9061</v>
      </c>
      <c r="B15991" s="370" t="s">
        <v>9062</v>
      </c>
      <c r="C15991" s="371" t="s">
        <v>25</v>
      </c>
      <c r="D15991" s="372">
        <v>1.268</v>
      </c>
    </row>
    <row r="15992" spans="1:4" x14ac:dyDescent="0.25">
      <c r="A15992" s="369" t="s">
        <v>9067</v>
      </c>
      <c r="B15992" s="370" t="s">
        <v>9068</v>
      </c>
      <c r="C15992" s="371" t="s">
        <v>25</v>
      </c>
      <c r="D15992" s="372">
        <v>0.1148</v>
      </c>
    </row>
    <row r="15993" spans="1:4" x14ac:dyDescent="0.25">
      <c r="A15993" s="369" t="s">
        <v>9075</v>
      </c>
      <c r="B15993" s="370" t="s">
        <v>9076</v>
      </c>
      <c r="C15993" s="371" t="s">
        <v>32</v>
      </c>
      <c r="D15993" s="372">
        <v>132.69300000000001</v>
      </c>
    </row>
    <row r="15994" spans="1:4" ht="30" x14ac:dyDescent="0.25">
      <c r="A15994" s="369" t="s">
        <v>9294</v>
      </c>
      <c r="B15994" s="370" t="s">
        <v>9295</v>
      </c>
      <c r="C15994" s="371" t="s">
        <v>569</v>
      </c>
      <c r="D15994" s="372">
        <v>186.67500000000001</v>
      </c>
    </row>
    <row r="15995" spans="1:4" x14ac:dyDescent="0.25">
      <c r="A15995" s="369" t="s">
        <v>9334</v>
      </c>
      <c r="B15995" s="370" t="s">
        <v>9335</v>
      </c>
      <c r="C15995" s="371" t="s">
        <v>569</v>
      </c>
      <c r="D15995" s="372">
        <v>3</v>
      </c>
    </row>
    <row r="15996" spans="1:4" x14ac:dyDescent="0.25">
      <c r="A15996" s="369" t="s">
        <v>9336</v>
      </c>
      <c r="B15996" s="370" t="s">
        <v>9337</v>
      </c>
      <c r="C15996" s="371" t="s">
        <v>569</v>
      </c>
      <c r="D15996" s="372">
        <v>3</v>
      </c>
    </row>
    <row r="15997" spans="1:4" x14ac:dyDescent="0.25">
      <c r="A15997" s="369" t="s">
        <v>9362</v>
      </c>
      <c r="B15997" s="370" t="s">
        <v>9363</v>
      </c>
      <c r="C15997" s="371" t="s">
        <v>52</v>
      </c>
      <c r="D15997" s="372">
        <v>11</v>
      </c>
    </row>
    <row r="15998" spans="1:4" x14ac:dyDescent="0.25">
      <c r="A15998" s="369" t="s">
        <v>9366</v>
      </c>
      <c r="B15998" s="370" t="s">
        <v>9367</v>
      </c>
      <c r="C15998" s="371" t="s">
        <v>52</v>
      </c>
      <c r="D15998" s="372">
        <v>8.4149999999999991</v>
      </c>
    </row>
    <row r="15999" spans="1:4" x14ac:dyDescent="0.25">
      <c r="A15999" s="369" t="s">
        <v>9370</v>
      </c>
      <c r="B15999" s="370" t="s">
        <v>9371</v>
      </c>
      <c r="C15999" s="371" t="s">
        <v>21</v>
      </c>
      <c r="D15999" s="372">
        <v>2.64</v>
      </c>
    </row>
    <row r="16000" spans="1:4" x14ac:dyDescent="0.25">
      <c r="A16000" s="369" t="s">
        <v>9394</v>
      </c>
      <c r="B16000" s="370" t="s">
        <v>9395</v>
      </c>
      <c r="C16000" s="371" t="s">
        <v>21</v>
      </c>
      <c r="D16000" s="372">
        <v>2.3650000000000002</v>
      </c>
    </row>
    <row r="16001" spans="1:4" x14ac:dyDescent="0.25">
      <c r="A16001" s="369" t="s">
        <v>9506</v>
      </c>
      <c r="B16001" s="370" t="s">
        <v>9507</v>
      </c>
      <c r="C16001" s="371" t="s">
        <v>32</v>
      </c>
      <c r="D16001" s="372">
        <v>1.375</v>
      </c>
    </row>
    <row r="16002" spans="1:4" x14ac:dyDescent="0.25">
      <c r="A16002" s="369" t="s">
        <v>9508</v>
      </c>
      <c r="B16002" s="370" t="s">
        <v>9509</v>
      </c>
      <c r="C16002" s="371" t="s">
        <v>32</v>
      </c>
      <c r="D16002" s="372">
        <v>3.6189</v>
      </c>
    </row>
    <row r="16003" spans="1:4" x14ac:dyDescent="0.25">
      <c r="A16003" s="369" t="s">
        <v>9888</v>
      </c>
      <c r="B16003" s="370" t="s">
        <v>9889</v>
      </c>
      <c r="C16003" s="371" t="s">
        <v>310</v>
      </c>
      <c r="D16003" s="372">
        <v>0.55000000000000004</v>
      </c>
    </row>
    <row r="16004" spans="1:4" ht="45" x14ac:dyDescent="0.25">
      <c r="A16004" s="369" t="s">
        <v>14687</v>
      </c>
      <c r="B16004" s="370" t="s">
        <v>14688</v>
      </c>
      <c r="C16004" s="371" t="s">
        <v>770</v>
      </c>
      <c r="D16004" s="372">
        <v>0.73060000000000003</v>
      </c>
    </row>
    <row r="16005" spans="1:4" ht="45" x14ac:dyDescent="0.25">
      <c r="A16005" s="369" t="s">
        <v>14717</v>
      </c>
      <c r="B16005" s="370" t="s">
        <v>14718</v>
      </c>
      <c r="C16005" s="371" t="s">
        <v>770</v>
      </c>
      <c r="D16005" s="372">
        <v>1.9152</v>
      </c>
    </row>
    <row r="16006" spans="1:4" x14ac:dyDescent="0.25">
      <c r="A16006" s="369" t="s">
        <v>414</v>
      </c>
      <c r="B16006" s="370" t="s">
        <v>413</v>
      </c>
      <c r="C16006" s="371" t="s">
        <v>569</v>
      </c>
      <c r="D16006" s="372"/>
    </row>
    <row r="16007" spans="1:4" x14ac:dyDescent="0.25">
      <c r="A16007" s="369" t="s">
        <v>8909</v>
      </c>
      <c r="B16007" s="370" t="s">
        <v>8910</v>
      </c>
      <c r="C16007" s="371" t="s">
        <v>770</v>
      </c>
      <c r="D16007" s="372">
        <v>3.3879999999999999</v>
      </c>
    </row>
    <row r="16008" spans="1:4" x14ac:dyDescent="0.25">
      <c r="A16008" s="369" t="s">
        <v>8911</v>
      </c>
      <c r="B16008" s="370" t="s">
        <v>8912</v>
      </c>
      <c r="C16008" s="371" t="s">
        <v>770</v>
      </c>
      <c r="D16008" s="372">
        <v>3.3879999999999999</v>
      </c>
    </row>
    <row r="16009" spans="1:4" x14ac:dyDescent="0.25">
      <c r="A16009" s="369" t="s">
        <v>8923</v>
      </c>
      <c r="B16009" s="370" t="s">
        <v>8924</v>
      </c>
      <c r="C16009" s="371" t="s">
        <v>770</v>
      </c>
      <c r="D16009" s="372">
        <v>0.64400000000000002</v>
      </c>
    </row>
    <row r="16010" spans="1:4" x14ac:dyDescent="0.25">
      <c r="A16010" s="369" t="s">
        <v>8925</v>
      </c>
      <c r="B16010" s="370" t="s">
        <v>8926</v>
      </c>
      <c r="C16010" s="371" t="s">
        <v>770</v>
      </c>
      <c r="D16010" s="372">
        <v>0.64400000000000002</v>
      </c>
    </row>
    <row r="16011" spans="1:4" x14ac:dyDescent="0.25">
      <c r="A16011" s="369" t="s">
        <v>8935</v>
      </c>
      <c r="B16011" s="370" t="s">
        <v>8936</v>
      </c>
      <c r="C16011" s="371" t="s">
        <v>770</v>
      </c>
      <c r="D16011" s="372">
        <v>20.148199999999999</v>
      </c>
    </row>
    <row r="16012" spans="1:4" x14ac:dyDescent="0.25">
      <c r="A16012" s="369" t="s">
        <v>8949</v>
      </c>
      <c r="B16012" s="370" t="s">
        <v>8950</v>
      </c>
      <c r="C16012" s="371" t="s">
        <v>770</v>
      </c>
      <c r="D16012" s="372">
        <v>44.883200000000002</v>
      </c>
    </row>
    <row r="16013" spans="1:4" x14ac:dyDescent="0.25">
      <c r="A16013" s="369" t="s">
        <v>8993</v>
      </c>
      <c r="B16013" s="370" t="s">
        <v>8994</v>
      </c>
      <c r="C16013" s="371" t="s">
        <v>32</v>
      </c>
      <c r="D16013" s="372">
        <v>155.38919999999999</v>
      </c>
    </row>
    <row r="16014" spans="1:4" x14ac:dyDescent="0.25">
      <c r="A16014" s="369" t="s">
        <v>9043</v>
      </c>
      <c r="B16014" s="370" t="s">
        <v>9044</v>
      </c>
      <c r="C16014" s="371" t="s">
        <v>32</v>
      </c>
      <c r="D16014" s="372">
        <v>58.352800000000002</v>
      </c>
    </row>
    <row r="16015" spans="1:4" x14ac:dyDescent="0.25">
      <c r="A16015" s="369" t="s">
        <v>9049</v>
      </c>
      <c r="B16015" s="370" t="s">
        <v>9050</v>
      </c>
      <c r="C16015" s="371" t="s">
        <v>25</v>
      </c>
      <c r="D16015" s="372">
        <v>0.65939999999999999</v>
      </c>
    </row>
    <row r="16016" spans="1:4" x14ac:dyDescent="0.25">
      <c r="A16016" s="369" t="s">
        <v>9061</v>
      </c>
      <c r="B16016" s="370" t="s">
        <v>9062</v>
      </c>
      <c r="C16016" s="371" t="s">
        <v>25</v>
      </c>
      <c r="D16016" s="372">
        <v>0.216</v>
      </c>
    </row>
    <row r="16017" spans="1:4" x14ac:dyDescent="0.25">
      <c r="A16017" s="369" t="s">
        <v>9077</v>
      </c>
      <c r="B16017" s="370" t="s">
        <v>9078</v>
      </c>
      <c r="C16017" s="371" t="s">
        <v>32</v>
      </c>
      <c r="D16017" s="372">
        <v>7.3780000000000001</v>
      </c>
    </row>
    <row r="16018" spans="1:4" ht="30" x14ac:dyDescent="0.25">
      <c r="A16018" s="369" t="s">
        <v>9118</v>
      </c>
      <c r="B16018" s="370" t="s">
        <v>9119</v>
      </c>
      <c r="C16018" s="371" t="s">
        <v>32</v>
      </c>
      <c r="D16018" s="372">
        <v>1.1286</v>
      </c>
    </row>
    <row r="16019" spans="1:4" x14ac:dyDescent="0.25">
      <c r="A16019" s="369" t="s">
        <v>9370</v>
      </c>
      <c r="B16019" s="370" t="s">
        <v>9371</v>
      </c>
      <c r="C16019" s="371" t="s">
        <v>21</v>
      </c>
      <c r="D16019" s="372">
        <v>0.16800000000000001</v>
      </c>
    </row>
    <row r="16020" spans="1:4" x14ac:dyDescent="0.25">
      <c r="A16020" s="369" t="s">
        <v>9394</v>
      </c>
      <c r="B16020" s="370" t="s">
        <v>9395</v>
      </c>
      <c r="C16020" s="371" t="s">
        <v>21</v>
      </c>
      <c r="D16020" s="372">
        <v>0.56000000000000005</v>
      </c>
    </row>
    <row r="16021" spans="1:4" x14ac:dyDescent="0.25">
      <c r="A16021" s="369" t="s">
        <v>9508</v>
      </c>
      <c r="B16021" s="370" t="s">
        <v>9509</v>
      </c>
      <c r="C16021" s="371" t="s">
        <v>32</v>
      </c>
      <c r="D16021" s="372">
        <v>0.126</v>
      </c>
    </row>
    <row r="16022" spans="1:4" ht="45" x14ac:dyDescent="0.25">
      <c r="A16022" s="369" t="s">
        <v>9766</v>
      </c>
      <c r="B16022" s="370" t="s">
        <v>9767</v>
      </c>
      <c r="C16022" s="371" t="s">
        <v>310</v>
      </c>
      <c r="D16022" s="372">
        <v>2.09</v>
      </c>
    </row>
    <row r="16023" spans="1:4" x14ac:dyDescent="0.25">
      <c r="A16023" s="369" t="s">
        <v>9952</v>
      </c>
      <c r="B16023" s="370" t="s">
        <v>9953</v>
      </c>
      <c r="C16023" s="371" t="s">
        <v>569</v>
      </c>
      <c r="D16023" s="372">
        <v>819.28</v>
      </c>
    </row>
    <row r="16024" spans="1:4" ht="45" x14ac:dyDescent="0.25">
      <c r="A16024" s="369" t="s">
        <v>14954</v>
      </c>
      <c r="B16024" s="370" t="s">
        <v>14955</v>
      </c>
      <c r="C16024" s="371" t="s">
        <v>569</v>
      </c>
      <c r="D16024" s="372">
        <v>1</v>
      </c>
    </row>
    <row r="16025" spans="1:4" x14ac:dyDescent="0.25">
      <c r="A16025" s="369" t="s">
        <v>5421</v>
      </c>
      <c r="B16025" s="370" t="s">
        <v>8340</v>
      </c>
      <c r="C16025" s="371" t="s">
        <v>569</v>
      </c>
      <c r="D16025" s="372"/>
    </row>
    <row r="16026" spans="1:4" x14ac:dyDescent="0.25">
      <c r="A16026" s="369" t="s">
        <v>8903</v>
      </c>
      <c r="B16026" s="370" t="s">
        <v>8904</v>
      </c>
      <c r="C16026" s="371" t="s">
        <v>770</v>
      </c>
      <c r="D16026" s="372">
        <v>17.68</v>
      </c>
    </row>
    <row r="16027" spans="1:4" x14ac:dyDescent="0.25">
      <c r="A16027" s="369" t="s">
        <v>8909</v>
      </c>
      <c r="B16027" s="370" t="s">
        <v>8910</v>
      </c>
      <c r="C16027" s="371" t="s">
        <v>770</v>
      </c>
      <c r="D16027" s="372">
        <v>8.82</v>
      </c>
    </row>
    <row r="16028" spans="1:4" x14ac:dyDescent="0.25">
      <c r="A16028" s="369" t="s">
        <v>8911</v>
      </c>
      <c r="B16028" s="370" t="s">
        <v>8912</v>
      </c>
      <c r="C16028" s="371" t="s">
        <v>770</v>
      </c>
      <c r="D16028" s="372">
        <v>8.82</v>
      </c>
    </row>
    <row r="16029" spans="1:4" x14ac:dyDescent="0.25">
      <c r="A16029" s="369" t="s">
        <v>8923</v>
      </c>
      <c r="B16029" s="370" t="s">
        <v>8924</v>
      </c>
      <c r="C16029" s="371" t="s">
        <v>770</v>
      </c>
      <c r="D16029" s="372">
        <v>12.33</v>
      </c>
    </row>
    <row r="16030" spans="1:4" x14ac:dyDescent="0.25">
      <c r="A16030" s="369" t="s">
        <v>8935</v>
      </c>
      <c r="B16030" s="370" t="s">
        <v>8936</v>
      </c>
      <c r="C16030" s="371" t="s">
        <v>770</v>
      </c>
      <c r="D16030" s="372">
        <v>29.88</v>
      </c>
    </row>
    <row r="16031" spans="1:4" x14ac:dyDescent="0.25">
      <c r="A16031" s="369" t="s">
        <v>8949</v>
      </c>
      <c r="B16031" s="370" t="s">
        <v>8950</v>
      </c>
      <c r="C16031" s="371" t="s">
        <v>770</v>
      </c>
      <c r="D16031" s="372">
        <v>45.73</v>
      </c>
    </row>
    <row r="16032" spans="1:4" x14ac:dyDescent="0.25">
      <c r="A16032" s="369" t="s">
        <v>9075</v>
      </c>
      <c r="B16032" s="370" t="s">
        <v>9076</v>
      </c>
      <c r="C16032" s="371" t="s">
        <v>32</v>
      </c>
      <c r="D16032" s="372">
        <v>138.096</v>
      </c>
    </row>
    <row r="16033" spans="1:4" x14ac:dyDescent="0.25">
      <c r="A16033" s="369" t="s">
        <v>9194</v>
      </c>
      <c r="B16033" s="370" t="s">
        <v>9195</v>
      </c>
      <c r="C16033" s="371" t="s">
        <v>25</v>
      </c>
      <c r="D16033" s="372">
        <v>1.67</v>
      </c>
    </row>
    <row r="16034" spans="1:4" x14ac:dyDescent="0.25">
      <c r="A16034" s="369" t="s">
        <v>9218</v>
      </c>
      <c r="B16034" s="370" t="s">
        <v>9219</v>
      </c>
      <c r="C16034" s="371" t="s">
        <v>25</v>
      </c>
      <c r="D16034" s="372">
        <v>0.59499999999999997</v>
      </c>
    </row>
    <row r="16035" spans="1:4" ht="30" x14ac:dyDescent="0.25">
      <c r="A16035" s="369" t="s">
        <v>9290</v>
      </c>
      <c r="B16035" s="370" t="s">
        <v>9291</v>
      </c>
      <c r="C16035" s="371" t="s">
        <v>569</v>
      </c>
      <c r="D16035" s="372">
        <v>126.125</v>
      </c>
    </row>
    <row r="16036" spans="1:4" ht="30" x14ac:dyDescent="0.25">
      <c r="A16036" s="369" t="s">
        <v>9294</v>
      </c>
      <c r="B16036" s="370" t="s">
        <v>9295</v>
      </c>
      <c r="C16036" s="371" t="s">
        <v>569</v>
      </c>
      <c r="D16036" s="372">
        <v>0.94499999999999995</v>
      </c>
    </row>
    <row r="16037" spans="1:4" x14ac:dyDescent="0.25">
      <c r="A16037" s="369" t="s">
        <v>9366</v>
      </c>
      <c r="B16037" s="370" t="s">
        <v>9367</v>
      </c>
      <c r="C16037" s="371" t="s">
        <v>52</v>
      </c>
      <c r="D16037" s="372">
        <v>3.7160000000000002</v>
      </c>
    </row>
    <row r="16038" spans="1:4" x14ac:dyDescent="0.25">
      <c r="A16038" s="369" t="s">
        <v>9370</v>
      </c>
      <c r="B16038" s="370" t="s">
        <v>9371</v>
      </c>
      <c r="C16038" s="371" t="s">
        <v>21</v>
      </c>
      <c r="D16038" s="372">
        <v>6.3</v>
      </c>
    </row>
    <row r="16039" spans="1:4" x14ac:dyDescent="0.25">
      <c r="A16039" s="369" t="s">
        <v>9508</v>
      </c>
      <c r="B16039" s="370" t="s">
        <v>9509</v>
      </c>
      <c r="C16039" s="371" t="s">
        <v>32</v>
      </c>
      <c r="D16039" s="372">
        <v>2.64</v>
      </c>
    </row>
    <row r="16040" spans="1:4" x14ac:dyDescent="0.25">
      <c r="A16040" s="369" t="s">
        <v>14978</v>
      </c>
      <c r="B16040" s="370" t="s">
        <v>14979</v>
      </c>
      <c r="C16040" s="371" t="s">
        <v>25</v>
      </c>
      <c r="D16040" s="372">
        <v>0.65800000000000003</v>
      </c>
    </row>
    <row r="16041" spans="1:4" ht="30" x14ac:dyDescent="0.25">
      <c r="A16041" s="369" t="s">
        <v>5422</v>
      </c>
      <c r="B16041" s="370" t="s">
        <v>8341</v>
      </c>
      <c r="C16041" s="371" t="s">
        <v>52</v>
      </c>
      <c r="D16041" s="372"/>
    </row>
    <row r="16042" spans="1:4" x14ac:dyDescent="0.25">
      <c r="A16042" s="369" t="s">
        <v>8935</v>
      </c>
      <c r="B16042" s="370" t="s">
        <v>8936</v>
      </c>
      <c r="C16042" s="371" t="s">
        <v>770</v>
      </c>
      <c r="D16042" s="372">
        <v>7.508</v>
      </c>
    </row>
    <row r="16043" spans="1:4" x14ac:dyDescent="0.25">
      <c r="A16043" s="369" t="s">
        <v>8949</v>
      </c>
      <c r="B16043" s="370" t="s">
        <v>8950</v>
      </c>
      <c r="C16043" s="371" t="s">
        <v>770</v>
      </c>
      <c r="D16043" s="372">
        <v>10.378</v>
      </c>
    </row>
    <row r="16044" spans="1:4" x14ac:dyDescent="0.25">
      <c r="A16044" s="369" t="s">
        <v>8993</v>
      </c>
      <c r="B16044" s="370" t="s">
        <v>8994</v>
      </c>
      <c r="C16044" s="371" t="s">
        <v>32</v>
      </c>
      <c r="D16044" s="372">
        <v>53.613999999999997</v>
      </c>
    </row>
    <row r="16045" spans="1:4" x14ac:dyDescent="0.25">
      <c r="A16045" s="369" t="s">
        <v>9043</v>
      </c>
      <c r="B16045" s="370" t="s">
        <v>9044</v>
      </c>
      <c r="C16045" s="371" t="s">
        <v>32</v>
      </c>
      <c r="D16045" s="372">
        <v>37.51</v>
      </c>
    </row>
    <row r="16046" spans="1:4" x14ac:dyDescent="0.25">
      <c r="A16046" s="369" t="s">
        <v>9049</v>
      </c>
      <c r="B16046" s="370" t="s">
        <v>9050</v>
      </c>
      <c r="C16046" s="371" t="s">
        <v>25</v>
      </c>
      <c r="D16046" s="372">
        <v>0.25359999999999999</v>
      </c>
    </row>
    <row r="16047" spans="1:4" x14ac:dyDescent="0.25">
      <c r="A16047" s="369" t="s">
        <v>9061</v>
      </c>
      <c r="B16047" s="370" t="s">
        <v>9062</v>
      </c>
      <c r="C16047" s="371" t="s">
        <v>25</v>
      </c>
      <c r="D16047" s="372">
        <v>0.08</v>
      </c>
    </row>
    <row r="16048" spans="1:4" x14ac:dyDescent="0.25">
      <c r="A16048" s="369" t="s">
        <v>9952</v>
      </c>
      <c r="B16048" s="370" t="s">
        <v>9953</v>
      </c>
      <c r="C16048" s="371" t="s">
        <v>569</v>
      </c>
      <c r="D16048" s="372">
        <v>308</v>
      </c>
    </row>
    <row r="16049" spans="1:4" x14ac:dyDescent="0.25">
      <c r="A16049" s="369" t="s">
        <v>5423</v>
      </c>
      <c r="B16049" s="370" t="s">
        <v>8342</v>
      </c>
      <c r="C16049" s="371" t="s">
        <v>569</v>
      </c>
      <c r="D16049" s="372"/>
    </row>
    <row r="16050" spans="1:4" x14ac:dyDescent="0.25">
      <c r="A16050" s="369" t="s">
        <v>8909</v>
      </c>
      <c r="B16050" s="370" t="s">
        <v>8910</v>
      </c>
      <c r="C16050" s="371" t="s">
        <v>770</v>
      </c>
      <c r="D16050" s="372">
        <v>18.899999999999999</v>
      </c>
    </row>
    <row r="16051" spans="1:4" x14ac:dyDescent="0.25">
      <c r="A16051" s="369" t="s">
        <v>8911</v>
      </c>
      <c r="B16051" s="370" t="s">
        <v>8912</v>
      </c>
      <c r="C16051" s="371" t="s">
        <v>770</v>
      </c>
      <c r="D16051" s="372">
        <v>4.74</v>
      </c>
    </row>
    <row r="16052" spans="1:4" x14ac:dyDescent="0.25">
      <c r="A16052" s="369" t="s">
        <v>8935</v>
      </c>
      <c r="B16052" s="370" t="s">
        <v>8936</v>
      </c>
      <c r="C16052" s="371" t="s">
        <v>770</v>
      </c>
      <c r="D16052" s="372">
        <v>12.3</v>
      </c>
    </row>
    <row r="16053" spans="1:4" x14ac:dyDescent="0.25">
      <c r="A16053" s="369" t="s">
        <v>8949</v>
      </c>
      <c r="B16053" s="370" t="s">
        <v>8950</v>
      </c>
      <c r="C16053" s="371" t="s">
        <v>770</v>
      </c>
      <c r="D16053" s="372">
        <v>81.7</v>
      </c>
    </row>
    <row r="16054" spans="1:4" x14ac:dyDescent="0.25">
      <c r="A16054" s="369" t="s">
        <v>8993</v>
      </c>
      <c r="B16054" s="370" t="s">
        <v>8994</v>
      </c>
      <c r="C16054" s="371" t="s">
        <v>32</v>
      </c>
      <c r="D16054" s="372">
        <v>400</v>
      </c>
    </row>
    <row r="16055" spans="1:4" x14ac:dyDescent="0.25">
      <c r="A16055" s="369" t="s">
        <v>9043</v>
      </c>
      <c r="B16055" s="370" t="s">
        <v>9044</v>
      </c>
      <c r="C16055" s="371" t="s">
        <v>32</v>
      </c>
      <c r="D16055" s="372">
        <v>70</v>
      </c>
    </row>
    <row r="16056" spans="1:4" x14ac:dyDescent="0.25">
      <c r="A16056" s="369" t="s">
        <v>9049</v>
      </c>
      <c r="B16056" s="370" t="s">
        <v>9050</v>
      </c>
      <c r="C16056" s="371" t="s">
        <v>25</v>
      </c>
      <c r="D16056" s="372">
        <v>1.28</v>
      </c>
    </row>
    <row r="16057" spans="1:4" x14ac:dyDescent="0.25">
      <c r="A16057" s="369" t="s">
        <v>9061</v>
      </c>
      <c r="B16057" s="370" t="s">
        <v>9062</v>
      </c>
      <c r="C16057" s="371" t="s">
        <v>25</v>
      </c>
      <c r="D16057" s="372">
        <v>1.083</v>
      </c>
    </row>
    <row r="16058" spans="1:4" x14ac:dyDescent="0.25">
      <c r="A16058" s="369" t="s">
        <v>9364</v>
      </c>
      <c r="B16058" s="370" t="s">
        <v>9365</v>
      </c>
      <c r="C16058" s="371" t="s">
        <v>52</v>
      </c>
      <c r="D16058" s="372">
        <v>4.84</v>
      </c>
    </row>
    <row r="16059" spans="1:4" x14ac:dyDescent="0.25">
      <c r="A16059" s="369" t="s">
        <v>9370</v>
      </c>
      <c r="B16059" s="370" t="s">
        <v>9371</v>
      </c>
      <c r="C16059" s="371" t="s">
        <v>21</v>
      </c>
      <c r="D16059" s="372">
        <v>4.0999999999999996</v>
      </c>
    </row>
    <row r="16060" spans="1:4" x14ac:dyDescent="0.25">
      <c r="A16060" s="369" t="s">
        <v>9506</v>
      </c>
      <c r="B16060" s="370" t="s">
        <v>9507</v>
      </c>
      <c r="C16060" s="371" t="s">
        <v>32</v>
      </c>
      <c r="D16060" s="372">
        <v>2.65</v>
      </c>
    </row>
    <row r="16061" spans="1:4" x14ac:dyDescent="0.25">
      <c r="A16061" s="369" t="s">
        <v>9952</v>
      </c>
      <c r="B16061" s="370" t="s">
        <v>9953</v>
      </c>
      <c r="C16061" s="371" t="s">
        <v>569</v>
      </c>
      <c r="D16061" s="372">
        <v>1020</v>
      </c>
    </row>
    <row r="16062" spans="1:4" ht="30" x14ac:dyDescent="0.25">
      <c r="A16062" s="369" t="s">
        <v>14787</v>
      </c>
      <c r="B16062" s="370" t="s">
        <v>14788</v>
      </c>
      <c r="C16062" s="371" t="s">
        <v>52</v>
      </c>
      <c r="D16062" s="372">
        <v>14.22</v>
      </c>
    </row>
    <row r="16063" spans="1:4" x14ac:dyDescent="0.25">
      <c r="A16063" s="365" t="s">
        <v>8343</v>
      </c>
      <c r="B16063" s="366" t="s">
        <v>15242</v>
      </c>
      <c r="C16063" s="367"/>
      <c r="D16063" s="368"/>
    </row>
    <row r="16064" spans="1:4" ht="30" x14ac:dyDescent="0.25">
      <c r="A16064" s="369" t="s">
        <v>5425</v>
      </c>
      <c r="B16064" s="370" t="s">
        <v>8344</v>
      </c>
      <c r="C16064" s="371" t="s">
        <v>569</v>
      </c>
      <c r="D16064" s="372"/>
    </row>
    <row r="16065" spans="1:4" x14ac:dyDescent="0.25">
      <c r="A16065" s="369" t="s">
        <v>8909</v>
      </c>
      <c r="B16065" s="370" t="s">
        <v>8910</v>
      </c>
      <c r="C16065" s="371" t="s">
        <v>770</v>
      </c>
      <c r="D16065" s="372">
        <v>10.32</v>
      </c>
    </row>
    <row r="16066" spans="1:4" x14ac:dyDescent="0.25">
      <c r="A16066" s="369" t="s">
        <v>8911</v>
      </c>
      <c r="B16066" s="370" t="s">
        <v>8912</v>
      </c>
      <c r="C16066" s="371" t="s">
        <v>770</v>
      </c>
      <c r="D16066" s="372">
        <v>10.32</v>
      </c>
    </row>
    <row r="16067" spans="1:4" x14ac:dyDescent="0.25">
      <c r="A16067" s="369" t="s">
        <v>8919</v>
      </c>
      <c r="B16067" s="370" t="s">
        <v>8920</v>
      </c>
      <c r="C16067" s="371" t="s">
        <v>770</v>
      </c>
      <c r="D16067" s="372">
        <v>7.2</v>
      </c>
    </row>
    <row r="16068" spans="1:4" x14ac:dyDescent="0.25">
      <c r="A16068" s="369" t="s">
        <v>8921</v>
      </c>
      <c r="B16068" s="370" t="s">
        <v>8922</v>
      </c>
      <c r="C16068" s="371" t="s">
        <v>770</v>
      </c>
      <c r="D16068" s="372">
        <v>7.2</v>
      </c>
    </row>
    <row r="16069" spans="1:4" x14ac:dyDescent="0.25">
      <c r="A16069" s="369" t="s">
        <v>8923</v>
      </c>
      <c r="B16069" s="370" t="s">
        <v>8924</v>
      </c>
      <c r="C16069" s="371" t="s">
        <v>770</v>
      </c>
      <c r="D16069" s="372">
        <v>5.7</v>
      </c>
    </row>
    <row r="16070" spans="1:4" x14ac:dyDescent="0.25">
      <c r="A16070" s="369" t="s">
        <v>8925</v>
      </c>
      <c r="B16070" s="370" t="s">
        <v>8926</v>
      </c>
      <c r="C16070" s="371" t="s">
        <v>770</v>
      </c>
      <c r="D16070" s="372">
        <v>5.7</v>
      </c>
    </row>
    <row r="16071" spans="1:4" x14ac:dyDescent="0.25">
      <c r="A16071" s="369" t="s">
        <v>8935</v>
      </c>
      <c r="B16071" s="370" t="s">
        <v>8936</v>
      </c>
      <c r="C16071" s="371" t="s">
        <v>770</v>
      </c>
      <c r="D16071" s="372">
        <v>18.39</v>
      </c>
    </row>
    <row r="16072" spans="1:4" x14ac:dyDescent="0.25">
      <c r="A16072" s="369" t="s">
        <v>8941</v>
      </c>
      <c r="B16072" s="370" t="s">
        <v>8942</v>
      </c>
      <c r="C16072" s="371" t="s">
        <v>770</v>
      </c>
      <c r="D16072" s="372">
        <v>13.57</v>
      </c>
    </row>
    <row r="16073" spans="1:4" x14ac:dyDescent="0.25">
      <c r="A16073" s="369" t="s">
        <v>8949</v>
      </c>
      <c r="B16073" s="370" t="s">
        <v>8950</v>
      </c>
      <c r="C16073" s="371" t="s">
        <v>770</v>
      </c>
      <c r="D16073" s="372">
        <v>60.79</v>
      </c>
    </row>
    <row r="16074" spans="1:4" x14ac:dyDescent="0.25">
      <c r="A16074" s="369" t="s">
        <v>8993</v>
      </c>
      <c r="B16074" s="370" t="s">
        <v>8994</v>
      </c>
      <c r="C16074" s="371" t="s">
        <v>32</v>
      </c>
      <c r="D16074" s="372">
        <v>340.28</v>
      </c>
    </row>
    <row r="16075" spans="1:4" x14ac:dyDescent="0.25">
      <c r="A16075" s="369" t="s">
        <v>9043</v>
      </c>
      <c r="B16075" s="370" t="s">
        <v>9044</v>
      </c>
      <c r="C16075" s="371" t="s">
        <v>32</v>
      </c>
      <c r="D16075" s="372">
        <v>9.99</v>
      </c>
    </row>
    <row r="16076" spans="1:4" x14ac:dyDescent="0.25">
      <c r="A16076" s="369" t="s">
        <v>9049</v>
      </c>
      <c r="B16076" s="370" t="s">
        <v>9050</v>
      </c>
      <c r="C16076" s="371" t="s">
        <v>25</v>
      </c>
      <c r="D16076" s="372">
        <v>0.76</v>
      </c>
    </row>
    <row r="16077" spans="1:4" x14ac:dyDescent="0.25">
      <c r="A16077" s="369" t="s">
        <v>9061</v>
      </c>
      <c r="B16077" s="370" t="s">
        <v>9062</v>
      </c>
      <c r="C16077" s="371" t="s">
        <v>25</v>
      </c>
      <c r="D16077" s="372">
        <v>2.8929999999999998</v>
      </c>
    </row>
    <row r="16078" spans="1:4" x14ac:dyDescent="0.25">
      <c r="A16078" s="369" t="s">
        <v>9075</v>
      </c>
      <c r="B16078" s="370" t="s">
        <v>9076</v>
      </c>
      <c r="C16078" s="371" t="s">
        <v>32</v>
      </c>
      <c r="D16078" s="372">
        <v>62.1</v>
      </c>
    </row>
    <row r="16079" spans="1:4" x14ac:dyDescent="0.25">
      <c r="A16079" s="369" t="s">
        <v>9077</v>
      </c>
      <c r="B16079" s="370" t="s">
        <v>9078</v>
      </c>
      <c r="C16079" s="371" t="s">
        <v>32</v>
      </c>
      <c r="D16079" s="372">
        <v>3.45</v>
      </c>
    </row>
    <row r="16080" spans="1:4" x14ac:dyDescent="0.25">
      <c r="A16080" s="369" t="s">
        <v>9106</v>
      </c>
      <c r="B16080" s="370" t="s">
        <v>9107</v>
      </c>
      <c r="C16080" s="371" t="s">
        <v>52</v>
      </c>
      <c r="D16080" s="372">
        <v>15</v>
      </c>
    </row>
    <row r="16081" spans="1:4" x14ac:dyDescent="0.25">
      <c r="A16081" s="369" t="s">
        <v>9366</v>
      </c>
      <c r="B16081" s="370" t="s">
        <v>9367</v>
      </c>
      <c r="C16081" s="371" t="s">
        <v>52</v>
      </c>
      <c r="D16081" s="372">
        <v>18.760000000000002</v>
      </c>
    </row>
    <row r="16082" spans="1:4" x14ac:dyDescent="0.25">
      <c r="A16082" s="369" t="s">
        <v>9370</v>
      </c>
      <c r="B16082" s="370" t="s">
        <v>9371</v>
      </c>
      <c r="C16082" s="371" t="s">
        <v>21</v>
      </c>
      <c r="D16082" s="372">
        <v>4.6900000000000004</v>
      </c>
    </row>
    <row r="16083" spans="1:4" x14ac:dyDescent="0.25">
      <c r="A16083" s="369" t="s">
        <v>9506</v>
      </c>
      <c r="B16083" s="370" t="s">
        <v>9507</v>
      </c>
      <c r="C16083" s="371" t="s">
        <v>32</v>
      </c>
      <c r="D16083" s="372">
        <v>1.88</v>
      </c>
    </row>
    <row r="16084" spans="1:4" x14ac:dyDescent="0.25">
      <c r="A16084" s="369" t="s">
        <v>9508</v>
      </c>
      <c r="B16084" s="370" t="s">
        <v>9509</v>
      </c>
      <c r="C16084" s="371" t="s">
        <v>32</v>
      </c>
      <c r="D16084" s="372">
        <v>1.1399999999999999</v>
      </c>
    </row>
    <row r="16085" spans="1:4" x14ac:dyDescent="0.25">
      <c r="A16085" s="369" t="s">
        <v>9764</v>
      </c>
      <c r="B16085" s="370" t="s">
        <v>9765</v>
      </c>
      <c r="C16085" s="371" t="s">
        <v>32</v>
      </c>
      <c r="D16085" s="372">
        <v>2</v>
      </c>
    </row>
    <row r="16086" spans="1:4" x14ac:dyDescent="0.25">
      <c r="A16086" s="369" t="s">
        <v>9952</v>
      </c>
      <c r="B16086" s="370" t="s">
        <v>9953</v>
      </c>
      <c r="C16086" s="371" t="s">
        <v>569</v>
      </c>
      <c r="D16086" s="372">
        <v>173</v>
      </c>
    </row>
    <row r="16087" spans="1:4" x14ac:dyDescent="0.25">
      <c r="A16087" s="369" t="s">
        <v>11047</v>
      </c>
      <c r="B16087" s="370" t="s">
        <v>11048</v>
      </c>
      <c r="C16087" s="371" t="s">
        <v>52</v>
      </c>
      <c r="D16087" s="372">
        <v>6.6</v>
      </c>
    </row>
    <row r="16088" spans="1:4" x14ac:dyDescent="0.25">
      <c r="A16088" s="369" t="s">
        <v>12063</v>
      </c>
      <c r="B16088" s="370" t="s">
        <v>12064</v>
      </c>
      <c r="C16088" s="371" t="s">
        <v>569</v>
      </c>
      <c r="D16088" s="372">
        <v>6</v>
      </c>
    </row>
    <row r="16089" spans="1:4" ht="30" x14ac:dyDescent="0.25">
      <c r="A16089" s="369" t="s">
        <v>12171</v>
      </c>
      <c r="B16089" s="370" t="s">
        <v>12172</v>
      </c>
      <c r="C16089" s="371" t="s">
        <v>569</v>
      </c>
      <c r="D16089" s="372">
        <v>4</v>
      </c>
    </row>
    <row r="16090" spans="1:4" ht="30" x14ac:dyDescent="0.25">
      <c r="A16090" s="369" t="s">
        <v>5426</v>
      </c>
      <c r="B16090" s="370" t="s">
        <v>8345</v>
      </c>
      <c r="C16090" s="371" t="s">
        <v>569</v>
      </c>
      <c r="D16090" s="372"/>
    </row>
    <row r="16091" spans="1:4" x14ac:dyDescent="0.25">
      <c r="A16091" s="369" t="s">
        <v>8909</v>
      </c>
      <c r="B16091" s="370" t="s">
        <v>8910</v>
      </c>
      <c r="C16091" s="371" t="s">
        <v>770</v>
      </c>
      <c r="D16091" s="372">
        <v>14.95</v>
      </c>
    </row>
    <row r="16092" spans="1:4" x14ac:dyDescent="0.25">
      <c r="A16092" s="369" t="s">
        <v>8911</v>
      </c>
      <c r="B16092" s="370" t="s">
        <v>8912</v>
      </c>
      <c r="C16092" s="371" t="s">
        <v>770</v>
      </c>
      <c r="D16092" s="372">
        <v>14.95</v>
      </c>
    </row>
    <row r="16093" spans="1:4" x14ac:dyDescent="0.25">
      <c r="A16093" s="369" t="s">
        <v>8919</v>
      </c>
      <c r="B16093" s="370" t="s">
        <v>8920</v>
      </c>
      <c r="C16093" s="371" t="s">
        <v>770</v>
      </c>
      <c r="D16093" s="372">
        <v>7.2</v>
      </c>
    </row>
    <row r="16094" spans="1:4" x14ac:dyDescent="0.25">
      <c r="A16094" s="369" t="s">
        <v>8921</v>
      </c>
      <c r="B16094" s="370" t="s">
        <v>8922</v>
      </c>
      <c r="C16094" s="371" t="s">
        <v>770</v>
      </c>
      <c r="D16094" s="372">
        <v>7.2</v>
      </c>
    </row>
    <row r="16095" spans="1:4" x14ac:dyDescent="0.25">
      <c r="A16095" s="369" t="s">
        <v>8923</v>
      </c>
      <c r="B16095" s="370" t="s">
        <v>8924</v>
      </c>
      <c r="C16095" s="371" t="s">
        <v>770</v>
      </c>
      <c r="D16095" s="372">
        <v>13.3</v>
      </c>
    </row>
    <row r="16096" spans="1:4" x14ac:dyDescent="0.25">
      <c r="A16096" s="369" t="s">
        <v>8925</v>
      </c>
      <c r="B16096" s="370" t="s">
        <v>8926</v>
      </c>
      <c r="C16096" s="371" t="s">
        <v>770</v>
      </c>
      <c r="D16096" s="372">
        <v>13.3</v>
      </c>
    </row>
    <row r="16097" spans="1:4" x14ac:dyDescent="0.25">
      <c r="A16097" s="369" t="s">
        <v>8935</v>
      </c>
      <c r="B16097" s="370" t="s">
        <v>8936</v>
      </c>
      <c r="C16097" s="371" t="s">
        <v>770</v>
      </c>
      <c r="D16097" s="372">
        <v>26.5</v>
      </c>
    </row>
    <row r="16098" spans="1:4" x14ac:dyDescent="0.25">
      <c r="A16098" s="369" t="s">
        <v>8941</v>
      </c>
      <c r="B16098" s="370" t="s">
        <v>8942</v>
      </c>
      <c r="C16098" s="371" t="s">
        <v>770</v>
      </c>
      <c r="D16098" s="372">
        <v>23.49</v>
      </c>
    </row>
    <row r="16099" spans="1:4" x14ac:dyDescent="0.25">
      <c r="A16099" s="369" t="s">
        <v>8949</v>
      </c>
      <c r="B16099" s="370" t="s">
        <v>8950</v>
      </c>
      <c r="C16099" s="371" t="s">
        <v>770</v>
      </c>
      <c r="D16099" s="372">
        <v>107.01</v>
      </c>
    </row>
    <row r="16100" spans="1:4" x14ac:dyDescent="0.25">
      <c r="A16100" s="369" t="s">
        <v>8993</v>
      </c>
      <c r="B16100" s="370" t="s">
        <v>8994</v>
      </c>
      <c r="C16100" s="371" t="s">
        <v>32</v>
      </c>
      <c r="D16100" s="372">
        <v>589.44000000000005</v>
      </c>
    </row>
    <row r="16101" spans="1:4" x14ac:dyDescent="0.25">
      <c r="A16101" s="369" t="s">
        <v>9043</v>
      </c>
      <c r="B16101" s="370" t="s">
        <v>9044</v>
      </c>
      <c r="C16101" s="371" t="s">
        <v>32</v>
      </c>
      <c r="D16101" s="372">
        <v>9.99</v>
      </c>
    </row>
    <row r="16102" spans="1:4" x14ac:dyDescent="0.25">
      <c r="A16102" s="369" t="s">
        <v>9049</v>
      </c>
      <c r="B16102" s="370" t="s">
        <v>9050</v>
      </c>
      <c r="C16102" s="371" t="s">
        <v>25</v>
      </c>
      <c r="D16102" s="372">
        <v>1.2729999999999999</v>
      </c>
    </row>
    <row r="16103" spans="1:4" x14ac:dyDescent="0.25">
      <c r="A16103" s="369" t="s">
        <v>9061</v>
      </c>
      <c r="B16103" s="370" t="s">
        <v>9062</v>
      </c>
      <c r="C16103" s="371" t="s">
        <v>25</v>
      </c>
      <c r="D16103" s="372">
        <v>5.61</v>
      </c>
    </row>
    <row r="16104" spans="1:4" x14ac:dyDescent="0.25">
      <c r="A16104" s="369" t="s">
        <v>9075</v>
      </c>
      <c r="B16104" s="370" t="s">
        <v>9076</v>
      </c>
      <c r="C16104" s="371" t="s">
        <v>32</v>
      </c>
      <c r="D16104" s="372">
        <v>151</v>
      </c>
    </row>
    <row r="16105" spans="1:4" x14ac:dyDescent="0.25">
      <c r="A16105" s="369" t="s">
        <v>9077</v>
      </c>
      <c r="B16105" s="370" t="s">
        <v>9078</v>
      </c>
      <c r="C16105" s="371" t="s">
        <v>32</v>
      </c>
      <c r="D16105" s="372">
        <v>2.2999999999999998</v>
      </c>
    </row>
    <row r="16106" spans="1:4" x14ac:dyDescent="0.25">
      <c r="A16106" s="369" t="s">
        <v>9106</v>
      </c>
      <c r="B16106" s="370" t="s">
        <v>9107</v>
      </c>
      <c r="C16106" s="371" t="s">
        <v>52</v>
      </c>
      <c r="D16106" s="372">
        <v>20</v>
      </c>
    </row>
    <row r="16107" spans="1:4" x14ac:dyDescent="0.25">
      <c r="A16107" s="369" t="s">
        <v>9366</v>
      </c>
      <c r="B16107" s="370" t="s">
        <v>9367</v>
      </c>
      <c r="C16107" s="371" t="s">
        <v>52</v>
      </c>
      <c r="D16107" s="372">
        <v>27.18</v>
      </c>
    </row>
    <row r="16108" spans="1:4" x14ac:dyDescent="0.25">
      <c r="A16108" s="369" t="s">
        <v>9370</v>
      </c>
      <c r="B16108" s="370" t="s">
        <v>9371</v>
      </c>
      <c r="C16108" s="371" t="s">
        <v>21</v>
      </c>
      <c r="D16108" s="372">
        <v>6.8</v>
      </c>
    </row>
    <row r="16109" spans="1:4" x14ac:dyDescent="0.25">
      <c r="A16109" s="369" t="s">
        <v>9506</v>
      </c>
      <c r="B16109" s="370" t="s">
        <v>9507</v>
      </c>
      <c r="C16109" s="371" t="s">
        <v>32</v>
      </c>
      <c r="D16109" s="372">
        <v>2.72</v>
      </c>
    </row>
    <row r="16110" spans="1:4" x14ac:dyDescent="0.25">
      <c r="A16110" s="369" t="s">
        <v>9508</v>
      </c>
      <c r="B16110" s="370" t="s">
        <v>9509</v>
      </c>
      <c r="C16110" s="371" t="s">
        <v>32</v>
      </c>
      <c r="D16110" s="372">
        <v>2.66</v>
      </c>
    </row>
    <row r="16111" spans="1:4" x14ac:dyDescent="0.25">
      <c r="A16111" s="369" t="s">
        <v>9764</v>
      </c>
      <c r="B16111" s="370" t="s">
        <v>9765</v>
      </c>
      <c r="C16111" s="371" t="s">
        <v>32</v>
      </c>
      <c r="D16111" s="372">
        <v>3</v>
      </c>
    </row>
    <row r="16112" spans="1:4" x14ac:dyDescent="0.25">
      <c r="A16112" s="369" t="s">
        <v>9952</v>
      </c>
      <c r="B16112" s="370" t="s">
        <v>9953</v>
      </c>
      <c r="C16112" s="371" t="s">
        <v>569</v>
      </c>
      <c r="D16112" s="372">
        <v>173</v>
      </c>
    </row>
    <row r="16113" spans="1:4" x14ac:dyDescent="0.25">
      <c r="A16113" s="369" t="s">
        <v>11047</v>
      </c>
      <c r="B16113" s="370" t="s">
        <v>11048</v>
      </c>
      <c r="C16113" s="371" t="s">
        <v>52</v>
      </c>
      <c r="D16113" s="372">
        <v>6.6</v>
      </c>
    </row>
    <row r="16114" spans="1:4" x14ac:dyDescent="0.25">
      <c r="A16114" s="369" t="s">
        <v>12063</v>
      </c>
      <c r="B16114" s="370" t="s">
        <v>12064</v>
      </c>
      <c r="C16114" s="371" t="s">
        <v>569</v>
      </c>
      <c r="D16114" s="372">
        <v>6</v>
      </c>
    </row>
    <row r="16115" spans="1:4" ht="30" x14ac:dyDescent="0.25">
      <c r="A16115" s="369" t="s">
        <v>12211</v>
      </c>
      <c r="B16115" s="370" t="s">
        <v>12212</v>
      </c>
      <c r="C16115" s="371" t="s">
        <v>569</v>
      </c>
      <c r="D16115" s="372">
        <v>4</v>
      </c>
    </row>
    <row r="16116" spans="1:4" ht="30" x14ac:dyDescent="0.25">
      <c r="A16116" s="369" t="s">
        <v>5427</v>
      </c>
      <c r="B16116" s="370" t="s">
        <v>8346</v>
      </c>
      <c r="C16116" s="371" t="s">
        <v>569</v>
      </c>
      <c r="D16116" s="372"/>
    </row>
    <row r="16117" spans="1:4" x14ac:dyDescent="0.25">
      <c r="A16117" s="369" t="s">
        <v>8909</v>
      </c>
      <c r="B16117" s="370" t="s">
        <v>8910</v>
      </c>
      <c r="C16117" s="371" t="s">
        <v>770</v>
      </c>
      <c r="D16117" s="372">
        <v>19.18</v>
      </c>
    </row>
    <row r="16118" spans="1:4" x14ac:dyDescent="0.25">
      <c r="A16118" s="369" t="s">
        <v>8911</v>
      </c>
      <c r="B16118" s="370" t="s">
        <v>8912</v>
      </c>
      <c r="C16118" s="371" t="s">
        <v>770</v>
      </c>
      <c r="D16118" s="372">
        <v>19.18</v>
      </c>
    </row>
    <row r="16119" spans="1:4" x14ac:dyDescent="0.25">
      <c r="A16119" s="369" t="s">
        <v>8919</v>
      </c>
      <c r="B16119" s="370" t="s">
        <v>8920</v>
      </c>
      <c r="C16119" s="371" t="s">
        <v>770</v>
      </c>
      <c r="D16119" s="372">
        <v>7.2</v>
      </c>
    </row>
    <row r="16120" spans="1:4" x14ac:dyDescent="0.25">
      <c r="A16120" s="369" t="s">
        <v>8921</v>
      </c>
      <c r="B16120" s="370" t="s">
        <v>8922</v>
      </c>
      <c r="C16120" s="371" t="s">
        <v>770</v>
      </c>
      <c r="D16120" s="372">
        <v>7.2</v>
      </c>
    </row>
    <row r="16121" spans="1:4" x14ac:dyDescent="0.25">
      <c r="A16121" s="369" t="s">
        <v>8923</v>
      </c>
      <c r="B16121" s="370" t="s">
        <v>8924</v>
      </c>
      <c r="C16121" s="371" t="s">
        <v>770</v>
      </c>
      <c r="D16121" s="372">
        <v>18.8</v>
      </c>
    </row>
    <row r="16122" spans="1:4" x14ac:dyDescent="0.25">
      <c r="A16122" s="369" t="s">
        <v>8925</v>
      </c>
      <c r="B16122" s="370" t="s">
        <v>8926</v>
      </c>
      <c r="C16122" s="371" t="s">
        <v>770</v>
      </c>
      <c r="D16122" s="372">
        <v>18.8</v>
      </c>
    </row>
    <row r="16123" spans="1:4" x14ac:dyDescent="0.25">
      <c r="A16123" s="369" t="s">
        <v>8935</v>
      </c>
      <c r="B16123" s="370" t="s">
        <v>8936</v>
      </c>
      <c r="C16123" s="371" t="s">
        <v>770</v>
      </c>
      <c r="D16123" s="372">
        <v>35.049999999999997</v>
      </c>
    </row>
    <row r="16124" spans="1:4" x14ac:dyDescent="0.25">
      <c r="A16124" s="369" t="s">
        <v>8941</v>
      </c>
      <c r="B16124" s="370" t="s">
        <v>8942</v>
      </c>
      <c r="C16124" s="371" t="s">
        <v>770</v>
      </c>
      <c r="D16124" s="372">
        <v>31.84</v>
      </c>
    </row>
    <row r="16125" spans="1:4" x14ac:dyDescent="0.25">
      <c r="A16125" s="369" t="s">
        <v>8949</v>
      </c>
      <c r="B16125" s="370" t="s">
        <v>8950</v>
      </c>
      <c r="C16125" s="371" t="s">
        <v>770</v>
      </c>
      <c r="D16125" s="372">
        <v>144.24</v>
      </c>
    </row>
    <row r="16126" spans="1:4" x14ac:dyDescent="0.25">
      <c r="A16126" s="369" t="s">
        <v>8993</v>
      </c>
      <c r="B16126" s="370" t="s">
        <v>8994</v>
      </c>
      <c r="C16126" s="371" t="s">
        <v>32</v>
      </c>
      <c r="D16126" s="372">
        <v>861.92</v>
      </c>
    </row>
    <row r="16127" spans="1:4" x14ac:dyDescent="0.25">
      <c r="A16127" s="369" t="s">
        <v>9043</v>
      </c>
      <c r="B16127" s="370" t="s">
        <v>9044</v>
      </c>
      <c r="C16127" s="371" t="s">
        <v>32</v>
      </c>
      <c r="D16127" s="372">
        <v>9.99</v>
      </c>
    </row>
    <row r="16128" spans="1:4" x14ac:dyDescent="0.25">
      <c r="A16128" s="369" t="s">
        <v>9049</v>
      </c>
      <c r="B16128" s="370" t="s">
        <v>9050</v>
      </c>
      <c r="C16128" s="371" t="s">
        <v>25</v>
      </c>
      <c r="D16128" s="372">
        <v>1.8340000000000001</v>
      </c>
    </row>
    <row r="16129" spans="1:4" x14ac:dyDescent="0.25">
      <c r="A16129" s="369" t="s">
        <v>9061</v>
      </c>
      <c r="B16129" s="370" t="s">
        <v>9062</v>
      </c>
      <c r="C16129" s="371" t="s">
        <v>25</v>
      </c>
      <c r="D16129" s="372">
        <v>8.1010000000000009</v>
      </c>
    </row>
    <row r="16130" spans="1:4" x14ac:dyDescent="0.25">
      <c r="A16130" s="369" t="s">
        <v>9075</v>
      </c>
      <c r="B16130" s="370" t="s">
        <v>9076</v>
      </c>
      <c r="C16130" s="371" t="s">
        <v>32</v>
      </c>
      <c r="D16130" s="372">
        <v>214</v>
      </c>
    </row>
    <row r="16131" spans="1:4" x14ac:dyDescent="0.25">
      <c r="A16131" s="369" t="s">
        <v>9077</v>
      </c>
      <c r="B16131" s="370" t="s">
        <v>9078</v>
      </c>
      <c r="C16131" s="371" t="s">
        <v>32</v>
      </c>
      <c r="D16131" s="372">
        <v>2.2999999999999998</v>
      </c>
    </row>
    <row r="16132" spans="1:4" x14ac:dyDescent="0.25">
      <c r="A16132" s="369" t="s">
        <v>9106</v>
      </c>
      <c r="B16132" s="370" t="s">
        <v>9107</v>
      </c>
      <c r="C16132" s="371" t="s">
        <v>52</v>
      </c>
      <c r="D16132" s="372">
        <v>25</v>
      </c>
    </row>
    <row r="16133" spans="1:4" x14ac:dyDescent="0.25">
      <c r="A16133" s="369" t="s">
        <v>9366</v>
      </c>
      <c r="B16133" s="370" t="s">
        <v>9367</v>
      </c>
      <c r="C16133" s="371" t="s">
        <v>52</v>
      </c>
      <c r="D16133" s="372">
        <v>34.880000000000003</v>
      </c>
    </row>
    <row r="16134" spans="1:4" x14ac:dyDescent="0.25">
      <c r="A16134" s="369" t="s">
        <v>9370</v>
      </c>
      <c r="B16134" s="370" t="s">
        <v>9371</v>
      </c>
      <c r="C16134" s="371" t="s">
        <v>21</v>
      </c>
      <c r="D16134" s="372">
        <v>8.7200000000000006</v>
      </c>
    </row>
    <row r="16135" spans="1:4" x14ac:dyDescent="0.25">
      <c r="A16135" s="369" t="s">
        <v>9506</v>
      </c>
      <c r="B16135" s="370" t="s">
        <v>9507</v>
      </c>
      <c r="C16135" s="371" t="s">
        <v>32</v>
      </c>
      <c r="D16135" s="372">
        <v>3.49</v>
      </c>
    </row>
    <row r="16136" spans="1:4" x14ac:dyDescent="0.25">
      <c r="A16136" s="369" t="s">
        <v>9508</v>
      </c>
      <c r="B16136" s="370" t="s">
        <v>9509</v>
      </c>
      <c r="C16136" s="371" t="s">
        <v>32</v>
      </c>
      <c r="D16136" s="372">
        <v>3.76</v>
      </c>
    </row>
    <row r="16137" spans="1:4" x14ac:dyDescent="0.25">
      <c r="A16137" s="369" t="s">
        <v>9764</v>
      </c>
      <c r="B16137" s="370" t="s">
        <v>9765</v>
      </c>
      <c r="C16137" s="371" t="s">
        <v>32</v>
      </c>
      <c r="D16137" s="372">
        <v>4</v>
      </c>
    </row>
    <row r="16138" spans="1:4" x14ac:dyDescent="0.25">
      <c r="A16138" s="369" t="s">
        <v>9952</v>
      </c>
      <c r="B16138" s="370" t="s">
        <v>9953</v>
      </c>
      <c r="C16138" s="371" t="s">
        <v>569</v>
      </c>
      <c r="D16138" s="372">
        <v>173</v>
      </c>
    </row>
    <row r="16139" spans="1:4" x14ac:dyDescent="0.25">
      <c r="A16139" s="369" t="s">
        <v>11047</v>
      </c>
      <c r="B16139" s="370" t="s">
        <v>11048</v>
      </c>
      <c r="C16139" s="371" t="s">
        <v>52</v>
      </c>
      <c r="D16139" s="372">
        <v>6.6</v>
      </c>
    </row>
    <row r="16140" spans="1:4" x14ac:dyDescent="0.25">
      <c r="A16140" s="369" t="s">
        <v>12063</v>
      </c>
      <c r="B16140" s="370" t="s">
        <v>12064</v>
      </c>
      <c r="C16140" s="371" t="s">
        <v>569</v>
      </c>
      <c r="D16140" s="372">
        <v>6</v>
      </c>
    </row>
    <row r="16141" spans="1:4" ht="30" x14ac:dyDescent="0.25">
      <c r="A16141" s="369" t="s">
        <v>12163</v>
      </c>
      <c r="B16141" s="370" t="s">
        <v>12164</v>
      </c>
      <c r="C16141" s="371" t="s">
        <v>569</v>
      </c>
      <c r="D16141" s="372">
        <v>4</v>
      </c>
    </row>
    <row r="16142" spans="1:4" ht="30" x14ac:dyDescent="0.25">
      <c r="A16142" s="369" t="s">
        <v>5428</v>
      </c>
      <c r="B16142" s="370" t="s">
        <v>8347</v>
      </c>
      <c r="C16142" s="371" t="s">
        <v>569</v>
      </c>
      <c r="D16142" s="372"/>
    </row>
    <row r="16143" spans="1:4" x14ac:dyDescent="0.25">
      <c r="A16143" s="369" t="s">
        <v>8909</v>
      </c>
      <c r="B16143" s="370" t="s">
        <v>8910</v>
      </c>
      <c r="C16143" s="371" t="s">
        <v>770</v>
      </c>
      <c r="D16143" s="372">
        <v>19.690000000000001</v>
      </c>
    </row>
    <row r="16144" spans="1:4" x14ac:dyDescent="0.25">
      <c r="A16144" s="369" t="s">
        <v>8911</v>
      </c>
      <c r="B16144" s="370" t="s">
        <v>8912</v>
      </c>
      <c r="C16144" s="371" t="s">
        <v>770</v>
      </c>
      <c r="D16144" s="372">
        <v>19.690000000000001</v>
      </c>
    </row>
    <row r="16145" spans="1:4" x14ac:dyDescent="0.25">
      <c r="A16145" s="369" t="s">
        <v>8919</v>
      </c>
      <c r="B16145" s="370" t="s">
        <v>8920</v>
      </c>
      <c r="C16145" s="371" t="s">
        <v>770</v>
      </c>
      <c r="D16145" s="372">
        <v>7.2</v>
      </c>
    </row>
    <row r="16146" spans="1:4" x14ac:dyDescent="0.25">
      <c r="A16146" s="369" t="s">
        <v>8921</v>
      </c>
      <c r="B16146" s="370" t="s">
        <v>8922</v>
      </c>
      <c r="C16146" s="371" t="s">
        <v>770</v>
      </c>
      <c r="D16146" s="372">
        <v>7.2</v>
      </c>
    </row>
    <row r="16147" spans="1:4" x14ac:dyDescent="0.25">
      <c r="A16147" s="369" t="s">
        <v>8923</v>
      </c>
      <c r="B16147" s="370" t="s">
        <v>8924</v>
      </c>
      <c r="C16147" s="371" t="s">
        <v>770</v>
      </c>
      <c r="D16147" s="372">
        <v>19.27</v>
      </c>
    </row>
    <row r="16148" spans="1:4" x14ac:dyDescent="0.25">
      <c r="A16148" s="369" t="s">
        <v>8925</v>
      </c>
      <c r="B16148" s="370" t="s">
        <v>8926</v>
      </c>
      <c r="C16148" s="371" t="s">
        <v>770</v>
      </c>
      <c r="D16148" s="372">
        <v>19.27</v>
      </c>
    </row>
    <row r="16149" spans="1:4" x14ac:dyDescent="0.25">
      <c r="A16149" s="369" t="s">
        <v>8935</v>
      </c>
      <c r="B16149" s="370" t="s">
        <v>8936</v>
      </c>
      <c r="C16149" s="371" t="s">
        <v>770</v>
      </c>
      <c r="D16149" s="372">
        <v>46.36</v>
      </c>
    </row>
    <row r="16150" spans="1:4" x14ac:dyDescent="0.25">
      <c r="A16150" s="369" t="s">
        <v>8941</v>
      </c>
      <c r="B16150" s="370" t="s">
        <v>8942</v>
      </c>
      <c r="C16150" s="371" t="s">
        <v>770</v>
      </c>
      <c r="D16150" s="372">
        <v>43.16</v>
      </c>
    </row>
    <row r="16151" spans="1:4" x14ac:dyDescent="0.25">
      <c r="A16151" s="369" t="s">
        <v>8949</v>
      </c>
      <c r="B16151" s="370" t="s">
        <v>8950</v>
      </c>
      <c r="C16151" s="371" t="s">
        <v>770</v>
      </c>
      <c r="D16151" s="372">
        <v>194.42</v>
      </c>
    </row>
    <row r="16152" spans="1:4" x14ac:dyDescent="0.25">
      <c r="A16152" s="369" t="s">
        <v>8993</v>
      </c>
      <c r="B16152" s="370" t="s">
        <v>8994</v>
      </c>
      <c r="C16152" s="371" t="s">
        <v>32</v>
      </c>
      <c r="D16152" s="372">
        <v>1260.3599999999999</v>
      </c>
    </row>
    <row r="16153" spans="1:4" x14ac:dyDescent="0.25">
      <c r="A16153" s="369" t="s">
        <v>9043</v>
      </c>
      <c r="B16153" s="370" t="s">
        <v>9044</v>
      </c>
      <c r="C16153" s="371" t="s">
        <v>32</v>
      </c>
      <c r="D16153" s="372">
        <v>9.99</v>
      </c>
    </row>
    <row r="16154" spans="1:4" x14ac:dyDescent="0.25">
      <c r="A16154" s="369" t="s">
        <v>9049</v>
      </c>
      <c r="B16154" s="370" t="s">
        <v>9050</v>
      </c>
      <c r="C16154" s="371" t="s">
        <v>25</v>
      </c>
      <c r="D16154" s="372">
        <v>2.64</v>
      </c>
    </row>
    <row r="16155" spans="1:4" x14ac:dyDescent="0.25">
      <c r="A16155" s="369" t="s">
        <v>9061</v>
      </c>
      <c r="B16155" s="370" t="s">
        <v>9062</v>
      </c>
      <c r="C16155" s="371" t="s">
        <v>25</v>
      </c>
      <c r="D16155" s="372">
        <v>11.7</v>
      </c>
    </row>
    <row r="16156" spans="1:4" x14ac:dyDescent="0.25">
      <c r="A16156" s="369" t="s">
        <v>9075</v>
      </c>
      <c r="B16156" s="370" t="s">
        <v>9076</v>
      </c>
      <c r="C16156" s="371" t="s">
        <v>32</v>
      </c>
      <c r="D16156" s="372">
        <v>303.27999999999997</v>
      </c>
    </row>
    <row r="16157" spans="1:4" x14ac:dyDescent="0.25">
      <c r="A16157" s="369" t="s">
        <v>9077</v>
      </c>
      <c r="B16157" s="370" t="s">
        <v>9078</v>
      </c>
      <c r="C16157" s="371" t="s">
        <v>32</v>
      </c>
      <c r="D16157" s="372">
        <v>2.2999999999999998</v>
      </c>
    </row>
    <row r="16158" spans="1:4" x14ac:dyDescent="0.25">
      <c r="A16158" s="369" t="s">
        <v>9106</v>
      </c>
      <c r="B16158" s="370" t="s">
        <v>9107</v>
      </c>
      <c r="C16158" s="371" t="s">
        <v>52</v>
      </c>
      <c r="D16158" s="372">
        <v>30</v>
      </c>
    </row>
    <row r="16159" spans="1:4" x14ac:dyDescent="0.25">
      <c r="A16159" s="369" t="s">
        <v>9366</v>
      </c>
      <c r="B16159" s="370" t="s">
        <v>9367</v>
      </c>
      <c r="C16159" s="371" t="s">
        <v>52</v>
      </c>
      <c r="D16159" s="372">
        <v>44.76</v>
      </c>
    </row>
    <row r="16160" spans="1:4" x14ac:dyDescent="0.25">
      <c r="A16160" s="369" t="s">
        <v>9370</v>
      </c>
      <c r="B16160" s="370" t="s">
        <v>9371</v>
      </c>
      <c r="C16160" s="371" t="s">
        <v>21</v>
      </c>
      <c r="D16160" s="372">
        <v>11.18</v>
      </c>
    </row>
    <row r="16161" spans="1:4" x14ac:dyDescent="0.25">
      <c r="A16161" s="369" t="s">
        <v>9506</v>
      </c>
      <c r="B16161" s="370" t="s">
        <v>9507</v>
      </c>
      <c r="C16161" s="371" t="s">
        <v>32</v>
      </c>
      <c r="D16161" s="372">
        <v>4.4800000000000004</v>
      </c>
    </row>
    <row r="16162" spans="1:4" x14ac:dyDescent="0.25">
      <c r="A16162" s="369" t="s">
        <v>9508</v>
      </c>
      <c r="B16162" s="370" t="s">
        <v>9509</v>
      </c>
      <c r="C16162" s="371" t="s">
        <v>32</v>
      </c>
      <c r="D16162" s="372">
        <v>4.8099999999999996</v>
      </c>
    </row>
    <row r="16163" spans="1:4" x14ac:dyDescent="0.25">
      <c r="A16163" s="369" t="s">
        <v>9764</v>
      </c>
      <c r="B16163" s="370" t="s">
        <v>9765</v>
      </c>
      <c r="C16163" s="371" t="s">
        <v>32</v>
      </c>
      <c r="D16163" s="372">
        <v>5</v>
      </c>
    </row>
    <row r="16164" spans="1:4" x14ac:dyDescent="0.25">
      <c r="A16164" s="369" t="s">
        <v>9952</v>
      </c>
      <c r="B16164" s="370" t="s">
        <v>9953</v>
      </c>
      <c r="C16164" s="371" t="s">
        <v>569</v>
      </c>
      <c r="D16164" s="372">
        <v>173</v>
      </c>
    </row>
    <row r="16165" spans="1:4" x14ac:dyDescent="0.25">
      <c r="A16165" s="369" t="s">
        <v>11047</v>
      </c>
      <c r="B16165" s="370" t="s">
        <v>11048</v>
      </c>
      <c r="C16165" s="371" t="s">
        <v>52</v>
      </c>
      <c r="D16165" s="372">
        <v>6.6</v>
      </c>
    </row>
    <row r="16166" spans="1:4" x14ac:dyDescent="0.25">
      <c r="A16166" s="369" t="s">
        <v>12063</v>
      </c>
      <c r="B16166" s="370" t="s">
        <v>12064</v>
      </c>
      <c r="C16166" s="371" t="s">
        <v>569</v>
      </c>
      <c r="D16166" s="372">
        <v>6</v>
      </c>
    </row>
    <row r="16167" spans="1:4" ht="30" x14ac:dyDescent="0.25">
      <c r="A16167" s="369" t="s">
        <v>12213</v>
      </c>
      <c r="B16167" s="370" t="s">
        <v>12214</v>
      </c>
      <c r="C16167" s="371" t="s">
        <v>569</v>
      </c>
      <c r="D16167" s="372">
        <v>5</v>
      </c>
    </row>
    <row r="16168" spans="1:4" x14ac:dyDescent="0.25">
      <c r="A16168" s="365" t="s">
        <v>8348</v>
      </c>
      <c r="B16168" s="366" t="s">
        <v>15243</v>
      </c>
      <c r="C16168" s="367"/>
      <c r="D16168" s="368"/>
    </row>
    <row r="16169" spans="1:4" ht="30" x14ac:dyDescent="0.25">
      <c r="A16169" s="369" t="s">
        <v>5430</v>
      </c>
      <c r="B16169" s="370" t="s">
        <v>8349</v>
      </c>
      <c r="C16169" s="371" t="s">
        <v>569</v>
      </c>
      <c r="D16169" s="372"/>
    </row>
    <row r="16170" spans="1:4" x14ac:dyDescent="0.25">
      <c r="A16170" s="369" t="s">
        <v>8909</v>
      </c>
      <c r="B16170" s="370" t="s">
        <v>8910</v>
      </c>
      <c r="C16170" s="371" t="s">
        <v>770</v>
      </c>
      <c r="D16170" s="372">
        <v>1.88</v>
      </c>
    </row>
    <row r="16171" spans="1:4" x14ac:dyDescent="0.25">
      <c r="A16171" s="369" t="s">
        <v>8911</v>
      </c>
      <c r="B16171" s="370" t="s">
        <v>8912</v>
      </c>
      <c r="C16171" s="371" t="s">
        <v>770</v>
      </c>
      <c r="D16171" s="372">
        <v>1.88</v>
      </c>
    </row>
    <row r="16172" spans="1:4" x14ac:dyDescent="0.25">
      <c r="A16172" s="369" t="s">
        <v>8919</v>
      </c>
      <c r="B16172" s="370" t="s">
        <v>8920</v>
      </c>
      <c r="C16172" s="371" t="s">
        <v>770</v>
      </c>
      <c r="D16172" s="372">
        <v>2</v>
      </c>
    </row>
    <row r="16173" spans="1:4" x14ac:dyDescent="0.25">
      <c r="A16173" s="369" t="s">
        <v>8921</v>
      </c>
      <c r="B16173" s="370" t="s">
        <v>8922</v>
      </c>
      <c r="C16173" s="371" t="s">
        <v>770</v>
      </c>
      <c r="D16173" s="372">
        <v>2</v>
      </c>
    </row>
    <row r="16174" spans="1:4" x14ac:dyDescent="0.25">
      <c r="A16174" s="369" t="s">
        <v>8923</v>
      </c>
      <c r="B16174" s="370" t="s">
        <v>8924</v>
      </c>
      <c r="C16174" s="371" t="s">
        <v>770</v>
      </c>
      <c r="D16174" s="372">
        <v>2.14</v>
      </c>
    </row>
    <row r="16175" spans="1:4" x14ac:dyDescent="0.25">
      <c r="A16175" s="369" t="s">
        <v>8925</v>
      </c>
      <c r="B16175" s="370" t="s">
        <v>8926</v>
      </c>
      <c r="C16175" s="371" t="s">
        <v>770</v>
      </c>
      <c r="D16175" s="372">
        <v>2.14</v>
      </c>
    </row>
    <row r="16176" spans="1:4" x14ac:dyDescent="0.25">
      <c r="A16176" s="369" t="s">
        <v>8935</v>
      </c>
      <c r="B16176" s="370" t="s">
        <v>8936</v>
      </c>
      <c r="C16176" s="371" t="s">
        <v>770</v>
      </c>
      <c r="D16176" s="372">
        <v>7.12</v>
      </c>
    </row>
    <row r="16177" spans="1:4" x14ac:dyDescent="0.25">
      <c r="A16177" s="369" t="s">
        <v>8941</v>
      </c>
      <c r="B16177" s="370" t="s">
        <v>8942</v>
      </c>
      <c r="C16177" s="371" t="s">
        <v>770</v>
      </c>
      <c r="D16177" s="372">
        <v>11.09</v>
      </c>
    </row>
    <row r="16178" spans="1:4" x14ac:dyDescent="0.25">
      <c r="A16178" s="369" t="s">
        <v>8949</v>
      </c>
      <c r="B16178" s="370" t="s">
        <v>8950</v>
      </c>
      <c r="C16178" s="371" t="s">
        <v>770</v>
      </c>
      <c r="D16178" s="372">
        <v>39.479999999999997</v>
      </c>
    </row>
    <row r="16179" spans="1:4" x14ac:dyDescent="0.25">
      <c r="A16179" s="369" t="s">
        <v>8993</v>
      </c>
      <c r="B16179" s="370" t="s">
        <v>8994</v>
      </c>
      <c r="C16179" s="371" t="s">
        <v>32</v>
      </c>
      <c r="D16179" s="372">
        <v>108.38</v>
      </c>
    </row>
    <row r="16180" spans="1:4" x14ac:dyDescent="0.25">
      <c r="A16180" s="369" t="s">
        <v>9049</v>
      </c>
      <c r="B16180" s="370" t="s">
        <v>9050</v>
      </c>
      <c r="C16180" s="371" t="s">
        <v>25</v>
      </c>
      <c r="D16180" s="372">
        <v>0.26800000000000002</v>
      </c>
    </row>
    <row r="16181" spans="1:4" x14ac:dyDescent="0.25">
      <c r="A16181" s="369" t="s">
        <v>9061</v>
      </c>
      <c r="B16181" s="370" t="s">
        <v>9062</v>
      </c>
      <c r="C16181" s="371" t="s">
        <v>25</v>
      </c>
      <c r="D16181" s="372">
        <v>0.54300000000000004</v>
      </c>
    </row>
    <row r="16182" spans="1:4" x14ac:dyDescent="0.25">
      <c r="A16182" s="369" t="s">
        <v>9075</v>
      </c>
      <c r="B16182" s="370" t="s">
        <v>9076</v>
      </c>
      <c r="C16182" s="371" t="s">
        <v>32</v>
      </c>
      <c r="D16182" s="372">
        <v>25</v>
      </c>
    </row>
    <row r="16183" spans="1:4" x14ac:dyDescent="0.25">
      <c r="A16183" s="369" t="s">
        <v>9106</v>
      </c>
      <c r="B16183" s="370" t="s">
        <v>9107</v>
      </c>
      <c r="C16183" s="371" t="s">
        <v>52</v>
      </c>
      <c r="D16183" s="372">
        <v>10</v>
      </c>
    </row>
    <row r="16184" spans="1:4" x14ac:dyDescent="0.25">
      <c r="A16184" s="369" t="s">
        <v>9370</v>
      </c>
      <c r="B16184" s="370" t="s">
        <v>9371</v>
      </c>
      <c r="C16184" s="371" t="s">
        <v>21</v>
      </c>
      <c r="D16184" s="372">
        <v>0.24</v>
      </c>
    </row>
    <row r="16185" spans="1:4" x14ac:dyDescent="0.25">
      <c r="A16185" s="369" t="s">
        <v>9392</v>
      </c>
      <c r="B16185" s="370" t="s">
        <v>9393</v>
      </c>
      <c r="C16185" s="371" t="s">
        <v>21</v>
      </c>
      <c r="D16185" s="372">
        <v>0.31</v>
      </c>
    </row>
    <row r="16186" spans="1:4" x14ac:dyDescent="0.25">
      <c r="A16186" s="369" t="s">
        <v>9506</v>
      </c>
      <c r="B16186" s="370" t="s">
        <v>9507</v>
      </c>
      <c r="C16186" s="371" t="s">
        <v>32</v>
      </c>
      <c r="D16186" s="372">
        <v>0.19</v>
      </c>
    </row>
    <row r="16187" spans="1:4" x14ac:dyDescent="0.25">
      <c r="A16187" s="369" t="s">
        <v>9508</v>
      </c>
      <c r="B16187" s="370" t="s">
        <v>9509</v>
      </c>
      <c r="C16187" s="371" t="s">
        <v>32</v>
      </c>
      <c r="D16187" s="372">
        <v>0.43</v>
      </c>
    </row>
    <row r="16188" spans="1:4" x14ac:dyDescent="0.25">
      <c r="A16188" s="369" t="s">
        <v>11047</v>
      </c>
      <c r="B16188" s="370" t="s">
        <v>11048</v>
      </c>
      <c r="C16188" s="371" t="s">
        <v>52</v>
      </c>
      <c r="D16188" s="372">
        <v>3</v>
      </c>
    </row>
    <row r="16189" spans="1:4" ht="30" x14ac:dyDescent="0.25">
      <c r="A16189" s="369" t="s">
        <v>11221</v>
      </c>
      <c r="B16189" s="370" t="s">
        <v>11222</v>
      </c>
      <c r="C16189" s="371" t="s">
        <v>52</v>
      </c>
      <c r="D16189" s="372">
        <v>1.5</v>
      </c>
    </row>
    <row r="16190" spans="1:4" ht="30" x14ac:dyDescent="0.25">
      <c r="A16190" s="369" t="s">
        <v>12171</v>
      </c>
      <c r="B16190" s="370" t="s">
        <v>12172</v>
      </c>
      <c r="C16190" s="371" t="s">
        <v>569</v>
      </c>
      <c r="D16190" s="372">
        <v>3</v>
      </c>
    </row>
    <row r="16191" spans="1:4" ht="30" x14ac:dyDescent="0.25">
      <c r="A16191" s="369" t="s">
        <v>12183</v>
      </c>
      <c r="B16191" s="370" t="s">
        <v>12184</v>
      </c>
      <c r="C16191" s="371" t="s">
        <v>569</v>
      </c>
      <c r="D16191" s="372">
        <v>1</v>
      </c>
    </row>
    <row r="16192" spans="1:4" ht="30" x14ac:dyDescent="0.25">
      <c r="A16192" s="369" t="s">
        <v>5431</v>
      </c>
      <c r="B16192" s="370" t="s">
        <v>8350</v>
      </c>
      <c r="C16192" s="371" t="s">
        <v>569</v>
      </c>
      <c r="D16192" s="372"/>
    </row>
    <row r="16193" spans="1:4" x14ac:dyDescent="0.25">
      <c r="A16193" s="369" t="s">
        <v>8909</v>
      </c>
      <c r="B16193" s="370" t="s">
        <v>8910</v>
      </c>
      <c r="C16193" s="371" t="s">
        <v>770</v>
      </c>
      <c r="D16193" s="372">
        <v>3.76</v>
      </c>
    </row>
    <row r="16194" spans="1:4" x14ac:dyDescent="0.25">
      <c r="A16194" s="369" t="s">
        <v>8911</v>
      </c>
      <c r="B16194" s="370" t="s">
        <v>8912</v>
      </c>
      <c r="C16194" s="371" t="s">
        <v>770</v>
      </c>
      <c r="D16194" s="372">
        <v>3.76</v>
      </c>
    </row>
    <row r="16195" spans="1:4" x14ac:dyDescent="0.25">
      <c r="A16195" s="369" t="s">
        <v>8919</v>
      </c>
      <c r="B16195" s="370" t="s">
        <v>8920</v>
      </c>
      <c r="C16195" s="371" t="s">
        <v>770</v>
      </c>
      <c r="D16195" s="372">
        <v>2</v>
      </c>
    </row>
    <row r="16196" spans="1:4" x14ac:dyDescent="0.25">
      <c r="A16196" s="369" t="s">
        <v>8921</v>
      </c>
      <c r="B16196" s="370" t="s">
        <v>8922</v>
      </c>
      <c r="C16196" s="371" t="s">
        <v>770</v>
      </c>
      <c r="D16196" s="372">
        <v>2</v>
      </c>
    </row>
    <row r="16197" spans="1:4" x14ac:dyDescent="0.25">
      <c r="A16197" s="369" t="s">
        <v>8923</v>
      </c>
      <c r="B16197" s="370" t="s">
        <v>8924</v>
      </c>
      <c r="C16197" s="371" t="s">
        <v>770</v>
      </c>
      <c r="D16197" s="372">
        <v>2.14</v>
      </c>
    </row>
    <row r="16198" spans="1:4" x14ac:dyDescent="0.25">
      <c r="A16198" s="369" t="s">
        <v>8925</v>
      </c>
      <c r="B16198" s="370" t="s">
        <v>8926</v>
      </c>
      <c r="C16198" s="371" t="s">
        <v>770</v>
      </c>
      <c r="D16198" s="372">
        <v>2.14</v>
      </c>
    </row>
    <row r="16199" spans="1:4" x14ac:dyDescent="0.25">
      <c r="A16199" s="369" t="s">
        <v>8935</v>
      </c>
      <c r="B16199" s="370" t="s">
        <v>8936</v>
      </c>
      <c r="C16199" s="371" t="s">
        <v>770</v>
      </c>
      <c r="D16199" s="372">
        <v>11.24</v>
      </c>
    </row>
    <row r="16200" spans="1:4" x14ac:dyDescent="0.25">
      <c r="A16200" s="369" t="s">
        <v>8941</v>
      </c>
      <c r="B16200" s="370" t="s">
        <v>8942</v>
      </c>
      <c r="C16200" s="371" t="s">
        <v>770</v>
      </c>
      <c r="D16200" s="372">
        <v>16.48</v>
      </c>
    </row>
    <row r="16201" spans="1:4" x14ac:dyDescent="0.25">
      <c r="A16201" s="369" t="s">
        <v>8949</v>
      </c>
      <c r="B16201" s="370" t="s">
        <v>8950</v>
      </c>
      <c r="C16201" s="371" t="s">
        <v>770</v>
      </c>
      <c r="D16201" s="372">
        <v>61.01</v>
      </c>
    </row>
    <row r="16202" spans="1:4" x14ac:dyDescent="0.25">
      <c r="A16202" s="369" t="s">
        <v>8993</v>
      </c>
      <c r="B16202" s="370" t="s">
        <v>8994</v>
      </c>
      <c r="C16202" s="371" t="s">
        <v>32</v>
      </c>
      <c r="D16202" s="372">
        <v>217.05</v>
      </c>
    </row>
    <row r="16203" spans="1:4" x14ac:dyDescent="0.25">
      <c r="A16203" s="369" t="s">
        <v>9049</v>
      </c>
      <c r="B16203" s="370" t="s">
        <v>9050</v>
      </c>
      <c r="C16203" s="371" t="s">
        <v>25</v>
      </c>
      <c r="D16203" s="372">
        <v>0.53600000000000003</v>
      </c>
    </row>
    <row r="16204" spans="1:4" x14ac:dyDescent="0.25">
      <c r="A16204" s="369" t="s">
        <v>9061</v>
      </c>
      <c r="B16204" s="370" t="s">
        <v>9062</v>
      </c>
      <c r="C16204" s="371" t="s">
        <v>25</v>
      </c>
      <c r="D16204" s="372">
        <v>0.81</v>
      </c>
    </row>
    <row r="16205" spans="1:4" x14ac:dyDescent="0.25">
      <c r="A16205" s="369" t="s">
        <v>9075</v>
      </c>
      <c r="B16205" s="370" t="s">
        <v>9076</v>
      </c>
      <c r="C16205" s="371" t="s">
        <v>32</v>
      </c>
      <c r="D16205" s="372">
        <v>25</v>
      </c>
    </row>
    <row r="16206" spans="1:4" x14ac:dyDescent="0.25">
      <c r="A16206" s="369" t="s">
        <v>9106</v>
      </c>
      <c r="B16206" s="370" t="s">
        <v>9107</v>
      </c>
      <c r="C16206" s="371" t="s">
        <v>52</v>
      </c>
      <c r="D16206" s="372">
        <v>20</v>
      </c>
    </row>
    <row r="16207" spans="1:4" x14ac:dyDescent="0.25">
      <c r="A16207" s="369" t="s">
        <v>9370</v>
      </c>
      <c r="B16207" s="370" t="s">
        <v>9371</v>
      </c>
      <c r="C16207" s="371" t="s">
        <v>21</v>
      </c>
      <c r="D16207" s="372">
        <v>0.47</v>
      </c>
    </row>
    <row r="16208" spans="1:4" x14ac:dyDescent="0.25">
      <c r="A16208" s="369" t="s">
        <v>9392</v>
      </c>
      <c r="B16208" s="370" t="s">
        <v>9393</v>
      </c>
      <c r="C16208" s="371" t="s">
        <v>21</v>
      </c>
      <c r="D16208" s="372">
        <v>0.62</v>
      </c>
    </row>
    <row r="16209" spans="1:4" x14ac:dyDescent="0.25">
      <c r="A16209" s="369" t="s">
        <v>9506</v>
      </c>
      <c r="B16209" s="370" t="s">
        <v>9507</v>
      </c>
      <c r="C16209" s="371" t="s">
        <v>32</v>
      </c>
      <c r="D16209" s="372">
        <v>0.38</v>
      </c>
    </row>
    <row r="16210" spans="1:4" x14ac:dyDescent="0.25">
      <c r="A16210" s="369" t="s">
        <v>9508</v>
      </c>
      <c r="B16210" s="370" t="s">
        <v>9509</v>
      </c>
      <c r="C16210" s="371" t="s">
        <v>32</v>
      </c>
      <c r="D16210" s="372">
        <v>0.43</v>
      </c>
    </row>
    <row r="16211" spans="1:4" x14ac:dyDescent="0.25">
      <c r="A16211" s="369" t="s">
        <v>11047</v>
      </c>
      <c r="B16211" s="370" t="s">
        <v>11048</v>
      </c>
      <c r="C16211" s="371" t="s">
        <v>52</v>
      </c>
      <c r="D16211" s="372">
        <v>4</v>
      </c>
    </row>
    <row r="16212" spans="1:4" ht="30" x14ac:dyDescent="0.25">
      <c r="A16212" s="369" t="s">
        <v>11221</v>
      </c>
      <c r="B16212" s="370" t="s">
        <v>11222</v>
      </c>
      <c r="C16212" s="371" t="s">
        <v>52</v>
      </c>
      <c r="D16212" s="372">
        <v>2.5</v>
      </c>
    </row>
    <row r="16213" spans="1:4" ht="30" x14ac:dyDescent="0.25">
      <c r="A16213" s="369" t="s">
        <v>12163</v>
      </c>
      <c r="B16213" s="370" t="s">
        <v>12164</v>
      </c>
      <c r="C16213" s="371" t="s">
        <v>569</v>
      </c>
      <c r="D16213" s="372">
        <v>4</v>
      </c>
    </row>
    <row r="16214" spans="1:4" ht="30" x14ac:dyDescent="0.25">
      <c r="A16214" s="369" t="s">
        <v>12175</v>
      </c>
      <c r="B16214" s="370" t="s">
        <v>12176</v>
      </c>
      <c r="C16214" s="371" t="s">
        <v>569</v>
      </c>
      <c r="D16214" s="372">
        <v>1</v>
      </c>
    </row>
    <row r="16215" spans="1:4" ht="30" x14ac:dyDescent="0.25">
      <c r="A16215" s="369" t="s">
        <v>12207</v>
      </c>
      <c r="B16215" s="370" t="s">
        <v>12208</v>
      </c>
      <c r="C16215" s="371" t="s">
        <v>569</v>
      </c>
      <c r="D16215" s="372">
        <v>1</v>
      </c>
    </row>
    <row r="16216" spans="1:4" ht="30" x14ac:dyDescent="0.25">
      <c r="A16216" s="369" t="s">
        <v>5432</v>
      </c>
      <c r="B16216" s="370" t="s">
        <v>8351</v>
      </c>
      <c r="C16216" s="371" t="s">
        <v>569</v>
      </c>
      <c r="D16216" s="372"/>
    </row>
    <row r="16217" spans="1:4" x14ac:dyDescent="0.25">
      <c r="A16217" s="369" t="s">
        <v>8909</v>
      </c>
      <c r="B16217" s="370" t="s">
        <v>8910</v>
      </c>
      <c r="C16217" s="371" t="s">
        <v>770</v>
      </c>
      <c r="D16217" s="372">
        <v>7.52</v>
      </c>
    </row>
    <row r="16218" spans="1:4" x14ac:dyDescent="0.25">
      <c r="A16218" s="369" t="s">
        <v>8911</v>
      </c>
      <c r="B16218" s="370" t="s">
        <v>8912</v>
      </c>
      <c r="C16218" s="371" t="s">
        <v>770</v>
      </c>
      <c r="D16218" s="372">
        <v>7.52</v>
      </c>
    </row>
    <row r="16219" spans="1:4" x14ac:dyDescent="0.25">
      <c r="A16219" s="369" t="s">
        <v>8919</v>
      </c>
      <c r="B16219" s="370" t="s">
        <v>8920</v>
      </c>
      <c r="C16219" s="371" t="s">
        <v>770</v>
      </c>
      <c r="D16219" s="372">
        <v>4</v>
      </c>
    </row>
    <row r="16220" spans="1:4" x14ac:dyDescent="0.25">
      <c r="A16220" s="369" t="s">
        <v>8921</v>
      </c>
      <c r="B16220" s="370" t="s">
        <v>8922</v>
      </c>
      <c r="C16220" s="371" t="s">
        <v>770</v>
      </c>
      <c r="D16220" s="372">
        <v>4</v>
      </c>
    </row>
    <row r="16221" spans="1:4" x14ac:dyDescent="0.25">
      <c r="A16221" s="369" t="s">
        <v>8923</v>
      </c>
      <c r="B16221" s="370" t="s">
        <v>8924</v>
      </c>
      <c r="C16221" s="371" t="s">
        <v>770</v>
      </c>
      <c r="D16221" s="372">
        <v>4.28</v>
      </c>
    </row>
    <row r="16222" spans="1:4" x14ac:dyDescent="0.25">
      <c r="A16222" s="369" t="s">
        <v>8925</v>
      </c>
      <c r="B16222" s="370" t="s">
        <v>8926</v>
      </c>
      <c r="C16222" s="371" t="s">
        <v>770</v>
      </c>
      <c r="D16222" s="372">
        <v>4.28</v>
      </c>
    </row>
    <row r="16223" spans="1:4" x14ac:dyDescent="0.25">
      <c r="A16223" s="369" t="s">
        <v>8935</v>
      </c>
      <c r="B16223" s="370" t="s">
        <v>8936</v>
      </c>
      <c r="C16223" s="371" t="s">
        <v>770</v>
      </c>
      <c r="D16223" s="372">
        <v>22.48</v>
      </c>
    </row>
    <row r="16224" spans="1:4" x14ac:dyDescent="0.25">
      <c r="A16224" s="369" t="s">
        <v>8941</v>
      </c>
      <c r="B16224" s="370" t="s">
        <v>8942</v>
      </c>
      <c r="C16224" s="371" t="s">
        <v>770</v>
      </c>
      <c r="D16224" s="372">
        <v>32.96</v>
      </c>
    </row>
    <row r="16225" spans="1:4" x14ac:dyDescent="0.25">
      <c r="A16225" s="369" t="s">
        <v>8949</v>
      </c>
      <c r="B16225" s="370" t="s">
        <v>8950</v>
      </c>
      <c r="C16225" s="371" t="s">
        <v>770</v>
      </c>
      <c r="D16225" s="372">
        <v>122.02</v>
      </c>
    </row>
    <row r="16226" spans="1:4" x14ac:dyDescent="0.25">
      <c r="A16226" s="369" t="s">
        <v>8993</v>
      </c>
      <c r="B16226" s="370" t="s">
        <v>8994</v>
      </c>
      <c r="C16226" s="371" t="s">
        <v>32</v>
      </c>
      <c r="D16226" s="372">
        <v>325.57499999999999</v>
      </c>
    </row>
    <row r="16227" spans="1:4" x14ac:dyDescent="0.25">
      <c r="A16227" s="369" t="s">
        <v>9049</v>
      </c>
      <c r="B16227" s="370" t="s">
        <v>9050</v>
      </c>
      <c r="C16227" s="371" t="s">
        <v>25</v>
      </c>
      <c r="D16227" s="372">
        <v>0.80400000000000005</v>
      </c>
    </row>
    <row r="16228" spans="1:4" x14ac:dyDescent="0.25">
      <c r="A16228" s="369" t="s">
        <v>9061</v>
      </c>
      <c r="B16228" s="370" t="s">
        <v>9062</v>
      </c>
      <c r="C16228" s="371" t="s">
        <v>25</v>
      </c>
      <c r="D16228" s="372">
        <v>1.2150000000000001</v>
      </c>
    </row>
    <row r="16229" spans="1:4" x14ac:dyDescent="0.25">
      <c r="A16229" s="369" t="s">
        <v>9075</v>
      </c>
      <c r="B16229" s="370" t="s">
        <v>9076</v>
      </c>
      <c r="C16229" s="371" t="s">
        <v>32</v>
      </c>
      <c r="D16229" s="372">
        <v>37.5</v>
      </c>
    </row>
    <row r="16230" spans="1:4" x14ac:dyDescent="0.25">
      <c r="A16230" s="369" t="s">
        <v>9106</v>
      </c>
      <c r="B16230" s="370" t="s">
        <v>9107</v>
      </c>
      <c r="C16230" s="371" t="s">
        <v>52</v>
      </c>
      <c r="D16230" s="372">
        <v>30</v>
      </c>
    </row>
    <row r="16231" spans="1:4" x14ac:dyDescent="0.25">
      <c r="A16231" s="369" t="s">
        <v>9370</v>
      </c>
      <c r="B16231" s="370" t="s">
        <v>9371</v>
      </c>
      <c r="C16231" s="371" t="s">
        <v>21</v>
      </c>
      <c r="D16231" s="372">
        <v>0.70499999999999996</v>
      </c>
    </row>
    <row r="16232" spans="1:4" x14ac:dyDescent="0.25">
      <c r="A16232" s="369" t="s">
        <v>9392</v>
      </c>
      <c r="B16232" s="370" t="s">
        <v>9393</v>
      </c>
      <c r="C16232" s="371" t="s">
        <v>21</v>
      </c>
      <c r="D16232" s="372">
        <v>0.93</v>
      </c>
    </row>
    <row r="16233" spans="1:4" x14ac:dyDescent="0.25">
      <c r="A16233" s="369" t="s">
        <v>9506</v>
      </c>
      <c r="B16233" s="370" t="s">
        <v>9507</v>
      </c>
      <c r="C16233" s="371" t="s">
        <v>32</v>
      </c>
      <c r="D16233" s="372">
        <v>0.56999999999999995</v>
      </c>
    </row>
    <row r="16234" spans="1:4" x14ac:dyDescent="0.25">
      <c r="A16234" s="369" t="s">
        <v>9508</v>
      </c>
      <c r="B16234" s="370" t="s">
        <v>9509</v>
      </c>
      <c r="C16234" s="371" t="s">
        <v>32</v>
      </c>
      <c r="D16234" s="372">
        <v>0.64500000000000002</v>
      </c>
    </row>
    <row r="16235" spans="1:4" x14ac:dyDescent="0.25">
      <c r="A16235" s="369" t="s">
        <v>11047</v>
      </c>
      <c r="B16235" s="370" t="s">
        <v>11048</v>
      </c>
      <c r="C16235" s="371" t="s">
        <v>52</v>
      </c>
      <c r="D16235" s="372">
        <v>6</v>
      </c>
    </row>
    <row r="16236" spans="1:4" ht="30" x14ac:dyDescent="0.25">
      <c r="A16236" s="369" t="s">
        <v>11221</v>
      </c>
      <c r="B16236" s="370" t="s">
        <v>11222</v>
      </c>
      <c r="C16236" s="371" t="s">
        <v>52</v>
      </c>
      <c r="D16236" s="372">
        <v>3.75</v>
      </c>
    </row>
    <row r="16237" spans="1:4" ht="30" x14ac:dyDescent="0.25">
      <c r="A16237" s="369" t="s">
        <v>12163</v>
      </c>
      <c r="B16237" s="370" t="s">
        <v>12164</v>
      </c>
      <c r="C16237" s="371" t="s">
        <v>569</v>
      </c>
      <c r="D16237" s="372">
        <v>7</v>
      </c>
    </row>
    <row r="16238" spans="1:4" ht="30" x14ac:dyDescent="0.25">
      <c r="A16238" s="369" t="s">
        <v>12175</v>
      </c>
      <c r="B16238" s="370" t="s">
        <v>12176</v>
      </c>
      <c r="C16238" s="371" t="s">
        <v>569</v>
      </c>
      <c r="D16238" s="372">
        <v>1</v>
      </c>
    </row>
    <row r="16239" spans="1:4" ht="30" x14ac:dyDescent="0.25">
      <c r="A16239" s="369" t="s">
        <v>12207</v>
      </c>
      <c r="B16239" s="370" t="s">
        <v>12208</v>
      </c>
      <c r="C16239" s="371" t="s">
        <v>569</v>
      </c>
      <c r="D16239" s="372">
        <v>1</v>
      </c>
    </row>
    <row r="16240" spans="1:4" x14ac:dyDescent="0.25">
      <c r="A16240" s="369" t="s">
        <v>5433</v>
      </c>
      <c r="B16240" s="370" t="s">
        <v>8352</v>
      </c>
      <c r="C16240" s="371" t="s">
        <v>52</v>
      </c>
      <c r="D16240" s="372"/>
    </row>
    <row r="16241" spans="1:4" x14ac:dyDescent="0.25">
      <c r="A16241" s="369" t="s">
        <v>8935</v>
      </c>
      <c r="B16241" s="370" t="s">
        <v>8936</v>
      </c>
      <c r="C16241" s="371" t="s">
        <v>770</v>
      </c>
      <c r="D16241" s="372">
        <v>2</v>
      </c>
    </row>
    <row r="16242" spans="1:4" x14ac:dyDescent="0.25">
      <c r="A16242" s="369" t="s">
        <v>8941</v>
      </c>
      <c r="B16242" s="370" t="s">
        <v>8942</v>
      </c>
      <c r="C16242" s="371" t="s">
        <v>770</v>
      </c>
      <c r="D16242" s="372">
        <v>14</v>
      </c>
    </row>
    <row r="16243" spans="1:4" x14ac:dyDescent="0.25">
      <c r="A16243" s="369" t="s">
        <v>8949</v>
      </c>
      <c r="B16243" s="370" t="s">
        <v>8950</v>
      </c>
      <c r="C16243" s="371" t="s">
        <v>770</v>
      </c>
      <c r="D16243" s="372">
        <v>16</v>
      </c>
    </row>
    <row r="16244" spans="1:4" x14ac:dyDescent="0.25">
      <c r="A16244" s="369" t="s">
        <v>8993</v>
      </c>
      <c r="B16244" s="370" t="s">
        <v>8994</v>
      </c>
      <c r="C16244" s="371" t="s">
        <v>32</v>
      </c>
      <c r="D16244" s="372">
        <v>15.279199999999999</v>
      </c>
    </row>
    <row r="16245" spans="1:4" x14ac:dyDescent="0.25">
      <c r="A16245" s="369" t="s">
        <v>9049</v>
      </c>
      <c r="B16245" s="370" t="s">
        <v>9050</v>
      </c>
      <c r="C16245" s="371" t="s">
        <v>25</v>
      </c>
      <c r="D16245" s="372">
        <v>2.3300000000000001E-2</v>
      </c>
    </row>
    <row r="16246" spans="1:4" x14ac:dyDescent="0.25">
      <c r="A16246" s="369" t="s">
        <v>9063</v>
      </c>
      <c r="B16246" s="370" t="s">
        <v>9064</v>
      </c>
      <c r="C16246" s="371" t="s">
        <v>25</v>
      </c>
      <c r="D16246" s="372">
        <v>0.22</v>
      </c>
    </row>
    <row r="16247" spans="1:4" ht="30" x14ac:dyDescent="0.25">
      <c r="A16247" s="369" t="s">
        <v>9118</v>
      </c>
      <c r="B16247" s="370" t="s">
        <v>9119</v>
      </c>
      <c r="C16247" s="371" t="s">
        <v>32</v>
      </c>
      <c r="D16247" s="372">
        <v>0.59119999999999995</v>
      </c>
    </row>
    <row r="16248" spans="1:4" ht="30" x14ac:dyDescent="0.25">
      <c r="A16248" s="369" t="s">
        <v>11059</v>
      </c>
      <c r="B16248" s="370" t="s">
        <v>11060</v>
      </c>
      <c r="C16248" s="371" t="s">
        <v>52</v>
      </c>
      <c r="D16248" s="372">
        <v>1</v>
      </c>
    </row>
    <row r="16249" spans="1:4" ht="30" x14ac:dyDescent="0.25">
      <c r="A16249" s="369" t="s">
        <v>12211</v>
      </c>
      <c r="B16249" s="370" t="s">
        <v>12212</v>
      </c>
      <c r="C16249" s="371" t="s">
        <v>569</v>
      </c>
      <c r="D16249" s="372">
        <v>2</v>
      </c>
    </row>
    <row r="16250" spans="1:4" ht="45" x14ac:dyDescent="0.25">
      <c r="A16250" s="369" t="s">
        <v>14687</v>
      </c>
      <c r="B16250" s="370" t="s">
        <v>14688</v>
      </c>
      <c r="C16250" s="371" t="s">
        <v>770</v>
      </c>
      <c r="D16250" s="372">
        <v>1.2699999999999999E-2</v>
      </c>
    </row>
    <row r="16251" spans="1:4" ht="45" x14ac:dyDescent="0.25">
      <c r="A16251" s="369" t="s">
        <v>14779</v>
      </c>
      <c r="B16251" s="370" t="s">
        <v>14780</v>
      </c>
      <c r="C16251" s="371" t="s">
        <v>770</v>
      </c>
      <c r="D16251" s="372">
        <v>1</v>
      </c>
    </row>
    <row r="16252" spans="1:4" ht="30" x14ac:dyDescent="0.25">
      <c r="A16252" s="369" t="s">
        <v>5434</v>
      </c>
      <c r="B16252" s="370" t="s">
        <v>8353</v>
      </c>
      <c r="C16252" s="371" t="s">
        <v>569</v>
      </c>
      <c r="D16252" s="372"/>
    </row>
    <row r="16253" spans="1:4" x14ac:dyDescent="0.25">
      <c r="A16253" s="369" t="s">
        <v>8935</v>
      </c>
      <c r="B16253" s="370" t="s">
        <v>8936</v>
      </c>
      <c r="C16253" s="371" t="s">
        <v>770</v>
      </c>
      <c r="D16253" s="372">
        <v>1</v>
      </c>
    </row>
    <row r="16254" spans="1:4" x14ac:dyDescent="0.25">
      <c r="A16254" s="369" t="s">
        <v>8949</v>
      </c>
      <c r="B16254" s="370" t="s">
        <v>8950</v>
      </c>
      <c r="C16254" s="371" t="s">
        <v>770</v>
      </c>
      <c r="D16254" s="372">
        <v>1</v>
      </c>
    </row>
    <row r="16255" spans="1:4" x14ac:dyDescent="0.25">
      <c r="A16255" s="369" t="s">
        <v>8993</v>
      </c>
      <c r="B16255" s="370" t="s">
        <v>8994</v>
      </c>
      <c r="C16255" s="371" t="s">
        <v>32</v>
      </c>
      <c r="D16255" s="372">
        <v>8</v>
      </c>
    </row>
    <row r="16256" spans="1:4" x14ac:dyDescent="0.25">
      <c r="A16256" s="369" t="s">
        <v>9049</v>
      </c>
      <c r="B16256" s="370" t="s">
        <v>9050</v>
      </c>
      <c r="C16256" s="371" t="s">
        <v>25</v>
      </c>
      <c r="D16256" s="372">
        <v>5.0000000000000001E-3</v>
      </c>
    </row>
    <row r="16257" spans="1:4" ht="30" x14ac:dyDescent="0.25">
      <c r="A16257" s="369" t="s">
        <v>9118</v>
      </c>
      <c r="B16257" s="370" t="s">
        <v>9119</v>
      </c>
      <c r="C16257" s="371" t="s">
        <v>32</v>
      </c>
      <c r="D16257" s="372">
        <v>0.3</v>
      </c>
    </row>
    <row r="16258" spans="1:4" ht="30" x14ac:dyDescent="0.25">
      <c r="A16258" s="369" t="s">
        <v>12209</v>
      </c>
      <c r="B16258" s="370" t="s">
        <v>12210</v>
      </c>
      <c r="C16258" s="371" t="s">
        <v>569</v>
      </c>
      <c r="D16258" s="372">
        <v>1</v>
      </c>
    </row>
    <row r="16259" spans="1:4" ht="45" x14ac:dyDescent="0.25">
      <c r="A16259" s="369" t="s">
        <v>14687</v>
      </c>
      <c r="B16259" s="370" t="s">
        <v>14688</v>
      </c>
      <c r="C16259" s="371" t="s">
        <v>770</v>
      </c>
      <c r="D16259" s="372">
        <v>1.2699999999999999E-2</v>
      </c>
    </row>
    <row r="16260" spans="1:4" ht="45" x14ac:dyDescent="0.25">
      <c r="A16260" s="369" t="s">
        <v>14779</v>
      </c>
      <c r="B16260" s="370" t="s">
        <v>14780</v>
      </c>
      <c r="C16260" s="371" t="s">
        <v>770</v>
      </c>
      <c r="D16260" s="372">
        <v>1</v>
      </c>
    </row>
    <row r="16261" spans="1:4" x14ac:dyDescent="0.25">
      <c r="A16261" s="365" t="s">
        <v>8354</v>
      </c>
      <c r="B16261" s="366" t="s">
        <v>15244</v>
      </c>
      <c r="C16261" s="367"/>
      <c r="D16261" s="368"/>
    </row>
    <row r="16262" spans="1:4" x14ac:dyDescent="0.25">
      <c r="A16262" s="369" t="s">
        <v>5435</v>
      </c>
      <c r="B16262" s="370" t="s">
        <v>8356</v>
      </c>
      <c r="C16262" s="371" t="s">
        <v>52</v>
      </c>
      <c r="D16262" s="372"/>
    </row>
    <row r="16263" spans="1:4" x14ac:dyDescent="0.25">
      <c r="A16263" s="369" t="s">
        <v>8935</v>
      </c>
      <c r="B16263" s="370" t="s">
        <v>8936</v>
      </c>
      <c r="C16263" s="371" t="s">
        <v>770</v>
      </c>
      <c r="D16263" s="372">
        <v>0.5</v>
      </c>
    </row>
    <row r="16264" spans="1:4" x14ac:dyDescent="0.25">
      <c r="A16264" s="369" t="s">
        <v>8949</v>
      </c>
      <c r="B16264" s="370" t="s">
        <v>8950</v>
      </c>
      <c r="C16264" s="371" t="s">
        <v>770</v>
      </c>
      <c r="D16264" s="372">
        <v>1</v>
      </c>
    </row>
    <row r="16265" spans="1:4" x14ac:dyDescent="0.25">
      <c r="A16265" s="369" t="s">
        <v>8993</v>
      </c>
      <c r="B16265" s="370" t="s">
        <v>8994</v>
      </c>
      <c r="C16265" s="371" t="s">
        <v>32</v>
      </c>
      <c r="D16265" s="372">
        <v>4.5096999999999996</v>
      </c>
    </row>
    <row r="16266" spans="1:4" x14ac:dyDescent="0.25">
      <c r="A16266" s="369" t="s">
        <v>9049</v>
      </c>
      <c r="B16266" s="370" t="s">
        <v>9050</v>
      </c>
      <c r="C16266" s="371" t="s">
        <v>25</v>
      </c>
      <c r="D16266" s="372">
        <v>6.8999999999999999E-3</v>
      </c>
    </row>
    <row r="16267" spans="1:4" ht="30" x14ac:dyDescent="0.25">
      <c r="A16267" s="369" t="s">
        <v>9118</v>
      </c>
      <c r="B16267" s="370" t="s">
        <v>9119</v>
      </c>
      <c r="C16267" s="371" t="s">
        <v>32</v>
      </c>
      <c r="D16267" s="372">
        <v>0.1804</v>
      </c>
    </row>
    <row r="16268" spans="1:4" ht="30" x14ac:dyDescent="0.25">
      <c r="A16268" s="369" t="s">
        <v>12179</v>
      </c>
      <c r="B16268" s="370" t="s">
        <v>12180</v>
      </c>
      <c r="C16268" s="371" t="s">
        <v>569</v>
      </c>
      <c r="D16268" s="372">
        <v>2.0499999999999998</v>
      </c>
    </row>
    <row r="16269" spans="1:4" ht="45" x14ac:dyDescent="0.25">
      <c r="A16269" s="369" t="s">
        <v>14687</v>
      </c>
      <c r="B16269" s="370" t="s">
        <v>14688</v>
      </c>
      <c r="C16269" s="371" t="s">
        <v>770</v>
      </c>
      <c r="D16269" s="372">
        <v>3.7000000000000002E-3</v>
      </c>
    </row>
    <row r="16270" spans="1:4" ht="45" x14ac:dyDescent="0.25">
      <c r="A16270" s="369" t="s">
        <v>14779</v>
      </c>
      <c r="B16270" s="370" t="s">
        <v>14780</v>
      </c>
      <c r="C16270" s="371" t="s">
        <v>770</v>
      </c>
      <c r="D16270" s="372">
        <v>1</v>
      </c>
    </row>
    <row r="16271" spans="1:4" x14ac:dyDescent="0.25">
      <c r="A16271" s="369" t="s">
        <v>5436</v>
      </c>
      <c r="B16271" s="370" t="s">
        <v>8357</v>
      </c>
      <c r="C16271" s="371" t="s">
        <v>52</v>
      </c>
      <c r="D16271" s="372"/>
    </row>
    <row r="16272" spans="1:4" x14ac:dyDescent="0.25">
      <c r="A16272" s="369" t="s">
        <v>8935</v>
      </c>
      <c r="B16272" s="370" t="s">
        <v>8936</v>
      </c>
      <c r="C16272" s="371" t="s">
        <v>770</v>
      </c>
      <c r="D16272" s="372">
        <v>0.75</v>
      </c>
    </row>
    <row r="16273" spans="1:4" x14ac:dyDescent="0.25">
      <c r="A16273" s="369" t="s">
        <v>8949</v>
      </c>
      <c r="B16273" s="370" t="s">
        <v>8950</v>
      </c>
      <c r="C16273" s="371" t="s">
        <v>770</v>
      </c>
      <c r="D16273" s="372">
        <v>1.5</v>
      </c>
    </row>
    <row r="16274" spans="1:4" x14ac:dyDescent="0.25">
      <c r="A16274" s="369" t="s">
        <v>8993</v>
      </c>
      <c r="B16274" s="370" t="s">
        <v>8994</v>
      </c>
      <c r="C16274" s="371" t="s">
        <v>32</v>
      </c>
      <c r="D16274" s="372">
        <v>6.7645999999999997</v>
      </c>
    </row>
    <row r="16275" spans="1:4" x14ac:dyDescent="0.25">
      <c r="A16275" s="369" t="s">
        <v>9049</v>
      </c>
      <c r="B16275" s="370" t="s">
        <v>9050</v>
      </c>
      <c r="C16275" s="371" t="s">
        <v>25</v>
      </c>
      <c r="D16275" s="372">
        <v>1.04E-2</v>
      </c>
    </row>
    <row r="16276" spans="1:4" ht="30" x14ac:dyDescent="0.25">
      <c r="A16276" s="369" t="s">
        <v>9118</v>
      </c>
      <c r="B16276" s="370" t="s">
        <v>9119</v>
      </c>
      <c r="C16276" s="371" t="s">
        <v>32</v>
      </c>
      <c r="D16276" s="372">
        <v>0.27060000000000001</v>
      </c>
    </row>
    <row r="16277" spans="1:4" ht="45" x14ac:dyDescent="0.25">
      <c r="A16277" s="369" t="s">
        <v>14687</v>
      </c>
      <c r="B16277" s="370" t="s">
        <v>14688</v>
      </c>
      <c r="C16277" s="371" t="s">
        <v>770</v>
      </c>
      <c r="D16277" s="372">
        <v>5.5999999999999999E-3</v>
      </c>
    </row>
    <row r="16278" spans="1:4" ht="30" x14ac:dyDescent="0.25">
      <c r="A16278" s="369" t="s">
        <v>14767</v>
      </c>
      <c r="B16278" s="370" t="s">
        <v>14768</v>
      </c>
      <c r="C16278" s="371" t="s">
        <v>569</v>
      </c>
      <c r="D16278" s="372">
        <v>2.0499999999999998</v>
      </c>
    </row>
    <row r="16279" spans="1:4" ht="45" x14ac:dyDescent="0.25">
      <c r="A16279" s="369" t="s">
        <v>14779</v>
      </c>
      <c r="B16279" s="370" t="s">
        <v>14780</v>
      </c>
      <c r="C16279" s="371" t="s">
        <v>770</v>
      </c>
      <c r="D16279" s="372">
        <v>1</v>
      </c>
    </row>
    <row r="16280" spans="1:4" x14ac:dyDescent="0.25">
      <c r="A16280" s="369" t="s">
        <v>5437</v>
      </c>
      <c r="B16280" s="370" t="s">
        <v>8358</v>
      </c>
      <c r="C16280" s="371" t="s">
        <v>52</v>
      </c>
      <c r="D16280" s="372"/>
    </row>
    <row r="16281" spans="1:4" x14ac:dyDescent="0.25">
      <c r="A16281" s="369" t="s">
        <v>8935</v>
      </c>
      <c r="B16281" s="370" t="s">
        <v>8936</v>
      </c>
      <c r="C16281" s="371" t="s">
        <v>770</v>
      </c>
      <c r="D16281" s="372">
        <v>1</v>
      </c>
    </row>
    <row r="16282" spans="1:4" x14ac:dyDescent="0.25">
      <c r="A16282" s="369" t="s">
        <v>8949</v>
      </c>
      <c r="B16282" s="370" t="s">
        <v>8950</v>
      </c>
      <c r="C16282" s="371" t="s">
        <v>770</v>
      </c>
      <c r="D16282" s="372">
        <v>2</v>
      </c>
    </row>
    <row r="16283" spans="1:4" x14ac:dyDescent="0.25">
      <c r="A16283" s="369" t="s">
        <v>8993</v>
      </c>
      <c r="B16283" s="370" t="s">
        <v>8994</v>
      </c>
      <c r="C16283" s="371" t="s">
        <v>32</v>
      </c>
      <c r="D16283" s="372">
        <v>9.0193999999999992</v>
      </c>
    </row>
    <row r="16284" spans="1:4" x14ac:dyDescent="0.25">
      <c r="A16284" s="369" t="s">
        <v>9049</v>
      </c>
      <c r="B16284" s="370" t="s">
        <v>9050</v>
      </c>
      <c r="C16284" s="371" t="s">
        <v>25</v>
      </c>
      <c r="D16284" s="372">
        <v>1.38E-2</v>
      </c>
    </row>
    <row r="16285" spans="1:4" ht="30" x14ac:dyDescent="0.25">
      <c r="A16285" s="369" t="s">
        <v>9118</v>
      </c>
      <c r="B16285" s="370" t="s">
        <v>9119</v>
      </c>
      <c r="C16285" s="371" t="s">
        <v>32</v>
      </c>
      <c r="D16285" s="372">
        <v>0.36080000000000001</v>
      </c>
    </row>
    <row r="16286" spans="1:4" ht="30" x14ac:dyDescent="0.25">
      <c r="A16286" s="369" t="s">
        <v>12169</v>
      </c>
      <c r="B16286" s="370" t="s">
        <v>12170</v>
      </c>
      <c r="C16286" s="371" t="s">
        <v>569</v>
      </c>
      <c r="D16286" s="372">
        <v>2.0499999999999998</v>
      </c>
    </row>
    <row r="16287" spans="1:4" ht="45" x14ac:dyDescent="0.25">
      <c r="A16287" s="369" t="s">
        <v>14687</v>
      </c>
      <c r="B16287" s="370" t="s">
        <v>14688</v>
      </c>
      <c r="C16287" s="371" t="s">
        <v>770</v>
      </c>
      <c r="D16287" s="372">
        <v>7.4000000000000003E-3</v>
      </c>
    </row>
    <row r="16288" spans="1:4" ht="45" x14ac:dyDescent="0.25">
      <c r="A16288" s="369" t="s">
        <v>14779</v>
      </c>
      <c r="B16288" s="370" t="s">
        <v>14780</v>
      </c>
      <c r="C16288" s="371" t="s">
        <v>770</v>
      </c>
      <c r="D16288" s="372">
        <v>1</v>
      </c>
    </row>
    <row r="16289" spans="1:4" x14ac:dyDescent="0.25">
      <c r="A16289" s="369" t="s">
        <v>5438</v>
      </c>
      <c r="B16289" s="370" t="s">
        <v>8359</v>
      </c>
      <c r="C16289" s="371" t="s">
        <v>52</v>
      </c>
      <c r="D16289" s="372"/>
    </row>
    <row r="16290" spans="1:4" x14ac:dyDescent="0.25">
      <c r="A16290" s="369" t="s">
        <v>8935</v>
      </c>
      <c r="B16290" s="370" t="s">
        <v>8936</v>
      </c>
      <c r="C16290" s="371" t="s">
        <v>770</v>
      </c>
      <c r="D16290" s="372">
        <v>1.25</v>
      </c>
    </row>
    <row r="16291" spans="1:4" x14ac:dyDescent="0.25">
      <c r="A16291" s="369" t="s">
        <v>8949</v>
      </c>
      <c r="B16291" s="370" t="s">
        <v>8950</v>
      </c>
      <c r="C16291" s="371" t="s">
        <v>770</v>
      </c>
      <c r="D16291" s="372">
        <v>2.5</v>
      </c>
    </row>
    <row r="16292" spans="1:4" x14ac:dyDescent="0.25">
      <c r="A16292" s="369" t="s">
        <v>8993</v>
      </c>
      <c r="B16292" s="370" t="s">
        <v>8994</v>
      </c>
      <c r="C16292" s="371" t="s">
        <v>32</v>
      </c>
      <c r="D16292" s="372">
        <v>11.2743</v>
      </c>
    </row>
    <row r="16293" spans="1:4" x14ac:dyDescent="0.25">
      <c r="A16293" s="369" t="s">
        <v>9049</v>
      </c>
      <c r="B16293" s="370" t="s">
        <v>9050</v>
      </c>
      <c r="C16293" s="371" t="s">
        <v>25</v>
      </c>
      <c r="D16293" s="372">
        <v>1.7299999999999999E-2</v>
      </c>
    </row>
    <row r="16294" spans="1:4" ht="30" x14ac:dyDescent="0.25">
      <c r="A16294" s="369" t="s">
        <v>9118</v>
      </c>
      <c r="B16294" s="370" t="s">
        <v>9119</v>
      </c>
      <c r="C16294" s="371" t="s">
        <v>32</v>
      </c>
      <c r="D16294" s="372">
        <v>0.45100000000000001</v>
      </c>
    </row>
    <row r="16295" spans="1:4" ht="30" x14ac:dyDescent="0.25">
      <c r="A16295" s="369" t="s">
        <v>12171</v>
      </c>
      <c r="B16295" s="370" t="s">
        <v>12172</v>
      </c>
      <c r="C16295" s="371" t="s">
        <v>569</v>
      </c>
      <c r="D16295" s="372">
        <v>2.0499999999999998</v>
      </c>
    </row>
    <row r="16296" spans="1:4" ht="45" x14ac:dyDescent="0.25">
      <c r="A16296" s="369" t="s">
        <v>14687</v>
      </c>
      <c r="B16296" s="370" t="s">
        <v>14688</v>
      </c>
      <c r="C16296" s="371" t="s">
        <v>770</v>
      </c>
      <c r="D16296" s="372">
        <v>9.2999999999999992E-3</v>
      </c>
    </row>
    <row r="16297" spans="1:4" ht="45" x14ac:dyDescent="0.25">
      <c r="A16297" s="369" t="s">
        <v>14779</v>
      </c>
      <c r="B16297" s="370" t="s">
        <v>14780</v>
      </c>
      <c r="C16297" s="371" t="s">
        <v>770</v>
      </c>
      <c r="D16297" s="372">
        <v>1</v>
      </c>
    </row>
    <row r="16298" spans="1:4" x14ac:dyDescent="0.25">
      <c r="A16298" s="369" t="s">
        <v>5439</v>
      </c>
      <c r="B16298" s="370" t="s">
        <v>8360</v>
      </c>
      <c r="C16298" s="371" t="s">
        <v>52</v>
      </c>
      <c r="D16298" s="372"/>
    </row>
    <row r="16299" spans="1:4" x14ac:dyDescent="0.25">
      <c r="A16299" s="369" t="s">
        <v>8935</v>
      </c>
      <c r="B16299" s="370" t="s">
        <v>8936</v>
      </c>
      <c r="C16299" s="371" t="s">
        <v>770</v>
      </c>
      <c r="D16299" s="372">
        <v>1.5</v>
      </c>
    </row>
    <row r="16300" spans="1:4" x14ac:dyDescent="0.25">
      <c r="A16300" s="369" t="s">
        <v>8949</v>
      </c>
      <c r="B16300" s="370" t="s">
        <v>8950</v>
      </c>
      <c r="C16300" s="371" t="s">
        <v>770</v>
      </c>
      <c r="D16300" s="372">
        <v>3</v>
      </c>
    </row>
    <row r="16301" spans="1:4" x14ac:dyDescent="0.25">
      <c r="A16301" s="369" t="s">
        <v>8993</v>
      </c>
      <c r="B16301" s="370" t="s">
        <v>8994</v>
      </c>
      <c r="C16301" s="371" t="s">
        <v>32</v>
      </c>
      <c r="D16301" s="372">
        <v>13.529199999999999</v>
      </c>
    </row>
    <row r="16302" spans="1:4" x14ac:dyDescent="0.25">
      <c r="A16302" s="369" t="s">
        <v>9049</v>
      </c>
      <c r="B16302" s="370" t="s">
        <v>9050</v>
      </c>
      <c r="C16302" s="371" t="s">
        <v>25</v>
      </c>
      <c r="D16302" s="372">
        <v>2.0799999999999999E-2</v>
      </c>
    </row>
    <row r="16303" spans="1:4" ht="30" x14ac:dyDescent="0.25">
      <c r="A16303" s="369" t="s">
        <v>9118</v>
      </c>
      <c r="B16303" s="370" t="s">
        <v>9119</v>
      </c>
      <c r="C16303" s="371" t="s">
        <v>32</v>
      </c>
      <c r="D16303" s="372">
        <v>0.54120000000000001</v>
      </c>
    </row>
    <row r="16304" spans="1:4" ht="30" x14ac:dyDescent="0.25">
      <c r="A16304" s="369" t="s">
        <v>12173</v>
      </c>
      <c r="B16304" s="370" t="s">
        <v>12174</v>
      </c>
      <c r="C16304" s="371" t="s">
        <v>569</v>
      </c>
      <c r="D16304" s="372">
        <v>2.0499999999999998</v>
      </c>
    </row>
    <row r="16305" spans="1:4" ht="45" x14ac:dyDescent="0.25">
      <c r="A16305" s="369" t="s">
        <v>14687</v>
      </c>
      <c r="B16305" s="370" t="s">
        <v>14688</v>
      </c>
      <c r="C16305" s="371" t="s">
        <v>770</v>
      </c>
      <c r="D16305" s="372">
        <v>1.12E-2</v>
      </c>
    </row>
    <row r="16306" spans="1:4" ht="45" x14ac:dyDescent="0.25">
      <c r="A16306" s="369" t="s">
        <v>14779</v>
      </c>
      <c r="B16306" s="370" t="s">
        <v>14780</v>
      </c>
      <c r="C16306" s="371" t="s">
        <v>770</v>
      </c>
      <c r="D16306" s="372">
        <v>1</v>
      </c>
    </row>
    <row r="16307" spans="1:4" x14ac:dyDescent="0.25">
      <c r="A16307" s="369" t="s">
        <v>5440</v>
      </c>
      <c r="B16307" s="370" t="s">
        <v>8361</v>
      </c>
      <c r="C16307" s="371" t="s">
        <v>52</v>
      </c>
      <c r="D16307" s="372"/>
    </row>
    <row r="16308" spans="1:4" x14ac:dyDescent="0.25">
      <c r="A16308" s="369" t="s">
        <v>8935</v>
      </c>
      <c r="B16308" s="370" t="s">
        <v>8936</v>
      </c>
      <c r="C16308" s="371" t="s">
        <v>770</v>
      </c>
      <c r="D16308" s="372">
        <v>2.5</v>
      </c>
    </row>
    <row r="16309" spans="1:4" x14ac:dyDescent="0.25">
      <c r="A16309" s="369" t="s">
        <v>8949</v>
      </c>
      <c r="B16309" s="370" t="s">
        <v>8950</v>
      </c>
      <c r="C16309" s="371" t="s">
        <v>770</v>
      </c>
      <c r="D16309" s="372">
        <v>5</v>
      </c>
    </row>
    <row r="16310" spans="1:4" x14ac:dyDescent="0.25">
      <c r="A16310" s="369" t="s">
        <v>8993</v>
      </c>
      <c r="B16310" s="370" t="s">
        <v>8994</v>
      </c>
      <c r="C16310" s="371" t="s">
        <v>32</v>
      </c>
      <c r="D16310" s="372">
        <v>22.5486</v>
      </c>
    </row>
    <row r="16311" spans="1:4" x14ac:dyDescent="0.25">
      <c r="A16311" s="369" t="s">
        <v>9049</v>
      </c>
      <c r="B16311" s="370" t="s">
        <v>9050</v>
      </c>
      <c r="C16311" s="371" t="s">
        <v>25</v>
      </c>
      <c r="D16311" s="372">
        <v>3.4599999999999999E-2</v>
      </c>
    </row>
    <row r="16312" spans="1:4" ht="30" x14ac:dyDescent="0.25">
      <c r="A16312" s="369" t="s">
        <v>9118</v>
      </c>
      <c r="B16312" s="370" t="s">
        <v>9119</v>
      </c>
      <c r="C16312" s="371" t="s">
        <v>32</v>
      </c>
      <c r="D16312" s="372">
        <v>0.90200000000000002</v>
      </c>
    </row>
    <row r="16313" spans="1:4" ht="30" x14ac:dyDescent="0.25">
      <c r="A16313" s="369" t="s">
        <v>12213</v>
      </c>
      <c r="B16313" s="370" t="s">
        <v>12214</v>
      </c>
      <c r="C16313" s="371" t="s">
        <v>569</v>
      </c>
      <c r="D16313" s="372">
        <v>2.0499999999999998</v>
      </c>
    </row>
    <row r="16314" spans="1:4" ht="45" x14ac:dyDescent="0.25">
      <c r="A16314" s="369" t="s">
        <v>14687</v>
      </c>
      <c r="B16314" s="370" t="s">
        <v>14688</v>
      </c>
      <c r="C16314" s="371" t="s">
        <v>770</v>
      </c>
      <c r="D16314" s="372">
        <v>1.8599999999999998E-2</v>
      </c>
    </row>
    <row r="16315" spans="1:4" ht="45" x14ac:dyDescent="0.25">
      <c r="A16315" s="369" t="s">
        <v>14779</v>
      </c>
      <c r="B16315" s="370" t="s">
        <v>14780</v>
      </c>
      <c r="C16315" s="371" t="s">
        <v>770</v>
      </c>
      <c r="D16315" s="372">
        <v>1</v>
      </c>
    </row>
    <row r="16316" spans="1:4" x14ac:dyDescent="0.25">
      <c r="A16316" s="365" t="s">
        <v>8362</v>
      </c>
      <c r="B16316" s="366" t="s">
        <v>15245</v>
      </c>
      <c r="C16316" s="367"/>
      <c r="D16316" s="368"/>
    </row>
    <row r="16317" spans="1:4" x14ac:dyDescent="0.25">
      <c r="A16317" s="369" t="s">
        <v>5442</v>
      </c>
      <c r="B16317" s="370" t="s">
        <v>5443</v>
      </c>
      <c r="C16317" s="371" t="s">
        <v>569</v>
      </c>
      <c r="D16317" s="372"/>
    </row>
    <row r="16318" spans="1:4" ht="30" x14ac:dyDescent="0.25">
      <c r="A16318" s="369" t="s">
        <v>8870</v>
      </c>
      <c r="B16318" s="370" t="s">
        <v>8871</v>
      </c>
      <c r="C16318" s="371" t="s">
        <v>569</v>
      </c>
      <c r="D16318" s="372">
        <v>1</v>
      </c>
    </row>
    <row r="16319" spans="1:4" x14ac:dyDescent="0.25">
      <c r="A16319" s="369" t="s">
        <v>8919</v>
      </c>
      <c r="B16319" s="370" t="s">
        <v>8920</v>
      </c>
      <c r="C16319" s="371" t="s">
        <v>770</v>
      </c>
      <c r="D16319" s="372">
        <v>0.4</v>
      </c>
    </row>
    <row r="16320" spans="1:4" x14ac:dyDescent="0.25">
      <c r="A16320" s="369" t="s">
        <v>8921</v>
      </c>
      <c r="B16320" s="370" t="s">
        <v>8922</v>
      </c>
      <c r="C16320" s="371" t="s">
        <v>770</v>
      </c>
      <c r="D16320" s="372">
        <v>0.4</v>
      </c>
    </row>
    <row r="16321" spans="1:4" x14ac:dyDescent="0.25">
      <c r="A16321" s="369" t="s">
        <v>9108</v>
      </c>
      <c r="B16321" s="370" t="s">
        <v>9109</v>
      </c>
      <c r="C16321" s="371" t="s">
        <v>52</v>
      </c>
      <c r="D16321" s="372">
        <v>0.48</v>
      </c>
    </row>
    <row r="16322" spans="1:4" x14ac:dyDescent="0.25">
      <c r="A16322" s="369" t="s">
        <v>5444</v>
      </c>
      <c r="B16322" s="370" t="s">
        <v>5445</v>
      </c>
      <c r="C16322" s="371" t="s">
        <v>569</v>
      </c>
      <c r="D16322" s="372"/>
    </row>
    <row r="16323" spans="1:4" ht="30" x14ac:dyDescent="0.25">
      <c r="A16323" s="369" t="s">
        <v>8872</v>
      </c>
      <c r="B16323" s="370" t="s">
        <v>8873</v>
      </c>
      <c r="C16323" s="371" t="s">
        <v>569</v>
      </c>
      <c r="D16323" s="372">
        <v>1</v>
      </c>
    </row>
    <row r="16324" spans="1:4" x14ac:dyDescent="0.25">
      <c r="A16324" s="369" t="s">
        <v>8919</v>
      </c>
      <c r="B16324" s="370" t="s">
        <v>8920</v>
      </c>
      <c r="C16324" s="371" t="s">
        <v>770</v>
      </c>
      <c r="D16324" s="372">
        <v>0.5</v>
      </c>
    </row>
    <row r="16325" spans="1:4" x14ac:dyDescent="0.25">
      <c r="A16325" s="369" t="s">
        <v>8921</v>
      </c>
      <c r="B16325" s="370" t="s">
        <v>8922</v>
      </c>
      <c r="C16325" s="371" t="s">
        <v>770</v>
      </c>
      <c r="D16325" s="372">
        <v>0.5</v>
      </c>
    </row>
    <row r="16326" spans="1:4" x14ac:dyDescent="0.25">
      <c r="A16326" s="369" t="s">
        <v>9108</v>
      </c>
      <c r="B16326" s="370" t="s">
        <v>9109</v>
      </c>
      <c r="C16326" s="371" t="s">
        <v>52</v>
      </c>
      <c r="D16326" s="372">
        <v>0.5</v>
      </c>
    </row>
    <row r="16327" spans="1:4" x14ac:dyDescent="0.25">
      <c r="A16327" s="365" t="s">
        <v>8363</v>
      </c>
      <c r="B16327" s="366" t="s">
        <v>15246</v>
      </c>
      <c r="C16327" s="367"/>
      <c r="D16327" s="368"/>
    </row>
    <row r="16328" spans="1:4" x14ac:dyDescent="0.25">
      <c r="A16328" s="365" t="s">
        <v>8364</v>
      </c>
      <c r="B16328" s="366" t="s">
        <v>15247</v>
      </c>
      <c r="C16328" s="367"/>
      <c r="D16328" s="368"/>
    </row>
    <row r="16329" spans="1:4" ht="30" x14ac:dyDescent="0.25">
      <c r="A16329" s="369" t="s">
        <v>5448</v>
      </c>
      <c r="B16329" s="370" t="s">
        <v>8365</v>
      </c>
      <c r="C16329" s="371" t="s">
        <v>569</v>
      </c>
      <c r="D16329" s="372"/>
    </row>
    <row r="16330" spans="1:4" x14ac:dyDescent="0.25">
      <c r="A16330" s="369" t="s">
        <v>8919</v>
      </c>
      <c r="B16330" s="370" t="s">
        <v>8920</v>
      </c>
      <c r="C16330" s="371" t="s">
        <v>770</v>
      </c>
      <c r="D16330" s="372">
        <v>3.5</v>
      </c>
    </row>
    <row r="16331" spans="1:4" x14ac:dyDescent="0.25">
      <c r="A16331" s="369" t="s">
        <v>8921</v>
      </c>
      <c r="B16331" s="370" t="s">
        <v>8922</v>
      </c>
      <c r="C16331" s="371" t="s">
        <v>770</v>
      </c>
      <c r="D16331" s="372">
        <v>3.5</v>
      </c>
    </row>
    <row r="16332" spans="1:4" x14ac:dyDescent="0.25">
      <c r="A16332" s="369" t="s">
        <v>9536</v>
      </c>
      <c r="B16332" s="370" t="s">
        <v>9537</v>
      </c>
      <c r="C16332" s="371" t="s">
        <v>569</v>
      </c>
      <c r="D16332" s="372">
        <v>4</v>
      </c>
    </row>
    <row r="16333" spans="1:4" ht="45" x14ac:dyDescent="0.25">
      <c r="A16333" s="369" t="s">
        <v>12275</v>
      </c>
      <c r="B16333" s="370" t="s">
        <v>12276</v>
      </c>
      <c r="C16333" s="371" t="s">
        <v>569</v>
      </c>
      <c r="D16333" s="372">
        <v>1</v>
      </c>
    </row>
    <row r="16334" spans="1:4" x14ac:dyDescent="0.25">
      <c r="A16334" s="369" t="s">
        <v>5449</v>
      </c>
      <c r="B16334" s="370" t="s">
        <v>5450</v>
      </c>
      <c r="C16334" s="371" t="s">
        <v>569</v>
      </c>
      <c r="D16334" s="372"/>
    </row>
    <row r="16335" spans="1:4" x14ac:dyDescent="0.25">
      <c r="A16335" s="369" t="s">
        <v>8919</v>
      </c>
      <c r="B16335" s="370" t="s">
        <v>8920</v>
      </c>
      <c r="C16335" s="371" t="s">
        <v>770</v>
      </c>
      <c r="D16335" s="372">
        <v>3.5</v>
      </c>
    </row>
    <row r="16336" spans="1:4" x14ac:dyDescent="0.25">
      <c r="A16336" s="369" t="s">
        <v>8921</v>
      </c>
      <c r="B16336" s="370" t="s">
        <v>8922</v>
      </c>
      <c r="C16336" s="371" t="s">
        <v>770</v>
      </c>
      <c r="D16336" s="372">
        <v>3.5</v>
      </c>
    </row>
    <row r="16337" spans="1:4" x14ac:dyDescent="0.25">
      <c r="A16337" s="369" t="s">
        <v>9536</v>
      </c>
      <c r="B16337" s="370" t="s">
        <v>9537</v>
      </c>
      <c r="C16337" s="371" t="s">
        <v>569</v>
      </c>
      <c r="D16337" s="372">
        <v>4</v>
      </c>
    </row>
    <row r="16338" spans="1:4" ht="30" x14ac:dyDescent="0.25">
      <c r="A16338" s="369" t="s">
        <v>12287</v>
      </c>
      <c r="B16338" s="370" t="s">
        <v>12288</v>
      </c>
      <c r="C16338" s="371" t="s">
        <v>569</v>
      </c>
      <c r="D16338" s="372">
        <v>1</v>
      </c>
    </row>
    <row r="16339" spans="1:4" x14ac:dyDescent="0.25">
      <c r="A16339" s="369" t="s">
        <v>5451</v>
      </c>
      <c r="B16339" s="370" t="s">
        <v>5452</v>
      </c>
      <c r="C16339" s="371" t="s">
        <v>52</v>
      </c>
      <c r="D16339" s="372"/>
    </row>
    <row r="16340" spans="1:4" x14ac:dyDescent="0.25">
      <c r="A16340" s="369" t="s">
        <v>8919</v>
      </c>
      <c r="B16340" s="370" t="s">
        <v>8920</v>
      </c>
      <c r="C16340" s="371" t="s">
        <v>770</v>
      </c>
      <c r="D16340" s="372">
        <v>0.1</v>
      </c>
    </row>
    <row r="16341" spans="1:4" x14ac:dyDescent="0.25">
      <c r="A16341" s="369" t="s">
        <v>8921</v>
      </c>
      <c r="B16341" s="370" t="s">
        <v>8922</v>
      </c>
      <c r="C16341" s="371" t="s">
        <v>770</v>
      </c>
      <c r="D16341" s="372">
        <v>0.1</v>
      </c>
    </row>
    <row r="16342" spans="1:4" ht="45" x14ac:dyDescent="0.25">
      <c r="A16342" s="369" t="s">
        <v>12305</v>
      </c>
      <c r="B16342" s="370" t="s">
        <v>12306</v>
      </c>
      <c r="C16342" s="371" t="s">
        <v>52</v>
      </c>
      <c r="D16342" s="372">
        <v>1</v>
      </c>
    </row>
    <row r="16343" spans="1:4" ht="30" x14ac:dyDescent="0.25">
      <c r="A16343" s="369" t="s">
        <v>5453</v>
      </c>
      <c r="B16343" s="370" t="s">
        <v>8366</v>
      </c>
      <c r="C16343" s="371" t="s">
        <v>569</v>
      </c>
      <c r="D16343" s="372"/>
    </row>
    <row r="16344" spans="1:4" x14ac:dyDescent="0.25">
      <c r="A16344" s="369" t="s">
        <v>8913</v>
      </c>
      <c r="B16344" s="370" t="s">
        <v>8914</v>
      </c>
      <c r="C16344" s="371" t="s">
        <v>770</v>
      </c>
      <c r="D16344" s="372">
        <v>0.3</v>
      </c>
    </row>
    <row r="16345" spans="1:4" x14ac:dyDescent="0.25">
      <c r="A16345" s="369" t="s">
        <v>8915</v>
      </c>
      <c r="B16345" s="370" t="s">
        <v>8916</v>
      </c>
      <c r="C16345" s="371" t="s">
        <v>770</v>
      </c>
      <c r="D16345" s="372">
        <v>0.3</v>
      </c>
    </row>
    <row r="16346" spans="1:4" ht="45" x14ac:dyDescent="0.25">
      <c r="A16346" s="369" t="s">
        <v>12097</v>
      </c>
      <c r="B16346" s="370" t="s">
        <v>12098</v>
      </c>
      <c r="C16346" s="371" t="s">
        <v>569</v>
      </c>
      <c r="D16346" s="372">
        <v>1</v>
      </c>
    </row>
    <row r="16347" spans="1:4" x14ac:dyDescent="0.25">
      <c r="A16347" s="369" t="s">
        <v>5454</v>
      </c>
      <c r="B16347" s="370" t="s">
        <v>5455</v>
      </c>
      <c r="C16347" s="371" t="s">
        <v>52</v>
      </c>
      <c r="D16347" s="372"/>
    </row>
    <row r="16348" spans="1:4" x14ac:dyDescent="0.25">
      <c r="A16348" s="369" t="s">
        <v>8919</v>
      </c>
      <c r="B16348" s="370" t="s">
        <v>8920</v>
      </c>
      <c r="C16348" s="371" t="s">
        <v>770</v>
      </c>
      <c r="D16348" s="372">
        <v>0.1</v>
      </c>
    </row>
    <row r="16349" spans="1:4" x14ac:dyDescent="0.25">
      <c r="A16349" s="369" t="s">
        <v>8921</v>
      </c>
      <c r="B16349" s="370" t="s">
        <v>8922</v>
      </c>
      <c r="C16349" s="371" t="s">
        <v>770</v>
      </c>
      <c r="D16349" s="372">
        <v>0.1</v>
      </c>
    </row>
    <row r="16350" spans="1:4" ht="45" x14ac:dyDescent="0.25">
      <c r="A16350" s="369" t="s">
        <v>12307</v>
      </c>
      <c r="B16350" s="370" t="s">
        <v>12308</v>
      </c>
      <c r="C16350" s="371" t="s">
        <v>52</v>
      </c>
      <c r="D16350" s="372">
        <v>1</v>
      </c>
    </row>
    <row r="16351" spans="1:4" x14ac:dyDescent="0.25">
      <c r="A16351" s="369" t="s">
        <v>5456</v>
      </c>
      <c r="B16351" s="370" t="s">
        <v>5457</v>
      </c>
      <c r="C16351" s="371" t="s">
        <v>569</v>
      </c>
      <c r="D16351" s="372"/>
    </row>
    <row r="16352" spans="1:4" x14ac:dyDescent="0.25">
      <c r="A16352" s="369" t="s">
        <v>8919</v>
      </c>
      <c r="B16352" s="370" t="s">
        <v>8920</v>
      </c>
      <c r="C16352" s="371" t="s">
        <v>770</v>
      </c>
      <c r="D16352" s="372">
        <v>0.1</v>
      </c>
    </row>
    <row r="16353" spans="1:4" x14ac:dyDescent="0.25">
      <c r="A16353" s="369" t="s">
        <v>8921</v>
      </c>
      <c r="B16353" s="370" t="s">
        <v>8922</v>
      </c>
      <c r="C16353" s="371" t="s">
        <v>770</v>
      </c>
      <c r="D16353" s="372">
        <v>0.1</v>
      </c>
    </row>
    <row r="16354" spans="1:4" ht="30" x14ac:dyDescent="0.25">
      <c r="A16354" s="369" t="s">
        <v>12322</v>
      </c>
      <c r="B16354" s="370" t="s">
        <v>12323</v>
      </c>
      <c r="C16354" s="371" t="s">
        <v>569</v>
      </c>
      <c r="D16354" s="372">
        <v>1</v>
      </c>
    </row>
    <row r="16355" spans="1:4" ht="45" x14ac:dyDescent="0.25">
      <c r="A16355" s="369" t="s">
        <v>5458</v>
      </c>
      <c r="B16355" s="370" t="s">
        <v>8367</v>
      </c>
      <c r="C16355" s="371" t="s">
        <v>569</v>
      </c>
      <c r="D16355" s="372"/>
    </row>
    <row r="16356" spans="1:4" x14ac:dyDescent="0.25">
      <c r="A16356" s="369" t="s">
        <v>8919</v>
      </c>
      <c r="B16356" s="370" t="s">
        <v>8920</v>
      </c>
      <c r="C16356" s="371" t="s">
        <v>770</v>
      </c>
      <c r="D16356" s="372">
        <v>5.2</v>
      </c>
    </row>
    <row r="16357" spans="1:4" x14ac:dyDescent="0.25">
      <c r="A16357" s="369" t="s">
        <v>8921</v>
      </c>
      <c r="B16357" s="370" t="s">
        <v>8922</v>
      </c>
      <c r="C16357" s="371" t="s">
        <v>770</v>
      </c>
      <c r="D16357" s="372">
        <v>5.2</v>
      </c>
    </row>
    <row r="16358" spans="1:4" x14ac:dyDescent="0.25">
      <c r="A16358" s="369" t="s">
        <v>8937</v>
      </c>
      <c r="B16358" s="370" t="s">
        <v>8938</v>
      </c>
      <c r="C16358" s="371" t="s">
        <v>770</v>
      </c>
      <c r="D16358" s="372">
        <v>0.3</v>
      </c>
    </row>
    <row r="16359" spans="1:4" x14ac:dyDescent="0.25">
      <c r="A16359" s="369" t="s">
        <v>8939</v>
      </c>
      <c r="B16359" s="370" t="s">
        <v>8940</v>
      </c>
      <c r="C16359" s="371" t="s">
        <v>770</v>
      </c>
      <c r="D16359" s="372">
        <v>0.3</v>
      </c>
    </row>
    <row r="16360" spans="1:4" x14ac:dyDescent="0.25">
      <c r="A16360" s="369" t="s">
        <v>9108</v>
      </c>
      <c r="B16360" s="370" t="s">
        <v>9109</v>
      </c>
      <c r="C16360" s="371" t="s">
        <v>52</v>
      </c>
      <c r="D16360" s="372">
        <v>1.2</v>
      </c>
    </row>
    <row r="16361" spans="1:4" x14ac:dyDescent="0.25">
      <c r="A16361" s="369" t="s">
        <v>9536</v>
      </c>
      <c r="B16361" s="370" t="s">
        <v>9537</v>
      </c>
      <c r="C16361" s="371" t="s">
        <v>569</v>
      </c>
      <c r="D16361" s="372">
        <v>4</v>
      </c>
    </row>
    <row r="16362" spans="1:4" ht="45" x14ac:dyDescent="0.25">
      <c r="A16362" s="369" t="s">
        <v>9718</v>
      </c>
      <c r="B16362" s="370" t="s">
        <v>9719</v>
      </c>
      <c r="C16362" s="371" t="s">
        <v>569</v>
      </c>
      <c r="D16362" s="372">
        <v>1</v>
      </c>
    </row>
    <row r="16363" spans="1:4" x14ac:dyDescent="0.25">
      <c r="A16363" s="369" t="s">
        <v>10520</v>
      </c>
      <c r="B16363" s="370" t="s">
        <v>10521</v>
      </c>
      <c r="C16363" s="371" t="s">
        <v>569</v>
      </c>
      <c r="D16363" s="372">
        <v>0.25</v>
      </c>
    </row>
    <row r="16364" spans="1:4" ht="60" x14ac:dyDescent="0.25">
      <c r="A16364" s="369" t="s">
        <v>10546</v>
      </c>
      <c r="B16364" s="370" t="s">
        <v>10547</v>
      </c>
      <c r="C16364" s="371" t="s">
        <v>310</v>
      </c>
      <c r="D16364" s="372">
        <v>0.13</v>
      </c>
    </row>
    <row r="16365" spans="1:4" ht="30" x14ac:dyDescent="0.25">
      <c r="A16365" s="369" t="s">
        <v>10596</v>
      </c>
      <c r="B16365" s="370" t="s">
        <v>10597</v>
      </c>
      <c r="C16365" s="371" t="s">
        <v>310</v>
      </c>
      <c r="D16365" s="372">
        <v>0.06</v>
      </c>
    </row>
    <row r="16366" spans="1:4" ht="45" x14ac:dyDescent="0.25">
      <c r="A16366" s="369" t="s">
        <v>11873</v>
      </c>
      <c r="B16366" s="370" t="s">
        <v>11874</v>
      </c>
      <c r="C16366" s="371" t="s">
        <v>569</v>
      </c>
      <c r="D16366" s="372">
        <v>1</v>
      </c>
    </row>
    <row r="16367" spans="1:4" x14ac:dyDescent="0.25">
      <c r="A16367" s="369" t="s">
        <v>12281</v>
      </c>
      <c r="B16367" s="370" t="s">
        <v>12282</v>
      </c>
      <c r="C16367" s="371" t="s">
        <v>569</v>
      </c>
      <c r="D16367" s="372">
        <v>1</v>
      </c>
    </row>
    <row r="16368" spans="1:4" ht="30" x14ac:dyDescent="0.25">
      <c r="A16368" s="369" t="s">
        <v>12283</v>
      </c>
      <c r="B16368" s="370" t="s">
        <v>12284</v>
      </c>
      <c r="C16368" s="371" t="s">
        <v>569</v>
      </c>
      <c r="D16368" s="372">
        <v>1</v>
      </c>
    </row>
    <row r="16369" spans="1:4" x14ac:dyDescent="0.25">
      <c r="A16369" s="369" t="s">
        <v>12289</v>
      </c>
      <c r="B16369" s="370" t="s">
        <v>12290</v>
      </c>
      <c r="C16369" s="371" t="s">
        <v>569</v>
      </c>
      <c r="D16369" s="372">
        <v>1</v>
      </c>
    </row>
    <row r="16370" spans="1:4" ht="45" x14ac:dyDescent="0.25">
      <c r="A16370" s="369" t="s">
        <v>12303</v>
      </c>
      <c r="B16370" s="370" t="s">
        <v>12304</v>
      </c>
      <c r="C16370" s="371" t="s">
        <v>569</v>
      </c>
      <c r="D16370" s="372">
        <v>2</v>
      </c>
    </row>
    <row r="16371" spans="1:4" ht="45" x14ac:dyDescent="0.25">
      <c r="A16371" s="369" t="s">
        <v>12313</v>
      </c>
      <c r="B16371" s="370" t="s">
        <v>12314</v>
      </c>
      <c r="C16371" s="371" t="s">
        <v>569</v>
      </c>
      <c r="D16371" s="372">
        <v>1</v>
      </c>
    </row>
    <row r="16372" spans="1:4" x14ac:dyDescent="0.25">
      <c r="A16372" s="369" t="s">
        <v>12629</v>
      </c>
      <c r="B16372" s="370" t="s">
        <v>12630</v>
      </c>
      <c r="C16372" s="371" t="s">
        <v>569</v>
      </c>
      <c r="D16372" s="372">
        <v>1</v>
      </c>
    </row>
    <row r="16373" spans="1:4" x14ac:dyDescent="0.25">
      <c r="A16373" s="369" t="s">
        <v>5459</v>
      </c>
      <c r="B16373" s="370" t="s">
        <v>5460</v>
      </c>
      <c r="C16373" s="371" t="s">
        <v>569</v>
      </c>
      <c r="D16373" s="372"/>
    </row>
    <row r="16374" spans="1:4" x14ac:dyDescent="0.25">
      <c r="A16374" s="369" t="s">
        <v>8919</v>
      </c>
      <c r="B16374" s="370" t="s">
        <v>8920</v>
      </c>
      <c r="C16374" s="371" t="s">
        <v>770</v>
      </c>
      <c r="D16374" s="372">
        <v>0.1</v>
      </c>
    </row>
    <row r="16375" spans="1:4" x14ac:dyDescent="0.25">
      <c r="A16375" s="369" t="s">
        <v>8921</v>
      </c>
      <c r="B16375" s="370" t="s">
        <v>8922</v>
      </c>
      <c r="C16375" s="371" t="s">
        <v>770</v>
      </c>
      <c r="D16375" s="372">
        <v>0.1</v>
      </c>
    </row>
    <row r="16376" spans="1:4" x14ac:dyDescent="0.25">
      <c r="A16376" s="369" t="s">
        <v>12289</v>
      </c>
      <c r="B16376" s="370" t="s">
        <v>12290</v>
      </c>
      <c r="C16376" s="371" t="s">
        <v>569</v>
      </c>
      <c r="D16376" s="372">
        <v>1</v>
      </c>
    </row>
    <row r="16377" spans="1:4" x14ac:dyDescent="0.25">
      <c r="A16377" s="369" t="s">
        <v>5461</v>
      </c>
      <c r="B16377" s="370" t="s">
        <v>5462</v>
      </c>
      <c r="C16377" s="371" t="s">
        <v>569</v>
      </c>
      <c r="D16377" s="372"/>
    </row>
    <row r="16378" spans="1:4" x14ac:dyDescent="0.25">
      <c r="A16378" s="369" t="s">
        <v>8919</v>
      </c>
      <c r="B16378" s="370" t="s">
        <v>8920</v>
      </c>
      <c r="C16378" s="371" t="s">
        <v>770</v>
      </c>
      <c r="D16378" s="372">
        <v>0.1</v>
      </c>
    </row>
    <row r="16379" spans="1:4" x14ac:dyDescent="0.25">
      <c r="A16379" s="369" t="s">
        <v>8921</v>
      </c>
      <c r="B16379" s="370" t="s">
        <v>8922</v>
      </c>
      <c r="C16379" s="371" t="s">
        <v>770</v>
      </c>
      <c r="D16379" s="372">
        <v>0.1</v>
      </c>
    </row>
    <row r="16380" spans="1:4" x14ac:dyDescent="0.25">
      <c r="A16380" s="369" t="s">
        <v>12311</v>
      </c>
      <c r="B16380" s="370" t="s">
        <v>12312</v>
      </c>
      <c r="C16380" s="371" t="s">
        <v>569</v>
      </c>
      <c r="D16380" s="372">
        <v>1</v>
      </c>
    </row>
    <row r="16381" spans="1:4" x14ac:dyDescent="0.25">
      <c r="A16381" s="369" t="s">
        <v>5463</v>
      </c>
      <c r="B16381" s="370" t="s">
        <v>8368</v>
      </c>
      <c r="C16381" s="371" t="s">
        <v>569</v>
      </c>
      <c r="D16381" s="372"/>
    </row>
    <row r="16382" spans="1:4" x14ac:dyDescent="0.25">
      <c r="A16382" s="369" t="s">
        <v>8919</v>
      </c>
      <c r="B16382" s="370" t="s">
        <v>8920</v>
      </c>
      <c r="C16382" s="371" t="s">
        <v>770</v>
      </c>
      <c r="D16382" s="372">
        <v>1.08</v>
      </c>
    </row>
    <row r="16383" spans="1:4" x14ac:dyDescent="0.25">
      <c r="A16383" s="369" t="s">
        <v>8921</v>
      </c>
      <c r="B16383" s="370" t="s">
        <v>8922</v>
      </c>
      <c r="C16383" s="371" t="s">
        <v>770</v>
      </c>
      <c r="D16383" s="372">
        <v>1.58</v>
      </c>
    </row>
    <row r="16384" spans="1:4" x14ac:dyDescent="0.25">
      <c r="A16384" s="369" t="s">
        <v>12277</v>
      </c>
      <c r="B16384" s="370" t="s">
        <v>12278</v>
      </c>
      <c r="C16384" s="371" t="s">
        <v>569</v>
      </c>
      <c r="D16384" s="372">
        <v>1</v>
      </c>
    </row>
    <row r="16385" spans="1:4" x14ac:dyDescent="0.25">
      <c r="A16385" s="369" t="s">
        <v>5464</v>
      </c>
      <c r="B16385" s="370" t="s">
        <v>5465</v>
      </c>
      <c r="C16385" s="371" t="s">
        <v>569</v>
      </c>
      <c r="D16385" s="372"/>
    </row>
    <row r="16386" spans="1:4" x14ac:dyDescent="0.25">
      <c r="A16386" s="369" t="s">
        <v>8919</v>
      </c>
      <c r="B16386" s="370" t="s">
        <v>8920</v>
      </c>
      <c r="C16386" s="371" t="s">
        <v>770</v>
      </c>
      <c r="D16386" s="372">
        <v>0.1</v>
      </c>
    </row>
    <row r="16387" spans="1:4" x14ac:dyDescent="0.25">
      <c r="A16387" s="369" t="s">
        <v>8921</v>
      </c>
      <c r="B16387" s="370" t="s">
        <v>8922</v>
      </c>
      <c r="C16387" s="371" t="s">
        <v>770</v>
      </c>
      <c r="D16387" s="372">
        <v>0.1</v>
      </c>
    </row>
    <row r="16388" spans="1:4" x14ac:dyDescent="0.25">
      <c r="A16388" s="369" t="s">
        <v>12279</v>
      </c>
      <c r="B16388" s="370" t="s">
        <v>12280</v>
      </c>
      <c r="C16388" s="371" t="s">
        <v>569</v>
      </c>
      <c r="D16388" s="372">
        <v>1</v>
      </c>
    </row>
    <row r="16389" spans="1:4" x14ac:dyDescent="0.25">
      <c r="A16389" s="369" t="s">
        <v>5466</v>
      </c>
      <c r="B16389" s="370" t="s">
        <v>5467</v>
      </c>
      <c r="C16389" s="371" t="s">
        <v>569</v>
      </c>
      <c r="D16389" s="372"/>
    </row>
    <row r="16390" spans="1:4" x14ac:dyDescent="0.25">
      <c r="A16390" s="369" t="s">
        <v>8919</v>
      </c>
      <c r="B16390" s="370" t="s">
        <v>8920</v>
      </c>
      <c r="C16390" s="371" t="s">
        <v>770</v>
      </c>
      <c r="D16390" s="372">
        <v>0.1</v>
      </c>
    </row>
    <row r="16391" spans="1:4" x14ac:dyDescent="0.25">
      <c r="A16391" s="369" t="s">
        <v>8921</v>
      </c>
      <c r="B16391" s="370" t="s">
        <v>8922</v>
      </c>
      <c r="C16391" s="371" t="s">
        <v>770</v>
      </c>
      <c r="D16391" s="372">
        <v>0.1</v>
      </c>
    </row>
    <row r="16392" spans="1:4" x14ac:dyDescent="0.25">
      <c r="A16392" s="369" t="s">
        <v>12281</v>
      </c>
      <c r="B16392" s="370" t="s">
        <v>12282</v>
      </c>
      <c r="C16392" s="371" t="s">
        <v>569</v>
      </c>
      <c r="D16392" s="372">
        <v>1</v>
      </c>
    </row>
    <row r="16393" spans="1:4" x14ac:dyDescent="0.25">
      <c r="A16393" s="369" t="s">
        <v>5468</v>
      </c>
      <c r="B16393" s="370" t="s">
        <v>5469</v>
      </c>
      <c r="C16393" s="371" t="s">
        <v>569</v>
      </c>
      <c r="D16393" s="372"/>
    </row>
    <row r="16394" spans="1:4" x14ac:dyDescent="0.25">
      <c r="A16394" s="369" t="s">
        <v>8921</v>
      </c>
      <c r="B16394" s="370" t="s">
        <v>8922</v>
      </c>
      <c r="C16394" s="371" t="s">
        <v>770</v>
      </c>
      <c r="D16394" s="372">
        <v>3.3000000000000002E-2</v>
      </c>
    </row>
    <row r="16395" spans="1:4" ht="30" x14ac:dyDescent="0.25">
      <c r="A16395" s="369" t="s">
        <v>12283</v>
      </c>
      <c r="B16395" s="370" t="s">
        <v>12284</v>
      </c>
      <c r="C16395" s="371" t="s">
        <v>569</v>
      </c>
      <c r="D16395" s="372">
        <v>1</v>
      </c>
    </row>
    <row r="16396" spans="1:4" x14ac:dyDescent="0.25">
      <c r="A16396" s="369" t="s">
        <v>5470</v>
      </c>
      <c r="B16396" s="370" t="s">
        <v>5471</v>
      </c>
      <c r="C16396" s="371" t="s">
        <v>569</v>
      </c>
      <c r="D16396" s="372"/>
    </row>
    <row r="16397" spans="1:4" x14ac:dyDescent="0.25">
      <c r="A16397" s="369" t="s">
        <v>8919</v>
      </c>
      <c r="B16397" s="370" t="s">
        <v>8920</v>
      </c>
      <c r="C16397" s="371" t="s">
        <v>770</v>
      </c>
      <c r="D16397" s="372">
        <v>0.1</v>
      </c>
    </row>
    <row r="16398" spans="1:4" x14ac:dyDescent="0.25">
      <c r="A16398" s="369" t="s">
        <v>8921</v>
      </c>
      <c r="B16398" s="370" t="s">
        <v>8922</v>
      </c>
      <c r="C16398" s="371" t="s">
        <v>770</v>
      </c>
      <c r="D16398" s="372">
        <v>0.1</v>
      </c>
    </row>
    <row r="16399" spans="1:4" ht="45" x14ac:dyDescent="0.25">
      <c r="A16399" s="369" t="s">
        <v>12313</v>
      </c>
      <c r="B16399" s="370" t="s">
        <v>12314</v>
      </c>
      <c r="C16399" s="371" t="s">
        <v>569</v>
      </c>
      <c r="D16399" s="372">
        <v>1</v>
      </c>
    </row>
    <row r="16400" spans="1:4" ht="30" x14ac:dyDescent="0.25">
      <c r="A16400" s="369" t="s">
        <v>5472</v>
      </c>
      <c r="B16400" s="370" t="s">
        <v>8369</v>
      </c>
      <c r="C16400" s="371" t="s">
        <v>569</v>
      </c>
      <c r="D16400" s="372"/>
    </row>
    <row r="16401" spans="1:4" x14ac:dyDescent="0.25">
      <c r="A16401" s="369" t="s">
        <v>8919</v>
      </c>
      <c r="B16401" s="370" t="s">
        <v>8920</v>
      </c>
      <c r="C16401" s="371" t="s">
        <v>770</v>
      </c>
      <c r="D16401" s="372">
        <v>5.2</v>
      </c>
    </row>
    <row r="16402" spans="1:4" x14ac:dyDescent="0.25">
      <c r="A16402" s="369" t="s">
        <v>8921</v>
      </c>
      <c r="B16402" s="370" t="s">
        <v>8922</v>
      </c>
      <c r="C16402" s="371" t="s">
        <v>770</v>
      </c>
      <c r="D16402" s="372">
        <v>5.2</v>
      </c>
    </row>
    <row r="16403" spans="1:4" x14ac:dyDescent="0.25">
      <c r="A16403" s="369" t="s">
        <v>9108</v>
      </c>
      <c r="B16403" s="370" t="s">
        <v>9109</v>
      </c>
      <c r="C16403" s="371" t="s">
        <v>52</v>
      </c>
      <c r="D16403" s="372">
        <v>1.2</v>
      </c>
    </row>
    <row r="16404" spans="1:4" x14ac:dyDescent="0.25">
      <c r="A16404" s="369" t="s">
        <v>9536</v>
      </c>
      <c r="B16404" s="370" t="s">
        <v>9537</v>
      </c>
      <c r="C16404" s="371" t="s">
        <v>569</v>
      </c>
      <c r="D16404" s="372">
        <v>4</v>
      </c>
    </row>
    <row r="16405" spans="1:4" ht="45" x14ac:dyDescent="0.25">
      <c r="A16405" s="369" t="s">
        <v>11873</v>
      </c>
      <c r="B16405" s="370" t="s">
        <v>11874</v>
      </c>
      <c r="C16405" s="371" t="s">
        <v>569</v>
      </c>
      <c r="D16405" s="372">
        <v>1</v>
      </c>
    </row>
    <row r="16406" spans="1:4" x14ac:dyDescent="0.25">
      <c r="A16406" s="369" t="s">
        <v>12281</v>
      </c>
      <c r="B16406" s="370" t="s">
        <v>12282</v>
      </c>
      <c r="C16406" s="371" t="s">
        <v>569</v>
      </c>
      <c r="D16406" s="372">
        <v>1</v>
      </c>
    </row>
    <row r="16407" spans="1:4" ht="30" x14ac:dyDescent="0.25">
      <c r="A16407" s="369" t="s">
        <v>12283</v>
      </c>
      <c r="B16407" s="370" t="s">
        <v>12284</v>
      </c>
      <c r="C16407" s="371" t="s">
        <v>569</v>
      </c>
      <c r="D16407" s="372">
        <v>1</v>
      </c>
    </row>
    <row r="16408" spans="1:4" ht="30" x14ac:dyDescent="0.25">
      <c r="A16408" s="369" t="s">
        <v>12287</v>
      </c>
      <c r="B16408" s="370" t="s">
        <v>12288</v>
      </c>
      <c r="C16408" s="371" t="s">
        <v>569</v>
      </c>
      <c r="D16408" s="372">
        <v>1</v>
      </c>
    </row>
    <row r="16409" spans="1:4" x14ac:dyDescent="0.25">
      <c r="A16409" s="369" t="s">
        <v>12289</v>
      </c>
      <c r="B16409" s="370" t="s">
        <v>12290</v>
      </c>
      <c r="C16409" s="371" t="s">
        <v>569</v>
      </c>
      <c r="D16409" s="372">
        <v>1</v>
      </c>
    </row>
    <row r="16410" spans="1:4" ht="45" x14ac:dyDescent="0.25">
      <c r="A16410" s="369" t="s">
        <v>12303</v>
      </c>
      <c r="B16410" s="370" t="s">
        <v>12304</v>
      </c>
      <c r="C16410" s="371" t="s">
        <v>569</v>
      </c>
      <c r="D16410" s="372">
        <v>2</v>
      </c>
    </row>
    <row r="16411" spans="1:4" ht="45" x14ac:dyDescent="0.25">
      <c r="A16411" s="369" t="s">
        <v>12313</v>
      </c>
      <c r="B16411" s="370" t="s">
        <v>12314</v>
      </c>
      <c r="C16411" s="371" t="s">
        <v>569</v>
      </c>
      <c r="D16411" s="372">
        <v>1</v>
      </c>
    </row>
    <row r="16412" spans="1:4" x14ac:dyDescent="0.25">
      <c r="A16412" s="369" t="s">
        <v>12629</v>
      </c>
      <c r="B16412" s="370" t="s">
        <v>12630</v>
      </c>
      <c r="C16412" s="371" t="s">
        <v>569</v>
      </c>
      <c r="D16412" s="372">
        <v>1</v>
      </c>
    </row>
    <row r="16413" spans="1:4" ht="30" x14ac:dyDescent="0.25">
      <c r="A16413" s="369" t="s">
        <v>5473</v>
      </c>
      <c r="B16413" s="370" t="s">
        <v>8370</v>
      </c>
      <c r="C16413" s="371" t="s">
        <v>569</v>
      </c>
      <c r="D16413" s="372"/>
    </row>
    <row r="16414" spans="1:4" x14ac:dyDescent="0.25">
      <c r="A16414" s="369" t="s">
        <v>8919</v>
      </c>
      <c r="B16414" s="370" t="s">
        <v>8920</v>
      </c>
      <c r="C16414" s="371" t="s">
        <v>770</v>
      </c>
      <c r="D16414" s="372">
        <v>5.2</v>
      </c>
    </row>
    <row r="16415" spans="1:4" x14ac:dyDescent="0.25">
      <c r="A16415" s="369" t="s">
        <v>8921</v>
      </c>
      <c r="B16415" s="370" t="s">
        <v>8922</v>
      </c>
      <c r="C16415" s="371" t="s">
        <v>770</v>
      </c>
      <c r="D16415" s="372">
        <v>5.2</v>
      </c>
    </row>
    <row r="16416" spans="1:4" x14ac:dyDescent="0.25">
      <c r="A16416" s="369" t="s">
        <v>9108</v>
      </c>
      <c r="B16416" s="370" t="s">
        <v>9109</v>
      </c>
      <c r="C16416" s="371" t="s">
        <v>52</v>
      </c>
      <c r="D16416" s="372">
        <v>1.2</v>
      </c>
    </row>
    <row r="16417" spans="1:4" x14ac:dyDescent="0.25">
      <c r="A16417" s="369" t="s">
        <v>9536</v>
      </c>
      <c r="B16417" s="370" t="s">
        <v>9537</v>
      </c>
      <c r="C16417" s="371" t="s">
        <v>569</v>
      </c>
      <c r="D16417" s="372">
        <v>4</v>
      </c>
    </row>
    <row r="16418" spans="1:4" ht="45" x14ac:dyDescent="0.25">
      <c r="A16418" s="369" t="s">
        <v>11873</v>
      </c>
      <c r="B16418" s="370" t="s">
        <v>11874</v>
      </c>
      <c r="C16418" s="371" t="s">
        <v>569</v>
      </c>
      <c r="D16418" s="372">
        <v>1</v>
      </c>
    </row>
    <row r="16419" spans="1:4" x14ac:dyDescent="0.25">
      <c r="A16419" s="369" t="s">
        <v>12279</v>
      </c>
      <c r="B16419" s="370" t="s">
        <v>12280</v>
      </c>
      <c r="C16419" s="371" t="s">
        <v>569</v>
      </c>
      <c r="D16419" s="372">
        <v>1</v>
      </c>
    </row>
    <row r="16420" spans="1:4" ht="30" x14ac:dyDescent="0.25">
      <c r="A16420" s="369" t="s">
        <v>12287</v>
      </c>
      <c r="B16420" s="370" t="s">
        <v>12288</v>
      </c>
      <c r="C16420" s="371" t="s">
        <v>569</v>
      </c>
      <c r="D16420" s="372">
        <v>1</v>
      </c>
    </row>
    <row r="16421" spans="1:4" ht="45" x14ac:dyDescent="0.25">
      <c r="A16421" s="369" t="s">
        <v>12309</v>
      </c>
      <c r="B16421" s="370" t="s">
        <v>12310</v>
      </c>
      <c r="C16421" s="371" t="s">
        <v>569</v>
      </c>
      <c r="D16421" s="372">
        <v>2</v>
      </c>
    </row>
    <row r="16422" spans="1:4" x14ac:dyDescent="0.25">
      <c r="A16422" s="369" t="s">
        <v>12311</v>
      </c>
      <c r="B16422" s="370" t="s">
        <v>12312</v>
      </c>
      <c r="C16422" s="371" t="s">
        <v>569</v>
      </c>
      <c r="D16422" s="372">
        <v>1</v>
      </c>
    </row>
    <row r="16423" spans="1:4" ht="30" x14ac:dyDescent="0.25">
      <c r="A16423" s="369" t="s">
        <v>12322</v>
      </c>
      <c r="B16423" s="370" t="s">
        <v>12323</v>
      </c>
      <c r="C16423" s="371" t="s">
        <v>569</v>
      </c>
      <c r="D16423" s="372">
        <v>1</v>
      </c>
    </row>
    <row r="16424" spans="1:4" x14ac:dyDescent="0.25">
      <c r="A16424" s="369" t="s">
        <v>12629</v>
      </c>
      <c r="B16424" s="370" t="s">
        <v>12630</v>
      </c>
      <c r="C16424" s="371" t="s">
        <v>569</v>
      </c>
      <c r="D16424" s="372">
        <v>1</v>
      </c>
    </row>
    <row r="16425" spans="1:4" ht="30" x14ac:dyDescent="0.25">
      <c r="A16425" s="369" t="s">
        <v>5474</v>
      </c>
      <c r="B16425" s="370" t="s">
        <v>8371</v>
      </c>
      <c r="C16425" s="371" t="s">
        <v>569</v>
      </c>
      <c r="D16425" s="372"/>
    </row>
    <row r="16426" spans="1:4" x14ac:dyDescent="0.25">
      <c r="A16426" s="369" t="s">
        <v>8903</v>
      </c>
      <c r="B16426" s="370" t="s">
        <v>8904</v>
      </c>
      <c r="C16426" s="371" t="s">
        <v>770</v>
      </c>
      <c r="D16426" s="372">
        <v>8.0000000000000002E-3</v>
      </c>
    </row>
    <row r="16427" spans="1:4" x14ac:dyDescent="0.25">
      <c r="A16427" s="369" t="s">
        <v>8909</v>
      </c>
      <c r="B16427" s="370" t="s">
        <v>8910</v>
      </c>
      <c r="C16427" s="371" t="s">
        <v>770</v>
      </c>
      <c r="D16427" s="372">
        <v>0.85</v>
      </c>
    </row>
    <row r="16428" spans="1:4" x14ac:dyDescent="0.25">
      <c r="A16428" s="369" t="s">
        <v>8911</v>
      </c>
      <c r="B16428" s="370" t="s">
        <v>8912</v>
      </c>
      <c r="C16428" s="371" t="s">
        <v>770</v>
      </c>
      <c r="D16428" s="372">
        <v>0.85</v>
      </c>
    </row>
    <row r="16429" spans="1:4" x14ac:dyDescent="0.25">
      <c r="A16429" s="369" t="s">
        <v>8919</v>
      </c>
      <c r="B16429" s="370" t="s">
        <v>8920</v>
      </c>
      <c r="C16429" s="371" t="s">
        <v>770</v>
      </c>
      <c r="D16429" s="372">
        <v>5</v>
      </c>
    </row>
    <row r="16430" spans="1:4" x14ac:dyDescent="0.25">
      <c r="A16430" s="369" t="s">
        <v>8921</v>
      </c>
      <c r="B16430" s="370" t="s">
        <v>8922</v>
      </c>
      <c r="C16430" s="371" t="s">
        <v>770</v>
      </c>
      <c r="D16430" s="372">
        <v>5</v>
      </c>
    </row>
    <row r="16431" spans="1:4" x14ac:dyDescent="0.25">
      <c r="A16431" s="369" t="s">
        <v>8923</v>
      </c>
      <c r="B16431" s="370" t="s">
        <v>8924</v>
      </c>
      <c r="C16431" s="371" t="s">
        <v>770</v>
      </c>
      <c r="D16431" s="372">
        <v>0.22</v>
      </c>
    </row>
    <row r="16432" spans="1:4" x14ac:dyDescent="0.25">
      <c r="A16432" s="369" t="s">
        <v>8925</v>
      </c>
      <c r="B16432" s="370" t="s">
        <v>8926</v>
      </c>
      <c r="C16432" s="371" t="s">
        <v>770</v>
      </c>
      <c r="D16432" s="372">
        <v>0.43</v>
      </c>
    </row>
    <row r="16433" spans="1:4" x14ac:dyDescent="0.25">
      <c r="A16433" s="369" t="s">
        <v>8935</v>
      </c>
      <c r="B16433" s="370" t="s">
        <v>8936</v>
      </c>
      <c r="C16433" s="371" t="s">
        <v>770</v>
      </c>
      <c r="D16433" s="372">
        <v>4.0999999999999996</v>
      </c>
    </row>
    <row r="16434" spans="1:4" x14ac:dyDescent="0.25">
      <c r="A16434" s="369" t="s">
        <v>8937</v>
      </c>
      <c r="B16434" s="370" t="s">
        <v>8938</v>
      </c>
      <c r="C16434" s="371" t="s">
        <v>770</v>
      </c>
      <c r="D16434" s="372">
        <v>5.94</v>
      </c>
    </row>
    <row r="16435" spans="1:4" x14ac:dyDescent="0.25">
      <c r="A16435" s="369" t="s">
        <v>8939</v>
      </c>
      <c r="B16435" s="370" t="s">
        <v>8940</v>
      </c>
      <c r="C16435" s="371" t="s">
        <v>770</v>
      </c>
      <c r="D16435" s="372">
        <v>5.94</v>
      </c>
    </row>
    <row r="16436" spans="1:4" x14ac:dyDescent="0.25">
      <c r="A16436" s="369" t="s">
        <v>8949</v>
      </c>
      <c r="B16436" s="370" t="s">
        <v>8950</v>
      </c>
      <c r="C16436" s="371" t="s">
        <v>770</v>
      </c>
      <c r="D16436" s="372">
        <v>5.55</v>
      </c>
    </row>
    <row r="16437" spans="1:4" x14ac:dyDescent="0.25">
      <c r="A16437" s="369" t="s">
        <v>8993</v>
      </c>
      <c r="B16437" s="370" t="s">
        <v>8994</v>
      </c>
      <c r="C16437" s="371" t="s">
        <v>32</v>
      </c>
      <c r="D16437" s="372">
        <v>42.11</v>
      </c>
    </row>
    <row r="16438" spans="1:4" x14ac:dyDescent="0.25">
      <c r="A16438" s="369" t="s">
        <v>9043</v>
      </c>
      <c r="B16438" s="370" t="s">
        <v>9044</v>
      </c>
      <c r="C16438" s="371" t="s">
        <v>32</v>
      </c>
      <c r="D16438" s="372">
        <v>20.51</v>
      </c>
    </row>
    <row r="16439" spans="1:4" x14ac:dyDescent="0.25">
      <c r="A16439" s="369" t="s">
        <v>9049</v>
      </c>
      <c r="B16439" s="370" t="s">
        <v>9050</v>
      </c>
      <c r="C16439" s="371" t="s">
        <v>25</v>
      </c>
      <c r="D16439" s="372">
        <v>0.21</v>
      </c>
    </row>
    <row r="16440" spans="1:4" x14ac:dyDescent="0.25">
      <c r="A16440" s="369" t="s">
        <v>9061</v>
      </c>
      <c r="B16440" s="370" t="s">
        <v>9062</v>
      </c>
      <c r="C16440" s="371" t="s">
        <v>25</v>
      </c>
      <c r="D16440" s="372">
        <v>0.08</v>
      </c>
    </row>
    <row r="16441" spans="1:4" x14ac:dyDescent="0.25">
      <c r="A16441" s="369" t="s">
        <v>9075</v>
      </c>
      <c r="B16441" s="370" t="s">
        <v>9076</v>
      </c>
      <c r="C16441" s="371" t="s">
        <v>32</v>
      </c>
      <c r="D16441" s="372">
        <v>5.96</v>
      </c>
    </row>
    <row r="16442" spans="1:4" x14ac:dyDescent="0.25">
      <c r="A16442" s="369" t="s">
        <v>9108</v>
      </c>
      <c r="B16442" s="370" t="s">
        <v>9109</v>
      </c>
      <c r="C16442" s="371" t="s">
        <v>52</v>
      </c>
      <c r="D16442" s="372">
        <v>10.7</v>
      </c>
    </row>
    <row r="16443" spans="1:4" ht="30" x14ac:dyDescent="0.25">
      <c r="A16443" s="369" t="s">
        <v>9290</v>
      </c>
      <c r="B16443" s="370" t="s">
        <v>9291</v>
      </c>
      <c r="C16443" s="371" t="s">
        <v>569</v>
      </c>
      <c r="D16443" s="372">
        <v>29</v>
      </c>
    </row>
    <row r="16444" spans="1:4" x14ac:dyDescent="0.25">
      <c r="A16444" s="369" t="s">
        <v>9362</v>
      </c>
      <c r="B16444" s="370" t="s">
        <v>9363</v>
      </c>
      <c r="C16444" s="371" t="s">
        <v>52</v>
      </c>
      <c r="D16444" s="372">
        <v>0.82</v>
      </c>
    </row>
    <row r="16445" spans="1:4" x14ac:dyDescent="0.25">
      <c r="A16445" s="369" t="s">
        <v>9366</v>
      </c>
      <c r="B16445" s="370" t="s">
        <v>9367</v>
      </c>
      <c r="C16445" s="371" t="s">
        <v>52</v>
      </c>
      <c r="D16445" s="372">
        <v>0.73</v>
      </c>
    </row>
    <row r="16446" spans="1:4" x14ac:dyDescent="0.25">
      <c r="A16446" s="369" t="s">
        <v>9370</v>
      </c>
      <c r="B16446" s="370" t="s">
        <v>9371</v>
      </c>
      <c r="C16446" s="371" t="s">
        <v>21</v>
      </c>
      <c r="D16446" s="372">
        <v>0.26</v>
      </c>
    </row>
    <row r="16447" spans="1:4" x14ac:dyDescent="0.25">
      <c r="A16447" s="369" t="s">
        <v>9394</v>
      </c>
      <c r="B16447" s="370" t="s">
        <v>9395</v>
      </c>
      <c r="C16447" s="371" t="s">
        <v>21</v>
      </c>
      <c r="D16447" s="372">
        <v>0.18</v>
      </c>
    </row>
    <row r="16448" spans="1:4" x14ac:dyDescent="0.25">
      <c r="A16448" s="369" t="s">
        <v>9506</v>
      </c>
      <c r="B16448" s="370" t="s">
        <v>9507</v>
      </c>
      <c r="C16448" s="371" t="s">
        <v>32</v>
      </c>
      <c r="D16448" s="372">
        <v>0.13</v>
      </c>
    </row>
    <row r="16449" spans="1:4" x14ac:dyDescent="0.25">
      <c r="A16449" s="369" t="s">
        <v>9508</v>
      </c>
      <c r="B16449" s="370" t="s">
        <v>9509</v>
      </c>
      <c r="C16449" s="371" t="s">
        <v>32</v>
      </c>
      <c r="D16449" s="372">
        <v>0.16</v>
      </c>
    </row>
    <row r="16450" spans="1:4" x14ac:dyDescent="0.25">
      <c r="A16450" s="369" t="s">
        <v>9888</v>
      </c>
      <c r="B16450" s="370" t="s">
        <v>9889</v>
      </c>
      <c r="C16450" s="371" t="s">
        <v>310</v>
      </c>
      <c r="D16450" s="372">
        <v>8.7999999999999995E-2</v>
      </c>
    </row>
    <row r="16451" spans="1:4" ht="30" x14ac:dyDescent="0.25">
      <c r="A16451" s="369" t="s">
        <v>10167</v>
      </c>
      <c r="B16451" s="370" t="s">
        <v>10168</v>
      </c>
      <c r="C16451" s="371" t="s">
        <v>569</v>
      </c>
      <c r="D16451" s="372">
        <v>0.26</v>
      </c>
    </row>
    <row r="16452" spans="1:4" x14ac:dyDescent="0.25">
      <c r="A16452" s="369" t="s">
        <v>10520</v>
      </c>
      <c r="B16452" s="370" t="s">
        <v>10521</v>
      </c>
      <c r="C16452" s="371" t="s">
        <v>569</v>
      </c>
      <c r="D16452" s="372">
        <v>3.5</v>
      </c>
    </row>
    <row r="16453" spans="1:4" ht="30" x14ac:dyDescent="0.25">
      <c r="A16453" s="369" t="s">
        <v>10524</v>
      </c>
      <c r="B16453" s="370" t="s">
        <v>10525</v>
      </c>
      <c r="C16453" s="371" t="s">
        <v>569</v>
      </c>
      <c r="D16453" s="372">
        <v>1.5</v>
      </c>
    </row>
    <row r="16454" spans="1:4" ht="60" x14ac:dyDescent="0.25">
      <c r="A16454" s="369" t="s">
        <v>10546</v>
      </c>
      <c r="B16454" s="370" t="s">
        <v>10547</v>
      </c>
      <c r="C16454" s="371" t="s">
        <v>310</v>
      </c>
      <c r="D16454" s="372">
        <v>1.7</v>
      </c>
    </row>
    <row r="16455" spans="1:4" x14ac:dyDescent="0.25">
      <c r="A16455" s="369" t="s">
        <v>10564</v>
      </c>
      <c r="B16455" s="370" t="s">
        <v>10565</v>
      </c>
      <c r="C16455" s="371" t="s">
        <v>310</v>
      </c>
      <c r="D16455" s="372">
        <v>1</v>
      </c>
    </row>
    <row r="16456" spans="1:4" ht="45" x14ac:dyDescent="0.25">
      <c r="A16456" s="369" t="s">
        <v>10570</v>
      </c>
      <c r="B16456" s="370" t="s">
        <v>10571</v>
      </c>
      <c r="C16456" s="371" t="s">
        <v>310</v>
      </c>
      <c r="D16456" s="372">
        <v>1.05</v>
      </c>
    </row>
    <row r="16457" spans="1:4" ht="30" x14ac:dyDescent="0.25">
      <c r="A16457" s="369" t="s">
        <v>10596</v>
      </c>
      <c r="B16457" s="370" t="s">
        <v>10597</v>
      </c>
      <c r="C16457" s="371" t="s">
        <v>310</v>
      </c>
      <c r="D16457" s="372">
        <v>0.81</v>
      </c>
    </row>
    <row r="16458" spans="1:4" x14ac:dyDescent="0.25">
      <c r="A16458" s="369" t="s">
        <v>11613</v>
      </c>
      <c r="B16458" s="370" t="s">
        <v>11614</v>
      </c>
      <c r="C16458" s="371" t="s">
        <v>52</v>
      </c>
      <c r="D16458" s="372">
        <v>2</v>
      </c>
    </row>
    <row r="16459" spans="1:4" ht="45" x14ac:dyDescent="0.25">
      <c r="A16459" s="369" t="s">
        <v>11771</v>
      </c>
      <c r="B16459" s="370" t="s">
        <v>11772</v>
      </c>
      <c r="C16459" s="371" t="s">
        <v>569</v>
      </c>
      <c r="D16459" s="372">
        <v>1</v>
      </c>
    </row>
    <row r="16460" spans="1:4" x14ac:dyDescent="0.25">
      <c r="A16460" s="369" t="s">
        <v>11837</v>
      </c>
      <c r="B16460" s="370" t="s">
        <v>11838</v>
      </c>
      <c r="C16460" s="371" t="s">
        <v>569</v>
      </c>
      <c r="D16460" s="372">
        <v>1</v>
      </c>
    </row>
    <row r="16461" spans="1:4" x14ac:dyDescent="0.25">
      <c r="A16461" s="369" t="s">
        <v>12289</v>
      </c>
      <c r="B16461" s="370" t="s">
        <v>12290</v>
      </c>
      <c r="C16461" s="371" t="s">
        <v>569</v>
      </c>
      <c r="D16461" s="372">
        <v>1</v>
      </c>
    </row>
    <row r="16462" spans="1:4" x14ac:dyDescent="0.25">
      <c r="A16462" s="369" t="s">
        <v>12629</v>
      </c>
      <c r="B16462" s="370" t="s">
        <v>12630</v>
      </c>
      <c r="C16462" s="371" t="s">
        <v>569</v>
      </c>
      <c r="D16462" s="372">
        <v>2</v>
      </c>
    </row>
    <row r="16463" spans="1:4" ht="45" x14ac:dyDescent="0.25">
      <c r="A16463" s="369" t="s">
        <v>14687</v>
      </c>
      <c r="B16463" s="370" t="s">
        <v>14688</v>
      </c>
      <c r="C16463" s="371" t="s">
        <v>770</v>
      </c>
      <c r="D16463" s="372">
        <v>0.08</v>
      </c>
    </row>
    <row r="16464" spans="1:4" x14ac:dyDescent="0.25">
      <c r="A16464" s="369" t="s">
        <v>14769</v>
      </c>
      <c r="B16464" s="370" t="s">
        <v>14770</v>
      </c>
      <c r="C16464" s="371" t="s">
        <v>569</v>
      </c>
      <c r="D16464" s="372">
        <v>1</v>
      </c>
    </row>
    <row r="16465" spans="1:4" x14ac:dyDescent="0.25">
      <c r="A16465" s="369" t="s">
        <v>14771</v>
      </c>
      <c r="B16465" s="370" t="s">
        <v>14772</v>
      </c>
      <c r="C16465" s="371" t="s">
        <v>569</v>
      </c>
      <c r="D16465" s="372">
        <v>2</v>
      </c>
    </row>
    <row r="16466" spans="1:4" x14ac:dyDescent="0.25">
      <c r="A16466" s="365" t="s">
        <v>8372</v>
      </c>
      <c r="B16466" s="366" t="s">
        <v>15248</v>
      </c>
      <c r="C16466" s="367"/>
      <c r="D16466" s="368"/>
    </row>
    <row r="16467" spans="1:4" ht="30" x14ac:dyDescent="0.25">
      <c r="A16467" s="369" t="s">
        <v>5476</v>
      </c>
      <c r="B16467" s="370" t="s">
        <v>5477</v>
      </c>
      <c r="C16467" s="371" t="s">
        <v>569</v>
      </c>
      <c r="D16467" s="372"/>
    </row>
    <row r="16468" spans="1:4" x14ac:dyDescent="0.25">
      <c r="A16468" s="369" t="s">
        <v>8919</v>
      </c>
      <c r="B16468" s="370" t="s">
        <v>8920</v>
      </c>
      <c r="C16468" s="371" t="s">
        <v>770</v>
      </c>
      <c r="D16468" s="372">
        <v>0.25</v>
      </c>
    </row>
    <row r="16469" spans="1:4" x14ac:dyDescent="0.25">
      <c r="A16469" s="369" t="s">
        <v>8921</v>
      </c>
      <c r="B16469" s="370" t="s">
        <v>8922</v>
      </c>
      <c r="C16469" s="371" t="s">
        <v>770</v>
      </c>
      <c r="D16469" s="372">
        <v>0.5</v>
      </c>
    </row>
    <row r="16470" spans="1:4" x14ac:dyDescent="0.25">
      <c r="A16470" s="369" t="s">
        <v>9108</v>
      </c>
      <c r="B16470" s="370" t="s">
        <v>9109</v>
      </c>
      <c r="C16470" s="371" t="s">
        <v>52</v>
      </c>
      <c r="D16470" s="372">
        <v>0.3</v>
      </c>
    </row>
    <row r="16471" spans="1:4" ht="45" x14ac:dyDescent="0.25">
      <c r="A16471" s="369" t="s">
        <v>12340</v>
      </c>
      <c r="B16471" s="370" t="s">
        <v>12341</v>
      </c>
      <c r="C16471" s="371" t="s">
        <v>569</v>
      </c>
      <c r="D16471" s="372">
        <v>1</v>
      </c>
    </row>
    <row r="16472" spans="1:4" x14ac:dyDescent="0.25">
      <c r="A16472" s="369" t="s">
        <v>5478</v>
      </c>
      <c r="B16472" s="370" t="s">
        <v>5479</v>
      </c>
      <c r="C16472" s="371" t="s">
        <v>569</v>
      </c>
      <c r="D16472" s="372"/>
    </row>
    <row r="16473" spans="1:4" x14ac:dyDescent="0.25">
      <c r="A16473" s="369" t="s">
        <v>8919</v>
      </c>
      <c r="B16473" s="370" t="s">
        <v>8920</v>
      </c>
      <c r="C16473" s="371" t="s">
        <v>770</v>
      </c>
      <c r="D16473" s="372">
        <v>0.5</v>
      </c>
    </row>
    <row r="16474" spans="1:4" x14ac:dyDescent="0.25">
      <c r="A16474" s="369" t="s">
        <v>8921</v>
      </c>
      <c r="B16474" s="370" t="s">
        <v>8922</v>
      </c>
      <c r="C16474" s="371" t="s">
        <v>770</v>
      </c>
      <c r="D16474" s="372">
        <v>0.5</v>
      </c>
    </row>
    <row r="16475" spans="1:4" ht="45" x14ac:dyDescent="0.25">
      <c r="A16475" s="369" t="s">
        <v>13570</v>
      </c>
      <c r="B16475" s="370" t="s">
        <v>13571</v>
      </c>
      <c r="C16475" s="371" t="s">
        <v>569</v>
      </c>
      <c r="D16475" s="372">
        <v>1</v>
      </c>
    </row>
    <row r="16476" spans="1:4" x14ac:dyDescent="0.25">
      <c r="A16476" s="369" t="s">
        <v>5480</v>
      </c>
      <c r="B16476" s="370" t="s">
        <v>5481</v>
      </c>
      <c r="C16476" s="371" t="s">
        <v>569</v>
      </c>
      <c r="D16476" s="372"/>
    </row>
    <row r="16477" spans="1:4" x14ac:dyDescent="0.25">
      <c r="A16477" s="369" t="s">
        <v>8919</v>
      </c>
      <c r="B16477" s="370" t="s">
        <v>8920</v>
      </c>
      <c r="C16477" s="371" t="s">
        <v>770</v>
      </c>
      <c r="D16477" s="372">
        <v>0.25</v>
      </c>
    </row>
    <row r="16478" spans="1:4" x14ac:dyDescent="0.25">
      <c r="A16478" s="369" t="s">
        <v>8921</v>
      </c>
      <c r="B16478" s="370" t="s">
        <v>8922</v>
      </c>
      <c r="C16478" s="371" t="s">
        <v>770</v>
      </c>
      <c r="D16478" s="372">
        <v>0.5</v>
      </c>
    </row>
    <row r="16479" spans="1:4" x14ac:dyDescent="0.25">
      <c r="A16479" s="369" t="s">
        <v>9108</v>
      </c>
      <c r="B16479" s="370" t="s">
        <v>9109</v>
      </c>
      <c r="C16479" s="371" t="s">
        <v>52</v>
      </c>
      <c r="D16479" s="372">
        <v>0.3</v>
      </c>
    </row>
    <row r="16480" spans="1:4" ht="45" x14ac:dyDescent="0.25">
      <c r="A16480" s="369" t="s">
        <v>12330</v>
      </c>
      <c r="B16480" s="370" t="s">
        <v>12331</v>
      </c>
      <c r="C16480" s="371" t="s">
        <v>569</v>
      </c>
      <c r="D16480" s="372">
        <v>1</v>
      </c>
    </row>
    <row r="16481" spans="1:4" ht="30" x14ac:dyDescent="0.25">
      <c r="A16481" s="369" t="s">
        <v>5482</v>
      </c>
      <c r="B16481" s="370" t="s">
        <v>8373</v>
      </c>
      <c r="C16481" s="371" t="s">
        <v>569</v>
      </c>
      <c r="D16481" s="372"/>
    </row>
    <row r="16482" spans="1:4" x14ac:dyDescent="0.25">
      <c r="A16482" s="369" t="s">
        <v>8919</v>
      </c>
      <c r="B16482" s="370" t="s">
        <v>8920</v>
      </c>
      <c r="C16482" s="371" t="s">
        <v>770</v>
      </c>
      <c r="D16482" s="372">
        <v>3</v>
      </c>
    </row>
    <row r="16483" spans="1:4" x14ac:dyDescent="0.25">
      <c r="A16483" s="369" t="s">
        <v>8921</v>
      </c>
      <c r="B16483" s="370" t="s">
        <v>8922</v>
      </c>
      <c r="C16483" s="371" t="s">
        <v>770</v>
      </c>
      <c r="D16483" s="372">
        <v>3</v>
      </c>
    </row>
    <row r="16484" spans="1:4" x14ac:dyDescent="0.25">
      <c r="A16484" s="369" t="s">
        <v>9108</v>
      </c>
      <c r="B16484" s="370" t="s">
        <v>9109</v>
      </c>
      <c r="C16484" s="371" t="s">
        <v>52</v>
      </c>
      <c r="D16484" s="372">
        <v>2.6</v>
      </c>
    </row>
    <row r="16485" spans="1:4" x14ac:dyDescent="0.25">
      <c r="A16485" s="369" t="s">
        <v>9662</v>
      </c>
      <c r="B16485" s="370" t="s">
        <v>9663</v>
      </c>
      <c r="C16485" s="371" t="s">
        <v>569</v>
      </c>
      <c r="D16485" s="372">
        <v>8</v>
      </c>
    </row>
    <row r="16486" spans="1:4" x14ac:dyDescent="0.25">
      <c r="A16486" s="369" t="s">
        <v>12113</v>
      </c>
      <c r="B16486" s="370" t="s">
        <v>12114</v>
      </c>
      <c r="C16486" s="371" t="s">
        <v>569</v>
      </c>
      <c r="D16486" s="372">
        <v>1</v>
      </c>
    </row>
    <row r="16487" spans="1:4" ht="30" x14ac:dyDescent="0.25">
      <c r="A16487" s="369" t="s">
        <v>12285</v>
      </c>
      <c r="B16487" s="370" t="s">
        <v>12286</v>
      </c>
      <c r="C16487" s="371" t="s">
        <v>569</v>
      </c>
      <c r="D16487" s="372">
        <v>1</v>
      </c>
    </row>
    <row r="16488" spans="1:4" x14ac:dyDescent="0.25">
      <c r="A16488" s="365" t="s">
        <v>8374</v>
      </c>
      <c r="B16488" s="366" t="s">
        <v>15249</v>
      </c>
      <c r="C16488" s="367"/>
      <c r="D16488" s="368"/>
    </row>
    <row r="16489" spans="1:4" ht="30" x14ac:dyDescent="0.25">
      <c r="A16489" s="369" t="s">
        <v>5484</v>
      </c>
      <c r="B16489" s="370" t="s">
        <v>8375</v>
      </c>
      <c r="C16489" s="371" t="s">
        <v>569</v>
      </c>
      <c r="D16489" s="372"/>
    </row>
    <row r="16490" spans="1:4" x14ac:dyDescent="0.25">
      <c r="A16490" s="369" t="s">
        <v>8913</v>
      </c>
      <c r="B16490" s="370" t="s">
        <v>8914</v>
      </c>
      <c r="C16490" s="371" t="s">
        <v>770</v>
      </c>
      <c r="D16490" s="372">
        <v>0.8</v>
      </c>
    </row>
    <row r="16491" spans="1:4" x14ac:dyDescent="0.25">
      <c r="A16491" s="369" t="s">
        <v>8915</v>
      </c>
      <c r="B16491" s="370" t="s">
        <v>8916</v>
      </c>
      <c r="C16491" s="371" t="s">
        <v>770</v>
      </c>
      <c r="D16491" s="372">
        <v>0.8</v>
      </c>
    </row>
    <row r="16492" spans="1:4" ht="30" x14ac:dyDescent="0.25">
      <c r="A16492" s="369" t="s">
        <v>13720</v>
      </c>
      <c r="B16492" s="370" t="s">
        <v>13721</v>
      </c>
      <c r="C16492" s="371" t="s">
        <v>569</v>
      </c>
      <c r="D16492" s="372">
        <v>1</v>
      </c>
    </row>
    <row r="16493" spans="1:4" x14ac:dyDescent="0.25">
      <c r="A16493" s="369" t="s">
        <v>5485</v>
      </c>
      <c r="B16493" s="370" t="s">
        <v>5486</v>
      </c>
      <c r="C16493" s="371" t="s">
        <v>569</v>
      </c>
      <c r="D16493" s="372"/>
    </row>
    <row r="16494" spans="1:4" x14ac:dyDescent="0.25">
      <c r="A16494" s="369" t="s">
        <v>8913</v>
      </c>
      <c r="B16494" s="370" t="s">
        <v>8914</v>
      </c>
      <c r="C16494" s="371" t="s">
        <v>770</v>
      </c>
      <c r="D16494" s="372">
        <v>0.4</v>
      </c>
    </row>
    <row r="16495" spans="1:4" x14ac:dyDescent="0.25">
      <c r="A16495" s="369" t="s">
        <v>8915</v>
      </c>
      <c r="B16495" s="370" t="s">
        <v>8916</v>
      </c>
      <c r="C16495" s="371" t="s">
        <v>770</v>
      </c>
      <c r="D16495" s="372">
        <v>0.2</v>
      </c>
    </row>
    <row r="16496" spans="1:4" x14ac:dyDescent="0.25">
      <c r="A16496" s="369" t="s">
        <v>9536</v>
      </c>
      <c r="B16496" s="370" t="s">
        <v>9537</v>
      </c>
      <c r="C16496" s="371" t="s">
        <v>569</v>
      </c>
      <c r="D16496" s="372">
        <v>2</v>
      </c>
    </row>
    <row r="16497" spans="1:4" ht="45" x14ac:dyDescent="0.25">
      <c r="A16497" s="369" t="s">
        <v>13541</v>
      </c>
      <c r="B16497" s="370" t="s">
        <v>13542</v>
      </c>
      <c r="C16497" s="371" t="s">
        <v>569</v>
      </c>
      <c r="D16497" s="372">
        <v>1</v>
      </c>
    </row>
    <row r="16498" spans="1:4" ht="30" x14ac:dyDescent="0.25">
      <c r="A16498" s="369" t="s">
        <v>5487</v>
      </c>
      <c r="B16498" s="370" t="s">
        <v>8376</v>
      </c>
      <c r="C16498" s="371" t="s">
        <v>569</v>
      </c>
      <c r="D16498" s="372"/>
    </row>
    <row r="16499" spans="1:4" x14ac:dyDescent="0.25">
      <c r="A16499" s="369" t="s">
        <v>8913</v>
      </c>
      <c r="B16499" s="370" t="s">
        <v>8914</v>
      </c>
      <c r="C16499" s="371" t="s">
        <v>770</v>
      </c>
      <c r="D16499" s="372">
        <v>0.5</v>
      </c>
    </row>
    <row r="16500" spans="1:4" x14ac:dyDescent="0.25">
      <c r="A16500" s="369" t="s">
        <v>8915</v>
      </c>
      <c r="B16500" s="370" t="s">
        <v>8916</v>
      </c>
      <c r="C16500" s="371" t="s">
        <v>770</v>
      </c>
      <c r="D16500" s="372">
        <v>0.5</v>
      </c>
    </row>
    <row r="16501" spans="1:4" ht="45" x14ac:dyDescent="0.25">
      <c r="A16501" s="369" t="s">
        <v>13543</v>
      </c>
      <c r="B16501" s="370" t="s">
        <v>13544</v>
      </c>
      <c r="C16501" s="371" t="s">
        <v>569</v>
      </c>
      <c r="D16501" s="372">
        <v>1</v>
      </c>
    </row>
    <row r="16502" spans="1:4" ht="30" x14ac:dyDescent="0.25">
      <c r="A16502" s="369" t="s">
        <v>391</v>
      </c>
      <c r="B16502" s="370" t="s">
        <v>8377</v>
      </c>
      <c r="C16502" s="371" t="s">
        <v>569</v>
      </c>
      <c r="D16502" s="372"/>
    </row>
    <row r="16503" spans="1:4" x14ac:dyDescent="0.25">
      <c r="A16503" s="369" t="s">
        <v>8913</v>
      </c>
      <c r="B16503" s="370" t="s">
        <v>8914</v>
      </c>
      <c r="C16503" s="371" t="s">
        <v>770</v>
      </c>
      <c r="D16503" s="372">
        <v>0.5</v>
      </c>
    </row>
    <row r="16504" spans="1:4" x14ac:dyDescent="0.25">
      <c r="A16504" s="369" t="s">
        <v>8915</v>
      </c>
      <c r="B16504" s="370" t="s">
        <v>8916</v>
      </c>
      <c r="C16504" s="371" t="s">
        <v>770</v>
      </c>
      <c r="D16504" s="372">
        <v>0.5</v>
      </c>
    </row>
    <row r="16505" spans="1:4" ht="45" x14ac:dyDescent="0.25">
      <c r="A16505" s="369" t="s">
        <v>13545</v>
      </c>
      <c r="B16505" s="370" t="s">
        <v>13546</v>
      </c>
      <c r="C16505" s="371" t="s">
        <v>569</v>
      </c>
      <c r="D16505" s="372">
        <v>1</v>
      </c>
    </row>
    <row r="16506" spans="1:4" ht="30" x14ac:dyDescent="0.25">
      <c r="A16506" s="369" t="s">
        <v>5488</v>
      </c>
      <c r="B16506" s="370" t="s">
        <v>8378</v>
      </c>
      <c r="C16506" s="371" t="s">
        <v>569</v>
      </c>
      <c r="D16506" s="372"/>
    </row>
    <row r="16507" spans="1:4" x14ac:dyDescent="0.25">
      <c r="A16507" s="369" t="s">
        <v>8913</v>
      </c>
      <c r="B16507" s="370" t="s">
        <v>8914</v>
      </c>
      <c r="C16507" s="371" t="s">
        <v>770</v>
      </c>
      <c r="D16507" s="372">
        <v>0.3</v>
      </c>
    </row>
    <row r="16508" spans="1:4" x14ac:dyDescent="0.25">
      <c r="A16508" s="369" t="s">
        <v>8915</v>
      </c>
      <c r="B16508" s="370" t="s">
        <v>8916</v>
      </c>
      <c r="C16508" s="371" t="s">
        <v>770</v>
      </c>
      <c r="D16508" s="372">
        <v>0.3</v>
      </c>
    </row>
    <row r="16509" spans="1:4" ht="30" x14ac:dyDescent="0.25">
      <c r="A16509" s="369" t="s">
        <v>13537</v>
      </c>
      <c r="B16509" s="370" t="s">
        <v>13538</v>
      </c>
      <c r="C16509" s="371" t="s">
        <v>569</v>
      </c>
      <c r="D16509" s="372">
        <v>1</v>
      </c>
    </row>
    <row r="16510" spans="1:4" x14ac:dyDescent="0.25">
      <c r="A16510" s="369" t="s">
        <v>5489</v>
      </c>
      <c r="B16510" s="370" t="s">
        <v>5490</v>
      </c>
      <c r="C16510" s="371" t="s">
        <v>569</v>
      </c>
      <c r="D16510" s="372"/>
    </row>
    <row r="16511" spans="1:4" x14ac:dyDescent="0.25">
      <c r="A16511" s="369" t="s">
        <v>8913</v>
      </c>
      <c r="B16511" s="370" t="s">
        <v>8914</v>
      </c>
      <c r="C16511" s="371" t="s">
        <v>770</v>
      </c>
      <c r="D16511" s="372">
        <v>0.3</v>
      </c>
    </row>
    <row r="16512" spans="1:4" x14ac:dyDescent="0.25">
      <c r="A16512" s="369" t="s">
        <v>8915</v>
      </c>
      <c r="B16512" s="370" t="s">
        <v>8916</v>
      </c>
      <c r="C16512" s="371" t="s">
        <v>770</v>
      </c>
      <c r="D16512" s="372">
        <v>0.3</v>
      </c>
    </row>
    <row r="16513" spans="1:4" ht="45" x14ac:dyDescent="0.25">
      <c r="A16513" s="369" t="s">
        <v>12338</v>
      </c>
      <c r="B16513" s="370" t="s">
        <v>12339</v>
      </c>
      <c r="C16513" s="371" t="s">
        <v>569</v>
      </c>
      <c r="D16513" s="372">
        <v>1</v>
      </c>
    </row>
    <row r="16514" spans="1:4" x14ac:dyDescent="0.25">
      <c r="A16514" s="369" t="s">
        <v>5491</v>
      </c>
      <c r="B16514" s="370" t="s">
        <v>5492</v>
      </c>
      <c r="C16514" s="371" t="s">
        <v>569</v>
      </c>
      <c r="D16514" s="372"/>
    </row>
    <row r="16515" spans="1:4" x14ac:dyDescent="0.25">
      <c r="A16515" s="369" t="s">
        <v>8913</v>
      </c>
      <c r="B16515" s="370" t="s">
        <v>8914</v>
      </c>
      <c r="C16515" s="371" t="s">
        <v>770</v>
      </c>
      <c r="D16515" s="372">
        <v>0.3</v>
      </c>
    </row>
    <row r="16516" spans="1:4" x14ac:dyDescent="0.25">
      <c r="A16516" s="369" t="s">
        <v>8915</v>
      </c>
      <c r="B16516" s="370" t="s">
        <v>8916</v>
      </c>
      <c r="C16516" s="371" t="s">
        <v>770</v>
      </c>
      <c r="D16516" s="372">
        <v>0.3</v>
      </c>
    </row>
    <row r="16517" spans="1:4" ht="45" x14ac:dyDescent="0.25">
      <c r="A16517" s="369" t="s">
        <v>13723</v>
      </c>
      <c r="B16517" s="370" t="s">
        <v>13724</v>
      </c>
      <c r="C16517" s="371" t="s">
        <v>569</v>
      </c>
      <c r="D16517" s="372">
        <v>1</v>
      </c>
    </row>
    <row r="16518" spans="1:4" ht="30" x14ac:dyDescent="0.25">
      <c r="A16518" s="369" t="s">
        <v>5493</v>
      </c>
      <c r="B16518" s="370" t="s">
        <v>5494</v>
      </c>
      <c r="C16518" s="371" t="s">
        <v>569</v>
      </c>
      <c r="D16518" s="372"/>
    </row>
    <row r="16519" spans="1:4" x14ac:dyDescent="0.25">
      <c r="A16519" s="369" t="s">
        <v>8913</v>
      </c>
      <c r="B16519" s="370" t="s">
        <v>8914</v>
      </c>
      <c r="C16519" s="371" t="s">
        <v>770</v>
      </c>
      <c r="D16519" s="372">
        <v>0.3</v>
      </c>
    </row>
    <row r="16520" spans="1:4" x14ac:dyDescent="0.25">
      <c r="A16520" s="369" t="s">
        <v>8915</v>
      </c>
      <c r="B16520" s="370" t="s">
        <v>8916</v>
      </c>
      <c r="C16520" s="371" t="s">
        <v>770</v>
      </c>
      <c r="D16520" s="372">
        <v>0.3</v>
      </c>
    </row>
    <row r="16521" spans="1:4" ht="60" x14ac:dyDescent="0.25">
      <c r="A16521" s="369" t="s">
        <v>13567</v>
      </c>
      <c r="B16521" s="370" t="s">
        <v>13568</v>
      </c>
      <c r="C16521" s="371" t="s">
        <v>569</v>
      </c>
      <c r="D16521" s="372">
        <v>1</v>
      </c>
    </row>
    <row r="16522" spans="1:4" x14ac:dyDescent="0.25">
      <c r="A16522" s="369" t="s">
        <v>5495</v>
      </c>
      <c r="B16522" s="370" t="s">
        <v>5496</v>
      </c>
      <c r="C16522" s="371" t="s">
        <v>569</v>
      </c>
      <c r="D16522" s="372"/>
    </row>
    <row r="16523" spans="1:4" x14ac:dyDescent="0.25">
      <c r="A16523" s="369" t="s">
        <v>8913</v>
      </c>
      <c r="B16523" s="370" t="s">
        <v>8914</v>
      </c>
      <c r="C16523" s="371" t="s">
        <v>770</v>
      </c>
      <c r="D16523" s="372">
        <v>0.3</v>
      </c>
    </row>
    <row r="16524" spans="1:4" x14ac:dyDescent="0.25">
      <c r="A16524" s="369" t="s">
        <v>8915</v>
      </c>
      <c r="B16524" s="370" t="s">
        <v>8916</v>
      </c>
      <c r="C16524" s="371" t="s">
        <v>770</v>
      </c>
      <c r="D16524" s="372">
        <v>0.3</v>
      </c>
    </row>
    <row r="16525" spans="1:4" ht="45" x14ac:dyDescent="0.25">
      <c r="A16525" s="369" t="s">
        <v>13725</v>
      </c>
      <c r="B16525" s="370" t="s">
        <v>13726</v>
      </c>
      <c r="C16525" s="371" t="s">
        <v>569</v>
      </c>
      <c r="D16525" s="372">
        <v>1</v>
      </c>
    </row>
    <row r="16526" spans="1:4" ht="30" x14ac:dyDescent="0.25">
      <c r="A16526" s="369" t="s">
        <v>5497</v>
      </c>
      <c r="B16526" s="370" t="s">
        <v>8379</v>
      </c>
      <c r="C16526" s="371" t="s">
        <v>569</v>
      </c>
      <c r="D16526" s="372"/>
    </row>
    <row r="16527" spans="1:4" x14ac:dyDescent="0.25">
      <c r="A16527" s="369" t="s">
        <v>8913</v>
      </c>
      <c r="B16527" s="370" t="s">
        <v>8914</v>
      </c>
      <c r="C16527" s="371" t="s">
        <v>770</v>
      </c>
      <c r="D16527" s="372">
        <v>0.4</v>
      </c>
    </row>
    <row r="16528" spans="1:4" x14ac:dyDescent="0.25">
      <c r="A16528" s="369" t="s">
        <v>8915</v>
      </c>
      <c r="B16528" s="370" t="s">
        <v>8916</v>
      </c>
      <c r="C16528" s="371" t="s">
        <v>770</v>
      </c>
      <c r="D16528" s="372">
        <v>0.2</v>
      </c>
    </row>
    <row r="16529" spans="1:4" ht="45" x14ac:dyDescent="0.25">
      <c r="A16529" s="369" t="s">
        <v>13547</v>
      </c>
      <c r="B16529" s="370" t="s">
        <v>13548</v>
      </c>
      <c r="C16529" s="371" t="s">
        <v>569</v>
      </c>
      <c r="D16529" s="372">
        <v>1</v>
      </c>
    </row>
    <row r="16530" spans="1:4" ht="30" x14ac:dyDescent="0.25">
      <c r="A16530" s="369" t="s">
        <v>5498</v>
      </c>
      <c r="B16530" s="370" t="s">
        <v>8380</v>
      </c>
      <c r="C16530" s="371" t="s">
        <v>569</v>
      </c>
      <c r="D16530" s="372"/>
    </row>
    <row r="16531" spans="1:4" x14ac:dyDescent="0.25">
      <c r="A16531" s="369" t="s">
        <v>8913</v>
      </c>
      <c r="B16531" s="370" t="s">
        <v>8914</v>
      </c>
      <c r="C16531" s="371" t="s">
        <v>770</v>
      </c>
      <c r="D16531" s="372">
        <v>0.4</v>
      </c>
    </row>
    <row r="16532" spans="1:4" x14ac:dyDescent="0.25">
      <c r="A16532" s="369" t="s">
        <v>8915</v>
      </c>
      <c r="B16532" s="370" t="s">
        <v>8916</v>
      </c>
      <c r="C16532" s="371" t="s">
        <v>770</v>
      </c>
      <c r="D16532" s="372">
        <v>0.2</v>
      </c>
    </row>
    <row r="16533" spans="1:4" ht="45" x14ac:dyDescent="0.25">
      <c r="A16533" s="369" t="s">
        <v>13535</v>
      </c>
      <c r="B16533" s="370" t="s">
        <v>13536</v>
      </c>
      <c r="C16533" s="371" t="s">
        <v>569</v>
      </c>
      <c r="D16533" s="372">
        <v>1</v>
      </c>
    </row>
    <row r="16534" spans="1:4" ht="30" x14ac:dyDescent="0.25">
      <c r="A16534" s="369" t="s">
        <v>5499</v>
      </c>
      <c r="B16534" s="370" t="s">
        <v>8381</v>
      </c>
      <c r="C16534" s="371" t="s">
        <v>569</v>
      </c>
      <c r="D16534" s="372"/>
    </row>
    <row r="16535" spans="1:4" x14ac:dyDescent="0.25">
      <c r="A16535" s="369" t="s">
        <v>8913</v>
      </c>
      <c r="B16535" s="370" t="s">
        <v>8914</v>
      </c>
      <c r="C16535" s="371" t="s">
        <v>770</v>
      </c>
      <c r="D16535" s="372">
        <v>0.4</v>
      </c>
    </row>
    <row r="16536" spans="1:4" x14ac:dyDescent="0.25">
      <c r="A16536" s="369" t="s">
        <v>8915</v>
      </c>
      <c r="B16536" s="370" t="s">
        <v>8916</v>
      </c>
      <c r="C16536" s="371" t="s">
        <v>770</v>
      </c>
      <c r="D16536" s="372">
        <v>0.2</v>
      </c>
    </row>
    <row r="16537" spans="1:4" ht="30" x14ac:dyDescent="0.25">
      <c r="A16537" s="369" t="s">
        <v>13539</v>
      </c>
      <c r="B16537" s="370" t="s">
        <v>13540</v>
      </c>
      <c r="C16537" s="371" t="s">
        <v>569</v>
      </c>
      <c r="D16537" s="372">
        <v>1</v>
      </c>
    </row>
    <row r="16538" spans="1:4" x14ac:dyDescent="0.25">
      <c r="A16538" s="369" t="s">
        <v>5500</v>
      </c>
      <c r="B16538" s="370" t="s">
        <v>5501</v>
      </c>
      <c r="C16538" s="371" t="s">
        <v>569</v>
      </c>
      <c r="D16538" s="372"/>
    </row>
    <row r="16539" spans="1:4" x14ac:dyDescent="0.25">
      <c r="A16539" s="369" t="s">
        <v>8913</v>
      </c>
      <c r="B16539" s="370" t="s">
        <v>8914</v>
      </c>
      <c r="C16539" s="371" t="s">
        <v>770</v>
      </c>
      <c r="D16539" s="372">
        <v>0.3</v>
      </c>
    </row>
    <row r="16540" spans="1:4" x14ac:dyDescent="0.25">
      <c r="A16540" s="369" t="s">
        <v>8915</v>
      </c>
      <c r="B16540" s="370" t="s">
        <v>8916</v>
      </c>
      <c r="C16540" s="371" t="s">
        <v>770</v>
      </c>
      <c r="D16540" s="372">
        <v>0.3</v>
      </c>
    </row>
    <row r="16541" spans="1:4" ht="45" x14ac:dyDescent="0.25">
      <c r="A16541" s="369" t="s">
        <v>13727</v>
      </c>
      <c r="B16541" s="370" t="s">
        <v>13728</v>
      </c>
      <c r="C16541" s="371" t="s">
        <v>569</v>
      </c>
      <c r="D16541" s="372">
        <v>1</v>
      </c>
    </row>
    <row r="16542" spans="1:4" ht="45" x14ac:dyDescent="0.25">
      <c r="A16542" s="369" t="s">
        <v>5502</v>
      </c>
      <c r="B16542" s="370" t="s">
        <v>5503</v>
      </c>
      <c r="C16542" s="371" t="s">
        <v>569</v>
      </c>
      <c r="D16542" s="372"/>
    </row>
    <row r="16543" spans="1:4" x14ac:dyDescent="0.25">
      <c r="A16543" s="369" t="s">
        <v>8913</v>
      </c>
      <c r="B16543" s="370" t="s">
        <v>8914</v>
      </c>
      <c r="C16543" s="371" t="s">
        <v>770</v>
      </c>
      <c r="D16543" s="372">
        <v>0.4</v>
      </c>
    </row>
    <row r="16544" spans="1:4" x14ac:dyDescent="0.25">
      <c r="A16544" s="369" t="s">
        <v>8915</v>
      </c>
      <c r="B16544" s="370" t="s">
        <v>8916</v>
      </c>
      <c r="C16544" s="371" t="s">
        <v>770</v>
      </c>
      <c r="D16544" s="372">
        <v>0.2</v>
      </c>
    </row>
    <row r="16545" spans="1:4" ht="60" x14ac:dyDescent="0.25">
      <c r="A16545" s="369" t="s">
        <v>13533</v>
      </c>
      <c r="B16545" s="370" t="s">
        <v>13534</v>
      </c>
      <c r="C16545" s="371" t="s">
        <v>569</v>
      </c>
      <c r="D16545" s="372">
        <v>1</v>
      </c>
    </row>
    <row r="16546" spans="1:4" x14ac:dyDescent="0.25">
      <c r="A16546" s="369" t="s">
        <v>5504</v>
      </c>
      <c r="B16546" s="370" t="s">
        <v>5505</v>
      </c>
      <c r="C16546" s="371" t="s">
        <v>569</v>
      </c>
      <c r="D16546" s="372"/>
    </row>
    <row r="16547" spans="1:4" x14ac:dyDescent="0.25">
      <c r="A16547" s="369" t="s">
        <v>8913</v>
      </c>
      <c r="B16547" s="370" t="s">
        <v>8914</v>
      </c>
      <c r="C16547" s="371" t="s">
        <v>770</v>
      </c>
      <c r="D16547" s="372">
        <v>1.1000000000000001</v>
      </c>
    </row>
    <row r="16548" spans="1:4" x14ac:dyDescent="0.25">
      <c r="A16548" s="369" t="s">
        <v>8915</v>
      </c>
      <c r="B16548" s="370" t="s">
        <v>8916</v>
      </c>
      <c r="C16548" s="371" t="s">
        <v>770</v>
      </c>
      <c r="D16548" s="372">
        <v>1.1000000000000001</v>
      </c>
    </row>
    <row r="16549" spans="1:4" ht="30" x14ac:dyDescent="0.25">
      <c r="A16549" s="369" t="s">
        <v>9097</v>
      </c>
      <c r="B16549" s="370" t="s">
        <v>9098</v>
      </c>
      <c r="C16549" s="371" t="s">
        <v>569</v>
      </c>
      <c r="D16549" s="372">
        <v>1.4999999999999999E-2</v>
      </c>
    </row>
    <row r="16550" spans="1:4" x14ac:dyDescent="0.25">
      <c r="A16550" s="369" t="s">
        <v>13731</v>
      </c>
      <c r="B16550" s="370" t="s">
        <v>13732</v>
      </c>
      <c r="C16550" s="371" t="s">
        <v>569</v>
      </c>
      <c r="D16550" s="372">
        <v>1</v>
      </c>
    </row>
    <row r="16551" spans="1:4" x14ac:dyDescent="0.25">
      <c r="A16551" s="369" t="s">
        <v>5506</v>
      </c>
      <c r="B16551" s="370" t="s">
        <v>5507</v>
      </c>
      <c r="C16551" s="371" t="s">
        <v>569</v>
      </c>
      <c r="D16551" s="372"/>
    </row>
    <row r="16552" spans="1:4" x14ac:dyDescent="0.25">
      <c r="A16552" s="369" t="s">
        <v>8913</v>
      </c>
      <c r="B16552" s="370" t="s">
        <v>8914</v>
      </c>
      <c r="C16552" s="371" t="s">
        <v>770</v>
      </c>
      <c r="D16552" s="372">
        <v>1</v>
      </c>
    </row>
    <row r="16553" spans="1:4" x14ac:dyDescent="0.25">
      <c r="A16553" s="369" t="s">
        <v>8915</v>
      </c>
      <c r="B16553" s="370" t="s">
        <v>8916</v>
      </c>
      <c r="C16553" s="371" t="s">
        <v>770</v>
      </c>
      <c r="D16553" s="372">
        <v>1</v>
      </c>
    </row>
    <row r="16554" spans="1:4" ht="30" x14ac:dyDescent="0.25">
      <c r="A16554" s="369" t="s">
        <v>13654</v>
      </c>
      <c r="B16554" s="370" t="s">
        <v>13655</v>
      </c>
      <c r="C16554" s="371" t="s">
        <v>569</v>
      </c>
      <c r="D16554" s="372">
        <v>1</v>
      </c>
    </row>
    <row r="16555" spans="1:4" ht="30" x14ac:dyDescent="0.25">
      <c r="A16555" s="369" t="s">
        <v>5508</v>
      </c>
      <c r="B16555" s="370" t="s">
        <v>5509</v>
      </c>
      <c r="C16555" s="371" t="s">
        <v>569</v>
      </c>
      <c r="D16555" s="372"/>
    </row>
    <row r="16556" spans="1:4" x14ac:dyDescent="0.25">
      <c r="A16556" s="369" t="s">
        <v>8913</v>
      </c>
      <c r="B16556" s="370" t="s">
        <v>8914</v>
      </c>
      <c r="C16556" s="371" t="s">
        <v>770</v>
      </c>
      <c r="D16556" s="372">
        <v>0.3</v>
      </c>
    </row>
    <row r="16557" spans="1:4" x14ac:dyDescent="0.25">
      <c r="A16557" s="369" t="s">
        <v>8915</v>
      </c>
      <c r="B16557" s="370" t="s">
        <v>8916</v>
      </c>
      <c r="C16557" s="371" t="s">
        <v>770</v>
      </c>
      <c r="D16557" s="372">
        <v>0.3</v>
      </c>
    </row>
    <row r="16558" spans="1:4" ht="30" x14ac:dyDescent="0.25">
      <c r="A16558" s="369" t="s">
        <v>13569</v>
      </c>
      <c r="B16558" s="370" t="s">
        <v>5509</v>
      </c>
      <c r="C16558" s="371" t="s">
        <v>569</v>
      </c>
      <c r="D16558" s="372">
        <v>1</v>
      </c>
    </row>
    <row r="16559" spans="1:4" x14ac:dyDescent="0.25">
      <c r="A16559" s="369" t="s">
        <v>5510</v>
      </c>
      <c r="B16559" s="370" t="s">
        <v>8382</v>
      </c>
      <c r="C16559" s="371" t="s">
        <v>569</v>
      </c>
      <c r="D16559" s="372"/>
    </row>
    <row r="16560" spans="1:4" x14ac:dyDescent="0.25">
      <c r="A16560" s="369" t="s">
        <v>8913</v>
      </c>
      <c r="B16560" s="370" t="s">
        <v>8914</v>
      </c>
      <c r="C16560" s="371" t="s">
        <v>770</v>
      </c>
      <c r="D16560" s="372">
        <v>0.3</v>
      </c>
    </row>
    <row r="16561" spans="1:4" x14ac:dyDescent="0.25">
      <c r="A16561" s="369" t="s">
        <v>8915</v>
      </c>
      <c r="B16561" s="370" t="s">
        <v>8916</v>
      </c>
      <c r="C16561" s="371" t="s">
        <v>770</v>
      </c>
      <c r="D16561" s="372">
        <v>0.3</v>
      </c>
    </row>
    <row r="16562" spans="1:4" ht="30" x14ac:dyDescent="0.25">
      <c r="A16562" s="369" t="s">
        <v>12273</v>
      </c>
      <c r="B16562" s="370" t="s">
        <v>12274</v>
      </c>
      <c r="C16562" s="371" t="s">
        <v>569</v>
      </c>
      <c r="D16562" s="372">
        <v>1</v>
      </c>
    </row>
    <row r="16563" spans="1:4" x14ac:dyDescent="0.25">
      <c r="A16563" s="369" t="s">
        <v>5511</v>
      </c>
      <c r="B16563" s="370" t="s">
        <v>5512</v>
      </c>
      <c r="C16563" s="371" t="s">
        <v>569</v>
      </c>
      <c r="D16563" s="372"/>
    </row>
    <row r="16564" spans="1:4" x14ac:dyDescent="0.25">
      <c r="A16564" s="369" t="s">
        <v>8913</v>
      </c>
      <c r="B16564" s="370" t="s">
        <v>8914</v>
      </c>
      <c r="C16564" s="371" t="s">
        <v>770</v>
      </c>
      <c r="D16564" s="372">
        <v>0.5</v>
      </c>
    </row>
    <row r="16565" spans="1:4" x14ac:dyDescent="0.25">
      <c r="A16565" s="369" t="s">
        <v>8915</v>
      </c>
      <c r="B16565" s="370" t="s">
        <v>8916</v>
      </c>
      <c r="C16565" s="371" t="s">
        <v>770</v>
      </c>
      <c r="D16565" s="372">
        <v>0.5</v>
      </c>
    </row>
    <row r="16566" spans="1:4" ht="45" x14ac:dyDescent="0.25">
      <c r="A16566" s="369" t="s">
        <v>13572</v>
      </c>
      <c r="B16566" s="370" t="s">
        <v>13573</v>
      </c>
      <c r="C16566" s="371" t="s">
        <v>569</v>
      </c>
      <c r="D16566" s="372">
        <v>1</v>
      </c>
    </row>
    <row r="16567" spans="1:4" x14ac:dyDescent="0.25">
      <c r="A16567" s="369" t="s">
        <v>5513</v>
      </c>
      <c r="B16567" s="370" t="s">
        <v>5514</v>
      </c>
      <c r="C16567" s="371" t="s">
        <v>569</v>
      </c>
      <c r="D16567" s="372"/>
    </row>
    <row r="16568" spans="1:4" x14ac:dyDescent="0.25">
      <c r="A16568" s="369" t="s">
        <v>8913</v>
      </c>
      <c r="B16568" s="370" t="s">
        <v>8914</v>
      </c>
      <c r="C16568" s="371" t="s">
        <v>770</v>
      </c>
      <c r="D16568" s="372">
        <v>0.3</v>
      </c>
    </row>
    <row r="16569" spans="1:4" x14ac:dyDescent="0.25">
      <c r="A16569" s="369" t="s">
        <v>8915</v>
      </c>
      <c r="B16569" s="370" t="s">
        <v>8916</v>
      </c>
      <c r="C16569" s="371" t="s">
        <v>770</v>
      </c>
      <c r="D16569" s="372">
        <v>0.3</v>
      </c>
    </row>
    <row r="16570" spans="1:4" ht="30" x14ac:dyDescent="0.25">
      <c r="A16570" s="369" t="s">
        <v>9097</v>
      </c>
      <c r="B16570" s="370" t="s">
        <v>9098</v>
      </c>
      <c r="C16570" s="371" t="s">
        <v>569</v>
      </c>
      <c r="D16570" s="372">
        <v>1.4999999999999999E-2</v>
      </c>
    </row>
    <row r="16571" spans="1:4" ht="45" x14ac:dyDescent="0.25">
      <c r="A16571" s="369" t="s">
        <v>13597</v>
      </c>
      <c r="B16571" s="370" t="s">
        <v>13598</v>
      </c>
      <c r="C16571" s="371" t="s">
        <v>569</v>
      </c>
      <c r="D16571" s="372">
        <v>1</v>
      </c>
    </row>
    <row r="16572" spans="1:4" x14ac:dyDescent="0.25">
      <c r="A16572" s="369" t="s">
        <v>5515</v>
      </c>
      <c r="B16572" s="370" t="s">
        <v>5516</v>
      </c>
      <c r="C16572" s="371" t="s">
        <v>569</v>
      </c>
      <c r="D16572" s="372"/>
    </row>
    <row r="16573" spans="1:4" x14ac:dyDescent="0.25">
      <c r="A16573" s="369" t="s">
        <v>8913</v>
      </c>
      <c r="B16573" s="370" t="s">
        <v>8914</v>
      </c>
      <c r="C16573" s="371" t="s">
        <v>770</v>
      </c>
      <c r="D16573" s="372">
        <v>0.25</v>
      </c>
    </row>
    <row r="16574" spans="1:4" x14ac:dyDescent="0.25">
      <c r="A16574" s="369" t="s">
        <v>8915</v>
      </c>
      <c r="B16574" s="370" t="s">
        <v>8916</v>
      </c>
      <c r="C16574" s="371" t="s">
        <v>770</v>
      </c>
      <c r="D16574" s="372">
        <v>0.25</v>
      </c>
    </row>
    <row r="16575" spans="1:4" ht="30" x14ac:dyDescent="0.25">
      <c r="A16575" s="369" t="s">
        <v>9097</v>
      </c>
      <c r="B16575" s="370" t="s">
        <v>9098</v>
      </c>
      <c r="C16575" s="371" t="s">
        <v>569</v>
      </c>
      <c r="D16575" s="372">
        <v>0.01</v>
      </c>
    </row>
    <row r="16576" spans="1:4" ht="60" x14ac:dyDescent="0.25">
      <c r="A16576" s="369" t="s">
        <v>14062</v>
      </c>
      <c r="B16576" s="370" t="s">
        <v>14063</v>
      </c>
      <c r="C16576" s="371" t="s">
        <v>780</v>
      </c>
      <c r="D16576" s="372">
        <v>1</v>
      </c>
    </row>
    <row r="16577" spans="1:4" x14ac:dyDescent="0.25">
      <c r="A16577" s="369" t="s">
        <v>5517</v>
      </c>
      <c r="B16577" s="370" t="s">
        <v>5518</v>
      </c>
      <c r="C16577" s="371" t="s">
        <v>569</v>
      </c>
      <c r="D16577" s="372"/>
    </row>
    <row r="16578" spans="1:4" x14ac:dyDescent="0.25">
      <c r="A16578" s="369" t="s">
        <v>8913</v>
      </c>
      <c r="B16578" s="370" t="s">
        <v>8914</v>
      </c>
      <c r="C16578" s="371" t="s">
        <v>770</v>
      </c>
      <c r="D16578" s="372">
        <v>0.25</v>
      </c>
    </row>
    <row r="16579" spans="1:4" x14ac:dyDescent="0.25">
      <c r="A16579" s="369" t="s">
        <v>8915</v>
      </c>
      <c r="B16579" s="370" t="s">
        <v>8916</v>
      </c>
      <c r="C16579" s="371" t="s">
        <v>770</v>
      </c>
      <c r="D16579" s="372">
        <v>0.25</v>
      </c>
    </row>
    <row r="16580" spans="1:4" ht="30" x14ac:dyDescent="0.25">
      <c r="A16580" s="369" t="s">
        <v>9097</v>
      </c>
      <c r="B16580" s="370" t="s">
        <v>9098</v>
      </c>
      <c r="C16580" s="371" t="s">
        <v>569</v>
      </c>
      <c r="D16580" s="372">
        <v>0.01</v>
      </c>
    </row>
    <row r="16581" spans="1:4" ht="60" x14ac:dyDescent="0.25">
      <c r="A16581" s="369" t="s">
        <v>14064</v>
      </c>
      <c r="B16581" s="370" t="s">
        <v>14065</v>
      </c>
      <c r="C16581" s="371" t="s">
        <v>780</v>
      </c>
      <c r="D16581" s="372">
        <v>1</v>
      </c>
    </row>
    <row r="16582" spans="1:4" x14ac:dyDescent="0.25">
      <c r="A16582" s="365" t="s">
        <v>8383</v>
      </c>
      <c r="B16582" s="366" t="s">
        <v>5519</v>
      </c>
      <c r="C16582" s="367"/>
      <c r="D16582" s="368"/>
    </row>
    <row r="16583" spans="1:4" x14ac:dyDescent="0.25">
      <c r="A16583" s="369" t="s">
        <v>5520</v>
      </c>
      <c r="B16583" s="370" t="s">
        <v>8384</v>
      </c>
      <c r="C16583" s="371" t="s">
        <v>569</v>
      </c>
      <c r="D16583" s="372"/>
    </row>
    <row r="16584" spans="1:4" x14ac:dyDescent="0.25">
      <c r="A16584" s="369" t="s">
        <v>8919</v>
      </c>
      <c r="B16584" s="370" t="s">
        <v>8920</v>
      </c>
      <c r="C16584" s="371" t="s">
        <v>770</v>
      </c>
      <c r="D16584" s="372">
        <v>0.7</v>
      </c>
    </row>
    <row r="16585" spans="1:4" ht="30" x14ac:dyDescent="0.25">
      <c r="A16585" s="369" t="s">
        <v>12295</v>
      </c>
      <c r="B16585" s="370" t="s">
        <v>12296</v>
      </c>
      <c r="C16585" s="371" t="s">
        <v>569</v>
      </c>
      <c r="D16585" s="372">
        <v>1</v>
      </c>
    </row>
    <row r="16586" spans="1:4" x14ac:dyDescent="0.25">
      <c r="A16586" s="369" t="s">
        <v>5521</v>
      </c>
      <c r="B16586" s="370" t="s">
        <v>8385</v>
      </c>
      <c r="C16586" s="371" t="s">
        <v>569</v>
      </c>
      <c r="D16586" s="372"/>
    </row>
    <row r="16587" spans="1:4" x14ac:dyDescent="0.25">
      <c r="A16587" s="369" t="s">
        <v>8919</v>
      </c>
      <c r="B16587" s="370" t="s">
        <v>8920</v>
      </c>
      <c r="C16587" s="371" t="s">
        <v>770</v>
      </c>
      <c r="D16587" s="372">
        <v>0.7</v>
      </c>
    </row>
    <row r="16588" spans="1:4" ht="30" x14ac:dyDescent="0.25">
      <c r="A16588" s="369" t="s">
        <v>12324</v>
      </c>
      <c r="B16588" s="370" t="s">
        <v>12325</v>
      </c>
      <c r="C16588" s="371" t="s">
        <v>569</v>
      </c>
      <c r="D16588" s="372">
        <v>1</v>
      </c>
    </row>
    <row r="16589" spans="1:4" x14ac:dyDescent="0.25">
      <c r="A16589" s="369" t="s">
        <v>392</v>
      </c>
      <c r="B16589" s="370" t="s">
        <v>8386</v>
      </c>
      <c r="C16589" s="371" t="s">
        <v>569</v>
      </c>
      <c r="D16589" s="372"/>
    </row>
    <row r="16590" spans="1:4" x14ac:dyDescent="0.25">
      <c r="A16590" s="369" t="s">
        <v>8919</v>
      </c>
      <c r="B16590" s="370" t="s">
        <v>8920</v>
      </c>
      <c r="C16590" s="371" t="s">
        <v>770</v>
      </c>
      <c r="D16590" s="372">
        <v>0.7</v>
      </c>
    </row>
    <row r="16591" spans="1:4" ht="30" x14ac:dyDescent="0.25">
      <c r="A16591" s="369" t="s">
        <v>12291</v>
      </c>
      <c r="B16591" s="370" t="s">
        <v>12292</v>
      </c>
      <c r="C16591" s="371" t="s">
        <v>569</v>
      </c>
      <c r="D16591" s="372">
        <v>1</v>
      </c>
    </row>
    <row r="16592" spans="1:4" x14ac:dyDescent="0.25">
      <c r="A16592" s="369" t="s">
        <v>5522</v>
      </c>
      <c r="B16592" s="370" t="s">
        <v>8387</v>
      </c>
      <c r="C16592" s="371" t="s">
        <v>569</v>
      </c>
      <c r="D16592" s="372"/>
    </row>
    <row r="16593" spans="1:4" x14ac:dyDescent="0.25">
      <c r="A16593" s="369" t="s">
        <v>8919</v>
      </c>
      <c r="B16593" s="370" t="s">
        <v>8920</v>
      </c>
      <c r="C16593" s="371" t="s">
        <v>770</v>
      </c>
      <c r="D16593" s="372">
        <v>0.7</v>
      </c>
    </row>
    <row r="16594" spans="1:4" ht="30" x14ac:dyDescent="0.25">
      <c r="A16594" s="369" t="s">
        <v>12297</v>
      </c>
      <c r="B16594" s="370" t="s">
        <v>12298</v>
      </c>
      <c r="C16594" s="371" t="s">
        <v>569</v>
      </c>
      <c r="D16594" s="372">
        <v>1</v>
      </c>
    </row>
    <row r="16595" spans="1:4" x14ac:dyDescent="0.25">
      <c r="A16595" s="369" t="s">
        <v>5523</v>
      </c>
      <c r="B16595" s="370" t="s">
        <v>8388</v>
      </c>
      <c r="C16595" s="371" t="s">
        <v>569</v>
      </c>
      <c r="D16595" s="372"/>
    </row>
    <row r="16596" spans="1:4" x14ac:dyDescent="0.25">
      <c r="A16596" s="369" t="s">
        <v>8919</v>
      </c>
      <c r="B16596" s="370" t="s">
        <v>8920</v>
      </c>
      <c r="C16596" s="371" t="s">
        <v>770</v>
      </c>
      <c r="D16596" s="372">
        <v>0.7</v>
      </c>
    </row>
    <row r="16597" spans="1:4" ht="30" x14ac:dyDescent="0.25">
      <c r="A16597" s="369" t="s">
        <v>12299</v>
      </c>
      <c r="B16597" s="370" t="s">
        <v>12300</v>
      </c>
      <c r="C16597" s="371" t="s">
        <v>569</v>
      </c>
      <c r="D16597" s="372">
        <v>1</v>
      </c>
    </row>
    <row r="16598" spans="1:4" x14ac:dyDescent="0.25">
      <c r="A16598" s="369" t="s">
        <v>5524</v>
      </c>
      <c r="B16598" s="370" t="s">
        <v>8389</v>
      </c>
      <c r="C16598" s="371" t="s">
        <v>569</v>
      </c>
      <c r="D16598" s="372"/>
    </row>
    <row r="16599" spans="1:4" ht="45" x14ac:dyDescent="0.25">
      <c r="A16599" s="369" t="s">
        <v>12301</v>
      </c>
      <c r="B16599" s="370" t="s">
        <v>12302</v>
      </c>
      <c r="C16599" s="371" t="s">
        <v>569</v>
      </c>
      <c r="D16599" s="372">
        <v>1</v>
      </c>
    </row>
    <row r="16600" spans="1:4" x14ac:dyDescent="0.25">
      <c r="A16600" s="369" t="s">
        <v>5525</v>
      </c>
      <c r="B16600" s="370" t="s">
        <v>8390</v>
      </c>
      <c r="C16600" s="371" t="s">
        <v>569</v>
      </c>
      <c r="D16600" s="372"/>
    </row>
    <row r="16601" spans="1:4" x14ac:dyDescent="0.25">
      <c r="A16601" s="369" t="s">
        <v>8919</v>
      </c>
      <c r="B16601" s="370" t="s">
        <v>8920</v>
      </c>
      <c r="C16601" s="371" t="s">
        <v>770</v>
      </c>
      <c r="D16601" s="372">
        <v>0.7</v>
      </c>
    </row>
    <row r="16602" spans="1:4" x14ac:dyDescent="0.25">
      <c r="A16602" s="369" t="s">
        <v>12293</v>
      </c>
      <c r="B16602" s="370" t="s">
        <v>12294</v>
      </c>
      <c r="C16602" s="371" t="s">
        <v>569</v>
      </c>
      <c r="D16602" s="372">
        <v>1</v>
      </c>
    </row>
    <row r="16603" spans="1:4" x14ac:dyDescent="0.25">
      <c r="A16603" s="369" t="s">
        <v>393</v>
      </c>
      <c r="B16603" s="370" t="s">
        <v>8391</v>
      </c>
      <c r="C16603" s="371" t="s">
        <v>569</v>
      </c>
      <c r="D16603" s="372"/>
    </row>
    <row r="16604" spans="1:4" x14ac:dyDescent="0.25">
      <c r="A16604" s="369" t="s">
        <v>8919</v>
      </c>
      <c r="B16604" s="370" t="s">
        <v>8920</v>
      </c>
      <c r="C16604" s="371" t="s">
        <v>770</v>
      </c>
      <c r="D16604" s="372">
        <v>0.7</v>
      </c>
    </row>
    <row r="16605" spans="1:4" ht="30" x14ac:dyDescent="0.25">
      <c r="A16605" s="369" t="s">
        <v>12326</v>
      </c>
      <c r="B16605" s="370" t="s">
        <v>12327</v>
      </c>
      <c r="C16605" s="371" t="s">
        <v>569</v>
      </c>
      <c r="D16605" s="372">
        <v>1</v>
      </c>
    </row>
    <row r="16606" spans="1:4" x14ac:dyDescent="0.25">
      <c r="A16606" s="369" t="s">
        <v>394</v>
      </c>
      <c r="B16606" s="370" t="s">
        <v>8392</v>
      </c>
      <c r="C16606" s="371" t="s">
        <v>569</v>
      </c>
      <c r="D16606" s="372"/>
    </row>
    <row r="16607" spans="1:4" x14ac:dyDescent="0.25">
      <c r="A16607" s="369" t="s">
        <v>8919</v>
      </c>
      <c r="B16607" s="370" t="s">
        <v>8920</v>
      </c>
      <c r="C16607" s="371" t="s">
        <v>770</v>
      </c>
      <c r="D16607" s="372">
        <v>0.7</v>
      </c>
    </row>
    <row r="16608" spans="1:4" ht="30" x14ac:dyDescent="0.25">
      <c r="A16608" s="369" t="s">
        <v>12328</v>
      </c>
      <c r="B16608" s="370" t="s">
        <v>12329</v>
      </c>
      <c r="C16608" s="371" t="s">
        <v>569</v>
      </c>
      <c r="D16608" s="372">
        <v>1</v>
      </c>
    </row>
    <row r="16609" spans="1:4" x14ac:dyDescent="0.25">
      <c r="A16609" s="369" t="s">
        <v>5526</v>
      </c>
      <c r="B16609" s="370" t="s">
        <v>8393</v>
      </c>
      <c r="C16609" s="371" t="s">
        <v>569</v>
      </c>
      <c r="D16609" s="372"/>
    </row>
    <row r="16610" spans="1:4" x14ac:dyDescent="0.25">
      <c r="A16610" s="369" t="s">
        <v>8919</v>
      </c>
      <c r="B16610" s="370" t="s">
        <v>8920</v>
      </c>
      <c r="C16610" s="371" t="s">
        <v>770</v>
      </c>
      <c r="D16610" s="372">
        <v>0.7</v>
      </c>
    </row>
    <row r="16611" spans="1:4" ht="30" x14ac:dyDescent="0.25">
      <c r="A16611" s="369" t="s">
        <v>12332</v>
      </c>
      <c r="B16611" s="370" t="s">
        <v>12333</v>
      </c>
      <c r="C16611" s="371" t="s">
        <v>569</v>
      </c>
      <c r="D16611" s="372">
        <v>1</v>
      </c>
    </row>
    <row r="16612" spans="1:4" x14ac:dyDescent="0.25">
      <c r="A16612" s="369" t="s">
        <v>5527</v>
      </c>
      <c r="B16612" s="370" t="s">
        <v>5528</v>
      </c>
      <c r="C16612" s="371" t="s">
        <v>569</v>
      </c>
      <c r="D16612" s="372"/>
    </row>
    <row r="16613" spans="1:4" x14ac:dyDescent="0.25">
      <c r="A16613" s="369" t="s">
        <v>8903</v>
      </c>
      <c r="B16613" s="370" t="s">
        <v>8904</v>
      </c>
      <c r="C16613" s="371" t="s">
        <v>770</v>
      </c>
      <c r="D16613" s="372">
        <v>0.1</v>
      </c>
    </row>
    <row r="16614" spans="1:4" ht="45" x14ac:dyDescent="0.25">
      <c r="A16614" s="369" t="s">
        <v>12334</v>
      </c>
      <c r="B16614" s="370" t="s">
        <v>12335</v>
      </c>
      <c r="C16614" s="371" t="s">
        <v>569</v>
      </c>
      <c r="D16614" s="372">
        <v>1</v>
      </c>
    </row>
    <row r="16615" spans="1:4" x14ac:dyDescent="0.25">
      <c r="A16615" s="369" t="s">
        <v>5529</v>
      </c>
      <c r="B16615" s="370" t="s">
        <v>5530</v>
      </c>
      <c r="C16615" s="371" t="s">
        <v>569</v>
      </c>
      <c r="D16615" s="372"/>
    </row>
    <row r="16616" spans="1:4" x14ac:dyDescent="0.25">
      <c r="A16616" s="369" t="s">
        <v>8903</v>
      </c>
      <c r="B16616" s="370" t="s">
        <v>8904</v>
      </c>
      <c r="C16616" s="371" t="s">
        <v>770</v>
      </c>
      <c r="D16616" s="372">
        <v>0.1</v>
      </c>
    </row>
    <row r="16617" spans="1:4" ht="45" x14ac:dyDescent="0.25">
      <c r="A16617" s="369" t="s">
        <v>12336</v>
      </c>
      <c r="B16617" s="370" t="s">
        <v>12337</v>
      </c>
      <c r="C16617" s="371" t="s">
        <v>569</v>
      </c>
      <c r="D16617" s="372">
        <v>1</v>
      </c>
    </row>
    <row r="16618" spans="1:4" x14ac:dyDescent="0.25">
      <c r="A16618" s="365" t="s">
        <v>8394</v>
      </c>
      <c r="B16618" s="366" t="s">
        <v>15250</v>
      </c>
      <c r="C16618" s="367"/>
      <c r="D16618" s="368"/>
    </row>
    <row r="16619" spans="1:4" x14ac:dyDescent="0.25">
      <c r="A16619" s="369" t="s">
        <v>5531</v>
      </c>
      <c r="B16619" s="370" t="s">
        <v>5532</v>
      </c>
      <c r="C16619" s="371" t="s">
        <v>310</v>
      </c>
      <c r="D16619" s="372"/>
    </row>
    <row r="16620" spans="1:4" x14ac:dyDescent="0.25">
      <c r="A16620" s="369" t="s">
        <v>12317</v>
      </c>
      <c r="B16620" s="370" t="s">
        <v>5532</v>
      </c>
      <c r="C16620" s="371" t="s">
        <v>310</v>
      </c>
      <c r="D16620" s="372">
        <v>1</v>
      </c>
    </row>
    <row r="16621" spans="1:4" x14ac:dyDescent="0.25">
      <c r="A16621" s="369" t="s">
        <v>5533</v>
      </c>
      <c r="B16621" s="370" t="s">
        <v>5534</v>
      </c>
      <c r="C16621" s="371" t="s">
        <v>32</v>
      </c>
      <c r="D16621" s="372"/>
    </row>
    <row r="16622" spans="1:4" x14ac:dyDescent="0.25">
      <c r="A16622" s="369" t="s">
        <v>12316</v>
      </c>
      <c r="B16622" s="370" t="s">
        <v>5534</v>
      </c>
      <c r="C16622" s="371" t="s">
        <v>32</v>
      </c>
      <c r="D16622" s="372">
        <v>1</v>
      </c>
    </row>
    <row r="16623" spans="1:4" x14ac:dyDescent="0.25">
      <c r="A16623" s="369" t="s">
        <v>5535</v>
      </c>
      <c r="B16623" s="370" t="s">
        <v>5536</v>
      </c>
      <c r="C16623" s="371" t="s">
        <v>32</v>
      </c>
      <c r="D16623" s="372"/>
    </row>
    <row r="16624" spans="1:4" x14ac:dyDescent="0.25">
      <c r="A16624" s="369" t="s">
        <v>12315</v>
      </c>
      <c r="B16624" s="370" t="s">
        <v>5536</v>
      </c>
      <c r="C16624" s="371" t="s">
        <v>32</v>
      </c>
      <c r="D16624" s="372">
        <v>1</v>
      </c>
    </row>
    <row r="16625" spans="1:4" ht="30" x14ac:dyDescent="0.25">
      <c r="A16625" s="369" t="s">
        <v>5537</v>
      </c>
      <c r="B16625" s="370" t="s">
        <v>8396</v>
      </c>
      <c r="C16625" s="371" t="s">
        <v>569</v>
      </c>
      <c r="D16625" s="372"/>
    </row>
    <row r="16626" spans="1:4" ht="30" x14ac:dyDescent="0.25">
      <c r="A16626" s="369" t="s">
        <v>12318</v>
      </c>
      <c r="B16626" s="370" t="s">
        <v>12319</v>
      </c>
      <c r="C16626" s="371" t="s">
        <v>569</v>
      </c>
      <c r="D16626" s="372">
        <v>1</v>
      </c>
    </row>
    <row r="16627" spans="1:4" ht="30" x14ac:dyDescent="0.25">
      <c r="A16627" s="369" t="s">
        <v>5538</v>
      </c>
      <c r="B16627" s="370" t="s">
        <v>8397</v>
      </c>
      <c r="C16627" s="371" t="s">
        <v>569</v>
      </c>
      <c r="D16627" s="372"/>
    </row>
    <row r="16628" spans="1:4" x14ac:dyDescent="0.25">
      <c r="A16628" s="369" t="s">
        <v>12320</v>
      </c>
      <c r="B16628" s="370" t="s">
        <v>12321</v>
      </c>
      <c r="C16628" s="371" t="s">
        <v>569</v>
      </c>
      <c r="D16628" s="372">
        <v>1</v>
      </c>
    </row>
    <row r="16629" spans="1:4" x14ac:dyDescent="0.25">
      <c r="A16629" s="369" t="s">
        <v>5539</v>
      </c>
      <c r="B16629" s="370" t="s">
        <v>5540</v>
      </c>
      <c r="C16629" s="371" t="s">
        <v>569</v>
      </c>
      <c r="D16629" s="372"/>
    </row>
    <row r="16630" spans="1:4" x14ac:dyDescent="0.25">
      <c r="A16630" s="369" t="s">
        <v>8919</v>
      </c>
      <c r="B16630" s="370" t="s">
        <v>8920</v>
      </c>
      <c r="C16630" s="371" t="s">
        <v>770</v>
      </c>
      <c r="D16630" s="372">
        <v>0.25</v>
      </c>
    </row>
    <row r="16631" spans="1:4" x14ac:dyDescent="0.25">
      <c r="A16631" s="369" t="s">
        <v>8921</v>
      </c>
      <c r="B16631" s="370" t="s">
        <v>8922</v>
      </c>
      <c r="C16631" s="371" t="s">
        <v>770</v>
      </c>
      <c r="D16631" s="372">
        <v>0.5</v>
      </c>
    </row>
    <row r="16632" spans="1:4" x14ac:dyDescent="0.25">
      <c r="A16632" s="369" t="s">
        <v>9108</v>
      </c>
      <c r="B16632" s="370" t="s">
        <v>9109</v>
      </c>
      <c r="C16632" s="371" t="s">
        <v>52</v>
      </c>
      <c r="D16632" s="372">
        <v>0.3</v>
      </c>
    </row>
    <row r="16633" spans="1:4" x14ac:dyDescent="0.25">
      <c r="A16633" s="365" t="s">
        <v>8398</v>
      </c>
      <c r="B16633" s="366" t="s">
        <v>15251</v>
      </c>
      <c r="C16633" s="367"/>
      <c r="D16633" s="368"/>
    </row>
    <row r="16634" spans="1:4" x14ac:dyDescent="0.25">
      <c r="A16634" s="365" t="s">
        <v>8399</v>
      </c>
      <c r="B16634" s="366" t="s">
        <v>15252</v>
      </c>
      <c r="C16634" s="367"/>
      <c r="D16634" s="368"/>
    </row>
    <row r="16635" spans="1:4" ht="30" x14ac:dyDescent="0.25">
      <c r="A16635" s="369" t="s">
        <v>468</v>
      </c>
      <c r="B16635" s="370" t="s">
        <v>8400</v>
      </c>
      <c r="C16635" s="371" t="s">
        <v>21</v>
      </c>
      <c r="D16635" s="372"/>
    </row>
    <row r="16636" spans="1:4" x14ac:dyDescent="0.25">
      <c r="A16636" s="369" t="s">
        <v>8949</v>
      </c>
      <c r="B16636" s="370" t="s">
        <v>8950</v>
      </c>
      <c r="C16636" s="371" t="s">
        <v>770</v>
      </c>
      <c r="D16636" s="372">
        <v>8.0000000000000002E-3</v>
      </c>
    </row>
    <row r="16637" spans="1:4" ht="30" x14ac:dyDescent="0.25">
      <c r="A16637" s="369" t="s">
        <v>14715</v>
      </c>
      <c r="B16637" s="370" t="s">
        <v>14716</v>
      </c>
      <c r="C16637" s="371" t="s">
        <v>770</v>
      </c>
      <c r="D16637" s="372">
        <v>8.0000000000000002E-3</v>
      </c>
    </row>
    <row r="16638" spans="1:4" ht="45" x14ac:dyDescent="0.25">
      <c r="A16638" s="369" t="s">
        <v>14719</v>
      </c>
      <c r="B16638" s="370" t="s">
        <v>14720</v>
      </c>
      <c r="C16638" s="371" t="s">
        <v>770</v>
      </c>
      <c r="D16638" s="372">
        <v>5.0000000000000001E-3</v>
      </c>
    </row>
    <row r="16639" spans="1:4" ht="30" x14ac:dyDescent="0.25">
      <c r="A16639" s="369" t="s">
        <v>5543</v>
      </c>
      <c r="B16639" s="370" t="s">
        <v>8401</v>
      </c>
      <c r="C16639" s="371" t="s">
        <v>21</v>
      </c>
      <c r="D16639" s="372"/>
    </row>
    <row r="16640" spans="1:4" x14ac:dyDescent="0.25">
      <c r="A16640" s="369" t="s">
        <v>8949</v>
      </c>
      <c r="B16640" s="370" t="s">
        <v>8950</v>
      </c>
      <c r="C16640" s="371" t="s">
        <v>770</v>
      </c>
      <c r="D16640" s="372">
        <v>1.6E-2</v>
      </c>
    </row>
    <row r="16641" spans="1:4" ht="30" x14ac:dyDescent="0.25">
      <c r="A16641" s="369" t="s">
        <v>14681</v>
      </c>
      <c r="B16641" s="370" t="s">
        <v>14682</v>
      </c>
      <c r="C16641" s="371" t="s">
        <v>770</v>
      </c>
      <c r="D16641" s="372">
        <v>2.3800000000000002E-2</v>
      </c>
    </row>
    <row r="16642" spans="1:4" x14ac:dyDescent="0.25">
      <c r="A16642" s="369" t="s">
        <v>14709</v>
      </c>
      <c r="B16642" s="370" t="s">
        <v>14710</v>
      </c>
      <c r="C16642" s="371" t="s">
        <v>770</v>
      </c>
      <c r="D16642" s="372">
        <v>3.7999999999999999E-2</v>
      </c>
    </row>
    <row r="16643" spans="1:4" ht="30" x14ac:dyDescent="0.25">
      <c r="A16643" s="369" t="s">
        <v>14713</v>
      </c>
      <c r="B16643" s="370" t="s">
        <v>14714</v>
      </c>
      <c r="C16643" s="371" t="s">
        <v>770</v>
      </c>
      <c r="D16643" s="372">
        <v>1.4200000000000001E-2</v>
      </c>
    </row>
    <row r="16644" spans="1:4" ht="30" x14ac:dyDescent="0.25">
      <c r="A16644" s="369" t="s">
        <v>14715</v>
      </c>
      <c r="B16644" s="370" t="s">
        <v>14716</v>
      </c>
      <c r="C16644" s="371" t="s">
        <v>770</v>
      </c>
      <c r="D16644" s="372">
        <v>1.4200000000000001E-2</v>
      </c>
    </row>
    <row r="16645" spans="1:4" ht="45" x14ac:dyDescent="0.25">
      <c r="A16645" s="369" t="s">
        <v>15010</v>
      </c>
      <c r="B16645" s="370" t="s">
        <v>15011</v>
      </c>
      <c r="C16645" s="371" t="s">
        <v>770</v>
      </c>
      <c r="D16645" s="372">
        <v>1.9E-2</v>
      </c>
    </row>
    <row r="16646" spans="1:4" x14ac:dyDescent="0.25">
      <c r="A16646" s="369" t="s">
        <v>5544</v>
      </c>
      <c r="B16646" s="370" t="s">
        <v>5545</v>
      </c>
      <c r="C16646" s="371" t="s">
        <v>25</v>
      </c>
      <c r="D16646" s="372"/>
    </row>
    <row r="16647" spans="1:4" x14ac:dyDescent="0.25">
      <c r="A16647" s="369" t="s">
        <v>8949</v>
      </c>
      <c r="B16647" s="370" t="s">
        <v>8950</v>
      </c>
      <c r="C16647" s="371" t="s">
        <v>770</v>
      </c>
      <c r="D16647" s="372">
        <v>3.2000000000000001E-2</v>
      </c>
    </row>
    <row r="16648" spans="1:4" ht="30" x14ac:dyDescent="0.25">
      <c r="A16648" s="369" t="s">
        <v>14681</v>
      </c>
      <c r="B16648" s="370" t="s">
        <v>14682</v>
      </c>
      <c r="C16648" s="371" t="s">
        <v>770</v>
      </c>
      <c r="D16648" s="372">
        <v>1.0500000000000001E-2</v>
      </c>
    </row>
    <row r="16649" spans="1:4" ht="30" x14ac:dyDescent="0.25">
      <c r="A16649" s="369" t="s">
        <v>14713</v>
      </c>
      <c r="B16649" s="370" t="s">
        <v>14714</v>
      </c>
      <c r="C16649" s="371" t="s">
        <v>770</v>
      </c>
      <c r="D16649" s="372">
        <v>1.4E-2</v>
      </c>
    </row>
    <row r="16650" spans="1:4" ht="30" x14ac:dyDescent="0.25">
      <c r="A16650" s="369" t="s">
        <v>14715</v>
      </c>
      <c r="B16650" s="370" t="s">
        <v>14716</v>
      </c>
      <c r="C16650" s="371" t="s">
        <v>770</v>
      </c>
      <c r="D16650" s="372">
        <v>8.0000000000000002E-3</v>
      </c>
    </row>
    <row r="16651" spans="1:4" ht="45" x14ac:dyDescent="0.25">
      <c r="A16651" s="369" t="s">
        <v>14719</v>
      </c>
      <c r="B16651" s="370" t="s">
        <v>14720</v>
      </c>
      <c r="C16651" s="371" t="s">
        <v>770</v>
      </c>
      <c r="D16651" s="372">
        <v>3.2000000000000001E-2</v>
      </c>
    </row>
    <row r="16652" spans="1:4" ht="30" x14ac:dyDescent="0.25">
      <c r="A16652" s="369" t="s">
        <v>14725</v>
      </c>
      <c r="B16652" s="370" t="s">
        <v>14726</v>
      </c>
      <c r="C16652" s="371" t="s">
        <v>770</v>
      </c>
      <c r="D16652" s="372">
        <v>1.5100000000000001E-2</v>
      </c>
    </row>
    <row r="16653" spans="1:4" x14ac:dyDescent="0.25">
      <c r="A16653" s="369" t="s">
        <v>5546</v>
      </c>
      <c r="B16653" s="370" t="s">
        <v>5547</v>
      </c>
      <c r="C16653" s="371" t="s">
        <v>25</v>
      </c>
      <c r="D16653" s="372"/>
    </row>
    <row r="16654" spans="1:4" x14ac:dyDescent="0.25">
      <c r="A16654" s="369" t="s">
        <v>8949</v>
      </c>
      <c r="B16654" s="370" t="s">
        <v>8950</v>
      </c>
      <c r="C16654" s="371" t="s">
        <v>770</v>
      </c>
      <c r="D16654" s="372">
        <v>1.5</v>
      </c>
    </row>
    <row r="16655" spans="1:4" x14ac:dyDescent="0.25">
      <c r="A16655" s="369" t="s">
        <v>9057</v>
      </c>
      <c r="B16655" s="370" t="s">
        <v>9058</v>
      </c>
      <c r="C16655" s="371" t="s">
        <v>25</v>
      </c>
      <c r="D16655" s="372">
        <v>0.65</v>
      </c>
    </row>
    <row r="16656" spans="1:4" x14ac:dyDescent="0.25">
      <c r="A16656" s="369" t="s">
        <v>9063</v>
      </c>
      <c r="B16656" s="370" t="s">
        <v>9064</v>
      </c>
      <c r="C16656" s="371" t="s">
        <v>25</v>
      </c>
      <c r="D16656" s="372">
        <v>0.65</v>
      </c>
    </row>
    <row r="16657" spans="1:4" x14ac:dyDescent="0.25">
      <c r="A16657" s="369" t="s">
        <v>9071</v>
      </c>
      <c r="B16657" s="370" t="s">
        <v>9072</v>
      </c>
      <c r="C16657" s="371" t="s">
        <v>25</v>
      </c>
      <c r="D16657" s="372">
        <v>0.35</v>
      </c>
    </row>
    <row r="16658" spans="1:4" ht="30" x14ac:dyDescent="0.25">
      <c r="A16658" s="369" t="s">
        <v>14681</v>
      </c>
      <c r="B16658" s="370" t="s">
        <v>14682</v>
      </c>
      <c r="C16658" s="371" t="s">
        <v>770</v>
      </c>
      <c r="D16658" s="372">
        <v>0.05</v>
      </c>
    </row>
    <row r="16659" spans="1:4" ht="30" x14ac:dyDescent="0.25">
      <c r="A16659" s="369" t="s">
        <v>14715</v>
      </c>
      <c r="B16659" s="370" t="s">
        <v>14716</v>
      </c>
      <c r="C16659" s="371" t="s">
        <v>770</v>
      </c>
      <c r="D16659" s="372">
        <v>7.6100000000000001E-2</v>
      </c>
    </row>
    <row r="16660" spans="1:4" ht="45" x14ac:dyDescent="0.25">
      <c r="A16660" s="369" t="s">
        <v>14719</v>
      </c>
      <c r="B16660" s="370" t="s">
        <v>14720</v>
      </c>
      <c r="C16660" s="371" t="s">
        <v>770</v>
      </c>
      <c r="D16660" s="372">
        <v>0.20830000000000001</v>
      </c>
    </row>
    <row r="16661" spans="1:4" x14ac:dyDescent="0.25">
      <c r="A16661" s="369" t="s">
        <v>5548</v>
      </c>
      <c r="B16661" s="370" t="s">
        <v>5549</v>
      </c>
      <c r="C16661" s="371" t="s">
        <v>25</v>
      </c>
      <c r="D16661" s="372"/>
    </row>
    <row r="16662" spans="1:4" x14ac:dyDescent="0.25">
      <c r="A16662" s="369" t="s">
        <v>8949</v>
      </c>
      <c r="B16662" s="370" t="s">
        <v>8950</v>
      </c>
      <c r="C16662" s="371" t="s">
        <v>770</v>
      </c>
      <c r="D16662" s="372">
        <v>1</v>
      </c>
    </row>
    <row r="16663" spans="1:4" x14ac:dyDescent="0.25">
      <c r="A16663" s="369" t="s">
        <v>9059</v>
      </c>
      <c r="B16663" s="370" t="s">
        <v>9060</v>
      </c>
      <c r="C16663" s="371" t="s">
        <v>25</v>
      </c>
      <c r="D16663" s="372">
        <v>1.3</v>
      </c>
    </row>
    <row r="16664" spans="1:4" ht="30" x14ac:dyDescent="0.25">
      <c r="A16664" s="369" t="s">
        <v>14681</v>
      </c>
      <c r="B16664" s="370" t="s">
        <v>14682</v>
      </c>
      <c r="C16664" s="371" t="s">
        <v>770</v>
      </c>
      <c r="D16664" s="372">
        <v>3.2500000000000001E-2</v>
      </c>
    </row>
    <row r="16665" spans="1:4" ht="30" x14ac:dyDescent="0.25">
      <c r="A16665" s="369" t="s">
        <v>14715</v>
      </c>
      <c r="B16665" s="370" t="s">
        <v>14716</v>
      </c>
      <c r="C16665" s="371" t="s">
        <v>770</v>
      </c>
      <c r="D16665" s="372">
        <v>4.65E-2</v>
      </c>
    </row>
    <row r="16666" spans="1:4" ht="45" x14ac:dyDescent="0.25">
      <c r="A16666" s="369" t="s">
        <v>14719</v>
      </c>
      <c r="B16666" s="370" t="s">
        <v>14720</v>
      </c>
      <c r="C16666" s="371" t="s">
        <v>770</v>
      </c>
      <c r="D16666" s="372">
        <v>7.4999999999999997E-2</v>
      </c>
    </row>
    <row r="16667" spans="1:4" x14ac:dyDescent="0.25">
      <c r="A16667" s="369" t="s">
        <v>5550</v>
      </c>
      <c r="B16667" s="370" t="s">
        <v>5551</v>
      </c>
      <c r="C16667" s="371" t="s">
        <v>25</v>
      </c>
      <c r="D16667" s="372"/>
    </row>
    <row r="16668" spans="1:4" x14ac:dyDescent="0.25">
      <c r="A16668" s="369" t="s">
        <v>8949</v>
      </c>
      <c r="B16668" s="370" t="s">
        <v>8950</v>
      </c>
      <c r="C16668" s="371" t="s">
        <v>770</v>
      </c>
      <c r="D16668" s="372">
        <v>0.1542</v>
      </c>
    </row>
    <row r="16669" spans="1:4" x14ac:dyDescent="0.25">
      <c r="A16669" s="369" t="s">
        <v>9069</v>
      </c>
      <c r="B16669" s="370" t="s">
        <v>9070</v>
      </c>
      <c r="C16669" s="371" t="s">
        <v>25</v>
      </c>
      <c r="D16669" s="372">
        <v>1.2</v>
      </c>
    </row>
    <row r="16670" spans="1:4" ht="30" x14ac:dyDescent="0.25">
      <c r="A16670" s="369" t="s">
        <v>14681</v>
      </c>
      <c r="B16670" s="370" t="s">
        <v>14682</v>
      </c>
      <c r="C16670" s="371" t="s">
        <v>770</v>
      </c>
      <c r="D16670" s="372">
        <v>3.6400000000000002E-2</v>
      </c>
    </row>
    <row r="16671" spans="1:4" ht="30" x14ac:dyDescent="0.25">
      <c r="A16671" s="369" t="s">
        <v>14715</v>
      </c>
      <c r="B16671" s="370" t="s">
        <v>14716</v>
      </c>
      <c r="C16671" s="371" t="s">
        <v>770</v>
      </c>
      <c r="D16671" s="372">
        <v>5.1999999999999998E-2</v>
      </c>
    </row>
    <row r="16672" spans="1:4" ht="45" x14ac:dyDescent="0.25">
      <c r="A16672" s="369" t="s">
        <v>14719</v>
      </c>
      <c r="B16672" s="370" t="s">
        <v>14720</v>
      </c>
      <c r="C16672" s="371" t="s">
        <v>770</v>
      </c>
      <c r="D16672" s="372">
        <v>5.1999999999999998E-2</v>
      </c>
    </row>
    <row r="16673" spans="1:4" x14ac:dyDescent="0.25">
      <c r="A16673" s="369" t="s">
        <v>5552</v>
      </c>
      <c r="B16673" s="370" t="s">
        <v>5553</v>
      </c>
      <c r="C16673" s="371" t="s">
        <v>25</v>
      </c>
      <c r="D16673" s="372"/>
    </row>
    <row r="16674" spans="1:4" x14ac:dyDescent="0.25">
      <c r="A16674" s="369" t="s">
        <v>8949</v>
      </c>
      <c r="B16674" s="370" t="s">
        <v>8950</v>
      </c>
      <c r="C16674" s="371" t="s">
        <v>770</v>
      </c>
      <c r="D16674" s="372">
        <v>0.75</v>
      </c>
    </row>
    <row r="16675" spans="1:4" x14ac:dyDescent="0.25">
      <c r="A16675" s="369" t="s">
        <v>9053</v>
      </c>
      <c r="B16675" s="370" t="s">
        <v>9054</v>
      </c>
      <c r="C16675" s="371" t="s">
        <v>25</v>
      </c>
      <c r="D16675" s="372">
        <v>0.2</v>
      </c>
    </row>
    <row r="16676" spans="1:4" x14ac:dyDescent="0.25">
      <c r="A16676" s="369" t="s">
        <v>9063</v>
      </c>
      <c r="B16676" s="370" t="s">
        <v>9064</v>
      </c>
      <c r="C16676" s="371" t="s">
        <v>25</v>
      </c>
      <c r="D16676" s="372">
        <v>1.25</v>
      </c>
    </row>
    <row r="16677" spans="1:4" x14ac:dyDescent="0.25">
      <c r="A16677" s="369" t="s">
        <v>9067</v>
      </c>
      <c r="B16677" s="370" t="s">
        <v>9068</v>
      </c>
      <c r="C16677" s="371" t="s">
        <v>25</v>
      </c>
      <c r="D16677" s="372">
        <v>0.14000000000000001</v>
      </c>
    </row>
    <row r="16678" spans="1:4" x14ac:dyDescent="0.25">
      <c r="A16678" s="369" t="s">
        <v>9760</v>
      </c>
      <c r="B16678" s="370" t="s">
        <v>9761</v>
      </c>
      <c r="C16678" s="371" t="s">
        <v>32</v>
      </c>
      <c r="D16678" s="372">
        <v>100</v>
      </c>
    </row>
    <row r="16679" spans="1:4" x14ac:dyDescent="0.25">
      <c r="A16679" s="369" t="s">
        <v>14711</v>
      </c>
      <c r="B16679" s="370" t="s">
        <v>14712</v>
      </c>
      <c r="C16679" s="371" t="s">
        <v>770</v>
      </c>
      <c r="D16679" s="372">
        <v>9.3299999999999994E-2</v>
      </c>
    </row>
    <row r="16680" spans="1:4" ht="30" x14ac:dyDescent="0.25">
      <c r="A16680" s="369" t="s">
        <v>14715</v>
      </c>
      <c r="B16680" s="370" t="s">
        <v>14716</v>
      </c>
      <c r="C16680" s="371" t="s">
        <v>770</v>
      </c>
      <c r="D16680" s="372">
        <v>7.6100000000000001E-2</v>
      </c>
    </row>
    <row r="16681" spans="1:4" ht="45" x14ac:dyDescent="0.25">
      <c r="A16681" s="369" t="s">
        <v>14719</v>
      </c>
      <c r="B16681" s="370" t="s">
        <v>14720</v>
      </c>
      <c r="C16681" s="371" t="s">
        <v>770</v>
      </c>
      <c r="D16681" s="372">
        <v>0.15229999999999999</v>
      </c>
    </row>
    <row r="16682" spans="1:4" ht="45" x14ac:dyDescent="0.25">
      <c r="A16682" s="369" t="s">
        <v>15010</v>
      </c>
      <c r="B16682" s="370" t="s">
        <v>15011</v>
      </c>
      <c r="C16682" s="371" t="s">
        <v>770</v>
      </c>
      <c r="D16682" s="372">
        <v>3.2500000000000001E-2</v>
      </c>
    </row>
    <row r="16683" spans="1:4" ht="30" x14ac:dyDescent="0.25">
      <c r="A16683" s="369" t="s">
        <v>5554</v>
      </c>
      <c r="B16683" s="370" t="s">
        <v>8402</v>
      </c>
      <c r="C16683" s="371" t="s">
        <v>25</v>
      </c>
      <c r="D16683" s="372"/>
    </row>
    <row r="16684" spans="1:4" ht="30" x14ac:dyDescent="0.25">
      <c r="A16684" s="369" t="s">
        <v>14679</v>
      </c>
      <c r="B16684" s="370" t="s">
        <v>8402</v>
      </c>
      <c r="C16684" s="371" t="s">
        <v>25</v>
      </c>
      <c r="D16684" s="372">
        <v>1</v>
      </c>
    </row>
    <row r="16685" spans="1:4" ht="30" x14ac:dyDescent="0.25">
      <c r="A16685" s="369" t="s">
        <v>5555</v>
      </c>
      <c r="B16685" s="370" t="s">
        <v>8403</v>
      </c>
      <c r="C16685" s="371" t="s">
        <v>21</v>
      </c>
      <c r="D16685" s="372"/>
    </row>
    <row r="16686" spans="1:4" x14ac:dyDescent="0.25">
      <c r="A16686" s="369" t="s">
        <v>8949</v>
      </c>
      <c r="B16686" s="370" t="s">
        <v>8950</v>
      </c>
      <c r="C16686" s="371" t="s">
        <v>770</v>
      </c>
      <c r="D16686" s="372">
        <v>2.2499999999999999E-2</v>
      </c>
    </row>
    <row r="16687" spans="1:4" ht="30" x14ac:dyDescent="0.25">
      <c r="A16687" s="369" t="s">
        <v>14681</v>
      </c>
      <c r="B16687" s="370" t="s">
        <v>14682</v>
      </c>
      <c r="C16687" s="371" t="s">
        <v>770</v>
      </c>
      <c r="D16687" s="372">
        <v>1.9E-2</v>
      </c>
    </row>
    <row r="16688" spans="1:4" x14ac:dyDescent="0.25">
      <c r="A16688" s="369" t="s">
        <v>14709</v>
      </c>
      <c r="B16688" s="370" t="s">
        <v>14710</v>
      </c>
      <c r="C16688" s="371" t="s">
        <v>770</v>
      </c>
      <c r="D16688" s="372">
        <v>2.8500000000000001E-2</v>
      </c>
    </row>
    <row r="16689" spans="1:4" ht="30" x14ac:dyDescent="0.25">
      <c r="A16689" s="369" t="s">
        <v>14713</v>
      </c>
      <c r="B16689" s="370" t="s">
        <v>14714</v>
      </c>
      <c r="C16689" s="371" t="s">
        <v>770</v>
      </c>
      <c r="D16689" s="372">
        <v>9.4999999999999998E-3</v>
      </c>
    </row>
    <row r="16690" spans="1:4" ht="30" x14ac:dyDescent="0.25">
      <c r="A16690" s="369" t="s">
        <v>14715</v>
      </c>
      <c r="B16690" s="370" t="s">
        <v>14716</v>
      </c>
      <c r="C16690" s="371" t="s">
        <v>770</v>
      </c>
      <c r="D16690" s="372">
        <v>1.9E-2</v>
      </c>
    </row>
    <row r="16691" spans="1:4" ht="45" x14ac:dyDescent="0.25">
      <c r="A16691" s="369" t="s">
        <v>15010</v>
      </c>
      <c r="B16691" s="370" t="s">
        <v>15011</v>
      </c>
      <c r="C16691" s="371" t="s">
        <v>770</v>
      </c>
      <c r="D16691" s="372">
        <v>1.4200000000000001E-2</v>
      </c>
    </row>
    <row r="16692" spans="1:4" x14ac:dyDescent="0.25">
      <c r="A16692" s="369" t="s">
        <v>5556</v>
      </c>
      <c r="B16692" s="370" t="s">
        <v>5557</v>
      </c>
      <c r="C16692" s="371" t="s">
        <v>21</v>
      </c>
      <c r="D16692" s="372"/>
    </row>
    <row r="16693" spans="1:4" x14ac:dyDescent="0.25">
      <c r="A16693" s="369" t="s">
        <v>8949</v>
      </c>
      <c r="B16693" s="370" t="s">
        <v>8950</v>
      </c>
      <c r="C16693" s="371" t="s">
        <v>770</v>
      </c>
      <c r="D16693" s="372">
        <v>0.04</v>
      </c>
    </row>
    <row r="16694" spans="1:4" x14ac:dyDescent="0.25">
      <c r="A16694" s="365" t="s">
        <v>8404</v>
      </c>
      <c r="B16694" s="366" t="s">
        <v>15253</v>
      </c>
      <c r="C16694" s="367"/>
      <c r="D16694" s="368"/>
    </row>
    <row r="16695" spans="1:4" ht="30" x14ac:dyDescent="0.25">
      <c r="A16695" s="369" t="s">
        <v>5559</v>
      </c>
      <c r="B16695" s="370" t="s">
        <v>8405</v>
      </c>
      <c r="C16695" s="371" t="s">
        <v>25</v>
      </c>
      <c r="D16695" s="372"/>
    </row>
    <row r="16696" spans="1:4" x14ac:dyDescent="0.25">
      <c r="A16696" s="369" t="s">
        <v>8949</v>
      </c>
      <c r="B16696" s="370" t="s">
        <v>8950</v>
      </c>
      <c r="C16696" s="371" t="s">
        <v>770</v>
      </c>
      <c r="D16696" s="372">
        <v>0.64</v>
      </c>
    </row>
    <row r="16697" spans="1:4" x14ac:dyDescent="0.25">
      <c r="A16697" s="369" t="s">
        <v>9055</v>
      </c>
      <c r="B16697" s="370" t="s">
        <v>9056</v>
      </c>
      <c r="C16697" s="371" t="s">
        <v>25</v>
      </c>
      <c r="D16697" s="372">
        <v>0.4</v>
      </c>
    </row>
    <row r="16698" spans="1:4" ht="30" x14ac:dyDescent="0.25">
      <c r="A16698" s="369" t="s">
        <v>14681</v>
      </c>
      <c r="B16698" s="370" t="s">
        <v>14682</v>
      </c>
      <c r="C16698" s="371" t="s">
        <v>770</v>
      </c>
      <c r="D16698" s="372">
        <v>0.01</v>
      </c>
    </row>
    <row r="16699" spans="1:4" ht="30" x14ac:dyDescent="0.25">
      <c r="A16699" s="369" t="s">
        <v>14715</v>
      </c>
      <c r="B16699" s="370" t="s">
        <v>14716</v>
      </c>
      <c r="C16699" s="371" t="s">
        <v>770</v>
      </c>
      <c r="D16699" s="372">
        <v>0.15</v>
      </c>
    </row>
    <row r="16700" spans="1:4" ht="45" x14ac:dyDescent="0.25">
      <c r="A16700" s="369" t="s">
        <v>14719</v>
      </c>
      <c r="B16700" s="370" t="s">
        <v>14720</v>
      </c>
      <c r="C16700" s="371" t="s">
        <v>770</v>
      </c>
      <c r="D16700" s="372">
        <v>7.4999999999999997E-2</v>
      </c>
    </row>
    <row r="16701" spans="1:4" ht="30" x14ac:dyDescent="0.25">
      <c r="A16701" s="369" t="s">
        <v>5560</v>
      </c>
      <c r="B16701" s="370" t="s">
        <v>5561</v>
      </c>
      <c r="C16701" s="371" t="s">
        <v>25</v>
      </c>
      <c r="D16701" s="372"/>
    </row>
    <row r="16702" spans="1:4" x14ac:dyDescent="0.25">
      <c r="A16702" s="369" t="s">
        <v>8935</v>
      </c>
      <c r="B16702" s="370" t="s">
        <v>8936</v>
      </c>
      <c r="C16702" s="371" t="s">
        <v>770</v>
      </c>
      <c r="D16702" s="372">
        <v>1</v>
      </c>
    </row>
    <row r="16703" spans="1:4" x14ac:dyDescent="0.25">
      <c r="A16703" s="369" t="s">
        <v>8949</v>
      </c>
      <c r="B16703" s="370" t="s">
        <v>8950</v>
      </c>
      <c r="C16703" s="371" t="s">
        <v>770</v>
      </c>
      <c r="D16703" s="372">
        <v>3.5</v>
      </c>
    </row>
    <row r="16704" spans="1:4" x14ac:dyDescent="0.25">
      <c r="A16704" s="369" t="s">
        <v>9051</v>
      </c>
      <c r="B16704" s="370" t="s">
        <v>9052</v>
      </c>
      <c r="C16704" s="371" t="s">
        <v>25</v>
      </c>
      <c r="D16704" s="372">
        <v>1.1499999999999999</v>
      </c>
    </row>
    <row r="16705" spans="1:4" ht="45" x14ac:dyDescent="0.25">
      <c r="A16705" s="369" t="s">
        <v>14717</v>
      </c>
      <c r="B16705" s="370" t="s">
        <v>14718</v>
      </c>
      <c r="C16705" s="371" t="s">
        <v>770</v>
      </c>
      <c r="D16705" s="372">
        <v>0.13950000000000001</v>
      </c>
    </row>
    <row r="16706" spans="1:4" x14ac:dyDescent="0.25">
      <c r="A16706" s="365" t="s">
        <v>8406</v>
      </c>
      <c r="B16706" s="366" t="s">
        <v>15254</v>
      </c>
      <c r="C16706" s="367"/>
      <c r="D16706" s="368"/>
    </row>
    <row r="16707" spans="1:4" x14ac:dyDescent="0.25">
      <c r="A16707" s="369" t="s">
        <v>5563</v>
      </c>
      <c r="B16707" s="370" t="s">
        <v>8407</v>
      </c>
      <c r="C16707" s="371" t="s">
        <v>25</v>
      </c>
      <c r="D16707" s="372"/>
    </row>
    <row r="16708" spans="1:4" x14ac:dyDescent="0.25">
      <c r="A16708" s="369" t="s">
        <v>8949</v>
      </c>
      <c r="B16708" s="370" t="s">
        <v>8950</v>
      </c>
      <c r="C16708" s="371" t="s">
        <v>770</v>
      </c>
      <c r="D16708" s="372">
        <v>0.83330000000000004</v>
      </c>
    </row>
    <row r="16709" spans="1:4" x14ac:dyDescent="0.25">
      <c r="A16709" s="369" t="s">
        <v>9732</v>
      </c>
      <c r="B16709" s="370" t="s">
        <v>9733</v>
      </c>
      <c r="C16709" s="371" t="s">
        <v>1281</v>
      </c>
      <c r="D16709" s="372">
        <v>2.4</v>
      </c>
    </row>
    <row r="16710" spans="1:4" ht="30" x14ac:dyDescent="0.25">
      <c r="A16710" s="369" t="s">
        <v>14691</v>
      </c>
      <c r="B16710" s="370" t="s">
        <v>14692</v>
      </c>
      <c r="C16710" s="371" t="s">
        <v>770</v>
      </c>
      <c r="D16710" s="372">
        <v>0.13880000000000001</v>
      </c>
    </row>
    <row r="16711" spans="1:4" ht="45" x14ac:dyDescent="0.25">
      <c r="A16711" s="369" t="s">
        <v>14719</v>
      </c>
      <c r="B16711" s="370" t="s">
        <v>14720</v>
      </c>
      <c r="C16711" s="371" t="s">
        <v>770</v>
      </c>
      <c r="D16711" s="372">
        <v>0.13880000000000001</v>
      </c>
    </row>
    <row r="16712" spans="1:4" x14ac:dyDescent="0.25">
      <c r="A16712" s="369" t="s">
        <v>14721</v>
      </c>
      <c r="B16712" s="370" t="s">
        <v>14722</v>
      </c>
      <c r="C16712" s="371" t="s">
        <v>770</v>
      </c>
      <c r="D16712" s="372">
        <v>0.13880000000000001</v>
      </c>
    </row>
    <row r="16713" spans="1:4" ht="30" x14ac:dyDescent="0.25">
      <c r="A16713" s="369" t="s">
        <v>469</v>
      </c>
      <c r="B16713" s="370" t="s">
        <v>8408</v>
      </c>
      <c r="C16713" s="371" t="s">
        <v>25</v>
      </c>
      <c r="D16713" s="372"/>
    </row>
    <row r="16714" spans="1:4" x14ac:dyDescent="0.25">
      <c r="A16714" s="369" t="s">
        <v>8949</v>
      </c>
      <c r="B16714" s="370" t="s">
        <v>8950</v>
      </c>
      <c r="C16714" s="371" t="s">
        <v>770</v>
      </c>
      <c r="D16714" s="372">
        <v>0.83330000000000004</v>
      </c>
    </row>
    <row r="16715" spans="1:4" ht="30" x14ac:dyDescent="0.25">
      <c r="A16715" s="369" t="s">
        <v>9730</v>
      </c>
      <c r="B16715" s="370" t="s">
        <v>9731</v>
      </c>
      <c r="C16715" s="371" t="s">
        <v>1281</v>
      </c>
      <c r="D16715" s="372">
        <v>2.4</v>
      </c>
    </row>
    <row r="16716" spans="1:4" ht="30" x14ac:dyDescent="0.25">
      <c r="A16716" s="369" t="s">
        <v>14691</v>
      </c>
      <c r="B16716" s="370" t="s">
        <v>14692</v>
      </c>
      <c r="C16716" s="371" t="s">
        <v>770</v>
      </c>
      <c r="D16716" s="372">
        <v>0.13880000000000001</v>
      </c>
    </row>
    <row r="16717" spans="1:4" ht="45" x14ac:dyDescent="0.25">
      <c r="A16717" s="369" t="s">
        <v>14719</v>
      </c>
      <c r="B16717" s="370" t="s">
        <v>14720</v>
      </c>
      <c r="C16717" s="371" t="s">
        <v>770</v>
      </c>
      <c r="D16717" s="372">
        <v>0.13880000000000001</v>
      </c>
    </row>
    <row r="16718" spans="1:4" x14ac:dyDescent="0.25">
      <c r="A16718" s="369" t="s">
        <v>14721</v>
      </c>
      <c r="B16718" s="370" t="s">
        <v>14722</v>
      </c>
      <c r="C16718" s="371" t="s">
        <v>770</v>
      </c>
      <c r="D16718" s="372">
        <v>0.13880000000000001</v>
      </c>
    </row>
    <row r="16719" spans="1:4" ht="30" x14ac:dyDescent="0.25">
      <c r="A16719" s="369" t="s">
        <v>5564</v>
      </c>
      <c r="B16719" s="370" t="s">
        <v>8409</v>
      </c>
      <c r="C16719" s="371" t="s">
        <v>25</v>
      </c>
      <c r="D16719" s="372"/>
    </row>
    <row r="16720" spans="1:4" x14ac:dyDescent="0.25">
      <c r="A16720" s="369" t="s">
        <v>8949</v>
      </c>
      <c r="B16720" s="370" t="s">
        <v>8950</v>
      </c>
      <c r="C16720" s="371" t="s">
        <v>770</v>
      </c>
      <c r="D16720" s="372">
        <v>0.83330000000000004</v>
      </c>
    </row>
    <row r="16721" spans="1:4" ht="30" x14ac:dyDescent="0.25">
      <c r="A16721" s="369" t="s">
        <v>9730</v>
      </c>
      <c r="B16721" s="370" t="s">
        <v>9731</v>
      </c>
      <c r="C16721" s="371" t="s">
        <v>1281</v>
      </c>
      <c r="D16721" s="372">
        <v>2.4</v>
      </c>
    </row>
    <row r="16722" spans="1:4" ht="30" x14ac:dyDescent="0.25">
      <c r="A16722" s="369" t="s">
        <v>14691</v>
      </c>
      <c r="B16722" s="370" t="s">
        <v>14692</v>
      </c>
      <c r="C16722" s="371" t="s">
        <v>770</v>
      </c>
      <c r="D16722" s="372">
        <v>0.13880000000000001</v>
      </c>
    </row>
    <row r="16723" spans="1:4" ht="45" x14ac:dyDescent="0.25">
      <c r="A16723" s="369" t="s">
        <v>14719</v>
      </c>
      <c r="B16723" s="370" t="s">
        <v>14720</v>
      </c>
      <c r="C16723" s="371" t="s">
        <v>770</v>
      </c>
      <c r="D16723" s="372">
        <v>0.13880000000000001</v>
      </c>
    </row>
    <row r="16724" spans="1:4" x14ac:dyDescent="0.25">
      <c r="A16724" s="369" t="s">
        <v>14721</v>
      </c>
      <c r="B16724" s="370" t="s">
        <v>14722</v>
      </c>
      <c r="C16724" s="371" t="s">
        <v>770</v>
      </c>
      <c r="D16724" s="372">
        <v>0.13880000000000001</v>
      </c>
    </row>
    <row r="16725" spans="1:4" x14ac:dyDescent="0.25">
      <c r="A16725" s="369" t="s">
        <v>473</v>
      </c>
      <c r="B16725" s="370" t="s">
        <v>470</v>
      </c>
      <c r="C16725" s="371" t="s">
        <v>21</v>
      </c>
      <c r="D16725" s="372"/>
    </row>
    <row r="16726" spans="1:4" x14ac:dyDescent="0.25">
      <c r="A16726" s="369" t="s">
        <v>8949</v>
      </c>
      <c r="B16726" s="370" t="s">
        <v>8950</v>
      </c>
      <c r="C16726" s="371" t="s">
        <v>770</v>
      </c>
      <c r="D16726" s="372">
        <v>5.0000000000000001E-3</v>
      </c>
    </row>
    <row r="16727" spans="1:4" x14ac:dyDescent="0.25">
      <c r="A16727" s="369" t="s">
        <v>9762</v>
      </c>
      <c r="B16727" s="370" t="s">
        <v>9763</v>
      </c>
      <c r="C16727" s="371" t="s">
        <v>32</v>
      </c>
      <c r="D16727" s="372">
        <v>1.2</v>
      </c>
    </row>
    <row r="16728" spans="1:4" x14ac:dyDescent="0.25">
      <c r="A16728" s="369" t="s">
        <v>14711</v>
      </c>
      <c r="B16728" s="370" t="s">
        <v>14712</v>
      </c>
      <c r="C16728" s="371" t="s">
        <v>770</v>
      </c>
      <c r="D16728" s="372">
        <v>5.0000000000000001E-3</v>
      </c>
    </row>
    <row r="16729" spans="1:4" x14ac:dyDescent="0.25">
      <c r="A16729" s="369" t="s">
        <v>471</v>
      </c>
      <c r="B16729" s="370" t="s">
        <v>472</v>
      </c>
      <c r="C16729" s="371" t="s">
        <v>21</v>
      </c>
      <c r="D16729" s="372"/>
    </row>
    <row r="16730" spans="1:4" x14ac:dyDescent="0.25">
      <c r="A16730" s="369" t="s">
        <v>8949</v>
      </c>
      <c r="B16730" s="370" t="s">
        <v>8950</v>
      </c>
      <c r="C16730" s="371" t="s">
        <v>770</v>
      </c>
      <c r="D16730" s="372">
        <v>6.0000000000000001E-3</v>
      </c>
    </row>
    <row r="16731" spans="1:4" x14ac:dyDescent="0.25">
      <c r="A16731" s="369" t="s">
        <v>9764</v>
      </c>
      <c r="B16731" s="370" t="s">
        <v>9765</v>
      </c>
      <c r="C16731" s="371" t="s">
        <v>32</v>
      </c>
      <c r="D16731" s="372">
        <v>1.5</v>
      </c>
    </row>
    <row r="16732" spans="1:4" x14ac:dyDescent="0.25">
      <c r="A16732" s="369" t="s">
        <v>14711</v>
      </c>
      <c r="B16732" s="370" t="s">
        <v>14712</v>
      </c>
      <c r="C16732" s="371" t="s">
        <v>770</v>
      </c>
      <c r="D16732" s="372">
        <v>6.0000000000000001E-3</v>
      </c>
    </row>
    <row r="16733" spans="1:4" x14ac:dyDescent="0.25">
      <c r="A16733" s="369" t="s">
        <v>5565</v>
      </c>
      <c r="B16733" s="370" t="s">
        <v>8410</v>
      </c>
      <c r="C16733" s="371" t="s">
        <v>25</v>
      </c>
      <c r="D16733" s="372"/>
    </row>
    <row r="16734" spans="1:4" x14ac:dyDescent="0.25">
      <c r="A16734" s="369" t="s">
        <v>8949</v>
      </c>
      <c r="B16734" s="370" t="s">
        <v>8950</v>
      </c>
      <c r="C16734" s="371" t="s">
        <v>770</v>
      </c>
      <c r="D16734" s="372">
        <v>0.83330000000000004</v>
      </c>
    </row>
    <row r="16735" spans="1:4" ht="30" x14ac:dyDescent="0.25">
      <c r="A16735" s="369" t="s">
        <v>14681</v>
      </c>
      <c r="B16735" s="370" t="s">
        <v>14682</v>
      </c>
      <c r="C16735" s="371" t="s">
        <v>770</v>
      </c>
      <c r="D16735" s="372">
        <v>0.13880000000000001</v>
      </c>
    </row>
    <row r="16736" spans="1:4" ht="30" x14ac:dyDescent="0.25">
      <c r="A16736" s="369" t="s">
        <v>14691</v>
      </c>
      <c r="B16736" s="370" t="s">
        <v>14692</v>
      </c>
      <c r="C16736" s="371" t="s">
        <v>770</v>
      </c>
      <c r="D16736" s="372">
        <v>0.13880000000000001</v>
      </c>
    </row>
    <row r="16737" spans="1:4" ht="45" x14ac:dyDescent="0.25">
      <c r="A16737" s="369" t="s">
        <v>14719</v>
      </c>
      <c r="B16737" s="370" t="s">
        <v>14720</v>
      </c>
      <c r="C16737" s="371" t="s">
        <v>770</v>
      </c>
      <c r="D16737" s="372">
        <v>0.13880000000000001</v>
      </c>
    </row>
    <row r="16738" spans="1:4" x14ac:dyDescent="0.25">
      <c r="A16738" s="369" t="s">
        <v>14721</v>
      </c>
      <c r="B16738" s="370" t="s">
        <v>14722</v>
      </c>
      <c r="C16738" s="371" t="s">
        <v>770</v>
      </c>
      <c r="D16738" s="372">
        <v>0.13880000000000001</v>
      </c>
    </row>
    <row r="16739" spans="1:4" x14ac:dyDescent="0.25">
      <c r="A16739" s="369" t="s">
        <v>14944</v>
      </c>
      <c r="B16739" s="370" t="s">
        <v>14945</v>
      </c>
      <c r="C16739" s="371" t="s">
        <v>1281</v>
      </c>
      <c r="D16739" s="372">
        <v>2.2999999999999998</v>
      </c>
    </row>
    <row r="16740" spans="1:4" ht="45" x14ac:dyDescent="0.25">
      <c r="A16740" s="369" t="s">
        <v>15012</v>
      </c>
      <c r="B16740" s="370" t="s">
        <v>15013</v>
      </c>
      <c r="C16740" s="371" t="s">
        <v>15014</v>
      </c>
      <c r="D16740" s="372">
        <v>18</v>
      </c>
    </row>
    <row r="16741" spans="1:4" x14ac:dyDescent="0.25">
      <c r="A16741" s="369" t="s">
        <v>5566</v>
      </c>
      <c r="B16741" s="370" t="s">
        <v>8411</v>
      </c>
      <c r="C16741" s="371" t="s">
        <v>25</v>
      </c>
      <c r="D16741" s="372"/>
    </row>
    <row r="16742" spans="1:4" x14ac:dyDescent="0.25">
      <c r="A16742" s="369" t="s">
        <v>8949</v>
      </c>
      <c r="B16742" s="370" t="s">
        <v>8950</v>
      </c>
      <c r="C16742" s="371" t="s">
        <v>770</v>
      </c>
      <c r="D16742" s="372">
        <v>2</v>
      </c>
    </row>
    <row r="16743" spans="1:4" ht="30" x14ac:dyDescent="0.25">
      <c r="A16743" s="369" t="s">
        <v>14681</v>
      </c>
      <c r="B16743" s="370" t="s">
        <v>14682</v>
      </c>
      <c r="C16743" s="371" t="s">
        <v>770</v>
      </c>
      <c r="D16743" s="372">
        <v>0.05</v>
      </c>
    </row>
    <row r="16744" spans="1:4" ht="30" x14ac:dyDescent="0.25">
      <c r="A16744" s="369" t="s">
        <v>14691</v>
      </c>
      <c r="B16744" s="370" t="s">
        <v>14692</v>
      </c>
      <c r="C16744" s="371" t="s">
        <v>770</v>
      </c>
      <c r="D16744" s="372">
        <v>4.4999999999999998E-2</v>
      </c>
    </row>
    <row r="16745" spans="1:4" ht="45" x14ac:dyDescent="0.25">
      <c r="A16745" s="369" t="s">
        <v>14719</v>
      </c>
      <c r="B16745" s="370" t="s">
        <v>14720</v>
      </c>
      <c r="C16745" s="371" t="s">
        <v>770</v>
      </c>
      <c r="D16745" s="372">
        <v>2.8000000000000001E-2</v>
      </c>
    </row>
    <row r="16746" spans="1:4" x14ac:dyDescent="0.25">
      <c r="A16746" s="369" t="s">
        <v>14721</v>
      </c>
      <c r="B16746" s="370" t="s">
        <v>14722</v>
      </c>
      <c r="C16746" s="371" t="s">
        <v>770</v>
      </c>
      <c r="D16746" s="372">
        <v>2.8000000000000001E-2</v>
      </c>
    </row>
    <row r="16747" spans="1:4" x14ac:dyDescent="0.25">
      <c r="A16747" s="369" t="s">
        <v>14946</v>
      </c>
      <c r="B16747" s="370" t="s">
        <v>14947</v>
      </c>
      <c r="C16747" s="371" t="s">
        <v>1281</v>
      </c>
      <c r="D16747" s="372">
        <v>2.1</v>
      </c>
    </row>
    <row r="16748" spans="1:4" ht="45" x14ac:dyDescent="0.25">
      <c r="A16748" s="369" t="s">
        <v>15012</v>
      </c>
      <c r="B16748" s="370" t="s">
        <v>15013</v>
      </c>
      <c r="C16748" s="371" t="s">
        <v>15014</v>
      </c>
      <c r="D16748" s="372">
        <v>18</v>
      </c>
    </row>
    <row r="16749" spans="1:4" x14ac:dyDescent="0.25">
      <c r="A16749" s="365" t="s">
        <v>8412</v>
      </c>
      <c r="B16749" s="366" t="s">
        <v>15255</v>
      </c>
      <c r="C16749" s="367"/>
      <c r="D16749" s="368"/>
    </row>
    <row r="16750" spans="1:4" x14ac:dyDescent="0.25">
      <c r="A16750" s="369" t="s">
        <v>5568</v>
      </c>
      <c r="B16750" s="370" t="s">
        <v>5569</v>
      </c>
      <c r="C16750" s="371" t="s">
        <v>21</v>
      </c>
      <c r="D16750" s="372"/>
    </row>
    <row r="16751" spans="1:4" x14ac:dyDescent="0.25">
      <c r="A16751" s="369" t="s">
        <v>8935</v>
      </c>
      <c r="B16751" s="370" t="s">
        <v>8936</v>
      </c>
      <c r="C16751" s="371" t="s">
        <v>770</v>
      </c>
      <c r="D16751" s="372">
        <v>0.5</v>
      </c>
    </row>
    <row r="16752" spans="1:4" x14ac:dyDescent="0.25">
      <c r="A16752" s="369" t="s">
        <v>8949</v>
      </c>
      <c r="B16752" s="370" t="s">
        <v>8950</v>
      </c>
      <c r="C16752" s="371" t="s">
        <v>770</v>
      </c>
      <c r="D16752" s="372">
        <v>0.67</v>
      </c>
    </row>
    <row r="16753" spans="1:4" x14ac:dyDescent="0.25">
      <c r="A16753" s="369" t="s">
        <v>9051</v>
      </c>
      <c r="B16753" s="370" t="s">
        <v>9052</v>
      </c>
      <c r="C16753" s="371" t="s">
        <v>25</v>
      </c>
      <c r="D16753" s="372">
        <v>0.1</v>
      </c>
    </row>
    <row r="16754" spans="1:4" x14ac:dyDescent="0.25">
      <c r="A16754" s="369" t="s">
        <v>10704</v>
      </c>
      <c r="B16754" s="370" t="s">
        <v>10705</v>
      </c>
      <c r="C16754" s="371" t="s">
        <v>569</v>
      </c>
      <c r="D16754" s="372">
        <v>33</v>
      </c>
    </row>
    <row r="16755" spans="1:4" x14ac:dyDescent="0.25">
      <c r="A16755" s="369" t="s">
        <v>5570</v>
      </c>
      <c r="B16755" s="370" t="s">
        <v>5571</v>
      </c>
      <c r="C16755" s="371" t="s">
        <v>21</v>
      </c>
      <c r="D16755" s="372"/>
    </row>
    <row r="16756" spans="1:4" x14ac:dyDescent="0.25">
      <c r="A16756" s="369" t="s">
        <v>8949</v>
      </c>
      <c r="B16756" s="370" t="s">
        <v>8950</v>
      </c>
      <c r="C16756" s="371" t="s">
        <v>770</v>
      </c>
      <c r="D16756" s="372">
        <v>0.1</v>
      </c>
    </row>
    <row r="16757" spans="1:4" x14ac:dyDescent="0.25">
      <c r="A16757" s="369" t="s">
        <v>9051</v>
      </c>
      <c r="B16757" s="370" t="s">
        <v>9052</v>
      </c>
      <c r="C16757" s="371" t="s">
        <v>25</v>
      </c>
      <c r="D16757" s="372">
        <v>0.02</v>
      </c>
    </row>
    <row r="16758" spans="1:4" ht="45" x14ac:dyDescent="0.25">
      <c r="A16758" s="369" t="s">
        <v>14719</v>
      </c>
      <c r="B16758" s="370" t="s">
        <v>14720</v>
      </c>
      <c r="C16758" s="371" t="s">
        <v>770</v>
      </c>
      <c r="D16758" s="372">
        <v>0.06</v>
      </c>
    </row>
    <row r="16759" spans="1:4" ht="30" x14ac:dyDescent="0.25">
      <c r="A16759" s="369" t="s">
        <v>5572</v>
      </c>
      <c r="B16759" s="370" t="s">
        <v>5573</v>
      </c>
      <c r="C16759" s="371" t="s">
        <v>21</v>
      </c>
      <c r="D16759" s="372"/>
    </row>
    <row r="16760" spans="1:4" x14ac:dyDescent="0.25">
      <c r="A16760" s="369" t="s">
        <v>8949</v>
      </c>
      <c r="B16760" s="370" t="s">
        <v>8950</v>
      </c>
      <c r="C16760" s="371" t="s">
        <v>770</v>
      </c>
      <c r="D16760" s="372">
        <v>0.31</v>
      </c>
    </row>
    <row r="16761" spans="1:4" x14ac:dyDescent="0.25">
      <c r="A16761" s="369" t="s">
        <v>8993</v>
      </c>
      <c r="B16761" s="370" t="s">
        <v>8994</v>
      </c>
      <c r="C16761" s="371" t="s">
        <v>32</v>
      </c>
      <c r="D16761" s="372">
        <v>10.206</v>
      </c>
    </row>
    <row r="16762" spans="1:4" x14ac:dyDescent="0.25">
      <c r="A16762" s="369" t="s">
        <v>9049</v>
      </c>
      <c r="B16762" s="370" t="s">
        <v>9050</v>
      </c>
      <c r="C16762" s="371" t="s">
        <v>25</v>
      </c>
      <c r="D16762" s="372">
        <v>2.5499999999999998E-2</v>
      </c>
    </row>
    <row r="16763" spans="1:4" x14ac:dyDescent="0.25">
      <c r="A16763" s="369" t="s">
        <v>5574</v>
      </c>
      <c r="B16763" s="370" t="s">
        <v>5575</v>
      </c>
      <c r="C16763" s="371" t="s">
        <v>21</v>
      </c>
      <c r="D16763" s="372"/>
    </row>
    <row r="16764" spans="1:4" x14ac:dyDescent="0.25">
      <c r="A16764" s="369" t="s">
        <v>8949</v>
      </c>
      <c r="B16764" s="370" t="s">
        <v>8950</v>
      </c>
      <c r="C16764" s="371" t="s">
        <v>770</v>
      </c>
      <c r="D16764" s="372">
        <v>0.25</v>
      </c>
    </row>
    <row r="16765" spans="1:4" x14ac:dyDescent="0.25">
      <c r="A16765" s="369" t="s">
        <v>9067</v>
      </c>
      <c r="B16765" s="370" t="s">
        <v>9068</v>
      </c>
      <c r="C16765" s="371" t="s">
        <v>25</v>
      </c>
      <c r="D16765" s="372">
        <v>0.02</v>
      </c>
    </row>
    <row r="16766" spans="1:4" x14ac:dyDescent="0.25">
      <c r="A16766" s="369" t="s">
        <v>9760</v>
      </c>
      <c r="B16766" s="370" t="s">
        <v>9761</v>
      </c>
      <c r="C16766" s="371" t="s">
        <v>32</v>
      </c>
      <c r="D16766" s="372">
        <v>4</v>
      </c>
    </row>
    <row r="16767" spans="1:4" x14ac:dyDescent="0.25">
      <c r="A16767" s="369" t="s">
        <v>14697</v>
      </c>
      <c r="B16767" s="370" t="s">
        <v>14698</v>
      </c>
      <c r="C16767" s="371" t="s">
        <v>770</v>
      </c>
      <c r="D16767" s="372">
        <v>1E-3</v>
      </c>
    </row>
    <row r="16768" spans="1:4" x14ac:dyDescent="0.25">
      <c r="A16768" s="369" t="s">
        <v>14711</v>
      </c>
      <c r="B16768" s="370" t="s">
        <v>14712</v>
      </c>
      <c r="C16768" s="371" t="s">
        <v>770</v>
      </c>
      <c r="D16768" s="372">
        <v>0.03</v>
      </c>
    </row>
    <row r="16769" spans="1:4" ht="45" x14ac:dyDescent="0.25">
      <c r="A16769" s="369" t="s">
        <v>14719</v>
      </c>
      <c r="B16769" s="370" t="s">
        <v>14720</v>
      </c>
      <c r="C16769" s="371" t="s">
        <v>770</v>
      </c>
      <c r="D16769" s="372">
        <v>0.06</v>
      </c>
    </row>
    <row r="16770" spans="1:4" ht="45" x14ac:dyDescent="0.25">
      <c r="A16770" s="369" t="s">
        <v>479</v>
      </c>
      <c r="B16770" s="370" t="s">
        <v>478</v>
      </c>
      <c r="C16770" s="371" t="s">
        <v>21</v>
      </c>
      <c r="D16770" s="372"/>
    </row>
    <row r="16771" spans="1:4" x14ac:dyDescent="0.25">
      <c r="A16771" s="369" t="s">
        <v>8903</v>
      </c>
      <c r="B16771" s="370" t="s">
        <v>8904</v>
      </c>
      <c r="C16771" s="371" t="s">
        <v>770</v>
      </c>
      <c r="D16771" s="372">
        <v>0.6</v>
      </c>
    </row>
    <row r="16772" spans="1:4" x14ac:dyDescent="0.25">
      <c r="A16772" s="369" t="s">
        <v>8935</v>
      </c>
      <c r="B16772" s="370" t="s">
        <v>8936</v>
      </c>
      <c r="C16772" s="371" t="s">
        <v>770</v>
      </c>
      <c r="D16772" s="372">
        <v>0.3</v>
      </c>
    </row>
    <row r="16773" spans="1:4" x14ac:dyDescent="0.25">
      <c r="A16773" s="369" t="s">
        <v>9049</v>
      </c>
      <c r="B16773" s="370" t="s">
        <v>9050</v>
      </c>
      <c r="C16773" s="371" t="s">
        <v>25</v>
      </c>
      <c r="D16773" s="372">
        <v>0.06</v>
      </c>
    </row>
    <row r="16774" spans="1:4" ht="30" x14ac:dyDescent="0.25">
      <c r="A16774" s="369" t="s">
        <v>9320</v>
      </c>
      <c r="B16774" s="370" t="s">
        <v>9321</v>
      </c>
      <c r="C16774" s="371" t="s">
        <v>21</v>
      </c>
      <c r="D16774" s="372">
        <v>1.03</v>
      </c>
    </row>
    <row r="16775" spans="1:4" ht="45" x14ac:dyDescent="0.25">
      <c r="A16775" s="369" t="s">
        <v>14717</v>
      </c>
      <c r="B16775" s="370" t="s">
        <v>14718</v>
      </c>
      <c r="C16775" s="371" t="s">
        <v>770</v>
      </c>
      <c r="D16775" s="372">
        <v>0.20300000000000001</v>
      </c>
    </row>
    <row r="16776" spans="1:4" ht="45" x14ac:dyDescent="0.25">
      <c r="A16776" s="369" t="s">
        <v>5576</v>
      </c>
      <c r="B16776" s="370" t="s">
        <v>5577</v>
      </c>
      <c r="C16776" s="371" t="s">
        <v>21</v>
      </c>
      <c r="D16776" s="372"/>
    </row>
    <row r="16777" spans="1:4" x14ac:dyDescent="0.25">
      <c r="A16777" s="369" t="s">
        <v>8903</v>
      </c>
      <c r="B16777" s="370" t="s">
        <v>8904</v>
      </c>
      <c r="C16777" s="371" t="s">
        <v>770</v>
      </c>
      <c r="D16777" s="372">
        <v>0.6</v>
      </c>
    </row>
    <row r="16778" spans="1:4" x14ac:dyDescent="0.25">
      <c r="A16778" s="369" t="s">
        <v>8935</v>
      </c>
      <c r="B16778" s="370" t="s">
        <v>8936</v>
      </c>
      <c r="C16778" s="371" t="s">
        <v>770</v>
      </c>
      <c r="D16778" s="372">
        <v>0.3</v>
      </c>
    </row>
    <row r="16779" spans="1:4" x14ac:dyDescent="0.25">
      <c r="A16779" s="369" t="s">
        <v>9049</v>
      </c>
      <c r="B16779" s="370" t="s">
        <v>9050</v>
      </c>
      <c r="C16779" s="371" t="s">
        <v>25</v>
      </c>
      <c r="D16779" s="372">
        <v>0.06</v>
      </c>
    </row>
    <row r="16780" spans="1:4" ht="30" x14ac:dyDescent="0.25">
      <c r="A16780" s="369" t="s">
        <v>9324</v>
      </c>
      <c r="B16780" s="370" t="s">
        <v>9325</v>
      </c>
      <c r="C16780" s="371" t="s">
        <v>21</v>
      </c>
      <c r="D16780" s="372">
        <v>1.03</v>
      </c>
    </row>
    <row r="16781" spans="1:4" ht="45" x14ac:dyDescent="0.25">
      <c r="A16781" s="369" t="s">
        <v>14717</v>
      </c>
      <c r="B16781" s="370" t="s">
        <v>14718</v>
      </c>
      <c r="C16781" s="371" t="s">
        <v>770</v>
      </c>
      <c r="D16781" s="372">
        <v>0.20300000000000001</v>
      </c>
    </row>
    <row r="16782" spans="1:4" ht="45" x14ac:dyDescent="0.25">
      <c r="A16782" s="369" t="s">
        <v>480</v>
      </c>
      <c r="B16782" s="370" t="s">
        <v>8413</v>
      </c>
      <c r="C16782" s="371" t="s">
        <v>21</v>
      </c>
      <c r="D16782" s="372"/>
    </row>
    <row r="16783" spans="1:4" x14ac:dyDescent="0.25">
      <c r="A16783" s="369" t="s">
        <v>8903</v>
      </c>
      <c r="B16783" s="370" t="s">
        <v>8904</v>
      </c>
      <c r="C16783" s="371" t="s">
        <v>770</v>
      </c>
      <c r="D16783" s="372">
        <v>0.8</v>
      </c>
    </row>
    <row r="16784" spans="1:4" x14ac:dyDescent="0.25">
      <c r="A16784" s="369" t="s">
        <v>8935</v>
      </c>
      <c r="B16784" s="370" t="s">
        <v>8936</v>
      </c>
      <c r="C16784" s="371" t="s">
        <v>770</v>
      </c>
      <c r="D16784" s="372">
        <v>0.4</v>
      </c>
    </row>
    <row r="16785" spans="1:4" x14ac:dyDescent="0.25">
      <c r="A16785" s="369" t="s">
        <v>9049</v>
      </c>
      <c r="B16785" s="370" t="s">
        <v>9050</v>
      </c>
      <c r="C16785" s="371" t="s">
        <v>25</v>
      </c>
      <c r="D16785" s="372">
        <v>0.06</v>
      </c>
    </row>
    <row r="16786" spans="1:4" ht="30" x14ac:dyDescent="0.25">
      <c r="A16786" s="369" t="s">
        <v>9322</v>
      </c>
      <c r="B16786" s="370" t="s">
        <v>9323</v>
      </c>
      <c r="C16786" s="371" t="s">
        <v>21</v>
      </c>
      <c r="D16786" s="372">
        <v>1.05</v>
      </c>
    </row>
    <row r="16787" spans="1:4" x14ac:dyDescent="0.25">
      <c r="A16787" s="369" t="s">
        <v>14721</v>
      </c>
      <c r="B16787" s="370" t="s">
        <v>14722</v>
      </c>
      <c r="C16787" s="371" t="s">
        <v>770</v>
      </c>
      <c r="D16787" s="372">
        <v>2.9000000000000001E-2</v>
      </c>
    </row>
    <row r="16788" spans="1:4" ht="30" x14ac:dyDescent="0.25">
      <c r="A16788" s="369" t="s">
        <v>5578</v>
      </c>
      <c r="B16788" s="370" t="s">
        <v>8414</v>
      </c>
      <c r="C16788" s="371" t="s">
        <v>21</v>
      </c>
      <c r="D16788" s="372"/>
    </row>
    <row r="16789" spans="1:4" x14ac:dyDescent="0.25">
      <c r="A16789" s="369" t="s">
        <v>8935</v>
      </c>
      <c r="B16789" s="370" t="s">
        <v>8936</v>
      </c>
      <c r="C16789" s="371" t="s">
        <v>770</v>
      </c>
      <c r="D16789" s="372">
        <v>0.21329999999999999</v>
      </c>
    </row>
    <row r="16790" spans="1:4" x14ac:dyDescent="0.25">
      <c r="A16790" s="369" t="s">
        <v>8949</v>
      </c>
      <c r="B16790" s="370" t="s">
        <v>8950</v>
      </c>
      <c r="C16790" s="371" t="s">
        <v>770</v>
      </c>
      <c r="D16790" s="372">
        <v>0.21329999999999999</v>
      </c>
    </row>
    <row r="16791" spans="1:4" ht="30" x14ac:dyDescent="0.25">
      <c r="A16791" s="369" t="s">
        <v>9300</v>
      </c>
      <c r="B16791" s="370" t="s">
        <v>9301</v>
      </c>
      <c r="C16791" s="371" t="s">
        <v>569</v>
      </c>
      <c r="D16791" s="372">
        <v>4</v>
      </c>
    </row>
    <row r="16792" spans="1:4" ht="30" x14ac:dyDescent="0.25">
      <c r="A16792" s="369" t="s">
        <v>5579</v>
      </c>
      <c r="B16792" s="370" t="s">
        <v>8415</v>
      </c>
      <c r="C16792" s="371" t="s">
        <v>21</v>
      </c>
      <c r="D16792" s="372"/>
    </row>
    <row r="16793" spans="1:4" x14ac:dyDescent="0.25">
      <c r="A16793" s="369" t="s">
        <v>8903</v>
      </c>
      <c r="B16793" s="370" t="s">
        <v>8904</v>
      </c>
      <c r="C16793" s="371" t="s">
        <v>770</v>
      </c>
      <c r="D16793" s="372">
        <v>0.5</v>
      </c>
    </row>
    <row r="16794" spans="1:4" x14ac:dyDescent="0.25">
      <c r="A16794" s="369" t="s">
        <v>8949</v>
      </c>
      <c r="B16794" s="370" t="s">
        <v>8950</v>
      </c>
      <c r="C16794" s="371" t="s">
        <v>770</v>
      </c>
      <c r="D16794" s="372">
        <v>0.5</v>
      </c>
    </row>
    <row r="16795" spans="1:4" ht="60" x14ac:dyDescent="0.25">
      <c r="A16795" s="369" t="s">
        <v>9188</v>
      </c>
      <c r="B16795" s="370" t="s">
        <v>9189</v>
      </c>
      <c r="C16795" s="371" t="s">
        <v>21</v>
      </c>
      <c r="D16795" s="372">
        <v>1.1000000000000001</v>
      </c>
    </row>
    <row r="16796" spans="1:4" ht="30" x14ac:dyDescent="0.25">
      <c r="A16796" s="369" t="s">
        <v>5580</v>
      </c>
      <c r="B16796" s="370" t="s">
        <v>8416</v>
      </c>
      <c r="C16796" s="371" t="s">
        <v>21</v>
      </c>
      <c r="D16796" s="372"/>
    </row>
    <row r="16797" spans="1:4" x14ac:dyDescent="0.25">
      <c r="A16797" s="369" t="s">
        <v>8903</v>
      </c>
      <c r="B16797" s="370" t="s">
        <v>8904</v>
      </c>
      <c r="C16797" s="371" t="s">
        <v>770</v>
      </c>
      <c r="D16797" s="372">
        <v>0.5</v>
      </c>
    </row>
    <row r="16798" spans="1:4" x14ac:dyDescent="0.25">
      <c r="A16798" s="369" t="s">
        <v>8949</v>
      </c>
      <c r="B16798" s="370" t="s">
        <v>8950</v>
      </c>
      <c r="C16798" s="371" t="s">
        <v>770</v>
      </c>
      <c r="D16798" s="372">
        <v>0.5</v>
      </c>
    </row>
    <row r="16799" spans="1:4" ht="45" x14ac:dyDescent="0.25">
      <c r="A16799" s="369" t="s">
        <v>9190</v>
      </c>
      <c r="B16799" s="370" t="s">
        <v>9191</v>
      </c>
      <c r="C16799" s="371" t="s">
        <v>21</v>
      </c>
      <c r="D16799" s="372">
        <v>1.1000000000000001</v>
      </c>
    </row>
    <row r="16800" spans="1:4" x14ac:dyDescent="0.25">
      <c r="A16800" s="365" t="s">
        <v>8417</v>
      </c>
      <c r="B16800" s="366" t="s">
        <v>5581</v>
      </c>
      <c r="C16800" s="367"/>
      <c r="D16800" s="368"/>
    </row>
    <row r="16801" spans="1:4" x14ac:dyDescent="0.25">
      <c r="A16801" s="369" t="s">
        <v>554</v>
      </c>
      <c r="B16801" s="370" t="s">
        <v>8418</v>
      </c>
      <c r="C16801" s="371" t="s">
        <v>52</v>
      </c>
      <c r="D16801" s="372"/>
    </row>
    <row r="16802" spans="1:4" x14ac:dyDescent="0.25">
      <c r="A16802" s="369" t="s">
        <v>8935</v>
      </c>
      <c r="B16802" s="370" t="s">
        <v>8936</v>
      </c>
      <c r="C16802" s="371" t="s">
        <v>770</v>
      </c>
      <c r="D16802" s="372">
        <v>0.2</v>
      </c>
    </row>
    <row r="16803" spans="1:4" x14ac:dyDescent="0.25">
      <c r="A16803" s="369" t="s">
        <v>8949</v>
      </c>
      <c r="B16803" s="370" t="s">
        <v>8950</v>
      </c>
      <c r="C16803" s="371" t="s">
        <v>770</v>
      </c>
      <c r="D16803" s="372">
        <v>0.36</v>
      </c>
    </row>
    <row r="16804" spans="1:4" x14ac:dyDescent="0.25">
      <c r="A16804" s="369" t="s">
        <v>8993</v>
      </c>
      <c r="B16804" s="370" t="s">
        <v>8994</v>
      </c>
      <c r="C16804" s="371" t="s">
        <v>32</v>
      </c>
      <c r="D16804" s="372">
        <v>2.9159999999999999</v>
      </c>
    </row>
    <row r="16805" spans="1:4" x14ac:dyDescent="0.25">
      <c r="A16805" s="369" t="s">
        <v>9049</v>
      </c>
      <c r="B16805" s="370" t="s">
        <v>9050</v>
      </c>
      <c r="C16805" s="371" t="s">
        <v>25</v>
      </c>
      <c r="D16805" s="372">
        <v>7.3000000000000001E-3</v>
      </c>
    </row>
    <row r="16806" spans="1:4" x14ac:dyDescent="0.25">
      <c r="A16806" s="369" t="s">
        <v>9194</v>
      </c>
      <c r="B16806" s="370" t="s">
        <v>9195</v>
      </c>
      <c r="C16806" s="371" t="s">
        <v>25</v>
      </c>
      <c r="D16806" s="372">
        <v>1.6400000000000001E-2</v>
      </c>
    </row>
    <row r="16807" spans="1:4" x14ac:dyDescent="0.25">
      <c r="A16807" s="369" t="s">
        <v>9344</v>
      </c>
      <c r="B16807" s="370" t="s">
        <v>9345</v>
      </c>
      <c r="C16807" s="371" t="s">
        <v>52</v>
      </c>
      <c r="D16807" s="372">
        <v>1.04</v>
      </c>
    </row>
    <row r="16808" spans="1:4" x14ac:dyDescent="0.25">
      <c r="A16808" s="369" t="s">
        <v>463</v>
      </c>
      <c r="B16808" s="370" t="s">
        <v>8419</v>
      </c>
      <c r="C16808" s="371" t="s">
        <v>52</v>
      </c>
      <c r="D16808" s="372"/>
    </row>
    <row r="16809" spans="1:4" x14ac:dyDescent="0.25">
      <c r="A16809" s="369" t="s">
        <v>8935</v>
      </c>
      <c r="B16809" s="370" t="s">
        <v>8936</v>
      </c>
      <c r="C16809" s="371" t="s">
        <v>770</v>
      </c>
      <c r="D16809" s="372">
        <v>0.2</v>
      </c>
    </row>
    <row r="16810" spans="1:4" x14ac:dyDescent="0.25">
      <c r="A16810" s="369" t="s">
        <v>8949</v>
      </c>
      <c r="B16810" s="370" t="s">
        <v>8950</v>
      </c>
      <c r="C16810" s="371" t="s">
        <v>770</v>
      </c>
      <c r="D16810" s="372">
        <v>0.36</v>
      </c>
    </row>
    <row r="16811" spans="1:4" x14ac:dyDescent="0.25">
      <c r="A16811" s="369" t="s">
        <v>8993</v>
      </c>
      <c r="B16811" s="370" t="s">
        <v>8994</v>
      </c>
      <c r="C16811" s="371" t="s">
        <v>32</v>
      </c>
      <c r="D16811" s="372">
        <v>2.9159999999999999</v>
      </c>
    </row>
    <row r="16812" spans="1:4" x14ac:dyDescent="0.25">
      <c r="A16812" s="369" t="s">
        <v>9049</v>
      </c>
      <c r="B16812" s="370" t="s">
        <v>9050</v>
      </c>
      <c r="C16812" s="371" t="s">
        <v>25</v>
      </c>
      <c r="D16812" s="372">
        <v>7.3000000000000001E-3</v>
      </c>
    </row>
    <row r="16813" spans="1:4" x14ac:dyDescent="0.25">
      <c r="A16813" s="369" t="s">
        <v>9194</v>
      </c>
      <c r="B16813" s="370" t="s">
        <v>9195</v>
      </c>
      <c r="C16813" s="371" t="s">
        <v>25</v>
      </c>
      <c r="D16813" s="372">
        <v>1.6400000000000001E-2</v>
      </c>
    </row>
    <row r="16814" spans="1:4" x14ac:dyDescent="0.25">
      <c r="A16814" s="369" t="s">
        <v>9342</v>
      </c>
      <c r="B16814" s="370" t="s">
        <v>9343</v>
      </c>
      <c r="C16814" s="371" t="s">
        <v>52</v>
      </c>
      <c r="D16814" s="372">
        <v>1.04</v>
      </c>
    </row>
    <row r="16815" spans="1:4" ht="30" x14ac:dyDescent="0.25">
      <c r="A16815" s="369" t="s">
        <v>5582</v>
      </c>
      <c r="B16815" s="370" t="s">
        <v>5583</v>
      </c>
      <c r="C16815" s="371" t="s">
        <v>25</v>
      </c>
      <c r="D16815" s="372"/>
    </row>
    <row r="16816" spans="1:4" x14ac:dyDescent="0.25">
      <c r="A16816" s="369" t="s">
        <v>8935</v>
      </c>
      <c r="B16816" s="370" t="s">
        <v>8936</v>
      </c>
      <c r="C16816" s="371" t="s">
        <v>770</v>
      </c>
      <c r="D16816" s="372">
        <v>0.8</v>
      </c>
    </row>
    <row r="16817" spans="1:4" x14ac:dyDescent="0.25">
      <c r="A16817" s="369" t="s">
        <v>8949</v>
      </c>
      <c r="B16817" s="370" t="s">
        <v>8950</v>
      </c>
      <c r="C16817" s="371" t="s">
        <v>770</v>
      </c>
      <c r="D16817" s="372">
        <v>1.2</v>
      </c>
    </row>
    <row r="16818" spans="1:4" x14ac:dyDescent="0.25">
      <c r="A16818" s="369" t="s">
        <v>9194</v>
      </c>
      <c r="B16818" s="370" t="s">
        <v>9195</v>
      </c>
      <c r="C16818" s="371" t="s">
        <v>25</v>
      </c>
      <c r="D16818" s="372">
        <v>1.03</v>
      </c>
    </row>
    <row r="16819" spans="1:4" x14ac:dyDescent="0.25">
      <c r="A16819" s="369" t="s">
        <v>9370</v>
      </c>
      <c r="B16819" s="370" t="s">
        <v>9371</v>
      </c>
      <c r="C16819" s="371" t="s">
        <v>21</v>
      </c>
      <c r="D16819" s="372">
        <v>0.67359999999999998</v>
      </c>
    </row>
    <row r="16820" spans="1:4" ht="30" x14ac:dyDescent="0.25">
      <c r="A16820" s="369" t="s">
        <v>5584</v>
      </c>
      <c r="B16820" s="370" t="s">
        <v>5585</v>
      </c>
      <c r="C16820" s="371" t="s">
        <v>25</v>
      </c>
      <c r="D16820" s="372"/>
    </row>
    <row r="16821" spans="1:4" x14ac:dyDescent="0.25">
      <c r="A16821" s="369" t="s">
        <v>8935</v>
      </c>
      <c r="B16821" s="370" t="s">
        <v>8936</v>
      </c>
      <c r="C16821" s="371" t="s">
        <v>770</v>
      </c>
      <c r="D16821" s="372">
        <v>0.8</v>
      </c>
    </row>
    <row r="16822" spans="1:4" x14ac:dyDescent="0.25">
      <c r="A16822" s="369" t="s">
        <v>8949</v>
      </c>
      <c r="B16822" s="370" t="s">
        <v>8950</v>
      </c>
      <c r="C16822" s="371" t="s">
        <v>770</v>
      </c>
      <c r="D16822" s="372">
        <v>1.2</v>
      </c>
    </row>
    <row r="16823" spans="1:4" x14ac:dyDescent="0.25">
      <c r="A16823" s="369" t="s">
        <v>9196</v>
      </c>
      <c r="B16823" s="370" t="s">
        <v>9197</v>
      </c>
      <c r="C16823" s="371" t="s">
        <v>25</v>
      </c>
      <c r="D16823" s="372">
        <v>1.03</v>
      </c>
    </row>
    <row r="16824" spans="1:4" x14ac:dyDescent="0.25">
      <c r="A16824" s="369" t="s">
        <v>9370</v>
      </c>
      <c r="B16824" s="370" t="s">
        <v>9371</v>
      </c>
      <c r="C16824" s="371" t="s">
        <v>21</v>
      </c>
      <c r="D16824" s="372">
        <v>0.67359999999999998</v>
      </c>
    </row>
    <row r="16825" spans="1:4" x14ac:dyDescent="0.25">
      <c r="A16825" s="369" t="s">
        <v>5586</v>
      </c>
      <c r="B16825" s="370" t="s">
        <v>5587</v>
      </c>
      <c r="C16825" s="371" t="s">
        <v>25</v>
      </c>
      <c r="D16825" s="372"/>
    </row>
    <row r="16826" spans="1:4" x14ac:dyDescent="0.25">
      <c r="A16826" s="369" t="s">
        <v>8935</v>
      </c>
      <c r="B16826" s="370" t="s">
        <v>8936</v>
      </c>
      <c r="C16826" s="371" t="s">
        <v>770</v>
      </c>
      <c r="D16826" s="372">
        <v>6.2220000000000004</v>
      </c>
    </row>
    <row r="16827" spans="1:4" x14ac:dyDescent="0.25">
      <c r="A16827" s="369" t="s">
        <v>8949</v>
      </c>
      <c r="B16827" s="370" t="s">
        <v>8950</v>
      </c>
      <c r="C16827" s="371" t="s">
        <v>770</v>
      </c>
      <c r="D16827" s="372">
        <v>8.0830000000000002</v>
      </c>
    </row>
    <row r="16828" spans="1:4" x14ac:dyDescent="0.25">
      <c r="A16828" s="369" t="s">
        <v>9049</v>
      </c>
      <c r="B16828" s="370" t="s">
        <v>9050</v>
      </c>
      <c r="C16828" s="371" t="s">
        <v>25</v>
      </c>
      <c r="D16828" s="372">
        <v>0.27600000000000002</v>
      </c>
    </row>
    <row r="16829" spans="1:4" ht="30" x14ac:dyDescent="0.25">
      <c r="A16829" s="369" t="s">
        <v>14777</v>
      </c>
      <c r="B16829" s="370" t="s">
        <v>14778</v>
      </c>
      <c r="C16829" s="371" t="s">
        <v>770</v>
      </c>
      <c r="D16829" s="372">
        <v>0.54</v>
      </c>
    </row>
    <row r="16830" spans="1:4" x14ac:dyDescent="0.25">
      <c r="A16830" s="369" t="s">
        <v>14978</v>
      </c>
      <c r="B16830" s="370" t="s">
        <v>14979</v>
      </c>
      <c r="C16830" s="371" t="s">
        <v>25</v>
      </c>
      <c r="D16830" s="372">
        <v>5.5E-2</v>
      </c>
    </row>
    <row r="16831" spans="1:4" ht="30" x14ac:dyDescent="0.25">
      <c r="A16831" s="369" t="s">
        <v>537</v>
      </c>
      <c r="B16831" s="370" t="s">
        <v>5588</v>
      </c>
      <c r="C16831" s="371" t="s">
        <v>25</v>
      </c>
      <c r="D16831" s="372"/>
    </row>
    <row r="16832" spans="1:4" x14ac:dyDescent="0.25">
      <c r="A16832" s="369" t="s">
        <v>8935</v>
      </c>
      <c r="B16832" s="370" t="s">
        <v>8936</v>
      </c>
      <c r="C16832" s="371" t="s">
        <v>770</v>
      </c>
      <c r="D16832" s="372">
        <v>2</v>
      </c>
    </row>
    <row r="16833" spans="1:4" x14ac:dyDescent="0.25">
      <c r="A16833" s="369" t="s">
        <v>8949</v>
      </c>
      <c r="B16833" s="370" t="s">
        <v>8950</v>
      </c>
      <c r="C16833" s="371" t="s">
        <v>770</v>
      </c>
      <c r="D16833" s="372">
        <v>2</v>
      </c>
    </row>
    <row r="16834" spans="1:4" x14ac:dyDescent="0.25">
      <c r="A16834" s="369" t="s">
        <v>9055</v>
      </c>
      <c r="B16834" s="370" t="s">
        <v>9056</v>
      </c>
      <c r="C16834" s="371" t="s">
        <v>25</v>
      </c>
      <c r="D16834" s="372">
        <v>0.30299999999999999</v>
      </c>
    </row>
    <row r="16835" spans="1:4" x14ac:dyDescent="0.25">
      <c r="A16835" s="369" t="s">
        <v>9194</v>
      </c>
      <c r="B16835" s="370" t="s">
        <v>9195</v>
      </c>
      <c r="C16835" s="371" t="s">
        <v>25</v>
      </c>
      <c r="D16835" s="372">
        <v>1.03</v>
      </c>
    </row>
    <row r="16836" spans="1:4" x14ac:dyDescent="0.25">
      <c r="A16836" s="369" t="s">
        <v>9370</v>
      </c>
      <c r="B16836" s="370" t="s">
        <v>9371</v>
      </c>
      <c r="C16836" s="371" t="s">
        <v>21</v>
      </c>
      <c r="D16836" s="372">
        <v>2.2574999999999998</v>
      </c>
    </row>
    <row r="16837" spans="1:4" ht="30" x14ac:dyDescent="0.25">
      <c r="A16837" s="369" t="s">
        <v>5589</v>
      </c>
      <c r="B16837" s="370" t="s">
        <v>5590</v>
      </c>
      <c r="C16837" s="371" t="s">
        <v>25</v>
      </c>
      <c r="D16837" s="372"/>
    </row>
    <row r="16838" spans="1:4" x14ac:dyDescent="0.25">
      <c r="A16838" s="369" t="s">
        <v>8935</v>
      </c>
      <c r="B16838" s="370" t="s">
        <v>8936</v>
      </c>
      <c r="C16838" s="371" t="s">
        <v>770</v>
      </c>
      <c r="D16838" s="372">
        <v>2</v>
      </c>
    </row>
    <row r="16839" spans="1:4" x14ac:dyDescent="0.25">
      <c r="A16839" s="369" t="s">
        <v>8949</v>
      </c>
      <c r="B16839" s="370" t="s">
        <v>8950</v>
      </c>
      <c r="C16839" s="371" t="s">
        <v>770</v>
      </c>
      <c r="D16839" s="372">
        <v>2</v>
      </c>
    </row>
    <row r="16840" spans="1:4" x14ac:dyDescent="0.25">
      <c r="A16840" s="369" t="s">
        <v>9055</v>
      </c>
      <c r="B16840" s="370" t="s">
        <v>9056</v>
      </c>
      <c r="C16840" s="371" t="s">
        <v>25</v>
      </c>
      <c r="D16840" s="372">
        <v>0.30299999999999999</v>
      </c>
    </row>
    <row r="16841" spans="1:4" x14ac:dyDescent="0.25">
      <c r="A16841" s="369" t="s">
        <v>9196</v>
      </c>
      <c r="B16841" s="370" t="s">
        <v>9197</v>
      </c>
      <c r="C16841" s="371" t="s">
        <v>25</v>
      </c>
      <c r="D16841" s="372">
        <v>1.03</v>
      </c>
    </row>
    <row r="16842" spans="1:4" x14ac:dyDescent="0.25">
      <c r="A16842" s="369" t="s">
        <v>9370</v>
      </c>
      <c r="B16842" s="370" t="s">
        <v>9371</v>
      </c>
      <c r="C16842" s="371" t="s">
        <v>21</v>
      </c>
      <c r="D16842" s="372">
        <v>2.2574999999999998</v>
      </c>
    </row>
    <row r="16843" spans="1:4" x14ac:dyDescent="0.25">
      <c r="A16843" s="365" t="s">
        <v>8420</v>
      </c>
      <c r="B16843" s="366" t="s">
        <v>15256</v>
      </c>
      <c r="C16843" s="367"/>
      <c r="D16843" s="368"/>
    </row>
    <row r="16844" spans="1:4" x14ac:dyDescent="0.25">
      <c r="A16844" s="369" t="s">
        <v>5592</v>
      </c>
      <c r="B16844" s="370" t="s">
        <v>5593</v>
      </c>
      <c r="C16844" s="371" t="s">
        <v>21</v>
      </c>
      <c r="D16844" s="372"/>
    </row>
    <row r="16845" spans="1:4" x14ac:dyDescent="0.25">
      <c r="A16845" s="369" t="s">
        <v>8993</v>
      </c>
      <c r="B16845" s="370" t="s">
        <v>8994</v>
      </c>
      <c r="C16845" s="371" t="s">
        <v>32</v>
      </c>
      <c r="D16845" s="372">
        <v>3.5</v>
      </c>
    </row>
    <row r="16846" spans="1:4" x14ac:dyDescent="0.25">
      <c r="A16846" s="369" t="s">
        <v>9049</v>
      </c>
      <c r="B16846" s="370" t="s">
        <v>9050</v>
      </c>
      <c r="C16846" s="371" t="s">
        <v>25</v>
      </c>
      <c r="D16846" s="372">
        <v>7.0000000000000007E-2</v>
      </c>
    </row>
    <row r="16847" spans="1:4" x14ac:dyDescent="0.25">
      <c r="A16847" s="369" t="s">
        <v>10696</v>
      </c>
      <c r="B16847" s="370" t="s">
        <v>10697</v>
      </c>
      <c r="C16847" s="371" t="s">
        <v>21</v>
      </c>
      <c r="D16847" s="372">
        <v>1</v>
      </c>
    </row>
    <row r="16848" spans="1:4" ht="30" x14ac:dyDescent="0.25">
      <c r="A16848" s="369" t="s">
        <v>5594</v>
      </c>
      <c r="B16848" s="370" t="s">
        <v>8421</v>
      </c>
      <c r="C16848" s="371" t="s">
        <v>21</v>
      </c>
      <c r="D16848" s="372"/>
    </row>
    <row r="16849" spans="1:4" x14ac:dyDescent="0.25">
      <c r="A16849" s="369" t="s">
        <v>8935</v>
      </c>
      <c r="B16849" s="370" t="s">
        <v>8936</v>
      </c>
      <c r="C16849" s="371" t="s">
        <v>770</v>
      </c>
      <c r="D16849" s="372">
        <v>0.3</v>
      </c>
    </row>
    <row r="16850" spans="1:4" x14ac:dyDescent="0.25">
      <c r="A16850" s="369" t="s">
        <v>8949</v>
      </c>
      <c r="B16850" s="370" t="s">
        <v>8950</v>
      </c>
      <c r="C16850" s="371" t="s">
        <v>770</v>
      </c>
      <c r="D16850" s="372">
        <v>0.2</v>
      </c>
    </row>
    <row r="16851" spans="1:4" ht="60" x14ac:dyDescent="0.25">
      <c r="A16851" s="369" t="s">
        <v>9021</v>
      </c>
      <c r="B16851" s="370" t="s">
        <v>9022</v>
      </c>
      <c r="C16851" s="371" t="s">
        <v>32</v>
      </c>
      <c r="D16851" s="372">
        <v>4.8</v>
      </c>
    </row>
    <row r="16852" spans="1:4" ht="30" x14ac:dyDescent="0.25">
      <c r="A16852" s="369" t="s">
        <v>9346</v>
      </c>
      <c r="B16852" s="370" t="s">
        <v>9347</v>
      </c>
      <c r="C16852" s="371" t="s">
        <v>21</v>
      </c>
      <c r="D16852" s="372">
        <v>1.05</v>
      </c>
    </row>
    <row r="16853" spans="1:4" ht="30" x14ac:dyDescent="0.25">
      <c r="A16853" s="369" t="s">
        <v>5595</v>
      </c>
      <c r="B16853" s="370" t="s">
        <v>8422</v>
      </c>
      <c r="C16853" s="371" t="s">
        <v>21</v>
      </c>
      <c r="D16853" s="372"/>
    </row>
    <row r="16854" spans="1:4" x14ac:dyDescent="0.25">
      <c r="A16854" s="369" t="s">
        <v>8935</v>
      </c>
      <c r="B16854" s="370" t="s">
        <v>8936</v>
      </c>
      <c r="C16854" s="371" t="s">
        <v>770</v>
      </c>
      <c r="D16854" s="372">
        <v>0.3</v>
      </c>
    </row>
    <row r="16855" spans="1:4" x14ac:dyDescent="0.25">
      <c r="A16855" s="369" t="s">
        <v>8949</v>
      </c>
      <c r="B16855" s="370" t="s">
        <v>8950</v>
      </c>
      <c r="C16855" s="371" t="s">
        <v>770</v>
      </c>
      <c r="D16855" s="372">
        <v>0.2</v>
      </c>
    </row>
    <row r="16856" spans="1:4" ht="60" x14ac:dyDescent="0.25">
      <c r="A16856" s="369" t="s">
        <v>9021</v>
      </c>
      <c r="B16856" s="370" t="s">
        <v>9022</v>
      </c>
      <c r="C16856" s="371" t="s">
        <v>32</v>
      </c>
      <c r="D16856" s="372">
        <v>4.8</v>
      </c>
    </row>
    <row r="16857" spans="1:4" ht="45" x14ac:dyDescent="0.25">
      <c r="A16857" s="369" t="s">
        <v>9340</v>
      </c>
      <c r="B16857" s="370" t="s">
        <v>9341</v>
      </c>
      <c r="C16857" s="371" t="s">
        <v>21</v>
      </c>
      <c r="D16857" s="372">
        <v>1.05</v>
      </c>
    </row>
    <row r="16858" spans="1:4" ht="30" x14ac:dyDescent="0.25">
      <c r="A16858" s="369" t="s">
        <v>5596</v>
      </c>
      <c r="B16858" s="370" t="s">
        <v>8423</v>
      </c>
      <c r="C16858" s="371" t="s">
        <v>21</v>
      </c>
      <c r="D16858" s="372"/>
    </row>
    <row r="16859" spans="1:4" x14ac:dyDescent="0.25">
      <c r="A16859" s="369" t="s">
        <v>8935</v>
      </c>
      <c r="B16859" s="370" t="s">
        <v>8936</v>
      </c>
      <c r="C16859" s="371" t="s">
        <v>770</v>
      </c>
      <c r="D16859" s="372">
        <v>0.25</v>
      </c>
    </row>
    <row r="16860" spans="1:4" x14ac:dyDescent="0.25">
      <c r="A16860" s="369" t="s">
        <v>8949</v>
      </c>
      <c r="B16860" s="370" t="s">
        <v>8950</v>
      </c>
      <c r="C16860" s="371" t="s">
        <v>770</v>
      </c>
      <c r="D16860" s="372">
        <v>0.2</v>
      </c>
    </row>
    <row r="16861" spans="1:4" ht="30" x14ac:dyDescent="0.25">
      <c r="A16861" s="369" t="s">
        <v>9015</v>
      </c>
      <c r="B16861" s="370" t="s">
        <v>9016</v>
      </c>
      <c r="C16861" s="371" t="s">
        <v>32</v>
      </c>
      <c r="D16861" s="372">
        <v>0.7</v>
      </c>
    </row>
    <row r="16862" spans="1:4" ht="30" x14ac:dyDescent="0.25">
      <c r="A16862" s="369" t="s">
        <v>5597</v>
      </c>
      <c r="B16862" s="370" t="s">
        <v>8424</v>
      </c>
      <c r="C16862" s="371" t="s">
        <v>21</v>
      </c>
      <c r="D16862" s="372"/>
    </row>
    <row r="16863" spans="1:4" x14ac:dyDescent="0.25">
      <c r="A16863" s="369" t="s">
        <v>8935</v>
      </c>
      <c r="B16863" s="370" t="s">
        <v>8936</v>
      </c>
      <c r="C16863" s="371" t="s">
        <v>770</v>
      </c>
      <c r="D16863" s="372">
        <v>0.25</v>
      </c>
    </row>
    <row r="16864" spans="1:4" x14ac:dyDescent="0.25">
      <c r="A16864" s="369" t="s">
        <v>8949</v>
      </c>
      <c r="B16864" s="370" t="s">
        <v>8950</v>
      </c>
      <c r="C16864" s="371" t="s">
        <v>770</v>
      </c>
      <c r="D16864" s="372">
        <v>0.2</v>
      </c>
    </row>
    <row r="16865" spans="1:4" x14ac:dyDescent="0.25">
      <c r="A16865" s="369" t="s">
        <v>8995</v>
      </c>
      <c r="B16865" s="370" t="s">
        <v>8996</v>
      </c>
      <c r="C16865" s="371" t="s">
        <v>32</v>
      </c>
      <c r="D16865" s="372">
        <v>0.72</v>
      </c>
    </row>
    <row r="16866" spans="1:4" ht="30" x14ac:dyDescent="0.25">
      <c r="A16866" s="369" t="s">
        <v>5598</v>
      </c>
      <c r="B16866" s="370" t="s">
        <v>8425</v>
      </c>
      <c r="C16866" s="371" t="s">
        <v>21</v>
      </c>
      <c r="D16866" s="372"/>
    </row>
    <row r="16867" spans="1:4" x14ac:dyDescent="0.25">
      <c r="A16867" s="369" t="s">
        <v>8935</v>
      </c>
      <c r="B16867" s="370" t="s">
        <v>8936</v>
      </c>
      <c r="C16867" s="371" t="s">
        <v>770</v>
      </c>
      <c r="D16867" s="372">
        <v>0.6</v>
      </c>
    </row>
    <row r="16868" spans="1:4" x14ac:dyDescent="0.25">
      <c r="A16868" s="369" t="s">
        <v>8949</v>
      </c>
      <c r="B16868" s="370" t="s">
        <v>8950</v>
      </c>
      <c r="C16868" s="371" t="s">
        <v>770</v>
      </c>
      <c r="D16868" s="372">
        <v>0.7</v>
      </c>
    </row>
    <row r="16869" spans="1:4" x14ac:dyDescent="0.25">
      <c r="A16869" s="369" t="s">
        <v>8993</v>
      </c>
      <c r="B16869" s="370" t="s">
        <v>8994</v>
      </c>
      <c r="C16869" s="371" t="s">
        <v>32</v>
      </c>
      <c r="D16869" s="372">
        <v>2.8</v>
      </c>
    </row>
    <row r="16870" spans="1:4" x14ac:dyDescent="0.25">
      <c r="A16870" s="369" t="s">
        <v>9049</v>
      </c>
      <c r="B16870" s="370" t="s">
        <v>9050</v>
      </c>
      <c r="C16870" s="371" t="s">
        <v>25</v>
      </c>
      <c r="D16870" s="372">
        <v>0.16700000000000001</v>
      </c>
    </row>
    <row r="16871" spans="1:4" ht="30" x14ac:dyDescent="0.25">
      <c r="A16871" s="369" t="s">
        <v>9982</v>
      </c>
      <c r="B16871" s="370" t="s">
        <v>9983</v>
      </c>
      <c r="C16871" s="371" t="s">
        <v>21</v>
      </c>
      <c r="D16871" s="372">
        <v>1.05</v>
      </c>
    </row>
    <row r="16872" spans="1:4" x14ac:dyDescent="0.25">
      <c r="A16872" s="365" t="s">
        <v>8426</v>
      </c>
      <c r="B16872" s="366" t="s">
        <v>15257</v>
      </c>
      <c r="C16872" s="367"/>
      <c r="D16872" s="368"/>
    </row>
    <row r="16873" spans="1:4" x14ac:dyDescent="0.25">
      <c r="A16873" s="369" t="s">
        <v>5599</v>
      </c>
      <c r="B16873" s="370" t="s">
        <v>8428</v>
      </c>
      <c r="C16873" s="371" t="s">
        <v>52</v>
      </c>
      <c r="D16873" s="372"/>
    </row>
    <row r="16874" spans="1:4" x14ac:dyDescent="0.25">
      <c r="A16874" s="369" t="s">
        <v>8935</v>
      </c>
      <c r="B16874" s="370" t="s">
        <v>8936</v>
      </c>
      <c r="C16874" s="371" t="s">
        <v>770</v>
      </c>
      <c r="D16874" s="372">
        <v>0.23</v>
      </c>
    </row>
    <row r="16875" spans="1:4" x14ac:dyDescent="0.25">
      <c r="A16875" s="369" t="s">
        <v>8949</v>
      </c>
      <c r="B16875" s="370" t="s">
        <v>8950</v>
      </c>
      <c r="C16875" s="371" t="s">
        <v>770</v>
      </c>
      <c r="D16875" s="372">
        <v>0.41</v>
      </c>
    </row>
    <row r="16876" spans="1:4" x14ac:dyDescent="0.25">
      <c r="A16876" s="369" t="s">
        <v>8993</v>
      </c>
      <c r="B16876" s="370" t="s">
        <v>8994</v>
      </c>
      <c r="C16876" s="371" t="s">
        <v>32</v>
      </c>
      <c r="D16876" s="372">
        <v>3.3050000000000002</v>
      </c>
    </row>
    <row r="16877" spans="1:4" x14ac:dyDescent="0.25">
      <c r="A16877" s="369" t="s">
        <v>9049</v>
      </c>
      <c r="B16877" s="370" t="s">
        <v>9050</v>
      </c>
      <c r="C16877" s="371" t="s">
        <v>25</v>
      </c>
      <c r="D16877" s="372">
        <v>8.0000000000000002E-3</v>
      </c>
    </row>
    <row r="16878" spans="1:4" ht="45" x14ac:dyDescent="0.25">
      <c r="A16878" s="369" t="s">
        <v>9338</v>
      </c>
      <c r="B16878" s="370" t="s">
        <v>9339</v>
      </c>
      <c r="C16878" s="371" t="s">
        <v>52</v>
      </c>
      <c r="D16878" s="372">
        <v>1</v>
      </c>
    </row>
    <row r="16879" spans="1:4" x14ac:dyDescent="0.25">
      <c r="A16879" s="369" t="s">
        <v>5600</v>
      </c>
      <c r="B16879" s="370" t="s">
        <v>8429</v>
      </c>
      <c r="C16879" s="371" t="s">
        <v>52</v>
      </c>
      <c r="D16879" s="372"/>
    </row>
    <row r="16880" spans="1:4" x14ac:dyDescent="0.25">
      <c r="A16880" s="369" t="s">
        <v>8935</v>
      </c>
      <c r="B16880" s="370" t="s">
        <v>8936</v>
      </c>
      <c r="C16880" s="371" t="s">
        <v>770</v>
      </c>
      <c r="D16880" s="372">
        <v>0.2</v>
      </c>
    </row>
    <row r="16881" spans="1:4" x14ac:dyDescent="0.25">
      <c r="A16881" s="369" t="s">
        <v>8949</v>
      </c>
      <c r="B16881" s="370" t="s">
        <v>8950</v>
      </c>
      <c r="C16881" s="371" t="s">
        <v>770</v>
      </c>
      <c r="D16881" s="372">
        <v>0.36</v>
      </c>
    </row>
    <row r="16882" spans="1:4" x14ac:dyDescent="0.25">
      <c r="A16882" s="369" t="s">
        <v>8993</v>
      </c>
      <c r="B16882" s="370" t="s">
        <v>8994</v>
      </c>
      <c r="C16882" s="371" t="s">
        <v>32</v>
      </c>
      <c r="D16882" s="372">
        <v>2.9159999999999999</v>
      </c>
    </row>
    <row r="16883" spans="1:4" x14ac:dyDescent="0.25">
      <c r="A16883" s="369" t="s">
        <v>9049</v>
      </c>
      <c r="B16883" s="370" t="s">
        <v>9050</v>
      </c>
      <c r="C16883" s="371" t="s">
        <v>25</v>
      </c>
      <c r="D16883" s="372">
        <v>7.3000000000000001E-3</v>
      </c>
    </row>
    <row r="16884" spans="1:4" x14ac:dyDescent="0.25">
      <c r="A16884" s="369" t="s">
        <v>9194</v>
      </c>
      <c r="B16884" s="370" t="s">
        <v>9195</v>
      </c>
      <c r="C16884" s="371" t="s">
        <v>25</v>
      </c>
      <c r="D16884" s="372">
        <v>1.6400000000000001E-2</v>
      </c>
    </row>
    <row r="16885" spans="1:4" x14ac:dyDescent="0.25">
      <c r="A16885" s="369" t="s">
        <v>5601</v>
      </c>
      <c r="B16885" s="370" t="s">
        <v>5602</v>
      </c>
      <c r="C16885" s="371" t="s">
        <v>21</v>
      </c>
      <c r="D16885" s="372"/>
    </row>
    <row r="16886" spans="1:4" x14ac:dyDescent="0.25">
      <c r="A16886" s="369" t="s">
        <v>8935</v>
      </c>
      <c r="B16886" s="370" t="s">
        <v>8936</v>
      </c>
      <c r="C16886" s="371" t="s">
        <v>770</v>
      </c>
      <c r="D16886" s="372">
        <v>0.5</v>
      </c>
    </row>
    <row r="16887" spans="1:4" x14ac:dyDescent="0.25">
      <c r="A16887" s="369" t="s">
        <v>8949</v>
      </c>
      <c r="B16887" s="370" t="s">
        <v>8950</v>
      </c>
      <c r="C16887" s="371" t="s">
        <v>770</v>
      </c>
      <c r="D16887" s="372">
        <v>0.67</v>
      </c>
    </row>
    <row r="16888" spans="1:4" x14ac:dyDescent="0.25">
      <c r="A16888" s="369" t="s">
        <v>9051</v>
      </c>
      <c r="B16888" s="370" t="s">
        <v>9052</v>
      </c>
      <c r="C16888" s="371" t="s">
        <v>25</v>
      </c>
      <c r="D16888" s="372">
        <v>0.1</v>
      </c>
    </row>
    <row r="16889" spans="1:4" ht="30" x14ac:dyDescent="0.25">
      <c r="A16889" s="369" t="s">
        <v>5603</v>
      </c>
      <c r="B16889" s="370" t="s">
        <v>8430</v>
      </c>
      <c r="C16889" s="371" t="s">
        <v>21</v>
      </c>
      <c r="D16889" s="372"/>
    </row>
    <row r="16890" spans="1:4" x14ac:dyDescent="0.25">
      <c r="A16890" s="369" t="s">
        <v>8935</v>
      </c>
      <c r="B16890" s="370" t="s">
        <v>8936</v>
      </c>
      <c r="C16890" s="371" t="s">
        <v>770</v>
      </c>
      <c r="D16890" s="372">
        <v>0.46</v>
      </c>
    </row>
    <row r="16891" spans="1:4" x14ac:dyDescent="0.25">
      <c r="A16891" s="369" t="s">
        <v>8949</v>
      </c>
      <c r="B16891" s="370" t="s">
        <v>8950</v>
      </c>
      <c r="C16891" s="371" t="s">
        <v>770</v>
      </c>
      <c r="D16891" s="372">
        <v>0.23</v>
      </c>
    </row>
    <row r="16892" spans="1:4" x14ac:dyDescent="0.25">
      <c r="A16892" s="369" t="s">
        <v>9049</v>
      </c>
      <c r="B16892" s="370" t="s">
        <v>9050</v>
      </c>
      <c r="C16892" s="371" t="s">
        <v>25</v>
      </c>
      <c r="D16892" s="372">
        <v>0.06</v>
      </c>
    </row>
    <row r="16893" spans="1:4" ht="45" x14ac:dyDescent="0.25">
      <c r="A16893" s="369" t="s">
        <v>14717</v>
      </c>
      <c r="B16893" s="370" t="s">
        <v>14718</v>
      </c>
      <c r="C16893" s="371" t="s">
        <v>770</v>
      </c>
      <c r="D16893" s="372">
        <v>2.5000000000000001E-2</v>
      </c>
    </row>
    <row r="16894" spans="1:4" ht="30" x14ac:dyDescent="0.25">
      <c r="A16894" s="369" t="s">
        <v>5604</v>
      </c>
      <c r="B16894" s="370" t="s">
        <v>8431</v>
      </c>
      <c r="C16894" s="371" t="s">
        <v>21</v>
      </c>
      <c r="D16894" s="372"/>
    </row>
    <row r="16895" spans="1:4" x14ac:dyDescent="0.25">
      <c r="A16895" s="369" t="s">
        <v>8935</v>
      </c>
      <c r="B16895" s="370" t="s">
        <v>8936</v>
      </c>
      <c r="C16895" s="371" t="s">
        <v>770</v>
      </c>
      <c r="D16895" s="372">
        <v>0.53</v>
      </c>
    </row>
    <row r="16896" spans="1:4" x14ac:dyDescent="0.25">
      <c r="A16896" s="369" t="s">
        <v>8949</v>
      </c>
      <c r="B16896" s="370" t="s">
        <v>8950</v>
      </c>
      <c r="C16896" s="371" t="s">
        <v>770</v>
      </c>
      <c r="D16896" s="372">
        <v>0.27</v>
      </c>
    </row>
    <row r="16897" spans="1:4" x14ac:dyDescent="0.25">
      <c r="A16897" s="369" t="s">
        <v>9049</v>
      </c>
      <c r="B16897" s="370" t="s">
        <v>9050</v>
      </c>
      <c r="C16897" s="371" t="s">
        <v>25</v>
      </c>
      <c r="D16897" s="372">
        <v>0.06</v>
      </c>
    </row>
    <row r="16898" spans="1:4" ht="45" x14ac:dyDescent="0.25">
      <c r="A16898" s="369" t="s">
        <v>14717</v>
      </c>
      <c r="B16898" s="370" t="s">
        <v>14718</v>
      </c>
      <c r="C16898" s="371" t="s">
        <v>770</v>
      </c>
      <c r="D16898" s="372">
        <v>2.9000000000000001E-2</v>
      </c>
    </row>
    <row r="16899" spans="1:4" ht="30" x14ac:dyDescent="0.25">
      <c r="A16899" s="369" t="s">
        <v>5605</v>
      </c>
      <c r="B16899" s="370" t="s">
        <v>8432</v>
      </c>
      <c r="C16899" s="371" t="s">
        <v>21</v>
      </c>
      <c r="D16899" s="372"/>
    </row>
    <row r="16900" spans="1:4" x14ac:dyDescent="0.25">
      <c r="A16900" s="369" t="s">
        <v>8935</v>
      </c>
      <c r="B16900" s="370" t="s">
        <v>8936</v>
      </c>
      <c r="C16900" s="371" t="s">
        <v>770</v>
      </c>
      <c r="D16900" s="372">
        <v>0.64</v>
      </c>
    </row>
    <row r="16901" spans="1:4" x14ac:dyDescent="0.25">
      <c r="A16901" s="369" t="s">
        <v>8949</v>
      </c>
      <c r="B16901" s="370" t="s">
        <v>8950</v>
      </c>
      <c r="C16901" s="371" t="s">
        <v>770</v>
      </c>
      <c r="D16901" s="372">
        <v>0.32</v>
      </c>
    </row>
    <row r="16902" spans="1:4" x14ac:dyDescent="0.25">
      <c r="A16902" s="369" t="s">
        <v>9049</v>
      </c>
      <c r="B16902" s="370" t="s">
        <v>9050</v>
      </c>
      <c r="C16902" s="371" t="s">
        <v>25</v>
      </c>
      <c r="D16902" s="372">
        <v>0.06</v>
      </c>
    </row>
    <row r="16903" spans="1:4" ht="45" x14ac:dyDescent="0.25">
      <c r="A16903" s="369" t="s">
        <v>14717</v>
      </c>
      <c r="B16903" s="370" t="s">
        <v>14718</v>
      </c>
      <c r="C16903" s="371" t="s">
        <v>770</v>
      </c>
      <c r="D16903" s="372">
        <v>3.5000000000000003E-2</v>
      </c>
    </row>
    <row r="16904" spans="1:4" x14ac:dyDescent="0.25">
      <c r="A16904" s="365" t="s">
        <v>8433</v>
      </c>
      <c r="B16904" s="366" t="s">
        <v>5606</v>
      </c>
      <c r="C16904" s="367"/>
      <c r="D16904" s="368"/>
    </row>
    <row r="16905" spans="1:4" x14ac:dyDescent="0.25">
      <c r="A16905" s="365" t="s">
        <v>8434</v>
      </c>
      <c r="B16905" s="366" t="s">
        <v>5607</v>
      </c>
      <c r="C16905" s="367"/>
      <c r="D16905" s="368"/>
    </row>
    <row r="16906" spans="1:4" x14ac:dyDescent="0.25">
      <c r="A16906" s="369" t="s">
        <v>5608</v>
      </c>
      <c r="B16906" s="370" t="s">
        <v>5609</v>
      </c>
      <c r="C16906" s="371" t="s">
        <v>21</v>
      </c>
      <c r="D16906" s="372"/>
    </row>
    <row r="16907" spans="1:4" x14ac:dyDescent="0.25">
      <c r="A16907" s="369" t="s">
        <v>8949</v>
      </c>
      <c r="B16907" s="370" t="s">
        <v>8950</v>
      </c>
      <c r="C16907" s="371" t="s">
        <v>770</v>
      </c>
      <c r="D16907" s="372">
        <v>0.7</v>
      </c>
    </row>
    <row r="16908" spans="1:4" x14ac:dyDescent="0.25">
      <c r="A16908" s="369" t="s">
        <v>5610</v>
      </c>
      <c r="B16908" s="370" t="s">
        <v>5611</v>
      </c>
      <c r="C16908" s="371" t="s">
        <v>21</v>
      </c>
      <c r="D16908" s="372"/>
    </row>
    <row r="16909" spans="1:4" x14ac:dyDescent="0.25">
      <c r="A16909" s="369" t="s">
        <v>8943</v>
      </c>
      <c r="B16909" s="370" t="s">
        <v>8944</v>
      </c>
      <c r="C16909" s="371" t="s">
        <v>770</v>
      </c>
      <c r="D16909" s="372">
        <v>0.1</v>
      </c>
    </row>
    <row r="16910" spans="1:4" x14ac:dyDescent="0.25">
      <c r="A16910" s="369" t="s">
        <v>8949</v>
      </c>
      <c r="B16910" s="370" t="s">
        <v>8950</v>
      </c>
      <c r="C16910" s="371" t="s">
        <v>770</v>
      </c>
      <c r="D16910" s="372">
        <v>0.1</v>
      </c>
    </row>
    <row r="16911" spans="1:4" x14ac:dyDescent="0.25">
      <c r="A16911" s="369" t="s">
        <v>14896</v>
      </c>
      <c r="B16911" s="370" t="s">
        <v>14897</v>
      </c>
      <c r="C16911" s="371" t="s">
        <v>310</v>
      </c>
      <c r="D16911" s="372">
        <v>1</v>
      </c>
    </row>
    <row r="16912" spans="1:4" ht="30" x14ac:dyDescent="0.25">
      <c r="A16912" s="369" t="s">
        <v>14906</v>
      </c>
      <c r="B16912" s="370" t="s">
        <v>14907</v>
      </c>
      <c r="C16912" s="371" t="s">
        <v>770</v>
      </c>
      <c r="D16912" s="372">
        <v>0.1</v>
      </c>
    </row>
    <row r="16913" spans="1:4" ht="30" x14ac:dyDescent="0.25">
      <c r="A16913" s="369" t="s">
        <v>5612</v>
      </c>
      <c r="B16913" s="370" t="s">
        <v>5613</v>
      </c>
      <c r="C16913" s="371" t="s">
        <v>21</v>
      </c>
      <c r="D16913" s="372"/>
    </row>
    <row r="16914" spans="1:4" x14ac:dyDescent="0.25">
      <c r="A16914" s="369" t="s">
        <v>8949</v>
      </c>
      <c r="B16914" s="370" t="s">
        <v>8950</v>
      </c>
      <c r="C16914" s="371" t="s">
        <v>770</v>
      </c>
      <c r="D16914" s="372">
        <v>0.2</v>
      </c>
    </row>
    <row r="16915" spans="1:4" x14ac:dyDescent="0.25">
      <c r="A16915" s="369" t="s">
        <v>14667</v>
      </c>
      <c r="B16915" s="370" t="s">
        <v>14668</v>
      </c>
      <c r="C16915" s="371" t="s">
        <v>310</v>
      </c>
      <c r="D16915" s="372">
        <v>0.2</v>
      </c>
    </row>
    <row r="16916" spans="1:4" ht="30" x14ac:dyDescent="0.25">
      <c r="A16916" s="369" t="s">
        <v>5614</v>
      </c>
      <c r="B16916" s="370" t="s">
        <v>5615</v>
      </c>
      <c r="C16916" s="371" t="s">
        <v>569</v>
      </c>
      <c r="D16916" s="372"/>
    </row>
    <row r="16917" spans="1:4" x14ac:dyDescent="0.25">
      <c r="A16917" s="369" t="s">
        <v>8949</v>
      </c>
      <c r="B16917" s="370" t="s">
        <v>8950</v>
      </c>
      <c r="C16917" s="371" t="s">
        <v>770</v>
      </c>
      <c r="D16917" s="372">
        <v>0.8</v>
      </c>
    </row>
    <row r="16918" spans="1:4" x14ac:dyDescent="0.25">
      <c r="A16918" s="369" t="s">
        <v>5616</v>
      </c>
      <c r="B16918" s="370" t="s">
        <v>5617</v>
      </c>
      <c r="C16918" s="371" t="s">
        <v>21</v>
      </c>
      <c r="D16918" s="372"/>
    </row>
    <row r="16919" spans="1:4" x14ac:dyDescent="0.25">
      <c r="A16919" s="369" t="s">
        <v>8949</v>
      </c>
      <c r="B16919" s="370" t="s">
        <v>8950</v>
      </c>
      <c r="C16919" s="371" t="s">
        <v>770</v>
      </c>
      <c r="D16919" s="372">
        <v>0.75</v>
      </c>
    </row>
    <row r="16920" spans="1:4" ht="30" x14ac:dyDescent="0.25">
      <c r="A16920" s="369" t="s">
        <v>5618</v>
      </c>
      <c r="B16920" s="370" t="s">
        <v>8435</v>
      </c>
      <c r="C16920" s="371" t="s">
        <v>21</v>
      </c>
      <c r="D16920" s="372"/>
    </row>
    <row r="16921" spans="1:4" x14ac:dyDescent="0.25">
      <c r="A16921" s="369" t="s">
        <v>8943</v>
      </c>
      <c r="B16921" s="370" t="s">
        <v>8944</v>
      </c>
      <c r="C16921" s="371" t="s">
        <v>770</v>
      </c>
      <c r="D16921" s="372">
        <v>0.1</v>
      </c>
    </row>
    <row r="16922" spans="1:4" x14ac:dyDescent="0.25">
      <c r="A16922" s="369" t="s">
        <v>8949</v>
      </c>
      <c r="B16922" s="370" t="s">
        <v>8950</v>
      </c>
      <c r="C16922" s="371" t="s">
        <v>770</v>
      </c>
      <c r="D16922" s="372">
        <v>0.1</v>
      </c>
    </row>
    <row r="16923" spans="1:4" ht="45" x14ac:dyDescent="0.25">
      <c r="A16923" s="369" t="s">
        <v>9023</v>
      </c>
      <c r="B16923" s="370" t="s">
        <v>9024</v>
      </c>
      <c r="C16923" s="371" t="s">
        <v>32</v>
      </c>
      <c r="D16923" s="372">
        <v>0.7</v>
      </c>
    </row>
    <row r="16924" spans="1:4" x14ac:dyDescent="0.25">
      <c r="A16924" s="369" t="s">
        <v>14896</v>
      </c>
      <c r="B16924" s="370" t="s">
        <v>14897</v>
      </c>
      <c r="C16924" s="371" t="s">
        <v>310</v>
      </c>
      <c r="D16924" s="372">
        <v>1.3</v>
      </c>
    </row>
    <row r="16925" spans="1:4" ht="30" x14ac:dyDescent="0.25">
      <c r="A16925" s="369" t="s">
        <v>14906</v>
      </c>
      <c r="B16925" s="370" t="s">
        <v>14907</v>
      </c>
      <c r="C16925" s="371" t="s">
        <v>770</v>
      </c>
      <c r="D16925" s="372">
        <v>0.1</v>
      </c>
    </row>
    <row r="16926" spans="1:4" x14ac:dyDescent="0.25">
      <c r="A16926" s="369" t="s">
        <v>5619</v>
      </c>
      <c r="B16926" s="370" t="s">
        <v>5620</v>
      </c>
      <c r="C16926" s="371" t="s">
        <v>21</v>
      </c>
      <c r="D16926" s="372"/>
    </row>
    <row r="16927" spans="1:4" ht="30" x14ac:dyDescent="0.25">
      <c r="A16927" s="369" t="s">
        <v>14932</v>
      </c>
      <c r="B16927" s="370" t="s">
        <v>14933</v>
      </c>
      <c r="C16927" s="371" t="s">
        <v>21</v>
      </c>
      <c r="D16927" s="372">
        <v>1</v>
      </c>
    </row>
    <row r="16928" spans="1:4" x14ac:dyDescent="0.25">
      <c r="A16928" s="365" t="s">
        <v>8436</v>
      </c>
      <c r="B16928" s="366" t="s">
        <v>15258</v>
      </c>
      <c r="C16928" s="367"/>
      <c r="D16928" s="368"/>
    </row>
    <row r="16929" spans="1:4" x14ac:dyDescent="0.25">
      <c r="A16929" s="369" t="s">
        <v>5622</v>
      </c>
      <c r="B16929" s="370" t="s">
        <v>5623</v>
      </c>
      <c r="C16929" s="371" t="s">
        <v>569</v>
      </c>
      <c r="D16929" s="372"/>
    </row>
    <row r="16930" spans="1:4" x14ac:dyDescent="0.25">
      <c r="A16930" s="369" t="s">
        <v>8949</v>
      </c>
      <c r="B16930" s="370" t="s">
        <v>8950</v>
      </c>
      <c r="C16930" s="371" t="s">
        <v>770</v>
      </c>
      <c r="D16930" s="372">
        <v>0.3</v>
      </c>
    </row>
    <row r="16931" spans="1:4" x14ac:dyDescent="0.25">
      <c r="A16931" s="369" t="s">
        <v>5624</v>
      </c>
      <c r="B16931" s="370" t="s">
        <v>5625</v>
      </c>
      <c r="C16931" s="371" t="s">
        <v>569</v>
      </c>
      <c r="D16931" s="372"/>
    </row>
    <row r="16932" spans="1:4" x14ac:dyDescent="0.25">
      <c r="A16932" s="369" t="s">
        <v>8949</v>
      </c>
      <c r="B16932" s="370" t="s">
        <v>8950</v>
      </c>
      <c r="C16932" s="371" t="s">
        <v>770</v>
      </c>
      <c r="D16932" s="372">
        <v>1</v>
      </c>
    </row>
    <row r="16933" spans="1:4" ht="30" x14ac:dyDescent="0.25">
      <c r="A16933" s="369" t="s">
        <v>14707</v>
      </c>
      <c r="B16933" s="370" t="s">
        <v>14708</v>
      </c>
      <c r="C16933" s="371" t="s">
        <v>770</v>
      </c>
      <c r="D16933" s="372">
        <v>0.1</v>
      </c>
    </row>
    <row r="16934" spans="1:4" x14ac:dyDescent="0.25">
      <c r="A16934" s="369" t="s">
        <v>5626</v>
      </c>
      <c r="B16934" s="370" t="s">
        <v>5627</v>
      </c>
      <c r="C16934" s="371" t="s">
        <v>25</v>
      </c>
      <c r="D16934" s="372"/>
    </row>
    <row r="16935" spans="1:4" x14ac:dyDescent="0.25">
      <c r="A16935" s="369" t="s">
        <v>10754</v>
      </c>
      <c r="B16935" s="370" t="s">
        <v>10755</v>
      </c>
      <c r="C16935" s="371" t="s">
        <v>25</v>
      </c>
      <c r="D16935" s="372">
        <v>1</v>
      </c>
    </row>
    <row r="16936" spans="1:4" x14ac:dyDescent="0.25">
      <c r="A16936" s="369" t="s">
        <v>5628</v>
      </c>
      <c r="B16936" s="370" t="s">
        <v>5629</v>
      </c>
      <c r="C16936" s="371" t="s">
        <v>569</v>
      </c>
      <c r="D16936" s="372"/>
    </row>
    <row r="16937" spans="1:4" x14ac:dyDescent="0.25">
      <c r="A16937" s="369" t="s">
        <v>8907</v>
      </c>
      <c r="B16937" s="370" t="s">
        <v>8908</v>
      </c>
      <c r="C16937" s="371" t="s">
        <v>770</v>
      </c>
      <c r="D16937" s="372">
        <v>0.5</v>
      </c>
    </row>
    <row r="16938" spans="1:4" x14ac:dyDescent="0.25">
      <c r="A16938" s="369" t="s">
        <v>8961</v>
      </c>
      <c r="B16938" s="370" t="s">
        <v>8962</v>
      </c>
      <c r="C16938" s="371" t="s">
        <v>770</v>
      </c>
      <c r="D16938" s="372">
        <v>0.5</v>
      </c>
    </row>
    <row r="16939" spans="1:4" ht="30" x14ac:dyDescent="0.25">
      <c r="A16939" s="369" t="s">
        <v>5630</v>
      </c>
      <c r="B16939" s="370" t="s">
        <v>5631</v>
      </c>
      <c r="C16939" s="371" t="s">
        <v>52</v>
      </c>
      <c r="D16939" s="372"/>
    </row>
    <row r="16940" spans="1:4" x14ac:dyDescent="0.25">
      <c r="A16940" s="369" t="s">
        <v>8907</v>
      </c>
      <c r="B16940" s="370" t="s">
        <v>8908</v>
      </c>
      <c r="C16940" s="371" t="s">
        <v>770</v>
      </c>
      <c r="D16940" s="372">
        <v>0.25</v>
      </c>
    </row>
    <row r="16941" spans="1:4" x14ac:dyDescent="0.25">
      <c r="A16941" s="369" t="s">
        <v>8961</v>
      </c>
      <c r="B16941" s="370" t="s">
        <v>8962</v>
      </c>
      <c r="C16941" s="371" t="s">
        <v>770</v>
      </c>
      <c r="D16941" s="372">
        <v>0.25</v>
      </c>
    </row>
    <row r="16942" spans="1:4" ht="30" x14ac:dyDescent="0.25">
      <c r="A16942" s="369" t="s">
        <v>5632</v>
      </c>
      <c r="B16942" s="370" t="s">
        <v>5633</v>
      </c>
      <c r="C16942" s="371" t="s">
        <v>52</v>
      </c>
      <c r="D16942" s="372"/>
    </row>
    <row r="16943" spans="1:4" x14ac:dyDescent="0.25">
      <c r="A16943" s="369" t="s">
        <v>8919</v>
      </c>
      <c r="B16943" s="370" t="s">
        <v>8920</v>
      </c>
      <c r="C16943" s="371" t="s">
        <v>770</v>
      </c>
      <c r="D16943" s="372">
        <v>0.2</v>
      </c>
    </row>
    <row r="16944" spans="1:4" x14ac:dyDescent="0.25">
      <c r="A16944" s="369" t="s">
        <v>8949</v>
      </c>
      <c r="B16944" s="370" t="s">
        <v>8950</v>
      </c>
      <c r="C16944" s="371" t="s">
        <v>770</v>
      </c>
      <c r="D16944" s="372">
        <v>0.3</v>
      </c>
    </row>
    <row r="16945" spans="1:4" x14ac:dyDescent="0.25">
      <c r="A16945" s="365" t="s">
        <v>8437</v>
      </c>
      <c r="B16945" s="366" t="s">
        <v>15259</v>
      </c>
      <c r="C16945" s="367"/>
      <c r="D16945" s="368"/>
    </row>
    <row r="16946" spans="1:4" x14ac:dyDescent="0.25">
      <c r="A16946" s="369" t="s">
        <v>5635</v>
      </c>
      <c r="B16946" s="370" t="s">
        <v>5636</v>
      </c>
      <c r="C16946" s="371" t="s">
        <v>836</v>
      </c>
      <c r="D16946" s="372"/>
    </row>
    <row r="16947" spans="1:4" x14ac:dyDescent="0.25">
      <c r="A16947" s="369" t="s">
        <v>8659</v>
      </c>
      <c r="B16947" s="370" t="s">
        <v>5636</v>
      </c>
      <c r="C16947" s="371" t="s">
        <v>836</v>
      </c>
      <c r="D16947" s="372">
        <v>1</v>
      </c>
    </row>
    <row r="16948" spans="1:4" x14ac:dyDescent="0.25">
      <c r="A16948" s="365" t="s">
        <v>8438</v>
      </c>
      <c r="B16948" s="366" t="s">
        <v>15260</v>
      </c>
      <c r="C16948" s="367"/>
      <c r="D16948" s="368"/>
    </row>
    <row r="16949" spans="1:4" x14ac:dyDescent="0.25">
      <c r="A16949" s="365" t="s">
        <v>8439</v>
      </c>
      <c r="B16949" s="366" t="s">
        <v>5638</v>
      </c>
      <c r="C16949" s="367"/>
      <c r="D16949" s="368"/>
    </row>
    <row r="16950" spans="1:4" ht="30" x14ac:dyDescent="0.25">
      <c r="A16950" s="369" t="s">
        <v>5639</v>
      </c>
      <c r="B16950" s="370" t="s">
        <v>8440</v>
      </c>
      <c r="C16950" s="371" t="s">
        <v>780</v>
      </c>
      <c r="D16950" s="372"/>
    </row>
    <row r="16951" spans="1:4" ht="30" x14ac:dyDescent="0.25">
      <c r="A16951" s="369" t="s">
        <v>14828</v>
      </c>
      <c r="B16951" s="370" t="s">
        <v>14829</v>
      </c>
      <c r="C16951" s="371" t="s">
        <v>780</v>
      </c>
      <c r="D16951" s="372">
        <v>1</v>
      </c>
    </row>
    <row r="16952" spans="1:4" ht="30" x14ac:dyDescent="0.25">
      <c r="A16952" s="369" t="s">
        <v>5640</v>
      </c>
      <c r="B16952" s="370" t="s">
        <v>8441</v>
      </c>
      <c r="C16952" s="371" t="s">
        <v>780</v>
      </c>
      <c r="D16952" s="372"/>
    </row>
    <row r="16953" spans="1:4" ht="30" x14ac:dyDescent="0.25">
      <c r="A16953" s="369" t="s">
        <v>14830</v>
      </c>
      <c r="B16953" s="370" t="s">
        <v>14831</v>
      </c>
      <c r="C16953" s="371" t="s">
        <v>780</v>
      </c>
      <c r="D16953" s="372">
        <v>1</v>
      </c>
    </row>
    <row r="16954" spans="1:4" ht="30" x14ac:dyDescent="0.25">
      <c r="A16954" s="369" t="s">
        <v>5641</v>
      </c>
      <c r="B16954" s="370" t="s">
        <v>8442</v>
      </c>
      <c r="C16954" s="371" t="s">
        <v>780</v>
      </c>
      <c r="D16954" s="372"/>
    </row>
    <row r="16955" spans="1:4" ht="30" x14ac:dyDescent="0.25">
      <c r="A16955" s="369" t="s">
        <v>14832</v>
      </c>
      <c r="B16955" s="370" t="s">
        <v>14833</v>
      </c>
      <c r="C16955" s="371" t="s">
        <v>780</v>
      </c>
      <c r="D16955" s="372">
        <v>1</v>
      </c>
    </row>
    <row r="16956" spans="1:4" ht="30" x14ac:dyDescent="0.25">
      <c r="A16956" s="369" t="s">
        <v>5642</v>
      </c>
      <c r="B16956" s="370" t="s">
        <v>8443</v>
      </c>
      <c r="C16956" s="371" t="s">
        <v>780</v>
      </c>
      <c r="D16956" s="372"/>
    </row>
    <row r="16957" spans="1:4" ht="30" x14ac:dyDescent="0.25">
      <c r="A16957" s="369" t="s">
        <v>14834</v>
      </c>
      <c r="B16957" s="370" t="s">
        <v>14835</v>
      </c>
      <c r="C16957" s="371" t="s">
        <v>780</v>
      </c>
      <c r="D16957" s="372">
        <v>1</v>
      </c>
    </row>
    <row r="16958" spans="1:4" ht="30" x14ac:dyDescent="0.25">
      <c r="A16958" s="369" t="s">
        <v>5643</v>
      </c>
      <c r="B16958" s="370" t="s">
        <v>8444</v>
      </c>
      <c r="C16958" s="371" t="s">
        <v>780</v>
      </c>
      <c r="D16958" s="372"/>
    </row>
    <row r="16959" spans="1:4" ht="30" x14ac:dyDescent="0.25">
      <c r="A16959" s="369" t="s">
        <v>14836</v>
      </c>
      <c r="B16959" s="370" t="s">
        <v>14837</v>
      </c>
      <c r="C16959" s="371" t="s">
        <v>780</v>
      </c>
      <c r="D16959" s="372">
        <v>1</v>
      </c>
    </row>
    <row r="16960" spans="1:4" x14ac:dyDescent="0.25">
      <c r="A16960" s="369" t="s">
        <v>5644</v>
      </c>
      <c r="B16960" s="370" t="s">
        <v>5645</v>
      </c>
      <c r="C16960" s="371" t="s">
        <v>21</v>
      </c>
      <c r="D16960" s="372"/>
    </row>
    <row r="16961" spans="1:4" ht="30" x14ac:dyDescent="0.25">
      <c r="A16961" s="369" t="s">
        <v>14838</v>
      </c>
      <c r="B16961" s="370" t="s">
        <v>14839</v>
      </c>
      <c r="C16961" s="371" t="s">
        <v>21</v>
      </c>
      <c r="D16961" s="372">
        <v>1</v>
      </c>
    </row>
    <row r="16962" spans="1:4" x14ac:dyDescent="0.25">
      <c r="A16962" s="365" t="s">
        <v>8445</v>
      </c>
      <c r="B16962" s="366" t="s">
        <v>15261</v>
      </c>
      <c r="C16962" s="367"/>
      <c r="D16962" s="368"/>
    </row>
    <row r="16963" spans="1:4" ht="30" x14ac:dyDescent="0.25">
      <c r="A16963" s="369" t="s">
        <v>5647</v>
      </c>
      <c r="B16963" s="370" t="s">
        <v>8446</v>
      </c>
      <c r="C16963" s="371" t="s">
        <v>569</v>
      </c>
      <c r="D16963" s="372"/>
    </row>
    <row r="16964" spans="1:4" x14ac:dyDescent="0.25">
      <c r="A16964" s="369" t="s">
        <v>8903</v>
      </c>
      <c r="B16964" s="370" t="s">
        <v>8904</v>
      </c>
      <c r="C16964" s="371" t="s">
        <v>770</v>
      </c>
      <c r="D16964" s="372">
        <v>870</v>
      </c>
    </row>
    <row r="16965" spans="1:4" x14ac:dyDescent="0.25">
      <c r="A16965" s="369" t="s">
        <v>8913</v>
      </c>
      <c r="B16965" s="370" t="s">
        <v>8914</v>
      </c>
      <c r="C16965" s="371" t="s">
        <v>770</v>
      </c>
      <c r="D16965" s="372">
        <v>25</v>
      </c>
    </row>
    <row r="16966" spans="1:4" x14ac:dyDescent="0.25">
      <c r="A16966" s="369" t="s">
        <v>8915</v>
      </c>
      <c r="B16966" s="370" t="s">
        <v>8916</v>
      </c>
      <c r="C16966" s="371" t="s">
        <v>770</v>
      </c>
      <c r="D16966" s="372">
        <v>25</v>
      </c>
    </row>
    <row r="16967" spans="1:4" x14ac:dyDescent="0.25">
      <c r="A16967" s="369" t="s">
        <v>8967</v>
      </c>
      <c r="B16967" s="370" t="s">
        <v>8968</v>
      </c>
      <c r="C16967" s="371" t="s">
        <v>770</v>
      </c>
      <c r="D16967" s="372">
        <v>290</v>
      </c>
    </row>
    <row r="16968" spans="1:4" x14ac:dyDescent="0.25">
      <c r="A16968" s="369" t="s">
        <v>8969</v>
      </c>
      <c r="B16968" s="370" t="s">
        <v>8970</v>
      </c>
      <c r="C16968" s="371" t="s">
        <v>770</v>
      </c>
      <c r="D16968" s="372">
        <v>20</v>
      </c>
    </row>
    <row r="16969" spans="1:4" ht="75" x14ac:dyDescent="0.25">
      <c r="A16969" s="369" t="s">
        <v>14610</v>
      </c>
      <c r="B16969" s="370" t="s">
        <v>14611</v>
      </c>
      <c r="C16969" s="371" t="s">
        <v>569</v>
      </c>
      <c r="D16969" s="372">
        <v>1</v>
      </c>
    </row>
    <row r="16970" spans="1:4" ht="30" x14ac:dyDescent="0.25">
      <c r="A16970" s="369" t="s">
        <v>14729</v>
      </c>
      <c r="B16970" s="370" t="s">
        <v>14730</v>
      </c>
      <c r="C16970" s="371" t="s">
        <v>770</v>
      </c>
      <c r="D16970" s="372">
        <v>17</v>
      </c>
    </row>
    <row r="16971" spans="1:4" ht="30" x14ac:dyDescent="0.25">
      <c r="A16971" s="369" t="s">
        <v>5648</v>
      </c>
      <c r="B16971" s="370" t="s">
        <v>8447</v>
      </c>
      <c r="C16971" s="371" t="s">
        <v>569</v>
      </c>
      <c r="D16971" s="372"/>
    </row>
    <row r="16972" spans="1:4" x14ac:dyDescent="0.25">
      <c r="A16972" s="369" t="s">
        <v>8903</v>
      </c>
      <c r="B16972" s="370" t="s">
        <v>8904</v>
      </c>
      <c r="C16972" s="371" t="s">
        <v>770</v>
      </c>
      <c r="D16972" s="372">
        <v>928</v>
      </c>
    </row>
    <row r="16973" spans="1:4" x14ac:dyDescent="0.25">
      <c r="A16973" s="369" t="s">
        <v>8913</v>
      </c>
      <c r="B16973" s="370" t="s">
        <v>8914</v>
      </c>
      <c r="C16973" s="371" t="s">
        <v>770</v>
      </c>
      <c r="D16973" s="372">
        <v>26.5</v>
      </c>
    </row>
    <row r="16974" spans="1:4" x14ac:dyDescent="0.25">
      <c r="A16974" s="369" t="s">
        <v>8915</v>
      </c>
      <c r="B16974" s="370" t="s">
        <v>8916</v>
      </c>
      <c r="C16974" s="371" t="s">
        <v>770</v>
      </c>
      <c r="D16974" s="372">
        <v>26.5</v>
      </c>
    </row>
    <row r="16975" spans="1:4" x14ac:dyDescent="0.25">
      <c r="A16975" s="369" t="s">
        <v>8967</v>
      </c>
      <c r="B16975" s="370" t="s">
        <v>8968</v>
      </c>
      <c r="C16975" s="371" t="s">
        <v>770</v>
      </c>
      <c r="D16975" s="372">
        <v>309</v>
      </c>
    </row>
    <row r="16976" spans="1:4" x14ac:dyDescent="0.25">
      <c r="A16976" s="369" t="s">
        <v>8969</v>
      </c>
      <c r="B16976" s="370" t="s">
        <v>8970</v>
      </c>
      <c r="C16976" s="371" t="s">
        <v>770</v>
      </c>
      <c r="D16976" s="372">
        <v>21</v>
      </c>
    </row>
    <row r="16977" spans="1:4" ht="60" x14ac:dyDescent="0.25">
      <c r="A16977" s="369" t="s">
        <v>14524</v>
      </c>
      <c r="B16977" s="370" t="s">
        <v>14525</v>
      </c>
      <c r="C16977" s="371" t="s">
        <v>569</v>
      </c>
      <c r="D16977" s="372">
        <v>1</v>
      </c>
    </row>
    <row r="16978" spans="1:4" ht="30" x14ac:dyDescent="0.25">
      <c r="A16978" s="369" t="s">
        <v>14729</v>
      </c>
      <c r="B16978" s="370" t="s">
        <v>14730</v>
      </c>
      <c r="C16978" s="371" t="s">
        <v>770</v>
      </c>
      <c r="D16978" s="372">
        <v>17</v>
      </c>
    </row>
    <row r="16979" spans="1:4" ht="30" x14ac:dyDescent="0.25">
      <c r="A16979" s="369" t="s">
        <v>5649</v>
      </c>
      <c r="B16979" s="370" t="s">
        <v>8448</v>
      </c>
      <c r="C16979" s="371" t="s">
        <v>569</v>
      </c>
      <c r="D16979" s="372"/>
    </row>
    <row r="16980" spans="1:4" x14ac:dyDescent="0.25">
      <c r="A16980" s="369" t="s">
        <v>8903</v>
      </c>
      <c r="B16980" s="370" t="s">
        <v>8904</v>
      </c>
      <c r="C16980" s="371" t="s">
        <v>770</v>
      </c>
      <c r="D16980" s="372">
        <v>840</v>
      </c>
    </row>
    <row r="16981" spans="1:4" x14ac:dyDescent="0.25">
      <c r="A16981" s="369" t="s">
        <v>8913</v>
      </c>
      <c r="B16981" s="370" t="s">
        <v>8914</v>
      </c>
      <c r="C16981" s="371" t="s">
        <v>770</v>
      </c>
      <c r="D16981" s="372">
        <v>25</v>
      </c>
    </row>
    <row r="16982" spans="1:4" x14ac:dyDescent="0.25">
      <c r="A16982" s="369" t="s">
        <v>8915</v>
      </c>
      <c r="B16982" s="370" t="s">
        <v>8916</v>
      </c>
      <c r="C16982" s="371" t="s">
        <v>770</v>
      </c>
      <c r="D16982" s="372">
        <v>25</v>
      </c>
    </row>
    <row r="16983" spans="1:4" x14ac:dyDescent="0.25">
      <c r="A16983" s="369" t="s">
        <v>8967</v>
      </c>
      <c r="B16983" s="370" t="s">
        <v>8968</v>
      </c>
      <c r="C16983" s="371" t="s">
        <v>770</v>
      </c>
      <c r="D16983" s="372">
        <v>280</v>
      </c>
    </row>
    <row r="16984" spans="1:4" x14ac:dyDescent="0.25">
      <c r="A16984" s="369" t="s">
        <v>8969</v>
      </c>
      <c r="B16984" s="370" t="s">
        <v>8970</v>
      </c>
      <c r="C16984" s="371" t="s">
        <v>770</v>
      </c>
      <c r="D16984" s="372">
        <v>20</v>
      </c>
    </row>
    <row r="16985" spans="1:4" ht="75" x14ac:dyDescent="0.25">
      <c r="A16985" s="369" t="s">
        <v>14618</v>
      </c>
      <c r="B16985" s="370" t="s">
        <v>14619</v>
      </c>
      <c r="C16985" s="371" t="s">
        <v>569</v>
      </c>
      <c r="D16985" s="372">
        <v>1</v>
      </c>
    </row>
    <row r="16986" spans="1:4" ht="30" x14ac:dyDescent="0.25">
      <c r="A16986" s="369" t="s">
        <v>14729</v>
      </c>
      <c r="B16986" s="370" t="s">
        <v>14730</v>
      </c>
      <c r="C16986" s="371" t="s">
        <v>770</v>
      </c>
      <c r="D16986" s="372">
        <v>19</v>
      </c>
    </row>
    <row r="16987" spans="1:4" ht="30" x14ac:dyDescent="0.25">
      <c r="A16987" s="369" t="s">
        <v>5650</v>
      </c>
      <c r="B16987" s="370" t="s">
        <v>8449</v>
      </c>
      <c r="C16987" s="371" t="s">
        <v>569</v>
      </c>
      <c r="D16987" s="372"/>
    </row>
    <row r="16988" spans="1:4" x14ac:dyDescent="0.25">
      <c r="A16988" s="369" t="s">
        <v>8903</v>
      </c>
      <c r="B16988" s="370" t="s">
        <v>8904</v>
      </c>
      <c r="C16988" s="371" t="s">
        <v>770</v>
      </c>
      <c r="D16988" s="372">
        <v>696</v>
      </c>
    </row>
    <row r="16989" spans="1:4" x14ac:dyDescent="0.25">
      <c r="A16989" s="369" t="s">
        <v>8913</v>
      </c>
      <c r="B16989" s="370" t="s">
        <v>8914</v>
      </c>
      <c r="C16989" s="371" t="s">
        <v>770</v>
      </c>
      <c r="D16989" s="372">
        <v>20</v>
      </c>
    </row>
    <row r="16990" spans="1:4" x14ac:dyDescent="0.25">
      <c r="A16990" s="369" t="s">
        <v>8915</v>
      </c>
      <c r="B16990" s="370" t="s">
        <v>8916</v>
      </c>
      <c r="C16990" s="371" t="s">
        <v>770</v>
      </c>
      <c r="D16990" s="372">
        <v>20</v>
      </c>
    </row>
    <row r="16991" spans="1:4" x14ac:dyDescent="0.25">
      <c r="A16991" s="369" t="s">
        <v>8967</v>
      </c>
      <c r="B16991" s="370" t="s">
        <v>8968</v>
      </c>
      <c r="C16991" s="371" t="s">
        <v>770</v>
      </c>
      <c r="D16991" s="372">
        <v>232</v>
      </c>
    </row>
    <row r="16992" spans="1:4" x14ac:dyDescent="0.25">
      <c r="A16992" s="369" t="s">
        <v>8969</v>
      </c>
      <c r="B16992" s="370" t="s">
        <v>8970</v>
      </c>
      <c r="C16992" s="371" t="s">
        <v>770</v>
      </c>
      <c r="D16992" s="372">
        <v>16</v>
      </c>
    </row>
    <row r="16993" spans="1:4" ht="60" x14ac:dyDescent="0.25">
      <c r="A16993" s="369" t="s">
        <v>14520</v>
      </c>
      <c r="B16993" s="370" t="s">
        <v>14521</v>
      </c>
      <c r="C16993" s="371" t="s">
        <v>569</v>
      </c>
      <c r="D16993" s="372">
        <v>1</v>
      </c>
    </row>
    <row r="16994" spans="1:4" ht="30" x14ac:dyDescent="0.25">
      <c r="A16994" s="369" t="s">
        <v>14729</v>
      </c>
      <c r="B16994" s="370" t="s">
        <v>14730</v>
      </c>
      <c r="C16994" s="371" t="s">
        <v>770</v>
      </c>
      <c r="D16994" s="372">
        <v>17</v>
      </c>
    </row>
    <row r="16995" spans="1:4" ht="30" x14ac:dyDescent="0.25">
      <c r="A16995" s="369" t="s">
        <v>5651</v>
      </c>
      <c r="B16995" s="370" t="s">
        <v>8450</v>
      </c>
      <c r="C16995" s="371" t="s">
        <v>569</v>
      </c>
      <c r="D16995" s="372"/>
    </row>
    <row r="16996" spans="1:4" x14ac:dyDescent="0.25">
      <c r="A16996" s="369" t="s">
        <v>8903</v>
      </c>
      <c r="B16996" s="370" t="s">
        <v>8904</v>
      </c>
      <c r="C16996" s="371" t="s">
        <v>770</v>
      </c>
      <c r="D16996" s="372">
        <v>435</v>
      </c>
    </row>
    <row r="16997" spans="1:4" x14ac:dyDescent="0.25">
      <c r="A16997" s="369" t="s">
        <v>8913</v>
      </c>
      <c r="B16997" s="370" t="s">
        <v>8914</v>
      </c>
      <c r="C16997" s="371" t="s">
        <v>770</v>
      </c>
      <c r="D16997" s="372">
        <v>12.5</v>
      </c>
    </row>
    <row r="16998" spans="1:4" x14ac:dyDescent="0.25">
      <c r="A16998" s="369" t="s">
        <v>8915</v>
      </c>
      <c r="B16998" s="370" t="s">
        <v>8916</v>
      </c>
      <c r="C16998" s="371" t="s">
        <v>770</v>
      </c>
      <c r="D16998" s="372">
        <v>12.5</v>
      </c>
    </row>
    <row r="16999" spans="1:4" x14ac:dyDescent="0.25">
      <c r="A16999" s="369" t="s">
        <v>8967</v>
      </c>
      <c r="B16999" s="370" t="s">
        <v>8968</v>
      </c>
      <c r="C16999" s="371" t="s">
        <v>770</v>
      </c>
      <c r="D16999" s="372">
        <v>145</v>
      </c>
    </row>
    <row r="17000" spans="1:4" x14ac:dyDescent="0.25">
      <c r="A17000" s="369" t="s">
        <v>8969</v>
      </c>
      <c r="B17000" s="370" t="s">
        <v>8970</v>
      </c>
      <c r="C17000" s="371" t="s">
        <v>770</v>
      </c>
      <c r="D17000" s="372">
        <v>10</v>
      </c>
    </row>
    <row r="17001" spans="1:4" ht="30" x14ac:dyDescent="0.25">
      <c r="A17001" s="369" t="s">
        <v>14522</v>
      </c>
      <c r="B17001" s="370" t="s">
        <v>14523</v>
      </c>
      <c r="C17001" s="371" t="s">
        <v>569</v>
      </c>
      <c r="D17001" s="372">
        <v>1</v>
      </c>
    </row>
    <row r="17002" spans="1:4" ht="30" x14ac:dyDescent="0.25">
      <c r="A17002" s="369" t="s">
        <v>14729</v>
      </c>
      <c r="B17002" s="370" t="s">
        <v>14730</v>
      </c>
      <c r="C17002" s="371" t="s">
        <v>770</v>
      </c>
      <c r="D17002" s="372">
        <v>17</v>
      </c>
    </row>
    <row r="17003" spans="1:4" ht="30" x14ac:dyDescent="0.25">
      <c r="A17003" s="369" t="s">
        <v>5652</v>
      </c>
      <c r="B17003" s="370" t="s">
        <v>8451</v>
      </c>
      <c r="C17003" s="371" t="s">
        <v>569</v>
      </c>
      <c r="D17003" s="372"/>
    </row>
    <row r="17004" spans="1:4" x14ac:dyDescent="0.25">
      <c r="A17004" s="369" t="s">
        <v>8903</v>
      </c>
      <c r="B17004" s="370" t="s">
        <v>8904</v>
      </c>
      <c r="C17004" s="371" t="s">
        <v>770</v>
      </c>
      <c r="D17004" s="372">
        <v>105</v>
      </c>
    </row>
    <row r="17005" spans="1:4" x14ac:dyDescent="0.25">
      <c r="A17005" s="369" t="s">
        <v>8913</v>
      </c>
      <c r="B17005" s="370" t="s">
        <v>8914</v>
      </c>
      <c r="C17005" s="371" t="s">
        <v>770</v>
      </c>
      <c r="D17005" s="372">
        <v>5</v>
      </c>
    </row>
    <row r="17006" spans="1:4" x14ac:dyDescent="0.25">
      <c r="A17006" s="369" t="s">
        <v>8915</v>
      </c>
      <c r="B17006" s="370" t="s">
        <v>8916</v>
      </c>
      <c r="C17006" s="371" t="s">
        <v>770</v>
      </c>
      <c r="D17006" s="372">
        <v>5</v>
      </c>
    </row>
    <row r="17007" spans="1:4" x14ac:dyDescent="0.25">
      <c r="A17007" s="369" t="s">
        <v>8967</v>
      </c>
      <c r="B17007" s="370" t="s">
        <v>8968</v>
      </c>
      <c r="C17007" s="371" t="s">
        <v>770</v>
      </c>
      <c r="D17007" s="372">
        <v>35</v>
      </c>
    </row>
    <row r="17008" spans="1:4" ht="45" x14ac:dyDescent="0.25">
      <c r="A17008" s="369" t="s">
        <v>14634</v>
      </c>
      <c r="B17008" s="370" t="s">
        <v>14635</v>
      </c>
      <c r="C17008" s="371" t="s">
        <v>569</v>
      </c>
      <c r="D17008" s="372">
        <v>1</v>
      </c>
    </row>
    <row r="17009" spans="1:4" ht="30" x14ac:dyDescent="0.25">
      <c r="A17009" s="369" t="s">
        <v>14729</v>
      </c>
      <c r="B17009" s="370" t="s">
        <v>14730</v>
      </c>
      <c r="C17009" s="371" t="s">
        <v>770</v>
      </c>
      <c r="D17009" s="372">
        <v>3</v>
      </c>
    </row>
    <row r="17010" spans="1:4" ht="30" x14ac:dyDescent="0.25">
      <c r="A17010" s="369" t="s">
        <v>5653</v>
      </c>
      <c r="B17010" s="370" t="s">
        <v>8452</v>
      </c>
      <c r="C17010" s="371" t="s">
        <v>569</v>
      </c>
      <c r="D17010" s="372"/>
    </row>
    <row r="17011" spans="1:4" x14ac:dyDescent="0.25">
      <c r="A17011" s="369" t="s">
        <v>8903</v>
      </c>
      <c r="B17011" s="370" t="s">
        <v>8904</v>
      </c>
      <c r="C17011" s="371" t="s">
        <v>770</v>
      </c>
      <c r="D17011" s="372">
        <v>105</v>
      </c>
    </row>
    <row r="17012" spans="1:4" x14ac:dyDescent="0.25">
      <c r="A17012" s="369" t="s">
        <v>8913</v>
      </c>
      <c r="B17012" s="370" t="s">
        <v>8914</v>
      </c>
      <c r="C17012" s="371" t="s">
        <v>770</v>
      </c>
      <c r="D17012" s="372">
        <v>5</v>
      </c>
    </row>
    <row r="17013" spans="1:4" x14ac:dyDescent="0.25">
      <c r="A17013" s="369" t="s">
        <v>8915</v>
      </c>
      <c r="B17013" s="370" t="s">
        <v>8916</v>
      </c>
      <c r="C17013" s="371" t="s">
        <v>770</v>
      </c>
      <c r="D17013" s="372">
        <v>5</v>
      </c>
    </row>
    <row r="17014" spans="1:4" x14ac:dyDescent="0.25">
      <c r="A17014" s="369" t="s">
        <v>8967</v>
      </c>
      <c r="B17014" s="370" t="s">
        <v>8968</v>
      </c>
      <c r="C17014" s="371" t="s">
        <v>770</v>
      </c>
      <c r="D17014" s="372">
        <v>35</v>
      </c>
    </row>
    <row r="17015" spans="1:4" ht="45" x14ac:dyDescent="0.25">
      <c r="A17015" s="369" t="s">
        <v>14640</v>
      </c>
      <c r="B17015" s="370" t="s">
        <v>14641</v>
      </c>
      <c r="C17015" s="371" t="s">
        <v>569</v>
      </c>
      <c r="D17015" s="372">
        <v>1</v>
      </c>
    </row>
    <row r="17016" spans="1:4" ht="30" x14ac:dyDescent="0.25">
      <c r="A17016" s="369" t="s">
        <v>5654</v>
      </c>
      <c r="B17016" s="370" t="s">
        <v>8453</v>
      </c>
      <c r="C17016" s="371" t="s">
        <v>569</v>
      </c>
      <c r="D17016" s="372"/>
    </row>
    <row r="17017" spans="1:4" x14ac:dyDescent="0.25">
      <c r="A17017" s="369" t="s">
        <v>8903</v>
      </c>
      <c r="B17017" s="370" t="s">
        <v>8904</v>
      </c>
      <c r="C17017" s="371" t="s">
        <v>770</v>
      </c>
      <c r="D17017" s="372">
        <v>240</v>
      </c>
    </row>
    <row r="17018" spans="1:4" x14ac:dyDescent="0.25">
      <c r="A17018" s="369" t="s">
        <v>8913</v>
      </c>
      <c r="B17018" s="370" t="s">
        <v>8914</v>
      </c>
      <c r="C17018" s="371" t="s">
        <v>770</v>
      </c>
      <c r="D17018" s="372">
        <v>4</v>
      </c>
    </row>
    <row r="17019" spans="1:4" x14ac:dyDescent="0.25">
      <c r="A17019" s="369" t="s">
        <v>8915</v>
      </c>
      <c r="B17019" s="370" t="s">
        <v>8916</v>
      </c>
      <c r="C17019" s="371" t="s">
        <v>770</v>
      </c>
      <c r="D17019" s="372">
        <v>4</v>
      </c>
    </row>
    <row r="17020" spans="1:4" x14ac:dyDescent="0.25">
      <c r="A17020" s="369" t="s">
        <v>8967</v>
      </c>
      <c r="B17020" s="370" t="s">
        <v>8968</v>
      </c>
      <c r="C17020" s="371" t="s">
        <v>770</v>
      </c>
      <c r="D17020" s="372">
        <v>80</v>
      </c>
    </row>
    <row r="17021" spans="1:4" ht="45" x14ac:dyDescent="0.25">
      <c r="A17021" s="369" t="s">
        <v>14636</v>
      </c>
      <c r="B17021" s="370" t="s">
        <v>14637</v>
      </c>
      <c r="C17021" s="371" t="s">
        <v>569</v>
      </c>
      <c r="D17021" s="372">
        <v>1</v>
      </c>
    </row>
    <row r="17022" spans="1:4" ht="30" x14ac:dyDescent="0.25">
      <c r="A17022" s="369" t="s">
        <v>14729</v>
      </c>
      <c r="B17022" s="370" t="s">
        <v>14730</v>
      </c>
      <c r="C17022" s="371" t="s">
        <v>770</v>
      </c>
      <c r="D17022" s="372">
        <v>4</v>
      </c>
    </row>
    <row r="17023" spans="1:4" ht="30" x14ac:dyDescent="0.25">
      <c r="A17023" s="369" t="s">
        <v>5655</v>
      </c>
      <c r="B17023" s="370" t="s">
        <v>8454</v>
      </c>
      <c r="C17023" s="371" t="s">
        <v>569</v>
      </c>
      <c r="D17023" s="372"/>
    </row>
    <row r="17024" spans="1:4" x14ac:dyDescent="0.25">
      <c r="A17024" s="369" t="s">
        <v>8903</v>
      </c>
      <c r="B17024" s="370" t="s">
        <v>8904</v>
      </c>
      <c r="C17024" s="371" t="s">
        <v>770</v>
      </c>
      <c r="D17024" s="372">
        <v>285</v>
      </c>
    </row>
    <row r="17025" spans="1:4" x14ac:dyDescent="0.25">
      <c r="A17025" s="369" t="s">
        <v>8913</v>
      </c>
      <c r="B17025" s="370" t="s">
        <v>8914</v>
      </c>
      <c r="C17025" s="371" t="s">
        <v>770</v>
      </c>
      <c r="D17025" s="372">
        <v>10</v>
      </c>
    </row>
    <row r="17026" spans="1:4" x14ac:dyDescent="0.25">
      <c r="A17026" s="369" t="s">
        <v>8915</v>
      </c>
      <c r="B17026" s="370" t="s">
        <v>8916</v>
      </c>
      <c r="C17026" s="371" t="s">
        <v>770</v>
      </c>
      <c r="D17026" s="372">
        <v>10</v>
      </c>
    </row>
    <row r="17027" spans="1:4" x14ac:dyDescent="0.25">
      <c r="A17027" s="369" t="s">
        <v>8967</v>
      </c>
      <c r="B17027" s="370" t="s">
        <v>8968</v>
      </c>
      <c r="C17027" s="371" t="s">
        <v>770</v>
      </c>
      <c r="D17027" s="372">
        <v>95</v>
      </c>
    </row>
    <row r="17028" spans="1:4" ht="45" x14ac:dyDescent="0.25">
      <c r="A17028" s="369" t="s">
        <v>14638</v>
      </c>
      <c r="B17028" s="370" t="s">
        <v>14639</v>
      </c>
      <c r="C17028" s="371" t="s">
        <v>569</v>
      </c>
      <c r="D17028" s="372">
        <v>1</v>
      </c>
    </row>
    <row r="17029" spans="1:4" ht="30" x14ac:dyDescent="0.25">
      <c r="A17029" s="369" t="s">
        <v>14729</v>
      </c>
      <c r="B17029" s="370" t="s">
        <v>14730</v>
      </c>
      <c r="C17029" s="371" t="s">
        <v>770</v>
      </c>
      <c r="D17029" s="372">
        <v>4</v>
      </c>
    </row>
    <row r="17030" spans="1:4" ht="45" x14ac:dyDescent="0.25">
      <c r="A17030" s="369" t="s">
        <v>5656</v>
      </c>
      <c r="B17030" s="370" t="s">
        <v>8455</v>
      </c>
      <c r="C17030" s="371" t="s">
        <v>569</v>
      </c>
      <c r="D17030" s="372"/>
    </row>
    <row r="17031" spans="1:4" x14ac:dyDescent="0.25">
      <c r="A17031" s="369" t="s">
        <v>8903</v>
      </c>
      <c r="B17031" s="370" t="s">
        <v>8904</v>
      </c>
      <c r="C17031" s="371" t="s">
        <v>770</v>
      </c>
      <c r="D17031" s="372">
        <v>16</v>
      </c>
    </row>
    <row r="17032" spans="1:4" x14ac:dyDescent="0.25">
      <c r="A17032" s="369" t="s">
        <v>8967</v>
      </c>
      <c r="B17032" s="370" t="s">
        <v>8968</v>
      </c>
      <c r="C17032" s="371" t="s">
        <v>770</v>
      </c>
      <c r="D17032" s="372">
        <v>8</v>
      </c>
    </row>
    <row r="17033" spans="1:4" ht="60" x14ac:dyDescent="0.25">
      <c r="A17033" s="369" t="s">
        <v>14626</v>
      </c>
      <c r="B17033" s="370" t="s">
        <v>14627</v>
      </c>
      <c r="C17033" s="371" t="s">
        <v>569</v>
      </c>
      <c r="D17033" s="372">
        <v>1</v>
      </c>
    </row>
    <row r="17034" spans="1:4" ht="45" x14ac:dyDescent="0.25">
      <c r="A17034" s="369" t="s">
        <v>5657</v>
      </c>
      <c r="B17034" s="370" t="s">
        <v>8456</v>
      </c>
      <c r="C17034" s="371" t="s">
        <v>569</v>
      </c>
      <c r="D17034" s="372"/>
    </row>
    <row r="17035" spans="1:4" x14ac:dyDescent="0.25">
      <c r="A17035" s="369" t="s">
        <v>8903</v>
      </c>
      <c r="B17035" s="370" t="s">
        <v>8904</v>
      </c>
      <c r="C17035" s="371" t="s">
        <v>770</v>
      </c>
      <c r="D17035" s="372">
        <v>20</v>
      </c>
    </row>
    <row r="17036" spans="1:4" x14ac:dyDescent="0.25">
      <c r="A17036" s="369" t="s">
        <v>8967</v>
      </c>
      <c r="B17036" s="370" t="s">
        <v>8968</v>
      </c>
      <c r="C17036" s="371" t="s">
        <v>770</v>
      </c>
      <c r="D17036" s="372">
        <v>10</v>
      </c>
    </row>
    <row r="17037" spans="1:4" ht="60" x14ac:dyDescent="0.25">
      <c r="A17037" s="369" t="s">
        <v>14628</v>
      </c>
      <c r="B17037" s="370" t="s">
        <v>14629</v>
      </c>
      <c r="C17037" s="371" t="s">
        <v>569</v>
      </c>
      <c r="D17037" s="372">
        <v>1</v>
      </c>
    </row>
    <row r="17038" spans="1:4" ht="45" x14ac:dyDescent="0.25">
      <c r="A17038" s="369" t="s">
        <v>5658</v>
      </c>
      <c r="B17038" s="370" t="s">
        <v>8457</v>
      </c>
      <c r="C17038" s="371" t="s">
        <v>569</v>
      </c>
      <c r="D17038" s="372"/>
    </row>
    <row r="17039" spans="1:4" x14ac:dyDescent="0.25">
      <c r="A17039" s="369" t="s">
        <v>8903</v>
      </c>
      <c r="B17039" s="370" t="s">
        <v>8904</v>
      </c>
      <c r="C17039" s="371" t="s">
        <v>770</v>
      </c>
      <c r="D17039" s="372">
        <v>24</v>
      </c>
    </row>
    <row r="17040" spans="1:4" x14ac:dyDescent="0.25">
      <c r="A17040" s="369" t="s">
        <v>8967</v>
      </c>
      <c r="B17040" s="370" t="s">
        <v>8968</v>
      </c>
      <c r="C17040" s="371" t="s">
        <v>770</v>
      </c>
      <c r="D17040" s="372">
        <v>12</v>
      </c>
    </row>
    <row r="17041" spans="1:4" ht="60" x14ac:dyDescent="0.25">
      <c r="A17041" s="369" t="s">
        <v>14630</v>
      </c>
      <c r="B17041" s="370" t="s">
        <v>14631</v>
      </c>
      <c r="C17041" s="371" t="s">
        <v>569</v>
      </c>
      <c r="D17041" s="372">
        <v>1</v>
      </c>
    </row>
    <row r="17042" spans="1:4" ht="45" x14ac:dyDescent="0.25">
      <c r="A17042" s="369" t="s">
        <v>5659</v>
      </c>
      <c r="B17042" s="370" t="s">
        <v>8458</v>
      </c>
      <c r="C17042" s="371" t="s">
        <v>569</v>
      </c>
      <c r="D17042" s="372"/>
    </row>
    <row r="17043" spans="1:4" x14ac:dyDescent="0.25">
      <c r="A17043" s="369" t="s">
        <v>8903</v>
      </c>
      <c r="B17043" s="370" t="s">
        <v>8904</v>
      </c>
      <c r="C17043" s="371" t="s">
        <v>770</v>
      </c>
      <c r="D17043" s="372">
        <v>26</v>
      </c>
    </row>
    <row r="17044" spans="1:4" x14ac:dyDescent="0.25">
      <c r="A17044" s="369" t="s">
        <v>8967</v>
      </c>
      <c r="B17044" s="370" t="s">
        <v>8968</v>
      </c>
      <c r="C17044" s="371" t="s">
        <v>770</v>
      </c>
      <c r="D17044" s="372">
        <v>13</v>
      </c>
    </row>
    <row r="17045" spans="1:4" ht="60" x14ac:dyDescent="0.25">
      <c r="A17045" s="369" t="s">
        <v>14632</v>
      </c>
      <c r="B17045" s="370" t="s">
        <v>14633</v>
      </c>
      <c r="C17045" s="371" t="s">
        <v>569</v>
      </c>
      <c r="D17045" s="372">
        <v>1</v>
      </c>
    </row>
    <row r="17046" spans="1:4" ht="30" x14ac:dyDescent="0.25">
      <c r="A17046" s="369" t="s">
        <v>5660</v>
      </c>
      <c r="B17046" s="370" t="s">
        <v>8459</v>
      </c>
      <c r="C17046" s="371" t="s">
        <v>569</v>
      </c>
      <c r="D17046" s="372"/>
    </row>
    <row r="17047" spans="1:4" x14ac:dyDescent="0.25">
      <c r="A17047" s="369" t="s">
        <v>8903</v>
      </c>
      <c r="B17047" s="370" t="s">
        <v>8904</v>
      </c>
      <c r="C17047" s="371" t="s">
        <v>770</v>
      </c>
      <c r="D17047" s="372">
        <v>13</v>
      </c>
    </row>
    <row r="17048" spans="1:4" x14ac:dyDescent="0.25">
      <c r="A17048" s="369" t="s">
        <v>8967</v>
      </c>
      <c r="B17048" s="370" t="s">
        <v>8968</v>
      </c>
      <c r="C17048" s="371" t="s">
        <v>770</v>
      </c>
      <c r="D17048" s="372">
        <v>6</v>
      </c>
    </row>
    <row r="17049" spans="1:4" ht="75" x14ac:dyDescent="0.25">
      <c r="A17049" s="369" t="s">
        <v>14620</v>
      </c>
      <c r="B17049" s="370" t="s">
        <v>14621</v>
      </c>
      <c r="C17049" s="371" t="s">
        <v>569</v>
      </c>
      <c r="D17049" s="372">
        <v>1</v>
      </c>
    </row>
    <row r="17050" spans="1:4" ht="30" x14ac:dyDescent="0.25">
      <c r="A17050" s="369" t="s">
        <v>5661</v>
      </c>
      <c r="B17050" s="370" t="s">
        <v>8460</v>
      </c>
      <c r="C17050" s="371" t="s">
        <v>569</v>
      </c>
      <c r="D17050" s="372"/>
    </row>
    <row r="17051" spans="1:4" x14ac:dyDescent="0.25">
      <c r="A17051" s="369" t="s">
        <v>8903</v>
      </c>
      <c r="B17051" s="370" t="s">
        <v>8904</v>
      </c>
      <c r="C17051" s="371" t="s">
        <v>770</v>
      </c>
      <c r="D17051" s="372">
        <v>13</v>
      </c>
    </row>
    <row r="17052" spans="1:4" x14ac:dyDescent="0.25">
      <c r="A17052" s="369" t="s">
        <v>8967</v>
      </c>
      <c r="B17052" s="370" t="s">
        <v>8968</v>
      </c>
      <c r="C17052" s="371" t="s">
        <v>770</v>
      </c>
      <c r="D17052" s="372">
        <v>6</v>
      </c>
    </row>
    <row r="17053" spans="1:4" ht="75" x14ac:dyDescent="0.25">
      <c r="A17053" s="369" t="s">
        <v>14622</v>
      </c>
      <c r="B17053" s="370" t="s">
        <v>14623</v>
      </c>
      <c r="C17053" s="371" t="s">
        <v>569</v>
      </c>
      <c r="D17053" s="372">
        <v>1</v>
      </c>
    </row>
    <row r="17054" spans="1:4" ht="30" x14ac:dyDescent="0.25">
      <c r="A17054" s="369" t="s">
        <v>5662</v>
      </c>
      <c r="B17054" s="370" t="s">
        <v>8461</v>
      </c>
      <c r="C17054" s="371" t="s">
        <v>569</v>
      </c>
      <c r="D17054" s="372"/>
    </row>
    <row r="17055" spans="1:4" x14ac:dyDescent="0.25">
      <c r="A17055" s="369" t="s">
        <v>8903</v>
      </c>
      <c r="B17055" s="370" t="s">
        <v>8904</v>
      </c>
      <c r="C17055" s="371" t="s">
        <v>770</v>
      </c>
      <c r="D17055" s="372">
        <v>13</v>
      </c>
    </row>
    <row r="17056" spans="1:4" x14ac:dyDescent="0.25">
      <c r="A17056" s="369" t="s">
        <v>8967</v>
      </c>
      <c r="B17056" s="370" t="s">
        <v>8968</v>
      </c>
      <c r="C17056" s="371" t="s">
        <v>770</v>
      </c>
      <c r="D17056" s="372">
        <v>6</v>
      </c>
    </row>
    <row r="17057" spans="1:4" ht="75" x14ac:dyDescent="0.25">
      <c r="A17057" s="369" t="s">
        <v>14624</v>
      </c>
      <c r="B17057" s="370" t="s">
        <v>14625</v>
      </c>
      <c r="C17057" s="371" t="s">
        <v>569</v>
      </c>
      <c r="D17057" s="372">
        <v>1</v>
      </c>
    </row>
    <row r="17058" spans="1:4" x14ac:dyDescent="0.25">
      <c r="A17058" s="369" t="s">
        <v>5663</v>
      </c>
      <c r="B17058" s="370" t="s">
        <v>5664</v>
      </c>
      <c r="C17058" s="371" t="s">
        <v>52</v>
      </c>
      <c r="D17058" s="372"/>
    </row>
    <row r="17059" spans="1:4" x14ac:dyDescent="0.25">
      <c r="A17059" s="369" t="s">
        <v>8903</v>
      </c>
      <c r="B17059" s="370" t="s">
        <v>8904</v>
      </c>
      <c r="C17059" s="371" t="s">
        <v>770</v>
      </c>
      <c r="D17059" s="372">
        <v>0.3</v>
      </c>
    </row>
    <row r="17060" spans="1:4" x14ac:dyDescent="0.25">
      <c r="A17060" s="369" t="s">
        <v>8967</v>
      </c>
      <c r="B17060" s="370" t="s">
        <v>8968</v>
      </c>
      <c r="C17060" s="371" t="s">
        <v>770</v>
      </c>
      <c r="D17060" s="372">
        <v>0.2</v>
      </c>
    </row>
    <row r="17061" spans="1:4" ht="45" x14ac:dyDescent="0.25">
      <c r="A17061" s="369" t="s">
        <v>14550</v>
      </c>
      <c r="B17061" s="370" t="s">
        <v>14551</v>
      </c>
      <c r="C17061" s="371" t="s">
        <v>52</v>
      </c>
      <c r="D17061" s="372">
        <v>1</v>
      </c>
    </row>
    <row r="17062" spans="1:4" x14ac:dyDescent="0.25">
      <c r="A17062" s="369" t="s">
        <v>5665</v>
      </c>
      <c r="B17062" s="370" t="s">
        <v>5666</v>
      </c>
      <c r="C17062" s="371" t="s">
        <v>52</v>
      </c>
      <c r="D17062" s="372"/>
    </row>
    <row r="17063" spans="1:4" x14ac:dyDescent="0.25">
      <c r="A17063" s="369" t="s">
        <v>8903</v>
      </c>
      <c r="B17063" s="370" t="s">
        <v>8904</v>
      </c>
      <c r="C17063" s="371" t="s">
        <v>770</v>
      </c>
      <c r="D17063" s="372">
        <v>0.3</v>
      </c>
    </row>
    <row r="17064" spans="1:4" x14ac:dyDescent="0.25">
      <c r="A17064" s="369" t="s">
        <v>8967</v>
      </c>
      <c r="B17064" s="370" t="s">
        <v>8968</v>
      </c>
      <c r="C17064" s="371" t="s">
        <v>770</v>
      </c>
      <c r="D17064" s="372">
        <v>0.2</v>
      </c>
    </row>
    <row r="17065" spans="1:4" ht="45" x14ac:dyDescent="0.25">
      <c r="A17065" s="369" t="s">
        <v>14552</v>
      </c>
      <c r="B17065" s="370" t="s">
        <v>14553</v>
      </c>
      <c r="C17065" s="371" t="s">
        <v>52</v>
      </c>
      <c r="D17065" s="372">
        <v>1</v>
      </c>
    </row>
    <row r="17066" spans="1:4" x14ac:dyDescent="0.25">
      <c r="A17066" s="369" t="s">
        <v>5667</v>
      </c>
      <c r="B17066" s="370" t="s">
        <v>5668</v>
      </c>
      <c r="C17066" s="371" t="s">
        <v>52</v>
      </c>
      <c r="D17066" s="372"/>
    </row>
    <row r="17067" spans="1:4" x14ac:dyDescent="0.25">
      <c r="A17067" s="369" t="s">
        <v>8903</v>
      </c>
      <c r="B17067" s="370" t="s">
        <v>8904</v>
      </c>
      <c r="C17067" s="371" t="s">
        <v>770</v>
      </c>
      <c r="D17067" s="372">
        <v>0.3</v>
      </c>
    </row>
    <row r="17068" spans="1:4" x14ac:dyDescent="0.25">
      <c r="A17068" s="369" t="s">
        <v>8967</v>
      </c>
      <c r="B17068" s="370" t="s">
        <v>8968</v>
      </c>
      <c r="C17068" s="371" t="s">
        <v>770</v>
      </c>
      <c r="D17068" s="372">
        <v>0.2</v>
      </c>
    </row>
    <row r="17069" spans="1:4" ht="45" x14ac:dyDescent="0.25">
      <c r="A17069" s="369" t="s">
        <v>14554</v>
      </c>
      <c r="B17069" s="370" t="s">
        <v>14555</v>
      </c>
      <c r="C17069" s="371" t="s">
        <v>52</v>
      </c>
      <c r="D17069" s="372">
        <v>1</v>
      </c>
    </row>
    <row r="17070" spans="1:4" x14ac:dyDescent="0.25">
      <c r="A17070" s="369" t="s">
        <v>5669</v>
      </c>
      <c r="B17070" s="370" t="s">
        <v>5670</v>
      </c>
      <c r="C17070" s="371" t="s">
        <v>21</v>
      </c>
      <c r="D17070" s="372"/>
    </row>
    <row r="17071" spans="1:4" x14ac:dyDescent="0.25">
      <c r="A17071" s="369" t="s">
        <v>8949</v>
      </c>
      <c r="B17071" s="370" t="s">
        <v>8950</v>
      </c>
      <c r="C17071" s="371" t="s">
        <v>770</v>
      </c>
      <c r="D17071" s="372">
        <v>2.5</v>
      </c>
    </row>
    <row r="17072" spans="1:4" x14ac:dyDescent="0.25">
      <c r="A17072" s="369" t="s">
        <v>8967</v>
      </c>
      <c r="B17072" s="370" t="s">
        <v>8968</v>
      </c>
      <c r="C17072" s="371" t="s">
        <v>770</v>
      </c>
      <c r="D17072" s="372">
        <v>1.25</v>
      </c>
    </row>
    <row r="17073" spans="1:4" ht="60" x14ac:dyDescent="0.25">
      <c r="A17073" s="369" t="s">
        <v>14604</v>
      </c>
      <c r="B17073" s="370" t="s">
        <v>14605</v>
      </c>
      <c r="C17073" s="371" t="s">
        <v>21</v>
      </c>
      <c r="D17073" s="372">
        <v>1</v>
      </c>
    </row>
    <row r="17074" spans="1:4" ht="30" x14ac:dyDescent="0.25">
      <c r="A17074" s="369" t="s">
        <v>5671</v>
      </c>
      <c r="B17074" s="370" t="s">
        <v>8462</v>
      </c>
      <c r="C17074" s="371" t="s">
        <v>21</v>
      </c>
      <c r="D17074" s="372"/>
    </row>
    <row r="17075" spans="1:4" ht="45" x14ac:dyDescent="0.25">
      <c r="A17075" s="369" t="s">
        <v>14556</v>
      </c>
      <c r="B17075" s="370" t="s">
        <v>14557</v>
      </c>
      <c r="C17075" s="371" t="s">
        <v>21</v>
      </c>
      <c r="D17075" s="372">
        <v>1</v>
      </c>
    </row>
    <row r="17076" spans="1:4" x14ac:dyDescent="0.25">
      <c r="A17076" s="369" t="s">
        <v>5672</v>
      </c>
      <c r="B17076" s="370" t="s">
        <v>5673</v>
      </c>
      <c r="C17076" s="371" t="s">
        <v>21</v>
      </c>
      <c r="D17076" s="372"/>
    </row>
    <row r="17077" spans="1:4" x14ac:dyDescent="0.25">
      <c r="A17077" s="369" t="s">
        <v>8903</v>
      </c>
      <c r="B17077" s="370" t="s">
        <v>8904</v>
      </c>
      <c r="C17077" s="371" t="s">
        <v>770</v>
      </c>
      <c r="D17077" s="372">
        <v>2.2000000000000002</v>
      </c>
    </row>
    <row r="17078" spans="1:4" x14ac:dyDescent="0.25">
      <c r="A17078" s="369" t="s">
        <v>8967</v>
      </c>
      <c r="B17078" s="370" t="s">
        <v>8968</v>
      </c>
      <c r="C17078" s="371" t="s">
        <v>770</v>
      </c>
      <c r="D17078" s="372">
        <v>2.2000000000000002</v>
      </c>
    </row>
    <row r="17079" spans="1:4" ht="30" x14ac:dyDescent="0.25">
      <c r="A17079" s="369" t="s">
        <v>14560</v>
      </c>
      <c r="B17079" s="370" t="s">
        <v>14561</v>
      </c>
      <c r="C17079" s="371" t="s">
        <v>21</v>
      </c>
      <c r="D17079" s="372">
        <v>1</v>
      </c>
    </row>
    <row r="17080" spans="1:4" x14ac:dyDescent="0.25">
      <c r="A17080" s="369" t="s">
        <v>5674</v>
      </c>
      <c r="B17080" s="370" t="s">
        <v>5675</v>
      </c>
      <c r="C17080" s="371" t="s">
        <v>21</v>
      </c>
      <c r="D17080" s="372"/>
    </row>
    <row r="17081" spans="1:4" x14ac:dyDescent="0.25">
      <c r="A17081" s="369" t="s">
        <v>8903</v>
      </c>
      <c r="B17081" s="370" t="s">
        <v>8904</v>
      </c>
      <c r="C17081" s="371" t="s">
        <v>770</v>
      </c>
      <c r="D17081" s="372">
        <v>1.7</v>
      </c>
    </row>
    <row r="17082" spans="1:4" x14ac:dyDescent="0.25">
      <c r="A17082" s="369" t="s">
        <v>8967</v>
      </c>
      <c r="B17082" s="370" t="s">
        <v>8968</v>
      </c>
      <c r="C17082" s="371" t="s">
        <v>770</v>
      </c>
      <c r="D17082" s="372">
        <v>1.7</v>
      </c>
    </row>
    <row r="17083" spans="1:4" ht="30" x14ac:dyDescent="0.25">
      <c r="A17083" s="369" t="s">
        <v>14566</v>
      </c>
      <c r="B17083" s="370" t="s">
        <v>14567</v>
      </c>
      <c r="C17083" s="371" t="s">
        <v>21</v>
      </c>
      <c r="D17083" s="372">
        <v>1</v>
      </c>
    </row>
    <row r="17084" spans="1:4" x14ac:dyDescent="0.25">
      <c r="A17084" s="369" t="s">
        <v>5676</v>
      </c>
      <c r="B17084" s="370" t="s">
        <v>5677</v>
      </c>
      <c r="C17084" s="371" t="s">
        <v>21</v>
      </c>
      <c r="D17084" s="372"/>
    </row>
    <row r="17085" spans="1:4" x14ac:dyDescent="0.25">
      <c r="A17085" s="369" t="s">
        <v>8903</v>
      </c>
      <c r="B17085" s="370" t="s">
        <v>8904</v>
      </c>
      <c r="C17085" s="371" t="s">
        <v>770</v>
      </c>
      <c r="D17085" s="372">
        <v>1.5</v>
      </c>
    </row>
    <row r="17086" spans="1:4" x14ac:dyDescent="0.25">
      <c r="A17086" s="369" t="s">
        <v>8967</v>
      </c>
      <c r="B17086" s="370" t="s">
        <v>8968</v>
      </c>
      <c r="C17086" s="371" t="s">
        <v>770</v>
      </c>
      <c r="D17086" s="372">
        <v>1.5</v>
      </c>
    </row>
    <row r="17087" spans="1:4" ht="30" x14ac:dyDescent="0.25">
      <c r="A17087" s="369" t="s">
        <v>14570</v>
      </c>
      <c r="B17087" s="370" t="s">
        <v>14571</v>
      </c>
      <c r="C17087" s="371" t="s">
        <v>21</v>
      </c>
      <c r="D17087" s="372">
        <v>1</v>
      </c>
    </row>
    <row r="17088" spans="1:4" x14ac:dyDescent="0.25">
      <c r="A17088" s="369" t="s">
        <v>5678</v>
      </c>
      <c r="B17088" s="370" t="s">
        <v>5679</v>
      </c>
      <c r="C17088" s="371" t="s">
        <v>569</v>
      </c>
      <c r="D17088" s="372"/>
    </row>
    <row r="17089" spans="1:4" x14ac:dyDescent="0.25">
      <c r="A17089" s="369" t="s">
        <v>8903</v>
      </c>
      <c r="B17089" s="370" t="s">
        <v>8904</v>
      </c>
      <c r="C17089" s="371" t="s">
        <v>770</v>
      </c>
      <c r="D17089" s="372">
        <v>4</v>
      </c>
    </row>
    <row r="17090" spans="1:4" x14ac:dyDescent="0.25">
      <c r="A17090" s="369" t="s">
        <v>8969</v>
      </c>
      <c r="B17090" s="370" t="s">
        <v>8970</v>
      </c>
      <c r="C17090" s="371" t="s">
        <v>770</v>
      </c>
      <c r="D17090" s="372">
        <v>4</v>
      </c>
    </row>
    <row r="17091" spans="1:4" ht="30" x14ac:dyDescent="0.25">
      <c r="A17091" s="369" t="s">
        <v>5680</v>
      </c>
      <c r="B17091" s="370" t="s">
        <v>8463</v>
      </c>
      <c r="C17091" s="371" t="s">
        <v>569</v>
      </c>
      <c r="D17091" s="372"/>
    </row>
    <row r="17092" spans="1:4" x14ac:dyDescent="0.25">
      <c r="A17092" s="369" t="s">
        <v>8903</v>
      </c>
      <c r="B17092" s="370" t="s">
        <v>8904</v>
      </c>
      <c r="C17092" s="371" t="s">
        <v>770</v>
      </c>
      <c r="D17092" s="372">
        <v>40</v>
      </c>
    </row>
    <row r="17093" spans="1:4" x14ac:dyDescent="0.25">
      <c r="A17093" s="369" t="s">
        <v>8967</v>
      </c>
      <c r="B17093" s="370" t="s">
        <v>8968</v>
      </c>
      <c r="C17093" s="371" t="s">
        <v>770</v>
      </c>
      <c r="D17093" s="372">
        <v>20</v>
      </c>
    </row>
    <row r="17094" spans="1:4" ht="60" x14ac:dyDescent="0.25">
      <c r="A17094" s="369" t="s">
        <v>14562</v>
      </c>
      <c r="B17094" s="370" t="s">
        <v>14563</v>
      </c>
      <c r="C17094" s="371" t="s">
        <v>569</v>
      </c>
      <c r="D17094" s="372">
        <v>1</v>
      </c>
    </row>
    <row r="17095" spans="1:4" x14ac:dyDescent="0.25">
      <c r="A17095" s="369" t="s">
        <v>5681</v>
      </c>
      <c r="B17095" s="370" t="s">
        <v>5682</v>
      </c>
      <c r="C17095" s="371" t="s">
        <v>569</v>
      </c>
      <c r="D17095" s="372"/>
    </row>
    <row r="17096" spans="1:4" x14ac:dyDescent="0.25">
      <c r="A17096" s="369" t="s">
        <v>8903</v>
      </c>
      <c r="B17096" s="370" t="s">
        <v>8904</v>
      </c>
      <c r="C17096" s="371" t="s">
        <v>770</v>
      </c>
      <c r="D17096" s="372">
        <v>0.8</v>
      </c>
    </row>
    <row r="17097" spans="1:4" x14ac:dyDescent="0.25">
      <c r="A17097" s="369" t="s">
        <v>8967</v>
      </c>
      <c r="B17097" s="370" t="s">
        <v>8968</v>
      </c>
      <c r="C17097" s="371" t="s">
        <v>770</v>
      </c>
      <c r="D17097" s="372">
        <v>0.8</v>
      </c>
    </row>
    <row r="17098" spans="1:4" ht="45" x14ac:dyDescent="0.25">
      <c r="A17098" s="369" t="s">
        <v>14564</v>
      </c>
      <c r="B17098" s="370" t="s">
        <v>14565</v>
      </c>
      <c r="C17098" s="371" t="s">
        <v>569</v>
      </c>
      <c r="D17098" s="372">
        <v>1</v>
      </c>
    </row>
    <row r="17099" spans="1:4" ht="30" x14ac:dyDescent="0.25">
      <c r="A17099" s="369" t="s">
        <v>5683</v>
      </c>
      <c r="B17099" s="370" t="s">
        <v>8464</v>
      </c>
      <c r="C17099" s="371" t="s">
        <v>569</v>
      </c>
      <c r="D17099" s="372"/>
    </row>
    <row r="17100" spans="1:4" x14ac:dyDescent="0.25">
      <c r="A17100" s="369" t="s">
        <v>8903</v>
      </c>
      <c r="B17100" s="370" t="s">
        <v>8904</v>
      </c>
      <c r="C17100" s="371" t="s">
        <v>770</v>
      </c>
      <c r="D17100" s="372">
        <v>2.2999999999999998</v>
      </c>
    </row>
    <row r="17101" spans="1:4" x14ac:dyDescent="0.25">
      <c r="A17101" s="369" t="s">
        <v>8967</v>
      </c>
      <c r="B17101" s="370" t="s">
        <v>8968</v>
      </c>
      <c r="C17101" s="371" t="s">
        <v>770</v>
      </c>
      <c r="D17101" s="372">
        <v>2.2999999999999998</v>
      </c>
    </row>
    <row r="17102" spans="1:4" ht="60" x14ac:dyDescent="0.25">
      <c r="A17102" s="369" t="s">
        <v>14558</v>
      </c>
      <c r="B17102" s="370" t="s">
        <v>14559</v>
      </c>
      <c r="C17102" s="371" t="s">
        <v>569</v>
      </c>
      <c r="D17102" s="372">
        <v>1</v>
      </c>
    </row>
    <row r="17103" spans="1:4" ht="30" x14ac:dyDescent="0.25">
      <c r="A17103" s="369" t="s">
        <v>5684</v>
      </c>
      <c r="B17103" s="370" t="s">
        <v>5685</v>
      </c>
      <c r="C17103" s="371" t="s">
        <v>21</v>
      </c>
      <c r="D17103" s="372"/>
    </row>
    <row r="17104" spans="1:4" x14ac:dyDescent="0.25">
      <c r="A17104" s="369" t="s">
        <v>8903</v>
      </c>
      <c r="B17104" s="370" t="s">
        <v>8904</v>
      </c>
      <c r="C17104" s="371" t="s">
        <v>770</v>
      </c>
      <c r="D17104" s="372">
        <v>3.5</v>
      </c>
    </row>
    <row r="17105" spans="1:4" x14ac:dyDescent="0.25">
      <c r="A17105" s="369" t="s">
        <v>8967</v>
      </c>
      <c r="B17105" s="370" t="s">
        <v>8968</v>
      </c>
      <c r="C17105" s="371" t="s">
        <v>770</v>
      </c>
      <c r="D17105" s="372">
        <v>3.5</v>
      </c>
    </row>
    <row r="17106" spans="1:4" ht="30" x14ac:dyDescent="0.25">
      <c r="A17106" s="369" t="s">
        <v>14574</v>
      </c>
      <c r="B17106" s="370" t="s">
        <v>14575</v>
      </c>
      <c r="C17106" s="371" t="s">
        <v>21</v>
      </c>
      <c r="D17106" s="372">
        <v>1</v>
      </c>
    </row>
    <row r="17107" spans="1:4" x14ac:dyDescent="0.25">
      <c r="A17107" s="369" t="s">
        <v>5686</v>
      </c>
      <c r="B17107" s="370" t="s">
        <v>5687</v>
      </c>
      <c r="C17107" s="371" t="s">
        <v>52</v>
      </c>
      <c r="D17107" s="372"/>
    </row>
    <row r="17108" spans="1:4" x14ac:dyDescent="0.25">
      <c r="A17108" s="369" t="s">
        <v>8913</v>
      </c>
      <c r="B17108" s="370" t="s">
        <v>8914</v>
      </c>
      <c r="C17108" s="371" t="s">
        <v>770</v>
      </c>
      <c r="D17108" s="372">
        <v>1</v>
      </c>
    </row>
    <row r="17109" spans="1:4" x14ac:dyDescent="0.25">
      <c r="A17109" s="369" t="s">
        <v>8915</v>
      </c>
      <c r="B17109" s="370" t="s">
        <v>8916</v>
      </c>
      <c r="C17109" s="371" t="s">
        <v>770</v>
      </c>
      <c r="D17109" s="372">
        <v>1</v>
      </c>
    </row>
    <row r="17110" spans="1:4" ht="30" x14ac:dyDescent="0.25">
      <c r="A17110" s="369" t="s">
        <v>14576</v>
      </c>
      <c r="B17110" s="370" t="s">
        <v>14577</v>
      </c>
      <c r="C17110" s="371" t="s">
        <v>52</v>
      </c>
      <c r="D17110" s="372">
        <v>1</v>
      </c>
    </row>
    <row r="17111" spans="1:4" x14ac:dyDescent="0.25">
      <c r="A17111" s="369" t="s">
        <v>5688</v>
      </c>
      <c r="B17111" s="370" t="s">
        <v>5689</v>
      </c>
      <c r="C17111" s="371" t="s">
        <v>569</v>
      </c>
      <c r="D17111" s="372"/>
    </row>
    <row r="17112" spans="1:4" x14ac:dyDescent="0.25">
      <c r="A17112" s="369" t="s">
        <v>8903</v>
      </c>
      <c r="B17112" s="370" t="s">
        <v>8904</v>
      </c>
      <c r="C17112" s="371" t="s">
        <v>770</v>
      </c>
      <c r="D17112" s="372">
        <v>0.8</v>
      </c>
    </row>
    <row r="17113" spans="1:4" x14ac:dyDescent="0.25">
      <c r="A17113" s="369" t="s">
        <v>8967</v>
      </c>
      <c r="B17113" s="370" t="s">
        <v>8968</v>
      </c>
      <c r="C17113" s="371" t="s">
        <v>770</v>
      </c>
      <c r="D17113" s="372">
        <v>0.8</v>
      </c>
    </row>
    <row r="17114" spans="1:4" ht="30" x14ac:dyDescent="0.25">
      <c r="A17114" s="369" t="s">
        <v>14578</v>
      </c>
      <c r="B17114" s="370" t="s">
        <v>14579</v>
      </c>
      <c r="C17114" s="371" t="s">
        <v>569</v>
      </c>
      <c r="D17114" s="372">
        <v>1</v>
      </c>
    </row>
    <row r="17115" spans="1:4" x14ac:dyDescent="0.25">
      <c r="A17115" s="369" t="s">
        <v>5690</v>
      </c>
      <c r="B17115" s="370" t="s">
        <v>5691</v>
      </c>
      <c r="C17115" s="371" t="s">
        <v>569</v>
      </c>
      <c r="D17115" s="372"/>
    </row>
    <row r="17116" spans="1:4" x14ac:dyDescent="0.25">
      <c r="A17116" s="369" t="s">
        <v>8903</v>
      </c>
      <c r="B17116" s="370" t="s">
        <v>8904</v>
      </c>
      <c r="C17116" s="371" t="s">
        <v>770</v>
      </c>
      <c r="D17116" s="372">
        <v>0.8</v>
      </c>
    </row>
    <row r="17117" spans="1:4" x14ac:dyDescent="0.25">
      <c r="A17117" s="369" t="s">
        <v>8967</v>
      </c>
      <c r="B17117" s="370" t="s">
        <v>8968</v>
      </c>
      <c r="C17117" s="371" t="s">
        <v>770</v>
      </c>
      <c r="D17117" s="372">
        <v>0.8</v>
      </c>
    </row>
    <row r="17118" spans="1:4" ht="30" x14ac:dyDescent="0.25">
      <c r="A17118" s="369" t="s">
        <v>14580</v>
      </c>
      <c r="B17118" s="370" t="s">
        <v>14581</v>
      </c>
      <c r="C17118" s="371" t="s">
        <v>569</v>
      </c>
      <c r="D17118" s="372">
        <v>1</v>
      </c>
    </row>
    <row r="17119" spans="1:4" x14ac:dyDescent="0.25">
      <c r="A17119" s="369" t="s">
        <v>5692</v>
      </c>
      <c r="B17119" s="370" t="s">
        <v>5693</v>
      </c>
      <c r="C17119" s="371" t="s">
        <v>569</v>
      </c>
      <c r="D17119" s="372"/>
    </row>
    <row r="17120" spans="1:4" x14ac:dyDescent="0.25">
      <c r="A17120" s="369" t="s">
        <v>8903</v>
      </c>
      <c r="B17120" s="370" t="s">
        <v>8904</v>
      </c>
      <c r="C17120" s="371" t="s">
        <v>770</v>
      </c>
      <c r="D17120" s="372">
        <v>0.8</v>
      </c>
    </row>
    <row r="17121" spans="1:4" x14ac:dyDescent="0.25">
      <c r="A17121" s="369" t="s">
        <v>8967</v>
      </c>
      <c r="B17121" s="370" t="s">
        <v>8968</v>
      </c>
      <c r="C17121" s="371" t="s">
        <v>770</v>
      </c>
      <c r="D17121" s="372">
        <v>0.8</v>
      </c>
    </row>
    <row r="17122" spans="1:4" ht="30" x14ac:dyDescent="0.25">
      <c r="A17122" s="369" t="s">
        <v>14568</v>
      </c>
      <c r="B17122" s="370" t="s">
        <v>14569</v>
      </c>
      <c r="C17122" s="371" t="s">
        <v>569</v>
      </c>
      <c r="D17122" s="372">
        <v>1</v>
      </c>
    </row>
    <row r="17123" spans="1:4" x14ac:dyDescent="0.25">
      <c r="A17123" s="369" t="s">
        <v>5694</v>
      </c>
      <c r="B17123" s="370" t="s">
        <v>5695</v>
      </c>
      <c r="C17123" s="371" t="s">
        <v>569</v>
      </c>
      <c r="D17123" s="372"/>
    </row>
    <row r="17124" spans="1:4" x14ac:dyDescent="0.25">
      <c r="A17124" s="369" t="s">
        <v>8903</v>
      </c>
      <c r="B17124" s="370" t="s">
        <v>8904</v>
      </c>
      <c r="C17124" s="371" t="s">
        <v>770</v>
      </c>
      <c r="D17124" s="372">
        <v>0.8</v>
      </c>
    </row>
    <row r="17125" spans="1:4" x14ac:dyDescent="0.25">
      <c r="A17125" s="369" t="s">
        <v>8967</v>
      </c>
      <c r="B17125" s="370" t="s">
        <v>8968</v>
      </c>
      <c r="C17125" s="371" t="s">
        <v>770</v>
      </c>
      <c r="D17125" s="372">
        <v>0.8</v>
      </c>
    </row>
    <row r="17126" spans="1:4" ht="30" x14ac:dyDescent="0.25">
      <c r="A17126" s="369" t="s">
        <v>14572</v>
      </c>
      <c r="B17126" s="370" t="s">
        <v>14573</v>
      </c>
      <c r="C17126" s="371" t="s">
        <v>569</v>
      </c>
      <c r="D17126" s="372">
        <v>1</v>
      </c>
    </row>
    <row r="17127" spans="1:4" ht="30" x14ac:dyDescent="0.25">
      <c r="A17127" s="369" t="s">
        <v>5696</v>
      </c>
      <c r="B17127" s="370" t="s">
        <v>8465</v>
      </c>
      <c r="C17127" s="371" t="s">
        <v>21</v>
      </c>
      <c r="D17127" s="372"/>
    </row>
    <row r="17128" spans="1:4" x14ac:dyDescent="0.25">
      <c r="A17128" s="369" t="s">
        <v>8903</v>
      </c>
      <c r="B17128" s="370" t="s">
        <v>8904</v>
      </c>
      <c r="C17128" s="371" t="s">
        <v>770</v>
      </c>
      <c r="D17128" s="372">
        <v>4.9000000000000004</v>
      </c>
    </row>
    <row r="17129" spans="1:4" x14ac:dyDescent="0.25">
      <c r="A17129" s="369" t="s">
        <v>8967</v>
      </c>
      <c r="B17129" s="370" t="s">
        <v>8968</v>
      </c>
      <c r="C17129" s="371" t="s">
        <v>770</v>
      </c>
      <c r="D17129" s="372">
        <v>4.9000000000000004</v>
      </c>
    </row>
    <row r="17130" spans="1:4" ht="60" x14ac:dyDescent="0.25">
      <c r="A17130" s="369" t="s">
        <v>14602</v>
      </c>
      <c r="B17130" s="370" t="s">
        <v>14603</v>
      </c>
      <c r="C17130" s="371" t="s">
        <v>21</v>
      </c>
      <c r="D17130" s="372">
        <v>1</v>
      </c>
    </row>
    <row r="17131" spans="1:4" ht="30" x14ac:dyDescent="0.25">
      <c r="A17131" s="369" t="s">
        <v>5697</v>
      </c>
      <c r="B17131" s="370" t="s">
        <v>8466</v>
      </c>
      <c r="C17131" s="371" t="s">
        <v>21</v>
      </c>
      <c r="D17131" s="372"/>
    </row>
    <row r="17132" spans="1:4" x14ac:dyDescent="0.25">
      <c r="A17132" s="369" t="s">
        <v>8903</v>
      </c>
      <c r="B17132" s="370" t="s">
        <v>8904</v>
      </c>
      <c r="C17132" s="371" t="s">
        <v>770</v>
      </c>
      <c r="D17132" s="372">
        <v>2</v>
      </c>
    </row>
    <row r="17133" spans="1:4" x14ac:dyDescent="0.25">
      <c r="A17133" s="369" t="s">
        <v>8967</v>
      </c>
      <c r="B17133" s="370" t="s">
        <v>8968</v>
      </c>
      <c r="C17133" s="371" t="s">
        <v>770</v>
      </c>
      <c r="D17133" s="372">
        <v>2</v>
      </c>
    </row>
    <row r="17134" spans="1:4" ht="60" x14ac:dyDescent="0.25">
      <c r="A17134" s="369" t="s">
        <v>14600</v>
      </c>
      <c r="B17134" s="370" t="s">
        <v>14601</v>
      </c>
      <c r="C17134" s="371" t="s">
        <v>21</v>
      </c>
      <c r="D17134" s="372">
        <v>1</v>
      </c>
    </row>
    <row r="17135" spans="1:4" ht="30" x14ac:dyDescent="0.25">
      <c r="A17135" s="369" t="s">
        <v>5698</v>
      </c>
      <c r="B17135" s="370" t="s">
        <v>8467</v>
      </c>
      <c r="C17135" s="371" t="s">
        <v>21</v>
      </c>
      <c r="D17135" s="372"/>
    </row>
    <row r="17136" spans="1:4" x14ac:dyDescent="0.25">
      <c r="A17136" s="369" t="s">
        <v>8903</v>
      </c>
      <c r="B17136" s="370" t="s">
        <v>8904</v>
      </c>
      <c r="C17136" s="371" t="s">
        <v>770</v>
      </c>
      <c r="D17136" s="372">
        <v>1</v>
      </c>
    </row>
    <row r="17137" spans="1:4" x14ac:dyDescent="0.25">
      <c r="A17137" s="369" t="s">
        <v>8967</v>
      </c>
      <c r="B17137" s="370" t="s">
        <v>8968</v>
      </c>
      <c r="C17137" s="371" t="s">
        <v>770</v>
      </c>
      <c r="D17137" s="372">
        <v>1</v>
      </c>
    </row>
    <row r="17138" spans="1:4" ht="60" x14ac:dyDescent="0.25">
      <c r="A17138" s="369" t="s">
        <v>14598</v>
      </c>
      <c r="B17138" s="370" t="s">
        <v>14599</v>
      </c>
      <c r="C17138" s="371" t="s">
        <v>21</v>
      </c>
      <c r="D17138" s="372">
        <v>1</v>
      </c>
    </row>
    <row r="17139" spans="1:4" x14ac:dyDescent="0.25">
      <c r="A17139" s="369" t="s">
        <v>5699</v>
      </c>
      <c r="B17139" s="370" t="s">
        <v>5700</v>
      </c>
      <c r="C17139" s="371" t="s">
        <v>21</v>
      </c>
      <c r="D17139" s="372"/>
    </row>
    <row r="17140" spans="1:4" x14ac:dyDescent="0.25">
      <c r="A17140" s="369" t="s">
        <v>8903</v>
      </c>
      <c r="B17140" s="370" t="s">
        <v>8904</v>
      </c>
      <c r="C17140" s="371" t="s">
        <v>770</v>
      </c>
      <c r="D17140" s="372">
        <v>2.2000000000000002</v>
      </c>
    </row>
    <row r="17141" spans="1:4" x14ac:dyDescent="0.25">
      <c r="A17141" s="369" t="s">
        <v>8967</v>
      </c>
      <c r="B17141" s="370" t="s">
        <v>8968</v>
      </c>
      <c r="C17141" s="371" t="s">
        <v>770</v>
      </c>
      <c r="D17141" s="372">
        <v>2.2000000000000002</v>
      </c>
    </row>
    <row r="17142" spans="1:4" x14ac:dyDescent="0.25">
      <c r="A17142" s="369" t="s">
        <v>14596</v>
      </c>
      <c r="B17142" s="370" t="s">
        <v>14597</v>
      </c>
      <c r="C17142" s="371" t="s">
        <v>21</v>
      </c>
      <c r="D17142" s="372">
        <v>1</v>
      </c>
    </row>
    <row r="17143" spans="1:4" x14ac:dyDescent="0.25">
      <c r="A17143" s="369" t="s">
        <v>5701</v>
      </c>
      <c r="B17143" s="370" t="s">
        <v>5702</v>
      </c>
      <c r="C17143" s="371" t="s">
        <v>21</v>
      </c>
      <c r="D17143" s="372"/>
    </row>
    <row r="17144" spans="1:4" x14ac:dyDescent="0.25">
      <c r="A17144" s="369" t="s">
        <v>8903</v>
      </c>
      <c r="B17144" s="370" t="s">
        <v>8904</v>
      </c>
      <c r="C17144" s="371" t="s">
        <v>770</v>
      </c>
      <c r="D17144" s="372">
        <v>2.9</v>
      </c>
    </row>
    <row r="17145" spans="1:4" x14ac:dyDescent="0.25">
      <c r="A17145" s="369" t="s">
        <v>8967</v>
      </c>
      <c r="B17145" s="370" t="s">
        <v>8968</v>
      </c>
      <c r="C17145" s="371" t="s">
        <v>770</v>
      </c>
      <c r="D17145" s="372">
        <v>2.9</v>
      </c>
    </row>
    <row r="17146" spans="1:4" x14ac:dyDescent="0.25">
      <c r="A17146" s="369" t="s">
        <v>14594</v>
      </c>
      <c r="B17146" s="370" t="s">
        <v>14595</v>
      </c>
      <c r="C17146" s="371" t="s">
        <v>21</v>
      </c>
      <c r="D17146" s="372">
        <v>1</v>
      </c>
    </row>
    <row r="17147" spans="1:4" x14ac:dyDescent="0.25">
      <c r="A17147" s="369" t="s">
        <v>5703</v>
      </c>
      <c r="B17147" s="370" t="s">
        <v>5704</v>
      </c>
      <c r="C17147" s="371" t="s">
        <v>21</v>
      </c>
      <c r="D17147" s="372"/>
    </row>
    <row r="17148" spans="1:4" x14ac:dyDescent="0.25">
      <c r="A17148" s="369" t="s">
        <v>8903</v>
      </c>
      <c r="B17148" s="370" t="s">
        <v>8904</v>
      </c>
      <c r="C17148" s="371" t="s">
        <v>770</v>
      </c>
      <c r="D17148" s="372">
        <v>4.8</v>
      </c>
    </row>
    <row r="17149" spans="1:4" x14ac:dyDescent="0.25">
      <c r="A17149" s="369" t="s">
        <v>8967</v>
      </c>
      <c r="B17149" s="370" t="s">
        <v>8968</v>
      </c>
      <c r="C17149" s="371" t="s">
        <v>770</v>
      </c>
      <c r="D17149" s="372">
        <v>4.8</v>
      </c>
    </row>
    <row r="17150" spans="1:4" x14ac:dyDescent="0.25">
      <c r="A17150" s="369" t="s">
        <v>14592</v>
      </c>
      <c r="B17150" s="370" t="s">
        <v>14593</v>
      </c>
      <c r="C17150" s="371" t="s">
        <v>21</v>
      </c>
      <c r="D17150" s="372">
        <v>1</v>
      </c>
    </row>
    <row r="17151" spans="1:4" ht="30" x14ac:dyDescent="0.25">
      <c r="A17151" s="369" t="s">
        <v>5705</v>
      </c>
      <c r="B17151" s="370" t="s">
        <v>5706</v>
      </c>
      <c r="C17151" s="371" t="s">
        <v>21</v>
      </c>
      <c r="D17151" s="372"/>
    </row>
    <row r="17152" spans="1:4" x14ac:dyDescent="0.25">
      <c r="A17152" s="369" t="s">
        <v>8903</v>
      </c>
      <c r="B17152" s="370" t="s">
        <v>8904</v>
      </c>
      <c r="C17152" s="371" t="s">
        <v>770</v>
      </c>
      <c r="D17152" s="372">
        <v>3.6</v>
      </c>
    </row>
    <row r="17153" spans="1:4" x14ac:dyDescent="0.25">
      <c r="A17153" s="369" t="s">
        <v>8967</v>
      </c>
      <c r="B17153" s="370" t="s">
        <v>8968</v>
      </c>
      <c r="C17153" s="371" t="s">
        <v>770</v>
      </c>
      <c r="D17153" s="372">
        <v>3.6</v>
      </c>
    </row>
    <row r="17154" spans="1:4" ht="30" x14ac:dyDescent="0.25">
      <c r="A17154" s="369" t="s">
        <v>14582</v>
      </c>
      <c r="B17154" s="370" t="s">
        <v>14583</v>
      </c>
      <c r="C17154" s="371" t="s">
        <v>21</v>
      </c>
      <c r="D17154" s="372">
        <v>1</v>
      </c>
    </row>
    <row r="17155" spans="1:4" ht="30" x14ac:dyDescent="0.25">
      <c r="A17155" s="369" t="s">
        <v>5707</v>
      </c>
      <c r="B17155" s="370" t="s">
        <v>5708</v>
      </c>
      <c r="C17155" s="371" t="s">
        <v>21</v>
      </c>
      <c r="D17155" s="372"/>
    </row>
    <row r="17156" spans="1:4" x14ac:dyDescent="0.25">
      <c r="A17156" s="369" t="s">
        <v>8903</v>
      </c>
      <c r="B17156" s="370" t="s">
        <v>8904</v>
      </c>
      <c r="C17156" s="371" t="s">
        <v>770</v>
      </c>
      <c r="D17156" s="372">
        <v>2.5</v>
      </c>
    </row>
    <row r="17157" spans="1:4" x14ac:dyDescent="0.25">
      <c r="A17157" s="369" t="s">
        <v>8967</v>
      </c>
      <c r="B17157" s="370" t="s">
        <v>8968</v>
      </c>
      <c r="C17157" s="371" t="s">
        <v>770</v>
      </c>
      <c r="D17157" s="372">
        <v>2.5</v>
      </c>
    </row>
    <row r="17158" spans="1:4" ht="30" x14ac:dyDescent="0.25">
      <c r="A17158" s="369" t="s">
        <v>14584</v>
      </c>
      <c r="B17158" s="370" t="s">
        <v>14585</v>
      </c>
      <c r="C17158" s="371" t="s">
        <v>21</v>
      </c>
      <c r="D17158" s="372">
        <v>1</v>
      </c>
    </row>
    <row r="17159" spans="1:4" ht="30" x14ac:dyDescent="0.25">
      <c r="A17159" s="369" t="s">
        <v>5709</v>
      </c>
      <c r="B17159" s="370" t="s">
        <v>5710</v>
      </c>
      <c r="C17159" s="371" t="s">
        <v>21</v>
      </c>
      <c r="D17159" s="372"/>
    </row>
    <row r="17160" spans="1:4" x14ac:dyDescent="0.25">
      <c r="A17160" s="369" t="s">
        <v>8903</v>
      </c>
      <c r="B17160" s="370" t="s">
        <v>8904</v>
      </c>
      <c r="C17160" s="371" t="s">
        <v>770</v>
      </c>
      <c r="D17160" s="372">
        <v>2</v>
      </c>
    </row>
    <row r="17161" spans="1:4" x14ac:dyDescent="0.25">
      <c r="A17161" s="369" t="s">
        <v>8967</v>
      </c>
      <c r="B17161" s="370" t="s">
        <v>8968</v>
      </c>
      <c r="C17161" s="371" t="s">
        <v>770</v>
      </c>
      <c r="D17161" s="372">
        <v>2</v>
      </c>
    </row>
    <row r="17162" spans="1:4" ht="30" x14ac:dyDescent="0.25">
      <c r="A17162" s="369" t="s">
        <v>14586</v>
      </c>
      <c r="B17162" s="370" t="s">
        <v>14587</v>
      </c>
      <c r="C17162" s="371" t="s">
        <v>21</v>
      </c>
      <c r="D17162" s="372">
        <v>1</v>
      </c>
    </row>
    <row r="17163" spans="1:4" ht="30" x14ac:dyDescent="0.25">
      <c r="A17163" s="369" t="s">
        <v>5711</v>
      </c>
      <c r="B17163" s="370" t="s">
        <v>5712</v>
      </c>
      <c r="C17163" s="371" t="s">
        <v>21</v>
      </c>
      <c r="D17163" s="372"/>
    </row>
    <row r="17164" spans="1:4" x14ac:dyDescent="0.25">
      <c r="A17164" s="369" t="s">
        <v>8903</v>
      </c>
      <c r="B17164" s="370" t="s">
        <v>8904</v>
      </c>
      <c r="C17164" s="371" t="s">
        <v>770</v>
      </c>
      <c r="D17164" s="372">
        <v>1.7</v>
      </c>
    </row>
    <row r="17165" spans="1:4" x14ac:dyDescent="0.25">
      <c r="A17165" s="369" t="s">
        <v>8967</v>
      </c>
      <c r="B17165" s="370" t="s">
        <v>8968</v>
      </c>
      <c r="C17165" s="371" t="s">
        <v>770</v>
      </c>
      <c r="D17165" s="372">
        <v>1.7</v>
      </c>
    </row>
    <row r="17166" spans="1:4" ht="30" x14ac:dyDescent="0.25">
      <c r="A17166" s="369" t="s">
        <v>14588</v>
      </c>
      <c r="B17166" s="370" t="s">
        <v>14589</v>
      </c>
      <c r="C17166" s="371" t="s">
        <v>21</v>
      </c>
      <c r="D17166" s="372">
        <v>1</v>
      </c>
    </row>
    <row r="17167" spans="1:4" ht="30" x14ac:dyDescent="0.25">
      <c r="A17167" s="369" t="s">
        <v>5713</v>
      </c>
      <c r="B17167" s="370" t="s">
        <v>5714</v>
      </c>
      <c r="C17167" s="371" t="s">
        <v>21</v>
      </c>
      <c r="D17167" s="372"/>
    </row>
    <row r="17168" spans="1:4" x14ac:dyDescent="0.25">
      <c r="A17168" s="369" t="s">
        <v>8903</v>
      </c>
      <c r="B17168" s="370" t="s">
        <v>8904</v>
      </c>
      <c r="C17168" s="371" t="s">
        <v>770</v>
      </c>
      <c r="D17168" s="372">
        <v>1.5</v>
      </c>
    </row>
    <row r="17169" spans="1:4" x14ac:dyDescent="0.25">
      <c r="A17169" s="369" t="s">
        <v>8967</v>
      </c>
      <c r="B17169" s="370" t="s">
        <v>8968</v>
      </c>
      <c r="C17169" s="371" t="s">
        <v>770</v>
      </c>
      <c r="D17169" s="372">
        <v>1.5</v>
      </c>
    </row>
    <row r="17170" spans="1:4" ht="30" x14ac:dyDescent="0.25">
      <c r="A17170" s="369" t="s">
        <v>14590</v>
      </c>
      <c r="B17170" s="370" t="s">
        <v>14591</v>
      </c>
      <c r="C17170" s="371" t="s">
        <v>21</v>
      </c>
      <c r="D17170" s="372">
        <v>1</v>
      </c>
    </row>
    <row r="17171" spans="1:4" x14ac:dyDescent="0.25">
      <c r="A17171" s="369" t="s">
        <v>5715</v>
      </c>
      <c r="B17171" s="370" t="s">
        <v>5716</v>
      </c>
      <c r="C17171" s="371" t="s">
        <v>21</v>
      </c>
      <c r="D17171" s="372"/>
    </row>
    <row r="17172" spans="1:4" x14ac:dyDescent="0.25">
      <c r="A17172" s="369" t="s">
        <v>8903</v>
      </c>
      <c r="B17172" s="370" t="s">
        <v>8904</v>
      </c>
      <c r="C17172" s="371" t="s">
        <v>770</v>
      </c>
      <c r="D17172" s="372">
        <v>2</v>
      </c>
    </row>
    <row r="17173" spans="1:4" x14ac:dyDescent="0.25">
      <c r="A17173" s="369" t="s">
        <v>8967</v>
      </c>
      <c r="B17173" s="370" t="s">
        <v>8968</v>
      </c>
      <c r="C17173" s="371" t="s">
        <v>770</v>
      </c>
      <c r="D17173" s="372">
        <v>2</v>
      </c>
    </row>
    <row r="17174" spans="1:4" ht="45" x14ac:dyDescent="0.25">
      <c r="A17174" s="369" t="s">
        <v>14657</v>
      </c>
      <c r="B17174" s="370" t="s">
        <v>14658</v>
      </c>
      <c r="C17174" s="371" t="s">
        <v>21</v>
      </c>
      <c r="D17174" s="372">
        <v>1</v>
      </c>
    </row>
    <row r="17175" spans="1:4" x14ac:dyDescent="0.25">
      <c r="A17175" s="369" t="s">
        <v>5717</v>
      </c>
      <c r="B17175" s="370" t="s">
        <v>5718</v>
      </c>
      <c r="C17175" s="371" t="s">
        <v>21</v>
      </c>
      <c r="D17175" s="372"/>
    </row>
    <row r="17176" spans="1:4" x14ac:dyDescent="0.25">
      <c r="A17176" s="369" t="s">
        <v>8903</v>
      </c>
      <c r="B17176" s="370" t="s">
        <v>8904</v>
      </c>
      <c r="C17176" s="371" t="s">
        <v>770</v>
      </c>
      <c r="D17176" s="372">
        <v>1.2</v>
      </c>
    </row>
    <row r="17177" spans="1:4" x14ac:dyDescent="0.25">
      <c r="A17177" s="369" t="s">
        <v>8967</v>
      </c>
      <c r="B17177" s="370" t="s">
        <v>8968</v>
      </c>
      <c r="C17177" s="371" t="s">
        <v>770</v>
      </c>
      <c r="D17177" s="372">
        <v>1.2</v>
      </c>
    </row>
    <row r="17178" spans="1:4" ht="30" x14ac:dyDescent="0.25">
      <c r="A17178" s="369" t="s">
        <v>14659</v>
      </c>
      <c r="B17178" s="370" t="s">
        <v>14660</v>
      </c>
      <c r="C17178" s="371" t="s">
        <v>21</v>
      </c>
      <c r="D17178" s="372">
        <v>1</v>
      </c>
    </row>
    <row r="17179" spans="1:4" x14ac:dyDescent="0.25">
      <c r="A17179" s="369" t="s">
        <v>5719</v>
      </c>
      <c r="B17179" s="370" t="s">
        <v>5720</v>
      </c>
      <c r="C17179" s="371" t="s">
        <v>569</v>
      </c>
      <c r="D17179" s="372"/>
    </row>
    <row r="17180" spans="1:4" x14ac:dyDescent="0.25">
      <c r="A17180" s="369" t="s">
        <v>8903</v>
      </c>
      <c r="B17180" s="370" t="s">
        <v>8904</v>
      </c>
      <c r="C17180" s="371" t="s">
        <v>770</v>
      </c>
      <c r="D17180" s="372">
        <v>0.9</v>
      </c>
    </row>
    <row r="17181" spans="1:4" x14ac:dyDescent="0.25">
      <c r="A17181" s="369" t="s">
        <v>8967</v>
      </c>
      <c r="B17181" s="370" t="s">
        <v>8968</v>
      </c>
      <c r="C17181" s="371" t="s">
        <v>770</v>
      </c>
      <c r="D17181" s="372">
        <v>0.9</v>
      </c>
    </row>
    <row r="17182" spans="1:4" ht="30" x14ac:dyDescent="0.25">
      <c r="A17182" s="369" t="s">
        <v>14661</v>
      </c>
      <c r="B17182" s="370" t="s">
        <v>14662</v>
      </c>
      <c r="C17182" s="371" t="s">
        <v>569</v>
      </c>
      <c r="D17182" s="372">
        <v>1</v>
      </c>
    </row>
    <row r="17183" spans="1:4" x14ac:dyDescent="0.25">
      <c r="A17183" s="369" t="s">
        <v>5721</v>
      </c>
      <c r="B17183" s="370" t="s">
        <v>5722</v>
      </c>
      <c r="C17183" s="371" t="s">
        <v>569</v>
      </c>
      <c r="D17183" s="372"/>
    </row>
    <row r="17184" spans="1:4" x14ac:dyDescent="0.25">
      <c r="A17184" s="369" t="s">
        <v>8903</v>
      </c>
      <c r="B17184" s="370" t="s">
        <v>8904</v>
      </c>
      <c r="C17184" s="371" t="s">
        <v>770</v>
      </c>
      <c r="D17184" s="372">
        <v>1.2</v>
      </c>
    </row>
    <row r="17185" spans="1:4" x14ac:dyDescent="0.25">
      <c r="A17185" s="369" t="s">
        <v>8967</v>
      </c>
      <c r="B17185" s="370" t="s">
        <v>8968</v>
      </c>
      <c r="C17185" s="371" t="s">
        <v>770</v>
      </c>
      <c r="D17185" s="372">
        <v>1.2</v>
      </c>
    </row>
    <row r="17186" spans="1:4" ht="30" x14ac:dyDescent="0.25">
      <c r="A17186" s="369" t="s">
        <v>14663</v>
      </c>
      <c r="B17186" s="370" t="s">
        <v>14664</v>
      </c>
      <c r="C17186" s="371" t="s">
        <v>569</v>
      </c>
      <c r="D17186" s="372">
        <v>1</v>
      </c>
    </row>
    <row r="17187" spans="1:4" x14ac:dyDescent="0.25">
      <c r="A17187" s="365" t="s">
        <v>8468</v>
      </c>
      <c r="B17187" s="366" t="s">
        <v>15262</v>
      </c>
      <c r="C17187" s="367"/>
      <c r="D17187" s="368"/>
    </row>
    <row r="17188" spans="1:4" ht="30" x14ac:dyDescent="0.25">
      <c r="A17188" s="369" t="s">
        <v>5724</v>
      </c>
      <c r="B17188" s="370" t="s">
        <v>8469</v>
      </c>
      <c r="C17188" s="371" t="s">
        <v>569</v>
      </c>
      <c r="D17188" s="372"/>
    </row>
    <row r="17189" spans="1:4" x14ac:dyDescent="0.25">
      <c r="A17189" s="369" t="s">
        <v>8903</v>
      </c>
      <c r="B17189" s="370" t="s">
        <v>8904</v>
      </c>
      <c r="C17189" s="371" t="s">
        <v>770</v>
      </c>
      <c r="D17189" s="372">
        <v>60</v>
      </c>
    </row>
    <row r="17190" spans="1:4" x14ac:dyDescent="0.25">
      <c r="A17190" s="369" t="s">
        <v>8967</v>
      </c>
      <c r="B17190" s="370" t="s">
        <v>8968</v>
      </c>
      <c r="C17190" s="371" t="s">
        <v>770</v>
      </c>
      <c r="D17190" s="372">
        <v>30</v>
      </c>
    </row>
    <row r="17191" spans="1:4" ht="60" x14ac:dyDescent="0.25">
      <c r="A17191" s="369" t="s">
        <v>14606</v>
      </c>
      <c r="B17191" s="370" t="s">
        <v>14607</v>
      </c>
      <c r="C17191" s="371" t="s">
        <v>569</v>
      </c>
      <c r="D17191" s="372">
        <v>1</v>
      </c>
    </row>
    <row r="17192" spans="1:4" ht="30" x14ac:dyDescent="0.25">
      <c r="A17192" s="369" t="s">
        <v>5725</v>
      </c>
      <c r="B17192" s="370" t="s">
        <v>8470</v>
      </c>
      <c r="C17192" s="371" t="s">
        <v>569</v>
      </c>
      <c r="D17192" s="372"/>
    </row>
    <row r="17193" spans="1:4" x14ac:dyDescent="0.25">
      <c r="A17193" s="369" t="s">
        <v>8903</v>
      </c>
      <c r="B17193" s="370" t="s">
        <v>8904</v>
      </c>
      <c r="C17193" s="371" t="s">
        <v>770</v>
      </c>
      <c r="D17193" s="372">
        <v>140</v>
      </c>
    </row>
    <row r="17194" spans="1:4" x14ac:dyDescent="0.25">
      <c r="A17194" s="369" t="s">
        <v>8967</v>
      </c>
      <c r="B17194" s="370" t="s">
        <v>8968</v>
      </c>
      <c r="C17194" s="371" t="s">
        <v>770</v>
      </c>
      <c r="D17194" s="372">
        <v>70</v>
      </c>
    </row>
    <row r="17195" spans="1:4" ht="60" x14ac:dyDescent="0.25">
      <c r="A17195" s="369" t="s">
        <v>14608</v>
      </c>
      <c r="B17195" s="370" t="s">
        <v>14609</v>
      </c>
      <c r="C17195" s="371" t="s">
        <v>569</v>
      </c>
      <c r="D17195" s="372">
        <v>1</v>
      </c>
    </row>
    <row r="17196" spans="1:4" ht="30" x14ac:dyDescent="0.25">
      <c r="A17196" s="369" t="s">
        <v>5726</v>
      </c>
      <c r="B17196" s="370" t="s">
        <v>8471</v>
      </c>
      <c r="C17196" s="371" t="s">
        <v>569</v>
      </c>
      <c r="D17196" s="372"/>
    </row>
    <row r="17197" spans="1:4" x14ac:dyDescent="0.25">
      <c r="A17197" s="369" t="s">
        <v>8913</v>
      </c>
      <c r="B17197" s="370" t="s">
        <v>8914</v>
      </c>
      <c r="C17197" s="371" t="s">
        <v>770</v>
      </c>
      <c r="D17197" s="372">
        <v>6</v>
      </c>
    </row>
    <row r="17198" spans="1:4" x14ac:dyDescent="0.25">
      <c r="A17198" s="369" t="s">
        <v>8915</v>
      </c>
      <c r="B17198" s="370" t="s">
        <v>8916</v>
      </c>
      <c r="C17198" s="371" t="s">
        <v>770</v>
      </c>
      <c r="D17198" s="372">
        <v>6</v>
      </c>
    </row>
    <row r="17199" spans="1:4" ht="30" x14ac:dyDescent="0.25">
      <c r="A17199" s="369" t="s">
        <v>14612</v>
      </c>
      <c r="B17199" s="370" t="s">
        <v>14613</v>
      </c>
      <c r="C17199" s="371" t="s">
        <v>569</v>
      </c>
      <c r="D17199" s="372">
        <v>1</v>
      </c>
    </row>
    <row r="17200" spans="1:4" ht="30" x14ac:dyDescent="0.25">
      <c r="A17200" s="369" t="s">
        <v>5727</v>
      </c>
      <c r="B17200" s="370" t="s">
        <v>8472</v>
      </c>
      <c r="C17200" s="371" t="s">
        <v>569</v>
      </c>
      <c r="D17200" s="372"/>
    </row>
    <row r="17201" spans="1:4" x14ac:dyDescent="0.25">
      <c r="A17201" s="369" t="s">
        <v>8913</v>
      </c>
      <c r="B17201" s="370" t="s">
        <v>8914</v>
      </c>
      <c r="C17201" s="371" t="s">
        <v>770</v>
      </c>
      <c r="D17201" s="372">
        <v>6</v>
      </c>
    </row>
    <row r="17202" spans="1:4" x14ac:dyDescent="0.25">
      <c r="A17202" s="369" t="s">
        <v>8915</v>
      </c>
      <c r="B17202" s="370" t="s">
        <v>8916</v>
      </c>
      <c r="C17202" s="371" t="s">
        <v>770</v>
      </c>
      <c r="D17202" s="372">
        <v>6</v>
      </c>
    </row>
    <row r="17203" spans="1:4" ht="30" x14ac:dyDescent="0.25">
      <c r="A17203" s="369" t="s">
        <v>14548</v>
      </c>
      <c r="B17203" s="370" t="s">
        <v>14549</v>
      </c>
      <c r="C17203" s="371" t="s">
        <v>569</v>
      </c>
      <c r="D17203" s="372">
        <v>1</v>
      </c>
    </row>
    <row r="17204" spans="1:4" ht="30" x14ac:dyDescent="0.25">
      <c r="A17204" s="369" t="s">
        <v>5728</v>
      </c>
      <c r="B17204" s="370" t="s">
        <v>8473</v>
      </c>
      <c r="C17204" s="371" t="s">
        <v>569</v>
      </c>
      <c r="D17204" s="372"/>
    </row>
    <row r="17205" spans="1:4" x14ac:dyDescent="0.25">
      <c r="A17205" s="369" t="s">
        <v>8913</v>
      </c>
      <c r="B17205" s="370" t="s">
        <v>8914</v>
      </c>
      <c r="C17205" s="371" t="s">
        <v>770</v>
      </c>
      <c r="D17205" s="372">
        <v>6</v>
      </c>
    </row>
    <row r="17206" spans="1:4" x14ac:dyDescent="0.25">
      <c r="A17206" s="369" t="s">
        <v>8915</v>
      </c>
      <c r="B17206" s="370" t="s">
        <v>8916</v>
      </c>
      <c r="C17206" s="371" t="s">
        <v>770</v>
      </c>
      <c r="D17206" s="372">
        <v>6</v>
      </c>
    </row>
    <row r="17207" spans="1:4" ht="30" x14ac:dyDescent="0.25">
      <c r="A17207" s="369" t="s">
        <v>14614</v>
      </c>
      <c r="B17207" s="370" t="s">
        <v>14615</v>
      </c>
      <c r="C17207" s="371" t="s">
        <v>569</v>
      </c>
      <c r="D17207" s="372">
        <v>1</v>
      </c>
    </row>
    <row r="17208" spans="1:4" ht="30" x14ac:dyDescent="0.25">
      <c r="A17208" s="369" t="s">
        <v>5729</v>
      </c>
      <c r="B17208" s="370" t="s">
        <v>8474</v>
      </c>
      <c r="C17208" s="371" t="s">
        <v>569</v>
      </c>
      <c r="D17208" s="372"/>
    </row>
    <row r="17209" spans="1:4" x14ac:dyDescent="0.25">
      <c r="A17209" s="369" t="s">
        <v>8913</v>
      </c>
      <c r="B17209" s="370" t="s">
        <v>8914</v>
      </c>
      <c r="C17209" s="371" t="s">
        <v>770</v>
      </c>
      <c r="D17209" s="372">
        <v>6</v>
      </c>
    </row>
    <row r="17210" spans="1:4" x14ac:dyDescent="0.25">
      <c r="A17210" s="369" t="s">
        <v>8915</v>
      </c>
      <c r="B17210" s="370" t="s">
        <v>8916</v>
      </c>
      <c r="C17210" s="371" t="s">
        <v>770</v>
      </c>
      <c r="D17210" s="372">
        <v>6</v>
      </c>
    </row>
    <row r="17211" spans="1:4" ht="45" x14ac:dyDescent="0.25">
      <c r="A17211" s="369" t="s">
        <v>14616</v>
      </c>
      <c r="B17211" s="370" t="s">
        <v>14617</v>
      </c>
      <c r="C17211" s="371" t="s">
        <v>569</v>
      </c>
      <c r="D17211" s="372">
        <v>1</v>
      </c>
    </row>
    <row r="17212" spans="1:4" ht="30" x14ac:dyDescent="0.25">
      <c r="A17212" s="369" t="s">
        <v>5730</v>
      </c>
      <c r="B17212" s="370" t="s">
        <v>8475</v>
      </c>
      <c r="C17212" s="371" t="s">
        <v>569</v>
      </c>
      <c r="D17212" s="372"/>
    </row>
    <row r="17213" spans="1:4" x14ac:dyDescent="0.25">
      <c r="A17213" s="369" t="s">
        <v>8913</v>
      </c>
      <c r="B17213" s="370" t="s">
        <v>8914</v>
      </c>
      <c r="C17213" s="371" t="s">
        <v>770</v>
      </c>
      <c r="D17213" s="372">
        <v>10</v>
      </c>
    </row>
    <row r="17214" spans="1:4" x14ac:dyDescent="0.25">
      <c r="A17214" s="369" t="s">
        <v>8915</v>
      </c>
      <c r="B17214" s="370" t="s">
        <v>8916</v>
      </c>
      <c r="C17214" s="371" t="s">
        <v>770</v>
      </c>
      <c r="D17214" s="372">
        <v>20</v>
      </c>
    </row>
    <row r="17215" spans="1:4" ht="45" x14ac:dyDescent="0.25">
      <c r="A17215" s="369" t="s">
        <v>14484</v>
      </c>
      <c r="B17215" s="370" t="s">
        <v>14485</v>
      </c>
      <c r="C17215" s="371" t="s">
        <v>569</v>
      </c>
      <c r="D17215" s="372">
        <v>1</v>
      </c>
    </row>
    <row r="17216" spans="1:4" ht="30" x14ac:dyDescent="0.25">
      <c r="A17216" s="369" t="s">
        <v>14729</v>
      </c>
      <c r="B17216" s="370" t="s">
        <v>14730</v>
      </c>
      <c r="C17216" s="371" t="s">
        <v>770</v>
      </c>
      <c r="D17216" s="372">
        <v>1</v>
      </c>
    </row>
    <row r="17217" spans="1:4" x14ac:dyDescent="0.25">
      <c r="A17217" s="365" t="s">
        <v>8476</v>
      </c>
      <c r="B17217" s="366" t="s">
        <v>8477</v>
      </c>
      <c r="C17217" s="367"/>
      <c r="D17217" s="368"/>
    </row>
    <row r="17218" spans="1:4" ht="30" x14ac:dyDescent="0.25">
      <c r="A17218" s="369" t="s">
        <v>5731</v>
      </c>
      <c r="B17218" s="370" t="s">
        <v>8478</v>
      </c>
      <c r="C17218" s="371" t="s">
        <v>569</v>
      </c>
      <c r="D17218" s="372"/>
    </row>
    <row r="17219" spans="1:4" x14ac:dyDescent="0.25">
      <c r="A17219" s="369" t="s">
        <v>8913</v>
      </c>
      <c r="B17219" s="370" t="s">
        <v>8914</v>
      </c>
      <c r="C17219" s="371" t="s">
        <v>770</v>
      </c>
      <c r="D17219" s="372">
        <v>0.05</v>
      </c>
    </row>
    <row r="17220" spans="1:4" x14ac:dyDescent="0.25">
      <c r="A17220" s="369" t="s">
        <v>8915</v>
      </c>
      <c r="B17220" s="370" t="s">
        <v>8916</v>
      </c>
      <c r="C17220" s="371" t="s">
        <v>770</v>
      </c>
      <c r="D17220" s="372">
        <v>0.05</v>
      </c>
    </row>
    <row r="17221" spans="1:4" ht="45" x14ac:dyDescent="0.25">
      <c r="A17221" s="369" t="s">
        <v>13555</v>
      </c>
      <c r="B17221" s="370" t="s">
        <v>13556</v>
      </c>
      <c r="C17221" s="371" t="s">
        <v>569</v>
      </c>
      <c r="D17221" s="372">
        <v>1</v>
      </c>
    </row>
    <row r="17222" spans="1:4" x14ac:dyDescent="0.25">
      <c r="A17222" s="369" t="s">
        <v>5732</v>
      </c>
      <c r="B17222" s="370" t="s">
        <v>8479</v>
      </c>
      <c r="C17222" s="371" t="s">
        <v>569</v>
      </c>
      <c r="D17222" s="372"/>
    </row>
    <row r="17223" spans="1:4" x14ac:dyDescent="0.25">
      <c r="A17223" s="369" t="s">
        <v>8913</v>
      </c>
      <c r="B17223" s="370" t="s">
        <v>8914</v>
      </c>
      <c r="C17223" s="371" t="s">
        <v>770</v>
      </c>
      <c r="D17223" s="372">
        <v>0.3</v>
      </c>
    </row>
    <row r="17224" spans="1:4" x14ac:dyDescent="0.25">
      <c r="A17224" s="369" t="s">
        <v>8915</v>
      </c>
      <c r="B17224" s="370" t="s">
        <v>8916</v>
      </c>
      <c r="C17224" s="371" t="s">
        <v>770</v>
      </c>
      <c r="D17224" s="372">
        <v>0.3</v>
      </c>
    </row>
    <row r="17225" spans="1:4" x14ac:dyDescent="0.25">
      <c r="A17225" s="369" t="s">
        <v>12512</v>
      </c>
      <c r="B17225" s="370" t="s">
        <v>12513</v>
      </c>
      <c r="C17225" s="371" t="s">
        <v>569</v>
      </c>
      <c r="D17225" s="372">
        <v>1</v>
      </c>
    </row>
    <row r="17226" spans="1:4" ht="30" x14ac:dyDescent="0.25">
      <c r="A17226" s="369" t="s">
        <v>5733</v>
      </c>
      <c r="B17226" s="370" t="s">
        <v>8480</v>
      </c>
      <c r="C17226" s="371" t="s">
        <v>569</v>
      </c>
      <c r="D17226" s="372"/>
    </row>
    <row r="17227" spans="1:4" x14ac:dyDescent="0.25">
      <c r="A17227" s="369" t="s">
        <v>8913</v>
      </c>
      <c r="B17227" s="370" t="s">
        <v>8914</v>
      </c>
      <c r="C17227" s="371" t="s">
        <v>770</v>
      </c>
      <c r="D17227" s="372">
        <v>0.05</v>
      </c>
    </row>
    <row r="17228" spans="1:4" x14ac:dyDescent="0.25">
      <c r="A17228" s="369" t="s">
        <v>8915</v>
      </c>
      <c r="B17228" s="370" t="s">
        <v>8916</v>
      </c>
      <c r="C17228" s="371" t="s">
        <v>770</v>
      </c>
      <c r="D17228" s="372">
        <v>0.05</v>
      </c>
    </row>
    <row r="17229" spans="1:4" ht="60" x14ac:dyDescent="0.25">
      <c r="A17229" s="369" t="s">
        <v>13161</v>
      </c>
      <c r="B17229" s="370" t="s">
        <v>13162</v>
      </c>
      <c r="C17229" s="371" t="s">
        <v>569</v>
      </c>
      <c r="D17229" s="372">
        <v>1</v>
      </c>
    </row>
    <row r="17230" spans="1:4" ht="30" x14ac:dyDescent="0.25">
      <c r="A17230" s="369" t="s">
        <v>5734</v>
      </c>
      <c r="B17230" s="370" t="s">
        <v>8481</v>
      </c>
      <c r="C17230" s="371" t="s">
        <v>569</v>
      </c>
      <c r="D17230" s="372"/>
    </row>
    <row r="17231" spans="1:4" x14ac:dyDescent="0.25">
      <c r="A17231" s="369" t="s">
        <v>8915</v>
      </c>
      <c r="B17231" s="370" t="s">
        <v>8916</v>
      </c>
      <c r="C17231" s="371" t="s">
        <v>770</v>
      </c>
      <c r="D17231" s="372">
        <v>0.16669999999999999</v>
      </c>
    </row>
    <row r="17232" spans="1:4" x14ac:dyDescent="0.25">
      <c r="A17232" s="369" t="s">
        <v>8969</v>
      </c>
      <c r="B17232" s="370" t="s">
        <v>8970</v>
      </c>
      <c r="C17232" s="371" t="s">
        <v>770</v>
      </c>
      <c r="D17232" s="372">
        <v>0.16669999999999999</v>
      </c>
    </row>
    <row r="17233" spans="1:4" ht="30" x14ac:dyDescent="0.25">
      <c r="A17233" s="369" t="s">
        <v>14646</v>
      </c>
      <c r="B17233" s="370" t="s">
        <v>8481</v>
      </c>
      <c r="C17233" s="371" t="s">
        <v>569</v>
      </c>
      <c r="D17233" s="372">
        <v>1</v>
      </c>
    </row>
    <row r="17234" spans="1:4" ht="30" x14ac:dyDescent="0.25">
      <c r="A17234" s="369" t="s">
        <v>5735</v>
      </c>
      <c r="B17234" s="370" t="s">
        <v>8482</v>
      </c>
      <c r="C17234" s="371" t="s">
        <v>569</v>
      </c>
      <c r="D17234" s="372"/>
    </row>
    <row r="17235" spans="1:4" x14ac:dyDescent="0.25">
      <c r="A17235" s="369" t="s">
        <v>8915</v>
      </c>
      <c r="B17235" s="370" t="s">
        <v>8916</v>
      </c>
      <c r="C17235" s="371" t="s">
        <v>770</v>
      </c>
      <c r="D17235" s="372">
        <v>0.25</v>
      </c>
    </row>
    <row r="17236" spans="1:4" x14ac:dyDescent="0.25">
      <c r="A17236" s="369" t="s">
        <v>8969</v>
      </c>
      <c r="B17236" s="370" t="s">
        <v>8970</v>
      </c>
      <c r="C17236" s="371" t="s">
        <v>770</v>
      </c>
      <c r="D17236" s="372">
        <v>0.25</v>
      </c>
    </row>
    <row r="17237" spans="1:4" ht="60" x14ac:dyDescent="0.25">
      <c r="A17237" s="369" t="s">
        <v>14647</v>
      </c>
      <c r="B17237" s="370" t="s">
        <v>14648</v>
      </c>
      <c r="C17237" s="371" t="s">
        <v>569</v>
      </c>
      <c r="D17237" s="372">
        <v>1</v>
      </c>
    </row>
    <row r="17238" spans="1:4" x14ac:dyDescent="0.25">
      <c r="A17238" s="369" t="s">
        <v>5736</v>
      </c>
      <c r="B17238" s="370" t="s">
        <v>5737</v>
      </c>
      <c r="C17238" s="371" t="s">
        <v>569</v>
      </c>
      <c r="D17238" s="372"/>
    </row>
    <row r="17239" spans="1:4" x14ac:dyDescent="0.25">
      <c r="A17239" s="369" t="s">
        <v>8969</v>
      </c>
      <c r="B17239" s="370" t="s">
        <v>8970</v>
      </c>
      <c r="C17239" s="371" t="s">
        <v>770</v>
      </c>
      <c r="D17239" s="372">
        <v>0.25</v>
      </c>
    </row>
    <row r="17240" spans="1:4" x14ac:dyDescent="0.25">
      <c r="A17240" s="369" t="s">
        <v>14642</v>
      </c>
      <c r="B17240" s="370" t="s">
        <v>14643</v>
      </c>
      <c r="C17240" s="371" t="s">
        <v>569</v>
      </c>
      <c r="D17240" s="372">
        <v>1</v>
      </c>
    </row>
    <row r="17241" spans="1:4" ht="30" x14ac:dyDescent="0.25">
      <c r="A17241" s="369" t="s">
        <v>5738</v>
      </c>
      <c r="B17241" s="370" t="s">
        <v>8483</v>
      </c>
      <c r="C17241" s="371" t="s">
        <v>569</v>
      </c>
      <c r="D17241" s="372"/>
    </row>
    <row r="17242" spans="1:4" x14ac:dyDescent="0.25">
      <c r="A17242" s="369" t="s">
        <v>8915</v>
      </c>
      <c r="B17242" s="370" t="s">
        <v>8916</v>
      </c>
      <c r="C17242" s="371" t="s">
        <v>770</v>
      </c>
      <c r="D17242" s="372">
        <v>0.25</v>
      </c>
    </row>
    <row r="17243" spans="1:4" x14ac:dyDescent="0.25">
      <c r="A17243" s="369" t="s">
        <v>8969</v>
      </c>
      <c r="B17243" s="370" t="s">
        <v>8970</v>
      </c>
      <c r="C17243" s="371" t="s">
        <v>770</v>
      </c>
      <c r="D17243" s="372">
        <v>0.25</v>
      </c>
    </row>
    <row r="17244" spans="1:4" ht="30" x14ac:dyDescent="0.25">
      <c r="A17244" s="369" t="s">
        <v>14644</v>
      </c>
      <c r="B17244" s="370" t="s">
        <v>14645</v>
      </c>
      <c r="C17244" s="371" t="s">
        <v>569</v>
      </c>
      <c r="D17244" s="372">
        <v>1</v>
      </c>
    </row>
    <row r="17245" spans="1:4" x14ac:dyDescent="0.25">
      <c r="A17245" s="369" t="s">
        <v>5739</v>
      </c>
      <c r="B17245" s="370" t="s">
        <v>5740</v>
      </c>
      <c r="C17245" s="371" t="s">
        <v>569</v>
      </c>
      <c r="D17245" s="372"/>
    </row>
    <row r="17246" spans="1:4" x14ac:dyDescent="0.25">
      <c r="A17246" s="369" t="s">
        <v>8915</v>
      </c>
      <c r="B17246" s="370" t="s">
        <v>8916</v>
      </c>
      <c r="C17246" s="371" t="s">
        <v>770</v>
      </c>
      <c r="D17246" s="372">
        <v>0.25</v>
      </c>
    </row>
    <row r="17247" spans="1:4" x14ac:dyDescent="0.25">
      <c r="A17247" s="369" t="s">
        <v>8969</v>
      </c>
      <c r="B17247" s="370" t="s">
        <v>8970</v>
      </c>
      <c r="C17247" s="371" t="s">
        <v>770</v>
      </c>
      <c r="D17247" s="372">
        <v>0.25</v>
      </c>
    </row>
    <row r="17248" spans="1:4" ht="30" x14ac:dyDescent="0.25">
      <c r="A17248" s="369" t="s">
        <v>14649</v>
      </c>
      <c r="B17248" s="370" t="s">
        <v>14650</v>
      </c>
      <c r="C17248" s="371" t="s">
        <v>569</v>
      </c>
      <c r="D17248" s="372">
        <v>1</v>
      </c>
    </row>
    <row r="17249" spans="1:4" ht="30" x14ac:dyDescent="0.25">
      <c r="A17249" s="369" t="s">
        <v>5741</v>
      </c>
      <c r="B17249" s="370" t="s">
        <v>8484</v>
      </c>
      <c r="C17249" s="371" t="s">
        <v>569</v>
      </c>
      <c r="D17249" s="372"/>
    </row>
    <row r="17250" spans="1:4" x14ac:dyDescent="0.25">
      <c r="A17250" s="369" t="s">
        <v>8915</v>
      </c>
      <c r="B17250" s="370" t="s">
        <v>8916</v>
      </c>
      <c r="C17250" s="371" t="s">
        <v>770</v>
      </c>
      <c r="D17250" s="372">
        <v>0.25</v>
      </c>
    </row>
    <row r="17251" spans="1:4" x14ac:dyDescent="0.25">
      <c r="A17251" s="369" t="s">
        <v>8969</v>
      </c>
      <c r="B17251" s="370" t="s">
        <v>8970</v>
      </c>
      <c r="C17251" s="371" t="s">
        <v>770</v>
      </c>
      <c r="D17251" s="372">
        <v>0.25</v>
      </c>
    </row>
    <row r="17252" spans="1:4" ht="30" x14ac:dyDescent="0.25">
      <c r="A17252" s="369" t="s">
        <v>14651</v>
      </c>
      <c r="B17252" s="370" t="s">
        <v>14652</v>
      </c>
      <c r="C17252" s="371" t="s">
        <v>569</v>
      </c>
      <c r="D17252" s="372">
        <v>1</v>
      </c>
    </row>
    <row r="17253" spans="1:4" ht="30" x14ac:dyDescent="0.25">
      <c r="A17253" s="369" t="s">
        <v>5742</v>
      </c>
      <c r="B17253" s="370" t="s">
        <v>8485</v>
      </c>
      <c r="C17253" s="371" t="s">
        <v>569</v>
      </c>
      <c r="D17253" s="372"/>
    </row>
    <row r="17254" spans="1:4" x14ac:dyDescent="0.25">
      <c r="A17254" s="369" t="s">
        <v>8915</v>
      </c>
      <c r="B17254" s="370" t="s">
        <v>8916</v>
      </c>
      <c r="C17254" s="371" t="s">
        <v>770</v>
      </c>
      <c r="D17254" s="372">
        <v>0.16669999999999999</v>
      </c>
    </row>
    <row r="17255" spans="1:4" x14ac:dyDescent="0.25">
      <c r="A17255" s="369" t="s">
        <v>8969</v>
      </c>
      <c r="B17255" s="370" t="s">
        <v>8970</v>
      </c>
      <c r="C17255" s="371" t="s">
        <v>770</v>
      </c>
      <c r="D17255" s="372">
        <v>0.16669999999999999</v>
      </c>
    </row>
    <row r="17256" spans="1:4" ht="30" x14ac:dyDescent="0.25">
      <c r="A17256" s="369" t="s">
        <v>14653</v>
      </c>
      <c r="B17256" s="370" t="s">
        <v>14654</v>
      </c>
      <c r="C17256" s="371" t="s">
        <v>569</v>
      </c>
      <c r="D17256" s="372">
        <v>1</v>
      </c>
    </row>
    <row r="17257" spans="1:4" x14ac:dyDescent="0.25">
      <c r="A17257" s="369" t="s">
        <v>5743</v>
      </c>
      <c r="B17257" s="370" t="s">
        <v>5744</v>
      </c>
      <c r="C17257" s="371" t="s">
        <v>569</v>
      </c>
      <c r="D17257" s="372"/>
    </row>
    <row r="17258" spans="1:4" x14ac:dyDescent="0.25">
      <c r="A17258" s="369" t="s">
        <v>8969</v>
      </c>
      <c r="B17258" s="370" t="s">
        <v>8970</v>
      </c>
      <c r="C17258" s="371" t="s">
        <v>770</v>
      </c>
      <c r="D17258" s="372">
        <v>0.25</v>
      </c>
    </row>
    <row r="17259" spans="1:4" x14ac:dyDescent="0.25">
      <c r="A17259" s="369" t="s">
        <v>14655</v>
      </c>
      <c r="B17259" s="370" t="s">
        <v>14656</v>
      </c>
      <c r="C17259" s="371" t="s">
        <v>569</v>
      </c>
      <c r="D17259" s="372">
        <v>1</v>
      </c>
    </row>
    <row r="17260" spans="1:4" x14ac:dyDescent="0.25">
      <c r="A17260" s="369" t="s">
        <v>5745</v>
      </c>
      <c r="B17260" s="370" t="s">
        <v>8486</v>
      </c>
      <c r="C17260" s="371" t="s">
        <v>569</v>
      </c>
      <c r="D17260" s="372"/>
    </row>
    <row r="17261" spans="1:4" x14ac:dyDescent="0.25">
      <c r="A17261" s="369" t="s">
        <v>8913</v>
      </c>
      <c r="B17261" s="370" t="s">
        <v>8914</v>
      </c>
      <c r="C17261" s="371" t="s">
        <v>770</v>
      </c>
      <c r="D17261" s="372">
        <v>0.15</v>
      </c>
    </row>
    <row r="17262" spans="1:4" x14ac:dyDescent="0.25">
      <c r="A17262" s="369" t="s">
        <v>8915</v>
      </c>
      <c r="B17262" s="370" t="s">
        <v>8916</v>
      </c>
      <c r="C17262" s="371" t="s">
        <v>770</v>
      </c>
      <c r="D17262" s="372">
        <v>0.15</v>
      </c>
    </row>
    <row r="17263" spans="1:4" x14ac:dyDescent="0.25">
      <c r="A17263" s="369" t="s">
        <v>14113</v>
      </c>
      <c r="B17263" s="370" t="s">
        <v>8486</v>
      </c>
      <c r="C17263" s="371" t="s">
        <v>569</v>
      </c>
      <c r="D17263" s="372">
        <v>1</v>
      </c>
    </row>
    <row r="17264" spans="1:4" x14ac:dyDescent="0.25">
      <c r="A17264" s="369" t="s">
        <v>5746</v>
      </c>
      <c r="B17264" s="370" t="s">
        <v>5747</v>
      </c>
      <c r="C17264" s="371" t="s">
        <v>569</v>
      </c>
      <c r="D17264" s="372"/>
    </row>
    <row r="17265" spans="1:4" x14ac:dyDescent="0.25">
      <c r="A17265" s="369" t="s">
        <v>8919</v>
      </c>
      <c r="B17265" s="370" t="s">
        <v>8920</v>
      </c>
      <c r="C17265" s="371" t="s">
        <v>770</v>
      </c>
      <c r="D17265" s="372">
        <v>0.75</v>
      </c>
    </row>
    <row r="17266" spans="1:4" x14ac:dyDescent="0.25">
      <c r="A17266" s="369" t="s">
        <v>8969</v>
      </c>
      <c r="B17266" s="370" t="s">
        <v>8970</v>
      </c>
      <c r="C17266" s="371" t="s">
        <v>770</v>
      </c>
      <c r="D17266" s="372">
        <v>0.75</v>
      </c>
    </row>
    <row r="17267" spans="1:4" x14ac:dyDescent="0.25">
      <c r="A17267" s="369" t="s">
        <v>13599</v>
      </c>
      <c r="B17267" s="370" t="s">
        <v>5747</v>
      </c>
      <c r="C17267" s="371" t="s">
        <v>569</v>
      </c>
      <c r="D17267" s="372">
        <v>1</v>
      </c>
    </row>
    <row r="17268" spans="1:4" x14ac:dyDescent="0.25">
      <c r="A17268" s="369" t="s">
        <v>5748</v>
      </c>
      <c r="B17268" s="370" t="s">
        <v>5749</v>
      </c>
      <c r="C17268" s="371" t="s">
        <v>569</v>
      </c>
      <c r="D17268" s="372"/>
    </row>
    <row r="17269" spans="1:4" x14ac:dyDescent="0.25">
      <c r="A17269" s="369" t="s">
        <v>8913</v>
      </c>
      <c r="B17269" s="370" t="s">
        <v>8914</v>
      </c>
      <c r="C17269" s="371" t="s">
        <v>770</v>
      </c>
      <c r="D17269" s="372">
        <v>0.5</v>
      </c>
    </row>
    <row r="17270" spans="1:4" x14ac:dyDescent="0.25">
      <c r="A17270" s="369" t="s">
        <v>8965</v>
      </c>
      <c r="B17270" s="370" t="s">
        <v>8966</v>
      </c>
      <c r="C17270" s="371" t="s">
        <v>770</v>
      </c>
      <c r="D17270" s="372">
        <v>1</v>
      </c>
    </row>
    <row r="17271" spans="1:4" x14ac:dyDescent="0.25">
      <c r="A17271" s="369" t="s">
        <v>13600</v>
      </c>
      <c r="B17271" s="370" t="s">
        <v>13601</v>
      </c>
      <c r="C17271" s="371" t="s">
        <v>569</v>
      </c>
      <c r="D17271" s="372">
        <v>1</v>
      </c>
    </row>
    <row r="17272" spans="1:4" x14ac:dyDescent="0.25">
      <c r="A17272" s="369" t="s">
        <v>5750</v>
      </c>
      <c r="B17272" s="370" t="s">
        <v>5751</v>
      </c>
      <c r="C17272" s="371" t="s">
        <v>569</v>
      </c>
      <c r="D17272" s="372"/>
    </row>
    <row r="17273" spans="1:4" x14ac:dyDescent="0.25">
      <c r="A17273" s="369" t="s">
        <v>8913</v>
      </c>
      <c r="B17273" s="370" t="s">
        <v>8914</v>
      </c>
      <c r="C17273" s="371" t="s">
        <v>770</v>
      </c>
      <c r="D17273" s="372">
        <v>0.75</v>
      </c>
    </row>
    <row r="17274" spans="1:4" x14ac:dyDescent="0.25">
      <c r="A17274" s="369" t="s">
        <v>8915</v>
      </c>
      <c r="B17274" s="370" t="s">
        <v>8916</v>
      </c>
      <c r="C17274" s="371" t="s">
        <v>770</v>
      </c>
      <c r="D17274" s="372">
        <v>0.75</v>
      </c>
    </row>
    <row r="17275" spans="1:4" x14ac:dyDescent="0.25">
      <c r="A17275" s="369" t="s">
        <v>14356</v>
      </c>
      <c r="B17275" s="370" t="s">
        <v>14357</v>
      </c>
      <c r="C17275" s="371" t="s">
        <v>569</v>
      </c>
      <c r="D17275" s="372">
        <v>1</v>
      </c>
    </row>
    <row r="17276" spans="1:4" x14ac:dyDescent="0.25">
      <c r="A17276" s="369" t="s">
        <v>5752</v>
      </c>
      <c r="B17276" s="370" t="s">
        <v>8487</v>
      </c>
      <c r="C17276" s="371" t="s">
        <v>569</v>
      </c>
      <c r="D17276" s="372"/>
    </row>
    <row r="17277" spans="1:4" x14ac:dyDescent="0.25">
      <c r="A17277" s="369" t="s">
        <v>8913</v>
      </c>
      <c r="B17277" s="370" t="s">
        <v>8914</v>
      </c>
      <c r="C17277" s="371" t="s">
        <v>770</v>
      </c>
      <c r="D17277" s="372">
        <v>0.75</v>
      </c>
    </row>
    <row r="17278" spans="1:4" x14ac:dyDescent="0.25">
      <c r="A17278" s="369" t="s">
        <v>8969</v>
      </c>
      <c r="B17278" s="370" t="s">
        <v>8970</v>
      </c>
      <c r="C17278" s="371" t="s">
        <v>770</v>
      </c>
      <c r="D17278" s="372">
        <v>0.75</v>
      </c>
    </row>
    <row r="17279" spans="1:4" x14ac:dyDescent="0.25">
      <c r="A17279" s="369" t="s">
        <v>13602</v>
      </c>
      <c r="B17279" s="370" t="s">
        <v>13603</v>
      </c>
      <c r="C17279" s="371" t="s">
        <v>569</v>
      </c>
      <c r="D17279" s="372">
        <v>1</v>
      </c>
    </row>
    <row r="17280" spans="1:4" ht="30" x14ac:dyDescent="0.25">
      <c r="A17280" s="369" t="s">
        <v>5753</v>
      </c>
      <c r="B17280" s="370" t="s">
        <v>8488</v>
      </c>
      <c r="C17280" s="371" t="s">
        <v>569</v>
      </c>
      <c r="D17280" s="372"/>
    </row>
    <row r="17281" spans="1:4" x14ac:dyDescent="0.25">
      <c r="A17281" s="369" t="s">
        <v>8913</v>
      </c>
      <c r="B17281" s="370" t="s">
        <v>8914</v>
      </c>
      <c r="C17281" s="371" t="s">
        <v>770</v>
      </c>
      <c r="D17281" s="372">
        <v>1</v>
      </c>
    </row>
    <row r="17282" spans="1:4" x14ac:dyDescent="0.25">
      <c r="A17282" s="369" t="s">
        <v>8915</v>
      </c>
      <c r="B17282" s="370" t="s">
        <v>8916</v>
      </c>
      <c r="C17282" s="371" t="s">
        <v>770</v>
      </c>
      <c r="D17282" s="372">
        <v>1</v>
      </c>
    </row>
    <row r="17283" spans="1:4" x14ac:dyDescent="0.25">
      <c r="A17283" s="369" t="s">
        <v>8917</v>
      </c>
      <c r="B17283" s="370" t="s">
        <v>8918</v>
      </c>
      <c r="C17283" s="371" t="s">
        <v>770</v>
      </c>
      <c r="D17283" s="372">
        <v>0.5</v>
      </c>
    </row>
    <row r="17284" spans="1:4" ht="30" x14ac:dyDescent="0.25">
      <c r="A17284" s="369" t="s">
        <v>13612</v>
      </c>
      <c r="B17284" s="370" t="s">
        <v>13613</v>
      </c>
      <c r="C17284" s="371" t="s">
        <v>569</v>
      </c>
      <c r="D17284" s="372">
        <v>1</v>
      </c>
    </row>
    <row r="17285" spans="1:4" x14ac:dyDescent="0.25">
      <c r="A17285" s="369" t="s">
        <v>5754</v>
      </c>
      <c r="B17285" s="370" t="s">
        <v>5755</v>
      </c>
      <c r="C17285" s="371" t="s">
        <v>569</v>
      </c>
      <c r="D17285" s="372"/>
    </row>
    <row r="17286" spans="1:4" x14ac:dyDescent="0.25">
      <c r="A17286" s="369" t="s">
        <v>8919</v>
      </c>
      <c r="B17286" s="370" t="s">
        <v>8920</v>
      </c>
      <c r="C17286" s="371" t="s">
        <v>770</v>
      </c>
      <c r="D17286" s="372">
        <v>0.75</v>
      </c>
    </row>
    <row r="17287" spans="1:4" x14ac:dyDescent="0.25">
      <c r="A17287" s="369" t="s">
        <v>8969</v>
      </c>
      <c r="B17287" s="370" t="s">
        <v>8970</v>
      </c>
      <c r="C17287" s="371" t="s">
        <v>770</v>
      </c>
      <c r="D17287" s="372">
        <v>0.75</v>
      </c>
    </row>
    <row r="17288" spans="1:4" x14ac:dyDescent="0.25">
      <c r="A17288" s="369" t="s">
        <v>13604</v>
      </c>
      <c r="B17288" s="370" t="s">
        <v>5755</v>
      </c>
      <c r="C17288" s="371" t="s">
        <v>569</v>
      </c>
      <c r="D17288" s="372">
        <v>1</v>
      </c>
    </row>
    <row r="17289" spans="1:4" ht="30" x14ac:dyDescent="0.25">
      <c r="A17289" s="369" t="s">
        <v>5756</v>
      </c>
      <c r="B17289" s="370" t="s">
        <v>8489</v>
      </c>
      <c r="C17289" s="371" t="s">
        <v>569</v>
      </c>
      <c r="D17289" s="372"/>
    </row>
    <row r="17290" spans="1:4" x14ac:dyDescent="0.25">
      <c r="A17290" s="369" t="s">
        <v>8919</v>
      </c>
      <c r="B17290" s="370" t="s">
        <v>8920</v>
      </c>
      <c r="C17290" s="371" t="s">
        <v>770</v>
      </c>
      <c r="D17290" s="372">
        <v>0.75</v>
      </c>
    </row>
    <row r="17291" spans="1:4" x14ac:dyDescent="0.25">
      <c r="A17291" s="369" t="s">
        <v>8969</v>
      </c>
      <c r="B17291" s="370" t="s">
        <v>8970</v>
      </c>
      <c r="C17291" s="371" t="s">
        <v>770</v>
      </c>
      <c r="D17291" s="372">
        <v>0.75</v>
      </c>
    </row>
    <row r="17292" spans="1:4" ht="45" x14ac:dyDescent="0.25">
      <c r="A17292" s="369" t="s">
        <v>13614</v>
      </c>
      <c r="B17292" s="370" t="s">
        <v>13615</v>
      </c>
      <c r="C17292" s="371" t="s">
        <v>569</v>
      </c>
      <c r="D17292" s="372">
        <v>1</v>
      </c>
    </row>
    <row r="17293" spans="1:4" ht="30" x14ac:dyDescent="0.25">
      <c r="A17293" s="369" t="s">
        <v>5757</v>
      </c>
      <c r="B17293" s="370" t="s">
        <v>8490</v>
      </c>
      <c r="C17293" s="371" t="s">
        <v>569</v>
      </c>
      <c r="D17293" s="372"/>
    </row>
    <row r="17294" spans="1:4" x14ac:dyDescent="0.25">
      <c r="A17294" s="369" t="s">
        <v>8919</v>
      </c>
      <c r="B17294" s="370" t="s">
        <v>8920</v>
      </c>
      <c r="C17294" s="371" t="s">
        <v>770</v>
      </c>
      <c r="D17294" s="372">
        <v>0.75</v>
      </c>
    </row>
    <row r="17295" spans="1:4" x14ac:dyDescent="0.25">
      <c r="A17295" s="369" t="s">
        <v>8969</v>
      </c>
      <c r="B17295" s="370" t="s">
        <v>8970</v>
      </c>
      <c r="C17295" s="371" t="s">
        <v>770</v>
      </c>
      <c r="D17295" s="372">
        <v>0.75</v>
      </c>
    </row>
    <row r="17296" spans="1:4" ht="30" x14ac:dyDescent="0.25">
      <c r="A17296" s="369" t="s">
        <v>13616</v>
      </c>
      <c r="B17296" s="370" t="s">
        <v>13617</v>
      </c>
      <c r="C17296" s="371" t="s">
        <v>569</v>
      </c>
      <c r="D17296" s="372">
        <v>1</v>
      </c>
    </row>
    <row r="17297" spans="1:4" x14ac:dyDescent="0.25">
      <c r="A17297" s="369" t="s">
        <v>5758</v>
      </c>
      <c r="B17297" s="370" t="s">
        <v>5759</v>
      </c>
      <c r="C17297" s="371" t="s">
        <v>569</v>
      </c>
      <c r="D17297" s="372"/>
    </row>
    <row r="17298" spans="1:4" x14ac:dyDescent="0.25">
      <c r="A17298" s="369" t="s">
        <v>8969</v>
      </c>
      <c r="B17298" s="370" t="s">
        <v>8970</v>
      </c>
      <c r="C17298" s="371" t="s">
        <v>770</v>
      </c>
      <c r="D17298" s="372">
        <v>2</v>
      </c>
    </row>
    <row r="17299" spans="1:4" x14ac:dyDescent="0.25">
      <c r="A17299" s="369" t="s">
        <v>8985</v>
      </c>
      <c r="B17299" s="370" t="s">
        <v>8986</v>
      </c>
      <c r="C17299" s="371" t="s">
        <v>770</v>
      </c>
      <c r="D17299" s="372">
        <v>1</v>
      </c>
    </row>
    <row r="17300" spans="1:4" x14ac:dyDescent="0.25">
      <c r="A17300" s="369" t="s">
        <v>13605</v>
      </c>
      <c r="B17300" s="370" t="s">
        <v>13606</v>
      </c>
      <c r="C17300" s="371" t="s">
        <v>569</v>
      </c>
      <c r="D17300" s="372">
        <v>1</v>
      </c>
    </row>
    <row r="17301" spans="1:4" x14ac:dyDescent="0.25">
      <c r="A17301" s="369" t="s">
        <v>5760</v>
      </c>
      <c r="B17301" s="370" t="s">
        <v>5761</v>
      </c>
      <c r="C17301" s="371" t="s">
        <v>569</v>
      </c>
      <c r="D17301" s="372"/>
    </row>
    <row r="17302" spans="1:4" x14ac:dyDescent="0.25">
      <c r="A17302" s="369" t="s">
        <v>8913</v>
      </c>
      <c r="B17302" s="370" t="s">
        <v>8914</v>
      </c>
      <c r="C17302" s="371" t="s">
        <v>770</v>
      </c>
      <c r="D17302" s="372">
        <v>1</v>
      </c>
    </row>
    <row r="17303" spans="1:4" x14ac:dyDescent="0.25">
      <c r="A17303" s="369" t="s">
        <v>8969</v>
      </c>
      <c r="B17303" s="370" t="s">
        <v>8970</v>
      </c>
      <c r="C17303" s="371" t="s">
        <v>770</v>
      </c>
      <c r="D17303" s="372">
        <v>1</v>
      </c>
    </row>
    <row r="17304" spans="1:4" x14ac:dyDescent="0.25">
      <c r="A17304" s="369" t="s">
        <v>8985</v>
      </c>
      <c r="B17304" s="370" t="s">
        <v>8986</v>
      </c>
      <c r="C17304" s="371" t="s">
        <v>770</v>
      </c>
      <c r="D17304" s="372">
        <v>0.5</v>
      </c>
    </row>
    <row r="17305" spans="1:4" x14ac:dyDescent="0.25">
      <c r="A17305" s="369" t="s">
        <v>13610</v>
      </c>
      <c r="B17305" s="370" t="s">
        <v>13611</v>
      </c>
      <c r="C17305" s="371" t="s">
        <v>569</v>
      </c>
      <c r="D17305" s="372">
        <v>1</v>
      </c>
    </row>
    <row r="17306" spans="1:4" x14ac:dyDescent="0.25">
      <c r="A17306" s="369" t="s">
        <v>5762</v>
      </c>
      <c r="B17306" s="370" t="s">
        <v>5763</v>
      </c>
      <c r="C17306" s="371" t="s">
        <v>569</v>
      </c>
      <c r="D17306" s="372"/>
    </row>
    <row r="17307" spans="1:4" x14ac:dyDescent="0.25">
      <c r="A17307" s="369" t="s">
        <v>8913</v>
      </c>
      <c r="B17307" s="370" t="s">
        <v>8914</v>
      </c>
      <c r="C17307" s="371" t="s">
        <v>770</v>
      </c>
      <c r="D17307" s="372">
        <v>1</v>
      </c>
    </row>
    <row r="17308" spans="1:4" x14ac:dyDescent="0.25">
      <c r="A17308" s="369" t="s">
        <v>8969</v>
      </c>
      <c r="B17308" s="370" t="s">
        <v>8970</v>
      </c>
      <c r="C17308" s="371" t="s">
        <v>770</v>
      </c>
      <c r="D17308" s="372">
        <v>1</v>
      </c>
    </row>
    <row r="17309" spans="1:4" x14ac:dyDescent="0.25">
      <c r="A17309" s="369" t="s">
        <v>8985</v>
      </c>
      <c r="B17309" s="370" t="s">
        <v>8986</v>
      </c>
      <c r="C17309" s="371" t="s">
        <v>770</v>
      </c>
      <c r="D17309" s="372">
        <v>0.5</v>
      </c>
    </row>
    <row r="17310" spans="1:4" x14ac:dyDescent="0.25">
      <c r="A17310" s="369" t="s">
        <v>13607</v>
      </c>
      <c r="B17310" s="370" t="s">
        <v>5763</v>
      </c>
      <c r="C17310" s="371" t="s">
        <v>569</v>
      </c>
      <c r="D17310" s="372">
        <v>1</v>
      </c>
    </row>
    <row r="17311" spans="1:4" x14ac:dyDescent="0.25">
      <c r="A17311" s="369" t="s">
        <v>5764</v>
      </c>
      <c r="B17311" s="370" t="s">
        <v>5765</v>
      </c>
      <c r="C17311" s="371" t="s">
        <v>569</v>
      </c>
      <c r="D17311" s="372"/>
    </row>
    <row r="17312" spans="1:4" x14ac:dyDescent="0.25">
      <c r="A17312" s="369" t="s">
        <v>8913</v>
      </c>
      <c r="B17312" s="370" t="s">
        <v>8914</v>
      </c>
      <c r="C17312" s="371" t="s">
        <v>770</v>
      </c>
      <c r="D17312" s="372">
        <v>1</v>
      </c>
    </row>
    <row r="17313" spans="1:4" x14ac:dyDescent="0.25">
      <c r="A17313" s="369" t="s">
        <v>8985</v>
      </c>
      <c r="B17313" s="370" t="s">
        <v>8986</v>
      </c>
      <c r="C17313" s="371" t="s">
        <v>770</v>
      </c>
      <c r="D17313" s="372">
        <v>1</v>
      </c>
    </row>
    <row r="17314" spans="1:4" x14ac:dyDescent="0.25">
      <c r="A17314" s="369" t="s">
        <v>13608</v>
      </c>
      <c r="B17314" s="370" t="s">
        <v>13609</v>
      </c>
      <c r="C17314" s="371" t="s">
        <v>569</v>
      </c>
      <c r="D17314" s="372">
        <v>1</v>
      </c>
    </row>
    <row r="17315" spans="1:4" x14ac:dyDescent="0.25">
      <c r="A17315" s="365" t="s">
        <v>8491</v>
      </c>
      <c r="B17315" s="366" t="s">
        <v>15263</v>
      </c>
      <c r="C17315" s="367"/>
      <c r="D17315" s="368"/>
    </row>
    <row r="17316" spans="1:4" x14ac:dyDescent="0.25">
      <c r="A17316" s="369" t="s">
        <v>5766</v>
      </c>
      <c r="B17316" s="370" t="s">
        <v>5767</v>
      </c>
      <c r="C17316" s="371" t="s">
        <v>780</v>
      </c>
      <c r="D17316" s="372"/>
    </row>
    <row r="17317" spans="1:4" x14ac:dyDescent="0.25">
      <c r="A17317" s="369" t="s">
        <v>8903</v>
      </c>
      <c r="B17317" s="370" t="s">
        <v>8904</v>
      </c>
      <c r="C17317" s="371" t="s">
        <v>770</v>
      </c>
      <c r="D17317" s="372">
        <v>0.5</v>
      </c>
    </row>
    <row r="17318" spans="1:4" x14ac:dyDescent="0.25">
      <c r="A17318" s="369" t="s">
        <v>8913</v>
      </c>
      <c r="B17318" s="370" t="s">
        <v>8914</v>
      </c>
      <c r="C17318" s="371" t="s">
        <v>770</v>
      </c>
      <c r="D17318" s="372">
        <v>0.1</v>
      </c>
    </row>
    <row r="17319" spans="1:4" ht="30" x14ac:dyDescent="0.25">
      <c r="A17319" s="369" t="s">
        <v>14504</v>
      </c>
      <c r="B17319" s="370" t="s">
        <v>14505</v>
      </c>
      <c r="C17319" s="371" t="s">
        <v>780</v>
      </c>
      <c r="D17319" s="372">
        <v>1</v>
      </c>
    </row>
    <row r="17320" spans="1:4" x14ac:dyDescent="0.25">
      <c r="A17320" s="369" t="s">
        <v>5768</v>
      </c>
      <c r="B17320" s="370" t="s">
        <v>5769</v>
      </c>
      <c r="C17320" s="371" t="s">
        <v>780</v>
      </c>
      <c r="D17320" s="372"/>
    </row>
    <row r="17321" spans="1:4" x14ac:dyDescent="0.25">
      <c r="A17321" s="369" t="s">
        <v>8903</v>
      </c>
      <c r="B17321" s="370" t="s">
        <v>8904</v>
      </c>
      <c r="C17321" s="371" t="s">
        <v>770</v>
      </c>
      <c r="D17321" s="372">
        <v>0.5</v>
      </c>
    </row>
    <row r="17322" spans="1:4" x14ac:dyDescent="0.25">
      <c r="A17322" s="369" t="s">
        <v>8913</v>
      </c>
      <c r="B17322" s="370" t="s">
        <v>8914</v>
      </c>
      <c r="C17322" s="371" t="s">
        <v>770</v>
      </c>
      <c r="D17322" s="372">
        <v>0.1</v>
      </c>
    </row>
    <row r="17323" spans="1:4" ht="30" x14ac:dyDescent="0.25">
      <c r="A17323" s="369" t="s">
        <v>14506</v>
      </c>
      <c r="B17323" s="370" t="s">
        <v>14507</v>
      </c>
      <c r="C17323" s="371" t="s">
        <v>780</v>
      </c>
      <c r="D17323" s="372">
        <v>1</v>
      </c>
    </row>
    <row r="17324" spans="1:4" ht="30" x14ac:dyDescent="0.25">
      <c r="A17324" s="369" t="s">
        <v>5770</v>
      </c>
      <c r="B17324" s="370" t="s">
        <v>5771</v>
      </c>
      <c r="C17324" s="371" t="s">
        <v>780</v>
      </c>
      <c r="D17324" s="372"/>
    </row>
    <row r="17325" spans="1:4" x14ac:dyDescent="0.25">
      <c r="A17325" s="369" t="s">
        <v>8919</v>
      </c>
      <c r="B17325" s="370" t="s">
        <v>8920</v>
      </c>
      <c r="C17325" s="371" t="s">
        <v>770</v>
      </c>
      <c r="D17325" s="372">
        <v>7.55</v>
      </c>
    </row>
    <row r="17326" spans="1:4" x14ac:dyDescent="0.25">
      <c r="A17326" s="369" t="s">
        <v>8921</v>
      </c>
      <c r="B17326" s="370" t="s">
        <v>8922</v>
      </c>
      <c r="C17326" s="371" t="s">
        <v>770</v>
      </c>
      <c r="D17326" s="372">
        <v>15.1</v>
      </c>
    </row>
    <row r="17327" spans="1:4" x14ac:dyDescent="0.25">
      <c r="A17327" s="369" t="s">
        <v>9108</v>
      </c>
      <c r="B17327" s="370" t="s">
        <v>9109</v>
      </c>
      <c r="C17327" s="371" t="s">
        <v>52</v>
      </c>
      <c r="D17327" s="372">
        <v>3.6</v>
      </c>
    </row>
    <row r="17328" spans="1:4" ht="30" x14ac:dyDescent="0.25">
      <c r="A17328" s="369" t="s">
        <v>11195</v>
      </c>
      <c r="B17328" s="370" t="s">
        <v>11196</v>
      </c>
      <c r="C17328" s="371" t="s">
        <v>569</v>
      </c>
      <c r="D17328" s="372">
        <v>1</v>
      </c>
    </row>
    <row r="17329" spans="1:4" x14ac:dyDescent="0.25">
      <c r="A17329" s="369" t="s">
        <v>11617</v>
      </c>
      <c r="B17329" s="370" t="s">
        <v>11618</v>
      </c>
      <c r="C17329" s="371" t="s">
        <v>52</v>
      </c>
      <c r="D17329" s="372">
        <v>8</v>
      </c>
    </row>
    <row r="17330" spans="1:4" ht="30" x14ac:dyDescent="0.25">
      <c r="A17330" s="369" t="s">
        <v>11845</v>
      </c>
      <c r="B17330" s="370" t="s">
        <v>11846</v>
      </c>
      <c r="C17330" s="371" t="s">
        <v>569</v>
      </c>
      <c r="D17330" s="372">
        <v>2</v>
      </c>
    </row>
    <row r="17331" spans="1:4" ht="30" x14ac:dyDescent="0.25">
      <c r="A17331" s="369" t="s">
        <v>11853</v>
      </c>
      <c r="B17331" s="370" t="s">
        <v>11854</v>
      </c>
      <c r="C17331" s="371" t="s">
        <v>569</v>
      </c>
      <c r="D17331" s="372">
        <v>1</v>
      </c>
    </row>
    <row r="17332" spans="1:4" ht="30" x14ac:dyDescent="0.25">
      <c r="A17332" s="369" t="s">
        <v>11857</v>
      </c>
      <c r="B17332" s="370" t="s">
        <v>11858</v>
      </c>
      <c r="C17332" s="371" t="s">
        <v>569</v>
      </c>
      <c r="D17332" s="372">
        <v>1</v>
      </c>
    </row>
    <row r="17333" spans="1:4" ht="45" x14ac:dyDescent="0.25">
      <c r="A17333" s="369" t="s">
        <v>12344</v>
      </c>
      <c r="B17333" s="370" t="s">
        <v>12345</v>
      </c>
      <c r="C17333" s="371" t="s">
        <v>569</v>
      </c>
      <c r="D17333" s="372">
        <v>1</v>
      </c>
    </row>
    <row r="17334" spans="1:4" ht="30" x14ac:dyDescent="0.25">
      <c r="A17334" s="369" t="s">
        <v>5772</v>
      </c>
      <c r="B17334" s="370" t="s">
        <v>5773</v>
      </c>
      <c r="C17334" s="371" t="s">
        <v>780</v>
      </c>
      <c r="D17334" s="372"/>
    </row>
    <row r="17335" spans="1:4" x14ac:dyDescent="0.25">
      <c r="A17335" s="369" t="s">
        <v>8919</v>
      </c>
      <c r="B17335" s="370" t="s">
        <v>8920</v>
      </c>
      <c r="C17335" s="371" t="s">
        <v>770</v>
      </c>
      <c r="D17335" s="372">
        <v>8.0500000000000007</v>
      </c>
    </row>
    <row r="17336" spans="1:4" x14ac:dyDescent="0.25">
      <c r="A17336" s="369" t="s">
        <v>8921</v>
      </c>
      <c r="B17336" s="370" t="s">
        <v>8922</v>
      </c>
      <c r="C17336" s="371" t="s">
        <v>770</v>
      </c>
      <c r="D17336" s="372">
        <v>16.100000000000001</v>
      </c>
    </row>
    <row r="17337" spans="1:4" x14ac:dyDescent="0.25">
      <c r="A17337" s="369" t="s">
        <v>9108</v>
      </c>
      <c r="B17337" s="370" t="s">
        <v>9109</v>
      </c>
      <c r="C17337" s="371" t="s">
        <v>52</v>
      </c>
      <c r="D17337" s="372">
        <v>3.6</v>
      </c>
    </row>
    <row r="17338" spans="1:4" ht="30" x14ac:dyDescent="0.25">
      <c r="A17338" s="369" t="s">
        <v>11195</v>
      </c>
      <c r="B17338" s="370" t="s">
        <v>11196</v>
      </c>
      <c r="C17338" s="371" t="s">
        <v>569</v>
      </c>
      <c r="D17338" s="372">
        <v>1</v>
      </c>
    </row>
    <row r="17339" spans="1:4" x14ac:dyDescent="0.25">
      <c r="A17339" s="369" t="s">
        <v>11607</v>
      </c>
      <c r="B17339" s="370" t="s">
        <v>11608</v>
      </c>
      <c r="C17339" s="371" t="s">
        <v>52</v>
      </c>
      <c r="D17339" s="372">
        <v>8</v>
      </c>
    </row>
    <row r="17340" spans="1:4" ht="45" x14ac:dyDescent="0.25">
      <c r="A17340" s="369" t="s">
        <v>11801</v>
      </c>
      <c r="B17340" s="370" t="s">
        <v>11802</v>
      </c>
      <c r="C17340" s="371" t="s">
        <v>569</v>
      </c>
      <c r="D17340" s="372">
        <v>1</v>
      </c>
    </row>
    <row r="17341" spans="1:4" ht="30" x14ac:dyDescent="0.25">
      <c r="A17341" s="369" t="s">
        <v>11847</v>
      </c>
      <c r="B17341" s="370" t="s">
        <v>11848</v>
      </c>
      <c r="C17341" s="371" t="s">
        <v>569</v>
      </c>
      <c r="D17341" s="372">
        <v>2</v>
      </c>
    </row>
    <row r="17342" spans="1:4" ht="30" x14ac:dyDescent="0.25">
      <c r="A17342" s="369" t="s">
        <v>11859</v>
      </c>
      <c r="B17342" s="370" t="s">
        <v>11860</v>
      </c>
      <c r="C17342" s="371" t="s">
        <v>569</v>
      </c>
      <c r="D17342" s="372">
        <v>1</v>
      </c>
    </row>
    <row r="17343" spans="1:4" ht="45" x14ac:dyDescent="0.25">
      <c r="A17343" s="369" t="s">
        <v>12344</v>
      </c>
      <c r="B17343" s="370" t="s">
        <v>12345</v>
      </c>
      <c r="C17343" s="371" t="s">
        <v>569</v>
      </c>
      <c r="D17343" s="372">
        <v>1</v>
      </c>
    </row>
    <row r="17344" spans="1:4" ht="30" x14ac:dyDescent="0.25">
      <c r="A17344" s="369" t="s">
        <v>5774</v>
      </c>
      <c r="B17344" s="370" t="s">
        <v>5775</v>
      </c>
      <c r="C17344" s="371" t="s">
        <v>780</v>
      </c>
      <c r="D17344" s="372"/>
    </row>
    <row r="17345" spans="1:4" x14ac:dyDescent="0.25">
      <c r="A17345" s="369" t="s">
        <v>8919</v>
      </c>
      <c r="B17345" s="370" t="s">
        <v>8920</v>
      </c>
      <c r="C17345" s="371" t="s">
        <v>770</v>
      </c>
      <c r="D17345" s="372">
        <v>9.0500000000000007</v>
      </c>
    </row>
    <row r="17346" spans="1:4" x14ac:dyDescent="0.25">
      <c r="A17346" s="369" t="s">
        <v>8921</v>
      </c>
      <c r="B17346" s="370" t="s">
        <v>8922</v>
      </c>
      <c r="C17346" s="371" t="s">
        <v>770</v>
      </c>
      <c r="D17346" s="372">
        <v>18.100000000000001</v>
      </c>
    </row>
    <row r="17347" spans="1:4" x14ac:dyDescent="0.25">
      <c r="A17347" s="369" t="s">
        <v>9108</v>
      </c>
      <c r="B17347" s="370" t="s">
        <v>9109</v>
      </c>
      <c r="C17347" s="371" t="s">
        <v>52</v>
      </c>
      <c r="D17347" s="372">
        <v>3.6</v>
      </c>
    </row>
    <row r="17348" spans="1:4" ht="30" x14ac:dyDescent="0.25">
      <c r="A17348" s="369" t="s">
        <v>11195</v>
      </c>
      <c r="B17348" s="370" t="s">
        <v>11196</v>
      </c>
      <c r="C17348" s="371" t="s">
        <v>569</v>
      </c>
      <c r="D17348" s="372">
        <v>1</v>
      </c>
    </row>
    <row r="17349" spans="1:4" x14ac:dyDescent="0.25">
      <c r="A17349" s="369" t="s">
        <v>11609</v>
      </c>
      <c r="B17349" s="370" t="s">
        <v>11610</v>
      </c>
      <c r="C17349" s="371" t="s">
        <v>52</v>
      </c>
      <c r="D17349" s="372">
        <v>7.5</v>
      </c>
    </row>
    <row r="17350" spans="1:4" ht="45" x14ac:dyDescent="0.25">
      <c r="A17350" s="369" t="s">
        <v>11815</v>
      </c>
      <c r="B17350" s="370" t="s">
        <v>11816</v>
      </c>
      <c r="C17350" s="371" t="s">
        <v>569</v>
      </c>
      <c r="D17350" s="372">
        <v>1</v>
      </c>
    </row>
    <row r="17351" spans="1:4" ht="30" x14ac:dyDescent="0.25">
      <c r="A17351" s="369" t="s">
        <v>11849</v>
      </c>
      <c r="B17351" s="370" t="s">
        <v>11850</v>
      </c>
      <c r="C17351" s="371" t="s">
        <v>569</v>
      </c>
      <c r="D17351" s="372">
        <v>2</v>
      </c>
    </row>
    <row r="17352" spans="1:4" ht="30" x14ac:dyDescent="0.25">
      <c r="A17352" s="369" t="s">
        <v>11861</v>
      </c>
      <c r="B17352" s="370" t="s">
        <v>11862</v>
      </c>
      <c r="C17352" s="371" t="s">
        <v>569</v>
      </c>
      <c r="D17352" s="372">
        <v>1</v>
      </c>
    </row>
    <row r="17353" spans="1:4" ht="45" x14ac:dyDescent="0.25">
      <c r="A17353" s="369" t="s">
        <v>12344</v>
      </c>
      <c r="B17353" s="370" t="s">
        <v>12345</v>
      </c>
      <c r="C17353" s="371" t="s">
        <v>569</v>
      </c>
      <c r="D17353" s="372">
        <v>1</v>
      </c>
    </row>
    <row r="17354" spans="1:4" ht="30" x14ac:dyDescent="0.25">
      <c r="A17354" s="369" t="s">
        <v>5776</v>
      </c>
      <c r="B17354" s="370" t="s">
        <v>5777</v>
      </c>
      <c r="C17354" s="371" t="s">
        <v>780</v>
      </c>
      <c r="D17354" s="372"/>
    </row>
    <row r="17355" spans="1:4" x14ac:dyDescent="0.25">
      <c r="A17355" s="369" t="s">
        <v>8919</v>
      </c>
      <c r="B17355" s="370" t="s">
        <v>8920</v>
      </c>
      <c r="C17355" s="371" t="s">
        <v>770</v>
      </c>
      <c r="D17355" s="372">
        <v>9.5500000000000007</v>
      </c>
    </row>
    <row r="17356" spans="1:4" x14ac:dyDescent="0.25">
      <c r="A17356" s="369" t="s">
        <v>8921</v>
      </c>
      <c r="B17356" s="370" t="s">
        <v>8922</v>
      </c>
      <c r="C17356" s="371" t="s">
        <v>770</v>
      </c>
      <c r="D17356" s="372">
        <v>19.100000000000001</v>
      </c>
    </row>
    <row r="17357" spans="1:4" x14ac:dyDescent="0.25">
      <c r="A17357" s="369" t="s">
        <v>9108</v>
      </c>
      <c r="B17357" s="370" t="s">
        <v>9109</v>
      </c>
      <c r="C17357" s="371" t="s">
        <v>52</v>
      </c>
      <c r="D17357" s="372">
        <v>3.6</v>
      </c>
    </row>
    <row r="17358" spans="1:4" ht="30" x14ac:dyDescent="0.25">
      <c r="A17358" s="369" t="s">
        <v>11195</v>
      </c>
      <c r="B17358" s="370" t="s">
        <v>11196</v>
      </c>
      <c r="C17358" s="371" t="s">
        <v>569</v>
      </c>
      <c r="D17358" s="372">
        <v>1</v>
      </c>
    </row>
    <row r="17359" spans="1:4" x14ac:dyDescent="0.25">
      <c r="A17359" s="369" t="s">
        <v>11611</v>
      </c>
      <c r="B17359" s="370" t="s">
        <v>11612</v>
      </c>
      <c r="C17359" s="371" t="s">
        <v>52</v>
      </c>
      <c r="D17359" s="372">
        <v>7.5</v>
      </c>
    </row>
    <row r="17360" spans="1:4" ht="30" x14ac:dyDescent="0.25">
      <c r="A17360" s="369" t="s">
        <v>11851</v>
      </c>
      <c r="B17360" s="370" t="s">
        <v>11852</v>
      </c>
      <c r="C17360" s="371" t="s">
        <v>569</v>
      </c>
      <c r="D17360" s="372">
        <v>2</v>
      </c>
    </row>
    <row r="17361" spans="1:4" ht="30" x14ac:dyDescent="0.25">
      <c r="A17361" s="369" t="s">
        <v>11855</v>
      </c>
      <c r="B17361" s="370" t="s">
        <v>11856</v>
      </c>
      <c r="C17361" s="371" t="s">
        <v>569</v>
      </c>
      <c r="D17361" s="372">
        <v>1</v>
      </c>
    </row>
    <row r="17362" spans="1:4" ht="30" x14ac:dyDescent="0.25">
      <c r="A17362" s="369" t="s">
        <v>11863</v>
      </c>
      <c r="B17362" s="370" t="s">
        <v>11864</v>
      </c>
      <c r="C17362" s="371" t="s">
        <v>569</v>
      </c>
      <c r="D17362" s="372">
        <v>1</v>
      </c>
    </row>
    <row r="17363" spans="1:4" ht="45" x14ac:dyDescent="0.25">
      <c r="A17363" s="369" t="s">
        <v>12344</v>
      </c>
      <c r="B17363" s="370" t="s">
        <v>12345</v>
      </c>
      <c r="C17363" s="371" t="s">
        <v>569</v>
      </c>
      <c r="D17363" s="372">
        <v>1</v>
      </c>
    </row>
    <row r="17364" spans="1:4" x14ac:dyDescent="0.25">
      <c r="A17364" s="369" t="s">
        <v>5778</v>
      </c>
      <c r="B17364" s="370" t="s">
        <v>5779</v>
      </c>
      <c r="C17364" s="371" t="s">
        <v>32</v>
      </c>
      <c r="D17364" s="372"/>
    </row>
    <row r="17365" spans="1:4" x14ac:dyDescent="0.25">
      <c r="A17365" s="369" t="s">
        <v>8945</v>
      </c>
      <c r="B17365" s="370" t="s">
        <v>8946</v>
      </c>
      <c r="C17365" s="371" t="s">
        <v>770</v>
      </c>
      <c r="D17365" s="372">
        <v>0.55000000000000004</v>
      </c>
    </row>
    <row r="17366" spans="1:4" x14ac:dyDescent="0.25">
      <c r="A17366" s="369" t="s">
        <v>8947</v>
      </c>
      <c r="B17366" s="370" t="s">
        <v>8948</v>
      </c>
      <c r="C17366" s="371" t="s">
        <v>770</v>
      </c>
      <c r="D17366" s="372">
        <v>0.55000000000000004</v>
      </c>
    </row>
    <row r="17367" spans="1:4" x14ac:dyDescent="0.25">
      <c r="A17367" s="369" t="s">
        <v>12595</v>
      </c>
      <c r="B17367" s="370" t="s">
        <v>12596</v>
      </c>
      <c r="C17367" s="371" t="s">
        <v>52</v>
      </c>
      <c r="D17367" s="372">
        <v>7.2700000000000001E-2</v>
      </c>
    </row>
    <row r="17368" spans="1:4" x14ac:dyDescent="0.25">
      <c r="A17368" s="369" t="s">
        <v>12601</v>
      </c>
      <c r="B17368" s="370" t="s">
        <v>12602</v>
      </c>
      <c r="C17368" s="371" t="s">
        <v>52</v>
      </c>
      <c r="D17368" s="372">
        <v>0.67410000000000003</v>
      </c>
    </row>
    <row r="17369" spans="1:4" x14ac:dyDescent="0.25">
      <c r="A17369" s="369" t="s">
        <v>14747</v>
      </c>
      <c r="B17369" s="370" t="s">
        <v>14748</v>
      </c>
      <c r="C17369" s="371" t="s">
        <v>32</v>
      </c>
      <c r="D17369" s="372">
        <v>1.1499999999999999</v>
      </c>
    </row>
    <row r="17370" spans="1:4" x14ac:dyDescent="0.25">
      <c r="A17370" s="369" t="s">
        <v>5780</v>
      </c>
      <c r="B17370" s="370" t="s">
        <v>5781</v>
      </c>
      <c r="C17370" s="371" t="s">
        <v>569</v>
      </c>
      <c r="D17370" s="372"/>
    </row>
    <row r="17371" spans="1:4" x14ac:dyDescent="0.25">
      <c r="A17371" s="369" t="s">
        <v>8945</v>
      </c>
      <c r="B17371" s="370" t="s">
        <v>8946</v>
      </c>
      <c r="C17371" s="371" t="s">
        <v>770</v>
      </c>
      <c r="D17371" s="372">
        <v>0.5</v>
      </c>
    </row>
    <row r="17372" spans="1:4" x14ac:dyDescent="0.25">
      <c r="A17372" s="369" t="s">
        <v>14898</v>
      </c>
      <c r="B17372" s="370" t="s">
        <v>14899</v>
      </c>
      <c r="C17372" s="371" t="s">
        <v>32</v>
      </c>
      <c r="D17372" s="372">
        <v>0.4</v>
      </c>
    </row>
    <row r="17373" spans="1:4" ht="30" x14ac:dyDescent="0.25">
      <c r="A17373" s="369" t="s">
        <v>14950</v>
      </c>
      <c r="B17373" s="370" t="s">
        <v>14951</v>
      </c>
      <c r="C17373" s="371" t="s">
        <v>21</v>
      </c>
      <c r="D17373" s="372">
        <v>0.1</v>
      </c>
    </row>
    <row r="17374" spans="1:4" ht="30" x14ac:dyDescent="0.25">
      <c r="A17374" s="369" t="s">
        <v>14958</v>
      </c>
      <c r="B17374" s="370" t="s">
        <v>14959</v>
      </c>
      <c r="C17374" s="371" t="s">
        <v>569</v>
      </c>
      <c r="D17374" s="372">
        <v>1</v>
      </c>
    </row>
    <row r="17375" spans="1:4" ht="30" x14ac:dyDescent="0.25">
      <c r="A17375" s="365" t="s">
        <v>8493</v>
      </c>
      <c r="B17375" s="366" t="s">
        <v>15264</v>
      </c>
      <c r="C17375" s="367"/>
      <c r="D17375" s="368"/>
    </row>
    <row r="17376" spans="1:4" x14ac:dyDescent="0.25">
      <c r="A17376" s="365" t="s">
        <v>8494</v>
      </c>
      <c r="B17376" s="366" t="s">
        <v>15265</v>
      </c>
      <c r="C17376" s="367"/>
      <c r="D17376" s="368"/>
    </row>
    <row r="17377" spans="1:4" x14ac:dyDescent="0.25">
      <c r="A17377" s="369" t="s">
        <v>5784</v>
      </c>
      <c r="B17377" s="370" t="s">
        <v>5785</v>
      </c>
      <c r="C17377" s="371" t="s">
        <v>569</v>
      </c>
      <c r="D17377" s="372"/>
    </row>
    <row r="17378" spans="1:4" x14ac:dyDescent="0.25">
      <c r="A17378" s="369" t="s">
        <v>8919</v>
      </c>
      <c r="B17378" s="370" t="s">
        <v>8920</v>
      </c>
      <c r="C17378" s="371" t="s">
        <v>770</v>
      </c>
      <c r="D17378" s="372">
        <v>0.5</v>
      </c>
    </row>
    <row r="17379" spans="1:4" x14ac:dyDescent="0.25">
      <c r="A17379" s="369" t="s">
        <v>8921</v>
      </c>
      <c r="B17379" s="370" t="s">
        <v>8922</v>
      </c>
      <c r="C17379" s="371" t="s">
        <v>770</v>
      </c>
      <c r="D17379" s="372">
        <v>0.5</v>
      </c>
    </row>
    <row r="17380" spans="1:4" x14ac:dyDescent="0.25">
      <c r="A17380" s="369" t="s">
        <v>9007</v>
      </c>
      <c r="B17380" s="370" t="s">
        <v>9008</v>
      </c>
      <c r="C17380" s="371" t="s">
        <v>32</v>
      </c>
      <c r="D17380" s="372">
        <v>0.5</v>
      </c>
    </row>
    <row r="17381" spans="1:4" ht="30" x14ac:dyDescent="0.25">
      <c r="A17381" s="369" t="s">
        <v>12271</v>
      </c>
      <c r="B17381" s="370" t="s">
        <v>12272</v>
      </c>
      <c r="C17381" s="371" t="s">
        <v>569</v>
      </c>
      <c r="D17381" s="372">
        <v>1</v>
      </c>
    </row>
    <row r="17382" spans="1:4" x14ac:dyDescent="0.25">
      <c r="A17382" s="369" t="s">
        <v>5786</v>
      </c>
      <c r="B17382" s="370" t="s">
        <v>5787</v>
      </c>
      <c r="C17382" s="371" t="s">
        <v>52</v>
      </c>
      <c r="D17382" s="372"/>
    </row>
    <row r="17383" spans="1:4" x14ac:dyDescent="0.25">
      <c r="A17383" s="369" t="s">
        <v>12249</v>
      </c>
      <c r="B17383" s="370" t="s">
        <v>12250</v>
      </c>
      <c r="C17383" s="371" t="s">
        <v>52</v>
      </c>
      <c r="D17383" s="372">
        <v>1</v>
      </c>
    </row>
    <row r="17384" spans="1:4" ht="30" x14ac:dyDescent="0.25">
      <c r="A17384" s="369" t="s">
        <v>5788</v>
      </c>
      <c r="B17384" s="370" t="s">
        <v>5789</v>
      </c>
      <c r="C17384" s="371" t="s">
        <v>52</v>
      </c>
      <c r="D17384" s="372"/>
    </row>
    <row r="17385" spans="1:4" ht="30" x14ac:dyDescent="0.25">
      <c r="A17385" s="369" t="s">
        <v>9716</v>
      </c>
      <c r="B17385" s="370" t="s">
        <v>9717</v>
      </c>
      <c r="C17385" s="371" t="s">
        <v>52</v>
      </c>
      <c r="D17385" s="372">
        <v>1</v>
      </c>
    </row>
    <row r="17386" spans="1:4" x14ac:dyDescent="0.25">
      <c r="A17386" s="365" t="s">
        <v>8495</v>
      </c>
      <c r="B17386" s="366" t="s">
        <v>15266</v>
      </c>
      <c r="C17386" s="367"/>
      <c r="D17386" s="368"/>
    </row>
    <row r="17387" spans="1:4" ht="30" x14ac:dyDescent="0.25">
      <c r="A17387" s="369" t="s">
        <v>5790</v>
      </c>
      <c r="B17387" s="370" t="s">
        <v>8497</v>
      </c>
      <c r="C17387" s="371" t="s">
        <v>21</v>
      </c>
      <c r="D17387" s="372"/>
    </row>
    <row r="17388" spans="1:4" ht="30" x14ac:dyDescent="0.25">
      <c r="A17388" s="369" t="s">
        <v>10955</v>
      </c>
      <c r="B17388" s="370" t="s">
        <v>8497</v>
      </c>
      <c r="C17388" s="371" t="s">
        <v>21</v>
      </c>
      <c r="D17388" s="372">
        <v>1</v>
      </c>
    </row>
    <row r="17389" spans="1:4" ht="30" x14ac:dyDescent="0.25">
      <c r="A17389" s="369" t="s">
        <v>5791</v>
      </c>
      <c r="B17389" s="370" t="s">
        <v>8498</v>
      </c>
      <c r="C17389" s="371" t="s">
        <v>21</v>
      </c>
      <c r="D17389" s="372"/>
    </row>
    <row r="17390" spans="1:4" ht="30" x14ac:dyDescent="0.25">
      <c r="A17390" s="369" t="s">
        <v>10956</v>
      </c>
      <c r="B17390" s="370" t="s">
        <v>8498</v>
      </c>
      <c r="C17390" s="371" t="s">
        <v>21</v>
      </c>
      <c r="D17390" s="372">
        <v>1</v>
      </c>
    </row>
    <row r="17391" spans="1:4" ht="30" x14ac:dyDescent="0.25">
      <c r="A17391" s="369" t="s">
        <v>5792</v>
      </c>
      <c r="B17391" s="370" t="s">
        <v>8499</v>
      </c>
      <c r="C17391" s="371" t="s">
        <v>21</v>
      </c>
      <c r="D17391" s="372"/>
    </row>
    <row r="17392" spans="1:4" ht="30" x14ac:dyDescent="0.25">
      <c r="A17392" s="369" t="s">
        <v>10957</v>
      </c>
      <c r="B17392" s="370" t="s">
        <v>8499</v>
      </c>
      <c r="C17392" s="371" t="s">
        <v>21</v>
      </c>
      <c r="D17392" s="372">
        <v>1</v>
      </c>
    </row>
    <row r="17393" spans="1:4" x14ac:dyDescent="0.25">
      <c r="A17393" s="365" t="s">
        <v>8500</v>
      </c>
      <c r="B17393" s="366" t="s">
        <v>15267</v>
      </c>
      <c r="C17393" s="367"/>
      <c r="D17393" s="368"/>
    </row>
    <row r="17394" spans="1:4" x14ac:dyDescent="0.25">
      <c r="A17394" s="365" t="s">
        <v>8501</v>
      </c>
      <c r="B17394" s="366" t="s">
        <v>15268</v>
      </c>
      <c r="C17394" s="367"/>
      <c r="D17394" s="368"/>
    </row>
    <row r="17395" spans="1:4" x14ac:dyDescent="0.25">
      <c r="A17395" s="369" t="s">
        <v>5795</v>
      </c>
      <c r="B17395" s="370" t="s">
        <v>5796</v>
      </c>
      <c r="C17395" s="371" t="s">
        <v>21</v>
      </c>
      <c r="D17395" s="372"/>
    </row>
    <row r="17396" spans="1:4" x14ac:dyDescent="0.25">
      <c r="A17396" s="369" t="s">
        <v>14508</v>
      </c>
      <c r="B17396" s="370" t="s">
        <v>5796</v>
      </c>
      <c r="C17396" s="371" t="s">
        <v>21</v>
      </c>
      <c r="D17396" s="372">
        <v>1</v>
      </c>
    </row>
    <row r="17397" spans="1:4" x14ac:dyDescent="0.25">
      <c r="A17397" s="365" t="s">
        <v>8502</v>
      </c>
      <c r="B17397" s="366" t="s">
        <v>15269</v>
      </c>
      <c r="C17397" s="367"/>
      <c r="D17397" s="368"/>
    </row>
    <row r="17398" spans="1:4" x14ac:dyDescent="0.25">
      <c r="A17398" s="369" t="s">
        <v>5798</v>
      </c>
      <c r="B17398" s="370" t="s">
        <v>5799</v>
      </c>
      <c r="C17398" s="371" t="s">
        <v>21</v>
      </c>
      <c r="D17398" s="372"/>
    </row>
    <row r="17399" spans="1:4" x14ac:dyDescent="0.25">
      <c r="A17399" s="369" t="s">
        <v>14509</v>
      </c>
      <c r="B17399" s="370" t="s">
        <v>5799</v>
      </c>
      <c r="C17399" s="371" t="s">
        <v>21</v>
      </c>
      <c r="D17399" s="372">
        <v>1</v>
      </c>
    </row>
    <row r="17400" spans="1:4" ht="30" x14ac:dyDescent="0.25">
      <c r="A17400" s="365" t="s">
        <v>8503</v>
      </c>
      <c r="B17400" s="366" t="s">
        <v>15270</v>
      </c>
      <c r="C17400" s="367"/>
      <c r="D17400" s="368"/>
    </row>
    <row r="17401" spans="1:4" x14ac:dyDescent="0.25">
      <c r="A17401" s="365" t="s">
        <v>8504</v>
      </c>
      <c r="B17401" s="366" t="s">
        <v>5801</v>
      </c>
      <c r="C17401" s="367"/>
      <c r="D17401" s="368"/>
    </row>
    <row r="17402" spans="1:4" ht="30" x14ac:dyDescent="0.25">
      <c r="A17402" s="369" t="s">
        <v>5802</v>
      </c>
      <c r="B17402" s="370" t="s">
        <v>5803</v>
      </c>
      <c r="C17402" s="371" t="s">
        <v>569</v>
      </c>
      <c r="D17402" s="372"/>
    </row>
    <row r="17403" spans="1:4" x14ac:dyDescent="0.25">
      <c r="A17403" s="369" t="s">
        <v>8913</v>
      </c>
      <c r="B17403" s="370" t="s">
        <v>8914</v>
      </c>
      <c r="C17403" s="371" t="s">
        <v>770</v>
      </c>
      <c r="D17403" s="372">
        <v>0.3</v>
      </c>
    </row>
    <row r="17404" spans="1:4" x14ac:dyDescent="0.25">
      <c r="A17404" s="369" t="s">
        <v>8915</v>
      </c>
      <c r="B17404" s="370" t="s">
        <v>8916</v>
      </c>
      <c r="C17404" s="371" t="s">
        <v>770</v>
      </c>
      <c r="D17404" s="372">
        <v>0.3</v>
      </c>
    </row>
    <row r="17405" spans="1:4" x14ac:dyDescent="0.25">
      <c r="A17405" s="369" t="s">
        <v>13743</v>
      </c>
      <c r="B17405" s="370" t="s">
        <v>13744</v>
      </c>
      <c r="C17405" s="371" t="s">
        <v>569</v>
      </c>
      <c r="D17405" s="372">
        <v>1</v>
      </c>
    </row>
    <row r="17406" spans="1:4" x14ac:dyDescent="0.25">
      <c r="A17406" s="369" t="s">
        <v>5804</v>
      </c>
      <c r="B17406" s="370" t="s">
        <v>5805</v>
      </c>
      <c r="C17406" s="371" t="s">
        <v>569</v>
      </c>
      <c r="D17406" s="372"/>
    </row>
    <row r="17407" spans="1:4" ht="30" x14ac:dyDescent="0.25">
      <c r="A17407" s="369" t="s">
        <v>13745</v>
      </c>
      <c r="B17407" s="370" t="s">
        <v>13746</v>
      </c>
      <c r="C17407" s="371" t="s">
        <v>569</v>
      </c>
      <c r="D17407" s="372">
        <v>1</v>
      </c>
    </row>
    <row r="17408" spans="1:4" x14ac:dyDescent="0.25">
      <c r="A17408" s="369" t="s">
        <v>5806</v>
      </c>
      <c r="B17408" s="370" t="s">
        <v>5807</v>
      </c>
      <c r="C17408" s="371" t="s">
        <v>780</v>
      </c>
      <c r="D17408" s="372"/>
    </row>
    <row r="17409" spans="1:4" x14ac:dyDescent="0.25">
      <c r="A17409" s="369" t="s">
        <v>8913</v>
      </c>
      <c r="B17409" s="370" t="s">
        <v>8914</v>
      </c>
      <c r="C17409" s="371" t="s">
        <v>770</v>
      </c>
      <c r="D17409" s="372">
        <v>1</v>
      </c>
    </row>
    <row r="17410" spans="1:4" x14ac:dyDescent="0.25">
      <c r="A17410" s="369" t="s">
        <v>8915</v>
      </c>
      <c r="B17410" s="370" t="s">
        <v>8916</v>
      </c>
      <c r="C17410" s="371" t="s">
        <v>770</v>
      </c>
      <c r="D17410" s="372">
        <v>1</v>
      </c>
    </row>
    <row r="17411" spans="1:4" x14ac:dyDescent="0.25">
      <c r="A17411" s="369" t="s">
        <v>13630</v>
      </c>
      <c r="B17411" s="370" t="s">
        <v>13631</v>
      </c>
      <c r="C17411" s="371" t="s">
        <v>780</v>
      </c>
      <c r="D17411" s="372">
        <v>1</v>
      </c>
    </row>
    <row r="17412" spans="1:4" ht="30" x14ac:dyDescent="0.25">
      <c r="A17412" s="369" t="s">
        <v>5808</v>
      </c>
      <c r="B17412" s="370" t="s">
        <v>8505</v>
      </c>
      <c r="C17412" s="371" t="s">
        <v>780</v>
      </c>
      <c r="D17412" s="372"/>
    </row>
    <row r="17413" spans="1:4" ht="45" x14ac:dyDescent="0.25">
      <c r="A17413" s="369" t="s">
        <v>13634</v>
      </c>
      <c r="B17413" s="370" t="s">
        <v>13635</v>
      </c>
      <c r="C17413" s="371" t="s">
        <v>780</v>
      </c>
      <c r="D17413" s="372">
        <v>1</v>
      </c>
    </row>
    <row r="17414" spans="1:4" ht="30" x14ac:dyDescent="0.25">
      <c r="A17414" s="369" t="s">
        <v>5809</v>
      </c>
      <c r="B17414" s="370" t="s">
        <v>8506</v>
      </c>
      <c r="C17414" s="371" t="s">
        <v>780</v>
      </c>
      <c r="D17414" s="372"/>
    </row>
    <row r="17415" spans="1:4" ht="60" x14ac:dyDescent="0.25">
      <c r="A17415" s="369" t="s">
        <v>13632</v>
      </c>
      <c r="B17415" s="370" t="s">
        <v>13633</v>
      </c>
      <c r="C17415" s="371" t="s">
        <v>780</v>
      </c>
      <c r="D17415" s="372">
        <v>1</v>
      </c>
    </row>
    <row r="17416" spans="1:4" x14ac:dyDescent="0.25">
      <c r="A17416" s="369" t="s">
        <v>5810</v>
      </c>
      <c r="B17416" s="370" t="s">
        <v>5811</v>
      </c>
      <c r="C17416" s="371" t="s">
        <v>780</v>
      </c>
      <c r="D17416" s="372"/>
    </row>
    <row r="17417" spans="1:4" x14ac:dyDescent="0.25">
      <c r="A17417" s="369" t="s">
        <v>8913</v>
      </c>
      <c r="B17417" s="370" t="s">
        <v>8914</v>
      </c>
      <c r="C17417" s="371" t="s">
        <v>770</v>
      </c>
      <c r="D17417" s="372">
        <v>2.5</v>
      </c>
    </row>
    <row r="17418" spans="1:4" x14ac:dyDescent="0.25">
      <c r="A17418" s="369" t="s">
        <v>8915</v>
      </c>
      <c r="B17418" s="370" t="s">
        <v>8916</v>
      </c>
      <c r="C17418" s="371" t="s">
        <v>770</v>
      </c>
      <c r="D17418" s="372">
        <v>2.5</v>
      </c>
    </row>
    <row r="17419" spans="1:4" ht="30" x14ac:dyDescent="0.25">
      <c r="A17419" s="369" t="s">
        <v>13628</v>
      </c>
      <c r="B17419" s="370" t="s">
        <v>13629</v>
      </c>
      <c r="C17419" s="371" t="s">
        <v>780</v>
      </c>
      <c r="D17419" s="372">
        <v>1</v>
      </c>
    </row>
    <row r="17420" spans="1:4" x14ac:dyDescent="0.25">
      <c r="A17420" s="369" t="s">
        <v>5812</v>
      </c>
      <c r="B17420" s="370" t="s">
        <v>5813</v>
      </c>
      <c r="C17420" s="371" t="s">
        <v>569</v>
      </c>
      <c r="D17420" s="372"/>
    </row>
    <row r="17421" spans="1:4" x14ac:dyDescent="0.25">
      <c r="A17421" s="369" t="s">
        <v>8913</v>
      </c>
      <c r="B17421" s="370" t="s">
        <v>8914</v>
      </c>
      <c r="C17421" s="371" t="s">
        <v>770</v>
      </c>
      <c r="D17421" s="372">
        <v>0.3</v>
      </c>
    </row>
    <row r="17422" spans="1:4" x14ac:dyDescent="0.25">
      <c r="A17422" s="369" t="s">
        <v>8915</v>
      </c>
      <c r="B17422" s="370" t="s">
        <v>8916</v>
      </c>
      <c r="C17422" s="371" t="s">
        <v>770</v>
      </c>
      <c r="D17422" s="372">
        <v>0.3</v>
      </c>
    </row>
    <row r="17423" spans="1:4" ht="30" x14ac:dyDescent="0.25">
      <c r="A17423" s="369" t="s">
        <v>13741</v>
      </c>
      <c r="B17423" s="370" t="s">
        <v>13742</v>
      </c>
      <c r="C17423" s="371" t="s">
        <v>569</v>
      </c>
      <c r="D17423" s="372">
        <v>1</v>
      </c>
    </row>
    <row r="17424" spans="1:4" ht="30" x14ac:dyDescent="0.25">
      <c r="A17424" s="369" t="s">
        <v>5814</v>
      </c>
      <c r="B17424" s="370" t="s">
        <v>8507</v>
      </c>
      <c r="C17424" s="371" t="s">
        <v>780</v>
      </c>
      <c r="D17424" s="372"/>
    </row>
    <row r="17425" spans="1:4" x14ac:dyDescent="0.25">
      <c r="A17425" s="369" t="s">
        <v>8913</v>
      </c>
      <c r="B17425" s="370" t="s">
        <v>8914</v>
      </c>
      <c r="C17425" s="371" t="s">
        <v>770</v>
      </c>
      <c r="D17425" s="372">
        <v>6</v>
      </c>
    </row>
    <row r="17426" spans="1:4" x14ac:dyDescent="0.25">
      <c r="A17426" s="369" t="s">
        <v>8915</v>
      </c>
      <c r="B17426" s="370" t="s">
        <v>8916</v>
      </c>
      <c r="C17426" s="371" t="s">
        <v>770</v>
      </c>
      <c r="D17426" s="372">
        <v>12</v>
      </c>
    </row>
    <row r="17427" spans="1:4" x14ac:dyDescent="0.25">
      <c r="A17427" s="369" t="s">
        <v>8917</v>
      </c>
      <c r="B17427" s="370" t="s">
        <v>8918</v>
      </c>
      <c r="C17427" s="371" t="s">
        <v>770</v>
      </c>
      <c r="D17427" s="372">
        <v>4</v>
      </c>
    </row>
    <row r="17428" spans="1:4" ht="45" x14ac:dyDescent="0.25">
      <c r="A17428" s="369" t="s">
        <v>13739</v>
      </c>
      <c r="B17428" s="370" t="s">
        <v>13740</v>
      </c>
      <c r="C17428" s="371" t="s">
        <v>780</v>
      </c>
      <c r="D17428" s="372">
        <v>1</v>
      </c>
    </row>
    <row r="17429" spans="1:4" x14ac:dyDescent="0.25">
      <c r="A17429" s="365" t="s">
        <v>8508</v>
      </c>
      <c r="B17429" s="366" t="s">
        <v>15271</v>
      </c>
      <c r="C17429" s="367"/>
      <c r="D17429" s="368"/>
    </row>
    <row r="17430" spans="1:4" ht="30" x14ac:dyDescent="0.25">
      <c r="A17430" s="369" t="s">
        <v>5816</v>
      </c>
      <c r="B17430" s="370" t="s">
        <v>8509</v>
      </c>
      <c r="C17430" s="371" t="s">
        <v>569</v>
      </c>
      <c r="D17430" s="372"/>
    </row>
    <row r="17431" spans="1:4" x14ac:dyDescent="0.25">
      <c r="A17431" s="369" t="s">
        <v>8917</v>
      </c>
      <c r="B17431" s="370" t="s">
        <v>8918</v>
      </c>
      <c r="C17431" s="371" t="s">
        <v>770</v>
      </c>
      <c r="D17431" s="372">
        <v>8</v>
      </c>
    </row>
    <row r="17432" spans="1:4" x14ac:dyDescent="0.25">
      <c r="A17432" s="369" t="s">
        <v>8965</v>
      </c>
      <c r="B17432" s="370" t="s">
        <v>8966</v>
      </c>
      <c r="C17432" s="371" t="s">
        <v>770</v>
      </c>
      <c r="D17432" s="372">
        <v>16</v>
      </c>
    </row>
    <row r="17433" spans="1:4" ht="45" x14ac:dyDescent="0.25">
      <c r="A17433" s="369" t="s">
        <v>13587</v>
      </c>
      <c r="B17433" s="370" t="s">
        <v>13588</v>
      </c>
      <c r="C17433" s="371" t="s">
        <v>569</v>
      </c>
      <c r="D17433" s="372">
        <v>1</v>
      </c>
    </row>
    <row r="17434" spans="1:4" x14ac:dyDescent="0.25">
      <c r="A17434" s="369" t="s">
        <v>5817</v>
      </c>
      <c r="B17434" s="370" t="s">
        <v>5818</v>
      </c>
      <c r="C17434" s="371" t="s">
        <v>569</v>
      </c>
      <c r="D17434" s="372"/>
    </row>
    <row r="17435" spans="1:4" x14ac:dyDescent="0.25">
      <c r="A17435" s="369" t="s">
        <v>8917</v>
      </c>
      <c r="B17435" s="370" t="s">
        <v>8918</v>
      </c>
      <c r="C17435" s="371" t="s">
        <v>770</v>
      </c>
      <c r="D17435" s="372">
        <v>2.5</v>
      </c>
    </row>
    <row r="17436" spans="1:4" x14ac:dyDescent="0.25">
      <c r="A17436" s="369" t="s">
        <v>8965</v>
      </c>
      <c r="B17436" s="370" t="s">
        <v>8966</v>
      </c>
      <c r="C17436" s="371" t="s">
        <v>770</v>
      </c>
      <c r="D17436" s="372">
        <v>5</v>
      </c>
    </row>
    <row r="17437" spans="1:4" x14ac:dyDescent="0.25">
      <c r="A17437" s="369" t="s">
        <v>13561</v>
      </c>
      <c r="B17437" s="370" t="s">
        <v>5818</v>
      </c>
      <c r="C17437" s="371" t="s">
        <v>569</v>
      </c>
      <c r="D17437" s="372">
        <v>1</v>
      </c>
    </row>
    <row r="17438" spans="1:4" x14ac:dyDescent="0.25">
      <c r="A17438" s="369" t="s">
        <v>5819</v>
      </c>
      <c r="B17438" s="370" t="s">
        <v>5820</v>
      </c>
      <c r="C17438" s="371" t="s">
        <v>569</v>
      </c>
      <c r="D17438" s="372"/>
    </row>
    <row r="17439" spans="1:4" x14ac:dyDescent="0.25">
      <c r="A17439" s="369" t="s">
        <v>8917</v>
      </c>
      <c r="B17439" s="370" t="s">
        <v>8918</v>
      </c>
      <c r="C17439" s="371" t="s">
        <v>770</v>
      </c>
      <c r="D17439" s="372">
        <v>2.5</v>
      </c>
    </row>
    <row r="17440" spans="1:4" x14ac:dyDescent="0.25">
      <c r="A17440" s="369" t="s">
        <v>8965</v>
      </c>
      <c r="B17440" s="370" t="s">
        <v>8966</v>
      </c>
      <c r="C17440" s="371" t="s">
        <v>770</v>
      </c>
      <c r="D17440" s="372">
        <v>5</v>
      </c>
    </row>
    <row r="17441" spans="1:4" ht="30" x14ac:dyDescent="0.25">
      <c r="A17441" s="369" t="s">
        <v>13559</v>
      </c>
      <c r="B17441" s="370" t="s">
        <v>13560</v>
      </c>
      <c r="C17441" s="371" t="s">
        <v>569</v>
      </c>
      <c r="D17441" s="372">
        <v>1</v>
      </c>
    </row>
    <row r="17442" spans="1:4" x14ac:dyDescent="0.25">
      <c r="A17442" s="369" t="s">
        <v>5821</v>
      </c>
      <c r="B17442" s="370" t="s">
        <v>5822</v>
      </c>
      <c r="C17442" s="371" t="s">
        <v>569</v>
      </c>
      <c r="D17442" s="372"/>
    </row>
    <row r="17443" spans="1:4" x14ac:dyDescent="0.25">
      <c r="A17443" s="369" t="s">
        <v>8917</v>
      </c>
      <c r="B17443" s="370" t="s">
        <v>8918</v>
      </c>
      <c r="C17443" s="371" t="s">
        <v>770</v>
      </c>
      <c r="D17443" s="372">
        <v>2.5</v>
      </c>
    </row>
    <row r="17444" spans="1:4" x14ac:dyDescent="0.25">
      <c r="A17444" s="369" t="s">
        <v>8965</v>
      </c>
      <c r="B17444" s="370" t="s">
        <v>8966</v>
      </c>
      <c r="C17444" s="371" t="s">
        <v>770</v>
      </c>
      <c r="D17444" s="372">
        <v>5</v>
      </c>
    </row>
    <row r="17445" spans="1:4" x14ac:dyDescent="0.25">
      <c r="A17445" s="369" t="s">
        <v>13722</v>
      </c>
      <c r="B17445" s="370" t="s">
        <v>5822</v>
      </c>
      <c r="C17445" s="371" t="s">
        <v>569</v>
      </c>
      <c r="D17445" s="372">
        <v>1</v>
      </c>
    </row>
    <row r="17446" spans="1:4" x14ac:dyDescent="0.25">
      <c r="A17446" s="369" t="s">
        <v>5823</v>
      </c>
      <c r="B17446" s="370" t="s">
        <v>5824</v>
      </c>
      <c r="C17446" s="371" t="s">
        <v>569</v>
      </c>
      <c r="D17446" s="372"/>
    </row>
    <row r="17447" spans="1:4" x14ac:dyDescent="0.25">
      <c r="A17447" s="369" t="s">
        <v>8917</v>
      </c>
      <c r="B17447" s="370" t="s">
        <v>8918</v>
      </c>
      <c r="C17447" s="371" t="s">
        <v>770</v>
      </c>
      <c r="D17447" s="372">
        <v>5</v>
      </c>
    </row>
    <row r="17448" spans="1:4" x14ac:dyDescent="0.25">
      <c r="A17448" s="369" t="s">
        <v>8965</v>
      </c>
      <c r="B17448" s="370" t="s">
        <v>8966</v>
      </c>
      <c r="C17448" s="371" t="s">
        <v>770</v>
      </c>
      <c r="D17448" s="372">
        <v>10</v>
      </c>
    </row>
    <row r="17449" spans="1:4" x14ac:dyDescent="0.25">
      <c r="A17449" s="369" t="s">
        <v>13557</v>
      </c>
      <c r="B17449" s="370" t="s">
        <v>5824</v>
      </c>
      <c r="C17449" s="371" t="s">
        <v>569</v>
      </c>
      <c r="D17449" s="372">
        <v>1</v>
      </c>
    </row>
    <row r="17450" spans="1:4" ht="30" x14ac:dyDescent="0.25">
      <c r="A17450" s="369" t="s">
        <v>13583</v>
      </c>
      <c r="B17450" s="370" t="s">
        <v>13584</v>
      </c>
      <c r="C17450" s="371" t="s">
        <v>569</v>
      </c>
      <c r="D17450" s="372">
        <v>1</v>
      </c>
    </row>
    <row r="17451" spans="1:4" x14ac:dyDescent="0.25">
      <c r="A17451" s="369" t="s">
        <v>5825</v>
      </c>
      <c r="B17451" s="370" t="s">
        <v>5826</v>
      </c>
      <c r="C17451" s="371" t="s">
        <v>569</v>
      </c>
      <c r="D17451" s="372"/>
    </row>
    <row r="17452" spans="1:4" x14ac:dyDescent="0.25">
      <c r="A17452" s="369" t="s">
        <v>8965</v>
      </c>
      <c r="B17452" s="370" t="s">
        <v>8966</v>
      </c>
      <c r="C17452" s="371" t="s">
        <v>770</v>
      </c>
      <c r="D17452" s="372">
        <v>0.3</v>
      </c>
    </row>
    <row r="17453" spans="1:4" ht="45" x14ac:dyDescent="0.25">
      <c r="A17453" s="369" t="s">
        <v>12469</v>
      </c>
      <c r="B17453" s="370" t="s">
        <v>12470</v>
      </c>
      <c r="C17453" s="371" t="s">
        <v>569</v>
      </c>
      <c r="D17453" s="372">
        <v>1</v>
      </c>
    </row>
    <row r="17454" spans="1:4" x14ac:dyDescent="0.25">
      <c r="A17454" s="369" t="s">
        <v>5827</v>
      </c>
      <c r="B17454" s="370" t="s">
        <v>5828</v>
      </c>
      <c r="C17454" s="371" t="s">
        <v>569</v>
      </c>
      <c r="D17454" s="372"/>
    </row>
    <row r="17455" spans="1:4" x14ac:dyDescent="0.25">
      <c r="A17455" s="369" t="s">
        <v>8913</v>
      </c>
      <c r="B17455" s="370" t="s">
        <v>8914</v>
      </c>
      <c r="C17455" s="371" t="s">
        <v>770</v>
      </c>
      <c r="D17455" s="372">
        <v>0.5</v>
      </c>
    </row>
    <row r="17456" spans="1:4" x14ac:dyDescent="0.25">
      <c r="A17456" s="369" t="s">
        <v>8915</v>
      </c>
      <c r="B17456" s="370" t="s">
        <v>8916</v>
      </c>
      <c r="C17456" s="371" t="s">
        <v>770</v>
      </c>
      <c r="D17456" s="372">
        <v>0.5</v>
      </c>
    </row>
    <row r="17457" spans="1:4" ht="30" x14ac:dyDescent="0.25">
      <c r="A17457" s="369" t="s">
        <v>13672</v>
      </c>
      <c r="B17457" s="370" t="s">
        <v>13673</v>
      </c>
      <c r="C17457" s="371" t="s">
        <v>569</v>
      </c>
      <c r="D17457" s="372">
        <v>1</v>
      </c>
    </row>
    <row r="17458" spans="1:4" ht="30" x14ac:dyDescent="0.25">
      <c r="A17458" s="369" t="s">
        <v>5829</v>
      </c>
      <c r="B17458" s="370" t="s">
        <v>8510</v>
      </c>
      <c r="C17458" s="371" t="s">
        <v>569</v>
      </c>
      <c r="D17458" s="372"/>
    </row>
    <row r="17459" spans="1:4" x14ac:dyDescent="0.25">
      <c r="A17459" s="369" t="s">
        <v>8913</v>
      </c>
      <c r="B17459" s="370" t="s">
        <v>8914</v>
      </c>
      <c r="C17459" s="371" t="s">
        <v>770</v>
      </c>
      <c r="D17459" s="372">
        <v>4</v>
      </c>
    </row>
    <row r="17460" spans="1:4" x14ac:dyDescent="0.25">
      <c r="A17460" s="369" t="s">
        <v>8915</v>
      </c>
      <c r="B17460" s="370" t="s">
        <v>8916</v>
      </c>
      <c r="C17460" s="371" t="s">
        <v>770</v>
      </c>
      <c r="D17460" s="372">
        <v>4</v>
      </c>
    </row>
    <row r="17461" spans="1:4" ht="45" x14ac:dyDescent="0.25">
      <c r="A17461" s="369" t="s">
        <v>13622</v>
      </c>
      <c r="B17461" s="370" t="s">
        <v>13623</v>
      </c>
      <c r="C17461" s="371" t="s">
        <v>569</v>
      </c>
      <c r="D17461" s="372">
        <v>1</v>
      </c>
    </row>
    <row r="17462" spans="1:4" x14ac:dyDescent="0.25">
      <c r="A17462" s="369" t="s">
        <v>5830</v>
      </c>
      <c r="B17462" s="370" t="s">
        <v>5831</v>
      </c>
      <c r="C17462" s="371" t="s">
        <v>569</v>
      </c>
      <c r="D17462" s="372"/>
    </row>
    <row r="17463" spans="1:4" x14ac:dyDescent="0.25">
      <c r="A17463" s="369" t="s">
        <v>8913</v>
      </c>
      <c r="B17463" s="370" t="s">
        <v>8914</v>
      </c>
      <c r="C17463" s="371" t="s">
        <v>770</v>
      </c>
      <c r="D17463" s="372">
        <v>1</v>
      </c>
    </row>
    <row r="17464" spans="1:4" x14ac:dyDescent="0.25">
      <c r="A17464" s="369" t="s">
        <v>8915</v>
      </c>
      <c r="B17464" s="370" t="s">
        <v>8916</v>
      </c>
      <c r="C17464" s="371" t="s">
        <v>770</v>
      </c>
      <c r="D17464" s="372">
        <v>1</v>
      </c>
    </row>
    <row r="17465" spans="1:4" ht="30" x14ac:dyDescent="0.25">
      <c r="A17465" s="369" t="s">
        <v>13674</v>
      </c>
      <c r="B17465" s="370" t="s">
        <v>13675</v>
      </c>
      <c r="C17465" s="371" t="s">
        <v>569</v>
      </c>
      <c r="D17465" s="372">
        <v>1</v>
      </c>
    </row>
    <row r="17466" spans="1:4" x14ac:dyDescent="0.25">
      <c r="A17466" s="369" t="s">
        <v>5832</v>
      </c>
      <c r="B17466" s="370" t="s">
        <v>8511</v>
      </c>
      <c r="C17466" s="371" t="s">
        <v>569</v>
      </c>
      <c r="D17466" s="372"/>
    </row>
    <row r="17467" spans="1:4" x14ac:dyDescent="0.25">
      <c r="A17467" s="369" t="s">
        <v>8913</v>
      </c>
      <c r="B17467" s="370" t="s">
        <v>8914</v>
      </c>
      <c r="C17467" s="371" t="s">
        <v>770</v>
      </c>
      <c r="D17467" s="372">
        <v>0.3</v>
      </c>
    </row>
    <row r="17468" spans="1:4" x14ac:dyDescent="0.25">
      <c r="A17468" s="369" t="s">
        <v>8915</v>
      </c>
      <c r="B17468" s="370" t="s">
        <v>8916</v>
      </c>
      <c r="C17468" s="371" t="s">
        <v>770</v>
      </c>
      <c r="D17468" s="372">
        <v>0.3</v>
      </c>
    </row>
    <row r="17469" spans="1:4" ht="45" x14ac:dyDescent="0.25">
      <c r="A17469" s="369" t="s">
        <v>13676</v>
      </c>
      <c r="B17469" s="370" t="s">
        <v>13677</v>
      </c>
      <c r="C17469" s="371" t="s">
        <v>569</v>
      </c>
      <c r="D17469" s="372">
        <v>1</v>
      </c>
    </row>
    <row r="17470" spans="1:4" ht="30" x14ac:dyDescent="0.25">
      <c r="A17470" s="369" t="s">
        <v>5833</v>
      </c>
      <c r="B17470" s="370" t="s">
        <v>8512</v>
      </c>
      <c r="C17470" s="371" t="s">
        <v>569</v>
      </c>
      <c r="D17470" s="372"/>
    </row>
    <row r="17471" spans="1:4" x14ac:dyDescent="0.25">
      <c r="A17471" s="369" t="s">
        <v>8917</v>
      </c>
      <c r="B17471" s="370" t="s">
        <v>8918</v>
      </c>
      <c r="C17471" s="371" t="s">
        <v>770</v>
      </c>
      <c r="D17471" s="372">
        <v>2</v>
      </c>
    </row>
    <row r="17472" spans="1:4" x14ac:dyDescent="0.25">
      <c r="A17472" s="369" t="s">
        <v>8965</v>
      </c>
      <c r="B17472" s="370" t="s">
        <v>8966</v>
      </c>
      <c r="C17472" s="371" t="s">
        <v>770</v>
      </c>
      <c r="D17472" s="372">
        <v>2</v>
      </c>
    </row>
    <row r="17473" spans="1:4" ht="60" x14ac:dyDescent="0.25">
      <c r="A17473" s="369" t="s">
        <v>13574</v>
      </c>
      <c r="B17473" s="370" t="s">
        <v>13575</v>
      </c>
      <c r="C17473" s="371" t="s">
        <v>569</v>
      </c>
      <c r="D17473" s="372">
        <v>1</v>
      </c>
    </row>
    <row r="17474" spans="1:4" ht="30" x14ac:dyDescent="0.25">
      <c r="A17474" s="369" t="s">
        <v>5834</v>
      </c>
      <c r="B17474" s="370" t="s">
        <v>8513</v>
      </c>
      <c r="C17474" s="371" t="s">
        <v>569</v>
      </c>
      <c r="D17474" s="372"/>
    </row>
    <row r="17475" spans="1:4" x14ac:dyDescent="0.25">
      <c r="A17475" s="369" t="s">
        <v>8917</v>
      </c>
      <c r="B17475" s="370" t="s">
        <v>8918</v>
      </c>
      <c r="C17475" s="371" t="s">
        <v>770</v>
      </c>
      <c r="D17475" s="372">
        <v>2</v>
      </c>
    </row>
    <row r="17476" spans="1:4" x14ac:dyDescent="0.25">
      <c r="A17476" s="369" t="s">
        <v>8965</v>
      </c>
      <c r="B17476" s="370" t="s">
        <v>8966</v>
      </c>
      <c r="C17476" s="371" t="s">
        <v>770</v>
      </c>
      <c r="D17476" s="372">
        <v>2</v>
      </c>
    </row>
    <row r="17477" spans="1:4" ht="60" x14ac:dyDescent="0.25">
      <c r="A17477" s="369" t="s">
        <v>13576</v>
      </c>
      <c r="B17477" s="370" t="s">
        <v>13577</v>
      </c>
      <c r="C17477" s="371" t="s">
        <v>569</v>
      </c>
      <c r="D17477" s="372">
        <v>1</v>
      </c>
    </row>
    <row r="17478" spans="1:4" ht="30" x14ac:dyDescent="0.25">
      <c r="A17478" s="369" t="s">
        <v>5835</v>
      </c>
      <c r="B17478" s="370" t="s">
        <v>8514</v>
      </c>
      <c r="C17478" s="371" t="s">
        <v>569</v>
      </c>
      <c r="D17478" s="372"/>
    </row>
    <row r="17479" spans="1:4" x14ac:dyDescent="0.25">
      <c r="A17479" s="369" t="s">
        <v>8917</v>
      </c>
      <c r="B17479" s="370" t="s">
        <v>8918</v>
      </c>
      <c r="C17479" s="371" t="s">
        <v>770</v>
      </c>
      <c r="D17479" s="372">
        <v>2</v>
      </c>
    </row>
    <row r="17480" spans="1:4" x14ac:dyDescent="0.25">
      <c r="A17480" s="369" t="s">
        <v>8965</v>
      </c>
      <c r="B17480" s="370" t="s">
        <v>8966</v>
      </c>
      <c r="C17480" s="371" t="s">
        <v>770</v>
      </c>
      <c r="D17480" s="372">
        <v>2</v>
      </c>
    </row>
    <row r="17481" spans="1:4" ht="45" x14ac:dyDescent="0.25">
      <c r="A17481" s="369" t="s">
        <v>13578</v>
      </c>
      <c r="B17481" s="370" t="s">
        <v>13579</v>
      </c>
      <c r="C17481" s="371" t="s">
        <v>569</v>
      </c>
      <c r="D17481" s="372">
        <v>1</v>
      </c>
    </row>
    <row r="17482" spans="1:4" x14ac:dyDescent="0.25">
      <c r="A17482" s="369" t="s">
        <v>5836</v>
      </c>
      <c r="B17482" s="370" t="s">
        <v>5837</v>
      </c>
      <c r="C17482" s="371" t="s">
        <v>569</v>
      </c>
      <c r="D17482" s="372"/>
    </row>
    <row r="17483" spans="1:4" x14ac:dyDescent="0.25">
      <c r="A17483" s="369" t="s">
        <v>8965</v>
      </c>
      <c r="B17483" s="370" t="s">
        <v>8966</v>
      </c>
      <c r="C17483" s="371" t="s">
        <v>770</v>
      </c>
      <c r="D17483" s="372">
        <v>0.1</v>
      </c>
    </row>
    <row r="17484" spans="1:4" x14ac:dyDescent="0.25">
      <c r="A17484" s="369" t="s">
        <v>13582</v>
      </c>
      <c r="B17484" s="370" t="s">
        <v>5837</v>
      </c>
      <c r="C17484" s="371" t="s">
        <v>569</v>
      </c>
      <c r="D17484" s="372">
        <v>1</v>
      </c>
    </row>
    <row r="17485" spans="1:4" ht="30" x14ac:dyDescent="0.25">
      <c r="A17485" s="369" t="s">
        <v>5838</v>
      </c>
      <c r="B17485" s="370" t="s">
        <v>8515</v>
      </c>
      <c r="C17485" s="371" t="s">
        <v>780</v>
      </c>
      <c r="D17485" s="372"/>
    </row>
    <row r="17486" spans="1:4" x14ac:dyDescent="0.25">
      <c r="A17486" s="369" t="s">
        <v>8917</v>
      </c>
      <c r="B17486" s="370" t="s">
        <v>8918</v>
      </c>
      <c r="C17486" s="371" t="s">
        <v>770</v>
      </c>
      <c r="D17486" s="372">
        <v>1.5</v>
      </c>
    </row>
    <row r="17487" spans="1:4" x14ac:dyDescent="0.25">
      <c r="A17487" s="369" t="s">
        <v>8965</v>
      </c>
      <c r="B17487" s="370" t="s">
        <v>8966</v>
      </c>
      <c r="C17487" s="371" t="s">
        <v>770</v>
      </c>
      <c r="D17487" s="372">
        <v>4.5</v>
      </c>
    </row>
    <row r="17488" spans="1:4" ht="45" x14ac:dyDescent="0.25">
      <c r="A17488" s="369" t="s">
        <v>13585</v>
      </c>
      <c r="B17488" s="370" t="s">
        <v>13586</v>
      </c>
      <c r="C17488" s="371" t="s">
        <v>780</v>
      </c>
      <c r="D17488" s="372">
        <v>1</v>
      </c>
    </row>
    <row r="17489" spans="1:4" ht="30" x14ac:dyDescent="0.25">
      <c r="A17489" s="369" t="s">
        <v>5839</v>
      </c>
      <c r="B17489" s="370" t="s">
        <v>8516</v>
      </c>
      <c r="C17489" s="371" t="s">
        <v>780</v>
      </c>
      <c r="D17489" s="372"/>
    </row>
    <row r="17490" spans="1:4" x14ac:dyDescent="0.25">
      <c r="A17490" s="369" t="s">
        <v>8917</v>
      </c>
      <c r="B17490" s="370" t="s">
        <v>8918</v>
      </c>
      <c r="C17490" s="371" t="s">
        <v>770</v>
      </c>
      <c r="D17490" s="372">
        <v>1.5</v>
      </c>
    </row>
    <row r="17491" spans="1:4" x14ac:dyDescent="0.25">
      <c r="A17491" s="369" t="s">
        <v>8965</v>
      </c>
      <c r="B17491" s="370" t="s">
        <v>8966</v>
      </c>
      <c r="C17491" s="371" t="s">
        <v>770</v>
      </c>
      <c r="D17491" s="372">
        <v>4.5</v>
      </c>
    </row>
    <row r="17492" spans="1:4" ht="45" x14ac:dyDescent="0.25">
      <c r="A17492" s="369" t="s">
        <v>13589</v>
      </c>
      <c r="B17492" s="370" t="s">
        <v>13590</v>
      </c>
      <c r="C17492" s="371" t="s">
        <v>780</v>
      </c>
      <c r="D17492" s="372">
        <v>1</v>
      </c>
    </row>
    <row r="17493" spans="1:4" ht="45" x14ac:dyDescent="0.25">
      <c r="A17493" s="369" t="s">
        <v>5840</v>
      </c>
      <c r="B17493" s="370" t="s">
        <v>5841</v>
      </c>
      <c r="C17493" s="371" t="s">
        <v>569</v>
      </c>
      <c r="D17493" s="372"/>
    </row>
    <row r="17494" spans="1:4" x14ac:dyDescent="0.25">
      <c r="A17494" s="369" t="s">
        <v>8917</v>
      </c>
      <c r="B17494" s="370" t="s">
        <v>8918</v>
      </c>
      <c r="C17494" s="371" t="s">
        <v>770</v>
      </c>
      <c r="D17494" s="372">
        <v>1</v>
      </c>
    </row>
    <row r="17495" spans="1:4" x14ac:dyDescent="0.25">
      <c r="A17495" s="369" t="s">
        <v>8965</v>
      </c>
      <c r="B17495" s="370" t="s">
        <v>8966</v>
      </c>
      <c r="C17495" s="371" t="s">
        <v>770</v>
      </c>
      <c r="D17495" s="372">
        <v>3</v>
      </c>
    </row>
    <row r="17496" spans="1:4" ht="60" x14ac:dyDescent="0.25">
      <c r="A17496" s="369" t="s">
        <v>13549</v>
      </c>
      <c r="B17496" s="370" t="s">
        <v>13550</v>
      </c>
      <c r="C17496" s="371" t="s">
        <v>569</v>
      </c>
      <c r="D17496" s="372">
        <v>1</v>
      </c>
    </row>
    <row r="17497" spans="1:4" ht="45" x14ac:dyDescent="0.25">
      <c r="A17497" s="374" t="s">
        <v>5842</v>
      </c>
      <c r="B17497" s="375" t="s">
        <v>8517</v>
      </c>
      <c r="C17497" s="376" t="s">
        <v>569</v>
      </c>
      <c r="D17497" s="377"/>
    </row>
    <row r="17498" spans="1:4" x14ac:dyDescent="0.25">
      <c r="A17498" s="369" t="s">
        <v>8917</v>
      </c>
      <c r="B17498" s="370" t="s">
        <v>8918</v>
      </c>
      <c r="C17498" s="371" t="s">
        <v>770</v>
      </c>
      <c r="D17498" s="372">
        <v>1.5</v>
      </c>
    </row>
    <row r="17499" spans="1:4" x14ac:dyDescent="0.25">
      <c r="A17499" s="369" t="s">
        <v>8965</v>
      </c>
      <c r="B17499" s="370" t="s">
        <v>8966</v>
      </c>
      <c r="C17499" s="371" t="s">
        <v>770</v>
      </c>
      <c r="D17499" s="372">
        <v>4.5</v>
      </c>
    </row>
    <row r="17500" spans="1:4" ht="60" x14ac:dyDescent="0.25">
      <c r="A17500" s="369" t="s">
        <v>13551</v>
      </c>
      <c r="B17500" s="370" t="s">
        <v>13552</v>
      </c>
      <c r="C17500" s="371" t="s">
        <v>569</v>
      </c>
      <c r="D17500" s="372">
        <v>1</v>
      </c>
    </row>
    <row r="17501" spans="1:4" ht="45" x14ac:dyDescent="0.25">
      <c r="A17501" s="374" t="s">
        <v>5843</v>
      </c>
      <c r="B17501" s="375" t="s">
        <v>8518</v>
      </c>
      <c r="C17501" s="376" t="s">
        <v>569</v>
      </c>
      <c r="D17501" s="377"/>
    </row>
    <row r="17502" spans="1:4" x14ac:dyDescent="0.25">
      <c r="A17502" s="369" t="s">
        <v>8917</v>
      </c>
      <c r="B17502" s="370" t="s">
        <v>8918</v>
      </c>
      <c r="C17502" s="371" t="s">
        <v>770</v>
      </c>
      <c r="D17502" s="372">
        <v>2.5</v>
      </c>
    </row>
    <row r="17503" spans="1:4" x14ac:dyDescent="0.25">
      <c r="A17503" s="369" t="s">
        <v>8965</v>
      </c>
      <c r="B17503" s="370" t="s">
        <v>8966</v>
      </c>
      <c r="C17503" s="371" t="s">
        <v>770</v>
      </c>
      <c r="D17503" s="372">
        <v>5</v>
      </c>
    </row>
    <row r="17504" spans="1:4" ht="60" x14ac:dyDescent="0.25">
      <c r="A17504" s="369" t="s">
        <v>13553</v>
      </c>
      <c r="B17504" s="370" t="s">
        <v>13554</v>
      </c>
      <c r="C17504" s="371" t="s">
        <v>569</v>
      </c>
      <c r="D17504" s="372">
        <v>1</v>
      </c>
    </row>
    <row r="17505" spans="1:4" x14ac:dyDescent="0.25">
      <c r="A17505" s="378" t="s">
        <v>8519</v>
      </c>
      <c r="B17505" s="379" t="s">
        <v>15272</v>
      </c>
      <c r="C17505" s="380"/>
      <c r="D17505" s="381"/>
    </row>
    <row r="17506" spans="1:4" x14ac:dyDescent="0.25">
      <c r="A17506" s="374" t="s">
        <v>5844</v>
      </c>
      <c r="B17506" s="375" t="s">
        <v>5845</v>
      </c>
      <c r="C17506" s="376" t="s">
        <v>569</v>
      </c>
      <c r="D17506" s="377"/>
    </row>
    <row r="17507" spans="1:4" x14ac:dyDescent="0.25">
      <c r="A17507" s="369" t="s">
        <v>8917</v>
      </c>
      <c r="B17507" s="370" t="s">
        <v>8918</v>
      </c>
      <c r="C17507" s="371" t="s">
        <v>770</v>
      </c>
      <c r="D17507" s="372">
        <v>0.1</v>
      </c>
    </row>
    <row r="17508" spans="1:4" x14ac:dyDescent="0.25">
      <c r="A17508" s="369" t="s">
        <v>8965</v>
      </c>
      <c r="B17508" s="370" t="s">
        <v>8966</v>
      </c>
      <c r="C17508" s="371" t="s">
        <v>770</v>
      </c>
      <c r="D17508" s="372">
        <v>0.2</v>
      </c>
    </row>
    <row r="17509" spans="1:4" x14ac:dyDescent="0.25">
      <c r="A17509" s="369" t="s">
        <v>13558</v>
      </c>
      <c r="B17509" s="370" t="s">
        <v>5845</v>
      </c>
      <c r="C17509" s="371" t="s">
        <v>569</v>
      </c>
      <c r="D17509" s="372">
        <v>1</v>
      </c>
    </row>
    <row r="17510" spans="1:4" x14ac:dyDescent="0.25">
      <c r="A17510" s="374" t="s">
        <v>5846</v>
      </c>
      <c r="B17510" s="375" t="s">
        <v>5847</v>
      </c>
      <c r="C17510" s="376" t="s">
        <v>569</v>
      </c>
      <c r="D17510" s="377"/>
    </row>
    <row r="17511" spans="1:4" x14ac:dyDescent="0.25">
      <c r="A17511" s="369" t="s">
        <v>8917</v>
      </c>
      <c r="B17511" s="370" t="s">
        <v>8918</v>
      </c>
      <c r="C17511" s="371" t="s">
        <v>770</v>
      </c>
      <c r="D17511" s="372">
        <v>0.1</v>
      </c>
    </row>
    <row r="17512" spans="1:4" x14ac:dyDescent="0.25">
      <c r="A17512" s="369" t="s">
        <v>8965</v>
      </c>
      <c r="B17512" s="370" t="s">
        <v>8966</v>
      </c>
      <c r="C17512" s="371" t="s">
        <v>770</v>
      </c>
      <c r="D17512" s="372">
        <v>0.2</v>
      </c>
    </row>
    <row r="17513" spans="1:4" x14ac:dyDescent="0.25">
      <c r="A17513" s="369" t="s">
        <v>13566</v>
      </c>
      <c r="B17513" s="370" t="s">
        <v>5847</v>
      </c>
      <c r="C17513" s="371" t="s">
        <v>569</v>
      </c>
      <c r="D17513" s="372">
        <v>1</v>
      </c>
    </row>
    <row r="17514" spans="1:4" x14ac:dyDescent="0.25">
      <c r="A17514" s="374" t="s">
        <v>5848</v>
      </c>
      <c r="B17514" s="375" t="s">
        <v>5849</v>
      </c>
      <c r="C17514" s="376" t="s">
        <v>569</v>
      </c>
      <c r="D17514" s="377"/>
    </row>
    <row r="17515" spans="1:4" x14ac:dyDescent="0.25">
      <c r="A17515" s="369" t="s">
        <v>8917</v>
      </c>
      <c r="B17515" s="370" t="s">
        <v>8918</v>
      </c>
      <c r="C17515" s="371" t="s">
        <v>770</v>
      </c>
      <c r="D17515" s="372">
        <v>2</v>
      </c>
    </row>
    <row r="17516" spans="1:4" x14ac:dyDescent="0.25">
      <c r="A17516" s="369" t="s">
        <v>8965</v>
      </c>
      <c r="B17516" s="370" t="s">
        <v>8966</v>
      </c>
      <c r="C17516" s="371" t="s">
        <v>770</v>
      </c>
      <c r="D17516" s="372">
        <v>2</v>
      </c>
    </row>
    <row r="17517" spans="1:4" x14ac:dyDescent="0.25">
      <c r="A17517" s="374" t="s">
        <v>5850</v>
      </c>
      <c r="B17517" s="375" t="s">
        <v>5851</v>
      </c>
      <c r="C17517" s="376" t="s">
        <v>569</v>
      </c>
      <c r="D17517" s="377"/>
    </row>
    <row r="17518" spans="1:4" x14ac:dyDescent="0.25">
      <c r="A17518" s="369" t="s">
        <v>8917</v>
      </c>
      <c r="B17518" s="370" t="s">
        <v>8918</v>
      </c>
      <c r="C17518" s="371" t="s">
        <v>770</v>
      </c>
      <c r="D17518" s="372">
        <v>2</v>
      </c>
    </row>
    <row r="17519" spans="1:4" x14ac:dyDescent="0.25">
      <c r="A17519" s="369" t="s">
        <v>8965</v>
      </c>
      <c r="B17519" s="370" t="s">
        <v>8966</v>
      </c>
      <c r="C17519" s="371" t="s">
        <v>770</v>
      </c>
      <c r="D17519" s="372">
        <v>2</v>
      </c>
    </row>
    <row r="17520" spans="1:4" ht="30" x14ac:dyDescent="0.25">
      <c r="A17520" s="374" t="s">
        <v>5852</v>
      </c>
      <c r="B17520" s="375" t="s">
        <v>8521</v>
      </c>
      <c r="C17520" s="376" t="s">
        <v>569</v>
      </c>
      <c r="D17520" s="377"/>
    </row>
    <row r="17521" spans="1:4" x14ac:dyDescent="0.25">
      <c r="A17521" s="369" t="s">
        <v>8965</v>
      </c>
      <c r="B17521" s="370" t="s">
        <v>8966</v>
      </c>
      <c r="C17521" s="371" t="s">
        <v>770</v>
      </c>
      <c r="D17521" s="372">
        <v>0.5</v>
      </c>
    </row>
    <row r="17522" spans="1:4" ht="60" x14ac:dyDescent="0.25">
      <c r="A17522" s="369" t="s">
        <v>13580</v>
      </c>
      <c r="B17522" s="370" t="s">
        <v>13581</v>
      </c>
      <c r="C17522" s="371" t="s">
        <v>569</v>
      </c>
      <c r="D17522" s="372">
        <v>1</v>
      </c>
    </row>
    <row r="17523" spans="1:4" x14ac:dyDescent="0.25">
      <c r="A17523" s="374" t="s">
        <v>5853</v>
      </c>
      <c r="B17523" s="375" t="s">
        <v>5854</v>
      </c>
      <c r="C17523" s="376" t="s">
        <v>569</v>
      </c>
      <c r="D17523" s="377"/>
    </row>
    <row r="17524" spans="1:4" x14ac:dyDescent="0.25">
      <c r="A17524" s="369" t="s">
        <v>8965</v>
      </c>
      <c r="B17524" s="370" t="s">
        <v>8966</v>
      </c>
      <c r="C17524" s="371" t="s">
        <v>770</v>
      </c>
      <c r="D17524" s="372">
        <v>0.5</v>
      </c>
    </row>
    <row r="17525" spans="1:4" ht="30" x14ac:dyDescent="0.25">
      <c r="A17525" s="369" t="s">
        <v>13626</v>
      </c>
      <c r="B17525" s="370" t="s">
        <v>13627</v>
      </c>
      <c r="C17525" s="371" t="s">
        <v>569</v>
      </c>
      <c r="D17525" s="372">
        <v>1</v>
      </c>
    </row>
    <row r="17526" spans="1:4" ht="30" x14ac:dyDescent="0.25">
      <c r="A17526" s="378" t="s">
        <v>8522</v>
      </c>
      <c r="B17526" s="379" t="s">
        <v>15273</v>
      </c>
      <c r="C17526" s="380"/>
      <c r="D17526" s="381"/>
    </row>
    <row r="17527" spans="1:4" x14ac:dyDescent="0.25">
      <c r="A17527" s="378" t="s">
        <v>8524</v>
      </c>
      <c r="B17527" s="379" t="s">
        <v>5855</v>
      </c>
      <c r="C17527" s="380"/>
      <c r="D17527" s="381"/>
    </row>
    <row r="17528" spans="1:4" x14ac:dyDescent="0.25">
      <c r="A17528" s="374" t="s">
        <v>5856</v>
      </c>
      <c r="B17528" s="375" t="s">
        <v>5857</v>
      </c>
      <c r="C17528" s="376" t="s">
        <v>569</v>
      </c>
      <c r="D17528" s="377"/>
    </row>
    <row r="17529" spans="1:4" ht="45" x14ac:dyDescent="0.25">
      <c r="A17529" s="369" t="s">
        <v>8880</v>
      </c>
      <c r="B17529" s="370" t="s">
        <v>8881</v>
      </c>
      <c r="C17529" s="371" t="s">
        <v>569</v>
      </c>
      <c r="D17529" s="372">
        <v>1</v>
      </c>
    </row>
    <row r="17530" spans="1:4" x14ac:dyDescent="0.25">
      <c r="A17530" s="369" t="s">
        <v>8903</v>
      </c>
      <c r="B17530" s="370" t="s">
        <v>8904</v>
      </c>
      <c r="C17530" s="371" t="s">
        <v>770</v>
      </c>
      <c r="D17530" s="372">
        <v>2</v>
      </c>
    </row>
    <row r="17531" spans="1:4" x14ac:dyDescent="0.25">
      <c r="A17531" s="369" t="s">
        <v>8935</v>
      </c>
      <c r="B17531" s="370" t="s">
        <v>8936</v>
      </c>
      <c r="C17531" s="371" t="s">
        <v>770</v>
      </c>
      <c r="D17531" s="372">
        <v>2</v>
      </c>
    </row>
    <row r="17532" spans="1:4" x14ac:dyDescent="0.25">
      <c r="A17532" s="374" t="s">
        <v>5858</v>
      </c>
      <c r="B17532" s="375" t="s">
        <v>5859</v>
      </c>
      <c r="C17532" s="376" t="s">
        <v>21</v>
      </c>
      <c r="D17532" s="377"/>
    </row>
    <row r="17533" spans="1:4" x14ac:dyDescent="0.25">
      <c r="A17533" s="369" t="s">
        <v>8903</v>
      </c>
      <c r="B17533" s="370" t="s">
        <v>8904</v>
      </c>
      <c r="C17533" s="371" t="s">
        <v>770</v>
      </c>
      <c r="D17533" s="372">
        <v>0.5</v>
      </c>
    </row>
    <row r="17534" spans="1:4" ht="30" x14ac:dyDescent="0.25">
      <c r="A17534" s="369" t="s">
        <v>10135</v>
      </c>
      <c r="B17534" s="370" t="s">
        <v>10136</v>
      </c>
      <c r="C17534" s="371" t="s">
        <v>21</v>
      </c>
      <c r="D17534" s="372">
        <v>1</v>
      </c>
    </row>
    <row r="17535" spans="1:4" ht="30" x14ac:dyDescent="0.25">
      <c r="A17535" s="374" t="s">
        <v>5860</v>
      </c>
      <c r="B17535" s="375" t="s">
        <v>8525</v>
      </c>
      <c r="C17535" s="376" t="s">
        <v>21</v>
      </c>
      <c r="D17535" s="377"/>
    </row>
    <row r="17536" spans="1:4" x14ac:dyDescent="0.25">
      <c r="A17536" s="369" t="s">
        <v>8903</v>
      </c>
      <c r="B17536" s="370" t="s">
        <v>8904</v>
      </c>
      <c r="C17536" s="371" t="s">
        <v>770</v>
      </c>
      <c r="D17536" s="372">
        <v>0.5</v>
      </c>
    </row>
    <row r="17537" spans="1:4" ht="30" x14ac:dyDescent="0.25">
      <c r="A17537" s="369" t="s">
        <v>10107</v>
      </c>
      <c r="B17537" s="370" t="s">
        <v>10108</v>
      </c>
      <c r="C17537" s="371" t="s">
        <v>21</v>
      </c>
      <c r="D17537" s="372">
        <v>1</v>
      </c>
    </row>
    <row r="17538" spans="1:4" ht="30" x14ac:dyDescent="0.25">
      <c r="A17538" s="374" t="s">
        <v>5861</v>
      </c>
      <c r="B17538" s="375" t="s">
        <v>5862</v>
      </c>
      <c r="C17538" s="376" t="s">
        <v>569</v>
      </c>
      <c r="D17538" s="377"/>
    </row>
    <row r="17539" spans="1:4" x14ac:dyDescent="0.25">
      <c r="A17539" s="369" t="s">
        <v>8903</v>
      </c>
      <c r="B17539" s="370" t="s">
        <v>8904</v>
      </c>
      <c r="C17539" s="371" t="s">
        <v>770</v>
      </c>
      <c r="D17539" s="372">
        <v>0.25</v>
      </c>
    </row>
    <row r="17540" spans="1:4" ht="30" x14ac:dyDescent="0.25">
      <c r="A17540" s="369" t="s">
        <v>12269</v>
      </c>
      <c r="B17540" s="370" t="s">
        <v>12270</v>
      </c>
      <c r="C17540" s="371" t="s">
        <v>569</v>
      </c>
      <c r="D17540" s="372">
        <v>1</v>
      </c>
    </row>
    <row r="17541" spans="1:4" ht="45" x14ac:dyDescent="0.25">
      <c r="A17541" s="374" t="s">
        <v>5863</v>
      </c>
      <c r="B17541" s="375" t="s">
        <v>5864</v>
      </c>
      <c r="C17541" s="376" t="s">
        <v>569</v>
      </c>
      <c r="D17541" s="377"/>
    </row>
    <row r="17542" spans="1:4" ht="45" x14ac:dyDescent="0.25">
      <c r="A17542" s="369" t="s">
        <v>8874</v>
      </c>
      <c r="B17542" s="370" t="s">
        <v>8875</v>
      </c>
      <c r="C17542" s="371" t="s">
        <v>780</v>
      </c>
      <c r="D17542" s="372">
        <v>1</v>
      </c>
    </row>
    <row r="17543" spans="1:4" x14ac:dyDescent="0.25">
      <c r="A17543" s="369" t="s">
        <v>8903</v>
      </c>
      <c r="B17543" s="370" t="s">
        <v>8904</v>
      </c>
      <c r="C17543" s="371" t="s">
        <v>770</v>
      </c>
      <c r="D17543" s="372">
        <v>4</v>
      </c>
    </row>
    <row r="17544" spans="1:4" x14ac:dyDescent="0.25">
      <c r="A17544" s="369" t="s">
        <v>8919</v>
      </c>
      <c r="B17544" s="370" t="s">
        <v>8920</v>
      </c>
      <c r="C17544" s="371" t="s">
        <v>770</v>
      </c>
      <c r="D17544" s="372">
        <v>1</v>
      </c>
    </row>
    <row r="17545" spans="1:4" x14ac:dyDescent="0.25">
      <c r="A17545" s="369" t="s">
        <v>8921</v>
      </c>
      <c r="B17545" s="370" t="s">
        <v>8922</v>
      </c>
      <c r="C17545" s="371" t="s">
        <v>770</v>
      </c>
      <c r="D17545" s="372">
        <v>1</v>
      </c>
    </row>
    <row r="17546" spans="1:4" x14ac:dyDescent="0.25">
      <c r="A17546" s="369" t="s">
        <v>8935</v>
      </c>
      <c r="B17546" s="370" t="s">
        <v>8936</v>
      </c>
      <c r="C17546" s="371" t="s">
        <v>770</v>
      </c>
      <c r="D17546" s="372">
        <v>2</v>
      </c>
    </row>
    <row r="17547" spans="1:4" x14ac:dyDescent="0.25">
      <c r="A17547" s="374" t="s">
        <v>5865</v>
      </c>
      <c r="B17547" s="375" t="s">
        <v>8526</v>
      </c>
      <c r="C17547" s="376" t="s">
        <v>21</v>
      </c>
      <c r="D17547" s="377"/>
    </row>
    <row r="17548" spans="1:4" x14ac:dyDescent="0.25">
      <c r="A17548" s="369" t="s">
        <v>8935</v>
      </c>
      <c r="B17548" s="370" t="s">
        <v>8936</v>
      </c>
      <c r="C17548" s="371" t="s">
        <v>770</v>
      </c>
      <c r="D17548" s="372">
        <v>0.5</v>
      </c>
    </row>
    <row r="17549" spans="1:4" x14ac:dyDescent="0.25">
      <c r="A17549" s="369" t="s">
        <v>8949</v>
      </c>
      <c r="B17549" s="370" t="s">
        <v>8950</v>
      </c>
      <c r="C17549" s="371" t="s">
        <v>770</v>
      </c>
      <c r="D17549" s="372">
        <v>1</v>
      </c>
    </row>
    <row r="17550" spans="1:4" x14ac:dyDescent="0.25">
      <c r="A17550" s="369" t="s">
        <v>9624</v>
      </c>
      <c r="B17550" s="370" t="s">
        <v>9625</v>
      </c>
      <c r="C17550" s="371" t="s">
        <v>32</v>
      </c>
      <c r="D17550" s="372">
        <v>0.6</v>
      </c>
    </row>
    <row r="17551" spans="1:4" ht="45" x14ac:dyDescent="0.25">
      <c r="A17551" s="369" t="s">
        <v>12392</v>
      </c>
      <c r="B17551" s="370" t="s">
        <v>12393</v>
      </c>
      <c r="C17551" s="371" t="s">
        <v>21</v>
      </c>
      <c r="D17551" s="372">
        <v>1</v>
      </c>
    </row>
    <row r="17552" spans="1:4" ht="30" x14ac:dyDescent="0.25">
      <c r="A17552" s="374" t="s">
        <v>5866</v>
      </c>
      <c r="B17552" s="375" t="s">
        <v>8527</v>
      </c>
      <c r="C17552" s="376" t="s">
        <v>569</v>
      </c>
      <c r="D17552" s="377"/>
    </row>
    <row r="17553" spans="1:4" ht="45" x14ac:dyDescent="0.25">
      <c r="A17553" s="369" t="s">
        <v>14510</v>
      </c>
      <c r="B17553" s="370" t="s">
        <v>14511</v>
      </c>
      <c r="C17553" s="371" t="s">
        <v>569</v>
      </c>
      <c r="D17553" s="372">
        <v>1</v>
      </c>
    </row>
    <row r="17554" spans="1:4" ht="30" x14ac:dyDescent="0.25">
      <c r="A17554" s="374" t="s">
        <v>5867</v>
      </c>
      <c r="B17554" s="375" t="s">
        <v>8528</v>
      </c>
      <c r="C17554" s="376" t="s">
        <v>569</v>
      </c>
      <c r="D17554" s="377"/>
    </row>
    <row r="17555" spans="1:4" x14ac:dyDescent="0.25">
      <c r="A17555" s="369" t="s">
        <v>8913</v>
      </c>
      <c r="B17555" s="370" t="s">
        <v>8914</v>
      </c>
      <c r="C17555" s="371" t="s">
        <v>770</v>
      </c>
      <c r="D17555" s="372">
        <v>2</v>
      </c>
    </row>
    <row r="17556" spans="1:4" x14ac:dyDescent="0.25">
      <c r="A17556" s="369" t="s">
        <v>8915</v>
      </c>
      <c r="B17556" s="370" t="s">
        <v>8916</v>
      </c>
      <c r="C17556" s="371" t="s">
        <v>770</v>
      </c>
      <c r="D17556" s="372">
        <v>4</v>
      </c>
    </row>
    <row r="17557" spans="1:4" x14ac:dyDescent="0.25">
      <c r="A17557" s="369" t="s">
        <v>8919</v>
      </c>
      <c r="B17557" s="370" t="s">
        <v>8920</v>
      </c>
      <c r="C17557" s="371" t="s">
        <v>770</v>
      </c>
      <c r="D17557" s="372">
        <v>1</v>
      </c>
    </row>
    <row r="17558" spans="1:4" x14ac:dyDescent="0.25">
      <c r="A17558" s="369" t="s">
        <v>8921</v>
      </c>
      <c r="B17558" s="370" t="s">
        <v>8922</v>
      </c>
      <c r="C17558" s="371" t="s">
        <v>770</v>
      </c>
      <c r="D17558" s="372">
        <v>6</v>
      </c>
    </row>
    <row r="17559" spans="1:4" ht="45" x14ac:dyDescent="0.25">
      <c r="A17559" s="369" t="s">
        <v>12388</v>
      </c>
      <c r="B17559" s="370" t="s">
        <v>12389</v>
      </c>
      <c r="C17559" s="371" t="s">
        <v>569</v>
      </c>
      <c r="D17559" s="372">
        <v>1</v>
      </c>
    </row>
    <row r="17560" spans="1:4" ht="30" x14ac:dyDescent="0.25">
      <c r="A17560" s="369" t="s">
        <v>14729</v>
      </c>
      <c r="B17560" s="370" t="s">
        <v>14730</v>
      </c>
      <c r="C17560" s="371" t="s">
        <v>770</v>
      </c>
      <c r="D17560" s="372">
        <v>2</v>
      </c>
    </row>
    <row r="17561" spans="1:4" ht="45" x14ac:dyDescent="0.25">
      <c r="A17561" s="374" t="s">
        <v>5868</v>
      </c>
      <c r="B17561" s="375" t="s">
        <v>5869</v>
      </c>
      <c r="C17561" s="376" t="s">
        <v>780</v>
      </c>
      <c r="D17561" s="377"/>
    </row>
    <row r="17562" spans="1:4" ht="45" x14ac:dyDescent="0.25">
      <c r="A17562" s="369" t="s">
        <v>12390</v>
      </c>
      <c r="B17562" s="370" t="s">
        <v>12391</v>
      </c>
      <c r="C17562" s="371" t="s">
        <v>780</v>
      </c>
      <c r="D17562" s="372">
        <v>1</v>
      </c>
    </row>
    <row r="17563" spans="1:4" ht="60" x14ac:dyDescent="0.25">
      <c r="A17563" s="374" t="s">
        <v>5870</v>
      </c>
      <c r="B17563" s="375" t="s">
        <v>5871</v>
      </c>
      <c r="C17563" s="376" t="s">
        <v>780</v>
      </c>
      <c r="D17563" s="377"/>
    </row>
    <row r="17564" spans="1:4" ht="30" x14ac:dyDescent="0.25">
      <c r="A17564" s="369" t="s">
        <v>8878</v>
      </c>
      <c r="B17564" s="370" t="s">
        <v>8879</v>
      </c>
      <c r="C17564" s="371" t="s">
        <v>780</v>
      </c>
      <c r="D17564" s="372">
        <v>1</v>
      </c>
    </row>
    <row r="17565" spans="1:4" x14ac:dyDescent="0.25">
      <c r="A17565" s="369" t="s">
        <v>8971</v>
      </c>
      <c r="B17565" s="370" t="s">
        <v>8972</v>
      </c>
      <c r="C17565" s="371" t="s">
        <v>770</v>
      </c>
      <c r="D17565" s="372">
        <v>38</v>
      </c>
    </row>
    <row r="17566" spans="1:4" x14ac:dyDescent="0.25">
      <c r="A17566" s="369" t="s">
        <v>8977</v>
      </c>
      <c r="B17566" s="370" t="s">
        <v>8978</v>
      </c>
      <c r="C17566" s="371" t="s">
        <v>770</v>
      </c>
      <c r="D17566" s="372">
        <v>90</v>
      </c>
    </row>
    <row r="17567" spans="1:4" x14ac:dyDescent="0.25">
      <c r="A17567" s="369" t="s">
        <v>8983</v>
      </c>
      <c r="B17567" s="370" t="s">
        <v>8984</v>
      </c>
      <c r="C17567" s="371" t="s">
        <v>770</v>
      </c>
      <c r="D17567" s="372">
        <v>50</v>
      </c>
    </row>
    <row r="17568" spans="1:4" x14ac:dyDescent="0.25">
      <c r="A17568" s="369" t="s">
        <v>8985</v>
      </c>
      <c r="B17568" s="370" t="s">
        <v>8986</v>
      </c>
      <c r="C17568" s="371" t="s">
        <v>770</v>
      </c>
      <c r="D17568" s="372">
        <v>30</v>
      </c>
    </row>
    <row r="17569" spans="1:4" x14ac:dyDescent="0.25">
      <c r="A17569" s="369" t="s">
        <v>8989</v>
      </c>
      <c r="B17569" s="370" t="s">
        <v>8990</v>
      </c>
      <c r="C17569" s="371" t="s">
        <v>770</v>
      </c>
      <c r="D17569" s="372">
        <v>120</v>
      </c>
    </row>
    <row r="17570" spans="1:4" x14ac:dyDescent="0.25">
      <c r="A17570" s="369" t="s">
        <v>8991</v>
      </c>
      <c r="B17570" s="370" t="s">
        <v>8992</v>
      </c>
      <c r="C17570" s="371" t="s">
        <v>770</v>
      </c>
      <c r="D17570" s="372">
        <v>200</v>
      </c>
    </row>
    <row r="17571" spans="1:4" ht="60" x14ac:dyDescent="0.25">
      <c r="A17571" s="374" t="s">
        <v>5872</v>
      </c>
      <c r="B17571" s="375" t="s">
        <v>5873</v>
      </c>
      <c r="C17571" s="376" t="s">
        <v>780</v>
      </c>
      <c r="D17571" s="377"/>
    </row>
    <row r="17572" spans="1:4" ht="60" x14ac:dyDescent="0.25">
      <c r="A17572" s="369" t="s">
        <v>8876</v>
      </c>
      <c r="B17572" s="370" t="s">
        <v>8877</v>
      </c>
      <c r="C17572" s="371" t="s">
        <v>780</v>
      </c>
      <c r="D17572" s="372">
        <v>1</v>
      </c>
    </row>
    <row r="17573" spans="1:4" x14ac:dyDescent="0.25">
      <c r="A17573" s="369" t="s">
        <v>8971</v>
      </c>
      <c r="B17573" s="370" t="s">
        <v>8972</v>
      </c>
      <c r="C17573" s="371" t="s">
        <v>770</v>
      </c>
      <c r="D17573" s="372">
        <v>42.8</v>
      </c>
    </row>
    <row r="17574" spans="1:4" x14ac:dyDescent="0.25">
      <c r="A17574" s="369" t="s">
        <v>8977</v>
      </c>
      <c r="B17574" s="370" t="s">
        <v>8978</v>
      </c>
      <c r="C17574" s="371" t="s">
        <v>770</v>
      </c>
      <c r="D17574" s="372">
        <v>50</v>
      </c>
    </row>
    <row r="17575" spans="1:4" x14ac:dyDescent="0.25">
      <c r="A17575" s="369" t="s">
        <v>8979</v>
      </c>
      <c r="B17575" s="370" t="s">
        <v>8980</v>
      </c>
      <c r="C17575" s="371" t="s">
        <v>770</v>
      </c>
      <c r="D17575" s="372">
        <v>15</v>
      </c>
    </row>
    <row r="17576" spans="1:4" x14ac:dyDescent="0.25">
      <c r="A17576" s="369" t="s">
        <v>8983</v>
      </c>
      <c r="B17576" s="370" t="s">
        <v>8984</v>
      </c>
      <c r="C17576" s="371" t="s">
        <v>770</v>
      </c>
      <c r="D17576" s="372">
        <v>121.52</v>
      </c>
    </row>
    <row r="17577" spans="1:4" x14ac:dyDescent="0.25">
      <c r="A17577" s="369" t="s">
        <v>8985</v>
      </c>
      <c r="B17577" s="370" t="s">
        <v>8986</v>
      </c>
      <c r="C17577" s="371" t="s">
        <v>770</v>
      </c>
      <c r="D17577" s="372">
        <v>30</v>
      </c>
    </row>
    <row r="17578" spans="1:4" x14ac:dyDescent="0.25">
      <c r="A17578" s="369" t="s">
        <v>8989</v>
      </c>
      <c r="B17578" s="370" t="s">
        <v>8990</v>
      </c>
      <c r="C17578" s="371" t="s">
        <v>770</v>
      </c>
      <c r="D17578" s="372">
        <v>120</v>
      </c>
    </row>
    <row r="17579" spans="1:4" x14ac:dyDescent="0.25">
      <c r="A17579" s="369" t="s">
        <v>8991</v>
      </c>
      <c r="B17579" s="370" t="s">
        <v>8992</v>
      </c>
      <c r="C17579" s="371" t="s">
        <v>770</v>
      </c>
      <c r="D17579" s="372">
        <v>200</v>
      </c>
    </row>
    <row r="17580" spans="1:4" x14ac:dyDescent="0.25">
      <c r="A17580" s="378" t="s">
        <v>8529</v>
      </c>
      <c r="B17580" s="379" t="s">
        <v>15274</v>
      </c>
      <c r="C17580" s="380"/>
      <c r="D17580" s="381"/>
    </row>
    <row r="17581" spans="1:4" x14ac:dyDescent="0.25">
      <c r="A17581" s="378" t="s">
        <v>8530</v>
      </c>
      <c r="B17581" s="379" t="s">
        <v>5875</v>
      </c>
      <c r="C17581" s="380"/>
      <c r="D17581" s="381"/>
    </row>
    <row r="17582" spans="1:4" x14ac:dyDescent="0.25">
      <c r="A17582" s="374" t="s">
        <v>5876</v>
      </c>
      <c r="B17582" s="375" t="s">
        <v>5877</v>
      </c>
      <c r="C17582" s="376" t="s">
        <v>569</v>
      </c>
      <c r="D17582" s="377"/>
    </row>
    <row r="17583" spans="1:4" x14ac:dyDescent="0.25">
      <c r="A17583" s="369" t="s">
        <v>8913</v>
      </c>
      <c r="B17583" s="370" t="s">
        <v>8914</v>
      </c>
      <c r="C17583" s="371" t="s">
        <v>770</v>
      </c>
      <c r="D17583" s="372">
        <v>0.5</v>
      </c>
    </row>
    <row r="17584" spans="1:4" x14ac:dyDescent="0.25">
      <c r="A17584" s="369" t="s">
        <v>8935</v>
      </c>
      <c r="B17584" s="370" t="s">
        <v>8936</v>
      </c>
      <c r="C17584" s="371" t="s">
        <v>770</v>
      </c>
      <c r="D17584" s="372">
        <v>5</v>
      </c>
    </row>
    <row r="17585" spans="1:4" x14ac:dyDescent="0.25">
      <c r="A17585" s="369" t="s">
        <v>8949</v>
      </c>
      <c r="B17585" s="370" t="s">
        <v>8950</v>
      </c>
      <c r="C17585" s="371" t="s">
        <v>770</v>
      </c>
      <c r="D17585" s="372">
        <v>8.1999999999999993</v>
      </c>
    </row>
    <row r="17586" spans="1:4" x14ac:dyDescent="0.25">
      <c r="A17586" s="369" t="s">
        <v>8993</v>
      </c>
      <c r="B17586" s="370" t="s">
        <v>8994</v>
      </c>
      <c r="C17586" s="371" t="s">
        <v>32</v>
      </c>
      <c r="D17586" s="372">
        <v>253.44</v>
      </c>
    </row>
    <row r="17587" spans="1:4" x14ac:dyDescent="0.25">
      <c r="A17587" s="369" t="s">
        <v>9049</v>
      </c>
      <c r="B17587" s="370" t="s">
        <v>9050</v>
      </c>
      <c r="C17587" s="371" t="s">
        <v>25</v>
      </c>
      <c r="D17587" s="372">
        <v>0.46</v>
      </c>
    </row>
    <row r="17588" spans="1:4" x14ac:dyDescent="0.25">
      <c r="A17588" s="369" t="s">
        <v>9061</v>
      </c>
      <c r="B17588" s="370" t="s">
        <v>9062</v>
      </c>
      <c r="C17588" s="371" t="s">
        <v>25</v>
      </c>
      <c r="D17588" s="372">
        <v>0.64300000000000002</v>
      </c>
    </row>
    <row r="17589" spans="1:4" x14ac:dyDescent="0.25">
      <c r="A17589" s="369" t="s">
        <v>14084</v>
      </c>
      <c r="B17589" s="370" t="s">
        <v>14085</v>
      </c>
      <c r="C17589" s="371" t="s">
        <v>569</v>
      </c>
      <c r="D17589" s="372">
        <v>1</v>
      </c>
    </row>
    <row r="17590" spans="1:4" ht="45" x14ac:dyDescent="0.25">
      <c r="A17590" s="369" t="s">
        <v>14687</v>
      </c>
      <c r="B17590" s="370" t="s">
        <v>14688</v>
      </c>
      <c r="C17590" s="371" t="s">
        <v>770</v>
      </c>
      <c r="D17590" s="372">
        <v>0.38</v>
      </c>
    </row>
    <row r="17591" spans="1:4" ht="30" x14ac:dyDescent="0.25">
      <c r="A17591" s="369" t="s">
        <v>14729</v>
      </c>
      <c r="B17591" s="370" t="s">
        <v>14730</v>
      </c>
      <c r="C17591" s="371" t="s">
        <v>770</v>
      </c>
      <c r="D17591" s="372">
        <v>1</v>
      </c>
    </row>
    <row r="17592" spans="1:4" x14ac:dyDescent="0.25">
      <c r="A17592" s="374" t="s">
        <v>5878</v>
      </c>
      <c r="B17592" s="375" t="s">
        <v>5879</v>
      </c>
      <c r="C17592" s="376" t="s">
        <v>569</v>
      </c>
      <c r="D17592" s="377"/>
    </row>
    <row r="17593" spans="1:4" x14ac:dyDescent="0.25">
      <c r="A17593" s="369" t="s">
        <v>8913</v>
      </c>
      <c r="B17593" s="370" t="s">
        <v>8914</v>
      </c>
      <c r="C17593" s="371" t="s">
        <v>770</v>
      </c>
      <c r="D17593" s="372">
        <v>0.5</v>
      </c>
    </row>
    <row r="17594" spans="1:4" x14ac:dyDescent="0.25">
      <c r="A17594" s="369" t="s">
        <v>8935</v>
      </c>
      <c r="B17594" s="370" t="s">
        <v>8936</v>
      </c>
      <c r="C17594" s="371" t="s">
        <v>770</v>
      </c>
      <c r="D17594" s="372">
        <v>5</v>
      </c>
    </row>
    <row r="17595" spans="1:4" x14ac:dyDescent="0.25">
      <c r="A17595" s="369" t="s">
        <v>8949</v>
      </c>
      <c r="B17595" s="370" t="s">
        <v>8950</v>
      </c>
      <c r="C17595" s="371" t="s">
        <v>770</v>
      </c>
      <c r="D17595" s="372">
        <v>8.1999999999999993</v>
      </c>
    </row>
    <row r="17596" spans="1:4" x14ac:dyDescent="0.25">
      <c r="A17596" s="369" t="s">
        <v>8993</v>
      </c>
      <c r="B17596" s="370" t="s">
        <v>8994</v>
      </c>
      <c r="C17596" s="371" t="s">
        <v>32</v>
      </c>
      <c r="D17596" s="372">
        <v>253.44</v>
      </c>
    </row>
    <row r="17597" spans="1:4" x14ac:dyDescent="0.25">
      <c r="A17597" s="369" t="s">
        <v>9049</v>
      </c>
      <c r="B17597" s="370" t="s">
        <v>9050</v>
      </c>
      <c r="C17597" s="371" t="s">
        <v>25</v>
      </c>
      <c r="D17597" s="372">
        <v>0.46</v>
      </c>
    </row>
    <row r="17598" spans="1:4" x14ac:dyDescent="0.25">
      <c r="A17598" s="369" t="s">
        <v>9061</v>
      </c>
      <c r="B17598" s="370" t="s">
        <v>9062</v>
      </c>
      <c r="C17598" s="371" t="s">
        <v>25</v>
      </c>
      <c r="D17598" s="372">
        <v>0.64300000000000002</v>
      </c>
    </row>
    <row r="17599" spans="1:4" x14ac:dyDescent="0.25">
      <c r="A17599" s="369" t="s">
        <v>14076</v>
      </c>
      <c r="B17599" s="370" t="s">
        <v>14077</v>
      </c>
      <c r="C17599" s="371" t="s">
        <v>569</v>
      </c>
      <c r="D17599" s="372">
        <v>1</v>
      </c>
    </row>
    <row r="17600" spans="1:4" ht="45" x14ac:dyDescent="0.25">
      <c r="A17600" s="369" t="s">
        <v>14687</v>
      </c>
      <c r="B17600" s="370" t="s">
        <v>14688</v>
      </c>
      <c r="C17600" s="371" t="s">
        <v>770</v>
      </c>
      <c r="D17600" s="372">
        <v>0.38</v>
      </c>
    </row>
    <row r="17601" spans="1:4" ht="30" x14ac:dyDescent="0.25">
      <c r="A17601" s="369" t="s">
        <v>14729</v>
      </c>
      <c r="B17601" s="370" t="s">
        <v>14730</v>
      </c>
      <c r="C17601" s="371" t="s">
        <v>770</v>
      </c>
      <c r="D17601" s="372">
        <v>1</v>
      </c>
    </row>
    <row r="17602" spans="1:4" x14ac:dyDescent="0.25">
      <c r="A17602" s="374" t="s">
        <v>5880</v>
      </c>
      <c r="B17602" s="375" t="s">
        <v>5881</v>
      </c>
      <c r="C17602" s="376" t="s">
        <v>569</v>
      </c>
      <c r="D17602" s="377"/>
    </row>
    <row r="17603" spans="1:4" x14ac:dyDescent="0.25">
      <c r="A17603" s="369" t="s">
        <v>8913</v>
      </c>
      <c r="B17603" s="370" t="s">
        <v>8914</v>
      </c>
      <c r="C17603" s="371" t="s">
        <v>770</v>
      </c>
      <c r="D17603" s="372">
        <v>0.5</v>
      </c>
    </row>
    <row r="17604" spans="1:4" x14ac:dyDescent="0.25">
      <c r="A17604" s="369" t="s">
        <v>8935</v>
      </c>
      <c r="B17604" s="370" t="s">
        <v>8936</v>
      </c>
      <c r="C17604" s="371" t="s">
        <v>770</v>
      </c>
      <c r="D17604" s="372">
        <v>5</v>
      </c>
    </row>
    <row r="17605" spans="1:4" x14ac:dyDescent="0.25">
      <c r="A17605" s="369" t="s">
        <v>8949</v>
      </c>
      <c r="B17605" s="370" t="s">
        <v>8950</v>
      </c>
      <c r="C17605" s="371" t="s">
        <v>770</v>
      </c>
      <c r="D17605" s="372">
        <v>8.1999999999999993</v>
      </c>
    </row>
    <row r="17606" spans="1:4" x14ac:dyDescent="0.25">
      <c r="A17606" s="369" t="s">
        <v>8993</v>
      </c>
      <c r="B17606" s="370" t="s">
        <v>8994</v>
      </c>
      <c r="C17606" s="371" t="s">
        <v>32</v>
      </c>
      <c r="D17606" s="372">
        <v>253.44</v>
      </c>
    </row>
    <row r="17607" spans="1:4" x14ac:dyDescent="0.25">
      <c r="A17607" s="369" t="s">
        <v>9049</v>
      </c>
      <c r="B17607" s="370" t="s">
        <v>9050</v>
      </c>
      <c r="C17607" s="371" t="s">
        <v>25</v>
      </c>
      <c r="D17607" s="372">
        <v>0.46</v>
      </c>
    </row>
    <row r="17608" spans="1:4" x14ac:dyDescent="0.25">
      <c r="A17608" s="369" t="s">
        <v>9061</v>
      </c>
      <c r="B17608" s="370" t="s">
        <v>9062</v>
      </c>
      <c r="C17608" s="371" t="s">
        <v>25</v>
      </c>
      <c r="D17608" s="372">
        <v>0.64300000000000002</v>
      </c>
    </row>
    <row r="17609" spans="1:4" x14ac:dyDescent="0.25">
      <c r="A17609" s="369" t="s">
        <v>14086</v>
      </c>
      <c r="B17609" s="370" t="s">
        <v>14087</v>
      </c>
      <c r="C17609" s="371" t="s">
        <v>569</v>
      </c>
      <c r="D17609" s="372">
        <v>1</v>
      </c>
    </row>
    <row r="17610" spans="1:4" ht="45" x14ac:dyDescent="0.25">
      <c r="A17610" s="369" t="s">
        <v>14687</v>
      </c>
      <c r="B17610" s="370" t="s">
        <v>14688</v>
      </c>
      <c r="C17610" s="371" t="s">
        <v>770</v>
      </c>
      <c r="D17610" s="372">
        <v>0.38</v>
      </c>
    </row>
    <row r="17611" spans="1:4" ht="30" x14ac:dyDescent="0.25">
      <c r="A17611" s="369" t="s">
        <v>14729</v>
      </c>
      <c r="B17611" s="370" t="s">
        <v>14730</v>
      </c>
      <c r="C17611" s="371" t="s">
        <v>770</v>
      </c>
      <c r="D17611" s="372">
        <v>1</v>
      </c>
    </row>
    <row r="17612" spans="1:4" x14ac:dyDescent="0.25">
      <c r="A17612" s="374" t="s">
        <v>5882</v>
      </c>
      <c r="B17612" s="375" t="s">
        <v>5883</v>
      </c>
      <c r="C17612" s="376" t="s">
        <v>569</v>
      </c>
      <c r="D17612" s="377"/>
    </row>
    <row r="17613" spans="1:4" x14ac:dyDescent="0.25">
      <c r="A17613" s="369" t="s">
        <v>8913</v>
      </c>
      <c r="B17613" s="370" t="s">
        <v>8914</v>
      </c>
      <c r="C17613" s="371" t="s">
        <v>770</v>
      </c>
      <c r="D17613" s="372">
        <v>0.5</v>
      </c>
    </row>
    <row r="17614" spans="1:4" x14ac:dyDescent="0.25">
      <c r="A17614" s="369" t="s">
        <v>8935</v>
      </c>
      <c r="B17614" s="370" t="s">
        <v>8936</v>
      </c>
      <c r="C17614" s="371" t="s">
        <v>770</v>
      </c>
      <c r="D17614" s="372">
        <v>5</v>
      </c>
    </row>
    <row r="17615" spans="1:4" x14ac:dyDescent="0.25">
      <c r="A17615" s="369" t="s">
        <v>8949</v>
      </c>
      <c r="B17615" s="370" t="s">
        <v>8950</v>
      </c>
      <c r="C17615" s="371" t="s">
        <v>770</v>
      </c>
      <c r="D17615" s="372">
        <v>8.1999999999999993</v>
      </c>
    </row>
    <row r="17616" spans="1:4" x14ac:dyDescent="0.25">
      <c r="A17616" s="369" t="s">
        <v>8993</v>
      </c>
      <c r="B17616" s="370" t="s">
        <v>8994</v>
      </c>
      <c r="C17616" s="371" t="s">
        <v>32</v>
      </c>
      <c r="D17616" s="372">
        <v>253.44</v>
      </c>
    </row>
    <row r="17617" spans="1:4" x14ac:dyDescent="0.25">
      <c r="A17617" s="369" t="s">
        <v>9049</v>
      </c>
      <c r="B17617" s="370" t="s">
        <v>9050</v>
      </c>
      <c r="C17617" s="371" t="s">
        <v>25</v>
      </c>
      <c r="D17617" s="372">
        <v>0.46</v>
      </c>
    </row>
    <row r="17618" spans="1:4" x14ac:dyDescent="0.25">
      <c r="A17618" s="369" t="s">
        <v>9061</v>
      </c>
      <c r="B17618" s="370" t="s">
        <v>9062</v>
      </c>
      <c r="C17618" s="371" t="s">
        <v>25</v>
      </c>
      <c r="D17618" s="372">
        <v>0.64300000000000002</v>
      </c>
    </row>
    <row r="17619" spans="1:4" ht="45" x14ac:dyDescent="0.25">
      <c r="A17619" s="369" t="s">
        <v>14687</v>
      </c>
      <c r="B17619" s="370" t="s">
        <v>14688</v>
      </c>
      <c r="C17619" s="371" t="s">
        <v>770</v>
      </c>
      <c r="D17619" s="372">
        <v>0.38</v>
      </c>
    </row>
    <row r="17620" spans="1:4" ht="30" x14ac:dyDescent="0.25">
      <c r="A17620" s="369" t="s">
        <v>14729</v>
      </c>
      <c r="B17620" s="370" t="s">
        <v>14730</v>
      </c>
      <c r="C17620" s="371" t="s">
        <v>770</v>
      </c>
      <c r="D17620" s="372">
        <v>1</v>
      </c>
    </row>
    <row r="17621" spans="1:4" x14ac:dyDescent="0.25">
      <c r="A17621" s="369" t="s">
        <v>14759</v>
      </c>
      <c r="B17621" s="370" t="s">
        <v>14760</v>
      </c>
      <c r="C17621" s="371" t="s">
        <v>569</v>
      </c>
      <c r="D17621" s="372">
        <v>1</v>
      </c>
    </row>
    <row r="17622" spans="1:4" x14ac:dyDescent="0.25">
      <c r="A17622" s="374" t="s">
        <v>5884</v>
      </c>
      <c r="B17622" s="375" t="s">
        <v>5885</v>
      </c>
      <c r="C17622" s="376" t="s">
        <v>569</v>
      </c>
      <c r="D17622" s="377"/>
    </row>
    <row r="17623" spans="1:4" x14ac:dyDescent="0.25">
      <c r="A17623" s="369" t="s">
        <v>8913</v>
      </c>
      <c r="B17623" s="370" t="s">
        <v>8914</v>
      </c>
      <c r="C17623" s="371" t="s">
        <v>770</v>
      </c>
      <c r="D17623" s="372">
        <v>0.5</v>
      </c>
    </row>
    <row r="17624" spans="1:4" x14ac:dyDescent="0.25">
      <c r="A17624" s="369" t="s">
        <v>8935</v>
      </c>
      <c r="B17624" s="370" t="s">
        <v>8936</v>
      </c>
      <c r="C17624" s="371" t="s">
        <v>770</v>
      </c>
      <c r="D17624" s="372">
        <v>5</v>
      </c>
    </row>
    <row r="17625" spans="1:4" x14ac:dyDescent="0.25">
      <c r="A17625" s="369" t="s">
        <v>8949</v>
      </c>
      <c r="B17625" s="370" t="s">
        <v>8950</v>
      </c>
      <c r="C17625" s="371" t="s">
        <v>770</v>
      </c>
      <c r="D17625" s="372">
        <v>8.1999999999999993</v>
      </c>
    </row>
    <row r="17626" spans="1:4" x14ac:dyDescent="0.25">
      <c r="A17626" s="369" t="s">
        <v>8993</v>
      </c>
      <c r="B17626" s="370" t="s">
        <v>8994</v>
      </c>
      <c r="C17626" s="371" t="s">
        <v>32</v>
      </c>
      <c r="D17626" s="372">
        <v>253.44</v>
      </c>
    </row>
    <row r="17627" spans="1:4" x14ac:dyDescent="0.25">
      <c r="A17627" s="369" t="s">
        <v>9049</v>
      </c>
      <c r="B17627" s="370" t="s">
        <v>9050</v>
      </c>
      <c r="C17627" s="371" t="s">
        <v>25</v>
      </c>
      <c r="D17627" s="372">
        <v>0.46</v>
      </c>
    </row>
    <row r="17628" spans="1:4" x14ac:dyDescent="0.25">
      <c r="A17628" s="369" t="s">
        <v>9061</v>
      </c>
      <c r="B17628" s="370" t="s">
        <v>9062</v>
      </c>
      <c r="C17628" s="371" t="s">
        <v>25</v>
      </c>
      <c r="D17628" s="372">
        <v>0.64300000000000002</v>
      </c>
    </row>
    <row r="17629" spans="1:4" x14ac:dyDescent="0.25">
      <c r="A17629" s="369" t="s">
        <v>14074</v>
      </c>
      <c r="B17629" s="370" t="s">
        <v>14075</v>
      </c>
      <c r="C17629" s="371" t="s">
        <v>569</v>
      </c>
      <c r="D17629" s="372">
        <v>1</v>
      </c>
    </row>
    <row r="17630" spans="1:4" ht="45" x14ac:dyDescent="0.25">
      <c r="A17630" s="369" t="s">
        <v>14687</v>
      </c>
      <c r="B17630" s="370" t="s">
        <v>14688</v>
      </c>
      <c r="C17630" s="371" t="s">
        <v>770</v>
      </c>
      <c r="D17630" s="372">
        <v>0.38</v>
      </c>
    </row>
    <row r="17631" spans="1:4" ht="30" x14ac:dyDescent="0.25">
      <c r="A17631" s="369" t="s">
        <v>14729</v>
      </c>
      <c r="B17631" s="370" t="s">
        <v>14730</v>
      </c>
      <c r="C17631" s="371" t="s">
        <v>770</v>
      </c>
      <c r="D17631" s="372">
        <v>1</v>
      </c>
    </row>
    <row r="17632" spans="1:4" x14ac:dyDescent="0.25">
      <c r="A17632" s="374" t="s">
        <v>5886</v>
      </c>
      <c r="B17632" s="375" t="s">
        <v>5887</v>
      </c>
      <c r="C17632" s="376" t="s">
        <v>569</v>
      </c>
      <c r="D17632" s="377"/>
    </row>
    <row r="17633" spans="1:4" x14ac:dyDescent="0.25">
      <c r="A17633" s="369" t="s">
        <v>8913</v>
      </c>
      <c r="B17633" s="370" t="s">
        <v>8914</v>
      </c>
      <c r="C17633" s="371" t="s">
        <v>770</v>
      </c>
      <c r="D17633" s="372">
        <v>0.5</v>
      </c>
    </row>
    <row r="17634" spans="1:4" x14ac:dyDescent="0.25">
      <c r="A17634" s="369" t="s">
        <v>8935</v>
      </c>
      <c r="B17634" s="370" t="s">
        <v>8936</v>
      </c>
      <c r="C17634" s="371" t="s">
        <v>770</v>
      </c>
      <c r="D17634" s="372">
        <v>5</v>
      </c>
    </row>
    <row r="17635" spans="1:4" x14ac:dyDescent="0.25">
      <c r="A17635" s="369" t="s">
        <v>8949</v>
      </c>
      <c r="B17635" s="370" t="s">
        <v>8950</v>
      </c>
      <c r="C17635" s="371" t="s">
        <v>770</v>
      </c>
      <c r="D17635" s="372">
        <v>8.1999999999999993</v>
      </c>
    </row>
    <row r="17636" spans="1:4" x14ac:dyDescent="0.25">
      <c r="A17636" s="369" t="s">
        <v>8993</v>
      </c>
      <c r="B17636" s="370" t="s">
        <v>8994</v>
      </c>
      <c r="C17636" s="371" t="s">
        <v>32</v>
      </c>
      <c r="D17636" s="372">
        <v>253.44</v>
      </c>
    </row>
    <row r="17637" spans="1:4" x14ac:dyDescent="0.25">
      <c r="A17637" s="369" t="s">
        <v>9049</v>
      </c>
      <c r="B17637" s="370" t="s">
        <v>9050</v>
      </c>
      <c r="C17637" s="371" t="s">
        <v>25</v>
      </c>
      <c r="D17637" s="372">
        <v>0.46</v>
      </c>
    </row>
    <row r="17638" spans="1:4" x14ac:dyDescent="0.25">
      <c r="A17638" s="369" t="s">
        <v>9061</v>
      </c>
      <c r="B17638" s="370" t="s">
        <v>9062</v>
      </c>
      <c r="C17638" s="371" t="s">
        <v>25</v>
      </c>
      <c r="D17638" s="372">
        <v>0.64300000000000002</v>
      </c>
    </row>
    <row r="17639" spans="1:4" ht="45" x14ac:dyDescent="0.25">
      <c r="A17639" s="369" t="s">
        <v>14687</v>
      </c>
      <c r="B17639" s="370" t="s">
        <v>14688</v>
      </c>
      <c r="C17639" s="371" t="s">
        <v>770</v>
      </c>
      <c r="D17639" s="372">
        <v>0.38</v>
      </c>
    </row>
    <row r="17640" spans="1:4" ht="30" x14ac:dyDescent="0.25">
      <c r="A17640" s="369" t="s">
        <v>14729</v>
      </c>
      <c r="B17640" s="370" t="s">
        <v>14730</v>
      </c>
      <c r="C17640" s="371" t="s">
        <v>770</v>
      </c>
      <c r="D17640" s="372">
        <v>1</v>
      </c>
    </row>
    <row r="17641" spans="1:4" x14ac:dyDescent="0.25">
      <c r="A17641" s="369" t="s">
        <v>14761</v>
      </c>
      <c r="B17641" s="370" t="s">
        <v>14762</v>
      </c>
      <c r="C17641" s="371" t="s">
        <v>569</v>
      </c>
      <c r="D17641" s="372">
        <v>1</v>
      </c>
    </row>
    <row r="17642" spans="1:4" x14ac:dyDescent="0.25">
      <c r="A17642" s="374" t="s">
        <v>5888</v>
      </c>
      <c r="B17642" s="375" t="s">
        <v>5889</v>
      </c>
      <c r="C17642" s="376" t="s">
        <v>569</v>
      </c>
      <c r="D17642" s="377"/>
    </row>
    <row r="17643" spans="1:4" x14ac:dyDescent="0.25">
      <c r="A17643" s="369" t="s">
        <v>8913</v>
      </c>
      <c r="B17643" s="370" t="s">
        <v>8914</v>
      </c>
      <c r="C17643" s="371" t="s">
        <v>770</v>
      </c>
      <c r="D17643" s="372">
        <v>0.5</v>
      </c>
    </row>
    <row r="17644" spans="1:4" x14ac:dyDescent="0.25">
      <c r="A17644" s="369" t="s">
        <v>8935</v>
      </c>
      <c r="B17644" s="370" t="s">
        <v>8936</v>
      </c>
      <c r="C17644" s="371" t="s">
        <v>770</v>
      </c>
      <c r="D17644" s="372">
        <v>5</v>
      </c>
    </row>
    <row r="17645" spans="1:4" x14ac:dyDescent="0.25">
      <c r="A17645" s="369" t="s">
        <v>8949</v>
      </c>
      <c r="B17645" s="370" t="s">
        <v>8950</v>
      </c>
      <c r="C17645" s="371" t="s">
        <v>770</v>
      </c>
      <c r="D17645" s="372">
        <v>8.1999999999999993</v>
      </c>
    </row>
    <row r="17646" spans="1:4" x14ac:dyDescent="0.25">
      <c r="A17646" s="369" t="s">
        <v>8993</v>
      </c>
      <c r="B17646" s="370" t="s">
        <v>8994</v>
      </c>
      <c r="C17646" s="371" t="s">
        <v>32</v>
      </c>
      <c r="D17646" s="372">
        <v>253.44</v>
      </c>
    </row>
    <row r="17647" spans="1:4" x14ac:dyDescent="0.25">
      <c r="A17647" s="369" t="s">
        <v>9049</v>
      </c>
      <c r="B17647" s="370" t="s">
        <v>9050</v>
      </c>
      <c r="C17647" s="371" t="s">
        <v>25</v>
      </c>
      <c r="D17647" s="372">
        <v>0.46</v>
      </c>
    </row>
    <row r="17648" spans="1:4" x14ac:dyDescent="0.25">
      <c r="A17648" s="369" t="s">
        <v>9061</v>
      </c>
      <c r="B17648" s="370" t="s">
        <v>9062</v>
      </c>
      <c r="C17648" s="371" t="s">
        <v>25</v>
      </c>
      <c r="D17648" s="372">
        <v>0.64300000000000002</v>
      </c>
    </row>
    <row r="17649" spans="1:4" ht="45" x14ac:dyDescent="0.25">
      <c r="A17649" s="369" t="s">
        <v>14687</v>
      </c>
      <c r="B17649" s="370" t="s">
        <v>14688</v>
      </c>
      <c r="C17649" s="371" t="s">
        <v>770</v>
      </c>
      <c r="D17649" s="372">
        <v>0.38</v>
      </c>
    </row>
    <row r="17650" spans="1:4" ht="30" x14ac:dyDescent="0.25">
      <c r="A17650" s="369" t="s">
        <v>14729</v>
      </c>
      <c r="B17650" s="370" t="s">
        <v>14730</v>
      </c>
      <c r="C17650" s="371" t="s">
        <v>770</v>
      </c>
      <c r="D17650" s="372">
        <v>1</v>
      </c>
    </row>
    <row r="17651" spans="1:4" x14ac:dyDescent="0.25">
      <c r="A17651" s="369" t="s">
        <v>14763</v>
      </c>
      <c r="B17651" s="370" t="s">
        <v>14764</v>
      </c>
      <c r="C17651" s="371" t="s">
        <v>569</v>
      </c>
      <c r="D17651" s="372">
        <v>1</v>
      </c>
    </row>
    <row r="17652" spans="1:4" x14ac:dyDescent="0.25">
      <c r="A17652" s="374" t="s">
        <v>5890</v>
      </c>
      <c r="B17652" s="375" t="s">
        <v>5891</v>
      </c>
      <c r="C17652" s="376" t="s">
        <v>569</v>
      </c>
      <c r="D17652" s="377"/>
    </row>
    <row r="17653" spans="1:4" x14ac:dyDescent="0.25">
      <c r="A17653" s="369" t="s">
        <v>8913</v>
      </c>
      <c r="B17653" s="370" t="s">
        <v>8914</v>
      </c>
      <c r="C17653" s="371" t="s">
        <v>770</v>
      </c>
      <c r="D17653" s="372">
        <v>0.5</v>
      </c>
    </row>
    <row r="17654" spans="1:4" x14ac:dyDescent="0.25">
      <c r="A17654" s="369" t="s">
        <v>8935</v>
      </c>
      <c r="B17654" s="370" t="s">
        <v>8936</v>
      </c>
      <c r="C17654" s="371" t="s">
        <v>770</v>
      </c>
      <c r="D17654" s="372">
        <v>5</v>
      </c>
    </row>
    <row r="17655" spans="1:4" x14ac:dyDescent="0.25">
      <c r="A17655" s="369" t="s">
        <v>8949</v>
      </c>
      <c r="B17655" s="370" t="s">
        <v>8950</v>
      </c>
      <c r="C17655" s="371" t="s">
        <v>770</v>
      </c>
      <c r="D17655" s="372">
        <v>8.1999999999999993</v>
      </c>
    </row>
    <row r="17656" spans="1:4" x14ac:dyDescent="0.25">
      <c r="A17656" s="369" t="s">
        <v>8993</v>
      </c>
      <c r="B17656" s="370" t="s">
        <v>8994</v>
      </c>
      <c r="C17656" s="371" t="s">
        <v>32</v>
      </c>
      <c r="D17656" s="372">
        <v>243.44</v>
      </c>
    </row>
    <row r="17657" spans="1:4" x14ac:dyDescent="0.25">
      <c r="A17657" s="369" t="s">
        <v>9049</v>
      </c>
      <c r="B17657" s="370" t="s">
        <v>9050</v>
      </c>
      <c r="C17657" s="371" t="s">
        <v>25</v>
      </c>
      <c r="D17657" s="372">
        <v>0.46</v>
      </c>
    </row>
    <row r="17658" spans="1:4" x14ac:dyDescent="0.25">
      <c r="A17658" s="369" t="s">
        <v>9061</v>
      </c>
      <c r="B17658" s="370" t="s">
        <v>9062</v>
      </c>
      <c r="C17658" s="371" t="s">
        <v>25</v>
      </c>
      <c r="D17658" s="372">
        <v>0.64300000000000002</v>
      </c>
    </row>
    <row r="17659" spans="1:4" x14ac:dyDescent="0.25">
      <c r="A17659" s="369" t="s">
        <v>14072</v>
      </c>
      <c r="B17659" s="370" t="s">
        <v>14073</v>
      </c>
      <c r="C17659" s="371" t="s">
        <v>569</v>
      </c>
      <c r="D17659" s="372">
        <v>1</v>
      </c>
    </row>
    <row r="17660" spans="1:4" ht="45" x14ac:dyDescent="0.25">
      <c r="A17660" s="369" t="s">
        <v>14687</v>
      </c>
      <c r="B17660" s="370" t="s">
        <v>14688</v>
      </c>
      <c r="C17660" s="371" t="s">
        <v>770</v>
      </c>
      <c r="D17660" s="372">
        <v>0.38</v>
      </c>
    </row>
    <row r="17661" spans="1:4" ht="30" x14ac:dyDescent="0.25">
      <c r="A17661" s="369" t="s">
        <v>14729</v>
      </c>
      <c r="B17661" s="370" t="s">
        <v>14730</v>
      </c>
      <c r="C17661" s="371" t="s">
        <v>770</v>
      </c>
      <c r="D17661" s="372">
        <v>1</v>
      </c>
    </row>
    <row r="17662" spans="1:4" x14ac:dyDescent="0.25">
      <c r="A17662" s="374" t="s">
        <v>5892</v>
      </c>
      <c r="B17662" s="375" t="s">
        <v>5893</v>
      </c>
      <c r="C17662" s="376" t="s">
        <v>569</v>
      </c>
      <c r="D17662" s="377"/>
    </row>
    <row r="17663" spans="1:4" x14ac:dyDescent="0.25">
      <c r="A17663" s="369" t="s">
        <v>8913</v>
      </c>
      <c r="B17663" s="370" t="s">
        <v>8914</v>
      </c>
      <c r="C17663" s="371" t="s">
        <v>770</v>
      </c>
      <c r="D17663" s="372">
        <v>0.5</v>
      </c>
    </row>
    <row r="17664" spans="1:4" x14ac:dyDescent="0.25">
      <c r="A17664" s="369" t="s">
        <v>8935</v>
      </c>
      <c r="B17664" s="370" t="s">
        <v>8936</v>
      </c>
      <c r="C17664" s="371" t="s">
        <v>770</v>
      </c>
      <c r="D17664" s="372">
        <v>5</v>
      </c>
    </row>
    <row r="17665" spans="1:4" x14ac:dyDescent="0.25">
      <c r="A17665" s="369" t="s">
        <v>8949</v>
      </c>
      <c r="B17665" s="370" t="s">
        <v>8950</v>
      </c>
      <c r="C17665" s="371" t="s">
        <v>770</v>
      </c>
      <c r="D17665" s="372">
        <v>8.1999999999999993</v>
      </c>
    </row>
    <row r="17666" spans="1:4" x14ac:dyDescent="0.25">
      <c r="A17666" s="369" t="s">
        <v>8993</v>
      </c>
      <c r="B17666" s="370" t="s">
        <v>8994</v>
      </c>
      <c r="C17666" s="371" t="s">
        <v>32</v>
      </c>
      <c r="D17666" s="372">
        <v>253.44</v>
      </c>
    </row>
    <row r="17667" spans="1:4" x14ac:dyDescent="0.25">
      <c r="A17667" s="369" t="s">
        <v>9049</v>
      </c>
      <c r="B17667" s="370" t="s">
        <v>9050</v>
      </c>
      <c r="C17667" s="371" t="s">
        <v>25</v>
      </c>
      <c r="D17667" s="372">
        <v>0.46</v>
      </c>
    </row>
    <row r="17668" spans="1:4" x14ac:dyDescent="0.25">
      <c r="A17668" s="369" t="s">
        <v>9061</v>
      </c>
      <c r="B17668" s="370" t="s">
        <v>9062</v>
      </c>
      <c r="C17668" s="371" t="s">
        <v>25</v>
      </c>
      <c r="D17668" s="372">
        <v>0.64300000000000002</v>
      </c>
    </row>
    <row r="17669" spans="1:4" x14ac:dyDescent="0.25">
      <c r="A17669" s="369" t="s">
        <v>14068</v>
      </c>
      <c r="B17669" s="370" t="s">
        <v>14069</v>
      </c>
      <c r="C17669" s="371" t="s">
        <v>569</v>
      </c>
      <c r="D17669" s="372">
        <v>1</v>
      </c>
    </row>
    <row r="17670" spans="1:4" ht="45" x14ac:dyDescent="0.25">
      <c r="A17670" s="369" t="s">
        <v>14687</v>
      </c>
      <c r="B17670" s="370" t="s">
        <v>14688</v>
      </c>
      <c r="C17670" s="371" t="s">
        <v>770</v>
      </c>
      <c r="D17670" s="372">
        <v>0.38</v>
      </c>
    </row>
    <row r="17671" spans="1:4" ht="30" x14ac:dyDescent="0.25">
      <c r="A17671" s="369" t="s">
        <v>14729</v>
      </c>
      <c r="B17671" s="370" t="s">
        <v>14730</v>
      </c>
      <c r="C17671" s="371" t="s">
        <v>770</v>
      </c>
      <c r="D17671" s="372">
        <v>1</v>
      </c>
    </row>
    <row r="17672" spans="1:4" x14ac:dyDescent="0.25">
      <c r="A17672" s="374" t="s">
        <v>5894</v>
      </c>
      <c r="B17672" s="375" t="s">
        <v>5895</v>
      </c>
      <c r="C17672" s="376" t="s">
        <v>569</v>
      </c>
      <c r="D17672" s="377"/>
    </row>
    <row r="17673" spans="1:4" x14ac:dyDescent="0.25">
      <c r="A17673" s="369" t="s">
        <v>8913</v>
      </c>
      <c r="B17673" s="370" t="s">
        <v>8914</v>
      </c>
      <c r="C17673" s="371" t="s">
        <v>770</v>
      </c>
      <c r="D17673" s="372">
        <v>0.5</v>
      </c>
    </row>
    <row r="17674" spans="1:4" x14ac:dyDescent="0.25">
      <c r="A17674" s="369" t="s">
        <v>8935</v>
      </c>
      <c r="B17674" s="370" t="s">
        <v>8936</v>
      </c>
      <c r="C17674" s="371" t="s">
        <v>770</v>
      </c>
      <c r="D17674" s="372">
        <v>5</v>
      </c>
    </row>
    <row r="17675" spans="1:4" x14ac:dyDescent="0.25">
      <c r="A17675" s="369" t="s">
        <v>8949</v>
      </c>
      <c r="B17675" s="370" t="s">
        <v>8950</v>
      </c>
      <c r="C17675" s="371" t="s">
        <v>770</v>
      </c>
      <c r="D17675" s="372">
        <v>8.1999999999999993</v>
      </c>
    </row>
    <row r="17676" spans="1:4" x14ac:dyDescent="0.25">
      <c r="A17676" s="369" t="s">
        <v>8993</v>
      </c>
      <c r="B17676" s="370" t="s">
        <v>8994</v>
      </c>
      <c r="C17676" s="371" t="s">
        <v>32</v>
      </c>
      <c r="D17676" s="372">
        <v>253.44</v>
      </c>
    </row>
    <row r="17677" spans="1:4" x14ac:dyDescent="0.25">
      <c r="A17677" s="369" t="s">
        <v>9049</v>
      </c>
      <c r="B17677" s="370" t="s">
        <v>9050</v>
      </c>
      <c r="C17677" s="371" t="s">
        <v>25</v>
      </c>
      <c r="D17677" s="372">
        <v>0.46</v>
      </c>
    </row>
    <row r="17678" spans="1:4" x14ac:dyDescent="0.25">
      <c r="A17678" s="369" t="s">
        <v>9061</v>
      </c>
      <c r="B17678" s="370" t="s">
        <v>9062</v>
      </c>
      <c r="C17678" s="371" t="s">
        <v>25</v>
      </c>
      <c r="D17678" s="372">
        <v>0.64300000000000002</v>
      </c>
    </row>
    <row r="17679" spans="1:4" x14ac:dyDescent="0.25">
      <c r="A17679" s="369" t="s">
        <v>14078</v>
      </c>
      <c r="B17679" s="370" t="s">
        <v>14079</v>
      </c>
      <c r="C17679" s="371" t="s">
        <v>569</v>
      </c>
      <c r="D17679" s="372">
        <v>1</v>
      </c>
    </row>
    <row r="17680" spans="1:4" ht="45" x14ac:dyDescent="0.25">
      <c r="A17680" s="369" t="s">
        <v>14687</v>
      </c>
      <c r="B17680" s="370" t="s">
        <v>14688</v>
      </c>
      <c r="C17680" s="371" t="s">
        <v>770</v>
      </c>
      <c r="D17680" s="372">
        <v>0.38</v>
      </c>
    </row>
    <row r="17681" spans="1:4" ht="30" x14ac:dyDescent="0.25">
      <c r="A17681" s="369" t="s">
        <v>14729</v>
      </c>
      <c r="B17681" s="370" t="s">
        <v>14730</v>
      </c>
      <c r="C17681" s="371" t="s">
        <v>770</v>
      </c>
      <c r="D17681" s="372">
        <v>1</v>
      </c>
    </row>
    <row r="17682" spans="1:4" x14ac:dyDescent="0.25">
      <c r="A17682" s="374" t="s">
        <v>5896</v>
      </c>
      <c r="B17682" s="375" t="s">
        <v>5897</v>
      </c>
      <c r="C17682" s="376" t="s">
        <v>569</v>
      </c>
      <c r="D17682" s="377"/>
    </row>
    <row r="17683" spans="1:4" x14ac:dyDescent="0.25">
      <c r="A17683" s="369" t="s">
        <v>8913</v>
      </c>
      <c r="B17683" s="370" t="s">
        <v>8914</v>
      </c>
      <c r="C17683" s="371" t="s">
        <v>770</v>
      </c>
      <c r="D17683" s="372">
        <v>0.5</v>
      </c>
    </row>
    <row r="17684" spans="1:4" x14ac:dyDescent="0.25">
      <c r="A17684" s="369" t="s">
        <v>8935</v>
      </c>
      <c r="B17684" s="370" t="s">
        <v>8936</v>
      </c>
      <c r="C17684" s="371" t="s">
        <v>770</v>
      </c>
      <c r="D17684" s="372">
        <v>5</v>
      </c>
    </row>
    <row r="17685" spans="1:4" x14ac:dyDescent="0.25">
      <c r="A17685" s="369" t="s">
        <v>8949</v>
      </c>
      <c r="B17685" s="370" t="s">
        <v>8950</v>
      </c>
      <c r="C17685" s="371" t="s">
        <v>770</v>
      </c>
      <c r="D17685" s="372">
        <v>8.1999999999999993</v>
      </c>
    </row>
    <row r="17686" spans="1:4" x14ac:dyDescent="0.25">
      <c r="A17686" s="369" t="s">
        <v>8993</v>
      </c>
      <c r="B17686" s="370" t="s">
        <v>8994</v>
      </c>
      <c r="C17686" s="371" t="s">
        <v>32</v>
      </c>
      <c r="D17686" s="372">
        <v>253.44</v>
      </c>
    </row>
    <row r="17687" spans="1:4" x14ac:dyDescent="0.25">
      <c r="A17687" s="369" t="s">
        <v>9049</v>
      </c>
      <c r="B17687" s="370" t="s">
        <v>9050</v>
      </c>
      <c r="C17687" s="371" t="s">
        <v>25</v>
      </c>
      <c r="D17687" s="372">
        <v>0.46</v>
      </c>
    </row>
    <row r="17688" spans="1:4" x14ac:dyDescent="0.25">
      <c r="A17688" s="369" t="s">
        <v>9061</v>
      </c>
      <c r="B17688" s="370" t="s">
        <v>9062</v>
      </c>
      <c r="C17688" s="371" t="s">
        <v>25</v>
      </c>
      <c r="D17688" s="372">
        <v>0.64300000000000002</v>
      </c>
    </row>
    <row r="17689" spans="1:4" x14ac:dyDescent="0.25">
      <c r="A17689" s="369" t="s">
        <v>14070</v>
      </c>
      <c r="B17689" s="370" t="s">
        <v>14071</v>
      </c>
      <c r="C17689" s="371" t="s">
        <v>569</v>
      </c>
      <c r="D17689" s="372">
        <v>1</v>
      </c>
    </row>
    <row r="17690" spans="1:4" ht="45" x14ac:dyDescent="0.25">
      <c r="A17690" s="369" t="s">
        <v>14687</v>
      </c>
      <c r="B17690" s="370" t="s">
        <v>14688</v>
      </c>
      <c r="C17690" s="371" t="s">
        <v>770</v>
      </c>
      <c r="D17690" s="372">
        <v>0.38</v>
      </c>
    </row>
    <row r="17691" spans="1:4" ht="30" x14ac:dyDescent="0.25">
      <c r="A17691" s="369" t="s">
        <v>14729</v>
      </c>
      <c r="B17691" s="370" t="s">
        <v>14730</v>
      </c>
      <c r="C17691" s="371" t="s">
        <v>770</v>
      </c>
      <c r="D17691" s="372">
        <v>1</v>
      </c>
    </row>
    <row r="17692" spans="1:4" x14ac:dyDescent="0.25">
      <c r="A17692" s="374" t="s">
        <v>5898</v>
      </c>
      <c r="B17692" s="375" t="s">
        <v>5899</v>
      </c>
      <c r="C17692" s="376" t="s">
        <v>569</v>
      </c>
      <c r="D17692" s="377"/>
    </row>
    <row r="17693" spans="1:4" x14ac:dyDescent="0.25">
      <c r="A17693" s="369" t="s">
        <v>8913</v>
      </c>
      <c r="B17693" s="370" t="s">
        <v>8914</v>
      </c>
      <c r="C17693" s="371" t="s">
        <v>770</v>
      </c>
      <c r="D17693" s="372">
        <v>0.5</v>
      </c>
    </row>
    <row r="17694" spans="1:4" x14ac:dyDescent="0.25">
      <c r="A17694" s="369" t="s">
        <v>8935</v>
      </c>
      <c r="B17694" s="370" t="s">
        <v>8936</v>
      </c>
      <c r="C17694" s="371" t="s">
        <v>770</v>
      </c>
      <c r="D17694" s="372">
        <v>5</v>
      </c>
    </row>
    <row r="17695" spans="1:4" x14ac:dyDescent="0.25">
      <c r="A17695" s="369" t="s">
        <v>8949</v>
      </c>
      <c r="B17695" s="370" t="s">
        <v>8950</v>
      </c>
      <c r="C17695" s="371" t="s">
        <v>770</v>
      </c>
      <c r="D17695" s="372">
        <v>8.1999999999999993</v>
      </c>
    </row>
    <row r="17696" spans="1:4" x14ac:dyDescent="0.25">
      <c r="A17696" s="369" t="s">
        <v>8993</v>
      </c>
      <c r="B17696" s="370" t="s">
        <v>8994</v>
      </c>
      <c r="C17696" s="371" t="s">
        <v>32</v>
      </c>
      <c r="D17696" s="372">
        <v>243.44</v>
      </c>
    </row>
    <row r="17697" spans="1:4" x14ac:dyDescent="0.25">
      <c r="A17697" s="369" t="s">
        <v>9049</v>
      </c>
      <c r="B17697" s="370" t="s">
        <v>9050</v>
      </c>
      <c r="C17697" s="371" t="s">
        <v>25</v>
      </c>
      <c r="D17697" s="372">
        <v>0.46</v>
      </c>
    </row>
    <row r="17698" spans="1:4" x14ac:dyDescent="0.25">
      <c r="A17698" s="369" t="s">
        <v>9061</v>
      </c>
      <c r="B17698" s="370" t="s">
        <v>9062</v>
      </c>
      <c r="C17698" s="371" t="s">
        <v>25</v>
      </c>
      <c r="D17698" s="372">
        <v>0.64300000000000002</v>
      </c>
    </row>
    <row r="17699" spans="1:4" x14ac:dyDescent="0.25">
      <c r="A17699" s="369" t="s">
        <v>14080</v>
      </c>
      <c r="B17699" s="370" t="s">
        <v>14081</v>
      </c>
      <c r="C17699" s="371" t="s">
        <v>569</v>
      </c>
      <c r="D17699" s="372">
        <v>1</v>
      </c>
    </row>
    <row r="17700" spans="1:4" ht="45" x14ac:dyDescent="0.25">
      <c r="A17700" s="369" t="s">
        <v>14687</v>
      </c>
      <c r="B17700" s="370" t="s">
        <v>14688</v>
      </c>
      <c r="C17700" s="371" t="s">
        <v>770</v>
      </c>
      <c r="D17700" s="372">
        <v>0.38</v>
      </c>
    </row>
    <row r="17701" spans="1:4" ht="30" x14ac:dyDescent="0.25">
      <c r="A17701" s="369" t="s">
        <v>14729</v>
      </c>
      <c r="B17701" s="370" t="s">
        <v>14730</v>
      </c>
      <c r="C17701" s="371" t="s">
        <v>770</v>
      </c>
      <c r="D17701" s="372">
        <v>1</v>
      </c>
    </row>
    <row r="17702" spans="1:4" x14ac:dyDescent="0.25">
      <c r="A17702" s="374" t="s">
        <v>5900</v>
      </c>
      <c r="B17702" s="375" t="s">
        <v>5901</v>
      </c>
      <c r="C17702" s="376" t="s">
        <v>569</v>
      </c>
      <c r="D17702" s="377"/>
    </row>
    <row r="17703" spans="1:4" x14ac:dyDescent="0.25">
      <c r="A17703" s="369" t="s">
        <v>8913</v>
      </c>
      <c r="B17703" s="370" t="s">
        <v>8914</v>
      </c>
      <c r="C17703" s="371" t="s">
        <v>770</v>
      </c>
      <c r="D17703" s="372">
        <v>0.5</v>
      </c>
    </row>
    <row r="17704" spans="1:4" x14ac:dyDescent="0.25">
      <c r="A17704" s="369" t="s">
        <v>8935</v>
      </c>
      <c r="B17704" s="370" t="s">
        <v>8936</v>
      </c>
      <c r="C17704" s="371" t="s">
        <v>770</v>
      </c>
      <c r="D17704" s="372">
        <v>5</v>
      </c>
    </row>
    <row r="17705" spans="1:4" x14ac:dyDescent="0.25">
      <c r="A17705" s="369" t="s">
        <v>8949</v>
      </c>
      <c r="B17705" s="370" t="s">
        <v>8950</v>
      </c>
      <c r="C17705" s="371" t="s">
        <v>770</v>
      </c>
      <c r="D17705" s="372">
        <v>8.1999999999999993</v>
      </c>
    </row>
    <row r="17706" spans="1:4" x14ac:dyDescent="0.25">
      <c r="A17706" s="369" t="s">
        <v>8993</v>
      </c>
      <c r="B17706" s="370" t="s">
        <v>8994</v>
      </c>
      <c r="C17706" s="371" t="s">
        <v>32</v>
      </c>
      <c r="D17706" s="372">
        <v>253.44</v>
      </c>
    </row>
    <row r="17707" spans="1:4" x14ac:dyDescent="0.25">
      <c r="A17707" s="369" t="s">
        <v>9049</v>
      </c>
      <c r="B17707" s="370" t="s">
        <v>9050</v>
      </c>
      <c r="C17707" s="371" t="s">
        <v>25</v>
      </c>
      <c r="D17707" s="372">
        <v>0.46</v>
      </c>
    </row>
    <row r="17708" spans="1:4" x14ac:dyDescent="0.25">
      <c r="A17708" s="369" t="s">
        <v>9061</v>
      </c>
      <c r="B17708" s="370" t="s">
        <v>9062</v>
      </c>
      <c r="C17708" s="371" t="s">
        <v>25</v>
      </c>
      <c r="D17708" s="372">
        <v>0.64300000000000002</v>
      </c>
    </row>
    <row r="17709" spans="1:4" x14ac:dyDescent="0.25">
      <c r="A17709" s="369" t="s">
        <v>14082</v>
      </c>
      <c r="B17709" s="370" t="s">
        <v>14083</v>
      </c>
      <c r="C17709" s="371" t="s">
        <v>569</v>
      </c>
      <c r="D17709" s="372">
        <v>1</v>
      </c>
    </row>
    <row r="17710" spans="1:4" ht="45" x14ac:dyDescent="0.25">
      <c r="A17710" s="369" t="s">
        <v>14687</v>
      </c>
      <c r="B17710" s="370" t="s">
        <v>14688</v>
      </c>
      <c r="C17710" s="371" t="s">
        <v>770</v>
      </c>
      <c r="D17710" s="372">
        <v>0.38</v>
      </c>
    </row>
    <row r="17711" spans="1:4" ht="30" x14ac:dyDescent="0.25">
      <c r="A17711" s="369" t="s">
        <v>14729</v>
      </c>
      <c r="B17711" s="370" t="s">
        <v>14730</v>
      </c>
      <c r="C17711" s="371" t="s">
        <v>770</v>
      </c>
      <c r="D17711" s="372">
        <v>1</v>
      </c>
    </row>
    <row r="17712" spans="1:4" x14ac:dyDescent="0.25">
      <c r="A17712" s="378" t="s">
        <v>8531</v>
      </c>
      <c r="B17712" s="379" t="s">
        <v>15275</v>
      </c>
      <c r="C17712" s="380"/>
      <c r="D17712" s="381"/>
    </row>
    <row r="17713" spans="1:4" x14ac:dyDescent="0.25">
      <c r="A17713" s="374" t="s">
        <v>5903</v>
      </c>
      <c r="B17713" s="375" t="s">
        <v>5904</v>
      </c>
      <c r="C17713" s="376" t="s">
        <v>569</v>
      </c>
      <c r="D17713" s="377"/>
    </row>
    <row r="17714" spans="1:4" x14ac:dyDescent="0.25">
      <c r="A17714" s="369" t="s">
        <v>8915</v>
      </c>
      <c r="B17714" s="370" t="s">
        <v>8916</v>
      </c>
      <c r="C17714" s="371" t="s">
        <v>770</v>
      </c>
      <c r="D17714" s="372">
        <v>2.5</v>
      </c>
    </row>
    <row r="17715" spans="1:4" x14ac:dyDescent="0.25">
      <c r="A17715" s="369" t="s">
        <v>8963</v>
      </c>
      <c r="B17715" s="370" t="s">
        <v>8964</v>
      </c>
      <c r="C17715" s="371" t="s">
        <v>770</v>
      </c>
      <c r="D17715" s="372">
        <v>2.5</v>
      </c>
    </row>
    <row r="17716" spans="1:4" x14ac:dyDescent="0.25">
      <c r="A17716" s="369" t="s">
        <v>9550</v>
      </c>
      <c r="B17716" s="370" t="s">
        <v>9551</v>
      </c>
      <c r="C17716" s="371" t="s">
        <v>569</v>
      </c>
      <c r="D17716" s="372">
        <v>1</v>
      </c>
    </row>
    <row r="17717" spans="1:4" x14ac:dyDescent="0.25">
      <c r="A17717" s="369" t="s">
        <v>9552</v>
      </c>
      <c r="B17717" s="370" t="s">
        <v>9553</v>
      </c>
      <c r="C17717" s="371" t="s">
        <v>569</v>
      </c>
      <c r="D17717" s="372">
        <v>1</v>
      </c>
    </row>
    <row r="17718" spans="1:4" x14ac:dyDescent="0.25">
      <c r="A17718" s="369" t="s">
        <v>9558</v>
      </c>
      <c r="B17718" s="370" t="s">
        <v>9559</v>
      </c>
      <c r="C17718" s="371" t="s">
        <v>569</v>
      </c>
      <c r="D17718" s="372">
        <v>1</v>
      </c>
    </row>
    <row r="17719" spans="1:4" ht="30" x14ac:dyDescent="0.25">
      <c r="A17719" s="369" t="s">
        <v>9680</v>
      </c>
      <c r="B17719" s="370" t="s">
        <v>9681</v>
      </c>
      <c r="C17719" s="371" t="s">
        <v>52</v>
      </c>
      <c r="D17719" s="372">
        <v>16</v>
      </c>
    </row>
    <row r="17720" spans="1:4" x14ac:dyDescent="0.25">
      <c r="A17720" s="369" t="s">
        <v>13831</v>
      </c>
      <c r="B17720" s="370" t="s">
        <v>13832</v>
      </c>
      <c r="C17720" s="371" t="s">
        <v>569</v>
      </c>
      <c r="D17720" s="372">
        <v>1</v>
      </c>
    </row>
    <row r="17721" spans="1:4" ht="45" x14ac:dyDescent="0.25">
      <c r="A17721" s="369" t="s">
        <v>13881</v>
      </c>
      <c r="B17721" s="370" t="s">
        <v>13882</v>
      </c>
      <c r="C17721" s="371" t="s">
        <v>569</v>
      </c>
      <c r="D17721" s="372">
        <v>1</v>
      </c>
    </row>
    <row r="17722" spans="1:4" x14ac:dyDescent="0.25">
      <c r="A17722" s="369" t="s">
        <v>14025</v>
      </c>
      <c r="B17722" s="370" t="s">
        <v>14026</v>
      </c>
      <c r="C17722" s="371" t="s">
        <v>569</v>
      </c>
      <c r="D17722" s="372">
        <v>1</v>
      </c>
    </row>
    <row r="17723" spans="1:4" x14ac:dyDescent="0.25">
      <c r="A17723" s="369" t="s">
        <v>14027</v>
      </c>
      <c r="B17723" s="370" t="s">
        <v>14028</v>
      </c>
      <c r="C17723" s="371" t="s">
        <v>569</v>
      </c>
      <c r="D17723" s="372">
        <v>2</v>
      </c>
    </row>
    <row r="17724" spans="1:4" x14ac:dyDescent="0.25">
      <c r="A17724" s="369" t="s">
        <v>14029</v>
      </c>
      <c r="B17724" s="370" t="s">
        <v>14030</v>
      </c>
      <c r="C17724" s="371" t="s">
        <v>569</v>
      </c>
      <c r="D17724" s="372">
        <v>4</v>
      </c>
    </row>
    <row r="17725" spans="1:4" x14ac:dyDescent="0.25">
      <c r="A17725" s="369" t="s">
        <v>14088</v>
      </c>
      <c r="B17725" s="370" t="s">
        <v>14089</v>
      </c>
      <c r="C17725" s="371" t="s">
        <v>569</v>
      </c>
      <c r="D17725" s="372">
        <v>1</v>
      </c>
    </row>
    <row r="17726" spans="1:4" x14ac:dyDescent="0.25">
      <c r="A17726" s="374" t="s">
        <v>5905</v>
      </c>
      <c r="B17726" s="375" t="s">
        <v>5906</v>
      </c>
      <c r="C17726" s="376" t="s">
        <v>569</v>
      </c>
      <c r="D17726" s="377"/>
    </row>
    <row r="17727" spans="1:4" x14ac:dyDescent="0.25">
      <c r="A17727" s="369" t="s">
        <v>8915</v>
      </c>
      <c r="B17727" s="370" t="s">
        <v>8916</v>
      </c>
      <c r="C17727" s="371" t="s">
        <v>770</v>
      </c>
      <c r="D17727" s="372">
        <v>3</v>
      </c>
    </row>
    <row r="17728" spans="1:4" x14ac:dyDescent="0.25">
      <c r="A17728" s="369" t="s">
        <v>8963</v>
      </c>
      <c r="B17728" s="370" t="s">
        <v>8964</v>
      </c>
      <c r="C17728" s="371" t="s">
        <v>770</v>
      </c>
      <c r="D17728" s="372">
        <v>3</v>
      </c>
    </row>
    <row r="17729" spans="1:4" x14ac:dyDescent="0.25">
      <c r="A17729" s="369" t="s">
        <v>9550</v>
      </c>
      <c r="B17729" s="370" t="s">
        <v>9551</v>
      </c>
      <c r="C17729" s="371" t="s">
        <v>569</v>
      </c>
      <c r="D17729" s="372">
        <v>6</v>
      </c>
    </row>
    <row r="17730" spans="1:4" x14ac:dyDescent="0.25">
      <c r="A17730" s="369" t="s">
        <v>9556</v>
      </c>
      <c r="B17730" s="370" t="s">
        <v>9557</v>
      </c>
      <c r="C17730" s="371" t="s">
        <v>569</v>
      </c>
      <c r="D17730" s="372">
        <v>1</v>
      </c>
    </row>
    <row r="17731" spans="1:4" x14ac:dyDescent="0.25">
      <c r="A17731" s="369" t="s">
        <v>9558</v>
      </c>
      <c r="B17731" s="370" t="s">
        <v>9559</v>
      </c>
      <c r="C17731" s="371" t="s">
        <v>569</v>
      </c>
      <c r="D17731" s="372">
        <v>1</v>
      </c>
    </row>
    <row r="17732" spans="1:4" x14ac:dyDescent="0.25">
      <c r="A17732" s="369" t="s">
        <v>12627</v>
      </c>
      <c r="B17732" s="370" t="s">
        <v>12628</v>
      </c>
      <c r="C17732" s="371" t="s">
        <v>569</v>
      </c>
      <c r="D17732" s="372">
        <v>1</v>
      </c>
    </row>
    <row r="17733" spans="1:4" x14ac:dyDescent="0.25">
      <c r="A17733" s="369" t="s">
        <v>12831</v>
      </c>
      <c r="B17733" s="370" t="s">
        <v>12832</v>
      </c>
      <c r="C17733" s="371" t="s">
        <v>569</v>
      </c>
      <c r="D17733" s="372">
        <v>3</v>
      </c>
    </row>
    <row r="17734" spans="1:4" x14ac:dyDescent="0.25">
      <c r="A17734" s="369" t="s">
        <v>13511</v>
      </c>
      <c r="B17734" s="370" t="s">
        <v>13512</v>
      </c>
      <c r="C17734" s="371" t="s">
        <v>569</v>
      </c>
      <c r="D17734" s="372">
        <v>3</v>
      </c>
    </row>
    <row r="17735" spans="1:4" x14ac:dyDescent="0.25">
      <c r="A17735" s="369" t="s">
        <v>14015</v>
      </c>
      <c r="B17735" s="370" t="s">
        <v>14016</v>
      </c>
      <c r="C17735" s="371" t="s">
        <v>569</v>
      </c>
      <c r="D17735" s="372">
        <v>3</v>
      </c>
    </row>
    <row r="17736" spans="1:4" x14ac:dyDescent="0.25">
      <c r="A17736" s="369" t="s">
        <v>14465</v>
      </c>
      <c r="B17736" s="370" t="s">
        <v>14466</v>
      </c>
      <c r="C17736" s="371" t="s">
        <v>569</v>
      </c>
      <c r="D17736" s="372">
        <v>1</v>
      </c>
    </row>
    <row r="17737" spans="1:4" x14ac:dyDescent="0.25">
      <c r="A17737" s="374" t="s">
        <v>5907</v>
      </c>
      <c r="B17737" s="375" t="s">
        <v>5908</v>
      </c>
      <c r="C17737" s="376" t="s">
        <v>569</v>
      </c>
      <c r="D17737" s="377"/>
    </row>
    <row r="17738" spans="1:4" x14ac:dyDescent="0.25">
      <c r="A17738" s="369" t="s">
        <v>8915</v>
      </c>
      <c r="B17738" s="370" t="s">
        <v>8916</v>
      </c>
      <c r="C17738" s="371" t="s">
        <v>770</v>
      </c>
      <c r="D17738" s="372">
        <v>3</v>
      </c>
    </row>
    <row r="17739" spans="1:4" x14ac:dyDescent="0.25">
      <c r="A17739" s="369" t="s">
        <v>8963</v>
      </c>
      <c r="B17739" s="370" t="s">
        <v>8964</v>
      </c>
      <c r="C17739" s="371" t="s">
        <v>770</v>
      </c>
      <c r="D17739" s="372">
        <v>3</v>
      </c>
    </row>
    <row r="17740" spans="1:4" x14ac:dyDescent="0.25">
      <c r="A17740" s="369" t="s">
        <v>9550</v>
      </c>
      <c r="B17740" s="370" t="s">
        <v>9551</v>
      </c>
      <c r="C17740" s="371" t="s">
        <v>569</v>
      </c>
      <c r="D17740" s="372">
        <v>16</v>
      </c>
    </row>
    <row r="17741" spans="1:4" x14ac:dyDescent="0.25">
      <c r="A17741" s="369" t="s">
        <v>9554</v>
      </c>
      <c r="B17741" s="370" t="s">
        <v>9555</v>
      </c>
      <c r="C17741" s="371" t="s">
        <v>569</v>
      </c>
      <c r="D17741" s="372">
        <v>4</v>
      </c>
    </row>
    <row r="17742" spans="1:4" x14ac:dyDescent="0.25">
      <c r="A17742" s="369" t="s">
        <v>9558</v>
      </c>
      <c r="B17742" s="370" t="s">
        <v>9559</v>
      </c>
      <c r="C17742" s="371" t="s">
        <v>569</v>
      </c>
      <c r="D17742" s="372">
        <v>2</v>
      </c>
    </row>
    <row r="17743" spans="1:4" x14ac:dyDescent="0.25">
      <c r="A17743" s="369" t="s">
        <v>9560</v>
      </c>
      <c r="B17743" s="370" t="s">
        <v>9561</v>
      </c>
      <c r="C17743" s="371" t="s">
        <v>569</v>
      </c>
      <c r="D17743" s="372">
        <v>3</v>
      </c>
    </row>
    <row r="17744" spans="1:4" x14ac:dyDescent="0.25">
      <c r="A17744" s="369" t="s">
        <v>12623</v>
      </c>
      <c r="B17744" s="370" t="s">
        <v>12624</v>
      </c>
      <c r="C17744" s="371" t="s">
        <v>569</v>
      </c>
      <c r="D17744" s="372">
        <v>4</v>
      </c>
    </row>
    <row r="17745" spans="1:4" x14ac:dyDescent="0.25">
      <c r="A17745" s="369" t="s">
        <v>12831</v>
      </c>
      <c r="B17745" s="370" t="s">
        <v>12832</v>
      </c>
      <c r="C17745" s="371" t="s">
        <v>569</v>
      </c>
      <c r="D17745" s="372">
        <v>6</v>
      </c>
    </row>
    <row r="17746" spans="1:4" x14ac:dyDescent="0.25">
      <c r="A17746" s="369" t="s">
        <v>13509</v>
      </c>
      <c r="B17746" s="370" t="s">
        <v>13510</v>
      </c>
      <c r="C17746" s="371" t="s">
        <v>569</v>
      </c>
      <c r="D17746" s="372">
        <v>3</v>
      </c>
    </row>
    <row r="17747" spans="1:4" x14ac:dyDescent="0.25">
      <c r="A17747" s="369" t="s">
        <v>14015</v>
      </c>
      <c r="B17747" s="370" t="s">
        <v>14016</v>
      </c>
      <c r="C17747" s="371" t="s">
        <v>569</v>
      </c>
      <c r="D17747" s="372">
        <v>6</v>
      </c>
    </row>
    <row r="17748" spans="1:4" ht="30" x14ac:dyDescent="0.25">
      <c r="A17748" s="369" t="s">
        <v>14021</v>
      </c>
      <c r="B17748" s="370" t="s">
        <v>14022</v>
      </c>
      <c r="C17748" s="371" t="s">
        <v>569</v>
      </c>
      <c r="D17748" s="372">
        <v>3</v>
      </c>
    </row>
    <row r="17749" spans="1:4" x14ac:dyDescent="0.25">
      <c r="A17749" s="369" t="s">
        <v>14465</v>
      </c>
      <c r="B17749" s="370" t="s">
        <v>14466</v>
      </c>
      <c r="C17749" s="371" t="s">
        <v>569</v>
      </c>
      <c r="D17749" s="372">
        <v>2</v>
      </c>
    </row>
    <row r="17750" spans="1:4" x14ac:dyDescent="0.25">
      <c r="A17750" s="374" t="s">
        <v>5909</v>
      </c>
      <c r="B17750" s="375" t="s">
        <v>5910</v>
      </c>
      <c r="C17750" s="376" t="s">
        <v>569</v>
      </c>
      <c r="D17750" s="377"/>
    </row>
    <row r="17751" spans="1:4" x14ac:dyDescent="0.25">
      <c r="A17751" s="369" t="s">
        <v>8915</v>
      </c>
      <c r="B17751" s="370" t="s">
        <v>8916</v>
      </c>
      <c r="C17751" s="371" t="s">
        <v>770</v>
      </c>
      <c r="D17751" s="372">
        <v>4.5</v>
      </c>
    </row>
    <row r="17752" spans="1:4" x14ac:dyDescent="0.25">
      <c r="A17752" s="369" t="s">
        <v>8963</v>
      </c>
      <c r="B17752" s="370" t="s">
        <v>8964</v>
      </c>
      <c r="C17752" s="371" t="s">
        <v>770</v>
      </c>
      <c r="D17752" s="372">
        <v>4.5</v>
      </c>
    </row>
    <row r="17753" spans="1:4" x14ac:dyDescent="0.25">
      <c r="A17753" s="369" t="s">
        <v>9550</v>
      </c>
      <c r="B17753" s="370" t="s">
        <v>9551</v>
      </c>
      <c r="C17753" s="371" t="s">
        <v>569</v>
      </c>
      <c r="D17753" s="372">
        <v>12</v>
      </c>
    </row>
    <row r="17754" spans="1:4" x14ac:dyDescent="0.25">
      <c r="A17754" s="369" t="s">
        <v>9554</v>
      </c>
      <c r="B17754" s="370" t="s">
        <v>9555</v>
      </c>
      <c r="C17754" s="371" t="s">
        <v>569</v>
      </c>
      <c r="D17754" s="372">
        <v>4</v>
      </c>
    </row>
    <row r="17755" spans="1:4" x14ac:dyDescent="0.25">
      <c r="A17755" s="369" t="s">
        <v>9558</v>
      </c>
      <c r="B17755" s="370" t="s">
        <v>9559</v>
      </c>
      <c r="C17755" s="371" t="s">
        <v>569</v>
      </c>
      <c r="D17755" s="372">
        <v>1</v>
      </c>
    </row>
    <row r="17756" spans="1:4" x14ac:dyDescent="0.25">
      <c r="A17756" s="369" t="s">
        <v>9560</v>
      </c>
      <c r="B17756" s="370" t="s">
        <v>9561</v>
      </c>
      <c r="C17756" s="371" t="s">
        <v>569</v>
      </c>
      <c r="D17756" s="372">
        <v>3</v>
      </c>
    </row>
    <row r="17757" spans="1:4" x14ac:dyDescent="0.25">
      <c r="A17757" s="369" t="s">
        <v>12623</v>
      </c>
      <c r="B17757" s="370" t="s">
        <v>12624</v>
      </c>
      <c r="C17757" s="371" t="s">
        <v>569</v>
      </c>
      <c r="D17757" s="372">
        <v>4</v>
      </c>
    </row>
    <row r="17758" spans="1:4" x14ac:dyDescent="0.25">
      <c r="A17758" s="369" t="s">
        <v>13907</v>
      </c>
      <c r="B17758" s="370" t="s">
        <v>13908</v>
      </c>
      <c r="C17758" s="371" t="s">
        <v>569</v>
      </c>
      <c r="D17758" s="372">
        <v>6</v>
      </c>
    </row>
    <row r="17759" spans="1:4" x14ac:dyDescent="0.25">
      <c r="A17759" s="369" t="s">
        <v>14017</v>
      </c>
      <c r="B17759" s="370" t="s">
        <v>14018</v>
      </c>
      <c r="C17759" s="371" t="s">
        <v>569</v>
      </c>
      <c r="D17759" s="372">
        <v>3</v>
      </c>
    </row>
    <row r="17760" spans="1:4" x14ac:dyDescent="0.25">
      <c r="A17760" s="369" t="s">
        <v>14019</v>
      </c>
      <c r="B17760" s="370" t="s">
        <v>14020</v>
      </c>
      <c r="C17760" s="371" t="s">
        <v>569</v>
      </c>
      <c r="D17760" s="372">
        <v>3</v>
      </c>
    </row>
    <row r="17761" spans="1:4" ht="30" x14ac:dyDescent="0.25">
      <c r="A17761" s="369" t="s">
        <v>14021</v>
      </c>
      <c r="B17761" s="370" t="s">
        <v>14022</v>
      </c>
      <c r="C17761" s="371" t="s">
        <v>569</v>
      </c>
      <c r="D17761" s="372">
        <v>3</v>
      </c>
    </row>
    <row r="17762" spans="1:4" x14ac:dyDescent="0.25">
      <c r="A17762" s="369" t="s">
        <v>14023</v>
      </c>
      <c r="B17762" s="370" t="s">
        <v>14024</v>
      </c>
      <c r="C17762" s="371" t="s">
        <v>569</v>
      </c>
      <c r="D17762" s="372">
        <v>3</v>
      </c>
    </row>
    <row r="17763" spans="1:4" x14ac:dyDescent="0.25">
      <c r="A17763" s="369" t="s">
        <v>14465</v>
      </c>
      <c r="B17763" s="370" t="s">
        <v>14466</v>
      </c>
      <c r="C17763" s="371" t="s">
        <v>569</v>
      </c>
      <c r="D17763" s="372">
        <v>2</v>
      </c>
    </row>
    <row r="17764" spans="1:4" x14ac:dyDescent="0.25">
      <c r="A17764" s="374" t="s">
        <v>5911</v>
      </c>
      <c r="B17764" s="375" t="s">
        <v>8532</v>
      </c>
      <c r="C17764" s="376" t="s">
        <v>569</v>
      </c>
      <c r="D17764" s="377"/>
    </row>
    <row r="17765" spans="1:4" x14ac:dyDescent="0.25">
      <c r="A17765" s="369" t="s">
        <v>8915</v>
      </c>
      <c r="B17765" s="370" t="s">
        <v>8916</v>
      </c>
      <c r="C17765" s="371" t="s">
        <v>770</v>
      </c>
      <c r="D17765" s="372">
        <v>6</v>
      </c>
    </row>
    <row r="17766" spans="1:4" x14ac:dyDescent="0.25">
      <c r="A17766" s="369" t="s">
        <v>8963</v>
      </c>
      <c r="B17766" s="370" t="s">
        <v>8964</v>
      </c>
      <c r="C17766" s="371" t="s">
        <v>770</v>
      </c>
      <c r="D17766" s="372">
        <v>6</v>
      </c>
    </row>
    <row r="17767" spans="1:4" x14ac:dyDescent="0.25">
      <c r="A17767" s="369" t="s">
        <v>9544</v>
      </c>
      <c r="B17767" s="370" t="s">
        <v>9545</v>
      </c>
      <c r="C17767" s="371" t="s">
        <v>569</v>
      </c>
      <c r="D17767" s="372">
        <v>4</v>
      </c>
    </row>
    <row r="17768" spans="1:4" x14ac:dyDescent="0.25">
      <c r="A17768" s="369" t="s">
        <v>9546</v>
      </c>
      <c r="B17768" s="370" t="s">
        <v>9547</v>
      </c>
      <c r="C17768" s="371" t="s">
        <v>569</v>
      </c>
      <c r="D17768" s="372">
        <v>2</v>
      </c>
    </row>
    <row r="17769" spans="1:4" x14ac:dyDescent="0.25">
      <c r="A17769" s="369" t="s">
        <v>9550</v>
      </c>
      <c r="B17769" s="370" t="s">
        <v>9551</v>
      </c>
      <c r="C17769" s="371" t="s">
        <v>569</v>
      </c>
      <c r="D17769" s="372">
        <v>11</v>
      </c>
    </row>
    <row r="17770" spans="1:4" x14ac:dyDescent="0.25">
      <c r="A17770" s="369" t="s">
        <v>9554</v>
      </c>
      <c r="B17770" s="370" t="s">
        <v>9555</v>
      </c>
      <c r="C17770" s="371" t="s">
        <v>569</v>
      </c>
      <c r="D17770" s="372">
        <v>4</v>
      </c>
    </row>
    <row r="17771" spans="1:4" x14ac:dyDescent="0.25">
      <c r="A17771" s="369" t="s">
        <v>9556</v>
      </c>
      <c r="B17771" s="370" t="s">
        <v>9557</v>
      </c>
      <c r="C17771" s="371" t="s">
        <v>569</v>
      </c>
      <c r="D17771" s="372">
        <v>2</v>
      </c>
    </row>
    <row r="17772" spans="1:4" x14ac:dyDescent="0.25">
      <c r="A17772" s="369" t="s">
        <v>9558</v>
      </c>
      <c r="B17772" s="370" t="s">
        <v>9559</v>
      </c>
      <c r="C17772" s="371" t="s">
        <v>569</v>
      </c>
      <c r="D17772" s="372">
        <v>2</v>
      </c>
    </row>
    <row r="17773" spans="1:4" x14ac:dyDescent="0.25">
      <c r="A17773" s="369" t="s">
        <v>12623</v>
      </c>
      <c r="B17773" s="370" t="s">
        <v>12624</v>
      </c>
      <c r="C17773" s="371" t="s">
        <v>569</v>
      </c>
      <c r="D17773" s="372">
        <v>4</v>
      </c>
    </row>
    <row r="17774" spans="1:4" x14ac:dyDescent="0.25">
      <c r="A17774" s="369" t="s">
        <v>12831</v>
      </c>
      <c r="B17774" s="370" t="s">
        <v>12832</v>
      </c>
      <c r="C17774" s="371" t="s">
        <v>569</v>
      </c>
      <c r="D17774" s="372">
        <v>1</v>
      </c>
    </row>
    <row r="17775" spans="1:4" x14ac:dyDescent="0.25">
      <c r="A17775" s="369" t="s">
        <v>13511</v>
      </c>
      <c r="B17775" s="370" t="s">
        <v>13512</v>
      </c>
      <c r="C17775" s="371" t="s">
        <v>569</v>
      </c>
      <c r="D17775" s="372">
        <v>1</v>
      </c>
    </row>
    <row r="17776" spans="1:4" x14ac:dyDescent="0.25">
      <c r="A17776" s="369" t="s">
        <v>13907</v>
      </c>
      <c r="B17776" s="370" t="s">
        <v>13908</v>
      </c>
      <c r="C17776" s="371" t="s">
        <v>569</v>
      </c>
      <c r="D17776" s="372">
        <v>6</v>
      </c>
    </row>
    <row r="17777" spans="1:4" ht="30" x14ac:dyDescent="0.25">
      <c r="A17777" s="369" t="s">
        <v>14009</v>
      </c>
      <c r="B17777" s="370" t="s">
        <v>14010</v>
      </c>
      <c r="C17777" s="371" t="s">
        <v>569</v>
      </c>
      <c r="D17777" s="372">
        <v>2</v>
      </c>
    </row>
    <row r="17778" spans="1:4" x14ac:dyDescent="0.25">
      <c r="A17778" s="369" t="s">
        <v>14015</v>
      </c>
      <c r="B17778" s="370" t="s">
        <v>14016</v>
      </c>
      <c r="C17778" s="371" t="s">
        <v>569</v>
      </c>
      <c r="D17778" s="372">
        <v>1</v>
      </c>
    </row>
    <row r="17779" spans="1:4" x14ac:dyDescent="0.25">
      <c r="A17779" s="369" t="s">
        <v>14017</v>
      </c>
      <c r="B17779" s="370" t="s">
        <v>14018</v>
      </c>
      <c r="C17779" s="371" t="s">
        <v>569</v>
      </c>
      <c r="D17779" s="372">
        <v>3</v>
      </c>
    </row>
    <row r="17780" spans="1:4" x14ac:dyDescent="0.25">
      <c r="A17780" s="369" t="s">
        <v>14019</v>
      </c>
      <c r="B17780" s="370" t="s">
        <v>14020</v>
      </c>
      <c r="C17780" s="371" t="s">
        <v>569</v>
      </c>
      <c r="D17780" s="372">
        <v>3</v>
      </c>
    </row>
    <row r="17781" spans="1:4" ht="30" x14ac:dyDescent="0.25">
      <c r="A17781" s="369" t="s">
        <v>14021</v>
      </c>
      <c r="B17781" s="370" t="s">
        <v>14022</v>
      </c>
      <c r="C17781" s="371" t="s">
        <v>569</v>
      </c>
      <c r="D17781" s="372">
        <v>3</v>
      </c>
    </row>
    <row r="17782" spans="1:4" x14ac:dyDescent="0.25">
      <c r="A17782" s="369" t="s">
        <v>14023</v>
      </c>
      <c r="B17782" s="370" t="s">
        <v>14024</v>
      </c>
      <c r="C17782" s="371" t="s">
        <v>569</v>
      </c>
      <c r="D17782" s="372">
        <v>3</v>
      </c>
    </row>
    <row r="17783" spans="1:4" x14ac:dyDescent="0.25">
      <c r="A17783" s="369" t="s">
        <v>14465</v>
      </c>
      <c r="B17783" s="370" t="s">
        <v>14466</v>
      </c>
      <c r="C17783" s="371" t="s">
        <v>569</v>
      </c>
      <c r="D17783" s="372">
        <v>2</v>
      </c>
    </row>
    <row r="17784" spans="1:4" x14ac:dyDescent="0.25">
      <c r="A17784" s="369" t="s">
        <v>14469</v>
      </c>
      <c r="B17784" s="370" t="s">
        <v>3243</v>
      </c>
      <c r="C17784" s="371" t="s">
        <v>569</v>
      </c>
      <c r="D17784" s="372">
        <v>2</v>
      </c>
    </row>
    <row r="17785" spans="1:4" x14ac:dyDescent="0.25">
      <c r="A17785" s="374" t="s">
        <v>5912</v>
      </c>
      <c r="B17785" s="375" t="s">
        <v>5913</v>
      </c>
      <c r="C17785" s="376" t="s">
        <v>569</v>
      </c>
      <c r="D17785" s="377"/>
    </row>
    <row r="17786" spans="1:4" x14ac:dyDescent="0.25">
      <c r="A17786" s="369" t="s">
        <v>8915</v>
      </c>
      <c r="B17786" s="370" t="s">
        <v>8916</v>
      </c>
      <c r="C17786" s="371" t="s">
        <v>770</v>
      </c>
      <c r="D17786" s="372">
        <v>4.5</v>
      </c>
    </row>
    <row r="17787" spans="1:4" x14ac:dyDescent="0.25">
      <c r="A17787" s="369" t="s">
        <v>8963</v>
      </c>
      <c r="B17787" s="370" t="s">
        <v>8964</v>
      </c>
      <c r="C17787" s="371" t="s">
        <v>770</v>
      </c>
      <c r="D17787" s="372">
        <v>4.5</v>
      </c>
    </row>
    <row r="17788" spans="1:4" x14ac:dyDescent="0.25">
      <c r="A17788" s="369" t="s">
        <v>9544</v>
      </c>
      <c r="B17788" s="370" t="s">
        <v>9545</v>
      </c>
      <c r="C17788" s="371" t="s">
        <v>569</v>
      </c>
      <c r="D17788" s="372">
        <v>6</v>
      </c>
    </row>
    <row r="17789" spans="1:4" x14ac:dyDescent="0.25">
      <c r="A17789" s="369" t="s">
        <v>9546</v>
      </c>
      <c r="B17789" s="370" t="s">
        <v>9547</v>
      </c>
      <c r="C17789" s="371" t="s">
        <v>569</v>
      </c>
      <c r="D17789" s="372">
        <v>2</v>
      </c>
    </row>
    <row r="17790" spans="1:4" x14ac:dyDescent="0.25">
      <c r="A17790" s="369" t="s">
        <v>9550</v>
      </c>
      <c r="B17790" s="370" t="s">
        <v>9551</v>
      </c>
      <c r="C17790" s="371" t="s">
        <v>569</v>
      </c>
      <c r="D17790" s="372">
        <v>10</v>
      </c>
    </row>
    <row r="17791" spans="1:4" x14ac:dyDescent="0.25">
      <c r="A17791" s="369" t="s">
        <v>9554</v>
      </c>
      <c r="B17791" s="370" t="s">
        <v>9555</v>
      </c>
      <c r="C17791" s="371" t="s">
        <v>569</v>
      </c>
      <c r="D17791" s="372">
        <v>2</v>
      </c>
    </row>
    <row r="17792" spans="1:4" x14ac:dyDescent="0.25">
      <c r="A17792" s="369" t="s">
        <v>9556</v>
      </c>
      <c r="B17792" s="370" t="s">
        <v>9557</v>
      </c>
      <c r="C17792" s="371" t="s">
        <v>569</v>
      </c>
      <c r="D17792" s="372">
        <v>2</v>
      </c>
    </row>
    <row r="17793" spans="1:4" x14ac:dyDescent="0.25">
      <c r="A17793" s="369" t="s">
        <v>12627</v>
      </c>
      <c r="B17793" s="370" t="s">
        <v>12628</v>
      </c>
      <c r="C17793" s="371" t="s">
        <v>569</v>
      </c>
      <c r="D17793" s="372">
        <v>2</v>
      </c>
    </row>
    <row r="17794" spans="1:4" x14ac:dyDescent="0.25">
      <c r="A17794" s="369" t="s">
        <v>12831</v>
      </c>
      <c r="B17794" s="370" t="s">
        <v>12832</v>
      </c>
      <c r="C17794" s="371" t="s">
        <v>569</v>
      </c>
      <c r="D17794" s="372">
        <v>3</v>
      </c>
    </row>
    <row r="17795" spans="1:4" x14ac:dyDescent="0.25">
      <c r="A17795" s="369" t="s">
        <v>13509</v>
      </c>
      <c r="B17795" s="370" t="s">
        <v>13510</v>
      </c>
      <c r="C17795" s="371" t="s">
        <v>569</v>
      </c>
      <c r="D17795" s="372">
        <v>3</v>
      </c>
    </row>
    <row r="17796" spans="1:4" x14ac:dyDescent="0.25">
      <c r="A17796" s="369" t="s">
        <v>13907</v>
      </c>
      <c r="B17796" s="370" t="s">
        <v>13908</v>
      </c>
      <c r="C17796" s="371" t="s">
        <v>569</v>
      </c>
      <c r="D17796" s="372">
        <v>12</v>
      </c>
    </row>
    <row r="17797" spans="1:4" ht="30" x14ac:dyDescent="0.25">
      <c r="A17797" s="369" t="s">
        <v>14009</v>
      </c>
      <c r="B17797" s="370" t="s">
        <v>14010</v>
      </c>
      <c r="C17797" s="371" t="s">
        <v>569</v>
      </c>
      <c r="D17797" s="372">
        <v>2</v>
      </c>
    </row>
    <row r="17798" spans="1:4" x14ac:dyDescent="0.25">
      <c r="A17798" s="369" t="s">
        <v>14015</v>
      </c>
      <c r="B17798" s="370" t="s">
        <v>14016</v>
      </c>
      <c r="C17798" s="371" t="s">
        <v>569</v>
      </c>
      <c r="D17798" s="372">
        <v>3</v>
      </c>
    </row>
    <row r="17799" spans="1:4" x14ac:dyDescent="0.25">
      <c r="A17799" s="369" t="s">
        <v>14017</v>
      </c>
      <c r="B17799" s="370" t="s">
        <v>14018</v>
      </c>
      <c r="C17799" s="371" t="s">
        <v>569</v>
      </c>
      <c r="D17799" s="372">
        <v>6</v>
      </c>
    </row>
    <row r="17800" spans="1:4" x14ac:dyDescent="0.25">
      <c r="A17800" s="369" t="s">
        <v>14019</v>
      </c>
      <c r="B17800" s="370" t="s">
        <v>14020</v>
      </c>
      <c r="C17800" s="371" t="s">
        <v>569</v>
      </c>
      <c r="D17800" s="372">
        <v>6</v>
      </c>
    </row>
    <row r="17801" spans="1:4" ht="30" x14ac:dyDescent="0.25">
      <c r="A17801" s="369" t="s">
        <v>14021</v>
      </c>
      <c r="B17801" s="370" t="s">
        <v>14022</v>
      </c>
      <c r="C17801" s="371" t="s">
        <v>569</v>
      </c>
      <c r="D17801" s="372">
        <v>6</v>
      </c>
    </row>
    <row r="17802" spans="1:4" x14ac:dyDescent="0.25">
      <c r="A17802" s="369" t="s">
        <v>14023</v>
      </c>
      <c r="B17802" s="370" t="s">
        <v>14024</v>
      </c>
      <c r="C17802" s="371" t="s">
        <v>569</v>
      </c>
      <c r="D17802" s="372">
        <v>6</v>
      </c>
    </row>
    <row r="17803" spans="1:4" x14ac:dyDescent="0.25">
      <c r="A17803" s="369" t="s">
        <v>14465</v>
      </c>
      <c r="B17803" s="370" t="s">
        <v>14466</v>
      </c>
      <c r="C17803" s="371" t="s">
        <v>569</v>
      </c>
      <c r="D17803" s="372">
        <v>2</v>
      </c>
    </row>
    <row r="17804" spans="1:4" x14ac:dyDescent="0.25">
      <c r="A17804" s="369" t="s">
        <v>14469</v>
      </c>
      <c r="B17804" s="370" t="s">
        <v>3243</v>
      </c>
      <c r="C17804" s="371" t="s">
        <v>569</v>
      </c>
      <c r="D17804" s="372">
        <v>2</v>
      </c>
    </row>
    <row r="17805" spans="1:4" x14ac:dyDescent="0.25">
      <c r="A17805" s="374" t="s">
        <v>5914</v>
      </c>
      <c r="B17805" s="375" t="s">
        <v>5915</v>
      </c>
      <c r="C17805" s="376" t="s">
        <v>569</v>
      </c>
      <c r="D17805" s="377"/>
    </row>
    <row r="17806" spans="1:4" x14ac:dyDescent="0.25">
      <c r="A17806" s="369" t="s">
        <v>8915</v>
      </c>
      <c r="B17806" s="370" t="s">
        <v>8916</v>
      </c>
      <c r="C17806" s="371" t="s">
        <v>770</v>
      </c>
      <c r="D17806" s="372">
        <v>4.5</v>
      </c>
    </row>
    <row r="17807" spans="1:4" x14ac:dyDescent="0.25">
      <c r="A17807" s="369" t="s">
        <v>8963</v>
      </c>
      <c r="B17807" s="370" t="s">
        <v>8964</v>
      </c>
      <c r="C17807" s="371" t="s">
        <v>770</v>
      </c>
      <c r="D17807" s="372">
        <v>4.5</v>
      </c>
    </row>
    <row r="17808" spans="1:4" x14ac:dyDescent="0.25">
      <c r="A17808" s="369" t="s">
        <v>9544</v>
      </c>
      <c r="B17808" s="370" t="s">
        <v>9545</v>
      </c>
      <c r="C17808" s="371" t="s">
        <v>569</v>
      </c>
      <c r="D17808" s="372">
        <v>4</v>
      </c>
    </row>
    <row r="17809" spans="1:4" x14ac:dyDescent="0.25">
      <c r="A17809" s="369" t="s">
        <v>9546</v>
      </c>
      <c r="B17809" s="370" t="s">
        <v>9547</v>
      </c>
      <c r="C17809" s="371" t="s">
        <v>569</v>
      </c>
      <c r="D17809" s="372">
        <v>2</v>
      </c>
    </row>
    <row r="17810" spans="1:4" x14ac:dyDescent="0.25">
      <c r="A17810" s="369" t="s">
        <v>9550</v>
      </c>
      <c r="B17810" s="370" t="s">
        <v>9551</v>
      </c>
      <c r="C17810" s="371" t="s">
        <v>569</v>
      </c>
      <c r="D17810" s="372">
        <v>14</v>
      </c>
    </row>
    <row r="17811" spans="1:4" x14ac:dyDescent="0.25">
      <c r="A17811" s="369" t="s">
        <v>9554</v>
      </c>
      <c r="B17811" s="370" t="s">
        <v>9555</v>
      </c>
      <c r="C17811" s="371" t="s">
        <v>569</v>
      </c>
      <c r="D17811" s="372">
        <v>4</v>
      </c>
    </row>
    <row r="17812" spans="1:4" x14ac:dyDescent="0.25">
      <c r="A17812" s="369" t="s">
        <v>9556</v>
      </c>
      <c r="B17812" s="370" t="s">
        <v>9557</v>
      </c>
      <c r="C17812" s="371" t="s">
        <v>569</v>
      </c>
      <c r="D17812" s="372">
        <v>2</v>
      </c>
    </row>
    <row r="17813" spans="1:4" x14ac:dyDescent="0.25">
      <c r="A17813" s="369" t="s">
        <v>9558</v>
      </c>
      <c r="B17813" s="370" t="s">
        <v>9559</v>
      </c>
      <c r="C17813" s="371" t="s">
        <v>569</v>
      </c>
      <c r="D17813" s="372">
        <v>2</v>
      </c>
    </row>
    <row r="17814" spans="1:4" x14ac:dyDescent="0.25">
      <c r="A17814" s="369" t="s">
        <v>12623</v>
      </c>
      <c r="B17814" s="370" t="s">
        <v>12624</v>
      </c>
      <c r="C17814" s="371" t="s">
        <v>569</v>
      </c>
      <c r="D17814" s="372">
        <v>4</v>
      </c>
    </row>
    <row r="17815" spans="1:4" x14ac:dyDescent="0.25">
      <c r="A17815" s="369" t="s">
        <v>12831</v>
      </c>
      <c r="B17815" s="370" t="s">
        <v>12832</v>
      </c>
      <c r="C17815" s="371" t="s">
        <v>569</v>
      </c>
      <c r="D17815" s="372">
        <v>6</v>
      </c>
    </row>
    <row r="17816" spans="1:4" ht="30" x14ac:dyDescent="0.25">
      <c r="A17816" s="369" t="s">
        <v>14009</v>
      </c>
      <c r="B17816" s="370" t="s">
        <v>14010</v>
      </c>
      <c r="C17816" s="371" t="s">
        <v>569</v>
      </c>
      <c r="D17816" s="372">
        <v>2</v>
      </c>
    </row>
    <row r="17817" spans="1:4" x14ac:dyDescent="0.25">
      <c r="A17817" s="369" t="s">
        <v>14011</v>
      </c>
      <c r="B17817" s="370" t="s">
        <v>14012</v>
      </c>
      <c r="C17817" s="371" t="s">
        <v>569</v>
      </c>
      <c r="D17817" s="372">
        <v>3</v>
      </c>
    </row>
    <row r="17818" spans="1:4" x14ac:dyDescent="0.25">
      <c r="A17818" s="369" t="s">
        <v>14015</v>
      </c>
      <c r="B17818" s="370" t="s">
        <v>14016</v>
      </c>
      <c r="C17818" s="371" t="s">
        <v>569</v>
      </c>
      <c r="D17818" s="372">
        <v>6</v>
      </c>
    </row>
    <row r="17819" spans="1:4" x14ac:dyDescent="0.25">
      <c r="A17819" s="369" t="s">
        <v>14465</v>
      </c>
      <c r="B17819" s="370" t="s">
        <v>14466</v>
      </c>
      <c r="C17819" s="371" t="s">
        <v>569</v>
      </c>
      <c r="D17819" s="372">
        <v>2</v>
      </c>
    </row>
    <row r="17820" spans="1:4" x14ac:dyDescent="0.25">
      <c r="A17820" s="369" t="s">
        <v>14469</v>
      </c>
      <c r="B17820" s="370" t="s">
        <v>3243</v>
      </c>
      <c r="C17820" s="371" t="s">
        <v>569</v>
      </c>
      <c r="D17820" s="372">
        <v>2</v>
      </c>
    </row>
    <row r="17821" spans="1:4" x14ac:dyDescent="0.25">
      <c r="A17821" s="374" t="s">
        <v>5916</v>
      </c>
      <c r="B17821" s="375" t="s">
        <v>5917</v>
      </c>
      <c r="C17821" s="376" t="s">
        <v>569</v>
      </c>
      <c r="D17821" s="377"/>
    </row>
    <row r="17822" spans="1:4" x14ac:dyDescent="0.25">
      <c r="A17822" s="369" t="s">
        <v>8915</v>
      </c>
      <c r="B17822" s="370" t="s">
        <v>8916</v>
      </c>
      <c r="C17822" s="371" t="s">
        <v>770</v>
      </c>
      <c r="D17822" s="372">
        <v>6</v>
      </c>
    </row>
    <row r="17823" spans="1:4" x14ac:dyDescent="0.25">
      <c r="A17823" s="369" t="s">
        <v>8963</v>
      </c>
      <c r="B17823" s="370" t="s">
        <v>8964</v>
      </c>
      <c r="C17823" s="371" t="s">
        <v>770</v>
      </c>
      <c r="D17823" s="372">
        <v>6</v>
      </c>
    </row>
    <row r="17824" spans="1:4" x14ac:dyDescent="0.25">
      <c r="A17824" s="369" t="s">
        <v>9544</v>
      </c>
      <c r="B17824" s="370" t="s">
        <v>9545</v>
      </c>
      <c r="C17824" s="371" t="s">
        <v>569</v>
      </c>
      <c r="D17824" s="372">
        <v>4</v>
      </c>
    </row>
    <row r="17825" spans="1:4" x14ac:dyDescent="0.25">
      <c r="A17825" s="369" t="s">
        <v>9546</v>
      </c>
      <c r="B17825" s="370" t="s">
        <v>9547</v>
      </c>
      <c r="C17825" s="371" t="s">
        <v>569</v>
      </c>
      <c r="D17825" s="372">
        <v>2</v>
      </c>
    </row>
    <row r="17826" spans="1:4" x14ac:dyDescent="0.25">
      <c r="A17826" s="369" t="s">
        <v>9550</v>
      </c>
      <c r="B17826" s="370" t="s">
        <v>9551</v>
      </c>
      <c r="C17826" s="371" t="s">
        <v>569</v>
      </c>
      <c r="D17826" s="372">
        <v>8</v>
      </c>
    </row>
    <row r="17827" spans="1:4" x14ac:dyDescent="0.25">
      <c r="A17827" s="369" t="s">
        <v>9554</v>
      </c>
      <c r="B17827" s="370" t="s">
        <v>9555</v>
      </c>
      <c r="C17827" s="371" t="s">
        <v>569</v>
      </c>
      <c r="D17827" s="372">
        <v>4</v>
      </c>
    </row>
    <row r="17828" spans="1:4" x14ac:dyDescent="0.25">
      <c r="A17828" s="369" t="s">
        <v>9556</v>
      </c>
      <c r="B17828" s="370" t="s">
        <v>9557</v>
      </c>
      <c r="C17828" s="371" t="s">
        <v>569</v>
      </c>
      <c r="D17828" s="372">
        <v>2</v>
      </c>
    </row>
    <row r="17829" spans="1:4" x14ac:dyDescent="0.25">
      <c r="A17829" s="369" t="s">
        <v>9558</v>
      </c>
      <c r="B17829" s="370" t="s">
        <v>9559</v>
      </c>
      <c r="C17829" s="371" t="s">
        <v>569</v>
      </c>
      <c r="D17829" s="372">
        <v>2</v>
      </c>
    </row>
    <row r="17830" spans="1:4" x14ac:dyDescent="0.25">
      <c r="A17830" s="369" t="s">
        <v>12623</v>
      </c>
      <c r="B17830" s="370" t="s">
        <v>12624</v>
      </c>
      <c r="C17830" s="371" t="s">
        <v>569</v>
      </c>
      <c r="D17830" s="372">
        <v>4</v>
      </c>
    </row>
    <row r="17831" spans="1:4" x14ac:dyDescent="0.25">
      <c r="A17831" s="369" t="s">
        <v>12831</v>
      </c>
      <c r="B17831" s="370" t="s">
        <v>12832</v>
      </c>
      <c r="C17831" s="371" t="s">
        <v>569</v>
      </c>
      <c r="D17831" s="372">
        <v>3</v>
      </c>
    </row>
    <row r="17832" spans="1:4" x14ac:dyDescent="0.25">
      <c r="A17832" s="369" t="s">
        <v>13511</v>
      </c>
      <c r="B17832" s="370" t="s">
        <v>13512</v>
      </c>
      <c r="C17832" s="371" t="s">
        <v>569</v>
      </c>
      <c r="D17832" s="372">
        <v>2</v>
      </c>
    </row>
    <row r="17833" spans="1:4" x14ac:dyDescent="0.25">
      <c r="A17833" s="369" t="s">
        <v>13907</v>
      </c>
      <c r="B17833" s="370" t="s">
        <v>13908</v>
      </c>
      <c r="C17833" s="371" t="s">
        <v>569</v>
      </c>
      <c r="D17833" s="372">
        <v>12</v>
      </c>
    </row>
    <row r="17834" spans="1:4" ht="30" x14ac:dyDescent="0.25">
      <c r="A17834" s="369" t="s">
        <v>14009</v>
      </c>
      <c r="B17834" s="370" t="s">
        <v>14010</v>
      </c>
      <c r="C17834" s="371" t="s">
        <v>569</v>
      </c>
      <c r="D17834" s="372">
        <v>2</v>
      </c>
    </row>
    <row r="17835" spans="1:4" x14ac:dyDescent="0.25">
      <c r="A17835" s="369" t="s">
        <v>14015</v>
      </c>
      <c r="B17835" s="370" t="s">
        <v>14016</v>
      </c>
      <c r="C17835" s="371" t="s">
        <v>569</v>
      </c>
      <c r="D17835" s="372">
        <v>3</v>
      </c>
    </row>
    <row r="17836" spans="1:4" x14ac:dyDescent="0.25">
      <c r="A17836" s="369" t="s">
        <v>14017</v>
      </c>
      <c r="B17836" s="370" t="s">
        <v>14018</v>
      </c>
      <c r="C17836" s="371" t="s">
        <v>569</v>
      </c>
      <c r="D17836" s="372">
        <v>6</v>
      </c>
    </row>
    <row r="17837" spans="1:4" x14ac:dyDescent="0.25">
      <c r="A17837" s="369" t="s">
        <v>14019</v>
      </c>
      <c r="B17837" s="370" t="s">
        <v>14020</v>
      </c>
      <c r="C17837" s="371" t="s">
        <v>569</v>
      </c>
      <c r="D17837" s="372">
        <v>6</v>
      </c>
    </row>
    <row r="17838" spans="1:4" ht="30" x14ac:dyDescent="0.25">
      <c r="A17838" s="369" t="s">
        <v>14021</v>
      </c>
      <c r="B17838" s="370" t="s">
        <v>14022</v>
      </c>
      <c r="C17838" s="371" t="s">
        <v>569</v>
      </c>
      <c r="D17838" s="372">
        <v>6</v>
      </c>
    </row>
    <row r="17839" spans="1:4" x14ac:dyDescent="0.25">
      <c r="A17839" s="369" t="s">
        <v>14023</v>
      </c>
      <c r="B17839" s="370" t="s">
        <v>14024</v>
      </c>
      <c r="C17839" s="371" t="s">
        <v>569</v>
      </c>
      <c r="D17839" s="372">
        <v>6</v>
      </c>
    </row>
    <row r="17840" spans="1:4" x14ac:dyDescent="0.25">
      <c r="A17840" s="369" t="s">
        <v>14465</v>
      </c>
      <c r="B17840" s="370" t="s">
        <v>14466</v>
      </c>
      <c r="C17840" s="371" t="s">
        <v>569</v>
      </c>
      <c r="D17840" s="372">
        <v>2</v>
      </c>
    </row>
    <row r="17841" spans="1:4" x14ac:dyDescent="0.25">
      <c r="A17841" s="369" t="s">
        <v>14469</v>
      </c>
      <c r="B17841" s="370" t="s">
        <v>3243</v>
      </c>
      <c r="C17841" s="371" t="s">
        <v>569</v>
      </c>
      <c r="D17841" s="372">
        <v>2</v>
      </c>
    </row>
    <row r="17842" spans="1:4" x14ac:dyDescent="0.25">
      <c r="A17842" s="374" t="s">
        <v>5918</v>
      </c>
      <c r="B17842" s="375" t="s">
        <v>8533</v>
      </c>
      <c r="C17842" s="376" t="s">
        <v>569</v>
      </c>
      <c r="D17842" s="377"/>
    </row>
    <row r="17843" spans="1:4" x14ac:dyDescent="0.25">
      <c r="A17843" s="369" t="s">
        <v>8915</v>
      </c>
      <c r="B17843" s="370" t="s">
        <v>8916</v>
      </c>
      <c r="C17843" s="371" t="s">
        <v>770</v>
      </c>
      <c r="D17843" s="372">
        <v>2</v>
      </c>
    </row>
    <row r="17844" spans="1:4" x14ac:dyDescent="0.25">
      <c r="A17844" s="369" t="s">
        <v>8963</v>
      </c>
      <c r="B17844" s="370" t="s">
        <v>8964</v>
      </c>
      <c r="C17844" s="371" t="s">
        <v>770</v>
      </c>
      <c r="D17844" s="372">
        <v>2</v>
      </c>
    </row>
    <row r="17845" spans="1:4" x14ac:dyDescent="0.25">
      <c r="A17845" s="369" t="s">
        <v>13905</v>
      </c>
      <c r="B17845" s="370" t="s">
        <v>13906</v>
      </c>
      <c r="C17845" s="371" t="s">
        <v>569</v>
      </c>
      <c r="D17845" s="372">
        <v>1</v>
      </c>
    </row>
    <row r="17846" spans="1:4" x14ac:dyDescent="0.25">
      <c r="A17846" s="369" t="s">
        <v>13909</v>
      </c>
      <c r="B17846" s="370" t="s">
        <v>13910</v>
      </c>
      <c r="C17846" s="371" t="s">
        <v>569</v>
      </c>
      <c r="D17846" s="372">
        <v>2</v>
      </c>
    </row>
    <row r="17847" spans="1:4" ht="30" x14ac:dyDescent="0.25">
      <c r="A17847" s="369" t="s">
        <v>14009</v>
      </c>
      <c r="B17847" s="370" t="s">
        <v>14010</v>
      </c>
      <c r="C17847" s="371" t="s">
        <v>569</v>
      </c>
      <c r="D17847" s="372">
        <v>1</v>
      </c>
    </row>
    <row r="17848" spans="1:4" x14ac:dyDescent="0.25">
      <c r="A17848" s="374" t="s">
        <v>5919</v>
      </c>
      <c r="B17848" s="375" t="s">
        <v>8534</v>
      </c>
      <c r="C17848" s="376" t="s">
        <v>569</v>
      </c>
      <c r="D17848" s="377"/>
    </row>
    <row r="17849" spans="1:4" x14ac:dyDescent="0.25">
      <c r="A17849" s="369" t="s">
        <v>8915</v>
      </c>
      <c r="B17849" s="370" t="s">
        <v>8916</v>
      </c>
      <c r="C17849" s="371" t="s">
        <v>770</v>
      </c>
      <c r="D17849" s="372">
        <v>2</v>
      </c>
    </row>
    <row r="17850" spans="1:4" x14ac:dyDescent="0.25">
      <c r="A17850" s="369" t="s">
        <v>8963</v>
      </c>
      <c r="B17850" s="370" t="s">
        <v>8964</v>
      </c>
      <c r="C17850" s="371" t="s">
        <v>770</v>
      </c>
      <c r="D17850" s="372">
        <v>2</v>
      </c>
    </row>
    <row r="17851" spans="1:4" x14ac:dyDescent="0.25">
      <c r="A17851" s="369" t="s">
        <v>13905</v>
      </c>
      <c r="B17851" s="370" t="s">
        <v>13906</v>
      </c>
      <c r="C17851" s="371" t="s">
        <v>569</v>
      </c>
      <c r="D17851" s="372">
        <v>1</v>
      </c>
    </row>
    <row r="17852" spans="1:4" x14ac:dyDescent="0.25">
      <c r="A17852" s="369" t="s">
        <v>13909</v>
      </c>
      <c r="B17852" s="370" t="s">
        <v>13910</v>
      </c>
      <c r="C17852" s="371" t="s">
        <v>569</v>
      </c>
      <c r="D17852" s="372">
        <v>3</v>
      </c>
    </row>
    <row r="17853" spans="1:4" ht="30" x14ac:dyDescent="0.25">
      <c r="A17853" s="369" t="s">
        <v>14009</v>
      </c>
      <c r="B17853" s="370" t="s">
        <v>14010</v>
      </c>
      <c r="C17853" s="371" t="s">
        <v>569</v>
      </c>
      <c r="D17853" s="372">
        <v>1</v>
      </c>
    </row>
    <row r="17854" spans="1:4" x14ac:dyDescent="0.25">
      <c r="A17854" s="374" t="s">
        <v>5920</v>
      </c>
      <c r="B17854" s="375" t="s">
        <v>8535</v>
      </c>
      <c r="C17854" s="376" t="s">
        <v>569</v>
      </c>
      <c r="D17854" s="377"/>
    </row>
    <row r="17855" spans="1:4" x14ac:dyDescent="0.25">
      <c r="A17855" s="369" t="s">
        <v>8915</v>
      </c>
      <c r="B17855" s="370" t="s">
        <v>8916</v>
      </c>
      <c r="C17855" s="371" t="s">
        <v>770</v>
      </c>
      <c r="D17855" s="372">
        <v>2.5</v>
      </c>
    </row>
    <row r="17856" spans="1:4" x14ac:dyDescent="0.25">
      <c r="A17856" s="369" t="s">
        <v>8963</v>
      </c>
      <c r="B17856" s="370" t="s">
        <v>8964</v>
      </c>
      <c r="C17856" s="371" t="s">
        <v>770</v>
      </c>
      <c r="D17856" s="372">
        <v>2.5</v>
      </c>
    </row>
    <row r="17857" spans="1:4" x14ac:dyDescent="0.25">
      <c r="A17857" s="369" t="s">
        <v>13903</v>
      </c>
      <c r="B17857" s="370" t="s">
        <v>13904</v>
      </c>
      <c r="C17857" s="371" t="s">
        <v>569</v>
      </c>
      <c r="D17857" s="372">
        <v>1</v>
      </c>
    </row>
    <row r="17858" spans="1:4" x14ac:dyDescent="0.25">
      <c r="A17858" s="369" t="s">
        <v>13905</v>
      </c>
      <c r="B17858" s="370" t="s">
        <v>13906</v>
      </c>
      <c r="C17858" s="371" t="s">
        <v>569</v>
      </c>
      <c r="D17858" s="372">
        <v>1</v>
      </c>
    </row>
    <row r="17859" spans="1:4" x14ac:dyDescent="0.25">
      <c r="A17859" s="369" t="s">
        <v>13909</v>
      </c>
      <c r="B17859" s="370" t="s">
        <v>13910</v>
      </c>
      <c r="C17859" s="371" t="s">
        <v>569</v>
      </c>
      <c r="D17859" s="372">
        <v>3</v>
      </c>
    </row>
    <row r="17860" spans="1:4" ht="30" x14ac:dyDescent="0.25">
      <c r="A17860" s="369" t="s">
        <v>14009</v>
      </c>
      <c r="B17860" s="370" t="s">
        <v>14010</v>
      </c>
      <c r="C17860" s="371" t="s">
        <v>569</v>
      </c>
      <c r="D17860" s="372">
        <v>2</v>
      </c>
    </row>
    <row r="17861" spans="1:4" x14ac:dyDescent="0.25">
      <c r="A17861" s="374" t="s">
        <v>5921</v>
      </c>
      <c r="B17861" s="375" t="s">
        <v>8536</v>
      </c>
      <c r="C17861" s="376" t="s">
        <v>569</v>
      </c>
      <c r="D17861" s="377"/>
    </row>
    <row r="17862" spans="1:4" x14ac:dyDescent="0.25">
      <c r="A17862" s="369" t="s">
        <v>8915</v>
      </c>
      <c r="B17862" s="370" t="s">
        <v>8916</v>
      </c>
      <c r="C17862" s="371" t="s">
        <v>770</v>
      </c>
      <c r="D17862" s="372">
        <v>3</v>
      </c>
    </row>
    <row r="17863" spans="1:4" x14ac:dyDescent="0.25">
      <c r="A17863" s="369" t="s">
        <v>8963</v>
      </c>
      <c r="B17863" s="370" t="s">
        <v>8964</v>
      </c>
      <c r="C17863" s="371" t="s">
        <v>770</v>
      </c>
      <c r="D17863" s="372">
        <v>3</v>
      </c>
    </row>
    <row r="17864" spans="1:4" x14ac:dyDescent="0.25">
      <c r="A17864" s="369" t="s">
        <v>13903</v>
      </c>
      <c r="B17864" s="370" t="s">
        <v>13904</v>
      </c>
      <c r="C17864" s="371" t="s">
        <v>569</v>
      </c>
      <c r="D17864" s="372">
        <v>2</v>
      </c>
    </row>
    <row r="17865" spans="1:4" x14ac:dyDescent="0.25">
      <c r="A17865" s="369" t="s">
        <v>13905</v>
      </c>
      <c r="B17865" s="370" t="s">
        <v>13906</v>
      </c>
      <c r="C17865" s="371" t="s">
        <v>569</v>
      </c>
      <c r="D17865" s="372">
        <v>2</v>
      </c>
    </row>
    <row r="17866" spans="1:4" x14ac:dyDescent="0.25">
      <c r="A17866" s="369" t="s">
        <v>13909</v>
      </c>
      <c r="B17866" s="370" t="s">
        <v>13910</v>
      </c>
      <c r="C17866" s="371" t="s">
        <v>569</v>
      </c>
      <c r="D17866" s="372">
        <v>6</v>
      </c>
    </row>
    <row r="17867" spans="1:4" ht="30" x14ac:dyDescent="0.25">
      <c r="A17867" s="369" t="s">
        <v>14009</v>
      </c>
      <c r="B17867" s="370" t="s">
        <v>14010</v>
      </c>
      <c r="C17867" s="371" t="s">
        <v>569</v>
      </c>
      <c r="D17867" s="372">
        <v>4</v>
      </c>
    </row>
    <row r="17868" spans="1:4" x14ac:dyDescent="0.25">
      <c r="A17868" s="378" t="s">
        <v>8537</v>
      </c>
      <c r="B17868" s="379" t="s">
        <v>15276</v>
      </c>
      <c r="C17868" s="380"/>
      <c r="D17868" s="381"/>
    </row>
    <row r="17869" spans="1:4" x14ac:dyDescent="0.25">
      <c r="A17869" s="374" t="s">
        <v>5922</v>
      </c>
      <c r="B17869" s="375" t="s">
        <v>5923</v>
      </c>
      <c r="C17869" s="376" t="s">
        <v>569</v>
      </c>
      <c r="D17869" s="377"/>
    </row>
    <row r="17870" spans="1:4" x14ac:dyDescent="0.25">
      <c r="A17870" s="369" t="s">
        <v>8935</v>
      </c>
      <c r="B17870" s="370" t="s">
        <v>8936</v>
      </c>
      <c r="C17870" s="371" t="s">
        <v>770</v>
      </c>
      <c r="D17870" s="372">
        <v>3</v>
      </c>
    </row>
    <row r="17871" spans="1:4" x14ac:dyDescent="0.25">
      <c r="A17871" s="369" t="s">
        <v>8949</v>
      </c>
      <c r="B17871" s="370" t="s">
        <v>8950</v>
      </c>
      <c r="C17871" s="371" t="s">
        <v>770</v>
      </c>
      <c r="D17871" s="372">
        <v>8.1999999999999993</v>
      </c>
    </row>
    <row r="17872" spans="1:4" x14ac:dyDescent="0.25">
      <c r="A17872" s="369" t="s">
        <v>8993</v>
      </c>
      <c r="B17872" s="370" t="s">
        <v>8994</v>
      </c>
      <c r="C17872" s="371" t="s">
        <v>32</v>
      </c>
      <c r="D17872" s="372">
        <v>253.44</v>
      </c>
    </row>
    <row r="17873" spans="1:4" x14ac:dyDescent="0.25">
      <c r="A17873" s="369" t="s">
        <v>9043</v>
      </c>
      <c r="B17873" s="370" t="s">
        <v>9044</v>
      </c>
      <c r="C17873" s="371" t="s">
        <v>32</v>
      </c>
      <c r="D17873" s="372">
        <v>0.46</v>
      </c>
    </row>
    <row r="17874" spans="1:4" x14ac:dyDescent="0.25">
      <c r="A17874" s="369" t="s">
        <v>9061</v>
      </c>
      <c r="B17874" s="370" t="s">
        <v>9062</v>
      </c>
      <c r="C17874" s="371" t="s">
        <v>25</v>
      </c>
      <c r="D17874" s="372">
        <v>0.64400000000000002</v>
      </c>
    </row>
    <row r="17875" spans="1:4" ht="30" x14ac:dyDescent="0.25">
      <c r="A17875" s="374" t="s">
        <v>5924</v>
      </c>
      <c r="B17875" s="375" t="s">
        <v>8539</v>
      </c>
      <c r="C17875" s="376" t="s">
        <v>569</v>
      </c>
      <c r="D17875" s="377"/>
    </row>
    <row r="17876" spans="1:4" x14ac:dyDescent="0.25">
      <c r="A17876" s="369" t="s">
        <v>8913</v>
      </c>
      <c r="B17876" s="370" t="s">
        <v>8914</v>
      </c>
      <c r="C17876" s="371" t="s">
        <v>770</v>
      </c>
      <c r="D17876" s="372">
        <v>0.25</v>
      </c>
    </row>
    <row r="17877" spans="1:4" x14ac:dyDescent="0.25">
      <c r="A17877" s="369" t="s">
        <v>8915</v>
      </c>
      <c r="B17877" s="370" t="s">
        <v>8916</v>
      </c>
      <c r="C17877" s="371" t="s">
        <v>770</v>
      </c>
      <c r="D17877" s="372">
        <v>0.5</v>
      </c>
    </row>
    <row r="17878" spans="1:4" ht="30" x14ac:dyDescent="0.25">
      <c r="A17878" s="369" t="s">
        <v>14009</v>
      </c>
      <c r="B17878" s="370" t="s">
        <v>14010</v>
      </c>
      <c r="C17878" s="371" t="s">
        <v>569</v>
      </c>
      <c r="D17878" s="372">
        <v>1</v>
      </c>
    </row>
    <row r="17879" spans="1:4" ht="30" x14ac:dyDescent="0.25">
      <c r="A17879" s="374" t="s">
        <v>5925</v>
      </c>
      <c r="B17879" s="375" t="s">
        <v>8540</v>
      </c>
      <c r="C17879" s="376" t="s">
        <v>569</v>
      </c>
      <c r="D17879" s="377"/>
    </row>
    <row r="17880" spans="1:4" x14ac:dyDescent="0.25">
      <c r="A17880" s="369" t="s">
        <v>8913</v>
      </c>
      <c r="B17880" s="370" t="s">
        <v>8914</v>
      </c>
      <c r="C17880" s="371" t="s">
        <v>770</v>
      </c>
      <c r="D17880" s="372">
        <v>0.5</v>
      </c>
    </row>
    <row r="17881" spans="1:4" x14ac:dyDescent="0.25">
      <c r="A17881" s="369" t="s">
        <v>8915</v>
      </c>
      <c r="B17881" s="370" t="s">
        <v>8916</v>
      </c>
      <c r="C17881" s="371" t="s">
        <v>770</v>
      </c>
      <c r="D17881" s="372">
        <v>1</v>
      </c>
    </row>
    <row r="17882" spans="1:4" x14ac:dyDescent="0.25">
      <c r="A17882" s="369" t="s">
        <v>9544</v>
      </c>
      <c r="B17882" s="370" t="s">
        <v>9545</v>
      </c>
      <c r="C17882" s="371" t="s">
        <v>569</v>
      </c>
      <c r="D17882" s="372">
        <v>3</v>
      </c>
    </row>
    <row r="17883" spans="1:4" x14ac:dyDescent="0.25">
      <c r="A17883" s="369" t="s">
        <v>9546</v>
      </c>
      <c r="B17883" s="370" t="s">
        <v>9547</v>
      </c>
      <c r="C17883" s="371" t="s">
        <v>569</v>
      </c>
      <c r="D17883" s="372">
        <v>3</v>
      </c>
    </row>
    <row r="17884" spans="1:4" ht="30" x14ac:dyDescent="0.25">
      <c r="A17884" s="369" t="s">
        <v>12767</v>
      </c>
      <c r="B17884" s="370" t="s">
        <v>12768</v>
      </c>
      <c r="C17884" s="371" t="s">
        <v>569</v>
      </c>
      <c r="D17884" s="372">
        <v>1</v>
      </c>
    </row>
    <row r="17885" spans="1:4" x14ac:dyDescent="0.25">
      <c r="A17885" s="374" t="s">
        <v>5926</v>
      </c>
      <c r="B17885" s="375" t="s">
        <v>5927</v>
      </c>
      <c r="C17885" s="376" t="s">
        <v>569</v>
      </c>
      <c r="D17885" s="377"/>
    </row>
    <row r="17886" spans="1:4" x14ac:dyDescent="0.25">
      <c r="A17886" s="369" t="s">
        <v>8913</v>
      </c>
      <c r="B17886" s="370" t="s">
        <v>8914</v>
      </c>
      <c r="C17886" s="371" t="s">
        <v>770</v>
      </c>
      <c r="D17886" s="372">
        <v>0.7</v>
      </c>
    </row>
    <row r="17887" spans="1:4" x14ac:dyDescent="0.25">
      <c r="A17887" s="369" t="s">
        <v>8915</v>
      </c>
      <c r="B17887" s="370" t="s">
        <v>8916</v>
      </c>
      <c r="C17887" s="371" t="s">
        <v>770</v>
      </c>
      <c r="D17887" s="372">
        <v>0.7</v>
      </c>
    </row>
    <row r="17888" spans="1:4" ht="30" x14ac:dyDescent="0.25">
      <c r="A17888" s="369" t="s">
        <v>11105</v>
      </c>
      <c r="B17888" s="370" t="s">
        <v>11106</v>
      </c>
      <c r="C17888" s="371" t="s">
        <v>569</v>
      </c>
      <c r="D17888" s="372">
        <v>1</v>
      </c>
    </row>
    <row r="17889" spans="1:4" ht="30" x14ac:dyDescent="0.25">
      <c r="A17889" s="378" t="s">
        <v>8541</v>
      </c>
      <c r="B17889" s="379" t="s">
        <v>15277</v>
      </c>
      <c r="C17889" s="380"/>
      <c r="D17889" s="381"/>
    </row>
    <row r="17890" spans="1:4" x14ac:dyDescent="0.25">
      <c r="A17890" s="378" t="s">
        <v>8543</v>
      </c>
      <c r="B17890" s="379" t="s">
        <v>15278</v>
      </c>
      <c r="C17890" s="380"/>
      <c r="D17890" s="381"/>
    </row>
    <row r="17891" spans="1:4" ht="30" x14ac:dyDescent="0.25">
      <c r="A17891" s="374" t="s">
        <v>5929</v>
      </c>
      <c r="B17891" s="375" t="s">
        <v>8544</v>
      </c>
      <c r="C17891" s="376" t="s">
        <v>569</v>
      </c>
      <c r="D17891" s="377"/>
    </row>
    <row r="17892" spans="1:4" ht="45" x14ac:dyDescent="0.25">
      <c r="A17892" s="369" t="s">
        <v>13729</v>
      </c>
      <c r="B17892" s="370" t="s">
        <v>13730</v>
      </c>
      <c r="C17892" s="371" t="s">
        <v>569</v>
      </c>
      <c r="D17892" s="372">
        <v>1</v>
      </c>
    </row>
    <row r="17893" spans="1:4" ht="30" x14ac:dyDescent="0.25">
      <c r="A17893" s="374" t="s">
        <v>352</v>
      </c>
      <c r="B17893" s="375" t="s">
        <v>8545</v>
      </c>
      <c r="C17893" s="376" t="s">
        <v>569</v>
      </c>
      <c r="D17893" s="377"/>
    </row>
    <row r="17894" spans="1:4" x14ac:dyDescent="0.25">
      <c r="A17894" s="369" t="s">
        <v>8909</v>
      </c>
      <c r="B17894" s="370" t="s">
        <v>8910</v>
      </c>
      <c r="C17894" s="371" t="s">
        <v>770</v>
      </c>
      <c r="D17894" s="372">
        <v>0.73150000000000004</v>
      </c>
    </row>
    <row r="17895" spans="1:4" x14ac:dyDescent="0.25">
      <c r="A17895" s="369" t="s">
        <v>8911</v>
      </c>
      <c r="B17895" s="370" t="s">
        <v>8912</v>
      </c>
      <c r="C17895" s="371" t="s">
        <v>770</v>
      </c>
      <c r="D17895" s="372">
        <v>0.73150000000000004</v>
      </c>
    </row>
    <row r="17896" spans="1:4" x14ac:dyDescent="0.25">
      <c r="A17896" s="369" t="s">
        <v>8935</v>
      </c>
      <c r="B17896" s="370" t="s">
        <v>8936</v>
      </c>
      <c r="C17896" s="371" t="s">
        <v>770</v>
      </c>
      <c r="D17896" s="372">
        <v>0.14599999999999999</v>
      </c>
    </row>
    <row r="17897" spans="1:4" x14ac:dyDescent="0.25">
      <c r="A17897" s="369" t="s">
        <v>8949</v>
      </c>
      <c r="B17897" s="370" t="s">
        <v>8950</v>
      </c>
      <c r="C17897" s="371" t="s">
        <v>770</v>
      </c>
      <c r="D17897" s="372">
        <v>1.2988999999999999</v>
      </c>
    </row>
    <row r="17898" spans="1:4" x14ac:dyDescent="0.25">
      <c r="A17898" s="369" t="s">
        <v>8993</v>
      </c>
      <c r="B17898" s="370" t="s">
        <v>8994</v>
      </c>
      <c r="C17898" s="371" t="s">
        <v>32</v>
      </c>
      <c r="D17898" s="372">
        <v>24.834599999999998</v>
      </c>
    </row>
    <row r="17899" spans="1:4" x14ac:dyDescent="0.25">
      <c r="A17899" s="369" t="s">
        <v>9049</v>
      </c>
      <c r="B17899" s="370" t="s">
        <v>9050</v>
      </c>
      <c r="C17899" s="371" t="s">
        <v>25</v>
      </c>
      <c r="D17899" s="372">
        <v>4.5400000000000003E-2</v>
      </c>
    </row>
    <row r="17900" spans="1:4" x14ac:dyDescent="0.25">
      <c r="A17900" s="369" t="s">
        <v>9061</v>
      </c>
      <c r="B17900" s="370" t="s">
        <v>9062</v>
      </c>
      <c r="C17900" s="371" t="s">
        <v>25</v>
      </c>
      <c r="D17900" s="372">
        <v>6.6799999999999998E-2</v>
      </c>
    </row>
    <row r="17901" spans="1:4" x14ac:dyDescent="0.25">
      <c r="A17901" s="369" t="s">
        <v>9364</v>
      </c>
      <c r="B17901" s="370" t="s">
        <v>9365</v>
      </c>
      <c r="C17901" s="371" t="s">
        <v>52</v>
      </c>
      <c r="D17901" s="372">
        <v>0.66500000000000004</v>
      </c>
    </row>
    <row r="17902" spans="1:4" x14ac:dyDescent="0.25">
      <c r="A17902" s="369" t="s">
        <v>9370</v>
      </c>
      <c r="B17902" s="370" t="s">
        <v>9371</v>
      </c>
      <c r="C17902" s="371" t="s">
        <v>21</v>
      </c>
      <c r="D17902" s="372">
        <v>0.33250000000000002</v>
      </c>
    </row>
    <row r="17903" spans="1:4" x14ac:dyDescent="0.25">
      <c r="A17903" s="369" t="s">
        <v>9506</v>
      </c>
      <c r="B17903" s="370" t="s">
        <v>9507</v>
      </c>
      <c r="C17903" s="371" t="s">
        <v>32</v>
      </c>
      <c r="D17903" s="372">
        <v>9.9699999999999997E-2</v>
      </c>
    </row>
    <row r="17904" spans="1:4" x14ac:dyDescent="0.25">
      <c r="A17904" s="369" t="s">
        <v>9586</v>
      </c>
      <c r="B17904" s="370" t="s">
        <v>9587</v>
      </c>
      <c r="C17904" s="371" t="s">
        <v>32</v>
      </c>
      <c r="D17904" s="372">
        <v>5.2051999999999996</v>
      </c>
    </row>
    <row r="17905" spans="1:4" x14ac:dyDescent="0.25">
      <c r="A17905" s="369" t="s">
        <v>9888</v>
      </c>
      <c r="B17905" s="370" t="s">
        <v>9889</v>
      </c>
      <c r="C17905" s="371" t="s">
        <v>310</v>
      </c>
      <c r="D17905" s="372">
        <v>2.6599999999999999E-2</v>
      </c>
    </row>
    <row r="17906" spans="1:4" x14ac:dyDescent="0.25">
      <c r="A17906" s="369" t="s">
        <v>12849</v>
      </c>
      <c r="B17906" s="370" t="s">
        <v>12850</v>
      </c>
      <c r="C17906" s="371" t="s">
        <v>569</v>
      </c>
      <c r="D17906" s="372">
        <v>1</v>
      </c>
    </row>
    <row r="17907" spans="1:4" ht="45" x14ac:dyDescent="0.25">
      <c r="A17907" s="369" t="s">
        <v>14687</v>
      </c>
      <c r="B17907" s="370" t="s">
        <v>14688</v>
      </c>
      <c r="C17907" s="371" t="s">
        <v>770</v>
      </c>
      <c r="D17907" s="372">
        <v>3.1399999999999997E-2</v>
      </c>
    </row>
    <row r="17908" spans="1:4" ht="30" x14ac:dyDescent="0.25">
      <c r="A17908" s="374" t="s">
        <v>5930</v>
      </c>
      <c r="B17908" s="375" t="s">
        <v>8546</v>
      </c>
      <c r="C17908" s="376" t="s">
        <v>569</v>
      </c>
      <c r="D17908" s="377"/>
    </row>
    <row r="17909" spans="1:4" x14ac:dyDescent="0.25">
      <c r="A17909" s="369" t="s">
        <v>8909</v>
      </c>
      <c r="B17909" s="370" t="s">
        <v>8910</v>
      </c>
      <c r="C17909" s="371" t="s">
        <v>770</v>
      </c>
      <c r="D17909" s="372">
        <v>1.7490000000000001</v>
      </c>
    </row>
    <row r="17910" spans="1:4" x14ac:dyDescent="0.25">
      <c r="A17910" s="369" t="s">
        <v>8911</v>
      </c>
      <c r="B17910" s="370" t="s">
        <v>8912</v>
      </c>
      <c r="C17910" s="371" t="s">
        <v>770</v>
      </c>
      <c r="D17910" s="372">
        <v>1.7490000000000001</v>
      </c>
    </row>
    <row r="17911" spans="1:4" x14ac:dyDescent="0.25">
      <c r="A17911" s="369" t="s">
        <v>8935</v>
      </c>
      <c r="B17911" s="370" t="s">
        <v>8936</v>
      </c>
      <c r="C17911" s="371" t="s">
        <v>770</v>
      </c>
      <c r="D17911" s="372">
        <v>0.23519999999999999</v>
      </c>
    </row>
    <row r="17912" spans="1:4" x14ac:dyDescent="0.25">
      <c r="A17912" s="369" t="s">
        <v>8949</v>
      </c>
      <c r="B17912" s="370" t="s">
        <v>8950</v>
      </c>
      <c r="C17912" s="371" t="s">
        <v>770</v>
      </c>
      <c r="D17912" s="372">
        <v>2.4251999999999998</v>
      </c>
    </row>
    <row r="17913" spans="1:4" x14ac:dyDescent="0.25">
      <c r="A17913" s="369" t="s">
        <v>8993</v>
      </c>
      <c r="B17913" s="370" t="s">
        <v>8994</v>
      </c>
      <c r="C17913" s="371" t="s">
        <v>32</v>
      </c>
      <c r="D17913" s="372">
        <v>40.0075</v>
      </c>
    </row>
    <row r="17914" spans="1:4" x14ac:dyDescent="0.25">
      <c r="A17914" s="369" t="s">
        <v>9049</v>
      </c>
      <c r="B17914" s="370" t="s">
        <v>9050</v>
      </c>
      <c r="C17914" s="371" t="s">
        <v>25</v>
      </c>
      <c r="D17914" s="372">
        <v>7.3099999999999998E-2</v>
      </c>
    </row>
    <row r="17915" spans="1:4" x14ac:dyDescent="0.25">
      <c r="A17915" s="369" t="s">
        <v>9061</v>
      </c>
      <c r="B17915" s="370" t="s">
        <v>9062</v>
      </c>
      <c r="C17915" s="371" t="s">
        <v>25</v>
      </c>
      <c r="D17915" s="372">
        <v>0.10589999999999999</v>
      </c>
    </row>
    <row r="17916" spans="1:4" x14ac:dyDescent="0.25">
      <c r="A17916" s="369" t="s">
        <v>9364</v>
      </c>
      <c r="B17916" s="370" t="s">
        <v>9365</v>
      </c>
      <c r="C17916" s="371" t="s">
        <v>52</v>
      </c>
      <c r="D17916" s="372">
        <v>1.59</v>
      </c>
    </row>
    <row r="17917" spans="1:4" x14ac:dyDescent="0.25">
      <c r="A17917" s="369" t="s">
        <v>9370</v>
      </c>
      <c r="B17917" s="370" t="s">
        <v>9371</v>
      </c>
      <c r="C17917" s="371" t="s">
        <v>21</v>
      </c>
      <c r="D17917" s="372">
        <v>0.79500000000000004</v>
      </c>
    </row>
    <row r="17918" spans="1:4" x14ac:dyDescent="0.25">
      <c r="A17918" s="369" t="s">
        <v>9506</v>
      </c>
      <c r="B17918" s="370" t="s">
        <v>9507</v>
      </c>
      <c r="C17918" s="371" t="s">
        <v>32</v>
      </c>
      <c r="D17918" s="372">
        <v>0.23849999999999999</v>
      </c>
    </row>
    <row r="17919" spans="1:4" x14ac:dyDescent="0.25">
      <c r="A17919" s="369" t="s">
        <v>9586</v>
      </c>
      <c r="B17919" s="370" t="s">
        <v>9587</v>
      </c>
      <c r="C17919" s="371" t="s">
        <v>32</v>
      </c>
      <c r="D17919" s="372">
        <v>8.0432000000000006</v>
      </c>
    </row>
    <row r="17920" spans="1:4" x14ac:dyDescent="0.25">
      <c r="A17920" s="369" t="s">
        <v>9888</v>
      </c>
      <c r="B17920" s="370" t="s">
        <v>9889</v>
      </c>
      <c r="C17920" s="371" t="s">
        <v>310</v>
      </c>
      <c r="D17920" s="372">
        <v>6.3600000000000004E-2</v>
      </c>
    </row>
    <row r="17921" spans="1:4" x14ac:dyDescent="0.25">
      <c r="A17921" s="369" t="s">
        <v>12847</v>
      </c>
      <c r="B17921" s="370" t="s">
        <v>12848</v>
      </c>
      <c r="C17921" s="371" t="s">
        <v>569</v>
      </c>
      <c r="D17921" s="372">
        <v>1</v>
      </c>
    </row>
    <row r="17922" spans="1:4" ht="45" x14ac:dyDescent="0.25">
      <c r="A17922" s="369" t="s">
        <v>14687</v>
      </c>
      <c r="B17922" s="370" t="s">
        <v>14688</v>
      </c>
      <c r="C17922" s="371" t="s">
        <v>770</v>
      </c>
      <c r="D17922" s="372">
        <v>5.0500000000000003E-2</v>
      </c>
    </row>
    <row r="17923" spans="1:4" x14ac:dyDescent="0.25">
      <c r="A17923" s="374" t="s">
        <v>5931</v>
      </c>
      <c r="B17923" s="375" t="s">
        <v>5932</v>
      </c>
      <c r="C17923" s="376" t="s">
        <v>569</v>
      </c>
      <c r="D17923" s="377"/>
    </row>
    <row r="17924" spans="1:4" x14ac:dyDescent="0.25">
      <c r="A17924" s="369" t="s">
        <v>8913</v>
      </c>
      <c r="B17924" s="370" t="s">
        <v>8914</v>
      </c>
      <c r="C17924" s="371" t="s">
        <v>770</v>
      </c>
      <c r="D17924" s="372">
        <v>0.1</v>
      </c>
    </row>
    <row r="17925" spans="1:4" x14ac:dyDescent="0.25">
      <c r="A17925" s="369" t="s">
        <v>8915</v>
      </c>
      <c r="B17925" s="370" t="s">
        <v>8916</v>
      </c>
      <c r="C17925" s="371" t="s">
        <v>770</v>
      </c>
      <c r="D17925" s="372">
        <v>0.2</v>
      </c>
    </row>
    <row r="17926" spans="1:4" ht="45" x14ac:dyDescent="0.25">
      <c r="A17926" s="369" t="s">
        <v>13595</v>
      </c>
      <c r="B17926" s="370" t="s">
        <v>13596</v>
      </c>
      <c r="C17926" s="371" t="s">
        <v>569</v>
      </c>
      <c r="D17926" s="372">
        <v>1</v>
      </c>
    </row>
    <row r="17927" spans="1:4" ht="45" x14ac:dyDescent="0.25">
      <c r="A17927" s="374" t="s">
        <v>5933</v>
      </c>
      <c r="B17927" s="375" t="s">
        <v>5934</v>
      </c>
      <c r="C17927" s="376" t="s">
        <v>569</v>
      </c>
      <c r="D17927" s="377"/>
    </row>
    <row r="17928" spans="1:4" x14ac:dyDescent="0.25">
      <c r="A17928" s="369" t="s">
        <v>8913</v>
      </c>
      <c r="B17928" s="370" t="s">
        <v>8914</v>
      </c>
      <c r="C17928" s="371" t="s">
        <v>770</v>
      </c>
      <c r="D17928" s="372">
        <v>0.4</v>
      </c>
    </row>
    <row r="17929" spans="1:4" x14ac:dyDescent="0.25">
      <c r="A17929" s="369" t="s">
        <v>8915</v>
      </c>
      <c r="B17929" s="370" t="s">
        <v>8916</v>
      </c>
      <c r="C17929" s="371" t="s">
        <v>770</v>
      </c>
      <c r="D17929" s="372">
        <v>0.4</v>
      </c>
    </row>
    <row r="17930" spans="1:4" ht="45" x14ac:dyDescent="0.25">
      <c r="A17930" s="369" t="s">
        <v>12804</v>
      </c>
      <c r="B17930" s="370" t="s">
        <v>12805</v>
      </c>
      <c r="C17930" s="371" t="s">
        <v>569</v>
      </c>
      <c r="D17930" s="372">
        <v>1</v>
      </c>
    </row>
    <row r="17931" spans="1:4" x14ac:dyDescent="0.25">
      <c r="A17931" s="374" t="s">
        <v>5935</v>
      </c>
      <c r="B17931" s="375" t="s">
        <v>8547</v>
      </c>
      <c r="C17931" s="376" t="s">
        <v>569</v>
      </c>
      <c r="D17931" s="377"/>
    </row>
    <row r="17932" spans="1:4" x14ac:dyDescent="0.25">
      <c r="A17932" s="369" t="s">
        <v>8913</v>
      </c>
      <c r="B17932" s="370" t="s">
        <v>8914</v>
      </c>
      <c r="C17932" s="371" t="s">
        <v>770</v>
      </c>
      <c r="D17932" s="372">
        <v>0.15</v>
      </c>
    </row>
    <row r="17933" spans="1:4" x14ac:dyDescent="0.25">
      <c r="A17933" s="369" t="s">
        <v>8915</v>
      </c>
      <c r="B17933" s="370" t="s">
        <v>8916</v>
      </c>
      <c r="C17933" s="371" t="s">
        <v>770</v>
      </c>
      <c r="D17933" s="372">
        <v>0.15</v>
      </c>
    </row>
    <row r="17934" spans="1:4" ht="30" x14ac:dyDescent="0.25">
      <c r="A17934" s="369" t="s">
        <v>13345</v>
      </c>
      <c r="B17934" s="370" t="s">
        <v>13346</v>
      </c>
      <c r="C17934" s="371" t="s">
        <v>569</v>
      </c>
      <c r="D17934" s="372">
        <v>1</v>
      </c>
    </row>
    <row r="17935" spans="1:4" x14ac:dyDescent="0.25">
      <c r="A17935" s="374" t="s">
        <v>5936</v>
      </c>
      <c r="B17935" s="375" t="s">
        <v>8548</v>
      </c>
      <c r="C17935" s="376" t="s">
        <v>569</v>
      </c>
      <c r="D17935" s="377"/>
    </row>
    <row r="17936" spans="1:4" x14ac:dyDescent="0.25">
      <c r="A17936" s="369" t="s">
        <v>8913</v>
      </c>
      <c r="B17936" s="370" t="s">
        <v>8914</v>
      </c>
      <c r="C17936" s="371" t="s">
        <v>770</v>
      </c>
      <c r="D17936" s="372">
        <v>0.15</v>
      </c>
    </row>
    <row r="17937" spans="1:4" x14ac:dyDescent="0.25">
      <c r="A17937" s="369" t="s">
        <v>8915</v>
      </c>
      <c r="B17937" s="370" t="s">
        <v>8916</v>
      </c>
      <c r="C17937" s="371" t="s">
        <v>770</v>
      </c>
      <c r="D17937" s="372">
        <v>0.15</v>
      </c>
    </row>
    <row r="17938" spans="1:4" ht="30" x14ac:dyDescent="0.25">
      <c r="A17938" s="369" t="s">
        <v>13011</v>
      </c>
      <c r="B17938" s="370" t="s">
        <v>13012</v>
      </c>
      <c r="C17938" s="371" t="s">
        <v>569</v>
      </c>
      <c r="D17938" s="372">
        <v>1</v>
      </c>
    </row>
    <row r="17939" spans="1:4" ht="30" x14ac:dyDescent="0.25">
      <c r="A17939" s="374" t="s">
        <v>5937</v>
      </c>
      <c r="B17939" s="375" t="s">
        <v>8549</v>
      </c>
      <c r="C17939" s="376" t="s">
        <v>780</v>
      </c>
      <c r="D17939" s="377"/>
    </row>
    <row r="17940" spans="1:4" ht="45" x14ac:dyDescent="0.25">
      <c r="A17940" s="369" t="s">
        <v>13624</v>
      </c>
      <c r="B17940" s="370" t="s">
        <v>13625</v>
      </c>
      <c r="C17940" s="371" t="s">
        <v>780</v>
      </c>
      <c r="D17940" s="372">
        <v>1</v>
      </c>
    </row>
    <row r="17941" spans="1:4" ht="30" x14ac:dyDescent="0.25">
      <c r="A17941" s="374" t="s">
        <v>5938</v>
      </c>
      <c r="B17941" s="375" t="s">
        <v>8550</v>
      </c>
      <c r="C17941" s="376" t="s">
        <v>780</v>
      </c>
      <c r="D17941" s="377"/>
    </row>
    <row r="17942" spans="1:4" ht="45" x14ac:dyDescent="0.25">
      <c r="A17942" s="369" t="s">
        <v>13593</v>
      </c>
      <c r="B17942" s="370" t="s">
        <v>13594</v>
      </c>
      <c r="C17942" s="371" t="s">
        <v>780</v>
      </c>
      <c r="D17942" s="372">
        <v>1</v>
      </c>
    </row>
    <row r="17943" spans="1:4" ht="30" x14ac:dyDescent="0.25">
      <c r="A17943" s="374" t="s">
        <v>5939</v>
      </c>
      <c r="B17943" s="375" t="s">
        <v>8551</v>
      </c>
      <c r="C17943" s="376" t="s">
        <v>780</v>
      </c>
      <c r="D17943" s="377"/>
    </row>
    <row r="17944" spans="1:4" ht="45" x14ac:dyDescent="0.25">
      <c r="A17944" s="369" t="s">
        <v>13591</v>
      </c>
      <c r="B17944" s="370" t="s">
        <v>13592</v>
      </c>
      <c r="C17944" s="371" t="s">
        <v>780</v>
      </c>
      <c r="D17944" s="372">
        <v>1</v>
      </c>
    </row>
    <row r="17945" spans="1:4" x14ac:dyDescent="0.25">
      <c r="A17945" s="378" t="s">
        <v>8552</v>
      </c>
      <c r="B17945" s="379" t="s">
        <v>15279</v>
      </c>
      <c r="C17945" s="380"/>
      <c r="D17945" s="381"/>
    </row>
    <row r="17946" spans="1:4" ht="30" x14ac:dyDescent="0.25">
      <c r="A17946" s="374" t="s">
        <v>5941</v>
      </c>
      <c r="B17946" s="375" t="s">
        <v>5942</v>
      </c>
      <c r="C17946" s="376" t="s">
        <v>569</v>
      </c>
      <c r="D17946" s="377"/>
    </row>
    <row r="17947" spans="1:4" x14ac:dyDescent="0.25">
      <c r="A17947" s="369" t="s">
        <v>8913</v>
      </c>
      <c r="B17947" s="370" t="s">
        <v>8914</v>
      </c>
      <c r="C17947" s="371" t="s">
        <v>770</v>
      </c>
      <c r="D17947" s="372">
        <v>1.5</v>
      </c>
    </row>
    <row r="17948" spans="1:4" x14ac:dyDescent="0.25">
      <c r="A17948" s="369" t="s">
        <v>8915</v>
      </c>
      <c r="B17948" s="370" t="s">
        <v>8916</v>
      </c>
      <c r="C17948" s="371" t="s">
        <v>770</v>
      </c>
      <c r="D17948" s="372">
        <v>1.5</v>
      </c>
    </row>
    <row r="17949" spans="1:4" ht="30" x14ac:dyDescent="0.25">
      <c r="A17949" s="369" t="s">
        <v>13735</v>
      </c>
      <c r="B17949" s="370" t="s">
        <v>13736</v>
      </c>
      <c r="C17949" s="371" t="s">
        <v>569</v>
      </c>
      <c r="D17949" s="372">
        <v>1</v>
      </c>
    </row>
    <row r="17950" spans="1:4" ht="30" x14ac:dyDescent="0.25">
      <c r="A17950" s="374" t="s">
        <v>5943</v>
      </c>
      <c r="B17950" s="375" t="s">
        <v>5944</v>
      </c>
      <c r="C17950" s="376" t="s">
        <v>569</v>
      </c>
      <c r="D17950" s="377"/>
    </row>
    <row r="17951" spans="1:4" x14ac:dyDescent="0.25">
      <c r="A17951" s="369" t="s">
        <v>8913</v>
      </c>
      <c r="B17951" s="370" t="s">
        <v>8914</v>
      </c>
      <c r="C17951" s="371" t="s">
        <v>770</v>
      </c>
      <c r="D17951" s="372">
        <v>1.5</v>
      </c>
    </row>
    <row r="17952" spans="1:4" x14ac:dyDescent="0.25">
      <c r="A17952" s="369" t="s">
        <v>8915</v>
      </c>
      <c r="B17952" s="370" t="s">
        <v>8916</v>
      </c>
      <c r="C17952" s="371" t="s">
        <v>770</v>
      </c>
      <c r="D17952" s="372">
        <v>1.5</v>
      </c>
    </row>
    <row r="17953" spans="1:4" ht="30" x14ac:dyDescent="0.25">
      <c r="A17953" s="369" t="s">
        <v>13737</v>
      </c>
      <c r="B17953" s="370" t="s">
        <v>13738</v>
      </c>
      <c r="C17953" s="371" t="s">
        <v>569</v>
      </c>
      <c r="D17953" s="372">
        <v>1</v>
      </c>
    </row>
    <row r="17954" spans="1:4" ht="30" x14ac:dyDescent="0.25">
      <c r="A17954" s="374" t="s">
        <v>5945</v>
      </c>
      <c r="B17954" s="375" t="s">
        <v>5946</v>
      </c>
      <c r="C17954" s="376" t="s">
        <v>569</v>
      </c>
      <c r="D17954" s="377"/>
    </row>
    <row r="17955" spans="1:4" x14ac:dyDescent="0.25">
      <c r="A17955" s="369" t="s">
        <v>8913</v>
      </c>
      <c r="B17955" s="370" t="s">
        <v>8914</v>
      </c>
      <c r="C17955" s="371" t="s">
        <v>770</v>
      </c>
      <c r="D17955" s="372">
        <v>1.5</v>
      </c>
    </row>
    <row r="17956" spans="1:4" x14ac:dyDescent="0.25">
      <c r="A17956" s="369" t="s">
        <v>8915</v>
      </c>
      <c r="B17956" s="370" t="s">
        <v>8916</v>
      </c>
      <c r="C17956" s="371" t="s">
        <v>770</v>
      </c>
      <c r="D17956" s="372">
        <v>1.5</v>
      </c>
    </row>
    <row r="17957" spans="1:4" ht="30" x14ac:dyDescent="0.25">
      <c r="A17957" s="369" t="s">
        <v>13698</v>
      </c>
      <c r="B17957" s="370" t="s">
        <v>13699</v>
      </c>
      <c r="C17957" s="371" t="s">
        <v>569</v>
      </c>
      <c r="D17957" s="372">
        <v>1</v>
      </c>
    </row>
    <row r="17958" spans="1:4" x14ac:dyDescent="0.25">
      <c r="A17958" s="378" t="s">
        <v>8553</v>
      </c>
      <c r="B17958" s="379" t="s">
        <v>5947</v>
      </c>
      <c r="C17958" s="380"/>
      <c r="D17958" s="381"/>
    </row>
    <row r="17959" spans="1:4" ht="30" x14ac:dyDescent="0.25">
      <c r="A17959" s="374" t="s">
        <v>5948</v>
      </c>
      <c r="B17959" s="375" t="s">
        <v>8554</v>
      </c>
      <c r="C17959" s="376" t="s">
        <v>569</v>
      </c>
      <c r="D17959" s="377"/>
    </row>
    <row r="17960" spans="1:4" x14ac:dyDescent="0.25">
      <c r="A17960" s="369" t="s">
        <v>8913</v>
      </c>
      <c r="B17960" s="370" t="s">
        <v>8914</v>
      </c>
      <c r="C17960" s="371" t="s">
        <v>770</v>
      </c>
      <c r="D17960" s="372">
        <v>2</v>
      </c>
    </row>
    <row r="17961" spans="1:4" x14ac:dyDescent="0.25">
      <c r="A17961" s="369" t="s">
        <v>8915</v>
      </c>
      <c r="B17961" s="370" t="s">
        <v>8916</v>
      </c>
      <c r="C17961" s="371" t="s">
        <v>770</v>
      </c>
      <c r="D17961" s="372">
        <v>4</v>
      </c>
    </row>
    <row r="17962" spans="1:4" ht="30" x14ac:dyDescent="0.25">
      <c r="A17962" s="369" t="s">
        <v>13686</v>
      </c>
      <c r="B17962" s="370" t="s">
        <v>13687</v>
      </c>
      <c r="C17962" s="371" t="s">
        <v>569</v>
      </c>
      <c r="D17962" s="372">
        <v>1</v>
      </c>
    </row>
    <row r="17963" spans="1:4" ht="30" x14ac:dyDescent="0.25">
      <c r="A17963" s="374" t="s">
        <v>5949</v>
      </c>
      <c r="B17963" s="375" t="s">
        <v>8555</v>
      </c>
      <c r="C17963" s="376" t="s">
        <v>569</v>
      </c>
      <c r="D17963" s="377"/>
    </row>
    <row r="17964" spans="1:4" x14ac:dyDescent="0.25">
      <c r="A17964" s="369" t="s">
        <v>8913</v>
      </c>
      <c r="B17964" s="370" t="s">
        <v>8914</v>
      </c>
      <c r="C17964" s="371" t="s">
        <v>770</v>
      </c>
      <c r="D17964" s="372">
        <v>2</v>
      </c>
    </row>
    <row r="17965" spans="1:4" x14ac:dyDescent="0.25">
      <c r="A17965" s="369" t="s">
        <v>8915</v>
      </c>
      <c r="B17965" s="370" t="s">
        <v>8916</v>
      </c>
      <c r="C17965" s="371" t="s">
        <v>770</v>
      </c>
      <c r="D17965" s="372">
        <v>4</v>
      </c>
    </row>
    <row r="17966" spans="1:4" ht="30" x14ac:dyDescent="0.25">
      <c r="A17966" s="369" t="s">
        <v>13688</v>
      </c>
      <c r="B17966" s="370" t="s">
        <v>13689</v>
      </c>
      <c r="C17966" s="371" t="s">
        <v>569</v>
      </c>
      <c r="D17966" s="372">
        <v>1</v>
      </c>
    </row>
    <row r="17967" spans="1:4" ht="30" x14ac:dyDescent="0.25">
      <c r="A17967" s="374" t="s">
        <v>5950</v>
      </c>
      <c r="B17967" s="375" t="s">
        <v>8556</v>
      </c>
      <c r="C17967" s="376" t="s">
        <v>569</v>
      </c>
      <c r="D17967" s="377"/>
    </row>
    <row r="17968" spans="1:4" x14ac:dyDescent="0.25">
      <c r="A17968" s="369" t="s">
        <v>8913</v>
      </c>
      <c r="B17968" s="370" t="s">
        <v>8914</v>
      </c>
      <c r="C17968" s="371" t="s">
        <v>770</v>
      </c>
      <c r="D17968" s="372">
        <v>2</v>
      </c>
    </row>
    <row r="17969" spans="1:4" x14ac:dyDescent="0.25">
      <c r="A17969" s="369" t="s">
        <v>8915</v>
      </c>
      <c r="B17969" s="370" t="s">
        <v>8916</v>
      </c>
      <c r="C17969" s="371" t="s">
        <v>770</v>
      </c>
      <c r="D17969" s="372">
        <v>4</v>
      </c>
    </row>
    <row r="17970" spans="1:4" ht="30" x14ac:dyDescent="0.25">
      <c r="A17970" s="369" t="s">
        <v>13690</v>
      </c>
      <c r="B17970" s="370" t="s">
        <v>13691</v>
      </c>
      <c r="C17970" s="371" t="s">
        <v>569</v>
      </c>
      <c r="D17970" s="372">
        <v>1</v>
      </c>
    </row>
    <row r="17971" spans="1:4" ht="30" x14ac:dyDescent="0.25">
      <c r="A17971" s="374" t="s">
        <v>5951</v>
      </c>
      <c r="B17971" s="375" t="s">
        <v>5952</v>
      </c>
      <c r="C17971" s="376" t="s">
        <v>569</v>
      </c>
      <c r="D17971" s="377"/>
    </row>
    <row r="17972" spans="1:4" x14ac:dyDescent="0.25">
      <c r="A17972" s="369" t="s">
        <v>8913</v>
      </c>
      <c r="B17972" s="370" t="s">
        <v>8914</v>
      </c>
      <c r="C17972" s="371" t="s">
        <v>770</v>
      </c>
      <c r="D17972" s="372">
        <v>2</v>
      </c>
    </row>
    <row r="17973" spans="1:4" x14ac:dyDescent="0.25">
      <c r="A17973" s="369" t="s">
        <v>8915</v>
      </c>
      <c r="B17973" s="370" t="s">
        <v>8916</v>
      </c>
      <c r="C17973" s="371" t="s">
        <v>770</v>
      </c>
      <c r="D17973" s="372">
        <v>2</v>
      </c>
    </row>
    <row r="17974" spans="1:4" ht="30" x14ac:dyDescent="0.25">
      <c r="A17974" s="369" t="s">
        <v>13684</v>
      </c>
      <c r="B17974" s="370" t="s">
        <v>13685</v>
      </c>
      <c r="C17974" s="371" t="s">
        <v>569</v>
      </c>
      <c r="D17974" s="372">
        <v>1</v>
      </c>
    </row>
    <row r="17975" spans="1:4" ht="30" x14ac:dyDescent="0.25">
      <c r="A17975" s="374" t="s">
        <v>5953</v>
      </c>
      <c r="B17975" s="375" t="s">
        <v>8557</v>
      </c>
      <c r="C17975" s="376" t="s">
        <v>569</v>
      </c>
      <c r="D17975" s="377"/>
    </row>
    <row r="17976" spans="1:4" x14ac:dyDescent="0.25">
      <c r="A17976" s="369" t="s">
        <v>8913</v>
      </c>
      <c r="B17976" s="370" t="s">
        <v>8914</v>
      </c>
      <c r="C17976" s="371" t="s">
        <v>770</v>
      </c>
      <c r="D17976" s="372">
        <v>2</v>
      </c>
    </row>
    <row r="17977" spans="1:4" x14ac:dyDescent="0.25">
      <c r="A17977" s="369" t="s">
        <v>8915</v>
      </c>
      <c r="B17977" s="370" t="s">
        <v>8916</v>
      </c>
      <c r="C17977" s="371" t="s">
        <v>770</v>
      </c>
      <c r="D17977" s="372">
        <v>4</v>
      </c>
    </row>
    <row r="17978" spans="1:4" ht="30" x14ac:dyDescent="0.25">
      <c r="A17978" s="369" t="s">
        <v>13692</v>
      </c>
      <c r="B17978" s="370" t="s">
        <v>13693</v>
      </c>
      <c r="C17978" s="371" t="s">
        <v>569</v>
      </c>
      <c r="D17978" s="372">
        <v>1</v>
      </c>
    </row>
    <row r="17979" spans="1:4" ht="30" x14ac:dyDescent="0.25">
      <c r="A17979" s="374" t="s">
        <v>5954</v>
      </c>
      <c r="B17979" s="375" t="s">
        <v>5955</v>
      </c>
      <c r="C17979" s="376" t="s">
        <v>569</v>
      </c>
      <c r="D17979" s="377"/>
    </row>
    <row r="17980" spans="1:4" x14ac:dyDescent="0.25">
      <c r="A17980" s="369" t="s">
        <v>8913</v>
      </c>
      <c r="B17980" s="370" t="s">
        <v>8914</v>
      </c>
      <c r="C17980" s="371" t="s">
        <v>770</v>
      </c>
      <c r="D17980" s="372">
        <v>2</v>
      </c>
    </row>
    <row r="17981" spans="1:4" x14ac:dyDescent="0.25">
      <c r="A17981" s="369" t="s">
        <v>8915</v>
      </c>
      <c r="B17981" s="370" t="s">
        <v>8916</v>
      </c>
      <c r="C17981" s="371" t="s">
        <v>770</v>
      </c>
      <c r="D17981" s="372">
        <v>2</v>
      </c>
    </row>
    <row r="17982" spans="1:4" ht="30" x14ac:dyDescent="0.25">
      <c r="A17982" s="369" t="s">
        <v>13682</v>
      </c>
      <c r="B17982" s="370" t="s">
        <v>13683</v>
      </c>
      <c r="C17982" s="371" t="s">
        <v>569</v>
      </c>
      <c r="D17982" s="372">
        <v>1</v>
      </c>
    </row>
    <row r="17983" spans="1:4" ht="30" x14ac:dyDescent="0.25">
      <c r="A17983" s="374" t="s">
        <v>5956</v>
      </c>
      <c r="B17983" s="375" t="s">
        <v>8558</v>
      </c>
      <c r="C17983" s="376" t="s">
        <v>569</v>
      </c>
      <c r="D17983" s="377"/>
    </row>
    <row r="17984" spans="1:4" x14ac:dyDescent="0.25">
      <c r="A17984" s="369" t="s">
        <v>8913</v>
      </c>
      <c r="B17984" s="370" t="s">
        <v>8914</v>
      </c>
      <c r="C17984" s="371" t="s">
        <v>770</v>
      </c>
      <c r="D17984" s="372">
        <v>1</v>
      </c>
    </row>
    <row r="17985" spans="1:4" x14ac:dyDescent="0.25">
      <c r="A17985" s="369" t="s">
        <v>8915</v>
      </c>
      <c r="B17985" s="370" t="s">
        <v>8916</v>
      </c>
      <c r="C17985" s="371" t="s">
        <v>770</v>
      </c>
      <c r="D17985" s="372">
        <v>1</v>
      </c>
    </row>
    <row r="17986" spans="1:4" ht="30" x14ac:dyDescent="0.25">
      <c r="A17986" s="369" t="s">
        <v>13694</v>
      </c>
      <c r="B17986" s="370" t="s">
        <v>13695</v>
      </c>
      <c r="C17986" s="371" t="s">
        <v>569</v>
      </c>
      <c r="D17986" s="372">
        <v>1</v>
      </c>
    </row>
    <row r="17987" spans="1:4" ht="30" x14ac:dyDescent="0.25">
      <c r="A17987" s="374" t="s">
        <v>5957</v>
      </c>
      <c r="B17987" s="375" t="s">
        <v>8559</v>
      </c>
      <c r="C17987" s="376" t="s">
        <v>569</v>
      </c>
      <c r="D17987" s="377"/>
    </row>
    <row r="17988" spans="1:4" x14ac:dyDescent="0.25">
      <c r="A17988" s="369" t="s">
        <v>8913</v>
      </c>
      <c r="B17988" s="370" t="s">
        <v>8914</v>
      </c>
      <c r="C17988" s="371" t="s">
        <v>770</v>
      </c>
      <c r="D17988" s="372">
        <v>2</v>
      </c>
    </row>
    <row r="17989" spans="1:4" x14ac:dyDescent="0.25">
      <c r="A17989" s="369" t="s">
        <v>8915</v>
      </c>
      <c r="B17989" s="370" t="s">
        <v>8916</v>
      </c>
      <c r="C17989" s="371" t="s">
        <v>770</v>
      </c>
      <c r="D17989" s="372">
        <v>4</v>
      </c>
    </row>
    <row r="17990" spans="1:4" ht="30" x14ac:dyDescent="0.25">
      <c r="A17990" s="369" t="s">
        <v>13696</v>
      </c>
      <c r="B17990" s="370" t="s">
        <v>13697</v>
      </c>
      <c r="C17990" s="371" t="s">
        <v>569</v>
      </c>
      <c r="D17990" s="372">
        <v>1</v>
      </c>
    </row>
    <row r="17991" spans="1:4" ht="30" x14ac:dyDescent="0.25">
      <c r="A17991" s="374" t="s">
        <v>5958</v>
      </c>
      <c r="B17991" s="375" t="s">
        <v>8560</v>
      </c>
      <c r="C17991" s="376" t="s">
        <v>569</v>
      </c>
      <c r="D17991" s="377"/>
    </row>
    <row r="17992" spans="1:4" x14ac:dyDescent="0.25">
      <c r="A17992" s="369" t="s">
        <v>8913</v>
      </c>
      <c r="B17992" s="370" t="s">
        <v>8914</v>
      </c>
      <c r="C17992" s="371" t="s">
        <v>770</v>
      </c>
      <c r="D17992" s="372">
        <v>2</v>
      </c>
    </row>
    <row r="17993" spans="1:4" x14ac:dyDescent="0.25">
      <c r="A17993" s="369" t="s">
        <v>8915</v>
      </c>
      <c r="B17993" s="370" t="s">
        <v>8916</v>
      </c>
      <c r="C17993" s="371" t="s">
        <v>770</v>
      </c>
      <c r="D17993" s="372">
        <v>4</v>
      </c>
    </row>
    <row r="17994" spans="1:4" ht="30" x14ac:dyDescent="0.25">
      <c r="A17994" s="369" t="s">
        <v>13700</v>
      </c>
      <c r="B17994" s="370" t="s">
        <v>13701</v>
      </c>
      <c r="C17994" s="371" t="s">
        <v>569</v>
      </c>
      <c r="D17994" s="372">
        <v>1</v>
      </c>
    </row>
    <row r="17995" spans="1:4" ht="30" x14ac:dyDescent="0.25">
      <c r="A17995" s="374" t="s">
        <v>5959</v>
      </c>
      <c r="B17995" s="375" t="s">
        <v>8561</v>
      </c>
      <c r="C17995" s="376" t="s">
        <v>569</v>
      </c>
      <c r="D17995" s="377"/>
    </row>
    <row r="17996" spans="1:4" x14ac:dyDescent="0.25">
      <c r="A17996" s="369" t="s">
        <v>8913</v>
      </c>
      <c r="B17996" s="370" t="s">
        <v>8914</v>
      </c>
      <c r="C17996" s="371" t="s">
        <v>770</v>
      </c>
      <c r="D17996" s="372">
        <v>2</v>
      </c>
    </row>
    <row r="17997" spans="1:4" x14ac:dyDescent="0.25">
      <c r="A17997" s="369" t="s">
        <v>8915</v>
      </c>
      <c r="B17997" s="370" t="s">
        <v>8916</v>
      </c>
      <c r="C17997" s="371" t="s">
        <v>770</v>
      </c>
      <c r="D17997" s="372">
        <v>4</v>
      </c>
    </row>
    <row r="17998" spans="1:4" ht="30" x14ac:dyDescent="0.25">
      <c r="A17998" s="369" t="s">
        <v>13702</v>
      </c>
      <c r="B17998" s="370" t="s">
        <v>13703</v>
      </c>
      <c r="C17998" s="371" t="s">
        <v>569</v>
      </c>
      <c r="D17998" s="372">
        <v>1</v>
      </c>
    </row>
    <row r="17999" spans="1:4" ht="30" x14ac:dyDescent="0.25">
      <c r="A17999" s="374" t="s">
        <v>5960</v>
      </c>
      <c r="B17999" s="375" t="s">
        <v>8562</v>
      </c>
      <c r="C17999" s="376" t="s">
        <v>569</v>
      </c>
      <c r="D17999" s="377"/>
    </row>
    <row r="18000" spans="1:4" x14ac:dyDescent="0.25">
      <c r="A18000" s="369" t="s">
        <v>8913</v>
      </c>
      <c r="B18000" s="370" t="s">
        <v>8914</v>
      </c>
      <c r="C18000" s="371" t="s">
        <v>770</v>
      </c>
      <c r="D18000" s="372">
        <v>2</v>
      </c>
    </row>
    <row r="18001" spans="1:4" x14ac:dyDescent="0.25">
      <c r="A18001" s="369" t="s">
        <v>8915</v>
      </c>
      <c r="B18001" s="370" t="s">
        <v>8916</v>
      </c>
      <c r="C18001" s="371" t="s">
        <v>770</v>
      </c>
      <c r="D18001" s="372">
        <v>4</v>
      </c>
    </row>
    <row r="18002" spans="1:4" ht="30" x14ac:dyDescent="0.25">
      <c r="A18002" s="369" t="s">
        <v>13704</v>
      </c>
      <c r="B18002" s="370" t="s">
        <v>13705</v>
      </c>
      <c r="C18002" s="371" t="s">
        <v>569</v>
      </c>
      <c r="D18002" s="372">
        <v>1</v>
      </c>
    </row>
    <row r="18003" spans="1:4" ht="30" x14ac:dyDescent="0.25">
      <c r="A18003" s="374" t="s">
        <v>5961</v>
      </c>
      <c r="B18003" s="375" t="s">
        <v>8563</v>
      </c>
      <c r="C18003" s="376" t="s">
        <v>569</v>
      </c>
      <c r="D18003" s="377"/>
    </row>
    <row r="18004" spans="1:4" x14ac:dyDescent="0.25">
      <c r="A18004" s="369" t="s">
        <v>8913</v>
      </c>
      <c r="B18004" s="370" t="s">
        <v>8914</v>
      </c>
      <c r="C18004" s="371" t="s">
        <v>770</v>
      </c>
      <c r="D18004" s="372">
        <v>2</v>
      </c>
    </row>
    <row r="18005" spans="1:4" x14ac:dyDescent="0.25">
      <c r="A18005" s="369" t="s">
        <v>8915</v>
      </c>
      <c r="B18005" s="370" t="s">
        <v>8916</v>
      </c>
      <c r="C18005" s="371" t="s">
        <v>770</v>
      </c>
      <c r="D18005" s="372">
        <v>4</v>
      </c>
    </row>
    <row r="18006" spans="1:4" ht="30" x14ac:dyDescent="0.25">
      <c r="A18006" s="369" t="s">
        <v>13706</v>
      </c>
      <c r="B18006" s="370" t="s">
        <v>13707</v>
      </c>
      <c r="C18006" s="371" t="s">
        <v>569</v>
      </c>
      <c r="D18006" s="372">
        <v>1</v>
      </c>
    </row>
    <row r="18007" spans="1:4" ht="30" x14ac:dyDescent="0.25">
      <c r="A18007" s="374" t="s">
        <v>5962</v>
      </c>
      <c r="B18007" s="375" t="s">
        <v>8564</v>
      </c>
      <c r="C18007" s="376" t="s">
        <v>569</v>
      </c>
      <c r="D18007" s="377"/>
    </row>
    <row r="18008" spans="1:4" x14ac:dyDescent="0.25">
      <c r="A18008" s="369" t="s">
        <v>8913</v>
      </c>
      <c r="B18008" s="370" t="s">
        <v>8914</v>
      </c>
      <c r="C18008" s="371" t="s">
        <v>770</v>
      </c>
      <c r="D18008" s="372">
        <v>2</v>
      </c>
    </row>
    <row r="18009" spans="1:4" x14ac:dyDescent="0.25">
      <c r="A18009" s="369" t="s">
        <v>8915</v>
      </c>
      <c r="B18009" s="370" t="s">
        <v>8916</v>
      </c>
      <c r="C18009" s="371" t="s">
        <v>770</v>
      </c>
      <c r="D18009" s="372">
        <v>4</v>
      </c>
    </row>
    <row r="18010" spans="1:4" ht="30" x14ac:dyDescent="0.25">
      <c r="A18010" s="369" t="s">
        <v>13710</v>
      </c>
      <c r="B18010" s="370" t="s">
        <v>13711</v>
      </c>
      <c r="C18010" s="371" t="s">
        <v>569</v>
      </c>
      <c r="D18010" s="372">
        <v>1</v>
      </c>
    </row>
    <row r="18011" spans="1:4" ht="30" x14ac:dyDescent="0.25">
      <c r="A18011" s="374" t="s">
        <v>5963</v>
      </c>
      <c r="B18011" s="375" t="s">
        <v>8565</v>
      </c>
      <c r="C18011" s="376" t="s">
        <v>569</v>
      </c>
      <c r="D18011" s="377"/>
    </row>
    <row r="18012" spans="1:4" x14ac:dyDescent="0.25">
      <c r="A18012" s="369" t="s">
        <v>8913</v>
      </c>
      <c r="B18012" s="370" t="s">
        <v>8914</v>
      </c>
      <c r="C18012" s="371" t="s">
        <v>770</v>
      </c>
      <c r="D18012" s="372">
        <v>2</v>
      </c>
    </row>
    <row r="18013" spans="1:4" x14ac:dyDescent="0.25">
      <c r="A18013" s="369" t="s">
        <v>8915</v>
      </c>
      <c r="B18013" s="370" t="s">
        <v>8916</v>
      </c>
      <c r="C18013" s="371" t="s">
        <v>770</v>
      </c>
      <c r="D18013" s="372">
        <v>4</v>
      </c>
    </row>
    <row r="18014" spans="1:4" ht="30" x14ac:dyDescent="0.25">
      <c r="A18014" s="369" t="s">
        <v>13712</v>
      </c>
      <c r="B18014" s="370" t="s">
        <v>13713</v>
      </c>
      <c r="C18014" s="371" t="s">
        <v>569</v>
      </c>
      <c r="D18014" s="372">
        <v>1</v>
      </c>
    </row>
    <row r="18015" spans="1:4" ht="30" x14ac:dyDescent="0.25">
      <c r="A18015" s="374" t="s">
        <v>5964</v>
      </c>
      <c r="B18015" s="375" t="s">
        <v>8566</v>
      </c>
      <c r="C18015" s="376" t="s">
        <v>569</v>
      </c>
      <c r="D18015" s="377"/>
    </row>
    <row r="18016" spans="1:4" x14ac:dyDescent="0.25">
      <c r="A18016" s="369" t="s">
        <v>8913</v>
      </c>
      <c r="B18016" s="370" t="s">
        <v>8914</v>
      </c>
      <c r="C18016" s="371" t="s">
        <v>770</v>
      </c>
      <c r="D18016" s="372">
        <v>2</v>
      </c>
    </row>
    <row r="18017" spans="1:4" x14ac:dyDescent="0.25">
      <c r="A18017" s="369" t="s">
        <v>8915</v>
      </c>
      <c r="B18017" s="370" t="s">
        <v>8916</v>
      </c>
      <c r="C18017" s="371" t="s">
        <v>770</v>
      </c>
      <c r="D18017" s="372">
        <v>4</v>
      </c>
    </row>
    <row r="18018" spans="1:4" ht="30" x14ac:dyDescent="0.25">
      <c r="A18018" s="369" t="s">
        <v>13708</v>
      </c>
      <c r="B18018" s="370" t="s">
        <v>13709</v>
      </c>
      <c r="C18018" s="371" t="s">
        <v>569</v>
      </c>
      <c r="D18018" s="372">
        <v>1</v>
      </c>
    </row>
    <row r="18019" spans="1:4" ht="30" x14ac:dyDescent="0.25">
      <c r="A18019" s="374" t="s">
        <v>5965</v>
      </c>
      <c r="B18019" s="375" t="s">
        <v>8567</v>
      </c>
      <c r="C18019" s="376" t="s">
        <v>569</v>
      </c>
      <c r="D18019" s="377"/>
    </row>
    <row r="18020" spans="1:4" x14ac:dyDescent="0.25">
      <c r="A18020" s="369" t="s">
        <v>8913</v>
      </c>
      <c r="B18020" s="370" t="s">
        <v>8914</v>
      </c>
      <c r="C18020" s="371" t="s">
        <v>770</v>
      </c>
      <c r="D18020" s="372">
        <v>2</v>
      </c>
    </row>
    <row r="18021" spans="1:4" x14ac:dyDescent="0.25">
      <c r="A18021" s="369" t="s">
        <v>8915</v>
      </c>
      <c r="B18021" s="370" t="s">
        <v>8916</v>
      </c>
      <c r="C18021" s="371" t="s">
        <v>770</v>
      </c>
      <c r="D18021" s="372">
        <v>4</v>
      </c>
    </row>
    <row r="18022" spans="1:4" ht="30" x14ac:dyDescent="0.25">
      <c r="A18022" s="369" t="s">
        <v>13714</v>
      </c>
      <c r="B18022" s="370" t="s">
        <v>13715</v>
      </c>
      <c r="C18022" s="371" t="s">
        <v>569</v>
      </c>
      <c r="D18022" s="372">
        <v>1</v>
      </c>
    </row>
    <row r="18023" spans="1:4" ht="30" x14ac:dyDescent="0.25">
      <c r="A18023" s="374" t="s">
        <v>5966</v>
      </c>
      <c r="B18023" s="375" t="s">
        <v>8568</v>
      </c>
      <c r="C18023" s="376" t="s">
        <v>569</v>
      </c>
      <c r="D18023" s="377"/>
    </row>
    <row r="18024" spans="1:4" x14ac:dyDescent="0.25">
      <c r="A18024" s="369" t="s">
        <v>8913</v>
      </c>
      <c r="B18024" s="370" t="s">
        <v>8914</v>
      </c>
      <c r="C18024" s="371" t="s">
        <v>770</v>
      </c>
      <c r="D18024" s="372">
        <v>2</v>
      </c>
    </row>
    <row r="18025" spans="1:4" x14ac:dyDescent="0.25">
      <c r="A18025" s="369" t="s">
        <v>8915</v>
      </c>
      <c r="B18025" s="370" t="s">
        <v>8916</v>
      </c>
      <c r="C18025" s="371" t="s">
        <v>770</v>
      </c>
      <c r="D18025" s="372">
        <v>4</v>
      </c>
    </row>
    <row r="18026" spans="1:4" ht="60" x14ac:dyDescent="0.25">
      <c r="A18026" s="369" t="s">
        <v>13716</v>
      </c>
      <c r="B18026" s="370" t="s">
        <v>13717</v>
      </c>
      <c r="C18026" s="371" t="s">
        <v>569</v>
      </c>
      <c r="D18026" s="372">
        <v>1</v>
      </c>
    </row>
    <row r="18027" spans="1:4" x14ac:dyDescent="0.25">
      <c r="A18027" s="378" t="s">
        <v>8569</v>
      </c>
      <c r="B18027" s="379" t="s">
        <v>15280</v>
      </c>
      <c r="C18027" s="380"/>
      <c r="D18027" s="381"/>
    </row>
    <row r="18028" spans="1:4" x14ac:dyDescent="0.25">
      <c r="A18028" s="374" t="s">
        <v>5968</v>
      </c>
      <c r="B18028" s="375" t="s">
        <v>8570</v>
      </c>
      <c r="C18028" s="376" t="s">
        <v>569</v>
      </c>
      <c r="D18028" s="377"/>
    </row>
    <row r="18029" spans="1:4" x14ac:dyDescent="0.25">
      <c r="A18029" s="369" t="s">
        <v>8915</v>
      </c>
      <c r="B18029" s="370" t="s">
        <v>8916</v>
      </c>
      <c r="C18029" s="371" t="s">
        <v>770</v>
      </c>
      <c r="D18029" s="372">
        <v>1</v>
      </c>
    </row>
    <row r="18030" spans="1:4" x14ac:dyDescent="0.25">
      <c r="A18030" s="369" t="s">
        <v>8965</v>
      </c>
      <c r="B18030" s="370" t="s">
        <v>8966</v>
      </c>
      <c r="C18030" s="371" t="s">
        <v>770</v>
      </c>
      <c r="D18030" s="372">
        <v>1</v>
      </c>
    </row>
    <row r="18031" spans="1:4" ht="30" x14ac:dyDescent="0.25">
      <c r="A18031" s="369" t="s">
        <v>13656</v>
      </c>
      <c r="B18031" s="370" t="s">
        <v>13657</v>
      </c>
      <c r="C18031" s="371" t="s">
        <v>569</v>
      </c>
      <c r="D18031" s="372">
        <v>1</v>
      </c>
    </row>
    <row r="18032" spans="1:4" ht="45" x14ac:dyDescent="0.25">
      <c r="A18032" s="369" t="s">
        <v>13658</v>
      </c>
      <c r="B18032" s="370" t="s">
        <v>13659</v>
      </c>
      <c r="C18032" s="371" t="s">
        <v>569</v>
      </c>
      <c r="D18032" s="372">
        <v>1</v>
      </c>
    </row>
    <row r="18033" spans="1:4" x14ac:dyDescent="0.25">
      <c r="A18033" s="378" t="s">
        <v>8571</v>
      </c>
      <c r="B18033" s="379" t="s">
        <v>5969</v>
      </c>
      <c r="C18033" s="380"/>
      <c r="D18033" s="381"/>
    </row>
    <row r="18034" spans="1:4" x14ac:dyDescent="0.25">
      <c r="A18034" s="374" t="s">
        <v>5970</v>
      </c>
      <c r="B18034" s="375" t="s">
        <v>8572</v>
      </c>
      <c r="C18034" s="376" t="s">
        <v>569</v>
      </c>
      <c r="D18034" s="377"/>
    </row>
    <row r="18035" spans="1:4" x14ac:dyDescent="0.25">
      <c r="A18035" s="369" t="s">
        <v>8913</v>
      </c>
      <c r="B18035" s="370" t="s">
        <v>8914</v>
      </c>
      <c r="C18035" s="371" t="s">
        <v>770</v>
      </c>
      <c r="D18035" s="372">
        <v>0.2</v>
      </c>
    </row>
    <row r="18036" spans="1:4" x14ac:dyDescent="0.25">
      <c r="A18036" s="369" t="s">
        <v>8915</v>
      </c>
      <c r="B18036" s="370" t="s">
        <v>8916</v>
      </c>
      <c r="C18036" s="371" t="s">
        <v>770</v>
      </c>
      <c r="D18036" s="372">
        <v>0.2</v>
      </c>
    </row>
    <row r="18037" spans="1:4" ht="30" x14ac:dyDescent="0.25">
      <c r="A18037" s="369" t="s">
        <v>13027</v>
      </c>
      <c r="B18037" s="370" t="s">
        <v>13028</v>
      </c>
      <c r="C18037" s="371" t="s">
        <v>569</v>
      </c>
      <c r="D18037" s="372">
        <v>1</v>
      </c>
    </row>
    <row r="18038" spans="1:4" x14ac:dyDescent="0.25">
      <c r="A18038" s="374" t="s">
        <v>5971</v>
      </c>
      <c r="B18038" s="375" t="s">
        <v>8573</v>
      </c>
      <c r="C18038" s="376" t="s">
        <v>569</v>
      </c>
      <c r="D18038" s="377"/>
    </row>
    <row r="18039" spans="1:4" x14ac:dyDescent="0.25">
      <c r="A18039" s="369" t="s">
        <v>8913</v>
      </c>
      <c r="B18039" s="370" t="s">
        <v>8914</v>
      </c>
      <c r="C18039" s="371" t="s">
        <v>770</v>
      </c>
      <c r="D18039" s="372">
        <v>0.8</v>
      </c>
    </row>
    <row r="18040" spans="1:4" x14ac:dyDescent="0.25">
      <c r="A18040" s="369" t="s">
        <v>8915</v>
      </c>
      <c r="B18040" s="370" t="s">
        <v>8916</v>
      </c>
      <c r="C18040" s="371" t="s">
        <v>770</v>
      </c>
      <c r="D18040" s="372">
        <v>0.8</v>
      </c>
    </row>
    <row r="18041" spans="1:4" ht="30" x14ac:dyDescent="0.25">
      <c r="A18041" s="369" t="s">
        <v>13029</v>
      </c>
      <c r="B18041" s="370" t="s">
        <v>13030</v>
      </c>
      <c r="C18041" s="371" t="s">
        <v>569</v>
      </c>
      <c r="D18041" s="372">
        <v>1</v>
      </c>
    </row>
    <row r="18042" spans="1:4" x14ac:dyDescent="0.25">
      <c r="A18042" s="374" t="s">
        <v>5972</v>
      </c>
      <c r="B18042" s="375" t="s">
        <v>8574</v>
      </c>
      <c r="C18042" s="376" t="s">
        <v>569</v>
      </c>
      <c r="D18042" s="377"/>
    </row>
    <row r="18043" spans="1:4" x14ac:dyDescent="0.25">
      <c r="A18043" s="369" t="s">
        <v>8913</v>
      </c>
      <c r="B18043" s="370" t="s">
        <v>8914</v>
      </c>
      <c r="C18043" s="371" t="s">
        <v>770</v>
      </c>
      <c r="D18043" s="372">
        <v>0.8</v>
      </c>
    </row>
    <row r="18044" spans="1:4" x14ac:dyDescent="0.25">
      <c r="A18044" s="369" t="s">
        <v>8915</v>
      </c>
      <c r="B18044" s="370" t="s">
        <v>8916</v>
      </c>
      <c r="C18044" s="371" t="s">
        <v>770</v>
      </c>
      <c r="D18044" s="372">
        <v>0.8</v>
      </c>
    </row>
    <row r="18045" spans="1:4" ht="30" x14ac:dyDescent="0.25">
      <c r="A18045" s="369" t="s">
        <v>12997</v>
      </c>
      <c r="B18045" s="370" t="s">
        <v>12998</v>
      </c>
      <c r="C18045" s="371" t="s">
        <v>569</v>
      </c>
      <c r="D18045" s="372">
        <v>1</v>
      </c>
    </row>
    <row r="18046" spans="1:4" x14ac:dyDescent="0.25">
      <c r="A18046" s="374" t="s">
        <v>5973</v>
      </c>
      <c r="B18046" s="375" t="s">
        <v>8575</v>
      </c>
      <c r="C18046" s="376" t="s">
        <v>569</v>
      </c>
      <c r="D18046" s="377"/>
    </row>
    <row r="18047" spans="1:4" x14ac:dyDescent="0.25">
      <c r="A18047" s="369" t="s">
        <v>8913</v>
      </c>
      <c r="B18047" s="370" t="s">
        <v>8914</v>
      </c>
      <c r="C18047" s="371" t="s">
        <v>770</v>
      </c>
      <c r="D18047" s="372">
        <v>0.2</v>
      </c>
    </row>
    <row r="18048" spans="1:4" x14ac:dyDescent="0.25">
      <c r="A18048" s="369" t="s">
        <v>8915</v>
      </c>
      <c r="B18048" s="370" t="s">
        <v>8916</v>
      </c>
      <c r="C18048" s="371" t="s">
        <v>770</v>
      </c>
      <c r="D18048" s="372">
        <v>0.2</v>
      </c>
    </row>
    <row r="18049" spans="1:4" ht="30" x14ac:dyDescent="0.25">
      <c r="A18049" s="369" t="s">
        <v>13013</v>
      </c>
      <c r="B18049" s="370" t="s">
        <v>13014</v>
      </c>
      <c r="C18049" s="371" t="s">
        <v>569</v>
      </c>
      <c r="D18049" s="372">
        <v>1</v>
      </c>
    </row>
    <row r="18050" spans="1:4" x14ac:dyDescent="0.25">
      <c r="A18050" s="374" t="s">
        <v>5974</v>
      </c>
      <c r="B18050" s="375" t="s">
        <v>8576</v>
      </c>
      <c r="C18050" s="376" t="s">
        <v>569</v>
      </c>
      <c r="D18050" s="377"/>
    </row>
    <row r="18051" spans="1:4" x14ac:dyDescent="0.25">
      <c r="A18051" s="369" t="s">
        <v>8965</v>
      </c>
      <c r="B18051" s="370" t="s">
        <v>8966</v>
      </c>
      <c r="C18051" s="371" t="s">
        <v>770</v>
      </c>
      <c r="D18051" s="372">
        <v>0.1</v>
      </c>
    </row>
    <row r="18052" spans="1:4" ht="30" x14ac:dyDescent="0.25">
      <c r="A18052" s="369" t="s">
        <v>13680</v>
      </c>
      <c r="B18052" s="370" t="s">
        <v>13681</v>
      </c>
      <c r="C18052" s="371" t="s">
        <v>569</v>
      </c>
      <c r="D18052" s="372">
        <v>1</v>
      </c>
    </row>
    <row r="18053" spans="1:4" x14ac:dyDescent="0.25">
      <c r="A18053" s="378" t="s">
        <v>8577</v>
      </c>
      <c r="B18053" s="379" t="s">
        <v>15281</v>
      </c>
      <c r="C18053" s="380"/>
      <c r="D18053" s="381"/>
    </row>
    <row r="18054" spans="1:4" ht="30" x14ac:dyDescent="0.25">
      <c r="A18054" s="374" t="s">
        <v>5976</v>
      </c>
      <c r="B18054" s="375" t="s">
        <v>8578</v>
      </c>
      <c r="C18054" s="376" t="s">
        <v>569</v>
      </c>
      <c r="D18054" s="377"/>
    </row>
    <row r="18055" spans="1:4" x14ac:dyDescent="0.25">
      <c r="A18055" s="369" t="s">
        <v>8915</v>
      </c>
      <c r="B18055" s="370" t="s">
        <v>8916</v>
      </c>
      <c r="C18055" s="371" t="s">
        <v>770</v>
      </c>
      <c r="D18055" s="372">
        <v>0.4</v>
      </c>
    </row>
    <row r="18056" spans="1:4" x14ac:dyDescent="0.25">
      <c r="A18056" s="369" t="s">
        <v>8965</v>
      </c>
      <c r="B18056" s="370" t="s">
        <v>8966</v>
      </c>
      <c r="C18056" s="371" t="s">
        <v>770</v>
      </c>
      <c r="D18056" s="372">
        <v>0.4</v>
      </c>
    </row>
    <row r="18057" spans="1:4" ht="30" x14ac:dyDescent="0.25">
      <c r="A18057" s="369" t="s">
        <v>13666</v>
      </c>
      <c r="B18057" s="370" t="s">
        <v>13667</v>
      </c>
      <c r="C18057" s="371" t="s">
        <v>569</v>
      </c>
      <c r="D18057" s="372">
        <v>1</v>
      </c>
    </row>
    <row r="18058" spans="1:4" ht="30" x14ac:dyDescent="0.25">
      <c r="A18058" s="374" t="s">
        <v>5977</v>
      </c>
      <c r="B18058" s="375" t="s">
        <v>5978</v>
      </c>
      <c r="C18058" s="376" t="s">
        <v>780</v>
      </c>
      <c r="D18058" s="377"/>
    </row>
    <row r="18059" spans="1:4" x14ac:dyDescent="0.25">
      <c r="A18059" s="369" t="s">
        <v>8913</v>
      </c>
      <c r="B18059" s="370" t="s">
        <v>8914</v>
      </c>
      <c r="C18059" s="371" t="s">
        <v>770</v>
      </c>
      <c r="D18059" s="372">
        <v>8</v>
      </c>
    </row>
    <row r="18060" spans="1:4" x14ac:dyDescent="0.25">
      <c r="A18060" s="369" t="s">
        <v>8915</v>
      </c>
      <c r="B18060" s="370" t="s">
        <v>8916</v>
      </c>
      <c r="C18060" s="371" t="s">
        <v>770</v>
      </c>
      <c r="D18060" s="372">
        <v>8</v>
      </c>
    </row>
    <row r="18061" spans="1:4" ht="45" x14ac:dyDescent="0.25">
      <c r="A18061" s="369" t="s">
        <v>13670</v>
      </c>
      <c r="B18061" s="370" t="s">
        <v>13671</v>
      </c>
      <c r="C18061" s="371" t="s">
        <v>569</v>
      </c>
      <c r="D18061" s="372">
        <v>1</v>
      </c>
    </row>
    <row r="18062" spans="1:4" x14ac:dyDescent="0.25">
      <c r="A18062" s="378" t="s">
        <v>8579</v>
      </c>
      <c r="B18062" s="379" t="s">
        <v>15282</v>
      </c>
      <c r="C18062" s="380"/>
      <c r="D18062" s="381"/>
    </row>
    <row r="18063" spans="1:4" x14ac:dyDescent="0.25">
      <c r="A18063" s="374" t="s">
        <v>5979</v>
      </c>
      <c r="B18063" s="375" t="s">
        <v>5980</v>
      </c>
      <c r="C18063" s="376" t="s">
        <v>52</v>
      </c>
      <c r="D18063" s="377"/>
    </row>
    <row r="18064" spans="1:4" x14ac:dyDescent="0.25">
      <c r="A18064" s="369" t="s">
        <v>8913</v>
      </c>
      <c r="B18064" s="370" t="s">
        <v>8914</v>
      </c>
      <c r="C18064" s="371" t="s">
        <v>770</v>
      </c>
      <c r="D18064" s="372">
        <v>0.1</v>
      </c>
    </row>
    <row r="18065" spans="1:4" x14ac:dyDescent="0.25">
      <c r="A18065" s="369" t="s">
        <v>8915</v>
      </c>
      <c r="B18065" s="370" t="s">
        <v>8916</v>
      </c>
      <c r="C18065" s="371" t="s">
        <v>770</v>
      </c>
      <c r="D18065" s="372">
        <v>0.1</v>
      </c>
    </row>
    <row r="18066" spans="1:4" ht="30" x14ac:dyDescent="0.25">
      <c r="A18066" s="369" t="s">
        <v>14116</v>
      </c>
      <c r="B18066" s="370" t="s">
        <v>14117</v>
      </c>
      <c r="C18066" s="371" t="s">
        <v>52</v>
      </c>
      <c r="D18066" s="372">
        <v>1.03</v>
      </c>
    </row>
    <row r="18067" spans="1:4" x14ac:dyDescent="0.25">
      <c r="A18067" s="374" t="s">
        <v>5981</v>
      </c>
      <c r="B18067" s="375" t="s">
        <v>5982</v>
      </c>
      <c r="C18067" s="376" t="s">
        <v>569</v>
      </c>
      <c r="D18067" s="377"/>
    </row>
    <row r="18068" spans="1:4" x14ac:dyDescent="0.25">
      <c r="A18068" s="369" t="s">
        <v>8913</v>
      </c>
      <c r="B18068" s="370" t="s">
        <v>8914</v>
      </c>
      <c r="C18068" s="371" t="s">
        <v>770</v>
      </c>
      <c r="D18068" s="372">
        <v>0.2</v>
      </c>
    </row>
    <row r="18069" spans="1:4" x14ac:dyDescent="0.25">
      <c r="A18069" s="369" t="s">
        <v>8915</v>
      </c>
      <c r="B18069" s="370" t="s">
        <v>8916</v>
      </c>
      <c r="C18069" s="371" t="s">
        <v>770</v>
      </c>
      <c r="D18069" s="372">
        <v>0.2</v>
      </c>
    </row>
    <row r="18070" spans="1:4" x14ac:dyDescent="0.25">
      <c r="A18070" s="369" t="s">
        <v>14042</v>
      </c>
      <c r="B18070" s="370" t="s">
        <v>5982</v>
      </c>
      <c r="C18070" s="371" t="s">
        <v>569</v>
      </c>
      <c r="D18070" s="372">
        <v>1</v>
      </c>
    </row>
    <row r="18071" spans="1:4" x14ac:dyDescent="0.25">
      <c r="A18071" s="374" t="s">
        <v>5983</v>
      </c>
      <c r="B18071" s="375" t="s">
        <v>5984</v>
      </c>
      <c r="C18071" s="376" t="s">
        <v>569</v>
      </c>
      <c r="D18071" s="377"/>
    </row>
    <row r="18072" spans="1:4" x14ac:dyDescent="0.25">
      <c r="A18072" s="369" t="s">
        <v>8913</v>
      </c>
      <c r="B18072" s="370" t="s">
        <v>8914</v>
      </c>
      <c r="C18072" s="371" t="s">
        <v>770</v>
      </c>
      <c r="D18072" s="372">
        <v>0.2</v>
      </c>
    </row>
    <row r="18073" spans="1:4" x14ac:dyDescent="0.25">
      <c r="A18073" s="369" t="s">
        <v>8915</v>
      </c>
      <c r="B18073" s="370" t="s">
        <v>8916</v>
      </c>
      <c r="C18073" s="371" t="s">
        <v>770</v>
      </c>
      <c r="D18073" s="372">
        <v>0.2</v>
      </c>
    </row>
    <row r="18074" spans="1:4" x14ac:dyDescent="0.25">
      <c r="A18074" s="369" t="s">
        <v>14043</v>
      </c>
      <c r="B18074" s="370" t="s">
        <v>5984</v>
      </c>
      <c r="C18074" s="371" t="s">
        <v>569</v>
      </c>
      <c r="D18074" s="372">
        <v>1</v>
      </c>
    </row>
    <row r="18075" spans="1:4" ht="30" x14ac:dyDescent="0.25">
      <c r="A18075" s="374" t="s">
        <v>5985</v>
      </c>
      <c r="B18075" s="375" t="s">
        <v>8581</v>
      </c>
      <c r="C18075" s="376" t="s">
        <v>569</v>
      </c>
      <c r="D18075" s="377"/>
    </row>
    <row r="18076" spans="1:4" x14ac:dyDescent="0.25">
      <c r="A18076" s="369" t="s">
        <v>8913</v>
      </c>
      <c r="B18076" s="370" t="s">
        <v>8914</v>
      </c>
      <c r="C18076" s="371" t="s">
        <v>770</v>
      </c>
      <c r="D18076" s="372">
        <v>0.2</v>
      </c>
    </row>
    <row r="18077" spans="1:4" x14ac:dyDescent="0.25">
      <c r="A18077" s="369" t="s">
        <v>8915</v>
      </c>
      <c r="B18077" s="370" t="s">
        <v>8916</v>
      </c>
      <c r="C18077" s="371" t="s">
        <v>770</v>
      </c>
      <c r="D18077" s="372">
        <v>0.2</v>
      </c>
    </row>
    <row r="18078" spans="1:4" ht="30" x14ac:dyDescent="0.25">
      <c r="A18078" s="369" t="s">
        <v>14118</v>
      </c>
      <c r="B18078" s="370" t="s">
        <v>14119</v>
      </c>
      <c r="C18078" s="371" t="s">
        <v>52</v>
      </c>
      <c r="D18078" s="372">
        <v>0.5</v>
      </c>
    </row>
    <row r="18079" spans="1:4" x14ac:dyDescent="0.25">
      <c r="A18079" s="369" t="s">
        <v>14120</v>
      </c>
      <c r="B18079" s="370" t="s">
        <v>14121</v>
      </c>
      <c r="C18079" s="371" t="s">
        <v>569</v>
      </c>
      <c r="D18079" s="372">
        <v>1</v>
      </c>
    </row>
    <row r="18080" spans="1:4" x14ac:dyDescent="0.25">
      <c r="A18080" s="374" t="s">
        <v>5986</v>
      </c>
      <c r="B18080" s="375" t="s">
        <v>5987</v>
      </c>
      <c r="C18080" s="376" t="s">
        <v>569</v>
      </c>
      <c r="D18080" s="377"/>
    </row>
    <row r="18081" spans="1:4" x14ac:dyDescent="0.25">
      <c r="A18081" s="369" t="s">
        <v>8913</v>
      </c>
      <c r="B18081" s="370" t="s">
        <v>8914</v>
      </c>
      <c r="C18081" s="371" t="s">
        <v>770</v>
      </c>
      <c r="D18081" s="372">
        <v>0.1</v>
      </c>
    </row>
    <row r="18082" spans="1:4" x14ac:dyDescent="0.25">
      <c r="A18082" s="369" t="s">
        <v>8915</v>
      </c>
      <c r="B18082" s="370" t="s">
        <v>8916</v>
      </c>
      <c r="C18082" s="371" t="s">
        <v>770</v>
      </c>
      <c r="D18082" s="372">
        <v>0.4</v>
      </c>
    </row>
    <row r="18083" spans="1:4" x14ac:dyDescent="0.25">
      <c r="A18083" s="369" t="s">
        <v>12849</v>
      </c>
      <c r="B18083" s="370" t="s">
        <v>12850</v>
      </c>
      <c r="C18083" s="371" t="s">
        <v>569</v>
      </c>
      <c r="D18083" s="372">
        <v>1</v>
      </c>
    </row>
    <row r="18084" spans="1:4" x14ac:dyDescent="0.25">
      <c r="A18084" s="374" t="s">
        <v>5988</v>
      </c>
      <c r="B18084" s="375" t="s">
        <v>5989</v>
      </c>
      <c r="C18084" s="376" t="s">
        <v>569</v>
      </c>
      <c r="D18084" s="377"/>
    </row>
    <row r="18085" spans="1:4" x14ac:dyDescent="0.25">
      <c r="A18085" s="369" t="s">
        <v>8913</v>
      </c>
      <c r="B18085" s="370" t="s">
        <v>8914</v>
      </c>
      <c r="C18085" s="371" t="s">
        <v>770</v>
      </c>
      <c r="D18085" s="372">
        <v>0.1</v>
      </c>
    </row>
    <row r="18086" spans="1:4" x14ac:dyDescent="0.25">
      <c r="A18086" s="369" t="s">
        <v>8915</v>
      </c>
      <c r="B18086" s="370" t="s">
        <v>8916</v>
      </c>
      <c r="C18086" s="371" t="s">
        <v>770</v>
      </c>
      <c r="D18086" s="372">
        <v>0.4</v>
      </c>
    </row>
    <row r="18087" spans="1:4" x14ac:dyDescent="0.25">
      <c r="A18087" s="369" t="s">
        <v>12847</v>
      </c>
      <c r="B18087" s="370" t="s">
        <v>12848</v>
      </c>
      <c r="C18087" s="371" t="s">
        <v>569</v>
      </c>
      <c r="D18087" s="372">
        <v>1</v>
      </c>
    </row>
    <row r="18088" spans="1:4" x14ac:dyDescent="0.25">
      <c r="A18088" s="374" t="s">
        <v>5990</v>
      </c>
      <c r="B18088" s="375" t="s">
        <v>8582</v>
      </c>
      <c r="C18088" s="376" t="s">
        <v>569</v>
      </c>
      <c r="D18088" s="377"/>
    </row>
    <row r="18089" spans="1:4" x14ac:dyDescent="0.25">
      <c r="A18089" s="369" t="s">
        <v>8913</v>
      </c>
      <c r="B18089" s="370" t="s">
        <v>8914</v>
      </c>
      <c r="C18089" s="371" t="s">
        <v>770</v>
      </c>
      <c r="D18089" s="372">
        <v>0.25</v>
      </c>
    </row>
    <row r="18090" spans="1:4" x14ac:dyDescent="0.25">
      <c r="A18090" s="369" t="s">
        <v>8915</v>
      </c>
      <c r="B18090" s="370" t="s">
        <v>8916</v>
      </c>
      <c r="C18090" s="371" t="s">
        <v>770</v>
      </c>
      <c r="D18090" s="372">
        <v>0.5</v>
      </c>
    </row>
    <row r="18091" spans="1:4" x14ac:dyDescent="0.25">
      <c r="A18091" s="369" t="s">
        <v>14456</v>
      </c>
      <c r="B18091" s="370" t="s">
        <v>14457</v>
      </c>
      <c r="C18091" s="371" t="s">
        <v>569</v>
      </c>
      <c r="D18091" s="372">
        <v>1</v>
      </c>
    </row>
    <row r="18092" spans="1:4" x14ac:dyDescent="0.25">
      <c r="A18092" s="374" t="s">
        <v>5991</v>
      </c>
      <c r="B18092" s="375" t="s">
        <v>8583</v>
      </c>
      <c r="C18092" s="376" t="s">
        <v>569</v>
      </c>
      <c r="D18092" s="377"/>
    </row>
    <row r="18093" spans="1:4" x14ac:dyDescent="0.25">
      <c r="A18093" s="369" t="s">
        <v>8913</v>
      </c>
      <c r="B18093" s="370" t="s">
        <v>8914</v>
      </c>
      <c r="C18093" s="371" t="s">
        <v>770</v>
      </c>
      <c r="D18093" s="372">
        <v>0.25</v>
      </c>
    </row>
    <row r="18094" spans="1:4" x14ac:dyDescent="0.25">
      <c r="A18094" s="369" t="s">
        <v>8915</v>
      </c>
      <c r="B18094" s="370" t="s">
        <v>8916</v>
      </c>
      <c r="C18094" s="371" t="s">
        <v>770</v>
      </c>
      <c r="D18094" s="372">
        <v>0.5</v>
      </c>
    </row>
    <row r="18095" spans="1:4" ht="30" x14ac:dyDescent="0.25">
      <c r="A18095" s="369" t="s">
        <v>13718</v>
      </c>
      <c r="B18095" s="370" t="s">
        <v>13719</v>
      </c>
      <c r="C18095" s="371" t="s">
        <v>569</v>
      </c>
      <c r="D18095" s="372">
        <v>1</v>
      </c>
    </row>
    <row r="18096" spans="1:4" x14ac:dyDescent="0.25">
      <c r="A18096" s="374" t="s">
        <v>5992</v>
      </c>
      <c r="B18096" s="375" t="s">
        <v>8584</v>
      </c>
      <c r="C18096" s="376" t="s">
        <v>569</v>
      </c>
      <c r="D18096" s="377"/>
    </row>
    <row r="18097" spans="1:4" x14ac:dyDescent="0.25">
      <c r="A18097" s="369" t="s">
        <v>8915</v>
      </c>
      <c r="B18097" s="370" t="s">
        <v>8916</v>
      </c>
      <c r="C18097" s="371" t="s">
        <v>770</v>
      </c>
      <c r="D18097" s="372">
        <v>0.1</v>
      </c>
    </row>
    <row r="18098" spans="1:4" ht="30" x14ac:dyDescent="0.25">
      <c r="A18098" s="369" t="s">
        <v>13231</v>
      </c>
      <c r="B18098" s="370" t="s">
        <v>13232</v>
      </c>
      <c r="C18098" s="371" t="s">
        <v>569</v>
      </c>
      <c r="D18098" s="372">
        <v>1</v>
      </c>
    </row>
    <row r="18099" spans="1:4" x14ac:dyDescent="0.25">
      <c r="A18099" s="374" t="s">
        <v>5993</v>
      </c>
      <c r="B18099" s="375" t="s">
        <v>8585</v>
      </c>
      <c r="C18099" s="376" t="s">
        <v>569</v>
      </c>
      <c r="D18099" s="377"/>
    </row>
    <row r="18100" spans="1:4" x14ac:dyDescent="0.25">
      <c r="A18100" s="369" t="s">
        <v>8915</v>
      </c>
      <c r="B18100" s="370" t="s">
        <v>8916</v>
      </c>
      <c r="C18100" s="371" t="s">
        <v>770</v>
      </c>
      <c r="D18100" s="372">
        <v>0.2</v>
      </c>
    </row>
    <row r="18101" spans="1:4" x14ac:dyDescent="0.25">
      <c r="A18101" s="369" t="s">
        <v>8965</v>
      </c>
      <c r="B18101" s="370" t="s">
        <v>8966</v>
      </c>
      <c r="C18101" s="371" t="s">
        <v>770</v>
      </c>
      <c r="D18101" s="372">
        <v>0.2</v>
      </c>
    </row>
    <row r="18102" spans="1:4" x14ac:dyDescent="0.25">
      <c r="A18102" s="369" t="s">
        <v>12999</v>
      </c>
      <c r="B18102" s="370" t="s">
        <v>13000</v>
      </c>
      <c r="C18102" s="371" t="s">
        <v>569</v>
      </c>
      <c r="D18102" s="372">
        <v>1</v>
      </c>
    </row>
    <row r="18103" spans="1:4" x14ac:dyDescent="0.25">
      <c r="A18103" s="374" t="s">
        <v>5994</v>
      </c>
      <c r="B18103" s="375" t="s">
        <v>5995</v>
      </c>
      <c r="C18103" s="376" t="s">
        <v>569</v>
      </c>
      <c r="D18103" s="377"/>
    </row>
    <row r="18104" spans="1:4" x14ac:dyDescent="0.25">
      <c r="A18104" s="369" t="s">
        <v>8965</v>
      </c>
      <c r="B18104" s="370" t="s">
        <v>8966</v>
      </c>
      <c r="C18104" s="371" t="s">
        <v>770</v>
      </c>
      <c r="D18104" s="372">
        <v>0.2</v>
      </c>
    </row>
    <row r="18105" spans="1:4" x14ac:dyDescent="0.25">
      <c r="A18105" s="369" t="s">
        <v>13562</v>
      </c>
      <c r="B18105" s="370" t="s">
        <v>5995</v>
      </c>
      <c r="C18105" s="371" t="s">
        <v>569</v>
      </c>
      <c r="D18105" s="372">
        <v>1</v>
      </c>
    </row>
    <row r="18106" spans="1:4" x14ac:dyDescent="0.25">
      <c r="A18106" s="374" t="s">
        <v>5996</v>
      </c>
      <c r="B18106" s="375" t="s">
        <v>5997</v>
      </c>
      <c r="C18106" s="376" t="s">
        <v>569</v>
      </c>
      <c r="D18106" s="377"/>
    </row>
    <row r="18107" spans="1:4" x14ac:dyDescent="0.25">
      <c r="A18107" s="369" t="s">
        <v>8965</v>
      </c>
      <c r="B18107" s="370" t="s">
        <v>8966</v>
      </c>
      <c r="C18107" s="371" t="s">
        <v>770</v>
      </c>
      <c r="D18107" s="372">
        <v>0.2</v>
      </c>
    </row>
    <row r="18108" spans="1:4" x14ac:dyDescent="0.25">
      <c r="A18108" s="369" t="s">
        <v>13563</v>
      </c>
      <c r="B18108" s="370" t="s">
        <v>13564</v>
      </c>
      <c r="C18108" s="371" t="s">
        <v>569</v>
      </c>
      <c r="D18108" s="372">
        <v>1</v>
      </c>
    </row>
    <row r="18109" spans="1:4" x14ac:dyDescent="0.25">
      <c r="A18109" s="374" t="s">
        <v>5998</v>
      </c>
      <c r="B18109" s="375" t="s">
        <v>5999</v>
      </c>
      <c r="C18109" s="376" t="s">
        <v>569</v>
      </c>
      <c r="D18109" s="377"/>
    </row>
    <row r="18110" spans="1:4" x14ac:dyDescent="0.25">
      <c r="A18110" s="369" t="s">
        <v>8965</v>
      </c>
      <c r="B18110" s="370" t="s">
        <v>8966</v>
      </c>
      <c r="C18110" s="371" t="s">
        <v>770</v>
      </c>
      <c r="D18110" s="372">
        <v>0.2</v>
      </c>
    </row>
    <row r="18111" spans="1:4" x14ac:dyDescent="0.25">
      <c r="A18111" s="369" t="s">
        <v>13565</v>
      </c>
      <c r="B18111" s="370" t="s">
        <v>5999</v>
      </c>
      <c r="C18111" s="371" t="s">
        <v>569</v>
      </c>
      <c r="D18111" s="372">
        <v>1</v>
      </c>
    </row>
    <row r="18112" spans="1:4" x14ac:dyDescent="0.25">
      <c r="A18112" s="374" t="s">
        <v>6000</v>
      </c>
      <c r="B18112" s="375" t="s">
        <v>8586</v>
      </c>
      <c r="C18112" s="376" t="s">
        <v>569</v>
      </c>
      <c r="D18112" s="377"/>
    </row>
    <row r="18113" spans="1:4" x14ac:dyDescent="0.25">
      <c r="A18113" s="369" t="s">
        <v>8915</v>
      </c>
      <c r="B18113" s="370" t="s">
        <v>8916</v>
      </c>
      <c r="C18113" s="371" t="s">
        <v>770</v>
      </c>
      <c r="D18113" s="372">
        <v>0.1</v>
      </c>
    </row>
    <row r="18114" spans="1:4" x14ac:dyDescent="0.25">
      <c r="A18114" s="369" t="s">
        <v>13233</v>
      </c>
      <c r="B18114" s="370" t="s">
        <v>13234</v>
      </c>
      <c r="C18114" s="371" t="s">
        <v>569</v>
      </c>
      <c r="D18114" s="372">
        <v>1</v>
      </c>
    </row>
    <row r="18115" spans="1:4" x14ac:dyDescent="0.25">
      <c r="A18115" s="374" t="s">
        <v>6001</v>
      </c>
      <c r="B18115" s="375" t="s">
        <v>8587</v>
      </c>
      <c r="C18115" s="376" t="s">
        <v>569</v>
      </c>
      <c r="D18115" s="377"/>
    </row>
    <row r="18116" spans="1:4" x14ac:dyDescent="0.25">
      <c r="A18116" s="369" t="s">
        <v>8915</v>
      </c>
      <c r="B18116" s="370" t="s">
        <v>8916</v>
      </c>
      <c r="C18116" s="371" t="s">
        <v>770</v>
      </c>
      <c r="D18116" s="372">
        <v>0.1</v>
      </c>
    </row>
    <row r="18117" spans="1:4" x14ac:dyDescent="0.25">
      <c r="A18117" s="369" t="s">
        <v>13235</v>
      </c>
      <c r="B18117" s="370" t="s">
        <v>13236</v>
      </c>
      <c r="C18117" s="371" t="s">
        <v>569</v>
      </c>
      <c r="D18117" s="372">
        <v>1</v>
      </c>
    </row>
    <row r="18118" spans="1:4" x14ac:dyDescent="0.25">
      <c r="A18118" s="374" t="s">
        <v>6002</v>
      </c>
      <c r="B18118" s="375" t="s">
        <v>8588</v>
      </c>
      <c r="C18118" s="376" t="s">
        <v>569</v>
      </c>
      <c r="D18118" s="377"/>
    </row>
    <row r="18119" spans="1:4" x14ac:dyDescent="0.25">
      <c r="A18119" s="369" t="s">
        <v>8915</v>
      </c>
      <c r="B18119" s="370" t="s">
        <v>8916</v>
      </c>
      <c r="C18119" s="371" t="s">
        <v>770</v>
      </c>
      <c r="D18119" s="372">
        <v>0.2</v>
      </c>
    </row>
    <row r="18120" spans="1:4" ht="30" x14ac:dyDescent="0.25">
      <c r="A18120" s="369" t="s">
        <v>13747</v>
      </c>
      <c r="B18120" s="370" t="s">
        <v>13748</v>
      </c>
      <c r="C18120" s="371" t="s">
        <v>569</v>
      </c>
      <c r="D18120" s="372">
        <v>1</v>
      </c>
    </row>
    <row r="18121" spans="1:4" x14ac:dyDescent="0.25">
      <c r="A18121" s="374" t="s">
        <v>6003</v>
      </c>
      <c r="B18121" s="375" t="s">
        <v>8589</v>
      </c>
      <c r="C18121" s="376" t="s">
        <v>569</v>
      </c>
      <c r="D18121" s="377"/>
    </row>
    <row r="18122" spans="1:4" x14ac:dyDescent="0.25">
      <c r="A18122" s="369" t="s">
        <v>8915</v>
      </c>
      <c r="B18122" s="370" t="s">
        <v>8916</v>
      </c>
      <c r="C18122" s="371" t="s">
        <v>770</v>
      </c>
      <c r="D18122" s="372">
        <v>0.2</v>
      </c>
    </row>
    <row r="18123" spans="1:4" ht="30" x14ac:dyDescent="0.25">
      <c r="A18123" s="369" t="s">
        <v>13749</v>
      </c>
      <c r="B18123" s="370" t="s">
        <v>13750</v>
      </c>
      <c r="C18123" s="371" t="s">
        <v>569</v>
      </c>
      <c r="D18123" s="372">
        <v>1</v>
      </c>
    </row>
    <row r="18124" spans="1:4" x14ac:dyDescent="0.25">
      <c r="A18124" s="374" t="s">
        <v>6004</v>
      </c>
      <c r="B18124" s="375" t="s">
        <v>6005</v>
      </c>
      <c r="C18124" s="376" t="s">
        <v>569</v>
      </c>
      <c r="D18124" s="377"/>
    </row>
    <row r="18125" spans="1:4" x14ac:dyDescent="0.25">
      <c r="A18125" s="369" t="s">
        <v>8915</v>
      </c>
      <c r="B18125" s="370" t="s">
        <v>8916</v>
      </c>
      <c r="C18125" s="371" t="s">
        <v>770</v>
      </c>
      <c r="D18125" s="372">
        <v>0.33</v>
      </c>
    </row>
    <row r="18126" spans="1:4" x14ac:dyDescent="0.25">
      <c r="A18126" s="369" t="s">
        <v>8965</v>
      </c>
      <c r="B18126" s="370" t="s">
        <v>8966</v>
      </c>
      <c r="C18126" s="371" t="s">
        <v>770</v>
      </c>
      <c r="D18126" s="372">
        <v>0.33</v>
      </c>
    </row>
    <row r="18127" spans="1:4" ht="45" x14ac:dyDescent="0.25">
      <c r="A18127" s="369" t="s">
        <v>13660</v>
      </c>
      <c r="B18127" s="370" t="s">
        <v>13661</v>
      </c>
      <c r="C18127" s="371" t="s">
        <v>569</v>
      </c>
      <c r="D18127" s="372">
        <v>1</v>
      </c>
    </row>
    <row r="18128" spans="1:4" x14ac:dyDescent="0.25">
      <c r="A18128" s="374" t="s">
        <v>6006</v>
      </c>
      <c r="B18128" s="375" t="s">
        <v>8590</v>
      </c>
      <c r="C18128" s="376" t="s">
        <v>569</v>
      </c>
      <c r="D18128" s="377"/>
    </row>
    <row r="18129" spans="1:4" x14ac:dyDescent="0.25">
      <c r="A18129" s="369" t="s">
        <v>8915</v>
      </c>
      <c r="B18129" s="370" t="s">
        <v>8916</v>
      </c>
      <c r="C18129" s="371" t="s">
        <v>770</v>
      </c>
      <c r="D18129" s="372">
        <v>0.2</v>
      </c>
    </row>
    <row r="18130" spans="1:4" x14ac:dyDescent="0.25">
      <c r="A18130" s="369" t="s">
        <v>8965</v>
      </c>
      <c r="B18130" s="370" t="s">
        <v>8966</v>
      </c>
      <c r="C18130" s="371" t="s">
        <v>770</v>
      </c>
      <c r="D18130" s="372">
        <v>0.2</v>
      </c>
    </row>
    <row r="18131" spans="1:4" ht="30" x14ac:dyDescent="0.25">
      <c r="A18131" s="369" t="s">
        <v>13662</v>
      </c>
      <c r="B18131" s="370" t="s">
        <v>13663</v>
      </c>
      <c r="C18131" s="371" t="s">
        <v>569</v>
      </c>
      <c r="D18131" s="372">
        <v>1</v>
      </c>
    </row>
    <row r="18132" spans="1:4" x14ac:dyDescent="0.25">
      <c r="A18132" s="374" t="s">
        <v>6007</v>
      </c>
      <c r="B18132" s="375" t="s">
        <v>8591</v>
      </c>
      <c r="C18132" s="376" t="s">
        <v>569</v>
      </c>
      <c r="D18132" s="377"/>
    </row>
    <row r="18133" spans="1:4" x14ac:dyDescent="0.25">
      <c r="A18133" s="369" t="s">
        <v>8915</v>
      </c>
      <c r="B18133" s="370" t="s">
        <v>8916</v>
      </c>
      <c r="C18133" s="371" t="s">
        <v>770</v>
      </c>
      <c r="D18133" s="372">
        <v>0.2</v>
      </c>
    </row>
    <row r="18134" spans="1:4" x14ac:dyDescent="0.25">
      <c r="A18134" s="369" t="s">
        <v>8965</v>
      </c>
      <c r="B18134" s="370" t="s">
        <v>8966</v>
      </c>
      <c r="C18134" s="371" t="s">
        <v>770</v>
      </c>
      <c r="D18134" s="372">
        <v>0.2</v>
      </c>
    </row>
    <row r="18135" spans="1:4" ht="30" x14ac:dyDescent="0.25">
      <c r="A18135" s="369" t="s">
        <v>13664</v>
      </c>
      <c r="B18135" s="370" t="s">
        <v>13665</v>
      </c>
      <c r="C18135" s="371" t="s">
        <v>569</v>
      </c>
      <c r="D18135" s="372">
        <v>1</v>
      </c>
    </row>
    <row r="18136" spans="1:4" ht="30" x14ac:dyDescent="0.25">
      <c r="A18136" s="374" t="s">
        <v>6008</v>
      </c>
      <c r="B18136" s="375" t="s">
        <v>6009</v>
      </c>
      <c r="C18136" s="376" t="s">
        <v>569</v>
      </c>
      <c r="D18136" s="377"/>
    </row>
    <row r="18137" spans="1:4" x14ac:dyDescent="0.25">
      <c r="A18137" s="369" t="s">
        <v>8915</v>
      </c>
      <c r="B18137" s="370" t="s">
        <v>8916</v>
      </c>
      <c r="C18137" s="371" t="s">
        <v>770</v>
      </c>
      <c r="D18137" s="372">
        <v>0.2</v>
      </c>
    </row>
    <row r="18138" spans="1:4" x14ac:dyDescent="0.25">
      <c r="A18138" s="369" t="s">
        <v>8965</v>
      </c>
      <c r="B18138" s="370" t="s">
        <v>8966</v>
      </c>
      <c r="C18138" s="371" t="s">
        <v>770</v>
      </c>
      <c r="D18138" s="372">
        <v>0.2</v>
      </c>
    </row>
    <row r="18139" spans="1:4" ht="45" x14ac:dyDescent="0.25">
      <c r="A18139" s="369" t="s">
        <v>13261</v>
      </c>
      <c r="B18139" s="370" t="s">
        <v>13262</v>
      </c>
      <c r="C18139" s="371" t="s">
        <v>569</v>
      </c>
      <c r="D18139" s="372">
        <v>1</v>
      </c>
    </row>
    <row r="18140" spans="1:4" ht="30" x14ac:dyDescent="0.25">
      <c r="A18140" s="374" t="s">
        <v>6010</v>
      </c>
      <c r="B18140" s="375" t="s">
        <v>8592</v>
      </c>
      <c r="C18140" s="376" t="s">
        <v>569</v>
      </c>
      <c r="D18140" s="377"/>
    </row>
    <row r="18141" spans="1:4" x14ac:dyDescent="0.25">
      <c r="A18141" s="369" t="s">
        <v>8915</v>
      </c>
      <c r="B18141" s="370" t="s">
        <v>8916</v>
      </c>
      <c r="C18141" s="371" t="s">
        <v>770</v>
      </c>
      <c r="D18141" s="372">
        <v>0.5</v>
      </c>
    </row>
    <row r="18142" spans="1:4" x14ac:dyDescent="0.25">
      <c r="A18142" s="369" t="s">
        <v>8965</v>
      </c>
      <c r="B18142" s="370" t="s">
        <v>8966</v>
      </c>
      <c r="C18142" s="371" t="s">
        <v>770</v>
      </c>
      <c r="D18142" s="372">
        <v>0.25</v>
      </c>
    </row>
    <row r="18143" spans="1:4" ht="45" x14ac:dyDescent="0.25">
      <c r="A18143" s="369" t="s">
        <v>13668</v>
      </c>
      <c r="B18143" s="370" t="s">
        <v>13669</v>
      </c>
      <c r="C18143" s="371" t="s">
        <v>569</v>
      </c>
      <c r="D18143" s="372">
        <v>1</v>
      </c>
    </row>
    <row r="18144" spans="1:4" x14ac:dyDescent="0.25">
      <c r="A18144" s="374" t="s">
        <v>6011</v>
      </c>
      <c r="B18144" s="375" t="s">
        <v>6012</v>
      </c>
      <c r="C18144" s="376" t="s">
        <v>569</v>
      </c>
      <c r="D18144" s="377"/>
    </row>
    <row r="18145" spans="1:4" x14ac:dyDescent="0.25">
      <c r="A18145" s="369" t="s">
        <v>8913</v>
      </c>
      <c r="B18145" s="370" t="s">
        <v>8914</v>
      </c>
      <c r="C18145" s="371" t="s">
        <v>770</v>
      </c>
      <c r="D18145" s="372">
        <v>0.2</v>
      </c>
    </row>
    <row r="18146" spans="1:4" x14ac:dyDescent="0.25">
      <c r="A18146" s="369" t="s">
        <v>8915</v>
      </c>
      <c r="B18146" s="370" t="s">
        <v>8916</v>
      </c>
      <c r="C18146" s="371" t="s">
        <v>770</v>
      </c>
      <c r="D18146" s="372">
        <v>0.2</v>
      </c>
    </row>
    <row r="18147" spans="1:4" ht="30" x14ac:dyDescent="0.25">
      <c r="A18147" s="369" t="s">
        <v>13251</v>
      </c>
      <c r="B18147" s="370" t="s">
        <v>13252</v>
      </c>
      <c r="C18147" s="371" t="s">
        <v>569</v>
      </c>
      <c r="D18147" s="372">
        <v>1</v>
      </c>
    </row>
    <row r="18148" spans="1:4" x14ac:dyDescent="0.25">
      <c r="A18148" s="374" t="s">
        <v>6013</v>
      </c>
      <c r="B18148" s="375" t="s">
        <v>6014</v>
      </c>
      <c r="C18148" s="376" t="s">
        <v>569</v>
      </c>
      <c r="D18148" s="377"/>
    </row>
    <row r="18149" spans="1:4" x14ac:dyDescent="0.25">
      <c r="A18149" s="369" t="s">
        <v>8913</v>
      </c>
      <c r="B18149" s="370" t="s">
        <v>8914</v>
      </c>
      <c r="C18149" s="371" t="s">
        <v>770</v>
      </c>
      <c r="D18149" s="372">
        <v>0.5</v>
      </c>
    </row>
    <row r="18150" spans="1:4" x14ac:dyDescent="0.25">
      <c r="A18150" s="369" t="s">
        <v>8915</v>
      </c>
      <c r="B18150" s="370" t="s">
        <v>8916</v>
      </c>
      <c r="C18150" s="371" t="s">
        <v>770</v>
      </c>
      <c r="D18150" s="372">
        <v>1</v>
      </c>
    </row>
    <row r="18151" spans="1:4" ht="30" x14ac:dyDescent="0.25">
      <c r="A18151" s="369" t="s">
        <v>14114</v>
      </c>
      <c r="B18151" s="370" t="s">
        <v>14115</v>
      </c>
      <c r="C18151" s="371" t="s">
        <v>569</v>
      </c>
      <c r="D18151" s="372">
        <v>1</v>
      </c>
    </row>
    <row r="18152" spans="1:4" x14ac:dyDescent="0.25">
      <c r="A18152" s="378" t="s">
        <v>8593</v>
      </c>
      <c r="B18152" s="379" t="s">
        <v>15283</v>
      </c>
      <c r="C18152" s="380"/>
      <c r="D18152" s="381"/>
    </row>
    <row r="18153" spans="1:4" x14ac:dyDescent="0.25">
      <c r="A18153" s="378" t="s">
        <v>8594</v>
      </c>
      <c r="B18153" s="379" t="s">
        <v>15284</v>
      </c>
      <c r="C18153" s="380"/>
      <c r="D18153" s="381"/>
    </row>
    <row r="18154" spans="1:4" ht="30" x14ac:dyDescent="0.25">
      <c r="A18154" s="374" t="s">
        <v>8595</v>
      </c>
      <c r="B18154" s="375" t="s">
        <v>8596</v>
      </c>
      <c r="C18154" s="376" t="s">
        <v>21</v>
      </c>
      <c r="D18154" s="377"/>
    </row>
    <row r="18155" spans="1:4" x14ac:dyDescent="0.25">
      <c r="A18155" s="369" t="s">
        <v>8949</v>
      </c>
      <c r="B18155" s="370" t="s">
        <v>8950</v>
      </c>
      <c r="C18155" s="371" t="s">
        <v>770</v>
      </c>
      <c r="D18155" s="372">
        <v>0.16800000000000001</v>
      </c>
    </row>
    <row r="18156" spans="1:4" ht="30" x14ac:dyDescent="0.25">
      <c r="A18156" s="369" t="s">
        <v>9730</v>
      </c>
      <c r="B18156" s="370" t="s">
        <v>9731</v>
      </c>
      <c r="C18156" s="371" t="s">
        <v>1281</v>
      </c>
      <c r="D18156" s="372">
        <v>0.36499999999999999</v>
      </c>
    </row>
    <row r="18157" spans="1:4" x14ac:dyDescent="0.25">
      <c r="A18157" s="369" t="s">
        <v>9762</v>
      </c>
      <c r="B18157" s="370" t="s">
        <v>9763</v>
      </c>
      <c r="C18157" s="371" t="s">
        <v>32</v>
      </c>
      <c r="D18157" s="372">
        <v>1.2030000000000001</v>
      </c>
    </row>
    <row r="18158" spans="1:4" x14ac:dyDescent="0.25">
      <c r="A18158" s="369" t="s">
        <v>9764</v>
      </c>
      <c r="B18158" s="370" t="s">
        <v>9765</v>
      </c>
      <c r="C18158" s="371" t="s">
        <v>32</v>
      </c>
      <c r="D18158" s="372">
        <v>1.504</v>
      </c>
    </row>
    <row r="18159" spans="1:4" ht="30" x14ac:dyDescent="0.25">
      <c r="A18159" s="369" t="s">
        <v>14681</v>
      </c>
      <c r="B18159" s="370" t="s">
        <v>14682</v>
      </c>
      <c r="C18159" s="371" t="s">
        <v>770</v>
      </c>
      <c r="D18159" s="372">
        <v>6.0000000000000001E-3</v>
      </c>
    </row>
    <row r="18160" spans="1:4" x14ac:dyDescent="0.25">
      <c r="A18160" s="369" t="s">
        <v>14683</v>
      </c>
      <c r="B18160" s="370" t="s">
        <v>14684</v>
      </c>
      <c r="C18160" s="371" t="s">
        <v>770</v>
      </c>
      <c r="D18160" s="372">
        <v>0.01</v>
      </c>
    </row>
    <row r="18161" spans="1:4" ht="30" x14ac:dyDescent="0.25">
      <c r="A18161" s="369" t="s">
        <v>14691</v>
      </c>
      <c r="B18161" s="370" t="s">
        <v>14692</v>
      </c>
      <c r="C18161" s="371" t="s">
        <v>770</v>
      </c>
      <c r="D18161" s="372">
        <v>2.1000000000000001E-2</v>
      </c>
    </row>
    <row r="18162" spans="1:4" ht="30" x14ac:dyDescent="0.25">
      <c r="A18162" s="369" t="s">
        <v>14707</v>
      </c>
      <c r="B18162" s="370" t="s">
        <v>14708</v>
      </c>
      <c r="C18162" s="371" t="s">
        <v>770</v>
      </c>
      <c r="D18162" s="372">
        <v>0.02</v>
      </c>
    </row>
    <row r="18163" spans="1:4" x14ac:dyDescent="0.25">
      <c r="A18163" s="369" t="s">
        <v>14711</v>
      </c>
      <c r="B18163" s="370" t="s">
        <v>14712</v>
      </c>
      <c r="C18163" s="371" t="s">
        <v>770</v>
      </c>
      <c r="D18163" s="372">
        <v>1.0999999999999999E-2</v>
      </c>
    </row>
    <row r="18164" spans="1:4" ht="45" x14ac:dyDescent="0.25">
      <c r="A18164" s="369" t="s">
        <v>14719</v>
      </c>
      <c r="B18164" s="370" t="s">
        <v>14720</v>
      </c>
      <c r="C18164" s="371" t="s">
        <v>770</v>
      </c>
      <c r="D18164" s="372">
        <v>2.1000000000000001E-2</v>
      </c>
    </row>
    <row r="18165" spans="1:4" x14ac:dyDescent="0.25">
      <c r="A18165" s="369" t="s">
        <v>14721</v>
      </c>
      <c r="B18165" s="370" t="s">
        <v>14722</v>
      </c>
      <c r="C18165" s="371" t="s">
        <v>770</v>
      </c>
      <c r="D18165" s="372">
        <v>2.1000000000000001E-2</v>
      </c>
    </row>
    <row r="18166" spans="1:4" ht="30" x14ac:dyDescent="0.25">
      <c r="A18166" s="369" t="s">
        <v>14737</v>
      </c>
      <c r="B18166" s="370" t="s">
        <v>14738</v>
      </c>
      <c r="C18166" s="371" t="s">
        <v>770</v>
      </c>
      <c r="D18166" s="372">
        <v>0.01</v>
      </c>
    </row>
    <row r="18167" spans="1:4" x14ac:dyDescent="0.25">
      <c r="A18167" s="374" t="s">
        <v>8597</v>
      </c>
      <c r="B18167" s="375" t="s">
        <v>8598</v>
      </c>
      <c r="C18167" s="376" t="s">
        <v>21</v>
      </c>
      <c r="D18167" s="377"/>
    </row>
    <row r="18168" spans="1:4" x14ac:dyDescent="0.25">
      <c r="A18168" s="369" t="s">
        <v>8949</v>
      </c>
      <c r="B18168" s="370" t="s">
        <v>8950</v>
      </c>
      <c r="C18168" s="371" t="s">
        <v>770</v>
      </c>
      <c r="D18168" s="372">
        <v>0.14099999999999999</v>
      </c>
    </row>
    <row r="18169" spans="1:4" ht="30" x14ac:dyDescent="0.25">
      <c r="A18169" s="369" t="s">
        <v>9730</v>
      </c>
      <c r="B18169" s="370" t="s">
        <v>9731</v>
      </c>
      <c r="C18169" s="371" t="s">
        <v>1281</v>
      </c>
      <c r="D18169" s="372">
        <v>0.28699999999999998</v>
      </c>
    </row>
    <row r="18170" spans="1:4" x14ac:dyDescent="0.25">
      <c r="A18170" s="369" t="s">
        <v>9762</v>
      </c>
      <c r="B18170" s="370" t="s">
        <v>9763</v>
      </c>
      <c r="C18170" s="371" t="s">
        <v>32</v>
      </c>
      <c r="D18170" s="372">
        <v>1.206</v>
      </c>
    </row>
    <row r="18171" spans="1:4" x14ac:dyDescent="0.25">
      <c r="A18171" s="369" t="s">
        <v>9764</v>
      </c>
      <c r="B18171" s="370" t="s">
        <v>9765</v>
      </c>
      <c r="C18171" s="371" t="s">
        <v>32</v>
      </c>
      <c r="D18171" s="372">
        <v>1.508</v>
      </c>
    </row>
    <row r="18172" spans="1:4" ht="30" x14ac:dyDescent="0.25">
      <c r="A18172" s="369" t="s">
        <v>14681</v>
      </c>
      <c r="B18172" s="370" t="s">
        <v>14682</v>
      </c>
      <c r="C18172" s="371" t="s">
        <v>770</v>
      </c>
      <c r="D18172" s="372">
        <v>6.0000000000000001E-3</v>
      </c>
    </row>
    <row r="18173" spans="1:4" x14ac:dyDescent="0.25">
      <c r="A18173" s="369" t="s">
        <v>14683</v>
      </c>
      <c r="B18173" s="370" t="s">
        <v>14684</v>
      </c>
      <c r="C18173" s="371" t="s">
        <v>770</v>
      </c>
      <c r="D18173" s="372">
        <v>0.01</v>
      </c>
    </row>
    <row r="18174" spans="1:4" ht="30" x14ac:dyDescent="0.25">
      <c r="A18174" s="369" t="s">
        <v>14691</v>
      </c>
      <c r="B18174" s="370" t="s">
        <v>14692</v>
      </c>
      <c r="C18174" s="371" t="s">
        <v>770</v>
      </c>
      <c r="D18174" s="372">
        <v>1.7000000000000001E-2</v>
      </c>
    </row>
    <row r="18175" spans="1:4" ht="30" x14ac:dyDescent="0.25">
      <c r="A18175" s="369" t="s">
        <v>14707</v>
      </c>
      <c r="B18175" s="370" t="s">
        <v>14708</v>
      </c>
      <c r="C18175" s="371" t="s">
        <v>770</v>
      </c>
      <c r="D18175" s="372">
        <v>0.02</v>
      </c>
    </row>
    <row r="18176" spans="1:4" x14ac:dyDescent="0.25">
      <c r="A18176" s="369" t="s">
        <v>14711</v>
      </c>
      <c r="B18176" s="370" t="s">
        <v>14712</v>
      </c>
      <c r="C18176" s="371" t="s">
        <v>770</v>
      </c>
      <c r="D18176" s="372">
        <v>1.0999999999999999E-2</v>
      </c>
    </row>
    <row r="18177" spans="1:4" ht="45" x14ac:dyDescent="0.25">
      <c r="A18177" s="369" t="s">
        <v>14719</v>
      </c>
      <c r="B18177" s="370" t="s">
        <v>14720</v>
      </c>
      <c r="C18177" s="371" t="s">
        <v>770</v>
      </c>
      <c r="D18177" s="372">
        <v>1.7000000000000001E-2</v>
      </c>
    </row>
    <row r="18178" spans="1:4" x14ac:dyDescent="0.25">
      <c r="A18178" s="369" t="s">
        <v>14721</v>
      </c>
      <c r="B18178" s="370" t="s">
        <v>14722</v>
      </c>
      <c r="C18178" s="371" t="s">
        <v>770</v>
      </c>
      <c r="D18178" s="372">
        <v>1.7000000000000001E-2</v>
      </c>
    </row>
    <row r="18179" spans="1:4" ht="30" x14ac:dyDescent="0.25">
      <c r="A18179" s="369" t="s">
        <v>14737</v>
      </c>
      <c r="B18179" s="370" t="s">
        <v>14738</v>
      </c>
      <c r="C18179" s="371" t="s">
        <v>770</v>
      </c>
      <c r="D18179" s="372">
        <v>0.01</v>
      </c>
    </row>
    <row r="18180" spans="1:4" x14ac:dyDescent="0.25">
      <c r="A18180" s="374" t="s">
        <v>8599</v>
      </c>
      <c r="B18180" s="375" t="s">
        <v>8600</v>
      </c>
      <c r="C18180" s="376" t="s">
        <v>21</v>
      </c>
      <c r="D18180" s="377"/>
    </row>
    <row r="18181" spans="1:4" x14ac:dyDescent="0.25">
      <c r="A18181" s="369" t="s">
        <v>8949</v>
      </c>
      <c r="B18181" s="370" t="s">
        <v>8950</v>
      </c>
      <c r="C18181" s="371" t="s">
        <v>770</v>
      </c>
      <c r="D18181" s="372">
        <v>0.14199999999999999</v>
      </c>
    </row>
    <row r="18182" spans="1:4" ht="30" x14ac:dyDescent="0.25">
      <c r="A18182" s="369" t="s">
        <v>9730</v>
      </c>
      <c r="B18182" s="370" t="s">
        <v>9731</v>
      </c>
      <c r="C18182" s="371" t="s">
        <v>1281</v>
      </c>
      <c r="D18182" s="372">
        <v>0.28799999999999998</v>
      </c>
    </row>
    <row r="18183" spans="1:4" x14ac:dyDescent="0.25">
      <c r="A18183" s="369" t="s">
        <v>9762</v>
      </c>
      <c r="B18183" s="370" t="s">
        <v>9763</v>
      </c>
      <c r="C18183" s="371" t="s">
        <v>32</v>
      </c>
      <c r="D18183" s="372">
        <v>1.216</v>
      </c>
    </row>
    <row r="18184" spans="1:4" x14ac:dyDescent="0.25">
      <c r="A18184" s="369" t="s">
        <v>9764</v>
      </c>
      <c r="B18184" s="370" t="s">
        <v>9765</v>
      </c>
      <c r="C18184" s="371" t="s">
        <v>32</v>
      </c>
      <c r="D18184" s="372">
        <v>1.52</v>
      </c>
    </row>
    <row r="18185" spans="1:4" ht="30" x14ac:dyDescent="0.25">
      <c r="A18185" s="369" t="s">
        <v>14681</v>
      </c>
      <c r="B18185" s="370" t="s">
        <v>14682</v>
      </c>
      <c r="C18185" s="371" t="s">
        <v>770</v>
      </c>
      <c r="D18185" s="372">
        <v>6.0000000000000001E-3</v>
      </c>
    </row>
    <row r="18186" spans="1:4" x14ac:dyDescent="0.25">
      <c r="A18186" s="369" t="s">
        <v>14683</v>
      </c>
      <c r="B18186" s="370" t="s">
        <v>14684</v>
      </c>
      <c r="C18186" s="371" t="s">
        <v>770</v>
      </c>
      <c r="D18186" s="372">
        <v>0.01</v>
      </c>
    </row>
    <row r="18187" spans="1:4" ht="30" x14ac:dyDescent="0.25">
      <c r="A18187" s="369" t="s">
        <v>14691</v>
      </c>
      <c r="B18187" s="370" t="s">
        <v>14692</v>
      </c>
      <c r="C18187" s="371" t="s">
        <v>770</v>
      </c>
      <c r="D18187" s="372">
        <v>1.7000000000000001E-2</v>
      </c>
    </row>
    <row r="18188" spans="1:4" ht="30" x14ac:dyDescent="0.25">
      <c r="A18188" s="369" t="s">
        <v>14707</v>
      </c>
      <c r="B18188" s="370" t="s">
        <v>14708</v>
      </c>
      <c r="C18188" s="371" t="s">
        <v>770</v>
      </c>
      <c r="D18188" s="372">
        <v>0.02</v>
      </c>
    </row>
    <row r="18189" spans="1:4" x14ac:dyDescent="0.25">
      <c r="A18189" s="369" t="s">
        <v>14711</v>
      </c>
      <c r="B18189" s="370" t="s">
        <v>14712</v>
      </c>
      <c r="C18189" s="371" t="s">
        <v>770</v>
      </c>
      <c r="D18189" s="372">
        <v>1.0999999999999999E-2</v>
      </c>
    </row>
    <row r="18190" spans="1:4" ht="45" x14ac:dyDescent="0.25">
      <c r="A18190" s="369" t="s">
        <v>14719</v>
      </c>
      <c r="B18190" s="370" t="s">
        <v>14720</v>
      </c>
      <c r="C18190" s="371" t="s">
        <v>770</v>
      </c>
      <c r="D18190" s="372">
        <v>1.7000000000000001E-2</v>
      </c>
    </row>
    <row r="18191" spans="1:4" x14ac:dyDescent="0.25">
      <c r="A18191" s="369" t="s">
        <v>14721</v>
      </c>
      <c r="B18191" s="370" t="s">
        <v>14722</v>
      </c>
      <c r="C18191" s="371" t="s">
        <v>770</v>
      </c>
      <c r="D18191" s="372">
        <v>1.7000000000000001E-2</v>
      </c>
    </row>
    <row r="18192" spans="1:4" ht="30" x14ac:dyDescent="0.25">
      <c r="A18192" s="369" t="s">
        <v>14737</v>
      </c>
      <c r="B18192" s="370" t="s">
        <v>14738</v>
      </c>
      <c r="C18192" s="371" t="s">
        <v>770</v>
      </c>
      <c r="D18192" s="372">
        <v>0.01</v>
      </c>
    </row>
    <row r="18193" spans="1:4" x14ac:dyDescent="0.25">
      <c r="A18193" s="374" t="s">
        <v>6017</v>
      </c>
      <c r="B18193" s="375" t="s">
        <v>6018</v>
      </c>
      <c r="C18193" s="376" t="s">
        <v>52</v>
      </c>
      <c r="D18193" s="377"/>
    </row>
    <row r="18194" spans="1:4" x14ac:dyDescent="0.25">
      <c r="A18194" s="369" t="s">
        <v>8949</v>
      </c>
      <c r="B18194" s="370" t="s">
        <v>8950</v>
      </c>
      <c r="C18194" s="371" t="s">
        <v>770</v>
      </c>
      <c r="D18194" s="372">
        <v>0.25</v>
      </c>
    </row>
    <row r="18195" spans="1:4" x14ac:dyDescent="0.25">
      <c r="A18195" s="369" t="s">
        <v>8967</v>
      </c>
      <c r="B18195" s="370" t="s">
        <v>8968</v>
      </c>
      <c r="C18195" s="371" t="s">
        <v>770</v>
      </c>
      <c r="D18195" s="372">
        <v>0.25</v>
      </c>
    </row>
    <row r="18196" spans="1:4" x14ac:dyDescent="0.25">
      <c r="A18196" s="369" t="s">
        <v>14914</v>
      </c>
      <c r="B18196" s="370" t="s">
        <v>14915</v>
      </c>
      <c r="C18196" s="371" t="s">
        <v>770</v>
      </c>
      <c r="D18196" s="372">
        <v>0.1</v>
      </c>
    </row>
    <row r="18197" spans="1:4" x14ac:dyDescent="0.25">
      <c r="A18197" s="369" t="s">
        <v>14922</v>
      </c>
      <c r="B18197" s="370" t="s">
        <v>14923</v>
      </c>
      <c r="C18197" s="371" t="s">
        <v>52</v>
      </c>
      <c r="D18197" s="372">
        <v>1</v>
      </c>
    </row>
    <row r="18198" spans="1:4" ht="30" x14ac:dyDescent="0.25">
      <c r="A18198" s="369" t="s">
        <v>15008</v>
      </c>
      <c r="B18198" s="370" t="s">
        <v>15009</v>
      </c>
      <c r="C18198" s="371" t="s">
        <v>770</v>
      </c>
      <c r="D18198" s="372">
        <v>0.06</v>
      </c>
    </row>
    <row r="18199" spans="1:4" x14ac:dyDescent="0.25">
      <c r="A18199" s="378" t="s">
        <v>8601</v>
      </c>
      <c r="B18199" s="379" t="s">
        <v>15285</v>
      </c>
      <c r="C18199" s="380"/>
      <c r="D18199" s="381"/>
    </row>
    <row r="18200" spans="1:4" x14ac:dyDescent="0.25">
      <c r="A18200" s="374" t="s">
        <v>6020</v>
      </c>
      <c r="B18200" s="375" t="s">
        <v>6021</v>
      </c>
      <c r="C18200" s="376" t="s">
        <v>21</v>
      </c>
      <c r="D18200" s="377"/>
    </row>
    <row r="18201" spans="1:4" x14ac:dyDescent="0.25">
      <c r="A18201" s="369" t="s">
        <v>11008</v>
      </c>
      <c r="B18201" s="370" t="s">
        <v>6021</v>
      </c>
      <c r="C18201" s="371" t="s">
        <v>21</v>
      </c>
      <c r="D18201" s="372">
        <v>1</v>
      </c>
    </row>
    <row r="18202" spans="1:4" x14ac:dyDescent="0.25">
      <c r="A18202" s="374" t="s">
        <v>482</v>
      </c>
      <c r="B18202" s="375" t="s">
        <v>481</v>
      </c>
      <c r="C18202" s="376" t="s">
        <v>21</v>
      </c>
      <c r="D18202" s="377"/>
    </row>
    <row r="18203" spans="1:4" x14ac:dyDescent="0.25">
      <c r="A18203" s="369" t="s">
        <v>14739</v>
      </c>
      <c r="B18203" s="370" t="s">
        <v>14740</v>
      </c>
      <c r="C18203" s="371" t="s">
        <v>21</v>
      </c>
      <c r="D18203" s="372">
        <v>1</v>
      </c>
    </row>
    <row r="18204" spans="1:4" ht="30" x14ac:dyDescent="0.25">
      <c r="A18204" s="374" t="s">
        <v>6022</v>
      </c>
      <c r="B18204" s="375" t="s">
        <v>8602</v>
      </c>
      <c r="C18204" s="376" t="s">
        <v>21</v>
      </c>
      <c r="D18204" s="377"/>
    </row>
    <row r="18205" spans="1:4" ht="45" x14ac:dyDescent="0.25">
      <c r="A18205" s="369" t="s">
        <v>11000</v>
      </c>
      <c r="B18205" s="370" t="s">
        <v>11001</v>
      </c>
      <c r="C18205" s="371" t="s">
        <v>21</v>
      </c>
      <c r="D18205" s="372">
        <v>0.8</v>
      </c>
    </row>
    <row r="18206" spans="1:4" ht="30" x14ac:dyDescent="0.25">
      <c r="A18206" s="374" t="s">
        <v>6023</v>
      </c>
      <c r="B18206" s="375" t="s">
        <v>8603</v>
      </c>
      <c r="C18206" s="376" t="s">
        <v>21</v>
      </c>
      <c r="D18206" s="377"/>
    </row>
    <row r="18207" spans="1:4" ht="45" x14ac:dyDescent="0.25">
      <c r="A18207" s="369" t="s">
        <v>11000</v>
      </c>
      <c r="B18207" s="370" t="s">
        <v>11001</v>
      </c>
      <c r="C18207" s="371" t="s">
        <v>21</v>
      </c>
      <c r="D18207" s="372">
        <v>1</v>
      </c>
    </row>
    <row r="18208" spans="1:4" ht="30" x14ac:dyDescent="0.25">
      <c r="A18208" s="374" t="s">
        <v>6024</v>
      </c>
      <c r="B18208" s="375" t="s">
        <v>8604</v>
      </c>
      <c r="C18208" s="376" t="s">
        <v>21</v>
      </c>
      <c r="D18208" s="377"/>
    </row>
    <row r="18209" spans="1:4" ht="45" x14ac:dyDescent="0.25">
      <c r="A18209" s="369" t="s">
        <v>10998</v>
      </c>
      <c r="B18209" s="370" t="s">
        <v>10999</v>
      </c>
      <c r="C18209" s="371" t="s">
        <v>21</v>
      </c>
      <c r="D18209" s="372">
        <v>1</v>
      </c>
    </row>
    <row r="18210" spans="1:4" ht="30" x14ac:dyDescent="0.25">
      <c r="A18210" s="374" t="s">
        <v>6025</v>
      </c>
      <c r="B18210" s="375" t="s">
        <v>8605</v>
      </c>
      <c r="C18210" s="376" t="s">
        <v>21</v>
      </c>
      <c r="D18210" s="377"/>
    </row>
    <row r="18211" spans="1:4" ht="45" x14ac:dyDescent="0.25">
      <c r="A18211" s="369" t="s">
        <v>10994</v>
      </c>
      <c r="B18211" s="370" t="s">
        <v>10995</v>
      </c>
      <c r="C18211" s="371" t="s">
        <v>21</v>
      </c>
      <c r="D18211" s="372">
        <v>1</v>
      </c>
    </row>
    <row r="18212" spans="1:4" ht="30" x14ac:dyDescent="0.25">
      <c r="A18212" s="374" t="s">
        <v>6026</v>
      </c>
      <c r="B18212" s="375" t="s">
        <v>8606</v>
      </c>
      <c r="C18212" s="376" t="s">
        <v>21</v>
      </c>
      <c r="D18212" s="377"/>
    </row>
    <row r="18213" spans="1:4" ht="45" x14ac:dyDescent="0.25">
      <c r="A18213" s="369" t="s">
        <v>10996</v>
      </c>
      <c r="B18213" s="370" t="s">
        <v>10997</v>
      </c>
      <c r="C18213" s="371" t="s">
        <v>21</v>
      </c>
      <c r="D18213" s="372">
        <v>1</v>
      </c>
    </row>
    <row r="18214" spans="1:4" x14ac:dyDescent="0.25">
      <c r="A18214" s="374" t="s">
        <v>6027</v>
      </c>
      <c r="B18214" s="375" t="s">
        <v>6028</v>
      </c>
      <c r="C18214" s="376" t="s">
        <v>21</v>
      </c>
      <c r="D18214" s="377"/>
    </row>
    <row r="18215" spans="1:4" ht="45" x14ac:dyDescent="0.25">
      <c r="A18215" s="369" t="s">
        <v>11004</v>
      </c>
      <c r="B18215" s="370" t="s">
        <v>11005</v>
      </c>
      <c r="C18215" s="371" t="s">
        <v>21</v>
      </c>
      <c r="D18215" s="372">
        <v>1</v>
      </c>
    </row>
    <row r="18216" spans="1:4" x14ac:dyDescent="0.25">
      <c r="A18216" s="374" t="s">
        <v>6029</v>
      </c>
      <c r="B18216" s="375" t="s">
        <v>6030</v>
      </c>
      <c r="C18216" s="376" t="s">
        <v>21</v>
      </c>
      <c r="D18216" s="377"/>
    </row>
    <row r="18217" spans="1:4" ht="30" x14ac:dyDescent="0.25">
      <c r="A18217" s="369" t="s">
        <v>11002</v>
      </c>
      <c r="B18217" s="370" t="s">
        <v>11003</v>
      </c>
      <c r="C18217" s="371" t="s">
        <v>21</v>
      </c>
      <c r="D18217" s="372">
        <v>1</v>
      </c>
    </row>
    <row r="18218" spans="1:4" ht="30" x14ac:dyDescent="0.25">
      <c r="A18218" s="374" t="s">
        <v>6031</v>
      </c>
      <c r="B18218" s="375" t="s">
        <v>6032</v>
      </c>
      <c r="C18218" s="376" t="s">
        <v>21</v>
      </c>
      <c r="D18218" s="377"/>
    </row>
    <row r="18219" spans="1:4" ht="30" x14ac:dyDescent="0.25">
      <c r="A18219" s="369" t="s">
        <v>10992</v>
      </c>
      <c r="B18219" s="370" t="s">
        <v>10993</v>
      </c>
      <c r="C18219" s="371" t="s">
        <v>21</v>
      </c>
      <c r="D18219" s="372">
        <v>1</v>
      </c>
    </row>
    <row r="18220" spans="1:4" x14ac:dyDescent="0.25">
      <c r="A18220" s="378" t="s">
        <v>8607</v>
      </c>
      <c r="B18220" s="379" t="s">
        <v>15286</v>
      </c>
      <c r="C18220" s="380"/>
      <c r="D18220" s="381"/>
    </row>
    <row r="18221" spans="1:4" ht="30" x14ac:dyDescent="0.25">
      <c r="A18221" s="374" t="s">
        <v>6034</v>
      </c>
      <c r="B18221" s="375" t="s">
        <v>8608</v>
      </c>
      <c r="C18221" s="376" t="s">
        <v>21</v>
      </c>
      <c r="D18221" s="377"/>
    </row>
    <row r="18222" spans="1:4" x14ac:dyDescent="0.25">
      <c r="A18222" s="369" t="s">
        <v>8949</v>
      </c>
      <c r="B18222" s="370" t="s">
        <v>8950</v>
      </c>
      <c r="C18222" s="371" t="s">
        <v>770</v>
      </c>
      <c r="D18222" s="372">
        <v>0.66700000000000004</v>
      </c>
    </row>
    <row r="18223" spans="1:4" x14ac:dyDescent="0.25">
      <c r="A18223" s="369" t="s">
        <v>8967</v>
      </c>
      <c r="B18223" s="370" t="s">
        <v>8968</v>
      </c>
      <c r="C18223" s="371" t="s">
        <v>770</v>
      </c>
      <c r="D18223" s="372">
        <v>0.33329999999999999</v>
      </c>
    </row>
    <row r="18224" spans="1:4" ht="30" x14ac:dyDescent="0.25">
      <c r="A18224" s="369" t="s">
        <v>10974</v>
      </c>
      <c r="B18224" s="370" t="s">
        <v>10975</v>
      </c>
      <c r="C18224" s="371" t="s">
        <v>569</v>
      </c>
      <c r="D18224" s="372">
        <v>4</v>
      </c>
    </row>
    <row r="18225" spans="1:4" ht="60" x14ac:dyDescent="0.25">
      <c r="A18225" s="369" t="s">
        <v>10976</v>
      </c>
      <c r="B18225" s="370" t="s">
        <v>10977</v>
      </c>
      <c r="C18225" s="371" t="s">
        <v>21</v>
      </c>
      <c r="D18225" s="372">
        <v>1</v>
      </c>
    </row>
    <row r="18226" spans="1:4" ht="30" x14ac:dyDescent="0.25">
      <c r="A18226" s="374" t="s">
        <v>6035</v>
      </c>
      <c r="B18226" s="375" t="s">
        <v>8609</v>
      </c>
      <c r="C18226" s="376" t="s">
        <v>21</v>
      </c>
      <c r="D18226" s="377"/>
    </row>
    <row r="18227" spans="1:4" x14ac:dyDescent="0.25">
      <c r="A18227" s="369" t="s">
        <v>8949</v>
      </c>
      <c r="B18227" s="370" t="s">
        <v>8950</v>
      </c>
      <c r="C18227" s="371" t="s">
        <v>770</v>
      </c>
      <c r="D18227" s="372">
        <v>0.66669999999999996</v>
      </c>
    </row>
    <row r="18228" spans="1:4" x14ac:dyDescent="0.25">
      <c r="A18228" s="369" t="s">
        <v>8967</v>
      </c>
      <c r="B18228" s="370" t="s">
        <v>8968</v>
      </c>
      <c r="C18228" s="371" t="s">
        <v>770</v>
      </c>
      <c r="D18228" s="372">
        <v>0.33329999999999999</v>
      </c>
    </row>
    <row r="18229" spans="1:4" ht="30" x14ac:dyDescent="0.25">
      <c r="A18229" s="369" t="s">
        <v>10974</v>
      </c>
      <c r="B18229" s="370" t="s">
        <v>10975</v>
      </c>
      <c r="C18229" s="371" t="s">
        <v>569</v>
      </c>
      <c r="D18229" s="372">
        <v>4</v>
      </c>
    </row>
    <row r="18230" spans="1:4" ht="60" x14ac:dyDescent="0.25">
      <c r="A18230" s="369" t="s">
        <v>10978</v>
      </c>
      <c r="B18230" s="370" t="s">
        <v>10979</v>
      </c>
      <c r="C18230" s="371" t="s">
        <v>21</v>
      </c>
      <c r="D18230" s="372">
        <v>1</v>
      </c>
    </row>
    <row r="18231" spans="1:4" ht="30" x14ac:dyDescent="0.25">
      <c r="A18231" s="374" t="s">
        <v>6036</v>
      </c>
      <c r="B18231" s="375" t="s">
        <v>8610</v>
      </c>
      <c r="C18231" s="376" t="s">
        <v>21</v>
      </c>
      <c r="D18231" s="377"/>
    </row>
    <row r="18232" spans="1:4" x14ac:dyDescent="0.25">
      <c r="A18232" s="369" t="s">
        <v>8949</v>
      </c>
      <c r="B18232" s="370" t="s">
        <v>8950</v>
      </c>
      <c r="C18232" s="371" t="s">
        <v>770</v>
      </c>
      <c r="D18232" s="372">
        <v>0.66669999999999996</v>
      </c>
    </row>
    <row r="18233" spans="1:4" x14ac:dyDescent="0.25">
      <c r="A18233" s="369" t="s">
        <v>8967</v>
      </c>
      <c r="B18233" s="370" t="s">
        <v>8968</v>
      </c>
      <c r="C18233" s="371" t="s">
        <v>770</v>
      </c>
      <c r="D18233" s="372">
        <v>0.33329999999999999</v>
      </c>
    </row>
    <row r="18234" spans="1:4" ht="30" x14ac:dyDescent="0.25">
      <c r="A18234" s="369" t="s">
        <v>10974</v>
      </c>
      <c r="B18234" s="370" t="s">
        <v>10975</v>
      </c>
      <c r="C18234" s="371" t="s">
        <v>569</v>
      </c>
      <c r="D18234" s="372">
        <v>4</v>
      </c>
    </row>
    <row r="18235" spans="1:4" ht="60" x14ac:dyDescent="0.25">
      <c r="A18235" s="369" t="s">
        <v>10980</v>
      </c>
      <c r="B18235" s="370" t="s">
        <v>10981</v>
      </c>
      <c r="C18235" s="371" t="s">
        <v>21</v>
      </c>
      <c r="D18235" s="372">
        <v>1</v>
      </c>
    </row>
    <row r="18236" spans="1:4" ht="30" x14ac:dyDescent="0.25">
      <c r="A18236" s="374" t="s">
        <v>6037</v>
      </c>
      <c r="B18236" s="375" t="s">
        <v>8611</v>
      </c>
      <c r="C18236" s="376" t="s">
        <v>21</v>
      </c>
      <c r="D18236" s="377"/>
    </row>
    <row r="18237" spans="1:4" x14ac:dyDescent="0.25">
      <c r="A18237" s="369" t="s">
        <v>8949</v>
      </c>
      <c r="B18237" s="370" t="s">
        <v>8950</v>
      </c>
      <c r="C18237" s="371" t="s">
        <v>770</v>
      </c>
      <c r="D18237" s="372">
        <v>0.66669999999999996</v>
      </c>
    </row>
    <row r="18238" spans="1:4" x14ac:dyDescent="0.25">
      <c r="A18238" s="369" t="s">
        <v>8967</v>
      </c>
      <c r="B18238" s="370" t="s">
        <v>8968</v>
      </c>
      <c r="C18238" s="371" t="s">
        <v>770</v>
      </c>
      <c r="D18238" s="372">
        <v>0.33329999999999999</v>
      </c>
    </row>
    <row r="18239" spans="1:4" ht="30" x14ac:dyDescent="0.25">
      <c r="A18239" s="369" t="s">
        <v>10974</v>
      </c>
      <c r="B18239" s="370" t="s">
        <v>10975</v>
      </c>
      <c r="C18239" s="371" t="s">
        <v>569</v>
      </c>
      <c r="D18239" s="372">
        <v>4</v>
      </c>
    </row>
    <row r="18240" spans="1:4" ht="60" x14ac:dyDescent="0.25">
      <c r="A18240" s="369" t="s">
        <v>10982</v>
      </c>
      <c r="B18240" s="370" t="s">
        <v>10983</v>
      </c>
      <c r="C18240" s="371" t="s">
        <v>21</v>
      </c>
      <c r="D18240" s="372">
        <v>1</v>
      </c>
    </row>
    <row r="18241" spans="1:4" ht="30" x14ac:dyDescent="0.25">
      <c r="A18241" s="374" t="s">
        <v>6038</v>
      </c>
      <c r="B18241" s="375" t="s">
        <v>8612</v>
      </c>
      <c r="C18241" s="376" t="s">
        <v>21</v>
      </c>
      <c r="D18241" s="377"/>
    </row>
    <row r="18242" spans="1:4" x14ac:dyDescent="0.25">
      <c r="A18242" s="369" t="s">
        <v>8949</v>
      </c>
      <c r="B18242" s="370" t="s">
        <v>8950</v>
      </c>
      <c r="C18242" s="371" t="s">
        <v>770</v>
      </c>
      <c r="D18242" s="372">
        <v>0.66669999999999996</v>
      </c>
    </row>
    <row r="18243" spans="1:4" x14ac:dyDescent="0.25">
      <c r="A18243" s="369" t="s">
        <v>8967</v>
      </c>
      <c r="B18243" s="370" t="s">
        <v>8968</v>
      </c>
      <c r="C18243" s="371" t="s">
        <v>770</v>
      </c>
      <c r="D18243" s="372">
        <v>0.33329999999999999</v>
      </c>
    </row>
    <row r="18244" spans="1:4" ht="30" x14ac:dyDescent="0.25">
      <c r="A18244" s="369" t="s">
        <v>10974</v>
      </c>
      <c r="B18244" s="370" t="s">
        <v>10975</v>
      </c>
      <c r="C18244" s="371" t="s">
        <v>569</v>
      </c>
      <c r="D18244" s="372">
        <v>4</v>
      </c>
    </row>
    <row r="18245" spans="1:4" ht="60" x14ac:dyDescent="0.25">
      <c r="A18245" s="369" t="s">
        <v>10984</v>
      </c>
      <c r="B18245" s="370" t="s">
        <v>10985</v>
      </c>
      <c r="C18245" s="371" t="s">
        <v>21</v>
      </c>
      <c r="D18245" s="372">
        <v>1</v>
      </c>
    </row>
    <row r="18246" spans="1:4" ht="30" x14ac:dyDescent="0.25">
      <c r="A18246" s="369" t="s">
        <v>14729</v>
      </c>
      <c r="B18246" s="370" t="s">
        <v>14730</v>
      </c>
      <c r="C18246" s="371" t="s">
        <v>770</v>
      </c>
      <c r="D18246" s="372">
        <v>0.3296</v>
      </c>
    </row>
    <row r="18247" spans="1:4" ht="30" x14ac:dyDescent="0.25">
      <c r="A18247" s="374" t="s">
        <v>6039</v>
      </c>
      <c r="B18247" s="375" t="s">
        <v>8613</v>
      </c>
      <c r="C18247" s="376" t="s">
        <v>21</v>
      </c>
      <c r="D18247" s="377"/>
    </row>
    <row r="18248" spans="1:4" x14ac:dyDescent="0.25">
      <c r="A18248" s="369" t="s">
        <v>8949</v>
      </c>
      <c r="B18248" s="370" t="s">
        <v>8950</v>
      </c>
      <c r="C18248" s="371" t="s">
        <v>770</v>
      </c>
      <c r="D18248" s="372">
        <v>1</v>
      </c>
    </row>
    <row r="18249" spans="1:4" x14ac:dyDescent="0.25">
      <c r="A18249" s="369" t="s">
        <v>8967</v>
      </c>
      <c r="B18249" s="370" t="s">
        <v>8968</v>
      </c>
      <c r="C18249" s="371" t="s">
        <v>770</v>
      </c>
      <c r="D18249" s="372">
        <v>0.5</v>
      </c>
    </row>
    <row r="18250" spans="1:4" ht="30" x14ac:dyDescent="0.25">
      <c r="A18250" s="369" t="s">
        <v>10974</v>
      </c>
      <c r="B18250" s="370" t="s">
        <v>10975</v>
      </c>
      <c r="C18250" s="371" t="s">
        <v>569</v>
      </c>
      <c r="D18250" s="372">
        <v>4</v>
      </c>
    </row>
    <row r="18251" spans="1:4" ht="60" x14ac:dyDescent="0.25">
      <c r="A18251" s="369" t="s">
        <v>10986</v>
      </c>
      <c r="B18251" s="370" t="s">
        <v>10987</v>
      </c>
      <c r="C18251" s="371" t="s">
        <v>21</v>
      </c>
      <c r="D18251" s="372">
        <v>1</v>
      </c>
    </row>
    <row r="18252" spans="1:4" ht="30" x14ac:dyDescent="0.25">
      <c r="A18252" s="374" t="s">
        <v>6040</v>
      </c>
      <c r="B18252" s="375" t="s">
        <v>8614</v>
      </c>
      <c r="C18252" s="376" t="s">
        <v>21</v>
      </c>
      <c r="D18252" s="377"/>
    </row>
    <row r="18253" spans="1:4" x14ac:dyDescent="0.25">
      <c r="A18253" s="369" t="s">
        <v>8949</v>
      </c>
      <c r="B18253" s="370" t="s">
        <v>8950</v>
      </c>
      <c r="C18253" s="371" t="s">
        <v>770</v>
      </c>
      <c r="D18253" s="372">
        <v>1</v>
      </c>
    </row>
    <row r="18254" spans="1:4" x14ac:dyDescent="0.25">
      <c r="A18254" s="369" t="s">
        <v>8967</v>
      </c>
      <c r="B18254" s="370" t="s">
        <v>8968</v>
      </c>
      <c r="C18254" s="371" t="s">
        <v>770</v>
      </c>
      <c r="D18254" s="372">
        <v>0.5</v>
      </c>
    </row>
    <row r="18255" spans="1:4" ht="30" x14ac:dyDescent="0.25">
      <c r="A18255" s="369" t="s">
        <v>10974</v>
      </c>
      <c r="B18255" s="370" t="s">
        <v>10975</v>
      </c>
      <c r="C18255" s="371" t="s">
        <v>569</v>
      </c>
      <c r="D18255" s="372">
        <v>4</v>
      </c>
    </row>
    <row r="18256" spans="1:4" ht="60" x14ac:dyDescent="0.25">
      <c r="A18256" s="369" t="s">
        <v>10988</v>
      </c>
      <c r="B18256" s="370" t="s">
        <v>10989</v>
      </c>
      <c r="C18256" s="371" t="s">
        <v>21</v>
      </c>
      <c r="D18256" s="372">
        <v>1</v>
      </c>
    </row>
    <row r="18257" spans="1:4" ht="30" x14ac:dyDescent="0.25">
      <c r="A18257" s="374" t="s">
        <v>6041</v>
      </c>
      <c r="B18257" s="375" t="s">
        <v>8615</v>
      </c>
      <c r="C18257" s="376" t="s">
        <v>21</v>
      </c>
      <c r="D18257" s="377"/>
    </row>
    <row r="18258" spans="1:4" x14ac:dyDescent="0.25">
      <c r="A18258" s="369" t="s">
        <v>8949</v>
      </c>
      <c r="B18258" s="370" t="s">
        <v>8950</v>
      </c>
      <c r="C18258" s="371" t="s">
        <v>770</v>
      </c>
      <c r="D18258" s="372">
        <v>1</v>
      </c>
    </row>
    <row r="18259" spans="1:4" x14ac:dyDescent="0.25">
      <c r="A18259" s="369" t="s">
        <v>8967</v>
      </c>
      <c r="B18259" s="370" t="s">
        <v>8968</v>
      </c>
      <c r="C18259" s="371" t="s">
        <v>770</v>
      </c>
      <c r="D18259" s="372">
        <v>0.5</v>
      </c>
    </row>
    <row r="18260" spans="1:4" ht="30" x14ac:dyDescent="0.25">
      <c r="A18260" s="369" t="s">
        <v>10974</v>
      </c>
      <c r="B18260" s="370" t="s">
        <v>10975</v>
      </c>
      <c r="C18260" s="371" t="s">
        <v>569</v>
      </c>
      <c r="D18260" s="372">
        <v>4</v>
      </c>
    </row>
    <row r="18261" spans="1:4" ht="60" x14ac:dyDescent="0.25">
      <c r="A18261" s="369" t="s">
        <v>10990</v>
      </c>
      <c r="B18261" s="370" t="s">
        <v>10991</v>
      </c>
      <c r="C18261" s="371" t="s">
        <v>21</v>
      </c>
      <c r="D18261" s="372">
        <v>1</v>
      </c>
    </row>
    <row r="18262" spans="1:4" ht="30" x14ac:dyDescent="0.25">
      <c r="A18262" s="369" t="s">
        <v>14729</v>
      </c>
      <c r="B18262" s="370" t="s">
        <v>14730</v>
      </c>
      <c r="C18262" s="371" t="s">
        <v>770</v>
      </c>
      <c r="D18262" s="372">
        <v>0.3296</v>
      </c>
    </row>
    <row r="18263" spans="1:4" x14ac:dyDescent="0.25">
      <c r="A18263" s="378" t="s">
        <v>8616</v>
      </c>
      <c r="B18263" s="379" t="s">
        <v>6042</v>
      </c>
      <c r="C18263" s="380"/>
      <c r="D18263" s="381"/>
    </row>
    <row r="18264" spans="1:4" x14ac:dyDescent="0.25">
      <c r="A18264" s="374" t="s">
        <v>6043</v>
      </c>
      <c r="B18264" s="375" t="s">
        <v>6044</v>
      </c>
      <c r="C18264" s="376" t="s">
        <v>569</v>
      </c>
      <c r="D18264" s="377"/>
    </row>
    <row r="18265" spans="1:4" x14ac:dyDescent="0.25">
      <c r="A18265" s="369" t="s">
        <v>8913</v>
      </c>
      <c r="B18265" s="370" t="s">
        <v>8914</v>
      </c>
      <c r="C18265" s="371" t="s">
        <v>770</v>
      </c>
      <c r="D18265" s="372">
        <v>0.5</v>
      </c>
    </row>
    <row r="18266" spans="1:4" x14ac:dyDescent="0.25">
      <c r="A18266" s="369" t="s">
        <v>8935</v>
      </c>
      <c r="B18266" s="370" t="s">
        <v>8936</v>
      </c>
      <c r="C18266" s="371" t="s">
        <v>770</v>
      </c>
      <c r="D18266" s="372">
        <v>1.5</v>
      </c>
    </row>
    <row r="18267" spans="1:4" x14ac:dyDescent="0.25">
      <c r="A18267" s="369" t="s">
        <v>8949</v>
      </c>
      <c r="B18267" s="370" t="s">
        <v>8950</v>
      </c>
      <c r="C18267" s="371" t="s">
        <v>770</v>
      </c>
      <c r="D18267" s="372">
        <v>3</v>
      </c>
    </row>
    <row r="18268" spans="1:4" x14ac:dyDescent="0.25">
      <c r="A18268" s="369" t="s">
        <v>8993</v>
      </c>
      <c r="B18268" s="370" t="s">
        <v>8994</v>
      </c>
      <c r="C18268" s="371" t="s">
        <v>32</v>
      </c>
      <c r="D18268" s="372">
        <v>126.72</v>
      </c>
    </row>
    <row r="18269" spans="1:4" x14ac:dyDescent="0.25">
      <c r="A18269" s="369" t="s">
        <v>9049</v>
      </c>
      <c r="B18269" s="370" t="s">
        <v>9050</v>
      </c>
      <c r="C18269" s="371" t="s">
        <v>25</v>
      </c>
      <c r="D18269" s="372">
        <v>0.23</v>
      </c>
    </row>
    <row r="18270" spans="1:4" x14ac:dyDescent="0.25">
      <c r="A18270" s="369" t="s">
        <v>9061</v>
      </c>
      <c r="B18270" s="370" t="s">
        <v>9062</v>
      </c>
      <c r="C18270" s="371" t="s">
        <v>25</v>
      </c>
      <c r="D18270" s="372">
        <v>0.32200000000000001</v>
      </c>
    </row>
    <row r="18271" spans="1:4" x14ac:dyDescent="0.25">
      <c r="A18271" s="369" t="s">
        <v>9588</v>
      </c>
      <c r="B18271" s="370" t="s">
        <v>9589</v>
      </c>
      <c r="C18271" s="371" t="s">
        <v>32</v>
      </c>
      <c r="D18271" s="372">
        <v>0.57499999999999996</v>
      </c>
    </row>
    <row r="18272" spans="1:4" x14ac:dyDescent="0.25">
      <c r="A18272" s="369" t="s">
        <v>12783</v>
      </c>
      <c r="B18272" s="370" t="s">
        <v>12784</v>
      </c>
      <c r="C18272" s="371" t="s">
        <v>569</v>
      </c>
      <c r="D18272" s="372">
        <v>1</v>
      </c>
    </row>
    <row r="18273" spans="1:4" ht="45" x14ac:dyDescent="0.25">
      <c r="A18273" s="369" t="s">
        <v>14687</v>
      </c>
      <c r="B18273" s="370" t="s">
        <v>14688</v>
      </c>
      <c r="C18273" s="371" t="s">
        <v>770</v>
      </c>
      <c r="D18273" s="372">
        <v>0.19</v>
      </c>
    </row>
    <row r="18274" spans="1:4" ht="30" x14ac:dyDescent="0.25">
      <c r="A18274" s="369" t="s">
        <v>14729</v>
      </c>
      <c r="B18274" s="370" t="s">
        <v>14730</v>
      </c>
      <c r="C18274" s="371" t="s">
        <v>770</v>
      </c>
      <c r="D18274" s="372">
        <v>1</v>
      </c>
    </row>
    <row r="18275" spans="1:4" x14ac:dyDescent="0.25">
      <c r="A18275" s="374" t="s">
        <v>6045</v>
      </c>
      <c r="B18275" s="375" t="s">
        <v>8617</v>
      </c>
      <c r="C18275" s="376" t="s">
        <v>569</v>
      </c>
      <c r="D18275" s="377"/>
    </row>
    <row r="18276" spans="1:4" x14ac:dyDescent="0.25">
      <c r="A18276" s="369" t="s">
        <v>8913</v>
      </c>
      <c r="B18276" s="370" t="s">
        <v>8914</v>
      </c>
      <c r="C18276" s="371" t="s">
        <v>770</v>
      </c>
      <c r="D18276" s="372">
        <v>0.5</v>
      </c>
    </row>
    <row r="18277" spans="1:4" x14ac:dyDescent="0.25">
      <c r="A18277" s="369" t="s">
        <v>8935</v>
      </c>
      <c r="B18277" s="370" t="s">
        <v>8936</v>
      </c>
      <c r="C18277" s="371" t="s">
        <v>770</v>
      </c>
      <c r="D18277" s="372">
        <v>1.5</v>
      </c>
    </row>
    <row r="18278" spans="1:4" x14ac:dyDescent="0.25">
      <c r="A18278" s="369" t="s">
        <v>8949</v>
      </c>
      <c r="B18278" s="370" t="s">
        <v>8950</v>
      </c>
      <c r="C18278" s="371" t="s">
        <v>770</v>
      </c>
      <c r="D18278" s="372">
        <v>3</v>
      </c>
    </row>
    <row r="18279" spans="1:4" x14ac:dyDescent="0.25">
      <c r="A18279" s="369" t="s">
        <v>8993</v>
      </c>
      <c r="B18279" s="370" t="s">
        <v>8994</v>
      </c>
      <c r="C18279" s="371" t="s">
        <v>32</v>
      </c>
      <c r="D18279" s="372">
        <v>126.72</v>
      </c>
    </row>
    <row r="18280" spans="1:4" x14ac:dyDescent="0.25">
      <c r="A18280" s="369" t="s">
        <v>9049</v>
      </c>
      <c r="B18280" s="370" t="s">
        <v>9050</v>
      </c>
      <c r="C18280" s="371" t="s">
        <v>25</v>
      </c>
      <c r="D18280" s="372">
        <v>0.23</v>
      </c>
    </row>
    <row r="18281" spans="1:4" x14ac:dyDescent="0.25">
      <c r="A18281" s="369" t="s">
        <v>9061</v>
      </c>
      <c r="B18281" s="370" t="s">
        <v>9062</v>
      </c>
      <c r="C18281" s="371" t="s">
        <v>25</v>
      </c>
      <c r="D18281" s="372">
        <v>0.32200000000000001</v>
      </c>
    </row>
    <row r="18282" spans="1:4" x14ac:dyDescent="0.25">
      <c r="A18282" s="369" t="s">
        <v>9588</v>
      </c>
      <c r="B18282" s="370" t="s">
        <v>9589</v>
      </c>
      <c r="C18282" s="371" t="s">
        <v>32</v>
      </c>
      <c r="D18282" s="372">
        <v>0.57499999999999996</v>
      </c>
    </row>
    <row r="18283" spans="1:4" ht="30" x14ac:dyDescent="0.25">
      <c r="A18283" s="369" t="s">
        <v>12779</v>
      </c>
      <c r="B18283" s="370" t="s">
        <v>12780</v>
      </c>
      <c r="C18283" s="371" t="s">
        <v>569</v>
      </c>
      <c r="D18283" s="372">
        <v>1</v>
      </c>
    </row>
    <row r="18284" spans="1:4" ht="45" x14ac:dyDescent="0.25">
      <c r="A18284" s="369" t="s">
        <v>14687</v>
      </c>
      <c r="B18284" s="370" t="s">
        <v>14688</v>
      </c>
      <c r="C18284" s="371" t="s">
        <v>770</v>
      </c>
      <c r="D18284" s="372">
        <v>0.19</v>
      </c>
    </row>
    <row r="18285" spans="1:4" ht="30" x14ac:dyDescent="0.25">
      <c r="A18285" s="369" t="s">
        <v>14729</v>
      </c>
      <c r="B18285" s="370" t="s">
        <v>14730</v>
      </c>
      <c r="C18285" s="371" t="s">
        <v>770</v>
      </c>
      <c r="D18285" s="372">
        <v>1</v>
      </c>
    </row>
    <row r="18286" spans="1:4" x14ac:dyDescent="0.25">
      <c r="A18286" s="374" t="s">
        <v>6046</v>
      </c>
      <c r="B18286" s="375" t="s">
        <v>8618</v>
      </c>
      <c r="C18286" s="376" t="s">
        <v>569</v>
      </c>
      <c r="D18286" s="377"/>
    </row>
    <row r="18287" spans="1:4" x14ac:dyDescent="0.25">
      <c r="A18287" s="369" t="s">
        <v>8913</v>
      </c>
      <c r="B18287" s="370" t="s">
        <v>8914</v>
      </c>
      <c r="C18287" s="371" t="s">
        <v>770</v>
      </c>
      <c r="D18287" s="372">
        <v>1</v>
      </c>
    </row>
    <row r="18288" spans="1:4" x14ac:dyDescent="0.25">
      <c r="A18288" s="369" t="s">
        <v>8935</v>
      </c>
      <c r="B18288" s="370" t="s">
        <v>8936</v>
      </c>
      <c r="C18288" s="371" t="s">
        <v>770</v>
      </c>
      <c r="D18288" s="372">
        <v>2.5</v>
      </c>
    </row>
    <row r="18289" spans="1:4" x14ac:dyDescent="0.25">
      <c r="A18289" s="369" t="s">
        <v>8949</v>
      </c>
      <c r="B18289" s="370" t="s">
        <v>8950</v>
      </c>
      <c r="C18289" s="371" t="s">
        <v>770</v>
      </c>
      <c r="D18289" s="372">
        <v>5</v>
      </c>
    </row>
    <row r="18290" spans="1:4" x14ac:dyDescent="0.25">
      <c r="A18290" s="369" t="s">
        <v>8993</v>
      </c>
      <c r="B18290" s="370" t="s">
        <v>8994</v>
      </c>
      <c r="C18290" s="371" t="s">
        <v>32</v>
      </c>
      <c r="D18290" s="372">
        <v>253.44</v>
      </c>
    </row>
    <row r="18291" spans="1:4" x14ac:dyDescent="0.25">
      <c r="A18291" s="369" t="s">
        <v>9049</v>
      </c>
      <c r="B18291" s="370" t="s">
        <v>9050</v>
      </c>
      <c r="C18291" s="371" t="s">
        <v>25</v>
      </c>
      <c r="D18291" s="372">
        <v>0.46</v>
      </c>
    </row>
    <row r="18292" spans="1:4" x14ac:dyDescent="0.25">
      <c r="A18292" s="369" t="s">
        <v>9061</v>
      </c>
      <c r="B18292" s="370" t="s">
        <v>9062</v>
      </c>
      <c r="C18292" s="371" t="s">
        <v>25</v>
      </c>
      <c r="D18292" s="372">
        <v>0.64400000000000002</v>
      </c>
    </row>
    <row r="18293" spans="1:4" ht="30" x14ac:dyDescent="0.25">
      <c r="A18293" s="369" t="s">
        <v>12781</v>
      </c>
      <c r="B18293" s="370" t="s">
        <v>12782</v>
      </c>
      <c r="C18293" s="371" t="s">
        <v>569</v>
      </c>
      <c r="D18293" s="372">
        <v>1</v>
      </c>
    </row>
    <row r="18294" spans="1:4" ht="45" x14ac:dyDescent="0.25">
      <c r="A18294" s="369" t="s">
        <v>14687</v>
      </c>
      <c r="B18294" s="370" t="s">
        <v>14688</v>
      </c>
      <c r="C18294" s="371" t="s">
        <v>770</v>
      </c>
      <c r="D18294" s="372">
        <v>0.19</v>
      </c>
    </row>
    <row r="18295" spans="1:4" ht="30" x14ac:dyDescent="0.25">
      <c r="A18295" s="369" t="s">
        <v>14729</v>
      </c>
      <c r="B18295" s="370" t="s">
        <v>14730</v>
      </c>
      <c r="C18295" s="371" t="s">
        <v>770</v>
      </c>
      <c r="D18295" s="372">
        <v>1</v>
      </c>
    </row>
    <row r="18296" spans="1:4" ht="30" x14ac:dyDescent="0.25">
      <c r="A18296" s="374" t="s">
        <v>6047</v>
      </c>
      <c r="B18296" s="375" t="s">
        <v>8619</v>
      </c>
      <c r="C18296" s="376" t="s">
        <v>569</v>
      </c>
      <c r="D18296" s="377"/>
    </row>
    <row r="18297" spans="1:4" x14ac:dyDescent="0.25">
      <c r="A18297" s="369" t="s">
        <v>8913</v>
      </c>
      <c r="B18297" s="370" t="s">
        <v>8914</v>
      </c>
      <c r="C18297" s="371" t="s">
        <v>770</v>
      </c>
      <c r="D18297" s="372">
        <v>0.5</v>
      </c>
    </row>
    <row r="18298" spans="1:4" x14ac:dyDescent="0.25">
      <c r="A18298" s="369" t="s">
        <v>8935</v>
      </c>
      <c r="B18298" s="370" t="s">
        <v>8936</v>
      </c>
      <c r="C18298" s="371" t="s">
        <v>770</v>
      </c>
      <c r="D18298" s="372">
        <v>1.5</v>
      </c>
    </row>
    <row r="18299" spans="1:4" x14ac:dyDescent="0.25">
      <c r="A18299" s="369" t="s">
        <v>8949</v>
      </c>
      <c r="B18299" s="370" t="s">
        <v>8950</v>
      </c>
      <c r="C18299" s="371" t="s">
        <v>770</v>
      </c>
      <c r="D18299" s="372">
        <v>3</v>
      </c>
    </row>
    <row r="18300" spans="1:4" x14ac:dyDescent="0.25">
      <c r="A18300" s="369" t="s">
        <v>8993</v>
      </c>
      <c r="B18300" s="370" t="s">
        <v>8994</v>
      </c>
      <c r="C18300" s="371" t="s">
        <v>32</v>
      </c>
      <c r="D18300" s="372">
        <v>126.72</v>
      </c>
    </row>
    <row r="18301" spans="1:4" x14ac:dyDescent="0.25">
      <c r="A18301" s="369" t="s">
        <v>9049</v>
      </c>
      <c r="B18301" s="370" t="s">
        <v>9050</v>
      </c>
      <c r="C18301" s="371" t="s">
        <v>25</v>
      </c>
      <c r="D18301" s="372">
        <v>0.23</v>
      </c>
    </row>
    <row r="18302" spans="1:4" x14ac:dyDescent="0.25">
      <c r="A18302" s="369" t="s">
        <v>9061</v>
      </c>
      <c r="B18302" s="370" t="s">
        <v>9062</v>
      </c>
      <c r="C18302" s="371" t="s">
        <v>25</v>
      </c>
      <c r="D18302" s="372">
        <v>0.32200000000000001</v>
      </c>
    </row>
    <row r="18303" spans="1:4" ht="45" x14ac:dyDescent="0.25">
      <c r="A18303" s="369" t="s">
        <v>12777</v>
      </c>
      <c r="B18303" s="370" t="s">
        <v>12778</v>
      </c>
      <c r="C18303" s="371" t="s">
        <v>569</v>
      </c>
      <c r="D18303" s="372">
        <v>1</v>
      </c>
    </row>
    <row r="18304" spans="1:4" ht="45" x14ac:dyDescent="0.25">
      <c r="A18304" s="369" t="s">
        <v>14687</v>
      </c>
      <c r="B18304" s="370" t="s">
        <v>14688</v>
      </c>
      <c r="C18304" s="371" t="s">
        <v>770</v>
      </c>
      <c r="D18304" s="372">
        <v>0.19</v>
      </c>
    </row>
    <row r="18305" spans="1:4" ht="30" x14ac:dyDescent="0.25">
      <c r="A18305" s="369" t="s">
        <v>14729</v>
      </c>
      <c r="B18305" s="370" t="s">
        <v>14730</v>
      </c>
      <c r="C18305" s="371" t="s">
        <v>770</v>
      </c>
      <c r="D18305" s="372">
        <v>1</v>
      </c>
    </row>
    <row r="18306" spans="1:4" x14ac:dyDescent="0.25">
      <c r="A18306" s="374" t="s">
        <v>6048</v>
      </c>
      <c r="B18306" s="375" t="s">
        <v>8620</v>
      </c>
      <c r="C18306" s="376" t="s">
        <v>569</v>
      </c>
      <c r="D18306" s="377"/>
    </row>
    <row r="18307" spans="1:4" x14ac:dyDescent="0.25">
      <c r="A18307" s="369" t="s">
        <v>8913</v>
      </c>
      <c r="B18307" s="370" t="s">
        <v>8914</v>
      </c>
      <c r="C18307" s="371" t="s">
        <v>770</v>
      </c>
      <c r="D18307" s="372">
        <v>1</v>
      </c>
    </row>
    <row r="18308" spans="1:4" x14ac:dyDescent="0.25">
      <c r="A18308" s="369" t="s">
        <v>8915</v>
      </c>
      <c r="B18308" s="370" t="s">
        <v>8916</v>
      </c>
      <c r="C18308" s="371" t="s">
        <v>770</v>
      </c>
      <c r="D18308" s="372">
        <v>2</v>
      </c>
    </row>
    <row r="18309" spans="1:4" ht="30" x14ac:dyDescent="0.25">
      <c r="A18309" s="369" t="s">
        <v>12785</v>
      </c>
      <c r="B18309" s="370" t="s">
        <v>12786</v>
      </c>
      <c r="C18309" s="371" t="s">
        <v>569</v>
      </c>
      <c r="D18309" s="372">
        <v>1</v>
      </c>
    </row>
    <row r="18310" spans="1:4" ht="30" x14ac:dyDescent="0.25">
      <c r="A18310" s="369" t="s">
        <v>14729</v>
      </c>
      <c r="B18310" s="370" t="s">
        <v>14730</v>
      </c>
      <c r="C18310" s="371" t="s">
        <v>770</v>
      </c>
      <c r="D18310" s="372">
        <v>1</v>
      </c>
    </row>
    <row r="18311" spans="1:4" x14ac:dyDescent="0.25">
      <c r="A18311" s="374" t="s">
        <v>6049</v>
      </c>
      <c r="B18311" s="375" t="s">
        <v>6050</v>
      </c>
      <c r="C18311" s="376" t="s">
        <v>569</v>
      </c>
      <c r="D18311" s="377"/>
    </row>
    <row r="18312" spans="1:4" x14ac:dyDescent="0.25">
      <c r="A18312" s="369" t="s">
        <v>8913</v>
      </c>
      <c r="B18312" s="370" t="s">
        <v>8914</v>
      </c>
      <c r="C18312" s="371" t="s">
        <v>770</v>
      </c>
      <c r="D18312" s="372">
        <v>0.5</v>
      </c>
    </row>
    <row r="18313" spans="1:4" x14ac:dyDescent="0.25">
      <c r="A18313" s="369" t="s">
        <v>8935</v>
      </c>
      <c r="B18313" s="370" t="s">
        <v>8936</v>
      </c>
      <c r="C18313" s="371" t="s">
        <v>770</v>
      </c>
      <c r="D18313" s="372">
        <v>1.5</v>
      </c>
    </row>
    <row r="18314" spans="1:4" x14ac:dyDescent="0.25">
      <c r="A18314" s="369" t="s">
        <v>8949</v>
      </c>
      <c r="B18314" s="370" t="s">
        <v>8950</v>
      </c>
      <c r="C18314" s="371" t="s">
        <v>770</v>
      </c>
      <c r="D18314" s="372">
        <v>3</v>
      </c>
    </row>
    <row r="18315" spans="1:4" x14ac:dyDescent="0.25">
      <c r="A18315" s="369" t="s">
        <v>8993</v>
      </c>
      <c r="B18315" s="370" t="s">
        <v>8994</v>
      </c>
      <c r="C18315" s="371" t="s">
        <v>32</v>
      </c>
      <c r="D18315" s="372">
        <v>126.72</v>
      </c>
    </row>
    <row r="18316" spans="1:4" x14ac:dyDescent="0.25">
      <c r="A18316" s="369" t="s">
        <v>9049</v>
      </c>
      <c r="B18316" s="370" t="s">
        <v>9050</v>
      </c>
      <c r="C18316" s="371" t="s">
        <v>25</v>
      </c>
      <c r="D18316" s="372">
        <v>0.23</v>
      </c>
    </row>
    <row r="18317" spans="1:4" x14ac:dyDescent="0.25">
      <c r="A18317" s="369" t="s">
        <v>9061</v>
      </c>
      <c r="B18317" s="370" t="s">
        <v>9062</v>
      </c>
      <c r="C18317" s="371" t="s">
        <v>25</v>
      </c>
      <c r="D18317" s="372">
        <v>0.32200000000000001</v>
      </c>
    </row>
    <row r="18318" spans="1:4" x14ac:dyDescent="0.25">
      <c r="A18318" s="369" t="s">
        <v>9588</v>
      </c>
      <c r="B18318" s="370" t="s">
        <v>9589</v>
      </c>
      <c r="C18318" s="371" t="s">
        <v>32</v>
      </c>
      <c r="D18318" s="372">
        <v>1.1499999999999999</v>
      </c>
    </row>
    <row r="18319" spans="1:4" x14ac:dyDescent="0.25">
      <c r="A18319" s="369" t="s">
        <v>12783</v>
      </c>
      <c r="B18319" s="370" t="s">
        <v>12784</v>
      </c>
      <c r="C18319" s="371" t="s">
        <v>569</v>
      </c>
      <c r="D18319" s="372">
        <v>2</v>
      </c>
    </row>
    <row r="18320" spans="1:4" ht="45" x14ac:dyDescent="0.25">
      <c r="A18320" s="369" t="s">
        <v>14687</v>
      </c>
      <c r="B18320" s="370" t="s">
        <v>14688</v>
      </c>
      <c r="C18320" s="371" t="s">
        <v>770</v>
      </c>
      <c r="D18320" s="372">
        <v>0.19</v>
      </c>
    </row>
    <row r="18321" spans="1:4" ht="30" x14ac:dyDescent="0.25">
      <c r="A18321" s="369" t="s">
        <v>14729</v>
      </c>
      <c r="B18321" s="370" t="s">
        <v>14730</v>
      </c>
      <c r="C18321" s="371" t="s">
        <v>770</v>
      </c>
      <c r="D18321" s="372">
        <v>1</v>
      </c>
    </row>
    <row r="18322" spans="1:4" x14ac:dyDescent="0.25">
      <c r="A18322" s="374" t="s">
        <v>6051</v>
      </c>
      <c r="B18322" s="375" t="s">
        <v>6052</v>
      </c>
      <c r="C18322" s="376" t="s">
        <v>569</v>
      </c>
      <c r="D18322" s="377"/>
    </row>
    <row r="18323" spans="1:4" x14ac:dyDescent="0.25">
      <c r="A18323" s="369" t="s">
        <v>8913</v>
      </c>
      <c r="B18323" s="370" t="s">
        <v>8914</v>
      </c>
      <c r="C18323" s="371" t="s">
        <v>770</v>
      </c>
      <c r="D18323" s="372">
        <v>0.5</v>
      </c>
    </row>
    <row r="18324" spans="1:4" x14ac:dyDescent="0.25">
      <c r="A18324" s="369" t="s">
        <v>8935</v>
      </c>
      <c r="B18324" s="370" t="s">
        <v>8936</v>
      </c>
      <c r="C18324" s="371" t="s">
        <v>770</v>
      </c>
      <c r="D18324" s="372">
        <v>1.5</v>
      </c>
    </row>
    <row r="18325" spans="1:4" x14ac:dyDescent="0.25">
      <c r="A18325" s="369" t="s">
        <v>8949</v>
      </c>
      <c r="B18325" s="370" t="s">
        <v>8950</v>
      </c>
      <c r="C18325" s="371" t="s">
        <v>770</v>
      </c>
      <c r="D18325" s="372">
        <v>3</v>
      </c>
    </row>
    <row r="18326" spans="1:4" x14ac:dyDescent="0.25">
      <c r="A18326" s="369" t="s">
        <v>8993</v>
      </c>
      <c r="B18326" s="370" t="s">
        <v>8994</v>
      </c>
      <c r="C18326" s="371" t="s">
        <v>32</v>
      </c>
      <c r="D18326" s="372">
        <v>126.72</v>
      </c>
    </row>
    <row r="18327" spans="1:4" x14ac:dyDescent="0.25">
      <c r="A18327" s="369" t="s">
        <v>9049</v>
      </c>
      <c r="B18327" s="370" t="s">
        <v>9050</v>
      </c>
      <c r="C18327" s="371" t="s">
        <v>25</v>
      </c>
      <c r="D18327" s="372">
        <v>0.23</v>
      </c>
    </row>
    <row r="18328" spans="1:4" x14ac:dyDescent="0.25">
      <c r="A18328" s="369" t="s">
        <v>9061</v>
      </c>
      <c r="B18328" s="370" t="s">
        <v>9062</v>
      </c>
      <c r="C18328" s="371" t="s">
        <v>25</v>
      </c>
      <c r="D18328" s="372">
        <v>0.32200000000000001</v>
      </c>
    </row>
    <row r="18329" spans="1:4" x14ac:dyDescent="0.25">
      <c r="A18329" s="369" t="s">
        <v>12536</v>
      </c>
      <c r="B18329" s="370" t="s">
        <v>6052</v>
      </c>
      <c r="C18329" s="371" t="s">
        <v>569</v>
      </c>
      <c r="D18329" s="372">
        <v>1</v>
      </c>
    </row>
    <row r="18330" spans="1:4" ht="45" x14ac:dyDescent="0.25">
      <c r="A18330" s="369" t="s">
        <v>14687</v>
      </c>
      <c r="B18330" s="370" t="s">
        <v>14688</v>
      </c>
      <c r="C18330" s="371" t="s">
        <v>770</v>
      </c>
      <c r="D18330" s="372">
        <v>0.19</v>
      </c>
    </row>
    <row r="18331" spans="1:4" ht="30" x14ac:dyDescent="0.25">
      <c r="A18331" s="369" t="s">
        <v>14729</v>
      </c>
      <c r="B18331" s="370" t="s">
        <v>14730</v>
      </c>
      <c r="C18331" s="371" t="s">
        <v>770</v>
      </c>
      <c r="D18331" s="372">
        <v>1</v>
      </c>
    </row>
    <row r="18332" spans="1:4" x14ac:dyDescent="0.25">
      <c r="A18332" s="378" t="s">
        <v>8621</v>
      </c>
      <c r="B18332" s="379" t="s">
        <v>15287</v>
      </c>
      <c r="C18332" s="380"/>
      <c r="D18332" s="381"/>
    </row>
    <row r="18333" spans="1:4" x14ac:dyDescent="0.25">
      <c r="A18333" s="374" t="s">
        <v>6054</v>
      </c>
      <c r="B18333" s="375" t="s">
        <v>6055</v>
      </c>
      <c r="C18333" s="376" t="s">
        <v>569</v>
      </c>
      <c r="D18333" s="377"/>
    </row>
    <row r="18334" spans="1:4" x14ac:dyDescent="0.25">
      <c r="A18334" s="369" t="s">
        <v>8945</v>
      </c>
      <c r="B18334" s="370" t="s">
        <v>8946</v>
      </c>
      <c r="C18334" s="371" t="s">
        <v>770</v>
      </c>
      <c r="D18334" s="372">
        <v>0.45</v>
      </c>
    </row>
    <row r="18335" spans="1:4" x14ac:dyDescent="0.25">
      <c r="A18335" s="369" t="s">
        <v>8947</v>
      </c>
      <c r="B18335" s="370" t="s">
        <v>8948</v>
      </c>
      <c r="C18335" s="371" t="s">
        <v>770</v>
      </c>
      <c r="D18335" s="372">
        <v>0.45</v>
      </c>
    </row>
    <row r="18336" spans="1:4" ht="30" x14ac:dyDescent="0.25">
      <c r="A18336" s="369" t="s">
        <v>13257</v>
      </c>
      <c r="B18336" s="370" t="s">
        <v>13258</v>
      </c>
      <c r="C18336" s="371" t="s">
        <v>569</v>
      </c>
      <c r="D18336" s="372">
        <v>1</v>
      </c>
    </row>
    <row r="18337" spans="1:4" x14ac:dyDescent="0.25">
      <c r="A18337" s="374" t="s">
        <v>6056</v>
      </c>
      <c r="B18337" s="375" t="s">
        <v>6057</v>
      </c>
      <c r="C18337" s="376" t="s">
        <v>569</v>
      </c>
      <c r="D18337" s="377"/>
    </row>
    <row r="18338" spans="1:4" x14ac:dyDescent="0.25">
      <c r="A18338" s="369" t="s">
        <v>8945</v>
      </c>
      <c r="B18338" s="370" t="s">
        <v>8946</v>
      </c>
      <c r="C18338" s="371" t="s">
        <v>770</v>
      </c>
      <c r="D18338" s="372">
        <v>1</v>
      </c>
    </row>
    <row r="18339" spans="1:4" x14ac:dyDescent="0.25">
      <c r="A18339" s="369" t="s">
        <v>8947</v>
      </c>
      <c r="B18339" s="370" t="s">
        <v>8948</v>
      </c>
      <c r="C18339" s="371" t="s">
        <v>770</v>
      </c>
      <c r="D18339" s="372">
        <v>1</v>
      </c>
    </row>
    <row r="18340" spans="1:4" ht="45" x14ac:dyDescent="0.25">
      <c r="A18340" s="369" t="s">
        <v>13259</v>
      </c>
      <c r="B18340" s="370" t="s">
        <v>13260</v>
      </c>
      <c r="C18340" s="371" t="s">
        <v>569</v>
      </c>
      <c r="D18340" s="372">
        <v>1</v>
      </c>
    </row>
    <row r="18341" spans="1:4" x14ac:dyDescent="0.25">
      <c r="A18341" s="374" t="s">
        <v>6058</v>
      </c>
      <c r="B18341" s="375" t="s">
        <v>6059</v>
      </c>
      <c r="C18341" s="376" t="s">
        <v>569</v>
      </c>
      <c r="D18341" s="377"/>
    </row>
    <row r="18342" spans="1:4" x14ac:dyDescent="0.25">
      <c r="A18342" s="369" t="s">
        <v>8913</v>
      </c>
      <c r="B18342" s="370" t="s">
        <v>8914</v>
      </c>
      <c r="C18342" s="371" t="s">
        <v>770</v>
      </c>
      <c r="D18342" s="372">
        <v>0.5</v>
      </c>
    </row>
    <row r="18343" spans="1:4" x14ac:dyDescent="0.25">
      <c r="A18343" s="369" t="s">
        <v>8915</v>
      </c>
      <c r="B18343" s="370" t="s">
        <v>8916</v>
      </c>
      <c r="C18343" s="371" t="s">
        <v>770</v>
      </c>
      <c r="D18343" s="372">
        <v>1</v>
      </c>
    </row>
    <row r="18344" spans="1:4" ht="30" x14ac:dyDescent="0.25">
      <c r="A18344" s="369" t="s">
        <v>9097</v>
      </c>
      <c r="B18344" s="370" t="s">
        <v>9098</v>
      </c>
      <c r="C18344" s="371" t="s">
        <v>569</v>
      </c>
      <c r="D18344" s="372">
        <v>0.01</v>
      </c>
    </row>
    <row r="18345" spans="1:4" ht="45" x14ac:dyDescent="0.25">
      <c r="A18345" s="369" t="s">
        <v>13443</v>
      </c>
      <c r="B18345" s="370" t="s">
        <v>13444</v>
      </c>
      <c r="C18345" s="371" t="s">
        <v>569</v>
      </c>
      <c r="D18345" s="372">
        <v>1</v>
      </c>
    </row>
    <row r="18346" spans="1:4" ht="30" x14ac:dyDescent="0.25">
      <c r="A18346" s="369" t="s">
        <v>14729</v>
      </c>
      <c r="B18346" s="370" t="s">
        <v>14730</v>
      </c>
      <c r="C18346" s="371" t="s">
        <v>770</v>
      </c>
      <c r="D18346" s="372">
        <v>0.5</v>
      </c>
    </row>
    <row r="18347" spans="1:4" ht="30" x14ac:dyDescent="0.25">
      <c r="A18347" s="374" t="s">
        <v>6060</v>
      </c>
      <c r="B18347" s="375" t="s">
        <v>6061</v>
      </c>
      <c r="C18347" s="376" t="s">
        <v>569</v>
      </c>
      <c r="D18347" s="377"/>
    </row>
    <row r="18348" spans="1:4" x14ac:dyDescent="0.25">
      <c r="A18348" s="369" t="s">
        <v>8913</v>
      </c>
      <c r="B18348" s="370" t="s">
        <v>8914</v>
      </c>
      <c r="C18348" s="371" t="s">
        <v>770</v>
      </c>
      <c r="D18348" s="372">
        <v>10</v>
      </c>
    </row>
    <row r="18349" spans="1:4" x14ac:dyDescent="0.25">
      <c r="A18349" s="369" t="s">
        <v>8915</v>
      </c>
      <c r="B18349" s="370" t="s">
        <v>8916</v>
      </c>
      <c r="C18349" s="371" t="s">
        <v>770</v>
      </c>
      <c r="D18349" s="372">
        <v>15</v>
      </c>
    </row>
    <row r="18350" spans="1:4" ht="45" x14ac:dyDescent="0.25">
      <c r="A18350" s="369" t="s">
        <v>12787</v>
      </c>
      <c r="B18350" s="370" t="s">
        <v>12788</v>
      </c>
      <c r="C18350" s="371" t="s">
        <v>569</v>
      </c>
      <c r="D18350" s="372">
        <v>1</v>
      </c>
    </row>
    <row r="18351" spans="1:4" ht="30" x14ac:dyDescent="0.25">
      <c r="A18351" s="374" t="s">
        <v>6062</v>
      </c>
      <c r="B18351" s="375" t="s">
        <v>6063</v>
      </c>
      <c r="C18351" s="376" t="s">
        <v>569</v>
      </c>
      <c r="D18351" s="377"/>
    </row>
    <row r="18352" spans="1:4" x14ac:dyDescent="0.25">
      <c r="A18352" s="369" t="s">
        <v>8913</v>
      </c>
      <c r="B18352" s="370" t="s">
        <v>8914</v>
      </c>
      <c r="C18352" s="371" t="s">
        <v>770</v>
      </c>
      <c r="D18352" s="372">
        <v>12</v>
      </c>
    </row>
    <row r="18353" spans="1:4" x14ac:dyDescent="0.25">
      <c r="A18353" s="369" t="s">
        <v>8915</v>
      </c>
      <c r="B18353" s="370" t="s">
        <v>8916</v>
      </c>
      <c r="C18353" s="371" t="s">
        <v>770</v>
      </c>
      <c r="D18353" s="372">
        <v>17</v>
      </c>
    </row>
    <row r="18354" spans="1:4" ht="30" x14ac:dyDescent="0.25">
      <c r="A18354" s="369" t="s">
        <v>12789</v>
      </c>
      <c r="B18354" s="370" t="s">
        <v>12790</v>
      </c>
      <c r="C18354" s="371" t="s">
        <v>569</v>
      </c>
      <c r="D18354" s="372">
        <v>1</v>
      </c>
    </row>
    <row r="18355" spans="1:4" ht="30" x14ac:dyDescent="0.25">
      <c r="A18355" s="369" t="s">
        <v>14729</v>
      </c>
      <c r="B18355" s="370" t="s">
        <v>14730</v>
      </c>
      <c r="C18355" s="371" t="s">
        <v>770</v>
      </c>
      <c r="D18355" s="372">
        <v>17</v>
      </c>
    </row>
    <row r="18356" spans="1:4" x14ac:dyDescent="0.25">
      <c r="A18356" s="378" t="s">
        <v>8622</v>
      </c>
      <c r="B18356" s="379" t="s">
        <v>15288</v>
      </c>
      <c r="C18356" s="380"/>
      <c r="D18356" s="381"/>
    </row>
    <row r="18357" spans="1:4" x14ac:dyDescent="0.25">
      <c r="A18357" s="374" t="s">
        <v>6065</v>
      </c>
      <c r="B18357" s="375" t="s">
        <v>6066</v>
      </c>
      <c r="C18357" s="376" t="s">
        <v>569</v>
      </c>
      <c r="D18357" s="377"/>
    </row>
    <row r="18358" spans="1:4" x14ac:dyDescent="0.25">
      <c r="A18358" s="369" t="s">
        <v>8949</v>
      </c>
      <c r="B18358" s="370" t="s">
        <v>8950</v>
      </c>
      <c r="C18358" s="371" t="s">
        <v>770</v>
      </c>
      <c r="D18358" s="372">
        <v>0.2</v>
      </c>
    </row>
    <row r="18359" spans="1:4" x14ac:dyDescent="0.25">
      <c r="A18359" s="369" t="s">
        <v>8967</v>
      </c>
      <c r="B18359" s="370" t="s">
        <v>8968</v>
      </c>
      <c r="C18359" s="371" t="s">
        <v>770</v>
      </c>
      <c r="D18359" s="372">
        <v>0.2</v>
      </c>
    </row>
    <row r="18360" spans="1:4" ht="30" x14ac:dyDescent="0.25">
      <c r="A18360" s="369" t="s">
        <v>10972</v>
      </c>
      <c r="B18360" s="370" t="s">
        <v>10973</v>
      </c>
      <c r="C18360" s="371" t="s">
        <v>569</v>
      </c>
      <c r="D18360" s="372">
        <v>1</v>
      </c>
    </row>
    <row r="18361" spans="1:4" ht="30" x14ac:dyDescent="0.25">
      <c r="A18361" s="369" t="s">
        <v>14989</v>
      </c>
      <c r="B18361" s="370" t="s">
        <v>14990</v>
      </c>
      <c r="C18361" s="371" t="s">
        <v>770</v>
      </c>
      <c r="D18361" s="372">
        <v>1.2800000000000001E-2</v>
      </c>
    </row>
    <row r="18362" spans="1:4" x14ac:dyDescent="0.25">
      <c r="A18362" s="369" t="s">
        <v>15004</v>
      </c>
      <c r="B18362" s="370" t="s">
        <v>15005</v>
      </c>
      <c r="C18362" s="371" t="s">
        <v>770</v>
      </c>
      <c r="D18362" s="372">
        <v>1.2500000000000001E-2</v>
      </c>
    </row>
    <row r="18363" spans="1:4" x14ac:dyDescent="0.25">
      <c r="A18363" s="369" t="s">
        <v>15006</v>
      </c>
      <c r="B18363" s="370" t="s">
        <v>15007</v>
      </c>
      <c r="C18363" s="371" t="s">
        <v>770</v>
      </c>
      <c r="D18363" s="372">
        <v>1.2500000000000001E-2</v>
      </c>
    </row>
    <row r="18364" spans="1:4" x14ac:dyDescent="0.25">
      <c r="A18364" s="374" t="s">
        <v>6067</v>
      </c>
      <c r="B18364" s="375" t="s">
        <v>6068</v>
      </c>
      <c r="C18364" s="376" t="s">
        <v>569</v>
      </c>
      <c r="D18364" s="377"/>
    </row>
    <row r="18365" spans="1:4" x14ac:dyDescent="0.25">
      <c r="A18365" s="369" t="s">
        <v>8949</v>
      </c>
      <c r="B18365" s="370" t="s">
        <v>8950</v>
      </c>
      <c r="C18365" s="371" t="s">
        <v>770</v>
      </c>
      <c r="D18365" s="372">
        <v>0.15</v>
      </c>
    </row>
    <row r="18366" spans="1:4" x14ac:dyDescent="0.25">
      <c r="A18366" s="369" t="s">
        <v>8967</v>
      </c>
      <c r="B18366" s="370" t="s">
        <v>8968</v>
      </c>
      <c r="C18366" s="371" t="s">
        <v>770</v>
      </c>
      <c r="D18366" s="372">
        <v>0.15</v>
      </c>
    </row>
    <row r="18367" spans="1:4" ht="30" x14ac:dyDescent="0.25">
      <c r="A18367" s="369" t="s">
        <v>10966</v>
      </c>
      <c r="B18367" s="370" t="s">
        <v>10967</v>
      </c>
      <c r="C18367" s="371" t="s">
        <v>569</v>
      </c>
      <c r="D18367" s="372">
        <v>1</v>
      </c>
    </row>
    <row r="18368" spans="1:4" ht="30" x14ac:dyDescent="0.25">
      <c r="A18368" s="369" t="s">
        <v>14989</v>
      </c>
      <c r="B18368" s="370" t="s">
        <v>14990</v>
      </c>
      <c r="C18368" s="371" t="s">
        <v>770</v>
      </c>
      <c r="D18368" s="372">
        <v>1.2800000000000001E-2</v>
      </c>
    </row>
    <row r="18369" spans="1:4" x14ac:dyDescent="0.25">
      <c r="A18369" s="369" t="s">
        <v>15004</v>
      </c>
      <c r="B18369" s="370" t="s">
        <v>15005</v>
      </c>
      <c r="C18369" s="371" t="s">
        <v>770</v>
      </c>
      <c r="D18369" s="372">
        <v>1.2500000000000001E-2</v>
      </c>
    </row>
    <row r="18370" spans="1:4" x14ac:dyDescent="0.25">
      <c r="A18370" s="369" t="s">
        <v>15006</v>
      </c>
      <c r="B18370" s="370" t="s">
        <v>15007</v>
      </c>
      <c r="C18370" s="371" t="s">
        <v>770</v>
      </c>
      <c r="D18370" s="372">
        <v>1.2500000000000001E-2</v>
      </c>
    </row>
    <row r="18371" spans="1:4" x14ac:dyDescent="0.25">
      <c r="A18371" s="374" t="s">
        <v>6069</v>
      </c>
      <c r="B18371" s="375" t="s">
        <v>6070</v>
      </c>
      <c r="C18371" s="376" t="s">
        <v>569</v>
      </c>
      <c r="D18371" s="377"/>
    </row>
    <row r="18372" spans="1:4" x14ac:dyDescent="0.25">
      <c r="A18372" s="369" t="s">
        <v>8949</v>
      </c>
      <c r="B18372" s="370" t="s">
        <v>8950</v>
      </c>
      <c r="C18372" s="371" t="s">
        <v>770</v>
      </c>
      <c r="D18372" s="372">
        <v>0.15</v>
      </c>
    </row>
    <row r="18373" spans="1:4" x14ac:dyDescent="0.25">
      <c r="A18373" s="369" t="s">
        <v>8967</v>
      </c>
      <c r="B18373" s="370" t="s">
        <v>8968</v>
      </c>
      <c r="C18373" s="371" t="s">
        <v>770</v>
      </c>
      <c r="D18373" s="372">
        <v>0.15</v>
      </c>
    </row>
    <row r="18374" spans="1:4" ht="45" x14ac:dyDescent="0.25">
      <c r="A18374" s="369" t="s">
        <v>10962</v>
      </c>
      <c r="B18374" s="370" t="s">
        <v>10963</v>
      </c>
      <c r="C18374" s="371" t="s">
        <v>569</v>
      </c>
      <c r="D18374" s="372">
        <v>1</v>
      </c>
    </row>
    <row r="18375" spans="1:4" ht="30" x14ac:dyDescent="0.25">
      <c r="A18375" s="369" t="s">
        <v>14989</v>
      </c>
      <c r="B18375" s="370" t="s">
        <v>14990</v>
      </c>
      <c r="C18375" s="371" t="s">
        <v>770</v>
      </c>
      <c r="D18375" s="372">
        <v>1.2800000000000001E-2</v>
      </c>
    </row>
    <row r="18376" spans="1:4" x14ac:dyDescent="0.25">
      <c r="A18376" s="369" t="s">
        <v>15004</v>
      </c>
      <c r="B18376" s="370" t="s">
        <v>15005</v>
      </c>
      <c r="C18376" s="371" t="s">
        <v>770</v>
      </c>
      <c r="D18376" s="372">
        <v>1.2500000000000001E-2</v>
      </c>
    </row>
    <row r="18377" spans="1:4" x14ac:dyDescent="0.25">
      <c r="A18377" s="369" t="s">
        <v>15006</v>
      </c>
      <c r="B18377" s="370" t="s">
        <v>15007</v>
      </c>
      <c r="C18377" s="371" t="s">
        <v>770</v>
      </c>
      <c r="D18377" s="372">
        <v>1.2500000000000001E-2</v>
      </c>
    </row>
    <row r="18378" spans="1:4" x14ac:dyDescent="0.25">
      <c r="A18378" s="374" t="s">
        <v>6071</v>
      </c>
      <c r="B18378" s="375" t="s">
        <v>6072</v>
      </c>
      <c r="C18378" s="376" t="s">
        <v>569</v>
      </c>
      <c r="D18378" s="377"/>
    </row>
    <row r="18379" spans="1:4" x14ac:dyDescent="0.25">
      <c r="A18379" s="369" t="s">
        <v>8949</v>
      </c>
      <c r="B18379" s="370" t="s">
        <v>8950</v>
      </c>
      <c r="C18379" s="371" t="s">
        <v>770</v>
      </c>
      <c r="D18379" s="372">
        <v>0.15</v>
      </c>
    </row>
    <row r="18380" spans="1:4" x14ac:dyDescent="0.25">
      <c r="A18380" s="369" t="s">
        <v>8967</v>
      </c>
      <c r="B18380" s="370" t="s">
        <v>8968</v>
      </c>
      <c r="C18380" s="371" t="s">
        <v>770</v>
      </c>
      <c r="D18380" s="372">
        <v>0.15</v>
      </c>
    </row>
    <row r="18381" spans="1:4" ht="45" x14ac:dyDescent="0.25">
      <c r="A18381" s="369" t="s">
        <v>10958</v>
      </c>
      <c r="B18381" s="370" t="s">
        <v>10959</v>
      </c>
      <c r="C18381" s="371" t="s">
        <v>569</v>
      </c>
      <c r="D18381" s="372">
        <v>1</v>
      </c>
    </row>
    <row r="18382" spans="1:4" ht="30" x14ac:dyDescent="0.25">
      <c r="A18382" s="369" t="s">
        <v>14989</v>
      </c>
      <c r="B18382" s="370" t="s">
        <v>14990</v>
      </c>
      <c r="C18382" s="371" t="s">
        <v>770</v>
      </c>
      <c r="D18382" s="372">
        <v>1.2800000000000001E-2</v>
      </c>
    </row>
    <row r="18383" spans="1:4" x14ac:dyDescent="0.25">
      <c r="A18383" s="369" t="s">
        <v>15004</v>
      </c>
      <c r="B18383" s="370" t="s">
        <v>15005</v>
      </c>
      <c r="C18383" s="371" t="s">
        <v>770</v>
      </c>
      <c r="D18383" s="372">
        <v>1.2500000000000001E-2</v>
      </c>
    </row>
    <row r="18384" spans="1:4" x14ac:dyDescent="0.25">
      <c r="A18384" s="369" t="s">
        <v>15006</v>
      </c>
      <c r="B18384" s="370" t="s">
        <v>15007</v>
      </c>
      <c r="C18384" s="371" t="s">
        <v>770</v>
      </c>
      <c r="D18384" s="372">
        <v>1.2500000000000001E-2</v>
      </c>
    </row>
    <row r="18385" spans="1:4" x14ac:dyDescent="0.25">
      <c r="A18385" s="374" t="s">
        <v>6073</v>
      </c>
      <c r="B18385" s="375" t="s">
        <v>6074</v>
      </c>
      <c r="C18385" s="376" t="s">
        <v>569</v>
      </c>
      <c r="D18385" s="377"/>
    </row>
    <row r="18386" spans="1:4" x14ac:dyDescent="0.25">
      <c r="A18386" s="369" t="s">
        <v>8949</v>
      </c>
      <c r="B18386" s="370" t="s">
        <v>8950</v>
      </c>
      <c r="C18386" s="371" t="s">
        <v>770</v>
      </c>
      <c r="D18386" s="372">
        <v>0.15</v>
      </c>
    </row>
    <row r="18387" spans="1:4" x14ac:dyDescent="0.25">
      <c r="A18387" s="369" t="s">
        <v>8967</v>
      </c>
      <c r="B18387" s="370" t="s">
        <v>8968</v>
      </c>
      <c r="C18387" s="371" t="s">
        <v>770</v>
      </c>
      <c r="D18387" s="372">
        <v>0.15</v>
      </c>
    </row>
    <row r="18388" spans="1:4" ht="45" x14ac:dyDescent="0.25">
      <c r="A18388" s="369" t="s">
        <v>10964</v>
      </c>
      <c r="B18388" s="370" t="s">
        <v>10965</v>
      </c>
      <c r="C18388" s="371" t="s">
        <v>569</v>
      </c>
      <c r="D18388" s="372">
        <v>1</v>
      </c>
    </row>
    <row r="18389" spans="1:4" ht="30" x14ac:dyDescent="0.25">
      <c r="A18389" s="369" t="s">
        <v>14989</v>
      </c>
      <c r="B18389" s="370" t="s">
        <v>14990</v>
      </c>
      <c r="C18389" s="371" t="s">
        <v>770</v>
      </c>
      <c r="D18389" s="372">
        <v>1.2800000000000001E-2</v>
      </c>
    </row>
    <row r="18390" spans="1:4" x14ac:dyDescent="0.25">
      <c r="A18390" s="369" t="s">
        <v>15004</v>
      </c>
      <c r="B18390" s="370" t="s">
        <v>15005</v>
      </c>
      <c r="C18390" s="371" t="s">
        <v>770</v>
      </c>
      <c r="D18390" s="372">
        <v>1.2500000000000001E-2</v>
      </c>
    </row>
    <row r="18391" spans="1:4" x14ac:dyDescent="0.25">
      <c r="A18391" s="369" t="s">
        <v>15006</v>
      </c>
      <c r="B18391" s="370" t="s">
        <v>15007</v>
      </c>
      <c r="C18391" s="371" t="s">
        <v>770</v>
      </c>
      <c r="D18391" s="372">
        <v>1.2500000000000001E-2</v>
      </c>
    </row>
    <row r="18392" spans="1:4" x14ac:dyDescent="0.25">
      <c r="A18392" s="374" t="s">
        <v>6075</v>
      </c>
      <c r="B18392" s="375" t="s">
        <v>6076</v>
      </c>
      <c r="C18392" s="376" t="s">
        <v>569</v>
      </c>
      <c r="D18392" s="377"/>
    </row>
    <row r="18393" spans="1:4" x14ac:dyDescent="0.25">
      <c r="A18393" s="369" t="s">
        <v>8949</v>
      </c>
      <c r="B18393" s="370" t="s">
        <v>8950</v>
      </c>
      <c r="C18393" s="371" t="s">
        <v>770</v>
      </c>
      <c r="D18393" s="372">
        <v>0.15</v>
      </c>
    </row>
    <row r="18394" spans="1:4" x14ac:dyDescent="0.25">
      <c r="A18394" s="369" t="s">
        <v>8967</v>
      </c>
      <c r="B18394" s="370" t="s">
        <v>8968</v>
      </c>
      <c r="C18394" s="371" t="s">
        <v>770</v>
      </c>
      <c r="D18394" s="372">
        <v>0.15</v>
      </c>
    </row>
    <row r="18395" spans="1:4" ht="45" x14ac:dyDescent="0.25">
      <c r="A18395" s="369" t="s">
        <v>10960</v>
      </c>
      <c r="B18395" s="370" t="s">
        <v>10961</v>
      </c>
      <c r="C18395" s="371" t="s">
        <v>569</v>
      </c>
      <c r="D18395" s="372">
        <v>1</v>
      </c>
    </row>
    <row r="18396" spans="1:4" ht="30" x14ac:dyDescent="0.25">
      <c r="A18396" s="369" t="s">
        <v>14989</v>
      </c>
      <c r="B18396" s="370" t="s">
        <v>14990</v>
      </c>
      <c r="C18396" s="371" t="s">
        <v>770</v>
      </c>
      <c r="D18396" s="372">
        <v>1.2800000000000001E-2</v>
      </c>
    </row>
    <row r="18397" spans="1:4" x14ac:dyDescent="0.25">
      <c r="A18397" s="369" t="s">
        <v>15004</v>
      </c>
      <c r="B18397" s="370" t="s">
        <v>15005</v>
      </c>
      <c r="C18397" s="371" t="s">
        <v>770</v>
      </c>
      <c r="D18397" s="372">
        <v>1.2500000000000001E-2</v>
      </c>
    </row>
    <row r="18398" spans="1:4" x14ac:dyDescent="0.25">
      <c r="A18398" s="369" t="s">
        <v>15006</v>
      </c>
      <c r="B18398" s="370" t="s">
        <v>15007</v>
      </c>
      <c r="C18398" s="371" t="s">
        <v>770</v>
      </c>
      <c r="D18398" s="372">
        <v>1.2500000000000001E-2</v>
      </c>
    </row>
    <row r="18399" spans="1:4" x14ac:dyDescent="0.25">
      <c r="A18399" s="374" t="s">
        <v>6077</v>
      </c>
      <c r="B18399" s="375" t="s">
        <v>6078</v>
      </c>
      <c r="C18399" s="376" t="s">
        <v>569</v>
      </c>
      <c r="D18399" s="377"/>
    </row>
    <row r="18400" spans="1:4" x14ac:dyDescent="0.25">
      <c r="A18400" s="369" t="s">
        <v>8949</v>
      </c>
      <c r="B18400" s="370" t="s">
        <v>8950</v>
      </c>
      <c r="C18400" s="371" t="s">
        <v>770</v>
      </c>
      <c r="D18400" s="372">
        <v>0.2</v>
      </c>
    </row>
    <row r="18401" spans="1:4" x14ac:dyDescent="0.25">
      <c r="A18401" s="369" t="s">
        <v>8967</v>
      </c>
      <c r="B18401" s="370" t="s">
        <v>8968</v>
      </c>
      <c r="C18401" s="371" t="s">
        <v>770</v>
      </c>
      <c r="D18401" s="372">
        <v>0.15</v>
      </c>
    </row>
    <row r="18402" spans="1:4" ht="45" x14ac:dyDescent="0.25">
      <c r="A18402" s="369" t="s">
        <v>10970</v>
      </c>
      <c r="B18402" s="370" t="s">
        <v>10971</v>
      </c>
      <c r="C18402" s="371" t="s">
        <v>569</v>
      </c>
      <c r="D18402" s="372">
        <v>1</v>
      </c>
    </row>
    <row r="18403" spans="1:4" ht="30" x14ac:dyDescent="0.25">
      <c r="A18403" s="369" t="s">
        <v>14989</v>
      </c>
      <c r="B18403" s="370" t="s">
        <v>14990</v>
      </c>
      <c r="C18403" s="371" t="s">
        <v>770</v>
      </c>
      <c r="D18403" s="372">
        <v>1.2800000000000001E-2</v>
      </c>
    </row>
    <row r="18404" spans="1:4" x14ac:dyDescent="0.25">
      <c r="A18404" s="369" t="s">
        <v>15004</v>
      </c>
      <c r="B18404" s="370" t="s">
        <v>15005</v>
      </c>
      <c r="C18404" s="371" t="s">
        <v>770</v>
      </c>
      <c r="D18404" s="372">
        <v>1.2500000000000001E-2</v>
      </c>
    </row>
    <row r="18405" spans="1:4" x14ac:dyDescent="0.25">
      <c r="A18405" s="369" t="s">
        <v>15006</v>
      </c>
      <c r="B18405" s="370" t="s">
        <v>15007</v>
      </c>
      <c r="C18405" s="371" t="s">
        <v>770</v>
      </c>
      <c r="D18405" s="372">
        <v>1.2500000000000001E-2</v>
      </c>
    </row>
    <row r="18406" spans="1:4" x14ac:dyDescent="0.25">
      <c r="A18406" s="374" t="s">
        <v>6079</v>
      </c>
      <c r="B18406" s="375" t="s">
        <v>6080</v>
      </c>
      <c r="C18406" s="376" t="s">
        <v>569</v>
      </c>
      <c r="D18406" s="377"/>
    </row>
    <row r="18407" spans="1:4" x14ac:dyDescent="0.25">
      <c r="A18407" s="369" t="s">
        <v>8949</v>
      </c>
      <c r="B18407" s="370" t="s">
        <v>8950</v>
      </c>
      <c r="C18407" s="371" t="s">
        <v>770</v>
      </c>
      <c r="D18407" s="372">
        <v>0.2</v>
      </c>
    </row>
    <row r="18408" spans="1:4" x14ac:dyDescent="0.25">
      <c r="A18408" s="369" t="s">
        <v>8967</v>
      </c>
      <c r="B18408" s="370" t="s">
        <v>8968</v>
      </c>
      <c r="C18408" s="371" t="s">
        <v>770</v>
      </c>
      <c r="D18408" s="372">
        <v>0.15</v>
      </c>
    </row>
    <row r="18409" spans="1:4" ht="45" x14ac:dyDescent="0.25">
      <c r="A18409" s="369" t="s">
        <v>10968</v>
      </c>
      <c r="B18409" s="370" t="s">
        <v>10969</v>
      </c>
      <c r="C18409" s="371" t="s">
        <v>569</v>
      </c>
      <c r="D18409" s="372">
        <v>1</v>
      </c>
    </row>
    <row r="18410" spans="1:4" ht="30" x14ac:dyDescent="0.25">
      <c r="A18410" s="369" t="s">
        <v>14989</v>
      </c>
      <c r="B18410" s="370" t="s">
        <v>14990</v>
      </c>
      <c r="C18410" s="371" t="s">
        <v>770</v>
      </c>
      <c r="D18410" s="372">
        <v>1.2800000000000001E-2</v>
      </c>
    </row>
    <row r="18411" spans="1:4" x14ac:dyDescent="0.25">
      <c r="A18411" s="369" t="s">
        <v>15004</v>
      </c>
      <c r="B18411" s="370" t="s">
        <v>15005</v>
      </c>
      <c r="C18411" s="371" t="s">
        <v>770</v>
      </c>
      <c r="D18411" s="372">
        <v>1.2500000000000001E-2</v>
      </c>
    </row>
    <row r="18412" spans="1:4" x14ac:dyDescent="0.25">
      <c r="A18412" s="369" t="s">
        <v>15006</v>
      </c>
      <c r="B18412" s="370" t="s">
        <v>15007</v>
      </c>
      <c r="C18412" s="371" t="s">
        <v>770</v>
      </c>
      <c r="D18412" s="372">
        <v>1.2500000000000001E-2</v>
      </c>
    </row>
    <row r="18413" spans="1:4" x14ac:dyDescent="0.25">
      <c r="A18413" s="378" t="s">
        <v>8623</v>
      </c>
      <c r="B18413" s="379" t="s">
        <v>15289</v>
      </c>
      <c r="C18413" s="380"/>
      <c r="D18413" s="381"/>
    </row>
    <row r="18414" spans="1:4" x14ac:dyDescent="0.25">
      <c r="A18414" s="378" t="s">
        <v>8624</v>
      </c>
      <c r="B18414" s="379" t="s">
        <v>15290</v>
      </c>
      <c r="C18414" s="380"/>
      <c r="D18414" s="381"/>
    </row>
    <row r="18415" spans="1:4" x14ac:dyDescent="0.25">
      <c r="A18415" s="374" t="s">
        <v>6083</v>
      </c>
      <c r="B18415" s="375" t="s">
        <v>6084</v>
      </c>
      <c r="C18415" s="376" t="s">
        <v>21</v>
      </c>
      <c r="D18415" s="377"/>
    </row>
    <row r="18416" spans="1:4" x14ac:dyDescent="0.25">
      <c r="A18416" s="369" t="s">
        <v>8903</v>
      </c>
      <c r="B18416" s="370" t="s">
        <v>8904</v>
      </c>
      <c r="C18416" s="371" t="s">
        <v>770</v>
      </c>
      <c r="D18416" s="372">
        <v>2</v>
      </c>
    </row>
    <row r="18417" spans="1:4" x14ac:dyDescent="0.25">
      <c r="A18417" s="369" t="s">
        <v>8935</v>
      </c>
      <c r="B18417" s="370" t="s">
        <v>8936</v>
      </c>
      <c r="C18417" s="371" t="s">
        <v>770</v>
      </c>
      <c r="D18417" s="372">
        <v>2</v>
      </c>
    </row>
    <row r="18418" spans="1:4" ht="45" x14ac:dyDescent="0.25">
      <c r="A18418" s="369" t="s">
        <v>9714</v>
      </c>
      <c r="B18418" s="370" t="s">
        <v>9715</v>
      </c>
      <c r="C18418" s="371" t="s">
        <v>569</v>
      </c>
      <c r="D18418" s="372">
        <v>3.84</v>
      </c>
    </row>
    <row r="18419" spans="1:4" x14ac:dyDescent="0.25">
      <c r="A18419" s="374" t="s">
        <v>6085</v>
      </c>
      <c r="B18419" s="375" t="s">
        <v>6086</v>
      </c>
      <c r="C18419" s="376" t="s">
        <v>21</v>
      </c>
      <c r="D18419" s="377"/>
    </row>
    <row r="18420" spans="1:4" x14ac:dyDescent="0.25">
      <c r="A18420" s="369" t="s">
        <v>8903</v>
      </c>
      <c r="B18420" s="370" t="s">
        <v>8904</v>
      </c>
      <c r="C18420" s="371" t="s">
        <v>770</v>
      </c>
      <c r="D18420" s="372">
        <v>2</v>
      </c>
    </row>
    <row r="18421" spans="1:4" x14ac:dyDescent="0.25">
      <c r="A18421" s="369" t="s">
        <v>8935</v>
      </c>
      <c r="B18421" s="370" t="s">
        <v>8936</v>
      </c>
      <c r="C18421" s="371" t="s">
        <v>770</v>
      </c>
      <c r="D18421" s="372">
        <v>2</v>
      </c>
    </row>
    <row r="18422" spans="1:4" ht="30" x14ac:dyDescent="0.25">
      <c r="A18422" s="369" t="s">
        <v>10936</v>
      </c>
      <c r="B18422" s="370" t="s">
        <v>10937</v>
      </c>
      <c r="C18422" s="371" t="s">
        <v>21</v>
      </c>
      <c r="D18422" s="372">
        <v>1</v>
      </c>
    </row>
    <row r="18423" spans="1:4" x14ac:dyDescent="0.25">
      <c r="A18423" s="374" t="s">
        <v>6087</v>
      </c>
      <c r="B18423" s="375" t="s">
        <v>6088</v>
      </c>
      <c r="C18423" s="376" t="s">
        <v>21</v>
      </c>
      <c r="D18423" s="377"/>
    </row>
    <row r="18424" spans="1:4" x14ac:dyDescent="0.25">
      <c r="A18424" s="369" t="s">
        <v>8903</v>
      </c>
      <c r="B18424" s="370" t="s">
        <v>8904</v>
      </c>
      <c r="C18424" s="371" t="s">
        <v>770</v>
      </c>
      <c r="D18424" s="372">
        <v>2</v>
      </c>
    </row>
    <row r="18425" spans="1:4" x14ac:dyDescent="0.25">
      <c r="A18425" s="369" t="s">
        <v>8935</v>
      </c>
      <c r="B18425" s="370" t="s">
        <v>8936</v>
      </c>
      <c r="C18425" s="371" t="s">
        <v>770</v>
      </c>
      <c r="D18425" s="372">
        <v>2</v>
      </c>
    </row>
    <row r="18426" spans="1:4" ht="30" x14ac:dyDescent="0.25">
      <c r="A18426" s="369" t="s">
        <v>10938</v>
      </c>
      <c r="B18426" s="370" t="s">
        <v>10939</v>
      </c>
      <c r="C18426" s="371" t="s">
        <v>21</v>
      </c>
      <c r="D18426" s="372">
        <v>1</v>
      </c>
    </row>
    <row r="18427" spans="1:4" ht="45" x14ac:dyDescent="0.25">
      <c r="A18427" s="374" t="s">
        <v>6089</v>
      </c>
      <c r="B18427" s="375" t="s">
        <v>6090</v>
      </c>
      <c r="C18427" s="376" t="s">
        <v>569</v>
      </c>
      <c r="D18427" s="377"/>
    </row>
    <row r="18428" spans="1:4" x14ac:dyDescent="0.25">
      <c r="A18428" s="369" t="s">
        <v>8903</v>
      </c>
      <c r="B18428" s="370" t="s">
        <v>8904</v>
      </c>
      <c r="C18428" s="371" t="s">
        <v>770</v>
      </c>
      <c r="D18428" s="372">
        <v>0.2</v>
      </c>
    </row>
    <row r="18429" spans="1:4" x14ac:dyDescent="0.25">
      <c r="A18429" s="369" t="s">
        <v>8935</v>
      </c>
      <c r="B18429" s="370" t="s">
        <v>8936</v>
      </c>
      <c r="C18429" s="371" t="s">
        <v>770</v>
      </c>
      <c r="D18429" s="372">
        <v>0.1</v>
      </c>
    </row>
    <row r="18430" spans="1:4" ht="60" x14ac:dyDescent="0.25">
      <c r="A18430" s="369" t="s">
        <v>10918</v>
      </c>
      <c r="B18430" s="370" t="s">
        <v>10919</v>
      </c>
      <c r="C18430" s="371" t="s">
        <v>569</v>
      </c>
      <c r="D18430" s="372">
        <v>1</v>
      </c>
    </row>
    <row r="18431" spans="1:4" ht="30" x14ac:dyDescent="0.25">
      <c r="A18431" s="374" t="s">
        <v>395</v>
      </c>
      <c r="B18431" s="375" t="s">
        <v>8625</v>
      </c>
      <c r="C18431" s="376" t="s">
        <v>569</v>
      </c>
      <c r="D18431" s="377"/>
    </row>
    <row r="18432" spans="1:4" x14ac:dyDescent="0.25">
      <c r="A18432" s="369" t="s">
        <v>8903</v>
      </c>
      <c r="B18432" s="370" t="s">
        <v>8904</v>
      </c>
      <c r="C18432" s="371" t="s">
        <v>770</v>
      </c>
      <c r="D18432" s="372">
        <v>0.2</v>
      </c>
    </row>
    <row r="18433" spans="1:4" x14ac:dyDescent="0.25">
      <c r="A18433" s="369" t="s">
        <v>8935</v>
      </c>
      <c r="B18433" s="370" t="s">
        <v>8936</v>
      </c>
      <c r="C18433" s="371" t="s">
        <v>770</v>
      </c>
      <c r="D18433" s="372">
        <v>0.1</v>
      </c>
    </row>
    <row r="18434" spans="1:4" ht="60" x14ac:dyDescent="0.25">
      <c r="A18434" s="369" t="s">
        <v>10920</v>
      </c>
      <c r="B18434" s="370" t="s">
        <v>10921</v>
      </c>
      <c r="C18434" s="371" t="s">
        <v>569</v>
      </c>
      <c r="D18434" s="372">
        <v>1</v>
      </c>
    </row>
    <row r="18435" spans="1:4" ht="30" x14ac:dyDescent="0.25">
      <c r="A18435" s="374" t="s">
        <v>396</v>
      </c>
      <c r="B18435" s="375" t="s">
        <v>8626</v>
      </c>
      <c r="C18435" s="376" t="s">
        <v>569</v>
      </c>
      <c r="D18435" s="377"/>
    </row>
    <row r="18436" spans="1:4" x14ac:dyDescent="0.25">
      <c r="A18436" s="369" t="s">
        <v>8903</v>
      </c>
      <c r="B18436" s="370" t="s">
        <v>8904</v>
      </c>
      <c r="C18436" s="371" t="s">
        <v>770</v>
      </c>
      <c r="D18436" s="372">
        <v>0.2</v>
      </c>
    </row>
    <row r="18437" spans="1:4" x14ac:dyDescent="0.25">
      <c r="A18437" s="369" t="s">
        <v>8935</v>
      </c>
      <c r="B18437" s="370" t="s">
        <v>8936</v>
      </c>
      <c r="C18437" s="371" t="s">
        <v>770</v>
      </c>
      <c r="D18437" s="372">
        <v>0.1</v>
      </c>
    </row>
    <row r="18438" spans="1:4" ht="60" x14ac:dyDescent="0.25">
      <c r="A18438" s="369" t="s">
        <v>10922</v>
      </c>
      <c r="B18438" s="370" t="s">
        <v>10923</v>
      </c>
      <c r="C18438" s="371" t="s">
        <v>569</v>
      </c>
      <c r="D18438" s="372">
        <v>1</v>
      </c>
    </row>
    <row r="18439" spans="1:4" ht="30" x14ac:dyDescent="0.25">
      <c r="A18439" s="374" t="s">
        <v>6091</v>
      </c>
      <c r="B18439" s="375" t="s">
        <v>8627</v>
      </c>
      <c r="C18439" s="376" t="s">
        <v>569</v>
      </c>
      <c r="D18439" s="377"/>
    </row>
    <row r="18440" spans="1:4" x14ac:dyDescent="0.25">
      <c r="A18440" s="369" t="s">
        <v>8903</v>
      </c>
      <c r="B18440" s="370" t="s">
        <v>8904</v>
      </c>
      <c r="C18440" s="371" t="s">
        <v>770</v>
      </c>
      <c r="D18440" s="372">
        <v>0.2</v>
      </c>
    </row>
    <row r="18441" spans="1:4" x14ac:dyDescent="0.25">
      <c r="A18441" s="369" t="s">
        <v>8935</v>
      </c>
      <c r="B18441" s="370" t="s">
        <v>8936</v>
      </c>
      <c r="C18441" s="371" t="s">
        <v>770</v>
      </c>
      <c r="D18441" s="372">
        <v>0.1</v>
      </c>
    </row>
    <row r="18442" spans="1:4" ht="60" x14ac:dyDescent="0.25">
      <c r="A18442" s="369" t="s">
        <v>10924</v>
      </c>
      <c r="B18442" s="370" t="s">
        <v>10925</v>
      </c>
      <c r="C18442" s="371" t="s">
        <v>569</v>
      </c>
      <c r="D18442" s="372">
        <v>1</v>
      </c>
    </row>
    <row r="18443" spans="1:4" x14ac:dyDescent="0.25">
      <c r="A18443" s="374" t="s">
        <v>398</v>
      </c>
      <c r="B18443" s="375" t="s">
        <v>397</v>
      </c>
      <c r="C18443" s="376" t="s">
        <v>569</v>
      </c>
      <c r="D18443" s="377"/>
    </row>
    <row r="18444" spans="1:4" x14ac:dyDescent="0.25">
      <c r="A18444" s="369" t="s">
        <v>8903</v>
      </c>
      <c r="B18444" s="370" t="s">
        <v>8904</v>
      </c>
      <c r="C18444" s="371" t="s">
        <v>770</v>
      </c>
      <c r="D18444" s="372">
        <v>0.2</v>
      </c>
    </row>
    <row r="18445" spans="1:4" x14ac:dyDescent="0.25">
      <c r="A18445" s="369" t="s">
        <v>8935</v>
      </c>
      <c r="B18445" s="370" t="s">
        <v>8936</v>
      </c>
      <c r="C18445" s="371" t="s">
        <v>770</v>
      </c>
      <c r="D18445" s="372">
        <v>0.1</v>
      </c>
    </row>
    <row r="18446" spans="1:4" ht="45" x14ac:dyDescent="0.25">
      <c r="A18446" s="369" t="s">
        <v>10926</v>
      </c>
      <c r="B18446" s="370" t="s">
        <v>10927</v>
      </c>
      <c r="C18446" s="371" t="s">
        <v>569</v>
      </c>
      <c r="D18446" s="372">
        <v>1</v>
      </c>
    </row>
    <row r="18447" spans="1:4" ht="30" x14ac:dyDescent="0.25">
      <c r="A18447" s="374" t="s">
        <v>6092</v>
      </c>
      <c r="B18447" s="375" t="s">
        <v>6093</v>
      </c>
      <c r="C18447" s="376" t="s">
        <v>569</v>
      </c>
      <c r="D18447" s="377"/>
    </row>
    <row r="18448" spans="1:4" x14ac:dyDescent="0.25">
      <c r="A18448" s="369" t="s">
        <v>8903</v>
      </c>
      <c r="B18448" s="370" t="s">
        <v>8904</v>
      </c>
      <c r="C18448" s="371" t="s">
        <v>770</v>
      </c>
      <c r="D18448" s="372">
        <v>0.2</v>
      </c>
    </row>
    <row r="18449" spans="1:4" x14ac:dyDescent="0.25">
      <c r="A18449" s="369" t="s">
        <v>8935</v>
      </c>
      <c r="B18449" s="370" t="s">
        <v>8936</v>
      </c>
      <c r="C18449" s="371" t="s">
        <v>770</v>
      </c>
      <c r="D18449" s="372">
        <v>0.1</v>
      </c>
    </row>
    <row r="18450" spans="1:4" ht="45" x14ac:dyDescent="0.25">
      <c r="A18450" s="369" t="s">
        <v>10928</v>
      </c>
      <c r="B18450" s="370" t="s">
        <v>10929</v>
      </c>
      <c r="C18450" s="371" t="s">
        <v>569</v>
      </c>
      <c r="D18450" s="372">
        <v>1</v>
      </c>
    </row>
    <row r="18451" spans="1:4" x14ac:dyDescent="0.25">
      <c r="A18451" s="374" t="s">
        <v>6094</v>
      </c>
      <c r="B18451" s="375" t="s">
        <v>6095</v>
      </c>
      <c r="C18451" s="376" t="s">
        <v>569</v>
      </c>
      <c r="D18451" s="377"/>
    </row>
    <row r="18452" spans="1:4" x14ac:dyDescent="0.25">
      <c r="A18452" s="369" t="s">
        <v>8935</v>
      </c>
      <c r="B18452" s="370" t="s">
        <v>8936</v>
      </c>
      <c r="C18452" s="371" t="s">
        <v>770</v>
      </c>
      <c r="D18452" s="372">
        <v>0.15</v>
      </c>
    </row>
    <row r="18453" spans="1:4" ht="30" x14ac:dyDescent="0.25">
      <c r="A18453" s="369" t="s">
        <v>14808</v>
      </c>
      <c r="B18453" s="370" t="s">
        <v>14809</v>
      </c>
      <c r="C18453" s="371" t="s">
        <v>569</v>
      </c>
      <c r="D18453" s="372">
        <v>6</v>
      </c>
    </row>
    <row r="18454" spans="1:4" ht="30" x14ac:dyDescent="0.25">
      <c r="A18454" s="369" t="s">
        <v>14874</v>
      </c>
      <c r="B18454" s="370" t="s">
        <v>14875</v>
      </c>
      <c r="C18454" s="371" t="s">
        <v>569</v>
      </c>
      <c r="D18454" s="372">
        <v>1</v>
      </c>
    </row>
    <row r="18455" spans="1:4" x14ac:dyDescent="0.25">
      <c r="A18455" s="378" t="s">
        <v>8628</v>
      </c>
      <c r="B18455" s="379" t="s">
        <v>6096</v>
      </c>
      <c r="C18455" s="380"/>
      <c r="D18455" s="381"/>
    </row>
    <row r="18456" spans="1:4" x14ac:dyDescent="0.25">
      <c r="A18456" s="374" t="s">
        <v>6097</v>
      </c>
      <c r="B18456" s="375" t="s">
        <v>6098</v>
      </c>
      <c r="C18456" s="376" t="s">
        <v>569</v>
      </c>
      <c r="D18456" s="377"/>
    </row>
    <row r="18457" spans="1:4" x14ac:dyDescent="0.25">
      <c r="A18457" s="369" t="s">
        <v>8937</v>
      </c>
      <c r="B18457" s="370" t="s">
        <v>8938</v>
      </c>
      <c r="C18457" s="371" t="s">
        <v>770</v>
      </c>
      <c r="D18457" s="372">
        <v>1.1000000000000001</v>
      </c>
    </row>
    <row r="18458" spans="1:4" x14ac:dyDescent="0.25">
      <c r="A18458" s="369" t="s">
        <v>8939</v>
      </c>
      <c r="B18458" s="370" t="s">
        <v>8940</v>
      </c>
      <c r="C18458" s="371" t="s">
        <v>770</v>
      </c>
      <c r="D18458" s="372">
        <v>1.2</v>
      </c>
    </row>
    <row r="18459" spans="1:4" ht="30" x14ac:dyDescent="0.25">
      <c r="A18459" s="369" t="s">
        <v>10524</v>
      </c>
      <c r="B18459" s="370" t="s">
        <v>10525</v>
      </c>
      <c r="C18459" s="371" t="s">
        <v>569</v>
      </c>
      <c r="D18459" s="372">
        <v>0.6</v>
      </c>
    </row>
    <row r="18460" spans="1:4" x14ac:dyDescent="0.25">
      <c r="A18460" s="369" t="s">
        <v>10564</v>
      </c>
      <c r="B18460" s="370" t="s">
        <v>10565</v>
      </c>
      <c r="C18460" s="371" t="s">
        <v>310</v>
      </c>
      <c r="D18460" s="372">
        <v>0.24</v>
      </c>
    </row>
    <row r="18461" spans="1:4" ht="45" x14ac:dyDescent="0.25">
      <c r="A18461" s="369" t="s">
        <v>10570</v>
      </c>
      <c r="B18461" s="370" t="s">
        <v>10571</v>
      </c>
      <c r="C18461" s="371" t="s">
        <v>310</v>
      </c>
      <c r="D18461" s="372">
        <v>0.25</v>
      </c>
    </row>
    <row r="18462" spans="1:4" x14ac:dyDescent="0.25">
      <c r="A18462" s="378" t="s">
        <v>8629</v>
      </c>
      <c r="B18462" s="379" t="s">
        <v>15291</v>
      </c>
      <c r="C18462" s="380"/>
      <c r="D18462" s="381"/>
    </row>
    <row r="18463" spans="1:4" ht="45" x14ac:dyDescent="0.25">
      <c r="A18463" s="374" t="s">
        <v>6100</v>
      </c>
      <c r="B18463" s="375" t="s">
        <v>8630</v>
      </c>
      <c r="C18463" s="376" t="s">
        <v>569</v>
      </c>
      <c r="D18463" s="377"/>
    </row>
    <row r="18464" spans="1:4" x14ac:dyDescent="0.25">
      <c r="A18464" s="369" t="s">
        <v>8935</v>
      </c>
      <c r="B18464" s="370" t="s">
        <v>8936</v>
      </c>
      <c r="C18464" s="371" t="s">
        <v>770</v>
      </c>
      <c r="D18464" s="372">
        <v>0.17</v>
      </c>
    </row>
    <row r="18465" spans="1:4" x14ac:dyDescent="0.25">
      <c r="A18465" s="369" t="s">
        <v>8949</v>
      </c>
      <c r="B18465" s="370" t="s">
        <v>8950</v>
      </c>
      <c r="C18465" s="371" t="s">
        <v>770</v>
      </c>
      <c r="D18465" s="372">
        <v>0.17</v>
      </c>
    </row>
    <row r="18466" spans="1:4" ht="45" x14ac:dyDescent="0.25">
      <c r="A18466" s="369" t="s">
        <v>12109</v>
      </c>
      <c r="B18466" s="370" t="s">
        <v>12110</v>
      </c>
      <c r="C18466" s="371" t="s">
        <v>569</v>
      </c>
      <c r="D18466" s="372">
        <v>1</v>
      </c>
    </row>
    <row r="18467" spans="1:4" x14ac:dyDescent="0.25">
      <c r="A18467" s="369" t="s">
        <v>14749</v>
      </c>
      <c r="B18467" s="370" t="s">
        <v>14750</v>
      </c>
      <c r="C18467" s="371" t="s">
        <v>32</v>
      </c>
      <c r="D18467" s="372">
        <v>0.3</v>
      </c>
    </row>
    <row r="18468" spans="1:4" ht="30" x14ac:dyDescent="0.25">
      <c r="A18468" s="374" t="s">
        <v>6101</v>
      </c>
      <c r="B18468" s="375" t="s">
        <v>8631</v>
      </c>
      <c r="C18468" s="376" t="s">
        <v>569</v>
      </c>
      <c r="D18468" s="377"/>
    </row>
    <row r="18469" spans="1:4" x14ac:dyDescent="0.25">
      <c r="A18469" s="369" t="s">
        <v>8935</v>
      </c>
      <c r="B18469" s="370" t="s">
        <v>8936</v>
      </c>
      <c r="C18469" s="371" t="s">
        <v>770</v>
      </c>
      <c r="D18469" s="372">
        <v>3.5000000000000003E-2</v>
      </c>
    </row>
    <row r="18470" spans="1:4" x14ac:dyDescent="0.25">
      <c r="A18470" s="369" t="s">
        <v>8949</v>
      </c>
      <c r="B18470" s="370" t="s">
        <v>8950</v>
      </c>
      <c r="C18470" s="371" t="s">
        <v>770</v>
      </c>
      <c r="D18470" s="372">
        <v>3.5000000000000003E-2</v>
      </c>
    </row>
    <row r="18471" spans="1:4" ht="45" x14ac:dyDescent="0.25">
      <c r="A18471" s="369" t="s">
        <v>12111</v>
      </c>
      <c r="B18471" s="370" t="s">
        <v>12112</v>
      </c>
      <c r="C18471" s="371" t="s">
        <v>569</v>
      </c>
      <c r="D18471" s="372">
        <v>1</v>
      </c>
    </row>
    <row r="18472" spans="1:4" x14ac:dyDescent="0.25">
      <c r="A18472" s="369" t="s">
        <v>14749</v>
      </c>
      <c r="B18472" s="370" t="s">
        <v>14750</v>
      </c>
      <c r="C18472" s="371" t="s">
        <v>32</v>
      </c>
      <c r="D18472" s="372">
        <v>0.06</v>
      </c>
    </row>
    <row r="18473" spans="1:4" x14ac:dyDescent="0.25">
      <c r="A18473" s="374" t="s">
        <v>6102</v>
      </c>
      <c r="B18473" s="375" t="s">
        <v>8632</v>
      </c>
      <c r="C18473" s="376" t="s">
        <v>21</v>
      </c>
      <c r="D18473" s="377"/>
    </row>
    <row r="18474" spans="1:4" x14ac:dyDescent="0.25">
      <c r="A18474" s="369" t="s">
        <v>14741</v>
      </c>
      <c r="B18474" s="370" t="s">
        <v>8632</v>
      </c>
      <c r="C18474" s="371" t="s">
        <v>21</v>
      </c>
      <c r="D18474" s="372">
        <v>1</v>
      </c>
    </row>
    <row r="18475" spans="1:4" x14ac:dyDescent="0.25">
      <c r="A18475" s="374" t="s">
        <v>6103</v>
      </c>
      <c r="B18475" s="375" t="s">
        <v>6104</v>
      </c>
      <c r="C18475" s="376" t="s">
        <v>32</v>
      </c>
      <c r="D18475" s="377"/>
    </row>
    <row r="18476" spans="1:4" x14ac:dyDescent="0.25">
      <c r="A18476" s="369" t="s">
        <v>14742</v>
      </c>
      <c r="B18476" s="370" t="s">
        <v>6104</v>
      </c>
      <c r="C18476" s="371" t="s">
        <v>32</v>
      </c>
      <c r="D18476" s="372">
        <v>1</v>
      </c>
    </row>
    <row r="18477" spans="1:4" x14ac:dyDescent="0.25">
      <c r="A18477" s="378" t="s">
        <v>8633</v>
      </c>
      <c r="B18477" s="379" t="s">
        <v>6105</v>
      </c>
      <c r="C18477" s="380"/>
      <c r="D18477" s="381"/>
    </row>
    <row r="18478" spans="1:4" x14ac:dyDescent="0.25">
      <c r="A18478" s="378" t="s">
        <v>8634</v>
      </c>
      <c r="B18478" s="379" t="s">
        <v>15292</v>
      </c>
      <c r="C18478" s="380"/>
      <c r="D18478" s="381"/>
    </row>
    <row r="18479" spans="1:4" x14ac:dyDescent="0.25">
      <c r="A18479" s="374" t="s">
        <v>6107</v>
      </c>
      <c r="B18479" s="375" t="s">
        <v>6108</v>
      </c>
      <c r="C18479" s="376" t="s">
        <v>569</v>
      </c>
      <c r="D18479" s="377"/>
    </row>
    <row r="18480" spans="1:4" ht="30" x14ac:dyDescent="0.25">
      <c r="A18480" s="382" t="s">
        <v>10910</v>
      </c>
      <c r="B18480" s="383" t="s">
        <v>10911</v>
      </c>
      <c r="C18480" s="384" t="s">
        <v>569</v>
      </c>
      <c r="D18480" s="385">
        <v>1</v>
      </c>
    </row>
  </sheetData>
  <conditionalFormatting sqref="A2:A17438">
    <cfRule type="expression" dxfId="559" priority="516" stopIfTrue="1">
      <formula>E2&lt;10</formula>
    </cfRule>
  </conditionalFormatting>
  <conditionalFormatting sqref="B2:B17438">
    <cfRule type="expression" dxfId="558" priority="515" stopIfTrue="1">
      <formula>E2&lt;10</formula>
    </cfRule>
  </conditionalFormatting>
  <conditionalFormatting sqref="C2:C17438">
    <cfRule type="expression" dxfId="557" priority="514" stopIfTrue="1">
      <formula>E2&lt;10</formula>
    </cfRule>
  </conditionalFormatting>
  <conditionalFormatting sqref="D2:D17438">
    <cfRule type="expression" dxfId="556" priority="513" stopIfTrue="1">
      <formula>E2&lt;10</formula>
    </cfRule>
  </conditionalFormatting>
  <conditionalFormatting sqref="A17440">
    <cfRule type="expression" dxfId="555" priority="512" stopIfTrue="1">
      <formula>E17440&lt;10</formula>
    </cfRule>
  </conditionalFormatting>
  <conditionalFormatting sqref="B17440">
    <cfRule type="expression" dxfId="554" priority="511" stopIfTrue="1">
      <formula>E17440&lt;10</formula>
    </cfRule>
  </conditionalFormatting>
  <conditionalFormatting sqref="C17440">
    <cfRule type="expression" dxfId="553" priority="510" stopIfTrue="1">
      <formula>E17440&lt;10</formula>
    </cfRule>
  </conditionalFormatting>
  <conditionalFormatting sqref="D17440">
    <cfRule type="expression" dxfId="552" priority="509" stopIfTrue="1">
      <formula>E17440&lt;10</formula>
    </cfRule>
  </conditionalFormatting>
  <conditionalFormatting sqref="A17444">
    <cfRule type="expression" dxfId="551" priority="508" stopIfTrue="1">
      <formula>E17444&lt;10</formula>
    </cfRule>
  </conditionalFormatting>
  <conditionalFormatting sqref="B17444">
    <cfRule type="expression" dxfId="550" priority="507" stopIfTrue="1">
      <formula>E17444&lt;10</formula>
    </cfRule>
  </conditionalFormatting>
  <conditionalFormatting sqref="C17444">
    <cfRule type="expression" dxfId="549" priority="506" stopIfTrue="1">
      <formula>E17444&lt;10</formula>
    </cfRule>
  </conditionalFormatting>
  <conditionalFormatting sqref="D17444">
    <cfRule type="expression" dxfId="548" priority="505" stopIfTrue="1">
      <formula>E17444&lt;10</formula>
    </cfRule>
  </conditionalFormatting>
  <conditionalFormatting sqref="A17448">
    <cfRule type="expression" dxfId="547" priority="504" stopIfTrue="1">
      <formula>E17448&lt;10</formula>
    </cfRule>
  </conditionalFormatting>
  <conditionalFormatting sqref="B17448">
    <cfRule type="expression" dxfId="546" priority="503" stopIfTrue="1">
      <formula>E17448&lt;10</formula>
    </cfRule>
  </conditionalFormatting>
  <conditionalFormatting sqref="C17448">
    <cfRule type="expression" dxfId="545" priority="502" stopIfTrue="1">
      <formula>E17448&lt;10</formula>
    </cfRule>
  </conditionalFormatting>
  <conditionalFormatting sqref="D17448">
    <cfRule type="expression" dxfId="544" priority="501" stopIfTrue="1">
      <formula>E17448&lt;10</formula>
    </cfRule>
  </conditionalFormatting>
  <conditionalFormatting sqref="A17452">
    <cfRule type="expression" dxfId="543" priority="500" stopIfTrue="1">
      <formula>E17452&lt;10</formula>
    </cfRule>
  </conditionalFormatting>
  <conditionalFormatting sqref="B17452">
    <cfRule type="expression" dxfId="542" priority="499" stopIfTrue="1">
      <formula>E17452&lt;10</formula>
    </cfRule>
  </conditionalFormatting>
  <conditionalFormatting sqref="C17452">
    <cfRule type="expression" dxfId="541" priority="498" stopIfTrue="1">
      <formula>E17452&lt;10</formula>
    </cfRule>
  </conditionalFormatting>
  <conditionalFormatting sqref="D17452">
    <cfRule type="expression" dxfId="540" priority="497" stopIfTrue="1">
      <formula>E17452&lt;10</formula>
    </cfRule>
  </conditionalFormatting>
  <conditionalFormatting sqref="A17456">
    <cfRule type="expression" dxfId="539" priority="496" stopIfTrue="1">
      <formula>E17456&lt;10</formula>
    </cfRule>
  </conditionalFormatting>
  <conditionalFormatting sqref="B17456">
    <cfRule type="expression" dxfId="538" priority="495" stopIfTrue="1">
      <formula>E17456&lt;10</formula>
    </cfRule>
  </conditionalFormatting>
  <conditionalFormatting sqref="C17456">
    <cfRule type="expression" dxfId="537" priority="494" stopIfTrue="1">
      <formula>E17456&lt;10</formula>
    </cfRule>
  </conditionalFormatting>
  <conditionalFormatting sqref="D17456">
    <cfRule type="expression" dxfId="536" priority="493" stopIfTrue="1">
      <formula>E17456&lt;10</formula>
    </cfRule>
  </conditionalFormatting>
  <conditionalFormatting sqref="A17460">
    <cfRule type="expression" dxfId="535" priority="492" stopIfTrue="1">
      <formula>E17460&lt;10</formula>
    </cfRule>
  </conditionalFormatting>
  <conditionalFormatting sqref="B17460">
    <cfRule type="expression" dxfId="534" priority="491" stopIfTrue="1">
      <formula>E17460&lt;10</formula>
    </cfRule>
  </conditionalFormatting>
  <conditionalFormatting sqref="C17460">
    <cfRule type="expression" dxfId="533" priority="490" stopIfTrue="1">
      <formula>E17460&lt;10</formula>
    </cfRule>
  </conditionalFormatting>
  <conditionalFormatting sqref="D17460">
    <cfRule type="expression" dxfId="532" priority="489" stopIfTrue="1">
      <formula>E17460&lt;10</formula>
    </cfRule>
  </conditionalFormatting>
  <conditionalFormatting sqref="A17464">
    <cfRule type="expression" dxfId="531" priority="488" stopIfTrue="1">
      <formula>E17464&lt;10</formula>
    </cfRule>
  </conditionalFormatting>
  <conditionalFormatting sqref="B17464">
    <cfRule type="expression" dxfId="530" priority="487" stopIfTrue="1">
      <formula>E17464&lt;10</formula>
    </cfRule>
  </conditionalFormatting>
  <conditionalFormatting sqref="C17464">
    <cfRule type="expression" dxfId="529" priority="486" stopIfTrue="1">
      <formula>E17464&lt;10</formula>
    </cfRule>
  </conditionalFormatting>
  <conditionalFormatting sqref="D17464">
    <cfRule type="expression" dxfId="528" priority="485" stopIfTrue="1">
      <formula>E17464&lt;10</formula>
    </cfRule>
  </conditionalFormatting>
  <conditionalFormatting sqref="A17468">
    <cfRule type="expression" dxfId="527" priority="484" stopIfTrue="1">
      <formula>E17468&lt;10</formula>
    </cfRule>
  </conditionalFormatting>
  <conditionalFormatting sqref="B17468">
    <cfRule type="expression" dxfId="526" priority="483" stopIfTrue="1">
      <formula>E17468&lt;10</formula>
    </cfRule>
  </conditionalFormatting>
  <conditionalFormatting sqref="C17468">
    <cfRule type="expression" dxfId="525" priority="482" stopIfTrue="1">
      <formula>E17468&lt;10</formula>
    </cfRule>
  </conditionalFormatting>
  <conditionalFormatting sqref="D17468">
    <cfRule type="expression" dxfId="524" priority="481" stopIfTrue="1">
      <formula>E17468&lt;10</formula>
    </cfRule>
  </conditionalFormatting>
  <conditionalFormatting sqref="A17472">
    <cfRule type="expression" dxfId="523" priority="480" stopIfTrue="1">
      <formula>E17472&lt;10</formula>
    </cfRule>
  </conditionalFormatting>
  <conditionalFormatting sqref="B17472">
    <cfRule type="expression" dxfId="522" priority="479" stopIfTrue="1">
      <formula>E17472&lt;10</formula>
    </cfRule>
  </conditionalFormatting>
  <conditionalFormatting sqref="C17472">
    <cfRule type="expression" dxfId="521" priority="478" stopIfTrue="1">
      <formula>E17472&lt;10</formula>
    </cfRule>
  </conditionalFormatting>
  <conditionalFormatting sqref="D17472">
    <cfRule type="expression" dxfId="520" priority="477" stopIfTrue="1">
      <formula>E17472&lt;10</formula>
    </cfRule>
  </conditionalFormatting>
  <conditionalFormatting sqref="A17476">
    <cfRule type="expression" dxfId="519" priority="476" stopIfTrue="1">
      <formula>E17476&lt;10</formula>
    </cfRule>
  </conditionalFormatting>
  <conditionalFormatting sqref="B17476">
    <cfRule type="expression" dxfId="518" priority="475" stopIfTrue="1">
      <formula>E17476&lt;10</formula>
    </cfRule>
  </conditionalFormatting>
  <conditionalFormatting sqref="C17476">
    <cfRule type="expression" dxfId="517" priority="474" stopIfTrue="1">
      <formula>E17476&lt;10</formula>
    </cfRule>
  </conditionalFormatting>
  <conditionalFormatting sqref="D17476">
    <cfRule type="expression" dxfId="516" priority="473" stopIfTrue="1">
      <formula>E17476&lt;10</formula>
    </cfRule>
  </conditionalFormatting>
  <conditionalFormatting sqref="A17480">
    <cfRule type="expression" dxfId="515" priority="472" stopIfTrue="1">
      <formula>E17480&lt;10</formula>
    </cfRule>
  </conditionalFormatting>
  <conditionalFormatting sqref="B17480">
    <cfRule type="expression" dxfId="514" priority="471" stopIfTrue="1">
      <formula>E17480&lt;10</formula>
    </cfRule>
  </conditionalFormatting>
  <conditionalFormatting sqref="C17480">
    <cfRule type="expression" dxfId="513" priority="470" stopIfTrue="1">
      <formula>E17480&lt;10</formula>
    </cfRule>
  </conditionalFormatting>
  <conditionalFormatting sqref="D17480">
    <cfRule type="expression" dxfId="512" priority="469" stopIfTrue="1">
      <formula>E17480&lt;10</formula>
    </cfRule>
  </conditionalFormatting>
  <conditionalFormatting sqref="A17484">
    <cfRule type="expression" dxfId="511" priority="468" stopIfTrue="1">
      <formula>E17484&lt;10</formula>
    </cfRule>
  </conditionalFormatting>
  <conditionalFormatting sqref="B17484">
    <cfRule type="expression" dxfId="510" priority="467" stopIfTrue="1">
      <formula>E17484&lt;10</formula>
    </cfRule>
  </conditionalFormatting>
  <conditionalFormatting sqref="C17484">
    <cfRule type="expression" dxfId="509" priority="466" stopIfTrue="1">
      <formula>E17484&lt;10</formula>
    </cfRule>
  </conditionalFormatting>
  <conditionalFormatting sqref="D17484">
    <cfRule type="expression" dxfId="508" priority="465" stopIfTrue="1">
      <formula>E17484&lt;10</formula>
    </cfRule>
  </conditionalFormatting>
  <conditionalFormatting sqref="A17488">
    <cfRule type="expression" dxfId="507" priority="464" stopIfTrue="1">
      <formula>E17488&lt;10</formula>
    </cfRule>
  </conditionalFormatting>
  <conditionalFormatting sqref="B17488">
    <cfRule type="expression" dxfId="506" priority="463" stopIfTrue="1">
      <formula>E17488&lt;10</formula>
    </cfRule>
  </conditionalFormatting>
  <conditionalFormatting sqref="C17488">
    <cfRule type="expression" dxfId="505" priority="462" stopIfTrue="1">
      <formula>E17488&lt;10</formula>
    </cfRule>
  </conditionalFormatting>
  <conditionalFormatting sqref="D17488">
    <cfRule type="expression" dxfId="504" priority="461" stopIfTrue="1">
      <formula>E17488&lt;10</formula>
    </cfRule>
  </conditionalFormatting>
  <conditionalFormatting sqref="A17492">
    <cfRule type="expression" dxfId="503" priority="460" stopIfTrue="1">
      <formula>E17492&lt;10</formula>
    </cfRule>
  </conditionalFormatting>
  <conditionalFormatting sqref="B17492">
    <cfRule type="expression" dxfId="502" priority="459" stopIfTrue="1">
      <formula>E17492&lt;10</formula>
    </cfRule>
  </conditionalFormatting>
  <conditionalFormatting sqref="C17492">
    <cfRule type="expression" dxfId="501" priority="458" stopIfTrue="1">
      <formula>E17492&lt;10</formula>
    </cfRule>
  </conditionalFormatting>
  <conditionalFormatting sqref="D17492">
    <cfRule type="expression" dxfId="500" priority="457" stopIfTrue="1">
      <formula>E17492&lt;10</formula>
    </cfRule>
  </conditionalFormatting>
  <conditionalFormatting sqref="A17496">
    <cfRule type="expression" dxfId="499" priority="456" stopIfTrue="1">
      <formula>E17496&lt;10</formula>
    </cfRule>
  </conditionalFormatting>
  <conditionalFormatting sqref="B17496">
    <cfRule type="expression" dxfId="498" priority="455" stopIfTrue="1">
      <formula>E17496&lt;10</formula>
    </cfRule>
  </conditionalFormatting>
  <conditionalFormatting sqref="C17496">
    <cfRule type="expression" dxfId="497" priority="454" stopIfTrue="1">
      <formula>E17496&lt;10</formula>
    </cfRule>
  </conditionalFormatting>
  <conditionalFormatting sqref="D17496">
    <cfRule type="expression" dxfId="496" priority="453" stopIfTrue="1">
      <formula>E17496&lt;10</formula>
    </cfRule>
  </conditionalFormatting>
  <conditionalFormatting sqref="A17500">
    <cfRule type="expression" dxfId="495" priority="452" stopIfTrue="1">
      <formula>E17500&lt;10</formula>
    </cfRule>
  </conditionalFormatting>
  <conditionalFormatting sqref="B17500">
    <cfRule type="expression" dxfId="494" priority="451" stopIfTrue="1">
      <formula>E17500&lt;10</formula>
    </cfRule>
  </conditionalFormatting>
  <conditionalFormatting sqref="C17500">
    <cfRule type="expression" dxfId="493" priority="450" stopIfTrue="1">
      <formula>E17500&lt;10</formula>
    </cfRule>
  </conditionalFormatting>
  <conditionalFormatting sqref="D17500">
    <cfRule type="expression" dxfId="492" priority="449" stopIfTrue="1">
      <formula>E17500&lt;10</formula>
    </cfRule>
  </conditionalFormatting>
  <conditionalFormatting sqref="A17510">
    <cfRule type="expression" dxfId="491" priority="448" stopIfTrue="1">
      <formula>E17510&lt;10</formula>
    </cfRule>
  </conditionalFormatting>
  <conditionalFormatting sqref="B17510">
    <cfRule type="expression" dxfId="490" priority="447" stopIfTrue="1">
      <formula>E17510&lt;10</formula>
    </cfRule>
  </conditionalFormatting>
  <conditionalFormatting sqref="C17510">
    <cfRule type="expression" dxfId="489" priority="446" stopIfTrue="1">
      <formula>E17510&lt;10</formula>
    </cfRule>
  </conditionalFormatting>
  <conditionalFormatting sqref="D17510">
    <cfRule type="expression" dxfId="488" priority="445" stopIfTrue="1">
      <formula>E17510&lt;10</formula>
    </cfRule>
  </conditionalFormatting>
  <conditionalFormatting sqref="A17514">
    <cfRule type="expression" dxfId="487" priority="444" stopIfTrue="1">
      <formula>E17514&lt;10</formula>
    </cfRule>
  </conditionalFormatting>
  <conditionalFormatting sqref="B17514">
    <cfRule type="expression" dxfId="486" priority="443" stopIfTrue="1">
      <formula>E17514&lt;10</formula>
    </cfRule>
  </conditionalFormatting>
  <conditionalFormatting sqref="C17514">
    <cfRule type="expression" dxfId="485" priority="442" stopIfTrue="1">
      <formula>E17514&lt;10</formula>
    </cfRule>
  </conditionalFormatting>
  <conditionalFormatting sqref="D17514">
    <cfRule type="expression" dxfId="484" priority="441" stopIfTrue="1">
      <formula>E17514&lt;10</formula>
    </cfRule>
  </conditionalFormatting>
  <conditionalFormatting sqref="A17522">
    <cfRule type="expression" dxfId="483" priority="440" stopIfTrue="1">
      <formula>E17522&lt;10</formula>
    </cfRule>
  </conditionalFormatting>
  <conditionalFormatting sqref="B17522">
    <cfRule type="expression" dxfId="482" priority="439" stopIfTrue="1">
      <formula>E17522&lt;10</formula>
    </cfRule>
  </conditionalFormatting>
  <conditionalFormatting sqref="C17522">
    <cfRule type="expression" dxfId="481" priority="438" stopIfTrue="1">
      <formula>E17522&lt;10</formula>
    </cfRule>
  </conditionalFormatting>
  <conditionalFormatting sqref="D17522">
    <cfRule type="expression" dxfId="480" priority="437" stopIfTrue="1">
      <formula>E17522&lt;10</formula>
    </cfRule>
  </conditionalFormatting>
  <conditionalFormatting sqref="A17526">
    <cfRule type="expression" dxfId="479" priority="436" stopIfTrue="1">
      <formula>E17526&lt;10</formula>
    </cfRule>
  </conditionalFormatting>
  <conditionalFormatting sqref="B17526">
    <cfRule type="expression" dxfId="478" priority="435" stopIfTrue="1">
      <formula>E17526&lt;10</formula>
    </cfRule>
  </conditionalFormatting>
  <conditionalFormatting sqref="C17526">
    <cfRule type="expression" dxfId="477" priority="434" stopIfTrue="1">
      <formula>E17526&lt;10</formula>
    </cfRule>
  </conditionalFormatting>
  <conditionalFormatting sqref="D17526">
    <cfRule type="expression" dxfId="476" priority="433" stopIfTrue="1">
      <formula>E17526&lt;10</formula>
    </cfRule>
  </conditionalFormatting>
  <conditionalFormatting sqref="A17528">
    <cfRule type="expression" dxfId="475" priority="432" stopIfTrue="1">
      <formula>E17528&lt;10</formula>
    </cfRule>
  </conditionalFormatting>
  <conditionalFormatting sqref="B17528">
    <cfRule type="expression" dxfId="474" priority="431" stopIfTrue="1">
      <formula>E17528&lt;10</formula>
    </cfRule>
  </conditionalFormatting>
  <conditionalFormatting sqref="C17528">
    <cfRule type="expression" dxfId="473" priority="430" stopIfTrue="1">
      <formula>E17528&lt;10</formula>
    </cfRule>
  </conditionalFormatting>
  <conditionalFormatting sqref="D17528">
    <cfRule type="expression" dxfId="472" priority="429" stopIfTrue="1">
      <formula>E17528&lt;10</formula>
    </cfRule>
  </conditionalFormatting>
  <conditionalFormatting sqref="A17537">
    <cfRule type="expression" dxfId="471" priority="428" stopIfTrue="1">
      <formula>E17537&lt;10</formula>
    </cfRule>
  </conditionalFormatting>
  <conditionalFormatting sqref="B17537">
    <cfRule type="expression" dxfId="470" priority="427" stopIfTrue="1">
      <formula>E17537&lt;10</formula>
    </cfRule>
  </conditionalFormatting>
  <conditionalFormatting sqref="C17537">
    <cfRule type="expression" dxfId="469" priority="426" stopIfTrue="1">
      <formula>E17537&lt;10</formula>
    </cfRule>
  </conditionalFormatting>
  <conditionalFormatting sqref="D17537">
    <cfRule type="expression" dxfId="468" priority="425" stopIfTrue="1">
      <formula>E17537&lt;10</formula>
    </cfRule>
  </conditionalFormatting>
  <conditionalFormatting sqref="A17532">
    <cfRule type="expression" dxfId="467" priority="424" stopIfTrue="1">
      <formula>E17532&lt;10</formula>
    </cfRule>
  </conditionalFormatting>
  <conditionalFormatting sqref="B17532">
    <cfRule type="expression" dxfId="466" priority="423" stopIfTrue="1">
      <formula>E17532&lt;10</formula>
    </cfRule>
  </conditionalFormatting>
  <conditionalFormatting sqref="C17532">
    <cfRule type="expression" dxfId="465" priority="422" stopIfTrue="1">
      <formula>E17532&lt;10</formula>
    </cfRule>
  </conditionalFormatting>
  <conditionalFormatting sqref="D17532">
    <cfRule type="expression" dxfId="464" priority="421" stopIfTrue="1">
      <formula>E17532&lt;10</formula>
    </cfRule>
  </conditionalFormatting>
  <conditionalFormatting sqref="A17541">
    <cfRule type="expression" dxfId="463" priority="420" stopIfTrue="1">
      <formula>E17541&lt;10</formula>
    </cfRule>
  </conditionalFormatting>
  <conditionalFormatting sqref="B17541">
    <cfRule type="expression" dxfId="462" priority="419" stopIfTrue="1">
      <formula>E17541&lt;10</formula>
    </cfRule>
  </conditionalFormatting>
  <conditionalFormatting sqref="C17541">
    <cfRule type="expression" dxfId="461" priority="418" stopIfTrue="1">
      <formula>E17541&lt;10</formula>
    </cfRule>
  </conditionalFormatting>
  <conditionalFormatting sqref="D17541">
    <cfRule type="expression" dxfId="460" priority="417" stopIfTrue="1">
      <formula>E17541&lt;10</formula>
    </cfRule>
  </conditionalFormatting>
  <conditionalFormatting sqref="A17545">
    <cfRule type="expression" dxfId="459" priority="416" stopIfTrue="1">
      <formula>E17545&lt;10</formula>
    </cfRule>
  </conditionalFormatting>
  <conditionalFormatting sqref="B17545">
    <cfRule type="expression" dxfId="458" priority="415" stopIfTrue="1">
      <formula>E17545&lt;10</formula>
    </cfRule>
  </conditionalFormatting>
  <conditionalFormatting sqref="C17545">
    <cfRule type="expression" dxfId="457" priority="414" stopIfTrue="1">
      <formula>E17545&lt;10</formula>
    </cfRule>
  </conditionalFormatting>
  <conditionalFormatting sqref="D17545">
    <cfRule type="expression" dxfId="456" priority="413" stopIfTrue="1">
      <formula>E17545&lt;10</formula>
    </cfRule>
  </conditionalFormatting>
  <conditionalFormatting sqref="A17549">
    <cfRule type="expression" dxfId="455" priority="412" stopIfTrue="1">
      <formula>E17549&lt;10</formula>
    </cfRule>
  </conditionalFormatting>
  <conditionalFormatting sqref="B17549">
    <cfRule type="expression" dxfId="454" priority="411" stopIfTrue="1">
      <formula>E17549&lt;10</formula>
    </cfRule>
  </conditionalFormatting>
  <conditionalFormatting sqref="C17549">
    <cfRule type="expression" dxfId="453" priority="410" stopIfTrue="1">
      <formula>E17549&lt;10</formula>
    </cfRule>
  </conditionalFormatting>
  <conditionalFormatting sqref="D17549">
    <cfRule type="expression" dxfId="452" priority="409" stopIfTrue="1">
      <formula>E17549&lt;10</formula>
    </cfRule>
  </conditionalFormatting>
  <conditionalFormatting sqref="A17554">
    <cfRule type="expression" dxfId="451" priority="408" stopIfTrue="1">
      <formula>E17554&lt;10</formula>
    </cfRule>
  </conditionalFormatting>
  <conditionalFormatting sqref="B17554">
    <cfRule type="expression" dxfId="450" priority="407" stopIfTrue="1">
      <formula>E17554&lt;10</formula>
    </cfRule>
  </conditionalFormatting>
  <conditionalFormatting sqref="C17554">
    <cfRule type="expression" dxfId="449" priority="406" stopIfTrue="1">
      <formula>E17554&lt;10</formula>
    </cfRule>
  </conditionalFormatting>
  <conditionalFormatting sqref="D17554">
    <cfRule type="expression" dxfId="448" priority="405" stopIfTrue="1">
      <formula>E17554&lt;10</formula>
    </cfRule>
  </conditionalFormatting>
  <conditionalFormatting sqref="A17558">
    <cfRule type="expression" dxfId="447" priority="404" stopIfTrue="1">
      <formula>E17558&lt;10</formula>
    </cfRule>
  </conditionalFormatting>
  <conditionalFormatting sqref="B17558">
    <cfRule type="expression" dxfId="446" priority="403" stopIfTrue="1">
      <formula>E17558&lt;10</formula>
    </cfRule>
  </conditionalFormatting>
  <conditionalFormatting sqref="C17558">
    <cfRule type="expression" dxfId="445" priority="402" stopIfTrue="1">
      <formula>E17558&lt;10</formula>
    </cfRule>
  </conditionalFormatting>
  <conditionalFormatting sqref="D17558">
    <cfRule type="expression" dxfId="444" priority="401" stopIfTrue="1">
      <formula>E17558&lt;10</formula>
    </cfRule>
  </conditionalFormatting>
  <conditionalFormatting sqref="A17562">
    <cfRule type="expression" dxfId="443" priority="400" stopIfTrue="1">
      <formula>E17562&lt;10</formula>
    </cfRule>
  </conditionalFormatting>
  <conditionalFormatting sqref="B17562">
    <cfRule type="expression" dxfId="442" priority="399" stopIfTrue="1">
      <formula>E17562&lt;10</formula>
    </cfRule>
  </conditionalFormatting>
  <conditionalFormatting sqref="C17562">
    <cfRule type="expression" dxfId="441" priority="398" stopIfTrue="1">
      <formula>E17562&lt;10</formula>
    </cfRule>
  </conditionalFormatting>
  <conditionalFormatting sqref="D17562">
    <cfRule type="expression" dxfId="440" priority="397" stopIfTrue="1">
      <formula>E17562&lt;10</formula>
    </cfRule>
  </conditionalFormatting>
  <conditionalFormatting sqref="A17566">
    <cfRule type="expression" dxfId="439" priority="396" stopIfTrue="1">
      <formula>E17566&lt;10</formula>
    </cfRule>
  </conditionalFormatting>
  <conditionalFormatting sqref="B17566">
    <cfRule type="expression" dxfId="438" priority="395" stopIfTrue="1">
      <formula>E17566&lt;10</formula>
    </cfRule>
  </conditionalFormatting>
  <conditionalFormatting sqref="C17566">
    <cfRule type="expression" dxfId="437" priority="394" stopIfTrue="1">
      <formula>E17566&lt;10</formula>
    </cfRule>
  </conditionalFormatting>
  <conditionalFormatting sqref="D17566">
    <cfRule type="expression" dxfId="436" priority="393" stopIfTrue="1">
      <formula>E17566&lt;10</formula>
    </cfRule>
  </conditionalFormatting>
  <conditionalFormatting sqref="A17570">
    <cfRule type="expression" dxfId="435" priority="392" stopIfTrue="1">
      <formula>E17570&lt;10</formula>
    </cfRule>
  </conditionalFormatting>
  <conditionalFormatting sqref="B17570">
    <cfRule type="expression" dxfId="434" priority="391" stopIfTrue="1">
      <formula>E17570&lt;10</formula>
    </cfRule>
  </conditionalFormatting>
  <conditionalFormatting sqref="C17570">
    <cfRule type="expression" dxfId="433" priority="390" stopIfTrue="1">
      <formula>E17570&lt;10</formula>
    </cfRule>
  </conditionalFormatting>
  <conditionalFormatting sqref="D17570">
    <cfRule type="expression" dxfId="432" priority="389" stopIfTrue="1">
      <formula>E17570&lt;10</formula>
    </cfRule>
  </conditionalFormatting>
  <conditionalFormatting sqref="A17573">
    <cfRule type="expression" dxfId="431" priority="388" stopIfTrue="1">
      <formula>E17573&lt;10</formula>
    </cfRule>
  </conditionalFormatting>
  <conditionalFormatting sqref="B17573">
    <cfRule type="expression" dxfId="430" priority="387" stopIfTrue="1">
      <formula>E17573&lt;10</formula>
    </cfRule>
  </conditionalFormatting>
  <conditionalFormatting sqref="C17573">
    <cfRule type="expression" dxfId="429" priority="386" stopIfTrue="1">
      <formula>E17573&lt;10</formula>
    </cfRule>
  </conditionalFormatting>
  <conditionalFormatting sqref="D17573">
    <cfRule type="expression" dxfId="428" priority="385" stopIfTrue="1">
      <formula>E17573&lt;10</formula>
    </cfRule>
  </conditionalFormatting>
  <conditionalFormatting sqref="A17577">
    <cfRule type="expression" dxfId="427" priority="384" stopIfTrue="1">
      <formula>E17577&lt;10</formula>
    </cfRule>
  </conditionalFormatting>
  <conditionalFormatting sqref="B17577">
    <cfRule type="expression" dxfId="426" priority="383" stopIfTrue="1">
      <formula>E17577&lt;10</formula>
    </cfRule>
  </conditionalFormatting>
  <conditionalFormatting sqref="C17577">
    <cfRule type="expression" dxfId="425" priority="382" stopIfTrue="1">
      <formula>E17577&lt;10</formula>
    </cfRule>
  </conditionalFormatting>
  <conditionalFormatting sqref="D17577">
    <cfRule type="expression" dxfId="424" priority="381" stopIfTrue="1">
      <formula>E17577&lt;10</formula>
    </cfRule>
  </conditionalFormatting>
  <conditionalFormatting sqref="A17580">
    <cfRule type="expression" dxfId="423" priority="380" stopIfTrue="1">
      <formula>E17580&lt;10</formula>
    </cfRule>
  </conditionalFormatting>
  <conditionalFormatting sqref="B17580">
    <cfRule type="expression" dxfId="422" priority="379" stopIfTrue="1">
      <formula>E17580&lt;10</formula>
    </cfRule>
  </conditionalFormatting>
  <conditionalFormatting sqref="C17580">
    <cfRule type="expression" dxfId="421" priority="378" stopIfTrue="1">
      <formula>E17580&lt;10</formula>
    </cfRule>
  </conditionalFormatting>
  <conditionalFormatting sqref="D17580">
    <cfRule type="expression" dxfId="420" priority="377" stopIfTrue="1">
      <formula>E17580&lt;10</formula>
    </cfRule>
  </conditionalFormatting>
  <conditionalFormatting sqref="A17584">
    <cfRule type="expression" dxfId="419" priority="376" stopIfTrue="1">
      <formula>E17584&lt;10</formula>
    </cfRule>
  </conditionalFormatting>
  <conditionalFormatting sqref="B17584">
    <cfRule type="expression" dxfId="418" priority="375" stopIfTrue="1">
      <formula>E17584&lt;10</formula>
    </cfRule>
  </conditionalFormatting>
  <conditionalFormatting sqref="C17584">
    <cfRule type="expression" dxfId="417" priority="374" stopIfTrue="1">
      <formula>E17584&lt;10</formula>
    </cfRule>
  </conditionalFormatting>
  <conditionalFormatting sqref="D17584">
    <cfRule type="expression" dxfId="416" priority="373" stopIfTrue="1">
      <formula>E17584&lt;10</formula>
    </cfRule>
  </conditionalFormatting>
  <conditionalFormatting sqref="A17587">
    <cfRule type="expression" dxfId="415" priority="372" stopIfTrue="1">
      <formula>E17587&lt;10</formula>
    </cfRule>
  </conditionalFormatting>
  <conditionalFormatting sqref="B17587">
    <cfRule type="expression" dxfId="414" priority="371" stopIfTrue="1">
      <formula>E17587&lt;10</formula>
    </cfRule>
  </conditionalFormatting>
  <conditionalFormatting sqref="C17587">
    <cfRule type="expression" dxfId="413" priority="370" stopIfTrue="1">
      <formula>E17587&lt;10</formula>
    </cfRule>
  </conditionalFormatting>
  <conditionalFormatting sqref="D17587">
    <cfRule type="expression" dxfId="412" priority="369" stopIfTrue="1">
      <formula>E17587&lt;10</formula>
    </cfRule>
  </conditionalFormatting>
  <conditionalFormatting sqref="A17590">
    <cfRule type="expression" dxfId="411" priority="368" stopIfTrue="1">
      <formula>E17590&lt;10</formula>
    </cfRule>
  </conditionalFormatting>
  <conditionalFormatting sqref="B17590">
    <cfRule type="expression" dxfId="410" priority="367" stopIfTrue="1">
      <formula>E17590&lt;10</formula>
    </cfRule>
  </conditionalFormatting>
  <conditionalFormatting sqref="C17590">
    <cfRule type="expression" dxfId="409" priority="366" stopIfTrue="1">
      <formula>E17590&lt;10</formula>
    </cfRule>
  </conditionalFormatting>
  <conditionalFormatting sqref="D17590">
    <cfRule type="expression" dxfId="408" priority="365" stopIfTrue="1">
      <formula>E17590&lt;10</formula>
    </cfRule>
  </conditionalFormatting>
  <conditionalFormatting sqref="A17593">
    <cfRule type="expression" dxfId="407" priority="364" stopIfTrue="1">
      <formula>E17593&lt;10</formula>
    </cfRule>
  </conditionalFormatting>
  <conditionalFormatting sqref="B17593">
    <cfRule type="expression" dxfId="406" priority="363" stopIfTrue="1">
      <formula>E17593&lt;10</formula>
    </cfRule>
  </conditionalFormatting>
  <conditionalFormatting sqref="C17593">
    <cfRule type="expression" dxfId="405" priority="362" stopIfTrue="1">
      <formula>E17593&lt;10</formula>
    </cfRule>
  </conditionalFormatting>
  <conditionalFormatting sqref="D17593">
    <cfRule type="expression" dxfId="404" priority="361" stopIfTrue="1">
      <formula>E17593&lt;10</formula>
    </cfRule>
  </conditionalFormatting>
  <conditionalFormatting sqref="A17596">
    <cfRule type="expression" dxfId="403" priority="360" stopIfTrue="1">
      <formula>E17596&lt;10</formula>
    </cfRule>
  </conditionalFormatting>
  <conditionalFormatting sqref="B17596">
    <cfRule type="expression" dxfId="402" priority="359" stopIfTrue="1">
      <formula>E17596&lt;10</formula>
    </cfRule>
  </conditionalFormatting>
  <conditionalFormatting sqref="C17596">
    <cfRule type="expression" dxfId="401" priority="358" stopIfTrue="1">
      <formula>E17596&lt;10</formula>
    </cfRule>
  </conditionalFormatting>
  <conditionalFormatting sqref="D17596">
    <cfRule type="expression" dxfId="400" priority="357" stopIfTrue="1">
      <formula>E17596&lt;10</formula>
    </cfRule>
  </conditionalFormatting>
  <conditionalFormatting sqref="A17600">
    <cfRule type="expression" dxfId="399" priority="356" stopIfTrue="1">
      <formula>E17600&lt;10</formula>
    </cfRule>
  </conditionalFormatting>
  <conditionalFormatting sqref="B17600">
    <cfRule type="expression" dxfId="398" priority="355" stopIfTrue="1">
      <formula>E17600&lt;10</formula>
    </cfRule>
  </conditionalFormatting>
  <conditionalFormatting sqref="C17600">
    <cfRule type="expression" dxfId="397" priority="354" stopIfTrue="1">
      <formula>E17600&lt;10</formula>
    </cfRule>
  </conditionalFormatting>
  <conditionalFormatting sqref="D17600">
    <cfRule type="expression" dxfId="396" priority="353" stopIfTrue="1">
      <formula>E17600&lt;10</formula>
    </cfRule>
  </conditionalFormatting>
  <conditionalFormatting sqref="A17604">
    <cfRule type="expression" dxfId="395" priority="352" stopIfTrue="1">
      <formula>E17604&lt;10</formula>
    </cfRule>
  </conditionalFormatting>
  <conditionalFormatting sqref="B17604">
    <cfRule type="expression" dxfId="394" priority="351" stopIfTrue="1">
      <formula>E17604&lt;10</formula>
    </cfRule>
  </conditionalFormatting>
  <conditionalFormatting sqref="C17604">
    <cfRule type="expression" dxfId="393" priority="350" stopIfTrue="1">
      <formula>E17604&lt;10</formula>
    </cfRule>
  </conditionalFormatting>
  <conditionalFormatting sqref="D17604">
    <cfRule type="expression" dxfId="392" priority="349" stopIfTrue="1">
      <formula>E17604&lt;10</formula>
    </cfRule>
  </conditionalFormatting>
  <conditionalFormatting sqref="A17608">
    <cfRule type="expression" dxfId="391" priority="348" stopIfTrue="1">
      <formula>E17608&lt;10</formula>
    </cfRule>
  </conditionalFormatting>
  <conditionalFormatting sqref="B17608">
    <cfRule type="expression" dxfId="390" priority="347" stopIfTrue="1">
      <formula>E17608&lt;10</formula>
    </cfRule>
  </conditionalFormatting>
  <conditionalFormatting sqref="C17608">
    <cfRule type="expression" dxfId="389" priority="346" stopIfTrue="1">
      <formula>E17608&lt;10</formula>
    </cfRule>
  </conditionalFormatting>
  <conditionalFormatting sqref="D17608">
    <cfRule type="expression" dxfId="388" priority="345" stopIfTrue="1">
      <formula>E17608&lt;10</formula>
    </cfRule>
  </conditionalFormatting>
  <conditionalFormatting sqref="A17612">
    <cfRule type="expression" dxfId="387" priority="344" stopIfTrue="1">
      <formula>E17612&lt;10</formula>
    </cfRule>
  </conditionalFormatting>
  <conditionalFormatting sqref="B17612">
    <cfRule type="expression" dxfId="386" priority="343" stopIfTrue="1">
      <formula>E17612&lt;10</formula>
    </cfRule>
  </conditionalFormatting>
  <conditionalFormatting sqref="C17612">
    <cfRule type="expression" dxfId="385" priority="342" stopIfTrue="1">
      <formula>E17612&lt;10</formula>
    </cfRule>
  </conditionalFormatting>
  <conditionalFormatting sqref="D17612">
    <cfRule type="expression" dxfId="384" priority="341" stopIfTrue="1">
      <formula>E17612&lt;10</formula>
    </cfRule>
  </conditionalFormatting>
  <conditionalFormatting sqref="A17616">
    <cfRule type="expression" dxfId="383" priority="340" stopIfTrue="1">
      <formula>E17616&lt;10</formula>
    </cfRule>
  </conditionalFormatting>
  <conditionalFormatting sqref="B17616">
    <cfRule type="expression" dxfId="382" priority="339" stopIfTrue="1">
      <formula>E17616&lt;10</formula>
    </cfRule>
  </conditionalFormatting>
  <conditionalFormatting sqref="C17616">
    <cfRule type="expression" dxfId="381" priority="338" stopIfTrue="1">
      <formula>E17616&lt;10</formula>
    </cfRule>
  </conditionalFormatting>
  <conditionalFormatting sqref="D17616">
    <cfRule type="expression" dxfId="380" priority="337" stopIfTrue="1">
      <formula>E17616&lt;10</formula>
    </cfRule>
  </conditionalFormatting>
  <conditionalFormatting sqref="A17620">
    <cfRule type="expression" dxfId="379" priority="336" stopIfTrue="1">
      <formula>E17620&lt;10</formula>
    </cfRule>
  </conditionalFormatting>
  <conditionalFormatting sqref="B17620">
    <cfRule type="expression" dxfId="378" priority="335" stopIfTrue="1">
      <formula>E17620&lt;10</formula>
    </cfRule>
  </conditionalFormatting>
  <conditionalFormatting sqref="C17620">
    <cfRule type="expression" dxfId="377" priority="334" stopIfTrue="1">
      <formula>E17620&lt;10</formula>
    </cfRule>
  </conditionalFormatting>
  <conditionalFormatting sqref="D17620">
    <cfRule type="expression" dxfId="376" priority="333" stopIfTrue="1">
      <formula>E17620&lt;10</formula>
    </cfRule>
  </conditionalFormatting>
  <conditionalFormatting sqref="A17626">
    <cfRule type="expression" dxfId="375" priority="332" stopIfTrue="1">
      <formula>E17626&lt;10</formula>
    </cfRule>
  </conditionalFormatting>
  <conditionalFormatting sqref="B17626">
    <cfRule type="expression" dxfId="374" priority="331" stopIfTrue="1">
      <formula>E17626&lt;10</formula>
    </cfRule>
  </conditionalFormatting>
  <conditionalFormatting sqref="C17626">
    <cfRule type="expression" dxfId="373" priority="330" stopIfTrue="1">
      <formula>E17626&lt;10</formula>
    </cfRule>
  </conditionalFormatting>
  <conditionalFormatting sqref="D17626">
    <cfRule type="expression" dxfId="372" priority="329" stopIfTrue="1">
      <formula>E17626&lt;10</formula>
    </cfRule>
  </conditionalFormatting>
  <conditionalFormatting sqref="A17635">
    <cfRule type="expression" dxfId="371" priority="328" stopIfTrue="1">
      <formula>E17635&lt;10</formula>
    </cfRule>
  </conditionalFormatting>
  <conditionalFormatting sqref="B17635">
    <cfRule type="expression" dxfId="370" priority="327" stopIfTrue="1">
      <formula>E17635&lt;10</formula>
    </cfRule>
  </conditionalFormatting>
  <conditionalFormatting sqref="C17635">
    <cfRule type="expression" dxfId="369" priority="326" stopIfTrue="1">
      <formula>E17635&lt;10</formula>
    </cfRule>
  </conditionalFormatting>
  <conditionalFormatting sqref="D17635">
    <cfRule type="expression" dxfId="368" priority="325" stopIfTrue="1">
      <formula>E17635&lt;10</formula>
    </cfRule>
  </conditionalFormatting>
  <conditionalFormatting sqref="A17644">
    <cfRule type="expression" dxfId="367" priority="324" stopIfTrue="1">
      <formula>E17644&lt;10</formula>
    </cfRule>
  </conditionalFormatting>
  <conditionalFormatting sqref="B17644">
    <cfRule type="expression" dxfId="366" priority="323" stopIfTrue="1">
      <formula>E17644&lt;10</formula>
    </cfRule>
  </conditionalFormatting>
  <conditionalFormatting sqref="C17644">
    <cfRule type="expression" dxfId="365" priority="322" stopIfTrue="1">
      <formula>E17644&lt;10</formula>
    </cfRule>
  </conditionalFormatting>
  <conditionalFormatting sqref="D17644">
    <cfRule type="expression" dxfId="364" priority="321" stopIfTrue="1">
      <formula>E17644&lt;10</formula>
    </cfRule>
  </conditionalFormatting>
  <conditionalFormatting sqref="A17653">
    <cfRule type="expression" dxfId="363" priority="320" stopIfTrue="1">
      <formula>E17653&lt;10</formula>
    </cfRule>
  </conditionalFormatting>
  <conditionalFormatting sqref="B17653">
    <cfRule type="expression" dxfId="362" priority="319" stopIfTrue="1">
      <formula>E17653&lt;10</formula>
    </cfRule>
  </conditionalFormatting>
  <conditionalFormatting sqref="C17653">
    <cfRule type="expression" dxfId="361" priority="318" stopIfTrue="1">
      <formula>E17653&lt;10</formula>
    </cfRule>
  </conditionalFormatting>
  <conditionalFormatting sqref="D17653">
    <cfRule type="expression" dxfId="360" priority="317" stopIfTrue="1">
      <formula>E17653&lt;10</formula>
    </cfRule>
  </conditionalFormatting>
  <conditionalFormatting sqref="A17660">
    <cfRule type="expression" dxfId="359" priority="316" stopIfTrue="1">
      <formula>E17660&lt;10</formula>
    </cfRule>
  </conditionalFormatting>
  <conditionalFormatting sqref="B17660">
    <cfRule type="expression" dxfId="358" priority="315" stopIfTrue="1">
      <formula>E17660&lt;10</formula>
    </cfRule>
  </conditionalFormatting>
  <conditionalFormatting sqref="C17660">
    <cfRule type="expression" dxfId="357" priority="314" stopIfTrue="1">
      <formula>E17660&lt;10</formula>
    </cfRule>
  </conditionalFormatting>
  <conditionalFormatting sqref="D17660">
    <cfRule type="expression" dxfId="356" priority="313" stopIfTrue="1">
      <formula>E17660&lt;10</formula>
    </cfRule>
  </conditionalFormatting>
  <conditionalFormatting sqref="A17662">
    <cfRule type="expression" dxfId="355" priority="312" stopIfTrue="1">
      <formula>E17662&lt;10</formula>
    </cfRule>
  </conditionalFormatting>
  <conditionalFormatting sqref="B17662">
    <cfRule type="expression" dxfId="354" priority="311" stopIfTrue="1">
      <formula>E17662&lt;10</formula>
    </cfRule>
  </conditionalFormatting>
  <conditionalFormatting sqref="C17662">
    <cfRule type="expression" dxfId="353" priority="310" stopIfTrue="1">
      <formula>E17662&lt;10</formula>
    </cfRule>
  </conditionalFormatting>
  <conditionalFormatting sqref="D17662">
    <cfRule type="expression" dxfId="352" priority="309" stopIfTrue="1">
      <formula>E17662&lt;10</formula>
    </cfRule>
  </conditionalFormatting>
  <conditionalFormatting sqref="A17664">
    <cfRule type="expression" dxfId="351" priority="308" stopIfTrue="1">
      <formula>E17664&lt;10</formula>
    </cfRule>
  </conditionalFormatting>
  <conditionalFormatting sqref="B17664">
    <cfRule type="expression" dxfId="350" priority="307" stopIfTrue="1">
      <formula>E17664&lt;10</formula>
    </cfRule>
  </conditionalFormatting>
  <conditionalFormatting sqref="C17664">
    <cfRule type="expression" dxfId="349" priority="306" stopIfTrue="1">
      <formula>E17664&lt;10</formula>
    </cfRule>
  </conditionalFormatting>
  <conditionalFormatting sqref="D17664">
    <cfRule type="expression" dxfId="348" priority="305" stopIfTrue="1">
      <formula>E17664&lt;10</formula>
    </cfRule>
  </conditionalFormatting>
  <conditionalFormatting sqref="A17666">
    <cfRule type="expression" dxfId="347" priority="304" stopIfTrue="1">
      <formula>E17666&lt;10</formula>
    </cfRule>
  </conditionalFormatting>
  <conditionalFormatting sqref="B17666">
    <cfRule type="expression" dxfId="346" priority="303" stopIfTrue="1">
      <formula>E17666&lt;10</formula>
    </cfRule>
  </conditionalFormatting>
  <conditionalFormatting sqref="C17666">
    <cfRule type="expression" dxfId="345" priority="302" stopIfTrue="1">
      <formula>E17666&lt;10</formula>
    </cfRule>
  </conditionalFormatting>
  <conditionalFormatting sqref="D17666">
    <cfRule type="expression" dxfId="344" priority="301" stopIfTrue="1">
      <formula>E17666&lt;10</formula>
    </cfRule>
  </conditionalFormatting>
  <conditionalFormatting sqref="A17668">
    <cfRule type="expression" dxfId="343" priority="300" stopIfTrue="1">
      <formula>E17668&lt;10</formula>
    </cfRule>
  </conditionalFormatting>
  <conditionalFormatting sqref="B17668">
    <cfRule type="expression" dxfId="342" priority="299" stopIfTrue="1">
      <formula>E17668&lt;10</formula>
    </cfRule>
  </conditionalFormatting>
  <conditionalFormatting sqref="C17668">
    <cfRule type="expression" dxfId="341" priority="298" stopIfTrue="1">
      <formula>E17668&lt;10</formula>
    </cfRule>
  </conditionalFormatting>
  <conditionalFormatting sqref="D17668">
    <cfRule type="expression" dxfId="340" priority="297" stopIfTrue="1">
      <formula>E17668&lt;10</formula>
    </cfRule>
  </conditionalFormatting>
  <conditionalFormatting sqref="A17670">
    <cfRule type="expression" dxfId="339" priority="296" stopIfTrue="1">
      <formula>E17670&lt;10</formula>
    </cfRule>
  </conditionalFormatting>
  <conditionalFormatting sqref="B17670">
    <cfRule type="expression" dxfId="338" priority="295" stopIfTrue="1">
      <formula>E17670&lt;10</formula>
    </cfRule>
  </conditionalFormatting>
  <conditionalFormatting sqref="C17670">
    <cfRule type="expression" dxfId="337" priority="294" stopIfTrue="1">
      <formula>E17670&lt;10</formula>
    </cfRule>
  </conditionalFormatting>
  <conditionalFormatting sqref="D17670">
    <cfRule type="expression" dxfId="336" priority="293" stopIfTrue="1">
      <formula>E17670&lt;10</formula>
    </cfRule>
  </conditionalFormatting>
  <conditionalFormatting sqref="A17672">
    <cfRule type="expression" dxfId="335" priority="292" stopIfTrue="1">
      <formula>E17672&lt;10</formula>
    </cfRule>
  </conditionalFormatting>
  <conditionalFormatting sqref="B17672">
    <cfRule type="expression" dxfId="334" priority="291" stopIfTrue="1">
      <formula>E17672&lt;10</formula>
    </cfRule>
  </conditionalFormatting>
  <conditionalFormatting sqref="C17672">
    <cfRule type="expression" dxfId="333" priority="290" stopIfTrue="1">
      <formula>E17672&lt;10</formula>
    </cfRule>
  </conditionalFormatting>
  <conditionalFormatting sqref="D17672">
    <cfRule type="expression" dxfId="332" priority="289" stopIfTrue="1">
      <formula>E17672&lt;10</formula>
    </cfRule>
  </conditionalFormatting>
  <conditionalFormatting sqref="A17674">
    <cfRule type="expression" dxfId="331" priority="288" stopIfTrue="1">
      <formula>E17674&lt;10</formula>
    </cfRule>
  </conditionalFormatting>
  <conditionalFormatting sqref="B17674">
    <cfRule type="expression" dxfId="330" priority="287" stopIfTrue="1">
      <formula>E17674&lt;10</formula>
    </cfRule>
  </conditionalFormatting>
  <conditionalFormatting sqref="C17674">
    <cfRule type="expression" dxfId="329" priority="286" stopIfTrue="1">
      <formula>E17674&lt;10</formula>
    </cfRule>
  </conditionalFormatting>
  <conditionalFormatting sqref="D17674">
    <cfRule type="expression" dxfId="328" priority="285" stopIfTrue="1">
      <formula>E17674&lt;10</formula>
    </cfRule>
  </conditionalFormatting>
  <conditionalFormatting sqref="A17678">
    <cfRule type="expression" dxfId="327" priority="284" stopIfTrue="1">
      <formula>E17678&lt;10</formula>
    </cfRule>
  </conditionalFormatting>
  <conditionalFormatting sqref="B17678">
    <cfRule type="expression" dxfId="326" priority="283" stopIfTrue="1">
      <formula>E17678&lt;10</formula>
    </cfRule>
  </conditionalFormatting>
  <conditionalFormatting sqref="C17678">
    <cfRule type="expression" dxfId="325" priority="282" stopIfTrue="1">
      <formula>E17678&lt;10</formula>
    </cfRule>
  </conditionalFormatting>
  <conditionalFormatting sqref="D17678">
    <cfRule type="expression" dxfId="324" priority="281" stopIfTrue="1">
      <formula>E17678&lt;10</formula>
    </cfRule>
  </conditionalFormatting>
  <conditionalFormatting sqref="A17676">
    <cfRule type="expression" dxfId="323" priority="280" stopIfTrue="1">
      <formula>E17676&lt;10</formula>
    </cfRule>
  </conditionalFormatting>
  <conditionalFormatting sqref="B17676">
    <cfRule type="expression" dxfId="322" priority="279" stopIfTrue="1">
      <formula>E17676&lt;10</formula>
    </cfRule>
  </conditionalFormatting>
  <conditionalFormatting sqref="C17676">
    <cfRule type="expression" dxfId="321" priority="278" stopIfTrue="1">
      <formula>E17676&lt;10</formula>
    </cfRule>
  </conditionalFormatting>
  <conditionalFormatting sqref="D17676">
    <cfRule type="expression" dxfId="320" priority="277" stopIfTrue="1">
      <formula>E17676&lt;10</formula>
    </cfRule>
  </conditionalFormatting>
  <conditionalFormatting sqref="A17681">
    <cfRule type="expression" dxfId="319" priority="276" stopIfTrue="1">
      <formula>E17681&lt;10</formula>
    </cfRule>
  </conditionalFormatting>
  <conditionalFormatting sqref="B17681">
    <cfRule type="expression" dxfId="318" priority="275" stopIfTrue="1">
      <formula>E17681&lt;10</formula>
    </cfRule>
  </conditionalFormatting>
  <conditionalFormatting sqref="C17681">
    <cfRule type="expression" dxfId="317" priority="274" stopIfTrue="1">
      <formula>E17681&lt;10</formula>
    </cfRule>
  </conditionalFormatting>
  <conditionalFormatting sqref="D17681">
    <cfRule type="expression" dxfId="316" priority="273" stopIfTrue="1">
      <formula>E17681&lt;10</formula>
    </cfRule>
  </conditionalFormatting>
  <conditionalFormatting sqref="A17686">
    <cfRule type="expression" dxfId="315" priority="272" stopIfTrue="1">
      <formula>E17686&lt;10</formula>
    </cfRule>
  </conditionalFormatting>
  <conditionalFormatting sqref="B17686">
    <cfRule type="expression" dxfId="314" priority="271" stopIfTrue="1">
      <formula>E17686&lt;10</formula>
    </cfRule>
  </conditionalFormatting>
  <conditionalFormatting sqref="C17686">
    <cfRule type="expression" dxfId="313" priority="270" stopIfTrue="1">
      <formula>E17686&lt;10</formula>
    </cfRule>
  </conditionalFormatting>
  <conditionalFormatting sqref="D17686">
    <cfRule type="expression" dxfId="312" priority="269" stopIfTrue="1">
      <formula>E17686&lt;10</formula>
    </cfRule>
  </conditionalFormatting>
  <conditionalFormatting sqref="A17691">
    <cfRule type="expression" dxfId="311" priority="268" stopIfTrue="1">
      <formula>E17691&lt;10</formula>
    </cfRule>
  </conditionalFormatting>
  <conditionalFormatting sqref="B17691">
    <cfRule type="expression" dxfId="310" priority="267" stopIfTrue="1">
      <formula>E17691&lt;10</formula>
    </cfRule>
  </conditionalFormatting>
  <conditionalFormatting sqref="C17691">
    <cfRule type="expression" dxfId="309" priority="266" stopIfTrue="1">
      <formula>E17691&lt;10</formula>
    </cfRule>
  </conditionalFormatting>
  <conditionalFormatting sqref="D17691">
    <cfRule type="expression" dxfId="308" priority="265" stopIfTrue="1">
      <formula>E17691&lt;10</formula>
    </cfRule>
  </conditionalFormatting>
  <conditionalFormatting sqref="A17696">
    <cfRule type="expression" dxfId="307" priority="264" stopIfTrue="1">
      <formula>E17696&lt;10</formula>
    </cfRule>
  </conditionalFormatting>
  <conditionalFormatting sqref="B17696">
    <cfRule type="expression" dxfId="306" priority="263" stopIfTrue="1">
      <formula>E17696&lt;10</formula>
    </cfRule>
  </conditionalFormatting>
  <conditionalFormatting sqref="C17696">
    <cfRule type="expression" dxfId="305" priority="262" stopIfTrue="1">
      <formula>E17696&lt;10</formula>
    </cfRule>
  </conditionalFormatting>
  <conditionalFormatting sqref="D17696">
    <cfRule type="expression" dxfId="304" priority="261" stopIfTrue="1">
      <formula>E17696&lt;10</formula>
    </cfRule>
  </conditionalFormatting>
  <conditionalFormatting sqref="A17701">
    <cfRule type="expression" dxfId="303" priority="260" stopIfTrue="1">
      <formula>E17701&lt;10</formula>
    </cfRule>
  </conditionalFormatting>
  <conditionalFormatting sqref="B17701">
    <cfRule type="expression" dxfId="302" priority="259" stopIfTrue="1">
      <formula>E17701&lt;10</formula>
    </cfRule>
  </conditionalFormatting>
  <conditionalFormatting sqref="C17701">
    <cfRule type="expression" dxfId="301" priority="258" stopIfTrue="1">
      <formula>E17701&lt;10</formula>
    </cfRule>
  </conditionalFormatting>
  <conditionalFormatting sqref="D17701">
    <cfRule type="expression" dxfId="300" priority="257" stopIfTrue="1">
      <formula>E17701&lt;10</formula>
    </cfRule>
  </conditionalFormatting>
  <conditionalFormatting sqref="A17707">
    <cfRule type="expression" dxfId="299" priority="256" stopIfTrue="1">
      <formula>E17707&lt;10</formula>
    </cfRule>
  </conditionalFormatting>
  <conditionalFormatting sqref="B17707">
    <cfRule type="expression" dxfId="298" priority="255" stopIfTrue="1">
      <formula>E17707&lt;10</formula>
    </cfRule>
  </conditionalFormatting>
  <conditionalFormatting sqref="C17707">
    <cfRule type="expression" dxfId="297" priority="254" stopIfTrue="1">
      <formula>E17707&lt;10</formula>
    </cfRule>
  </conditionalFormatting>
  <conditionalFormatting sqref="D17707">
    <cfRule type="expression" dxfId="296" priority="253" stopIfTrue="1">
      <formula>E17707&lt;10</formula>
    </cfRule>
  </conditionalFormatting>
  <conditionalFormatting sqref="A17712">
    <cfRule type="expression" dxfId="295" priority="252" stopIfTrue="1">
      <formula>E17712&lt;10</formula>
    </cfRule>
  </conditionalFormatting>
  <conditionalFormatting sqref="B17712">
    <cfRule type="expression" dxfId="294" priority="251" stopIfTrue="1">
      <formula>E17712&lt;10</formula>
    </cfRule>
  </conditionalFormatting>
  <conditionalFormatting sqref="C17712">
    <cfRule type="expression" dxfId="293" priority="250" stopIfTrue="1">
      <formula>E17712&lt;10</formula>
    </cfRule>
  </conditionalFormatting>
  <conditionalFormatting sqref="D17712">
    <cfRule type="expression" dxfId="292" priority="249" stopIfTrue="1">
      <formula>E17712&lt;10</formula>
    </cfRule>
  </conditionalFormatting>
  <conditionalFormatting sqref="A17716">
    <cfRule type="expression" dxfId="291" priority="248" stopIfTrue="1">
      <formula>E17716&lt;10</formula>
    </cfRule>
  </conditionalFormatting>
  <conditionalFormatting sqref="B17716">
    <cfRule type="expression" dxfId="290" priority="247" stopIfTrue="1">
      <formula>E17716&lt;10</formula>
    </cfRule>
  </conditionalFormatting>
  <conditionalFormatting sqref="C17716">
    <cfRule type="expression" dxfId="289" priority="246" stopIfTrue="1">
      <formula>E17716&lt;10</formula>
    </cfRule>
  </conditionalFormatting>
  <conditionalFormatting sqref="D17716">
    <cfRule type="expression" dxfId="288" priority="245" stopIfTrue="1">
      <formula>E17716&lt;10</formula>
    </cfRule>
  </conditionalFormatting>
  <conditionalFormatting sqref="A17723">
    <cfRule type="expression" dxfId="287" priority="244" stopIfTrue="1">
      <formula>E17723&lt;10</formula>
    </cfRule>
  </conditionalFormatting>
  <conditionalFormatting sqref="B17723">
    <cfRule type="expression" dxfId="286" priority="243" stopIfTrue="1">
      <formula>E17723&lt;10</formula>
    </cfRule>
  </conditionalFormatting>
  <conditionalFormatting sqref="C17723">
    <cfRule type="expression" dxfId="285" priority="242" stopIfTrue="1">
      <formula>E17723&lt;10</formula>
    </cfRule>
  </conditionalFormatting>
  <conditionalFormatting sqref="D17723">
    <cfRule type="expression" dxfId="284" priority="241" stopIfTrue="1">
      <formula>E17723&lt;10</formula>
    </cfRule>
  </conditionalFormatting>
  <conditionalFormatting sqref="A17734">
    <cfRule type="expression" dxfId="283" priority="240" stopIfTrue="1">
      <formula>E17734&lt;10</formula>
    </cfRule>
  </conditionalFormatting>
  <conditionalFormatting sqref="B17734">
    <cfRule type="expression" dxfId="282" priority="239" stopIfTrue="1">
      <formula>E17734&lt;10</formula>
    </cfRule>
  </conditionalFormatting>
  <conditionalFormatting sqref="C17734">
    <cfRule type="expression" dxfId="281" priority="238" stopIfTrue="1">
      <formula>E17734&lt;10</formula>
    </cfRule>
  </conditionalFormatting>
  <conditionalFormatting sqref="D17734">
    <cfRule type="expression" dxfId="280" priority="237" stopIfTrue="1">
      <formula>E17734&lt;10</formula>
    </cfRule>
  </conditionalFormatting>
  <conditionalFormatting sqref="A17745">
    <cfRule type="expression" dxfId="279" priority="236" stopIfTrue="1">
      <formula>E17745&lt;10</formula>
    </cfRule>
  </conditionalFormatting>
  <conditionalFormatting sqref="B17745">
    <cfRule type="expression" dxfId="278" priority="235" stopIfTrue="1">
      <formula>E17745&lt;10</formula>
    </cfRule>
  </conditionalFormatting>
  <conditionalFormatting sqref="C17745">
    <cfRule type="expression" dxfId="277" priority="234" stopIfTrue="1">
      <formula>E17745&lt;10</formula>
    </cfRule>
  </conditionalFormatting>
  <conditionalFormatting sqref="D17745">
    <cfRule type="expression" dxfId="276" priority="233" stopIfTrue="1">
      <formula>E17745&lt;10</formula>
    </cfRule>
  </conditionalFormatting>
  <conditionalFormatting sqref="A17755">
    <cfRule type="expression" dxfId="275" priority="232" stopIfTrue="1">
      <formula>E17755&lt;10</formula>
    </cfRule>
  </conditionalFormatting>
  <conditionalFormatting sqref="B17755">
    <cfRule type="expression" dxfId="274" priority="231" stopIfTrue="1">
      <formula>E17755&lt;10</formula>
    </cfRule>
  </conditionalFormatting>
  <conditionalFormatting sqref="C17755">
    <cfRule type="expression" dxfId="273" priority="230" stopIfTrue="1">
      <formula>E17755&lt;10</formula>
    </cfRule>
  </conditionalFormatting>
  <conditionalFormatting sqref="D17755">
    <cfRule type="expression" dxfId="272" priority="229" stopIfTrue="1">
      <formula>E17755&lt;10</formula>
    </cfRule>
  </conditionalFormatting>
  <conditionalFormatting sqref="A17765">
    <cfRule type="expression" dxfId="271" priority="228" stopIfTrue="1">
      <formula>E17765&lt;10</formula>
    </cfRule>
  </conditionalFormatting>
  <conditionalFormatting sqref="B17765">
    <cfRule type="expression" dxfId="270" priority="227" stopIfTrue="1">
      <formula>E17765&lt;10</formula>
    </cfRule>
  </conditionalFormatting>
  <conditionalFormatting sqref="C17765">
    <cfRule type="expression" dxfId="269" priority="226" stopIfTrue="1">
      <formula>E17765&lt;10</formula>
    </cfRule>
  </conditionalFormatting>
  <conditionalFormatting sqref="D17765">
    <cfRule type="expression" dxfId="268" priority="225" stopIfTrue="1">
      <formula>E17765&lt;10</formula>
    </cfRule>
  </conditionalFormatting>
  <conditionalFormatting sqref="A17770">
    <cfRule type="expression" dxfId="267" priority="224" stopIfTrue="1">
      <formula>E17770&lt;10</formula>
    </cfRule>
  </conditionalFormatting>
  <conditionalFormatting sqref="B17770">
    <cfRule type="expression" dxfId="266" priority="223" stopIfTrue="1">
      <formula>E17770&lt;10</formula>
    </cfRule>
  </conditionalFormatting>
  <conditionalFormatting sqref="C17770">
    <cfRule type="expression" dxfId="265" priority="222" stopIfTrue="1">
      <formula>E17770&lt;10</formula>
    </cfRule>
  </conditionalFormatting>
  <conditionalFormatting sqref="D17770">
    <cfRule type="expression" dxfId="264" priority="221" stopIfTrue="1">
      <formula>E17770&lt;10</formula>
    </cfRule>
  </conditionalFormatting>
  <conditionalFormatting sqref="A17781">
    <cfRule type="expression" dxfId="263" priority="220" stopIfTrue="1">
      <formula>E17781&lt;10</formula>
    </cfRule>
  </conditionalFormatting>
  <conditionalFormatting sqref="B17781">
    <cfRule type="expression" dxfId="262" priority="219" stopIfTrue="1">
      <formula>E17781&lt;10</formula>
    </cfRule>
  </conditionalFormatting>
  <conditionalFormatting sqref="C17781">
    <cfRule type="expression" dxfId="261" priority="218" stopIfTrue="1">
      <formula>E17781&lt;10</formula>
    </cfRule>
  </conditionalFormatting>
  <conditionalFormatting sqref="D17781">
    <cfRule type="expression" dxfId="260" priority="217" stopIfTrue="1">
      <formula>E17781&lt;10</formula>
    </cfRule>
  </conditionalFormatting>
  <conditionalFormatting sqref="A17792">
    <cfRule type="expression" dxfId="259" priority="216" stopIfTrue="1">
      <formula>E17792&lt;10</formula>
    </cfRule>
  </conditionalFormatting>
  <conditionalFormatting sqref="B17792">
    <cfRule type="expression" dxfId="258" priority="215" stopIfTrue="1">
      <formula>E17792&lt;10</formula>
    </cfRule>
  </conditionalFormatting>
  <conditionalFormatting sqref="C17792">
    <cfRule type="expression" dxfId="257" priority="214" stopIfTrue="1">
      <formula>E17792&lt;10</formula>
    </cfRule>
  </conditionalFormatting>
  <conditionalFormatting sqref="D17792">
    <cfRule type="expression" dxfId="256" priority="213" stopIfTrue="1">
      <formula>E17792&lt;10</formula>
    </cfRule>
  </conditionalFormatting>
  <conditionalFormatting sqref="A17796">
    <cfRule type="expression" dxfId="255" priority="212" stopIfTrue="1">
      <formula>E17796&lt;10</formula>
    </cfRule>
  </conditionalFormatting>
  <conditionalFormatting sqref="B17796">
    <cfRule type="expression" dxfId="254" priority="211" stopIfTrue="1">
      <formula>E17796&lt;10</formula>
    </cfRule>
  </conditionalFormatting>
  <conditionalFormatting sqref="C17796">
    <cfRule type="expression" dxfId="253" priority="210" stopIfTrue="1">
      <formula>E17796&lt;10</formula>
    </cfRule>
  </conditionalFormatting>
  <conditionalFormatting sqref="D17796">
    <cfRule type="expression" dxfId="252" priority="209" stopIfTrue="1">
      <formula>E17796&lt;10</formula>
    </cfRule>
  </conditionalFormatting>
  <conditionalFormatting sqref="A17800">
    <cfRule type="expression" dxfId="251" priority="208" stopIfTrue="1">
      <formula>E17800&lt;10</formula>
    </cfRule>
  </conditionalFormatting>
  <conditionalFormatting sqref="B17800">
    <cfRule type="expression" dxfId="250" priority="207" stopIfTrue="1">
      <formula>E17800&lt;10</formula>
    </cfRule>
  </conditionalFormatting>
  <conditionalFormatting sqref="C17800">
    <cfRule type="expression" dxfId="249" priority="206" stopIfTrue="1">
      <formula>E17800&lt;10</formula>
    </cfRule>
  </conditionalFormatting>
  <conditionalFormatting sqref="D17800">
    <cfRule type="expression" dxfId="248" priority="205" stopIfTrue="1">
      <formula>E17800&lt;10</formula>
    </cfRule>
  </conditionalFormatting>
  <conditionalFormatting sqref="A17806">
    <cfRule type="expression" dxfId="247" priority="204" stopIfTrue="1">
      <formula>E17806&lt;10</formula>
    </cfRule>
  </conditionalFormatting>
  <conditionalFormatting sqref="B17806">
    <cfRule type="expression" dxfId="246" priority="203" stopIfTrue="1">
      <formula>E17806&lt;10</formula>
    </cfRule>
  </conditionalFormatting>
  <conditionalFormatting sqref="C17806">
    <cfRule type="expression" dxfId="245" priority="202" stopIfTrue="1">
      <formula>E17806&lt;10</formula>
    </cfRule>
  </conditionalFormatting>
  <conditionalFormatting sqref="D17806">
    <cfRule type="expression" dxfId="244" priority="201" stopIfTrue="1">
      <formula>E17806&lt;10</formula>
    </cfRule>
  </conditionalFormatting>
  <conditionalFormatting sqref="A17810">
    <cfRule type="expression" dxfId="243" priority="200" stopIfTrue="1">
      <formula>E17810&lt;10</formula>
    </cfRule>
  </conditionalFormatting>
  <conditionalFormatting sqref="B17810">
    <cfRule type="expression" dxfId="242" priority="199" stopIfTrue="1">
      <formula>E17810&lt;10</formula>
    </cfRule>
  </conditionalFormatting>
  <conditionalFormatting sqref="C17810">
    <cfRule type="expression" dxfId="241" priority="198" stopIfTrue="1">
      <formula>E17810&lt;10</formula>
    </cfRule>
  </conditionalFormatting>
  <conditionalFormatting sqref="D17810">
    <cfRule type="expression" dxfId="240" priority="197" stopIfTrue="1">
      <formula>E17810&lt;10</formula>
    </cfRule>
  </conditionalFormatting>
  <conditionalFormatting sqref="A17816">
    <cfRule type="expression" dxfId="239" priority="196" stopIfTrue="1">
      <formula>E17816&lt;10</formula>
    </cfRule>
  </conditionalFormatting>
  <conditionalFormatting sqref="B17816">
    <cfRule type="expression" dxfId="238" priority="195" stopIfTrue="1">
      <formula>E17816&lt;10</formula>
    </cfRule>
  </conditionalFormatting>
  <conditionalFormatting sqref="C17816">
    <cfRule type="expression" dxfId="237" priority="194" stopIfTrue="1">
      <formula>E17816&lt;10</formula>
    </cfRule>
  </conditionalFormatting>
  <conditionalFormatting sqref="D17816">
    <cfRule type="expression" dxfId="236" priority="193" stopIfTrue="1">
      <formula>E17816&lt;10</formula>
    </cfRule>
  </conditionalFormatting>
  <conditionalFormatting sqref="A17823">
    <cfRule type="expression" dxfId="235" priority="192" stopIfTrue="1">
      <formula>E17823&lt;10</formula>
    </cfRule>
  </conditionalFormatting>
  <conditionalFormatting sqref="B17823">
    <cfRule type="expression" dxfId="234" priority="191" stopIfTrue="1">
      <formula>E17823&lt;10</formula>
    </cfRule>
  </conditionalFormatting>
  <conditionalFormatting sqref="C17823">
    <cfRule type="expression" dxfId="233" priority="190" stopIfTrue="1">
      <formula>E17823&lt;10</formula>
    </cfRule>
  </conditionalFormatting>
  <conditionalFormatting sqref="D17823">
    <cfRule type="expression" dxfId="232" priority="189" stopIfTrue="1">
      <formula>E17823&lt;10</formula>
    </cfRule>
  </conditionalFormatting>
  <conditionalFormatting sqref="A17830">
    <cfRule type="expression" dxfId="231" priority="188" stopIfTrue="1">
      <formula>E17830&lt;10</formula>
    </cfRule>
  </conditionalFormatting>
  <conditionalFormatting sqref="B17830">
    <cfRule type="expression" dxfId="230" priority="187" stopIfTrue="1">
      <formula>E17830&lt;10</formula>
    </cfRule>
  </conditionalFormatting>
  <conditionalFormatting sqref="C17830">
    <cfRule type="expression" dxfId="229" priority="186" stopIfTrue="1">
      <formula>E17830&lt;10</formula>
    </cfRule>
  </conditionalFormatting>
  <conditionalFormatting sqref="D17830">
    <cfRule type="expression" dxfId="228" priority="185" stopIfTrue="1">
      <formula>E17830&lt;10</formula>
    </cfRule>
  </conditionalFormatting>
  <conditionalFormatting sqref="A17837">
    <cfRule type="expression" dxfId="227" priority="184" stopIfTrue="1">
      <formula>E17837&lt;10</formula>
    </cfRule>
  </conditionalFormatting>
  <conditionalFormatting sqref="B17837">
    <cfRule type="expression" dxfId="226" priority="183" stopIfTrue="1">
      <formula>E17837&lt;10</formula>
    </cfRule>
  </conditionalFormatting>
  <conditionalFormatting sqref="C17837">
    <cfRule type="expression" dxfId="225" priority="182" stopIfTrue="1">
      <formula>E17837&lt;10</formula>
    </cfRule>
  </conditionalFormatting>
  <conditionalFormatting sqref="D17837">
    <cfRule type="expression" dxfId="224" priority="181" stopIfTrue="1">
      <formula>E17837&lt;10</formula>
    </cfRule>
  </conditionalFormatting>
  <conditionalFormatting sqref="A17851">
    <cfRule type="expression" dxfId="223" priority="180" stopIfTrue="1">
      <formula>E17851&lt;10</formula>
    </cfRule>
  </conditionalFormatting>
  <conditionalFormatting sqref="B17851">
    <cfRule type="expression" dxfId="222" priority="179" stopIfTrue="1">
      <formula>E17851&lt;10</formula>
    </cfRule>
  </conditionalFormatting>
  <conditionalFormatting sqref="C17851">
    <cfRule type="expression" dxfId="221" priority="178" stopIfTrue="1">
      <formula>E17851&lt;10</formula>
    </cfRule>
  </conditionalFormatting>
  <conditionalFormatting sqref="D17851">
    <cfRule type="expression" dxfId="220" priority="177" stopIfTrue="1">
      <formula>E17851&lt;10</formula>
    </cfRule>
  </conditionalFormatting>
  <conditionalFormatting sqref="A17844">
    <cfRule type="expression" dxfId="219" priority="176" stopIfTrue="1">
      <formula>E17844&lt;10</formula>
    </cfRule>
  </conditionalFormatting>
  <conditionalFormatting sqref="B17844">
    <cfRule type="expression" dxfId="218" priority="175" stopIfTrue="1">
      <formula>E17844&lt;10</formula>
    </cfRule>
  </conditionalFormatting>
  <conditionalFormatting sqref="C17844">
    <cfRule type="expression" dxfId="217" priority="174" stopIfTrue="1">
      <formula>E17844&lt;10</formula>
    </cfRule>
  </conditionalFormatting>
  <conditionalFormatting sqref="D17844">
    <cfRule type="expression" dxfId="216" priority="173" stopIfTrue="1">
      <formula>E17844&lt;10</formula>
    </cfRule>
  </conditionalFormatting>
  <conditionalFormatting sqref="A17858">
    <cfRule type="expression" dxfId="215" priority="172" stopIfTrue="1">
      <formula>E17858&lt;10</formula>
    </cfRule>
  </conditionalFormatting>
  <conditionalFormatting sqref="B17858">
    <cfRule type="expression" dxfId="214" priority="171" stopIfTrue="1">
      <formula>E17858&lt;10</formula>
    </cfRule>
  </conditionalFormatting>
  <conditionalFormatting sqref="C17858">
    <cfRule type="expression" dxfId="213" priority="170" stopIfTrue="1">
      <formula>E17858&lt;10</formula>
    </cfRule>
  </conditionalFormatting>
  <conditionalFormatting sqref="D17858">
    <cfRule type="expression" dxfId="212" priority="169" stopIfTrue="1">
      <formula>E17858&lt;10</formula>
    </cfRule>
  </conditionalFormatting>
  <conditionalFormatting sqref="A17865">
    <cfRule type="expression" dxfId="211" priority="168" stopIfTrue="1">
      <formula>E17865&lt;10</formula>
    </cfRule>
  </conditionalFormatting>
  <conditionalFormatting sqref="B17865">
    <cfRule type="expression" dxfId="210" priority="167" stopIfTrue="1">
      <formula>E17865&lt;10</formula>
    </cfRule>
  </conditionalFormatting>
  <conditionalFormatting sqref="C17865">
    <cfRule type="expression" dxfId="209" priority="166" stopIfTrue="1">
      <formula>E17865&lt;10</formula>
    </cfRule>
  </conditionalFormatting>
  <conditionalFormatting sqref="D17865">
    <cfRule type="expression" dxfId="208" priority="165" stopIfTrue="1">
      <formula>E17865&lt;10</formula>
    </cfRule>
  </conditionalFormatting>
  <conditionalFormatting sqref="A17873">
    <cfRule type="expression" dxfId="207" priority="164" stopIfTrue="1">
      <formula>E17873&lt;10</formula>
    </cfRule>
  </conditionalFormatting>
  <conditionalFormatting sqref="B17873">
    <cfRule type="expression" dxfId="206" priority="163" stopIfTrue="1">
      <formula>E17873&lt;10</formula>
    </cfRule>
  </conditionalFormatting>
  <conditionalFormatting sqref="C17873">
    <cfRule type="expression" dxfId="205" priority="162" stopIfTrue="1">
      <formula>E17873&lt;10</formula>
    </cfRule>
  </conditionalFormatting>
  <conditionalFormatting sqref="D17873">
    <cfRule type="expression" dxfId="204" priority="161" stopIfTrue="1">
      <formula>E17873&lt;10</formula>
    </cfRule>
  </conditionalFormatting>
  <conditionalFormatting sqref="A17881">
    <cfRule type="expression" dxfId="203" priority="160" stopIfTrue="1">
      <formula>E17881&lt;10</formula>
    </cfRule>
  </conditionalFormatting>
  <conditionalFormatting sqref="B17881">
    <cfRule type="expression" dxfId="202" priority="159" stopIfTrue="1">
      <formula>E17881&lt;10</formula>
    </cfRule>
  </conditionalFormatting>
  <conditionalFormatting sqref="C17881">
    <cfRule type="expression" dxfId="201" priority="158" stopIfTrue="1">
      <formula>E17881&lt;10</formula>
    </cfRule>
  </conditionalFormatting>
  <conditionalFormatting sqref="D17881">
    <cfRule type="expression" dxfId="200" priority="157" stopIfTrue="1">
      <formula>E17881&lt;10</formula>
    </cfRule>
  </conditionalFormatting>
  <conditionalFormatting sqref="A17877">
    <cfRule type="expression" dxfId="199" priority="156" stopIfTrue="1">
      <formula>E17877&lt;10</formula>
    </cfRule>
  </conditionalFormatting>
  <conditionalFormatting sqref="B17877">
    <cfRule type="expression" dxfId="198" priority="155" stopIfTrue="1">
      <formula>E17877&lt;10</formula>
    </cfRule>
  </conditionalFormatting>
  <conditionalFormatting sqref="C17877">
    <cfRule type="expression" dxfId="197" priority="154" stopIfTrue="1">
      <formula>E17877&lt;10</formula>
    </cfRule>
  </conditionalFormatting>
  <conditionalFormatting sqref="D17877">
    <cfRule type="expression" dxfId="196" priority="153" stopIfTrue="1">
      <formula>E17877&lt;10</formula>
    </cfRule>
  </conditionalFormatting>
  <conditionalFormatting sqref="A17885">
    <cfRule type="expression" dxfId="195" priority="152" stopIfTrue="1">
      <formula>E17885&lt;10</formula>
    </cfRule>
  </conditionalFormatting>
  <conditionalFormatting sqref="B17885">
    <cfRule type="expression" dxfId="194" priority="151" stopIfTrue="1">
      <formula>E17885&lt;10</formula>
    </cfRule>
  </conditionalFormatting>
  <conditionalFormatting sqref="C17885">
    <cfRule type="expression" dxfId="193" priority="150" stopIfTrue="1">
      <formula>E17885&lt;10</formula>
    </cfRule>
  </conditionalFormatting>
  <conditionalFormatting sqref="D17885">
    <cfRule type="expression" dxfId="192" priority="149" stopIfTrue="1">
      <formula>E17885&lt;10</formula>
    </cfRule>
  </conditionalFormatting>
  <conditionalFormatting sqref="A17891">
    <cfRule type="expression" dxfId="191" priority="148" stopIfTrue="1">
      <formula>E17891&lt;10</formula>
    </cfRule>
  </conditionalFormatting>
  <conditionalFormatting sqref="B17891">
    <cfRule type="expression" dxfId="190" priority="147" stopIfTrue="1">
      <formula>E17891&lt;10</formula>
    </cfRule>
  </conditionalFormatting>
  <conditionalFormatting sqref="C17891">
    <cfRule type="expression" dxfId="189" priority="146" stopIfTrue="1">
      <formula>E17891&lt;10</formula>
    </cfRule>
  </conditionalFormatting>
  <conditionalFormatting sqref="D17891">
    <cfRule type="expression" dxfId="188" priority="145" stopIfTrue="1">
      <formula>E17891&lt;10</formula>
    </cfRule>
  </conditionalFormatting>
  <conditionalFormatting sqref="A17895">
    <cfRule type="expression" dxfId="187" priority="144" stopIfTrue="1">
      <formula>E17895&lt;10</formula>
    </cfRule>
  </conditionalFormatting>
  <conditionalFormatting sqref="B17895">
    <cfRule type="expression" dxfId="186" priority="143" stopIfTrue="1">
      <formula>E17895&lt;10</formula>
    </cfRule>
  </conditionalFormatting>
  <conditionalFormatting sqref="C17895">
    <cfRule type="expression" dxfId="185" priority="142" stopIfTrue="1">
      <formula>E17895&lt;10</formula>
    </cfRule>
  </conditionalFormatting>
  <conditionalFormatting sqref="D17895">
    <cfRule type="expression" dxfId="184" priority="141" stopIfTrue="1">
      <formula>E17895&lt;10</formula>
    </cfRule>
  </conditionalFormatting>
  <conditionalFormatting sqref="A17899">
    <cfRule type="expression" dxfId="183" priority="140" stopIfTrue="1">
      <formula>E17899&lt;10</formula>
    </cfRule>
  </conditionalFormatting>
  <conditionalFormatting sqref="B17899">
    <cfRule type="expression" dxfId="182" priority="139" stopIfTrue="1">
      <formula>E17899&lt;10</formula>
    </cfRule>
  </conditionalFormatting>
  <conditionalFormatting sqref="C17899">
    <cfRule type="expression" dxfId="181" priority="138" stopIfTrue="1">
      <formula>E17899&lt;10</formula>
    </cfRule>
  </conditionalFormatting>
  <conditionalFormatting sqref="D17899">
    <cfRule type="expression" dxfId="180" priority="137" stopIfTrue="1">
      <formula>E17899&lt;10</formula>
    </cfRule>
  </conditionalFormatting>
  <conditionalFormatting sqref="A17903">
    <cfRule type="expression" dxfId="179" priority="136" stopIfTrue="1">
      <formula>E17903&lt;10</formula>
    </cfRule>
  </conditionalFormatting>
  <conditionalFormatting sqref="B17903">
    <cfRule type="expression" dxfId="178" priority="135" stopIfTrue="1">
      <formula>E17903&lt;10</formula>
    </cfRule>
  </conditionalFormatting>
  <conditionalFormatting sqref="C17903">
    <cfRule type="expression" dxfId="177" priority="134" stopIfTrue="1">
      <formula>E17903&lt;10</formula>
    </cfRule>
  </conditionalFormatting>
  <conditionalFormatting sqref="D17903">
    <cfRule type="expression" dxfId="176" priority="133" stopIfTrue="1">
      <formula>E17903&lt;10</formula>
    </cfRule>
  </conditionalFormatting>
  <conditionalFormatting sqref="A17907">
    <cfRule type="expression" dxfId="175" priority="132" stopIfTrue="1">
      <formula>E17907&lt;10</formula>
    </cfRule>
  </conditionalFormatting>
  <conditionalFormatting sqref="B17907">
    <cfRule type="expression" dxfId="174" priority="131" stopIfTrue="1">
      <formula>E17907&lt;10</formula>
    </cfRule>
  </conditionalFormatting>
  <conditionalFormatting sqref="C17907">
    <cfRule type="expression" dxfId="173" priority="130" stopIfTrue="1">
      <formula>E17907&lt;10</formula>
    </cfRule>
  </conditionalFormatting>
  <conditionalFormatting sqref="D17907">
    <cfRule type="expression" dxfId="172" priority="129" stopIfTrue="1">
      <formula>E17907&lt;10</formula>
    </cfRule>
  </conditionalFormatting>
  <conditionalFormatting sqref="A17912">
    <cfRule type="expression" dxfId="171" priority="128" stopIfTrue="1">
      <formula>E17912&lt;10</formula>
    </cfRule>
  </conditionalFormatting>
  <conditionalFormatting sqref="B17912">
    <cfRule type="expression" dxfId="170" priority="127" stopIfTrue="1">
      <formula>E17912&lt;10</formula>
    </cfRule>
  </conditionalFormatting>
  <conditionalFormatting sqref="C17912">
    <cfRule type="expression" dxfId="169" priority="126" stopIfTrue="1">
      <formula>E17912&lt;10</formula>
    </cfRule>
  </conditionalFormatting>
  <conditionalFormatting sqref="D17912">
    <cfRule type="expression" dxfId="168" priority="125" stopIfTrue="1">
      <formula>E17912&lt;10</formula>
    </cfRule>
  </conditionalFormatting>
  <conditionalFormatting sqref="A17919">
    <cfRule type="expression" dxfId="167" priority="124" stopIfTrue="1">
      <formula>E17919&lt;10</formula>
    </cfRule>
  </conditionalFormatting>
  <conditionalFormatting sqref="B17919">
    <cfRule type="expression" dxfId="166" priority="123" stopIfTrue="1">
      <formula>E17919&lt;10</formula>
    </cfRule>
  </conditionalFormatting>
  <conditionalFormatting sqref="C17919">
    <cfRule type="expression" dxfId="165" priority="122" stopIfTrue="1">
      <formula>E17919&lt;10</formula>
    </cfRule>
  </conditionalFormatting>
  <conditionalFormatting sqref="D17919">
    <cfRule type="expression" dxfId="164" priority="121" stopIfTrue="1">
      <formula>E17919&lt;10</formula>
    </cfRule>
  </conditionalFormatting>
  <conditionalFormatting sqref="A17924">
    <cfRule type="expression" dxfId="163" priority="120" stopIfTrue="1">
      <formula>E17924&lt;10</formula>
    </cfRule>
  </conditionalFormatting>
  <conditionalFormatting sqref="B17924">
    <cfRule type="expression" dxfId="162" priority="119" stopIfTrue="1">
      <formula>E17924&lt;10</formula>
    </cfRule>
  </conditionalFormatting>
  <conditionalFormatting sqref="C17924">
    <cfRule type="expression" dxfId="161" priority="118" stopIfTrue="1">
      <formula>E17924&lt;10</formula>
    </cfRule>
  </conditionalFormatting>
  <conditionalFormatting sqref="D17924">
    <cfRule type="expression" dxfId="160" priority="117" stopIfTrue="1">
      <formula>E17924&lt;10</formula>
    </cfRule>
  </conditionalFormatting>
  <conditionalFormatting sqref="A17929">
    <cfRule type="expression" dxfId="159" priority="116" stopIfTrue="1">
      <formula>E17929&lt;10</formula>
    </cfRule>
  </conditionalFormatting>
  <conditionalFormatting sqref="B17929">
    <cfRule type="expression" dxfId="158" priority="115" stopIfTrue="1">
      <formula>E17929&lt;10</formula>
    </cfRule>
  </conditionalFormatting>
  <conditionalFormatting sqref="C17929">
    <cfRule type="expression" dxfId="157" priority="114" stopIfTrue="1">
      <formula>E17929&lt;10</formula>
    </cfRule>
  </conditionalFormatting>
  <conditionalFormatting sqref="D17929">
    <cfRule type="expression" dxfId="156" priority="113" stopIfTrue="1">
      <formula>E17929&lt;10</formula>
    </cfRule>
  </conditionalFormatting>
  <conditionalFormatting sqref="A17931">
    <cfRule type="expression" dxfId="155" priority="112" stopIfTrue="1">
      <formula>E17931&lt;10</formula>
    </cfRule>
  </conditionalFormatting>
  <conditionalFormatting sqref="B17931">
    <cfRule type="expression" dxfId="154" priority="111" stopIfTrue="1">
      <formula>E17931&lt;10</formula>
    </cfRule>
  </conditionalFormatting>
  <conditionalFormatting sqref="C17931">
    <cfRule type="expression" dxfId="153" priority="110" stopIfTrue="1">
      <formula>E17931&lt;10</formula>
    </cfRule>
  </conditionalFormatting>
  <conditionalFormatting sqref="D17931">
    <cfRule type="expression" dxfId="152" priority="109" stopIfTrue="1">
      <formula>E17931&lt;10</formula>
    </cfRule>
  </conditionalFormatting>
  <conditionalFormatting sqref="A17935">
    <cfRule type="expression" dxfId="151" priority="108" stopIfTrue="1">
      <formula>E17935&lt;10</formula>
    </cfRule>
  </conditionalFormatting>
  <conditionalFormatting sqref="B17935">
    <cfRule type="expression" dxfId="150" priority="107" stopIfTrue="1">
      <formula>E17935&lt;10</formula>
    </cfRule>
  </conditionalFormatting>
  <conditionalFormatting sqref="C17935">
    <cfRule type="expression" dxfId="149" priority="106" stopIfTrue="1">
      <formula>E17935&lt;10</formula>
    </cfRule>
  </conditionalFormatting>
  <conditionalFormatting sqref="D17935">
    <cfRule type="expression" dxfId="148" priority="105" stopIfTrue="1">
      <formula>E17935&lt;10</formula>
    </cfRule>
  </conditionalFormatting>
  <conditionalFormatting sqref="A17504">
    <cfRule type="expression" dxfId="147" priority="104" stopIfTrue="1">
      <formula>E17504&lt;10</formula>
    </cfRule>
  </conditionalFormatting>
  <conditionalFormatting sqref="B17504">
    <cfRule type="expression" dxfId="146" priority="103" stopIfTrue="1">
      <formula>E17504&lt;10</formula>
    </cfRule>
  </conditionalFormatting>
  <conditionalFormatting sqref="C17504">
    <cfRule type="expression" dxfId="145" priority="102" stopIfTrue="1">
      <formula>E17504&lt;10</formula>
    </cfRule>
  </conditionalFormatting>
  <conditionalFormatting sqref="D17504">
    <cfRule type="expression" dxfId="144" priority="101" stopIfTrue="1">
      <formula>E17504&lt;10</formula>
    </cfRule>
  </conditionalFormatting>
  <conditionalFormatting sqref="A17509">
    <cfRule type="expression" dxfId="143" priority="100" stopIfTrue="1">
      <formula>E17509&lt;10</formula>
    </cfRule>
  </conditionalFormatting>
  <conditionalFormatting sqref="B17509">
    <cfRule type="expression" dxfId="142" priority="99" stopIfTrue="1">
      <formula>E17509&lt;10</formula>
    </cfRule>
  </conditionalFormatting>
  <conditionalFormatting sqref="C17509">
    <cfRule type="expression" dxfId="141" priority="98" stopIfTrue="1">
      <formula>E17509&lt;10</formula>
    </cfRule>
  </conditionalFormatting>
  <conditionalFormatting sqref="D17509">
    <cfRule type="expression" dxfId="140" priority="97" stopIfTrue="1">
      <formula>E17509&lt;10</formula>
    </cfRule>
  </conditionalFormatting>
  <conditionalFormatting sqref="A17536">
    <cfRule type="expression" dxfId="139" priority="96" stopIfTrue="1">
      <formula>E17536&lt;10</formula>
    </cfRule>
  </conditionalFormatting>
  <conditionalFormatting sqref="B17536">
    <cfRule type="expression" dxfId="138" priority="95" stopIfTrue="1">
      <formula>E17536&lt;10</formula>
    </cfRule>
  </conditionalFormatting>
  <conditionalFormatting sqref="C17536">
    <cfRule type="expression" dxfId="137" priority="94" stopIfTrue="1">
      <formula>E17536&lt;10</formula>
    </cfRule>
  </conditionalFormatting>
  <conditionalFormatting sqref="D17536">
    <cfRule type="expression" dxfId="136" priority="93" stopIfTrue="1">
      <formula>E17536&lt;10</formula>
    </cfRule>
  </conditionalFormatting>
  <conditionalFormatting sqref="A17625">
    <cfRule type="expression" dxfId="135" priority="92" stopIfTrue="1">
      <formula>E17625&lt;10</formula>
    </cfRule>
  </conditionalFormatting>
  <conditionalFormatting sqref="B17625">
    <cfRule type="expression" dxfId="134" priority="91" stopIfTrue="1">
      <formula>E17625&lt;10</formula>
    </cfRule>
  </conditionalFormatting>
  <conditionalFormatting sqref="C17625">
    <cfRule type="expression" dxfId="133" priority="90" stopIfTrue="1">
      <formula>E17625&lt;10</formula>
    </cfRule>
  </conditionalFormatting>
  <conditionalFormatting sqref="D17625">
    <cfRule type="expression" dxfId="132" priority="89" stopIfTrue="1">
      <formula>E17625&lt;10</formula>
    </cfRule>
  </conditionalFormatting>
  <conditionalFormatting sqref="A17659">
    <cfRule type="expression" dxfId="131" priority="88" stopIfTrue="1">
      <formula>E17659&lt;10</formula>
    </cfRule>
  </conditionalFormatting>
  <conditionalFormatting sqref="B17659">
    <cfRule type="expression" dxfId="130" priority="87" stopIfTrue="1">
      <formula>E17659&lt;10</formula>
    </cfRule>
  </conditionalFormatting>
  <conditionalFormatting sqref="C17659">
    <cfRule type="expression" dxfId="129" priority="86" stopIfTrue="1">
      <formula>E17659&lt;10</formula>
    </cfRule>
  </conditionalFormatting>
  <conditionalFormatting sqref="D17659">
    <cfRule type="expression" dxfId="128" priority="85" stopIfTrue="1">
      <formula>E17659&lt;10</formula>
    </cfRule>
  </conditionalFormatting>
  <conditionalFormatting sqref="A17722">
    <cfRule type="expression" dxfId="127" priority="84" stopIfTrue="1">
      <formula>E17722&lt;10</formula>
    </cfRule>
  </conditionalFormatting>
  <conditionalFormatting sqref="B17722">
    <cfRule type="expression" dxfId="126" priority="83" stopIfTrue="1">
      <formula>E17722&lt;10</formula>
    </cfRule>
  </conditionalFormatting>
  <conditionalFormatting sqref="C17722">
    <cfRule type="expression" dxfId="125" priority="82" stopIfTrue="1">
      <formula>E17722&lt;10</formula>
    </cfRule>
  </conditionalFormatting>
  <conditionalFormatting sqref="D17722">
    <cfRule type="expression" dxfId="124" priority="81" stopIfTrue="1">
      <formula>E17722&lt;10</formula>
    </cfRule>
  </conditionalFormatting>
  <conditionalFormatting sqref="A17791">
    <cfRule type="expression" dxfId="123" priority="80" stopIfTrue="1">
      <formula>E17791&lt;10</formula>
    </cfRule>
  </conditionalFormatting>
  <conditionalFormatting sqref="B17791">
    <cfRule type="expression" dxfId="122" priority="79" stopIfTrue="1">
      <formula>E17791&lt;10</formula>
    </cfRule>
  </conditionalFormatting>
  <conditionalFormatting sqref="C17791">
    <cfRule type="expression" dxfId="121" priority="78" stopIfTrue="1">
      <formula>E17791&lt;10</formula>
    </cfRule>
  </conditionalFormatting>
  <conditionalFormatting sqref="D17791">
    <cfRule type="expression" dxfId="120" priority="77" stopIfTrue="1">
      <formula>E17791&lt;10</formula>
    </cfRule>
  </conditionalFormatting>
  <conditionalFormatting sqref="A17815">
    <cfRule type="expression" dxfId="119" priority="76" stopIfTrue="1">
      <formula>E17815&lt;10</formula>
    </cfRule>
  </conditionalFormatting>
  <conditionalFormatting sqref="B17815">
    <cfRule type="expression" dxfId="118" priority="75" stopIfTrue="1">
      <formula>E17815&lt;10</formula>
    </cfRule>
  </conditionalFormatting>
  <conditionalFormatting sqref="C17815">
    <cfRule type="expression" dxfId="117" priority="74" stopIfTrue="1">
      <formula>E17815&lt;10</formula>
    </cfRule>
  </conditionalFormatting>
  <conditionalFormatting sqref="D17815">
    <cfRule type="expression" dxfId="116" priority="73" stopIfTrue="1">
      <formula>E17815&lt;10</formula>
    </cfRule>
  </conditionalFormatting>
  <conditionalFormatting sqref="A17872">
    <cfRule type="expression" dxfId="115" priority="72" stopIfTrue="1">
      <formula>E17872&lt;10</formula>
    </cfRule>
  </conditionalFormatting>
  <conditionalFormatting sqref="B17872">
    <cfRule type="expression" dxfId="114" priority="71" stopIfTrue="1">
      <formula>E17872&lt;10</formula>
    </cfRule>
  </conditionalFormatting>
  <conditionalFormatting sqref="C17872">
    <cfRule type="expression" dxfId="113" priority="70" stopIfTrue="1">
      <formula>E17872&lt;10</formula>
    </cfRule>
  </conditionalFormatting>
  <conditionalFormatting sqref="D17872">
    <cfRule type="expression" dxfId="112" priority="69" stopIfTrue="1">
      <formula>E17872&lt;10</formula>
    </cfRule>
  </conditionalFormatting>
  <conditionalFormatting sqref="A17911">
    <cfRule type="expression" dxfId="111" priority="68" stopIfTrue="1">
      <formula>E17911&lt;10</formula>
    </cfRule>
  </conditionalFormatting>
  <conditionalFormatting sqref="B17911">
    <cfRule type="expression" dxfId="110" priority="67" stopIfTrue="1">
      <formula>E17911&lt;10</formula>
    </cfRule>
  </conditionalFormatting>
  <conditionalFormatting sqref="C17911">
    <cfRule type="expression" dxfId="109" priority="66" stopIfTrue="1">
      <formula>E17911&lt;10</formula>
    </cfRule>
  </conditionalFormatting>
  <conditionalFormatting sqref="D17911">
    <cfRule type="expression" dxfId="108" priority="65" stopIfTrue="1">
      <formula>E17911&lt;10</formula>
    </cfRule>
  </conditionalFormatting>
  <conditionalFormatting sqref="A17934">
    <cfRule type="expression" dxfId="107" priority="64" stopIfTrue="1">
      <formula>E17934&lt;10</formula>
    </cfRule>
  </conditionalFormatting>
  <conditionalFormatting sqref="B17934">
    <cfRule type="expression" dxfId="106" priority="63" stopIfTrue="1">
      <formula>E17934&lt;10</formula>
    </cfRule>
  </conditionalFormatting>
  <conditionalFormatting sqref="C17934">
    <cfRule type="expression" dxfId="105" priority="62" stopIfTrue="1">
      <formula>E17934&lt;10</formula>
    </cfRule>
  </conditionalFormatting>
  <conditionalFormatting sqref="D17934">
    <cfRule type="expression" dxfId="104" priority="61" stopIfTrue="1">
      <formula>E17934&lt;10</formula>
    </cfRule>
  </conditionalFormatting>
  <conditionalFormatting sqref="A17442">
    <cfRule type="expression" dxfId="103" priority="60" stopIfTrue="1">
      <formula>E17442&lt;10</formula>
    </cfRule>
  </conditionalFormatting>
  <conditionalFormatting sqref="B17442">
    <cfRule type="expression" dxfId="102" priority="59" stopIfTrue="1">
      <formula>E17442&lt;10</formula>
    </cfRule>
  </conditionalFormatting>
  <conditionalFormatting sqref="C17442">
    <cfRule type="expression" dxfId="101" priority="58" stopIfTrue="1">
      <formula>E17442&lt;10</formula>
    </cfRule>
  </conditionalFormatting>
  <conditionalFormatting sqref="D17442">
    <cfRule type="expression" dxfId="100" priority="57" stopIfTrue="1">
      <formula>E17442&lt;10</formula>
    </cfRule>
  </conditionalFormatting>
  <conditionalFormatting sqref="A17446">
    <cfRule type="expression" dxfId="99" priority="56" stopIfTrue="1">
      <formula>E17446&lt;10</formula>
    </cfRule>
  </conditionalFormatting>
  <conditionalFormatting sqref="B17446">
    <cfRule type="expression" dxfId="98" priority="55" stopIfTrue="1">
      <formula>E17446&lt;10</formula>
    </cfRule>
  </conditionalFormatting>
  <conditionalFormatting sqref="C17446">
    <cfRule type="expression" dxfId="97" priority="54" stopIfTrue="1">
      <formula>E17446&lt;10</formula>
    </cfRule>
  </conditionalFormatting>
  <conditionalFormatting sqref="D17446">
    <cfRule type="expression" dxfId="96" priority="53" stopIfTrue="1">
      <formula>E17446&lt;10</formula>
    </cfRule>
  </conditionalFormatting>
  <conditionalFormatting sqref="A17451">
    <cfRule type="expression" dxfId="95" priority="52" stopIfTrue="1">
      <formula>E17451&lt;10</formula>
    </cfRule>
  </conditionalFormatting>
  <conditionalFormatting sqref="B17451">
    <cfRule type="expression" dxfId="94" priority="51" stopIfTrue="1">
      <formula>E17451&lt;10</formula>
    </cfRule>
  </conditionalFormatting>
  <conditionalFormatting sqref="C17451">
    <cfRule type="expression" dxfId="93" priority="50" stopIfTrue="1">
      <formula>E17451&lt;10</formula>
    </cfRule>
  </conditionalFormatting>
  <conditionalFormatting sqref="D17451">
    <cfRule type="expression" dxfId="92" priority="49" stopIfTrue="1">
      <formula>E17451&lt;10</formula>
    </cfRule>
  </conditionalFormatting>
  <conditionalFormatting sqref="A17454">
    <cfRule type="expression" dxfId="91" priority="48" stopIfTrue="1">
      <formula>E17454&lt;10</formula>
    </cfRule>
  </conditionalFormatting>
  <conditionalFormatting sqref="B17454">
    <cfRule type="expression" dxfId="90" priority="47" stopIfTrue="1">
      <formula>E17454&lt;10</formula>
    </cfRule>
  </conditionalFormatting>
  <conditionalFormatting sqref="C17454">
    <cfRule type="expression" dxfId="89" priority="46" stopIfTrue="1">
      <formula>E17454&lt;10</formula>
    </cfRule>
  </conditionalFormatting>
  <conditionalFormatting sqref="D17454">
    <cfRule type="expression" dxfId="88" priority="45" stopIfTrue="1">
      <formula>E17454&lt;10</formula>
    </cfRule>
  </conditionalFormatting>
  <conditionalFormatting sqref="A17458">
    <cfRule type="expression" dxfId="87" priority="44" stopIfTrue="1">
      <formula>E17458&lt;10</formula>
    </cfRule>
  </conditionalFormatting>
  <conditionalFormatting sqref="B17458">
    <cfRule type="expression" dxfId="86" priority="43" stopIfTrue="1">
      <formula>E17458&lt;10</formula>
    </cfRule>
  </conditionalFormatting>
  <conditionalFormatting sqref="C17458">
    <cfRule type="expression" dxfId="85" priority="42" stopIfTrue="1">
      <formula>E17458&lt;10</formula>
    </cfRule>
  </conditionalFormatting>
  <conditionalFormatting sqref="D17458">
    <cfRule type="expression" dxfId="84" priority="41" stopIfTrue="1">
      <formula>E17458&lt;10</formula>
    </cfRule>
  </conditionalFormatting>
  <conditionalFormatting sqref="A17462">
    <cfRule type="expression" dxfId="83" priority="40" stopIfTrue="1">
      <formula>E17462&lt;10</formula>
    </cfRule>
  </conditionalFormatting>
  <conditionalFormatting sqref="B17462">
    <cfRule type="expression" dxfId="82" priority="39" stopIfTrue="1">
      <formula>E17462&lt;10</formula>
    </cfRule>
  </conditionalFormatting>
  <conditionalFormatting sqref="C17462">
    <cfRule type="expression" dxfId="81" priority="38" stopIfTrue="1">
      <formula>E17462&lt;10</formula>
    </cfRule>
  </conditionalFormatting>
  <conditionalFormatting sqref="D17462">
    <cfRule type="expression" dxfId="80" priority="37" stopIfTrue="1">
      <formula>E17462&lt;10</formula>
    </cfRule>
  </conditionalFormatting>
  <conditionalFormatting sqref="A17466">
    <cfRule type="expression" dxfId="79" priority="36" stopIfTrue="1">
      <formula>E17466&lt;10</formula>
    </cfRule>
  </conditionalFormatting>
  <conditionalFormatting sqref="B17466">
    <cfRule type="expression" dxfId="78" priority="35" stopIfTrue="1">
      <formula>E17466&lt;10</formula>
    </cfRule>
  </conditionalFormatting>
  <conditionalFormatting sqref="C17466">
    <cfRule type="expression" dxfId="77" priority="34" stopIfTrue="1">
      <formula>E17466&lt;10</formula>
    </cfRule>
  </conditionalFormatting>
  <conditionalFormatting sqref="D17466">
    <cfRule type="expression" dxfId="76" priority="33" stopIfTrue="1">
      <formula>E17466&lt;10</formula>
    </cfRule>
  </conditionalFormatting>
  <conditionalFormatting sqref="A17470">
    <cfRule type="expression" dxfId="75" priority="32" stopIfTrue="1">
      <formula>E17470&lt;10</formula>
    </cfRule>
  </conditionalFormatting>
  <conditionalFormatting sqref="B17470">
    <cfRule type="expression" dxfId="74" priority="31" stopIfTrue="1">
      <formula>E17470&lt;10</formula>
    </cfRule>
  </conditionalFormatting>
  <conditionalFormatting sqref="C17470">
    <cfRule type="expression" dxfId="73" priority="30" stopIfTrue="1">
      <formula>E17470&lt;10</formula>
    </cfRule>
  </conditionalFormatting>
  <conditionalFormatting sqref="D17470">
    <cfRule type="expression" dxfId="72" priority="29" stopIfTrue="1">
      <formula>E17470&lt;10</formula>
    </cfRule>
  </conditionalFormatting>
  <conditionalFormatting sqref="A17474">
    <cfRule type="expression" dxfId="71" priority="28" stopIfTrue="1">
      <formula>E17474&lt;10</formula>
    </cfRule>
  </conditionalFormatting>
  <conditionalFormatting sqref="B17474">
    <cfRule type="expression" dxfId="70" priority="27" stopIfTrue="1">
      <formula>E17474&lt;10</formula>
    </cfRule>
  </conditionalFormatting>
  <conditionalFormatting sqref="C17474">
    <cfRule type="expression" dxfId="69" priority="26" stopIfTrue="1">
      <formula>E17474&lt;10</formula>
    </cfRule>
  </conditionalFormatting>
  <conditionalFormatting sqref="D17474">
    <cfRule type="expression" dxfId="68" priority="25" stopIfTrue="1">
      <formula>E17474&lt;10</formula>
    </cfRule>
  </conditionalFormatting>
  <conditionalFormatting sqref="A17482">
    <cfRule type="expression" dxfId="67" priority="24" stopIfTrue="1">
      <formula>E17482&lt;10</formula>
    </cfRule>
  </conditionalFormatting>
  <conditionalFormatting sqref="B17482">
    <cfRule type="expression" dxfId="66" priority="23" stopIfTrue="1">
      <formula>E17482&lt;10</formula>
    </cfRule>
  </conditionalFormatting>
  <conditionalFormatting sqref="C17482">
    <cfRule type="expression" dxfId="65" priority="22" stopIfTrue="1">
      <formula>E17482&lt;10</formula>
    </cfRule>
  </conditionalFormatting>
  <conditionalFormatting sqref="D17482">
    <cfRule type="expression" dxfId="64" priority="21" stopIfTrue="1">
      <formula>E17482&lt;10</formula>
    </cfRule>
  </conditionalFormatting>
  <conditionalFormatting sqref="A17478">
    <cfRule type="expression" dxfId="63" priority="20" stopIfTrue="1">
      <formula>E17478&lt;10</formula>
    </cfRule>
  </conditionalFormatting>
  <conditionalFormatting sqref="B17478">
    <cfRule type="expression" dxfId="62" priority="19" stopIfTrue="1">
      <formula>E17478&lt;10</formula>
    </cfRule>
  </conditionalFormatting>
  <conditionalFormatting sqref="C17478">
    <cfRule type="expression" dxfId="61" priority="18" stopIfTrue="1">
      <formula>E17478&lt;10</formula>
    </cfRule>
  </conditionalFormatting>
  <conditionalFormatting sqref="D17478">
    <cfRule type="expression" dxfId="60" priority="17" stopIfTrue="1">
      <formula>E17478&lt;10</formula>
    </cfRule>
  </conditionalFormatting>
  <conditionalFormatting sqref="A17489">
    <cfRule type="expression" dxfId="59" priority="16" stopIfTrue="1">
      <formula>E17489&lt;10</formula>
    </cfRule>
  </conditionalFormatting>
  <conditionalFormatting sqref="B17489">
    <cfRule type="expression" dxfId="58" priority="15" stopIfTrue="1">
      <formula>E17489&lt;10</formula>
    </cfRule>
  </conditionalFormatting>
  <conditionalFormatting sqref="C17489">
    <cfRule type="expression" dxfId="57" priority="14" stopIfTrue="1">
      <formula>E17489&lt;10</formula>
    </cfRule>
  </conditionalFormatting>
  <conditionalFormatting sqref="D17489">
    <cfRule type="expression" dxfId="56" priority="13" stopIfTrue="1">
      <formula>E17489&lt;10</formula>
    </cfRule>
  </conditionalFormatting>
  <conditionalFormatting sqref="A17485">
    <cfRule type="expression" dxfId="55" priority="12" stopIfTrue="1">
      <formula>E17485&lt;10</formula>
    </cfRule>
  </conditionalFormatting>
  <conditionalFormatting sqref="B17485">
    <cfRule type="expression" dxfId="54" priority="11" stopIfTrue="1">
      <formula>E17485&lt;10</formula>
    </cfRule>
  </conditionalFormatting>
  <conditionalFormatting sqref="C17485">
    <cfRule type="expression" dxfId="53" priority="10" stopIfTrue="1">
      <formula>E17485&lt;10</formula>
    </cfRule>
  </conditionalFormatting>
  <conditionalFormatting sqref="D17485">
    <cfRule type="expression" dxfId="52" priority="9" stopIfTrue="1">
      <formula>E17485&lt;10</formula>
    </cfRule>
  </conditionalFormatting>
  <conditionalFormatting sqref="A17493">
    <cfRule type="expression" dxfId="51" priority="8" stopIfTrue="1">
      <formula>E17493&lt;10</formula>
    </cfRule>
  </conditionalFormatting>
  <conditionalFormatting sqref="B17493">
    <cfRule type="expression" dxfId="50" priority="7" stopIfTrue="1">
      <formula>E17493&lt;10</formula>
    </cfRule>
  </conditionalFormatting>
  <conditionalFormatting sqref="C17493">
    <cfRule type="expression" dxfId="49" priority="6" stopIfTrue="1">
      <formula>E17493&lt;10</formula>
    </cfRule>
  </conditionalFormatting>
  <conditionalFormatting sqref="D17493">
    <cfRule type="expression" dxfId="48" priority="5" stopIfTrue="1">
      <formula>E17493&lt;10</formula>
    </cfRule>
  </conditionalFormatting>
  <conditionalFormatting sqref="A17497">
    <cfRule type="expression" dxfId="47" priority="4" stopIfTrue="1">
      <formula>E17497&lt;10</formula>
    </cfRule>
  </conditionalFormatting>
  <conditionalFormatting sqref="B17497">
    <cfRule type="expression" dxfId="46" priority="3" stopIfTrue="1">
      <formula>E17497&lt;10</formula>
    </cfRule>
  </conditionalFormatting>
  <conditionalFormatting sqref="C17497">
    <cfRule type="expression" dxfId="45" priority="2" stopIfTrue="1">
      <formula>E17497&lt;10</formula>
    </cfRule>
  </conditionalFormatting>
  <conditionalFormatting sqref="D17497">
    <cfRule type="expression" dxfId="44" priority="1" stopIfTrue="1">
      <formula>E17497&lt;10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0B3CA-2EC9-4231-A68D-77485D2AD4D1}">
  <dimension ref="A1:F4221"/>
  <sheetViews>
    <sheetView showGridLines="0" topLeftCell="A23" zoomScale="145" zoomScaleNormal="145" workbookViewId="0">
      <selection activeCell="G15" sqref="G15"/>
    </sheetView>
  </sheetViews>
  <sheetFormatPr defaultColWidth="8.85546875" defaultRowHeight="12.75" x14ac:dyDescent="0.25"/>
  <cols>
    <col min="1" max="1" width="12.7109375" style="250" customWidth="1"/>
    <col min="2" max="2" width="65.28515625" style="250" customWidth="1"/>
    <col min="3" max="3" width="9.28515625" style="250" customWidth="1"/>
    <col min="4" max="4" width="10.42578125" style="250" customWidth="1"/>
    <col min="5" max="5" width="12.7109375" style="250" customWidth="1"/>
    <col min="6" max="6" width="14" style="250" customWidth="1"/>
    <col min="7" max="16384" width="8.85546875" style="250"/>
  </cols>
  <sheetData>
    <row r="1" spans="1:6" ht="12" customHeight="1" x14ac:dyDescent="0.25">
      <c r="A1" s="333" t="s">
        <v>560</v>
      </c>
      <c r="B1" s="247" t="s">
        <v>6253</v>
      </c>
      <c r="C1" s="248" t="s">
        <v>562</v>
      </c>
      <c r="D1" s="334" t="s">
        <v>563</v>
      </c>
      <c r="E1" s="335" t="s">
        <v>564</v>
      </c>
      <c r="F1" s="335" t="s">
        <v>565</v>
      </c>
    </row>
    <row r="2" spans="1:6" ht="12.75" customHeight="1" x14ac:dyDescent="0.2">
      <c r="A2" s="336" t="s">
        <v>6254</v>
      </c>
      <c r="B2" s="251" t="s">
        <v>566</v>
      </c>
      <c r="C2" s="252"/>
      <c r="D2" s="337"/>
      <c r="E2" s="337"/>
      <c r="F2" s="337"/>
    </row>
    <row r="3" spans="1:6" ht="12.75" customHeight="1" x14ac:dyDescent="0.2">
      <c r="A3" s="336" t="s">
        <v>6255</v>
      </c>
      <c r="B3" s="251" t="s">
        <v>567</v>
      </c>
      <c r="C3" s="252"/>
      <c r="D3" s="337"/>
      <c r="E3" s="337"/>
      <c r="F3" s="337"/>
    </row>
    <row r="4" spans="1:6" ht="25.5" customHeight="1" x14ac:dyDescent="0.25">
      <c r="A4" s="338" t="s">
        <v>568</v>
      </c>
      <c r="B4" s="254" t="s">
        <v>6256</v>
      </c>
      <c r="C4" s="255" t="s">
        <v>569</v>
      </c>
      <c r="D4" s="339"/>
      <c r="E4" s="340">
        <v>5388.88</v>
      </c>
      <c r="F4" s="340">
        <v>5388.88</v>
      </c>
    </row>
    <row r="5" spans="1:6" ht="25.5" customHeight="1" x14ac:dyDescent="0.25">
      <c r="A5" s="338" t="s">
        <v>570</v>
      </c>
      <c r="B5" s="254" t="s">
        <v>6257</v>
      </c>
      <c r="C5" s="255" t="s">
        <v>569</v>
      </c>
      <c r="D5" s="339"/>
      <c r="E5" s="340">
        <v>7166.17</v>
      </c>
      <c r="F5" s="340">
        <v>7166.17</v>
      </c>
    </row>
    <row r="6" spans="1:6" ht="25.5" customHeight="1" x14ac:dyDescent="0.25">
      <c r="A6" s="338" t="s">
        <v>571</v>
      </c>
      <c r="B6" s="254" t="s">
        <v>6258</v>
      </c>
      <c r="C6" s="255" t="s">
        <v>569</v>
      </c>
      <c r="D6" s="339"/>
      <c r="E6" s="340">
        <v>12241.41</v>
      </c>
      <c r="F6" s="340">
        <v>12241.41</v>
      </c>
    </row>
    <row r="7" spans="1:6" ht="25.5" customHeight="1" x14ac:dyDescent="0.25">
      <c r="A7" s="338" t="s">
        <v>572</v>
      </c>
      <c r="B7" s="254" t="s">
        <v>6259</v>
      </c>
      <c r="C7" s="255" t="s">
        <v>569</v>
      </c>
      <c r="D7" s="339"/>
      <c r="E7" s="340">
        <v>16784.41</v>
      </c>
      <c r="F7" s="340">
        <v>16784.41</v>
      </c>
    </row>
    <row r="8" spans="1:6" ht="25.5" customHeight="1" x14ac:dyDescent="0.25">
      <c r="A8" s="338" t="s">
        <v>573</v>
      </c>
      <c r="B8" s="254" t="s">
        <v>6260</v>
      </c>
      <c r="C8" s="255" t="s">
        <v>569</v>
      </c>
      <c r="D8" s="339"/>
      <c r="E8" s="340">
        <v>19559.64</v>
      </c>
      <c r="F8" s="340">
        <v>19559.64</v>
      </c>
    </row>
    <row r="9" spans="1:6" ht="12.75" customHeight="1" x14ac:dyDescent="0.2">
      <c r="A9" s="336" t="s">
        <v>6261</v>
      </c>
      <c r="B9" s="251" t="s">
        <v>574</v>
      </c>
      <c r="C9" s="252"/>
      <c r="D9" s="337"/>
      <c r="E9" s="337"/>
      <c r="F9" s="337"/>
    </row>
    <row r="10" spans="1:6" ht="34.15" customHeight="1" x14ac:dyDescent="0.25">
      <c r="A10" s="341" t="s">
        <v>575</v>
      </c>
      <c r="B10" s="253" t="s">
        <v>576</v>
      </c>
      <c r="C10" s="259" t="s">
        <v>569</v>
      </c>
      <c r="D10" s="342"/>
      <c r="E10" s="343">
        <v>6882.8</v>
      </c>
      <c r="F10" s="343">
        <v>6882.8</v>
      </c>
    </row>
    <row r="11" spans="1:6" ht="34.9" customHeight="1" x14ac:dyDescent="0.25">
      <c r="A11" s="341" t="s">
        <v>577</v>
      </c>
      <c r="B11" s="254" t="s">
        <v>6262</v>
      </c>
      <c r="C11" s="259" t="s">
        <v>569</v>
      </c>
      <c r="D11" s="342"/>
      <c r="E11" s="343">
        <v>11658.08</v>
      </c>
      <c r="F11" s="343">
        <v>11658.08</v>
      </c>
    </row>
    <row r="12" spans="1:6" ht="34.15" customHeight="1" x14ac:dyDescent="0.25">
      <c r="A12" s="341" t="s">
        <v>578</v>
      </c>
      <c r="B12" s="254" t="s">
        <v>6263</v>
      </c>
      <c r="C12" s="259" t="s">
        <v>569</v>
      </c>
      <c r="D12" s="342"/>
      <c r="E12" s="343">
        <v>15775.6</v>
      </c>
      <c r="F12" s="343">
        <v>15775.6</v>
      </c>
    </row>
    <row r="13" spans="1:6" ht="34.9" customHeight="1" x14ac:dyDescent="0.25">
      <c r="A13" s="341" t="s">
        <v>579</v>
      </c>
      <c r="B13" s="254" t="s">
        <v>6264</v>
      </c>
      <c r="C13" s="259" t="s">
        <v>569</v>
      </c>
      <c r="D13" s="342"/>
      <c r="E13" s="343">
        <v>20983.4</v>
      </c>
      <c r="F13" s="343">
        <v>20983.4</v>
      </c>
    </row>
    <row r="14" spans="1:6" ht="12.75" customHeight="1" x14ac:dyDescent="0.2">
      <c r="A14" s="336" t="s">
        <v>6265</v>
      </c>
      <c r="B14" s="251" t="s">
        <v>580</v>
      </c>
      <c r="C14" s="252"/>
      <c r="D14" s="337"/>
      <c r="E14" s="337"/>
      <c r="F14" s="337"/>
    </row>
    <row r="15" spans="1:6" ht="12.75" customHeight="1" x14ac:dyDescent="0.2">
      <c r="A15" s="338" t="s">
        <v>581</v>
      </c>
      <c r="B15" s="253" t="s">
        <v>582</v>
      </c>
      <c r="C15" s="255" t="s">
        <v>569</v>
      </c>
      <c r="D15" s="344"/>
      <c r="E15" s="340">
        <v>2711.35</v>
      </c>
      <c r="F15" s="340">
        <v>2711.35</v>
      </c>
    </row>
    <row r="16" spans="1:6" ht="12.75" customHeight="1" x14ac:dyDescent="0.2">
      <c r="A16" s="338" t="s">
        <v>583</v>
      </c>
      <c r="B16" s="253" t="s">
        <v>584</v>
      </c>
      <c r="C16" s="255" t="s">
        <v>569</v>
      </c>
      <c r="D16" s="344"/>
      <c r="E16" s="340">
        <v>3665.44</v>
      </c>
      <c r="F16" s="340">
        <v>3665.44</v>
      </c>
    </row>
    <row r="17" spans="1:6" ht="12.75" customHeight="1" x14ac:dyDescent="0.2">
      <c r="A17" s="338" t="s">
        <v>585</v>
      </c>
      <c r="B17" s="253" t="s">
        <v>586</v>
      </c>
      <c r="C17" s="255" t="s">
        <v>569</v>
      </c>
      <c r="D17" s="344"/>
      <c r="E17" s="340">
        <v>1988.49</v>
      </c>
      <c r="F17" s="340">
        <v>1988.49</v>
      </c>
    </row>
    <row r="18" spans="1:6" ht="12.75" customHeight="1" x14ac:dyDescent="0.2">
      <c r="A18" s="338" t="s">
        <v>587</v>
      </c>
      <c r="B18" s="253" t="s">
        <v>588</v>
      </c>
      <c r="C18" s="255" t="s">
        <v>569</v>
      </c>
      <c r="D18" s="344"/>
      <c r="E18" s="340">
        <v>2720.63</v>
      </c>
      <c r="F18" s="340">
        <v>2720.63</v>
      </c>
    </row>
    <row r="19" spans="1:6" ht="12.75" customHeight="1" x14ac:dyDescent="0.2">
      <c r="A19" s="338" t="s">
        <v>589</v>
      </c>
      <c r="B19" s="253" t="s">
        <v>590</v>
      </c>
      <c r="C19" s="255" t="s">
        <v>569</v>
      </c>
      <c r="D19" s="344"/>
      <c r="E19" s="340">
        <v>853.67</v>
      </c>
      <c r="F19" s="340">
        <v>853.67</v>
      </c>
    </row>
    <row r="20" spans="1:6" ht="12.75" customHeight="1" x14ac:dyDescent="0.2">
      <c r="A20" s="338" t="s">
        <v>591</v>
      </c>
      <c r="B20" s="253" t="s">
        <v>592</v>
      </c>
      <c r="C20" s="255" t="s">
        <v>569</v>
      </c>
      <c r="D20" s="344"/>
      <c r="E20" s="340">
        <v>1136.33</v>
      </c>
      <c r="F20" s="340">
        <v>1136.33</v>
      </c>
    </row>
    <row r="21" spans="1:6" ht="12.75" customHeight="1" x14ac:dyDescent="0.2">
      <c r="A21" s="338" t="s">
        <v>593</v>
      </c>
      <c r="B21" s="253" t="s">
        <v>594</v>
      </c>
      <c r="C21" s="255" t="s">
        <v>569</v>
      </c>
      <c r="D21" s="344"/>
      <c r="E21" s="340">
        <v>947.94</v>
      </c>
      <c r="F21" s="340">
        <v>947.94</v>
      </c>
    </row>
    <row r="22" spans="1:6" ht="12.75" customHeight="1" x14ac:dyDescent="0.2">
      <c r="A22" s="338" t="s">
        <v>595</v>
      </c>
      <c r="B22" s="253" t="s">
        <v>596</v>
      </c>
      <c r="C22" s="255" t="s">
        <v>569</v>
      </c>
      <c r="D22" s="344"/>
      <c r="E22" s="340">
        <v>1314.36</v>
      </c>
      <c r="F22" s="340">
        <v>1314.36</v>
      </c>
    </row>
    <row r="23" spans="1:6" ht="12.75" customHeight="1" x14ac:dyDescent="0.2">
      <c r="A23" s="338" t="s">
        <v>597</v>
      </c>
      <c r="B23" s="253" t="s">
        <v>598</v>
      </c>
      <c r="C23" s="255" t="s">
        <v>569</v>
      </c>
      <c r="D23" s="344"/>
      <c r="E23" s="340">
        <v>1824.62</v>
      </c>
      <c r="F23" s="340">
        <v>1824.62</v>
      </c>
    </row>
    <row r="24" spans="1:6" ht="12.75" customHeight="1" x14ac:dyDescent="0.2">
      <c r="A24" s="338" t="s">
        <v>599</v>
      </c>
      <c r="B24" s="253" t="s">
        <v>600</v>
      </c>
      <c r="C24" s="255" t="s">
        <v>569</v>
      </c>
      <c r="D24" s="344"/>
      <c r="E24" s="340">
        <v>2487.16</v>
      </c>
      <c r="F24" s="340">
        <v>2487.16</v>
      </c>
    </row>
    <row r="25" spans="1:6" ht="12.75" customHeight="1" x14ac:dyDescent="0.2">
      <c r="A25" s="338" t="s">
        <v>601</v>
      </c>
      <c r="B25" s="253" t="s">
        <v>602</v>
      </c>
      <c r="C25" s="255" t="s">
        <v>569</v>
      </c>
      <c r="D25" s="344"/>
      <c r="E25" s="340">
        <v>1575.18</v>
      </c>
      <c r="F25" s="340">
        <v>1575.18</v>
      </c>
    </row>
    <row r="26" spans="1:6" ht="12.75" customHeight="1" x14ac:dyDescent="0.2">
      <c r="A26" s="338" t="s">
        <v>603</v>
      </c>
      <c r="B26" s="253" t="s">
        <v>604</v>
      </c>
      <c r="C26" s="255" t="s">
        <v>569</v>
      </c>
      <c r="D26" s="344"/>
      <c r="E26" s="340">
        <v>2035.97</v>
      </c>
      <c r="F26" s="340">
        <v>2035.97</v>
      </c>
    </row>
    <row r="27" spans="1:6" ht="12.75" customHeight="1" x14ac:dyDescent="0.2">
      <c r="A27" s="336" t="s">
        <v>6266</v>
      </c>
      <c r="B27" s="251" t="s">
        <v>605</v>
      </c>
      <c r="C27" s="252"/>
      <c r="D27" s="337"/>
      <c r="E27" s="337"/>
      <c r="F27" s="337"/>
    </row>
    <row r="28" spans="1:6" ht="25.5" customHeight="1" x14ac:dyDescent="0.25">
      <c r="A28" s="338" t="s">
        <v>606</v>
      </c>
      <c r="B28" s="254" t="s">
        <v>6267</v>
      </c>
      <c r="C28" s="255" t="s">
        <v>48</v>
      </c>
      <c r="D28" s="340">
        <v>1217.58</v>
      </c>
      <c r="E28" s="339"/>
      <c r="F28" s="340">
        <v>1217.58</v>
      </c>
    </row>
    <row r="29" spans="1:6" ht="22.9" customHeight="1" x14ac:dyDescent="0.25">
      <c r="A29" s="338" t="s">
        <v>607</v>
      </c>
      <c r="B29" s="253" t="s">
        <v>608</v>
      </c>
      <c r="C29" s="262" t="s">
        <v>21</v>
      </c>
      <c r="D29" s="340">
        <v>0.05</v>
      </c>
      <c r="E29" s="340">
        <v>0.13</v>
      </c>
      <c r="F29" s="340">
        <v>0.18</v>
      </c>
    </row>
    <row r="30" spans="1:6" ht="34.9" customHeight="1" x14ac:dyDescent="0.25">
      <c r="A30" s="341" t="s">
        <v>609</v>
      </c>
      <c r="B30" s="254" t="s">
        <v>6268</v>
      </c>
      <c r="C30" s="263" t="s">
        <v>21</v>
      </c>
      <c r="D30" s="343">
        <v>0.51</v>
      </c>
      <c r="E30" s="343">
        <v>0.44</v>
      </c>
      <c r="F30" s="343">
        <v>0.95</v>
      </c>
    </row>
    <row r="31" spans="1:6" ht="34.15" customHeight="1" x14ac:dyDescent="0.25">
      <c r="A31" s="341" t="s">
        <v>610</v>
      </c>
      <c r="B31" s="254" t="s">
        <v>6269</v>
      </c>
      <c r="C31" s="263" t="s">
        <v>21</v>
      </c>
      <c r="D31" s="343">
        <v>0.39</v>
      </c>
      <c r="E31" s="343">
        <v>0.35</v>
      </c>
      <c r="F31" s="343">
        <v>0.74</v>
      </c>
    </row>
    <row r="32" spans="1:6" ht="25.5" customHeight="1" x14ac:dyDescent="0.25">
      <c r="A32" s="338" t="s">
        <v>611</v>
      </c>
      <c r="B32" s="254" t="s">
        <v>6270</v>
      </c>
      <c r="C32" s="262" t="s">
        <v>21</v>
      </c>
      <c r="D32" s="340">
        <v>0.33</v>
      </c>
      <c r="E32" s="340">
        <v>0.28000000000000003</v>
      </c>
      <c r="F32" s="340">
        <v>0.61</v>
      </c>
    </row>
    <row r="33" spans="1:6" ht="25.5" customHeight="1" x14ac:dyDescent="0.25">
      <c r="A33" s="338" t="s">
        <v>612</v>
      </c>
      <c r="B33" s="254" t="s">
        <v>6271</v>
      </c>
      <c r="C33" s="262" t="s">
        <v>21</v>
      </c>
      <c r="D33" s="340">
        <v>0.44</v>
      </c>
      <c r="E33" s="340">
        <v>0.38</v>
      </c>
      <c r="F33" s="340">
        <v>0.82</v>
      </c>
    </row>
    <row r="34" spans="1:6" ht="25.5" customHeight="1" x14ac:dyDescent="0.25">
      <c r="A34" s="338" t="s">
        <v>613</v>
      </c>
      <c r="B34" s="254" t="s">
        <v>6272</v>
      </c>
      <c r="C34" s="262" t="s">
        <v>21</v>
      </c>
      <c r="D34" s="340">
        <v>0.21</v>
      </c>
      <c r="E34" s="340">
        <v>0.43</v>
      </c>
      <c r="F34" s="340">
        <v>0.64</v>
      </c>
    </row>
    <row r="35" spans="1:6" ht="25.5" customHeight="1" x14ac:dyDescent="0.25">
      <c r="A35" s="338" t="s">
        <v>614</v>
      </c>
      <c r="B35" s="254" t="s">
        <v>6273</v>
      </c>
      <c r="C35" s="262" t="s">
        <v>21</v>
      </c>
      <c r="D35" s="340">
        <v>0.27</v>
      </c>
      <c r="E35" s="340">
        <v>0.24</v>
      </c>
      <c r="F35" s="340">
        <v>0.51</v>
      </c>
    </row>
    <row r="36" spans="1:6" ht="12" customHeight="1" x14ac:dyDescent="0.25">
      <c r="A36" s="333" t="s">
        <v>615</v>
      </c>
      <c r="B36" s="247" t="s">
        <v>6274</v>
      </c>
      <c r="C36" s="247" t="s">
        <v>21</v>
      </c>
      <c r="D36" s="334">
        <v>0.38</v>
      </c>
      <c r="E36" s="335">
        <v>0.35</v>
      </c>
      <c r="F36" s="335">
        <v>0.73</v>
      </c>
    </row>
    <row r="37" spans="1:6" ht="25.5" customHeight="1" x14ac:dyDescent="0.25">
      <c r="A37" s="338" t="s">
        <v>616</v>
      </c>
      <c r="B37" s="254" t="s">
        <v>6275</v>
      </c>
      <c r="C37" s="264" t="s">
        <v>21</v>
      </c>
      <c r="D37" s="340">
        <v>0.34</v>
      </c>
      <c r="E37" s="340">
        <v>0.28999999999999998</v>
      </c>
      <c r="F37" s="340">
        <v>0.63</v>
      </c>
    </row>
    <row r="38" spans="1:6" ht="25.5" customHeight="1" x14ac:dyDescent="0.25">
      <c r="A38" s="338" t="s">
        <v>617</v>
      </c>
      <c r="B38" s="254" t="s">
        <v>6276</v>
      </c>
      <c r="C38" s="264" t="s">
        <v>21</v>
      </c>
      <c r="D38" s="340">
        <v>0.33</v>
      </c>
      <c r="E38" s="340">
        <v>0.28000000000000003</v>
      </c>
      <c r="F38" s="340">
        <v>0.61</v>
      </c>
    </row>
    <row r="39" spans="1:6" ht="25.5" customHeight="1" x14ac:dyDescent="0.25">
      <c r="A39" s="338" t="s">
        <v>618</v>
      </c>
      <c r="B39" s="254" t="s">
        <v>6277</v>
      </c>
      <c r="C39" s="264" t="s">
        <v>21</v>
      </c>
      <c r="D39" s="340">
        <v>0.54</v>
      </c>
      <c r="E39" s="340">
        <v>0.46</v>
      </c>
      <c r="F39" s="340">
        <v>1</v>
      </c>
    </row>
    <row r="40" spans="1:6" ht="34.9" customHeight="1" x14ac:dyDescent="0.25">
      <c r="A40" s="341" t="s">
        <v>619</v>
      </c>
      <c r="B40" s="254" t="s">
        <v>6278</v>
      </c>
      <c r="C40" s="265" t="s">
        <v>21</v>
      </c>
      <c r="D40" s="343">
        <v>0.43</v>
      </c>
      <c r="E40" s="343">
        <v>0.37</v>
      </c>
      <c r="F40" s="343">
        <v>0.8</v>
      </c>
    </row>
    <row r="41" spans="1:6" ht="34.15" customHeight="1" x14ac:dyDescent="0.25">
      <c r="A41" s="341" t="s">
        <v>620</v>
      </c>
      <c r="B41" s="254" t="s">
        <v>6279</v>
      </c>
      <c r="C41" s="265" t="s">
        <v>21</v>
      </c>
      <c r="D41" s="343">
        <v>0.34</v>
      </c>
      <c r="E41" s="343">
        <v>0.28999999999999998</v>
      </c>
      <c r="F41" s="343">
        <v>0.63</v>
      </c>
    </row>
    <row r="42" spans="1:6" ht="25.5" customHeight="1" x14ac:dyDescent="0.25">
      <c r="A42" s="338" t="s">
        <v>621</v>
      </c>
      <c r="B42" s="254" t="s">
        <v>6280</v>
      </c>
      <c r="C42" s="264" t="s">
        <v>21</v>
      </c>
      <c r="D42" s="340">
        <v>0.45</v>
      </c>
      <c r="E42" s="340">
        <v>0.39</v>
      </c>
      <c r="F42" s="340">
        <v>0.84</v>
      </c>
    </row>
    <row r="43" spans="1:6" ht="25.5" customHeight="1" x14ac:dyDescent="0.25">
      <c r="A43" s="338" t="s">
        <v>622</v>
      </c>
      <c r="B43" s="254" t="s">
        <v>6281</v>
      </c>
      <c r="C43" s="264" t="s">
        <v>21</v>
      </c>
      <c r="D43" s="340">
        <v>0.37</v>
      </c>
      <c r="E43" s="340">
        <v>0.32</v>
      </c>
      <c r="F43" s="340">
        <v>0.69</v>
      </c>
    </row>
    <row r="44" spans="1:6" ht="25.5" customHeight="1" x14ac:dyDescent="0.25">
      <c r="A44" s="338" t="s">
        <v>623</v>
      </c>
      <c r="B44" s="254" t="s">
        <v>6282</v>
      </c>
      <c r="C44" s="264" t="s">
        <v>21</v>
      </c>
      <c r="D44" s="340">
        <v>0.32</v>
      </c>
      <c r="E44" s="340">
        <v>0.28000000000000003</v>
      </c>
      <c r="F44" s="340">
        <v>0.6</v>
      </c>
    </row>
    <row r="45" spans="1:6" ht="25.5" customHeight="1" x14ac:dyDescent="0.25">
      <c r="A45" s="338" t="s">
        <v>624</v>
      </c>
      <c r="B45" s="254" t="s">
        <v>6283</v>
      </c>
      <c r="C45" s="264" t="s">
        <v>21</v>
      </c>
      <c r="D45" s="340">
        <v>0.53</v>
      </c>
      <c r="E45" s="340">
        <v>0.46</v>
      </c>
      <c r="F45" s="340">
        <v>0.99</v>
      </c>
    </row>
    <row r="46" spans="1:6" ht="25.5" customHeight="1" x14ac:dyDescent="0.25">
      <c r="A46" s="338" t="s">
        <v>625</v>
      </c>
      <c r="B46" s="254" t="s">
        <v>6284</v>
      </c>
      <c r="C46" s="264" t="s">
        <v>21</v>
      </c>
      <c r="D46" s="340">
        <v>0.35</v>
      </c>
      <c r="E46" s="340">
        <v>0.3</v>
      </c>
      <c r="F46" s="340">
        <v>0.65</v>
      </c>
    </row>
    <row r="47" spans="1:6" ht="25.5" customHeight="1" x14ac:dyDescent="0.25">
      <c r="A47" s="338" t="s">
        <v>626</v>
      </c>
      <c r="B47" s="254" t="s">
        <v>6285</v>
      </c>
      <c r="C47" s="264" t="s">
        <v>21</v>
      </c>
      <c r="D47" s="340">
        <v>0.21</v>
      </c>
      <c r="E47" s="340">
        <v>0.32</v>
      </c>
      <c r="F47" s="340">
        <v>0.53</v>
      </c>
    </row>
    <row r="48" spans="1:6" ht="25.5" customHeight="1" x14ac:dyDescent="0.25">
      <c r="A48" s="338" t="s">
        <v>627</v>
      </c>
      <c r="B48" s="254" t="s">
        <v>6286</v>
      </c>
      <c r="C48" s="264" t="s">
        <v>21</v>
      </c>
      <c r="D48" s="340">
        <v>0.22</v>
      </c>
      <c r="E48" s="340">
        <v>0.2</v>
      </c>
      <c r="F48" s="340">
        <v>0.42</v>
      </c>
    </row>
    <row r="49" spans="1:6" ht="25.5" customHeight="1" x14ac:dyDescent="0.25">
      <c r="A49" s="338" t="s">
        <v>628</v>
      </c>
      <c r="B49" s="254" t="s">
        <v>6287</v>
      </c>
      <c r="C49" s="264" t="s">
        <v>21</v>
      </c>
      <c r="D49" s="340">
        <v>0.16</v>
      </c>
      <c r="E49" s="340">
        <v>0.14000000000000001</v>
      </c>
      <c r="F49" s="340">
        <v>0.3</v>
      </c>
    </row>
    <row r="50" spans="1:6" ht="25.5" customHeight="1" x14ac:dyDescent="0.25">
      <c r="A50" s="338" t="s">
        <v>629</v>
      </c>
      <c r="B50" s="254" t="s">
        <v>6288</v>
      </c>
      <c r="C50" s="264" t="s">
        <v>21</v>
      </c>
      <c r="D50" s="340">
        <v>0.12</v>
      </c>
      <c r="E50" s="340">
        <v>0.12</v>
      </c>
      <c r="F50" s="340">
        <v>0.24</v>
      </c>
    </row>
    <row r="51" spans="1:6" ht="25.5" customHeight="1" x14ac:dyDescent="0.25">
      <c r="A51" s="338" t="s">
        <v>630</v>
      </c>
      <c r="B51" s="254" t="s">
        <v>631</v>
      </c>
      <c r="C51" s="264" t="s">
        <v>21</v>
      </c>
      <c r="D51" s="340">
        <v>0.11</v>
      </c>
      <c r="E51" s="340">
        <v>0.09</v>
      </c>
      <c r="F51" s="340">
        <v>0.2</v>
      </c>
    </row>
    <row r="52" spans="1:6" ht="22.9" customHeight="1" x14ac:dyDescent="0.25">
      <c r="A52" s="338" t="s">
        <v>632</v>
      </c>
      <c r="B52" s="253" t="s">
        <v>6289</v>
      </c>
      <c r="C52" s="264" t="s">
        <v>633</v>
      </c>
      <c r="D52" s="340">
        <v>819.36</v>
      </c>
      <c r="E52" s="340">
        <v>561.52</v>
      </c>
      <c r="F52" s="340">
        <v>1380.88</v>
      </c>
    </row>
    <row r="53" spans="1:6" ht="12.75" customHeight="1" x14ac:dyDescent="0.25">
      <c r="A53" s="338" t="s">
        <v>634</v>
      </c>
      <c r="B53" s="253" t="s">
        <v>6290</v>
      </c>
      <c r="C53" s="264" t="s">
        <v>569</v>
      </c>
      <c r="D53" s="340">
        <v>856.15</v>
      </c>
      <c r="E53" s="340">
        <v>383.82</v>
      </c>
      <c r="F53" s="340">
        <v>1239.97</v>
      </c>
    </row>
    <row r="54" spans="1:6" ht="25.5" customHeight="1" x14ac:dyDescent="0.25">
      <c r="A54" s="338" t="s">
        <v>6291</v>
      </c>
      <c r="B54" s="254" t="s">
        <v>635</v>
      </c>
      <c r="C54" s="264"/>
      <c r="D54" s="340"/>
      <c r="E54" s="340"/>
      <c r="F54" s="340"/>
    </row>
    <row r="55" spans="1:6" ht="12.75" customHeight="1" x14ac:dyDescent="0.2">
      <c r="A55" s="336" t="s">
        <v>636</v>
      </c>
      <c r="B55" s="251" t="s">
        <v>6292</v>
      </c>
      <c r="C55" s="252" t="s">
        <v>48</v>
      </c>
      <c r="D55" s="337">
        <v>1207.8900000000001</v>
      </c>
      <c r="E55" s="337"/>
      <c r="F55" s="337">
        <v>1207.8900000000001</v>
      </c>
    </row>
    <row r="56" spans="1:6" ht="25.5" customHeight="1" x14ac:dyDescent="0.25">
      <c r="A56" s="338" t="s">
        <v>637</v>
      </c>
      <c r="B56" s="254" t="s">
        <v>6293</v>
      </c>
      <c r="C56" s="264" t="s">
        <v>48</v>
      </c>
      <c r="D56" s="340">
        <v>6562.46</v>
      </c>
      <c r="E56" s="339"/>
      <c r="F56" s="340">
        <v>6562.46</v>
      </c>
    </row>
    <row r="57" spans="1:6" ht="25.5" customHeight="1" x14ac:dyDescent="0.25">
      <c r="A57" s="338" t="s">
        <v>638</v>
      </c>
      <c r="B57" s="254" t="s">
        <v>639</v>
      </c>
      <c r="C57" s="264" t="s">
        <v>52</v>
      </c>
      <c r="D57" s="340">
        <v>87.17</v>
      </c>
      <c r="E57" s="339"/>
      <c r="F57" s="340">
        <v>87.17</v>
      </c>
    </row>
    <row r="58" spans="1:6" ht="12.75" customHeight="1" x14ac:dyDescent="0.2">
      <c r="A58" s="338" t="s">
        <v>640</v>
      </c>
      <c r="B58" s="253" t="s">
        <v>641</v>
      </c>
      <c r="C58" s="264" t="s">
        <v>52</v>
      </c>
      <c r="D58" s="340">
        <v>96.35</v>
      </c>
      <c r="E58" s="344"/>
      <c r="F58" s="340">
        <v>96.35</v>
      </c>
    </row>
    <row r="59" spans="1:6" ht="12.75" customHeight="1" x14ac:dyDescent="0.2">
      <c r="A59" s="338" t="s">
        <v>642</v>
      </c>
      <c r="B59" s="253" t="s">
        <v>643</v>
      </c>
      <c r="C59" s="264" t="s">
        <v>52</v>
      </c>
      <c r="D59" s="340">
        <v>355.16</v>
      </c>
      <c r="E59" s="344"/>
      <c r="F59" s="340">
        <v>355.16</v>
      </c>
    </row>
    <row r="60" spans="1:6" ht="12.75" customHeight="1" x14ac:dyDescent="0.2">
      <c r="A60" s="338" t="s">
        <v>644</v>
      </c>
      <c r="B60" s="253" t="s">
        <v>645</v>
      </c>
      <c r="C60" s="264" t="s">
        <v>52</v>
      </c>
      <c r="D60" s="340">
        <v>639.46</v>
      </c>
      <c r="E60" s="344"/>
      <c r="F60" s="340">
        <v>639.46</v>
      </c>
    </row>
    <row r="61" spans="1:6" ht="12.75" customHeight="1" x14ac:dyDescent="0.2">
      <c r="A61" s="338" t="s">
        <v>646</v>
      </c>
      <c r="B61" s="253" t="s">
        <v>6294</v>
      </c>
      <c r="C61" s="264" t="s">
        <v>52</v>
      </c>
      <c r="D61" s="340">
        <v>89.75</v>
      </c>
      <c r="E61" s="344"/>
      <c r="F61" s="340">
        <v>89.75</v>
      </c>
    </row>
    <row r="62" spans="1:6" ht="25.5" customHeight="1" x14ac:dyDescent="0.25">
      <c r="A62" s="338" t="s">
        <v>6295</v>
      </c>
      <c r="B62" s="254" t="s">
        <v>647</v>
      </c>
      <c r="C62" s="264"/>
      <c r="D62" s="340"/>
      <c r="E62" s="339"/>
      <c r="F62" s="340"/>
    </row>
    <row r="63" spans="1:6" ht="12.75" customHeight="1" x14ac:dyDescent="0.2">
      <c r="A63" s="336" t="s">
        <v>648</v>
      </c>
      <c r="B63" s="251" t="s">
        <v>6296</v>
      </c>
      <c r="C63" s="252" t="s">
        <v>48</v>
      </c>
      <c r="D63" s="337">
        <v>319.91000000000003</v>
      </c>
      <c r="E63" s="337"/>
      <c r="F63" s="337">
        <v>319.91000000000003</v>
      </c>
    </row>
    <row r="64" spans="1:6" ht="25.5" customHeight="1" x14ac:dyDescent="0.25">
      <c r="A64" s="338" t="s">
        <v>649</v>
      </c>
      <c r="B64" s="254" t="s">
        <v>650</v>
      </c>
      <c r="C64" s="264" t="s">
        <v>21</v>
      </c>
      <c r="D64" s="340">
        <v>2.71</v>
      </c>
      <c r="E64" s="339">
        <v>5.0599999999999996</v>
      </c>
      <c r="F64" s="340">
        <v>7.77</v>
      </c>
    </row>
    <row r="65" spans="1:6" ht="12.75" customHeight="1" x14ac:dyDescent="0.25">
      <c r="A65" s="338" t="s">
        <v>651</v>
      </c>
      <c r="B65" s="253" t="s">
        <v>652</v>
      </c>
      <c r="C65" s="264" t="s">
        <v>21</v>
      </c>
      <c r="D65" s="340">
        <v>108.64</v>
      </c>
      <c r="E65" s="340">
        <v>37.4</v>
      </c>
      <c r="F65" s="340">
        <v>146.04</v>
      </c>
    </row>
    <row r="66" spans="1:6" ht="12.75" customHeight="1" x14ac:dyDescent="0.25">
      <c r="A66" s="338" t="s">
        <v>653</v>
      </c>
      <c r="B66" s="253" t="s">
        <v>654</v>
      </c>
      <c r="C66" s="264" t="s">
        <v>21</v>
      </c>
      <c r="D66" s="340">
        <v>25.71</v>
      </c>
      <c r="E66" s="340">
        <v>35.67</v>
      </c>
      <c r="F66" s="340">
        <v>61.38</v>
      </c>
    </row>
    <row r="67" spans="1:6" ht="12.75" customHeight="1" x14ac:dyDescent="0.25">
      <c r="A67" s="338" t="s">
        <v>655</v>
      </c>
      <c r="B67" s="253" t="s">
        <v>656</v>
      </c>
      <c r="C67" s="264" t="s">
        <v>21</v>
      </c>
      <c r="D67" s="340"/>
      <c r="E67" s="340">
        <v>25.31</v>
      </c>
      <c r="F67" s="340">
        <v>25.31</v>
      </c>
    </row>
    <row r="68" spans="1:6" ht="12.75" customHeight="1" x14ac:dyDescent="0.2">
      <c r="A68" s="338" t="s">
        <v>657</v>
      </c>
      <c r="B68" s="253" t="s">
        <v>658</v>
      </c>
      <c r="C68" s="264" t="s">
        <v>52</v>
      </c>
      <c r="D68" s="344">
        <v>1.03</v>
      </c>
      <c r="E68" s="340">
        <v>3.74</v>
      </c>
      <c r="F68" s="340">
        <v>4.7699999999999996</v>
      </c>
    </row>
    <row r="69" spans="1:6" ht="12.75" customHeight="1" x14ac:dyDescent="0.25">
      <c r="A69" s="338" t="s">
        <v>659</v>
      </c>
      <c r="B69" s="253" t="s">
        <v>6297</v>
      </c>
      <c r="C69" s="264" t="s">
        <v>25</v>
      </c>
      <c r="D69" s="340"/>
      <c r="E69" s="340">
        <v>381.94</v>
      </c>
      <c r="F69" s="340">
        <v>381.94</v>
      </c>
    </row>
    <row r="70" spans="1:6" ht="12" customHeight="1" x14ac:dyDescent="0.25">
      <c r="A70" s="333" t="s">
        <v>660</v>
      </c>
      <c r="B70" s="247" t="s">
        <v>661</v>
      </c>
      <c r="C70" s="247" t="s">
        <v>52</v>
      </c>
      <c r="D70" s="334">
        <v>204.12</v>
      </c>
      <c r="E70" s="335"/>
      <c r="F70" s="335">
        <v>204.12</v>
      </c>
    </row>
    <row r="71" spans="1:6" ht="25.5" customHeight="1" x14ac:dyDescent="0.25">
      <c r="A71" s="338" t="s">
        <v>662</v>
      </c>
      <c r="B71" s="254" t="s">
        <v>663</v>
      </c>
      <c r="C71" s="264" t="s">
        <v>52</v>
      </c>
      <c r="D71" s="339">
        <v>211.16</v>
      </c>
      <c r="E71" s="340"/>
      <c r="F71" s="340">
        <v>211.16</v>
      </c>
    </row>
    <row r="72" spans="1:6" ht="12.75" customHeight="1" x14ac:dyDescent="0.2">
      <c r="A72" s="338" t="s">
        <v>664</v>
      </c>
      <c r="B72" s="253" t="s">
        <v>665</v>
      </c>
      <c r="C72" s="264" t="s">
        <v>52</v>
      </c>
      <c r="D72" s="340">
        <v>286.60000000000002</v>
      </c>
      <c r="E72" s="344"/>
      <c r="F72" s="340">
        <v>286.60000000000002</v>
      </c>
    </row>
    <row r="73" spans="1:6" ht="12.75" customHeight="1" x14ac:dyDescent="0.2">
      <c r="A73" s="338" t="s">
        <v>666</v>
      </c>
      <c r="B73" s="253" t="s">
        <v>667</v>
      </c>
      <c r="C73" s="264" t="s">
        <v>52</v>
      </c>
      <c r="D73" s="340">
        <v>292.81</v>
      </c>
      <c r="E73" s="344"/>
      <c r="F73" s="340">
        <v>292.81</v>
      </c>
    </row>
    <row r="74" spans="1:6" ht="12.75" customHeight="1" x14ac:dyDescent="0.2">
      <c r="A74" s="338" t="s">
        <v>668</v>
      </c>
      <c r="B74" s="253" t="s">
        <v>6298</v>
      </c>
      <c r="C74" s="264" t="s">
        <v>48</v>
      </c>
      <c r="D74" s="340">
        <v>275.54000000000002</v>
      </c>
      <c r="E74" s="344"/>
      <c r="F74" s="340">
        <v>275.54000000000002</v>
      </c>
    </row>
    <row r="75" spans="1:6" ht="12.75" customHeight="1" x14ac:dyDescent="0.2">
      <c r="A75" s="338" t="s">
        <v>669</v>
      </c>
      <c r="B75" s="253" t="s">
        <v>6299</v>
      </c>
      <c r="C75" s="264" t="s">
        <v>569</v>
      </c>
      <c r="D75" s="340">
        <v>11.1</v>
      </c>
      <c r="E75" s="344"/>
      <c r="F75" s="340">
        <v>11.1</v>
      </c>
    </row>
    <row r="76" spans="1:6" ht="25.5" customHeight="1" x14ac:dyDescent="0.25">
      <c r="A76" s="338" t="s">
        <v>670</v>
      </c>
      <c r="B76" s="254" t="s">
        <v>6300</v>
      </c>
      <c r="C76" s="264" t="s">
        <v>569</v>
      </c>
      <c r="D76" s="340">
        <v>11.37</v>
      </c>
      <c r="E76" s="339"/>
      <c r="F76" s="340">
        <v>11.37</v>
      </c>
    </row>
    <row r="77" spans="1:6" ht="25.5" customHeight="1" x14ac:dyDescent="0.25">
      <c r="A77" s="338" t="s">
        <v>671</v>
      </c>
      <c r="B77" s="254" t="s">
        <v>6301</v>
      </c>
      <c r="C77" s="264" t="s">
        <v>569</v>
      </c>
      <c r="D77" s="340">
        <v>13.57</v>
      </c>
      <c r="E77" s="339"/>
      <c r="F77" s="340">
        <v>13.57</v>
      </c>
    </row>
    <row r="78" spans="1:6" ht="25.5" customHeight="1" x14ac:dyDescent="0.25">
      <c r="A78" s="338" t="s">
        <v>672</v>
      </c>
      <c r="B78" s="254" t="s">
        <v>6302</v>
      </c>
      <c r="C78" s="264" t="s">
        <v>569</v>
      </c>
      <c r="D78" s="340">
        <v>16.649999999999999</v>
      </c>
      <c r="E78" s="339"/>
      <c r="F78" s="340">
        <v>16.649999999999999</v>
      </c>
    </row>
    <row r="79" spans="1:6" ht="25.5" customHeight="1" x14ac:dyDescent="0.25">
      <c r="A79" s="338" t="s">
        <v>673</v>
      </c>
      <c r="B79" s="254" t="s">
        <v>6303</v>
      </c>
      <c r="C79" s="264" t="s">
        <v>569</v>
      </c>
      <c r="D79" s="340">
        <v>16.760000000000002</v>
      </c>
      <c r="E79" s="339"/>
      <c r="F79" s="340">
        <v>16.760000000000002</v>
      </c>
    </row>
    <row r="80" spans="1:6" ht="25.5" customHeight="1" x14ac:dyDescent="0.25">
      <c r="A80" s="338" t="s">
        <v>674</v>
      </c>
      <c r="B80" s="254" t="s">
        <v>6304</v>
      </c>
      <c r="C80" s="264" t="s">
        <v>569</v>
      </c>
      <c r="D80" s="340">
        <v>20.010000000000002</v>
      </c>
      <c r="E80" s="339"/>
      <c r="F80" s="340">
        <v>20.010000000000002</v>
      </c>
    </row>
    <row r="81" spans="1:6" ht="25.5" customHeight="1" x14ac:dyDescent="0.25">
      <c r="A81" s="338" t="s">
        <v>675</v>
      </c>
      <c r="B81" s="254" t="s">
        <v>6305</v>
      </c>
      <c r="C81" s="264" t="s">
        <v>569</v>
      </c>
      <c r="D81" s="340">
        <v>20.74</v>
      </c>
      <c r="E81" s="339"/>
      <c r="F81" s="340">
        <v>20.74</v>
      </c>
    </row>
    <row r="82" spans="1:6" ht="25.5" customHeight="1" x14ac:dyDescent="0.25">
      <c r="A82" s="338" t="s">
        <v>676</v>
      </c>
      <c r="B82" s="254" t="s">
        <v>6306</v>
      </c>
      <c r="C82" s="264" t="s">
        <v>569</v>
      </c>
      <c r="D82" s="340">
        <v>22.2</v>
      </c>
      <c r="E82" s="339"/>
      <c r="F82" s="340">
        <v>22.2</v>
      </c>
    </row>
    <row r="83" spans="1:6" ht="25.5" customHeight="1" x14ac:dyDescent="0.25">
      <c r="A83" s="338" t="s">
        <v>677</v>
      </c>
      <c r="B83" s="254" t="s">
        <v>6307</v>
      </c>
      <c r="C83" s="264" t="s">
        <v>569</v>
      </c>
      <c r="D83" s="340">
        <v>22.35</v>
      </c>
      <c r="E83" s="339"/>
      <c r="F83" s="340">
        <v>22.35</v>
      </c>
    </row>
    <row r="84" spans="1:6" ht="25.5" customHeight="1" x14ac:dyDescent="0.25">
      <c r="A84" s="338" t="s">
        <v>678</v>
      </c>
      <c r="B84" s="254" t="s">
        <v>6308</v>
      </c>
      <c r="C84" s="264" t="s">
        <v>569</v>
      </c>
      <c r="D84" s="340">
        <v>26.68</v>
      </c>
      <c r="E84" s="339"/>
      <c r="F84" s="340">
        <v>26.68</v>
      </c>
    </row>
    <row r="85" spans="1:6" ht="25.5" customHeight="1" x14ac:dyDescent="0.25">
      <c r="A85" s="338" t="s">
        <v>679</v>
      </c>
      <c r="B85" s="254" t="s">
        <v>6309</v>
      </c>
      <c r="C85" s="264" t="s">
        <v>569</v>
      </c>
      <c r="D85" s="340">
        <v>27.65</v>
      </c>
      <c r="E85" s="339"/>
      <c r="F85" s="340">
        <v>27.65</v>
      </c>
    </row>
    <row r="86" spans="1:6" ht="25.5" customHeight="1" x14ac:dyDescent="0.25">
      <c r="A86" s="338" t="s">
        <v>680</v>
      </c>
      <c r="B86" s="254" t="s">
        <v>681</v>
      </c>
      <c r="C86" s="264" t="s">
        <v>52</v>
      </c>
      <c r="D86" s="340">
        <v>181.56</v>
      </c>
      <c r="E86" s="339"/>
      <c r="F86" s="340">
        <v>181.56</v>
      </c>
    </row>
    <row r="87" spans="1:6" ht="25.5" customHeight="1" x14ac:dyDescent="0.25">
      <c r="A87" s="338" t="s">
        <v>682</v>
      </c>
      <c r="B87" s="254" t="s">
        <v>683</v>
      </c>
      <c r="C87" s="264" t="s">
        <v>52</v>
      </c>
      <c r="D87" s="340">
        <v>266.39999999999998</v>
      </c>
      <c r="E87" s="339"/>
      <c r="F87" s="340">
        <v>266.39999999999998</v>
      </c>
    </row>
    <row r="88" spans="1:6" ht="12.75" customHeight="1" x14ac:dyDescent="0.2">
      <c r="A88" s="338" t="s">
        <v>684</v>
      </c>
      <c r="B88" s="253" t="s">
        <v>685</v>
      </c>
      <c r="C88" s="264" t="s">
        <v>52</v>
      </c>
      <c r="D88" s="340">
        <v>301.11</v>
      </c>
      <c r="E88" s="344"/>
      <c r="F88" s="340">
        <v>301.11</v>
      </c>
    </row>
    <row r="89" spans="1:6" ht="12.75" customHeight="1" x14ac:dyDescent="0.2">
      <c r="A89" s="338" t="s">
        <v>686</v>
      </c>
      <c r="B89" s="253" t="s">
        <v>687</v>
      </c>
      <c r="C89" s="264" t="s">
        <v>52</v>
      </c>
      <c r="D89" s="340">
        <v>334.82</v>
      </c>
      <c r="E89" s="344"/>
      <c r="F89" s="340">
        <v>334.82</v>
      </c>
    </row>
    <row r="90" spans="1:6" ht="12.75" customHeight="1" x14ac:dyDescent="0.2">
      <c r="A90" s="338" t="s">
        <v>688</v>
      </c>
      <c r="B90" s="253" t="s">
        <v>689</v>
      </c>
      <c r="C90" s="264" t="s">
        <v>52</v>
      </c>
      <c r="D90" s="340">
        <v>386.18</v>
      </c>
      <c r="E90" s="344"/>
      <c r="F90" s="340">
        <v>386.18</v>
      </c>
    </row>
    <row r="91" spans="1:6" ht="12.75" customHeight="1" x14ac:dyDescent="0.2">
      <c r="A91" s="338" t="s">
        <v>690</v>
      </c>
      <c r="B91" s="253" t="s">
        <v>691</v>
      </c>
      <c r="C91" s="264" t="s">
        <v>52</v>
      </c>
      <c r="D91" s="340">
        <v>468.12</v>
      </c>
      <c r="E91" s="344"/>
      <c r="F91" s="340">
        <v>468.12</v>
      </c>
    </row>
    <row r="92" spans="1:6" ht="12.75" customHeight="1" x14ac:dyDescent="0.2">
      <c r="A92" s="338" t="s">
        <v>692</v>
      </c>
      <c r="B92" s="253" t="s">
        <v>693</v>
      </c>
      <c r="C92" s="264" t="s">
        <v>52</v>
      </c>
      <c r="D92" s="340">
        <v>200.54</v>
      </c>
      <c r="E92" s="344"/>
      <c r="F92" s="340">
        <v>200.54</v>
      </c>
    </row>
    <row r="93" spans="1:6" ht="12.75" customHeight="1" x14ac:dyDescent="0.2">
      <c r="A93" s="338" t="s">
        <v>694</v>
      </c>
      <c r="B93" s="253" t="s">
        <v>6310</v>
      </c>
      <c r="C93" s="264" t="s">
        <v>48</v>
      </c>
      <c r="D93" s="340">
        <v>1673.92</v>
      </c>
      <c r="E93" s="344">
        <v>3438.59</v>
      </c>
      <c r="F93" s="340">
        <v>5112.51</v>
      </c>
    </row>
    <row r="94" spans="1:6" ht="12.75" customHeight="1" x14ac:dyDescent="0.2">
      <c r="A94" s="338" t="s">
        <v>695</v>
      </c>
      <c r="B94" s="253" t="s">
        <v>6311</v>
      </c>
      <c r="C94" s="264" t="s">
        <v>21</v>
      </c>
      <c r="D94" s="340">
        <v>6.47</v>
      </c>
      <c r="E94" s="344">
        <v>36.56</v>
      </c>
      <c r="F94" s="340">
        <v>43.03</v>
      </c>
    </row>
    <row r="95" spans="1:6" ht="25.5" customHeight="1" x14ac:dyDescent="0.25">
      <c r="A95" s="338" t="s">
        <v>696</v>
      </c>
      <c r="B95" s="254" t="s">
        <v>6312</v>
      </c>
      <c r="C95" s="264" t="s">
        <v>21</v>
      </c>
      <c r="D95" s="340">
        <v>296</v>
      </c>
      <c r="E95" s="340">
        <v>260.83999999999997</v>
      </c>
      <c r="F95" s="340">
        <v>556.84</v>
      </c>
    </row>
    <row r="96" spans="1:6" ht="25.5" customHeight="1" x14ac:dyDescent="0.25">
      <c r="A96" s="338" t="s">
        <v>6313</v>
      </c>
      <c r="B96" s="254" t="s">
        <v>697</v>
      </c>
      <c r="C96" s="264"/>
      <c r="D96" s="340"/>
      <c r="E96" s="340"/>
      <c r="F96" s="340"/>
    </row>
    <row r="97" spans="1:6" ht="22.9" customHeight="1" x14ac:dyDescent="0.25">
      <c r="A97" s="338" t="s">
        <v>698</v>
      </c>
      <c r="B97" s="253" t="s">
        <v>6314</v>
      </c>
      <c r="C97" s="264" t="s">
        <v>569</v>
      </c>
      <c r="D97" s="340">
        <v>206</v>
      </c>
      <c r="E97" s="340">
        <v>7639.23</v>
      </c>
      <c r="F97" s="340">
        <v>7845.23</v>
      </c>
    </row>
    <row r="98" spans="1:6" ht="12.75" customHeight="1" x14ac:dyDescent="0.2">
      <c r="A98" s="336" t="s">
        <v>699</v>
      </c>
      <c r="B98" s="251" t="s">
        <v>700</v>
      </c>
      <c r="C98" s="252" t="s">
        <v>569</v>
      </c>
      <c r="D98" s="337">
        <v>206</v>
      </c>
      <c r="E98" s="337">
        <v>10232.76</v>
      </c>
      <c r="F98" s="337">
        <v>10438.76</v>
      </c>
    </row>
    <row r="99" spans="1:6" ht="25.5" customHeight="1" x14ac:dyDescent="0.25">
      <c r="A99" s="338" t="s">
        <v>701</v>
      </c>
      <c r="B99" s="254" t="s">
        <v>702</v>
      </c>
      <c r="C99" s="264" t="s">
        <v>569</v>
      </c>
      <c r="D99" s="340">
        <v>206</v>
      </c>
      <c r="E99" s="340">
        <v>9054.33</v>
      </c>
      <c r="F99" s="340">
        <v>9260.33</v>
      </c>
    </row>
    <row r="100" spans="1:6" ht="12.75" customHeight="1" x14ac:dyDescent="0.25">
      <c r="A100" s="338" t="s">
        <v>703</v>
      </c>
      <c r="B100" s="253" t="s">
        <v>704</v>
      </c>
      <c r="C100" s="264" t="s">
        <v>569</v>
      </c>
      <c r="D100" s="340">
        <v>594.5</v>
      </c>
      <c r="E100" s="340">
        <v>21085.47</v>
      </c>
      <c r="F100" s="340">
        <v>21679.97</v>
      </c>
    </row>
    <row r="101" spans="1:6" ht="12.75" customHeight="1" x14ac:dyDescent="0.25">
      <c r="A101" s="338" t="s">
        <v>705</v>
      </c>
      <c r="B101" s="253" t="s">
        <v>706</v>
      </c>
      <c r="C101" s="264" t="s">
        <v>569</v>
      </c>
      <c r="D101" s="340">
        <v>594.5</v>
      </c>
      <c r="E101" s="340">
        <v>32355.200000000001</v>
      </c>
      <c r="F101" s="340">
        <v>32949.699999999997</v>
      </c>
    </row>
    <row r="102" spans="1:6" ht="12.75" customHeight="1" x14ac:dyDescent="0.25">
      <c r="A102" s="338" t="s">
        <v>707</v>
      </c>
      <c r="B102" s="253" t="s">
        <v>708</v>
      </c>
      <c r="C102" s="264" t="s">
        <v>569</v>
      </c>
      <c r="D102" s="340">
        <v>594.5</v>
      </c>
      <c r="E102" s="340">
        <v>12826.39</v>
      </c>
      <c r="F102" s="340">
        <v>13420.89</v>
      </c>
    </row>
    <row r="103" spans="1:6" ht="12.75" customHeight="1" x14ac:dyDescent="0.25">
      <c r="A103" s="338" t="s">
        <v>709</v>
      </c>
      <c r="B103" s="253" t="s">
        <v>710</v>
      </c>
      <c r="C103" s="264" t="s">
        <v>569</v>
      </c>
      <c r="D103" s="340">
        <v>483.5</v>
      </c>
      <c r="E103" s="340">
        <v>15394.63</v>
      </c>
      <c r="F103" s="340">
        <v>15878.13</v>
      </c>
    </row>
    <row r="104" spans="1:6" ht="22.9" customHeight="1" x14ac:dyDescent="0.25">
      <c r="A104" s="338" t="s">
        <v>711</v>
      </c>
      <c r="B104" s="253" t="s">
        <v>712</v>
      </c>
      <c r="C104" s="264" t="s">
        <v>569</v>
      </c>
      <c r="D104" s="340">
        <v>294.8</v>
      </c>
      <c r="E104" s="340">
        <v>24934.7</v>
      </c>
      <c r="F104" s="340">
        <v>25229.5</v>
      </c>
    </row>
    <row r="105" spans="1:6" ht="12.75" customHeight="1" x14ac:dyDescent="0.25">
      <c r="A105" s="338" t="s">
        <v>6315</v>
      </c>
      <c r="B105" s="253" t="s">
        <v>713</v>
      </c>
      <c r="C105" s="264"/>
      <c r="D105" s="340"/>
      <c r="E105" s="340"/>
      <c r="F105" s="340"/>
    </row>
    <row r="106" spans="1:6" ht="12.75" customHeight="1" x14ac:dyDescent="0.25">
      <c r="A106" s="338" t="s">
        <v>714</v>
      </c>
      <c r="B106" s="253" t="s">
        <v>6316</v>
      </c>
      <c r="C106" s="264" t="s">
        <v>48</v>
      </c>
      <c r="D106" s="340">
        <v>8405.0300000000007</v>
      </c>
      <c r="E106" s="340"/>
      <c r="F106" s="340">
        <v>8405.0300000000007</v>
      </c>
    </row>
    <row r="107" spans="1:6" ht="12.75" customHeight="1" x14ac:dyDescent="0.2">
      <c r="A107" s="336" t="s">
        <v>715</v>
      </c>
      <c r="B107" s="251" t="s">
        <v>6317</v>
      </c>
      <c r="C107" s="252" t="s">
        <v>48</v>
      </c>
      <c r="D107" s="337">
        <v>10753.59</v>
      </c>
      <c r="E107" s="337"/>
      <c r="F107" s="337">
        <v>10753.59</v>
      </c>
    </row>
    <row r="108" spans="1:6" ht="12" customHeight="1" x14ac:dyDescent="0.25">
      <c r="A108" s="333" t="s">
        <v>716</v>
      </c>
      <c r="B108" s="247" t="s">
        <v>6318</v>
      </c>
      <c r="C108" s="247" t="s">
        <v>48</v>
      </c>
      <c r="D108" s="334">
        <v>13208.1</v>
      </c>
      <c r="E108" s="335"/>
      <c r="F108" s="335">
        <v>13208.1</v>
      </c>
    </row>
    <row r="109" spans="1:6" ht="34.15" customHeight="1" x14ac:dyDescent="0.25">
      <c r="A109" s="341" t="s">
        <v>717</v>
      </c>
      <c r="B109" s="253" t="s">
        <v>6319</v>
      </c>
      <c r="C109" s="265" t="s">
        <v>52</v>
      </c>
      <c r="D109" s="343">
        <v>368.46</v>
      </c>
      <c r="E109" s="342"/>
      <c r="F109" s="343">
        <v>368.46</v>
      </c>
    </row>
    <row r="110" spans="1:6" ht="34.9" customHeight="1" x14ac:dyDescent="0.25">
      <c r="A110" s="341" t="s">
        <v>718</v>
      </c>
      <c r="B110" s="253" t="s">
        <v>6320</v>
      </c>
      <c r="C110" s="265" t="s">
        <v>52</v>
      </c>
      <c r="D110" s="343">
        <v>405.33</v>
      </c>
      <c r="E110" s="342"/>
      <c r="F110" s="343">
        <v>405.33</v>
      </c>
    </row>
    <row r="111" spans="1:6" ht="34.9" customHeight="1" x14ac:dyDescent="0.25">
      <c r="A111" s="341" t="s">
        <v>719</v>
      </c>
      <c r="B111" s="253" t="s">
        <v>6321</v>
      </c>
      <c r="C111" s="265" t="s">
        <v>52</v>
      </c>
      <c r="D111" s="343">
        <v>707.54</v>
      </c>
      <c r="E111" s="342"/>
      <c r="F111" s="343">
        <v>707.54</v>
      </c>
    </row>
    <row r="112" spans="1:6" ht="25.5" customHeight="1" x14ac:dyDescent="0.25">
      <c r="A112" s="338" t="s">
        <v>720</v>
      </c>
      <c r="B112" s="254" t="s">
        <v>6322</v>
      </c>
      <c r="C112" s="264" t="s">
        <v>52</v>
      </c>
      <c r="D112" s="340">
        <v>967.37</v>
      </c>
      <c r="E112" s="339"/>
      <c r="F112" s="340">
        <v>967.37</v>
      </c>
    </row>
    <row r="113" spans="1:6" ht="25.5" customHeight="1" x14ac:dyDescent="0.25">
      <c r="A113" s="338" t="s">
        <v>721</v>
      </c>
      <c r="B113" s="254" t="s">
        <v>6323</v>
      </c>
      <c r="C113" s="264" t="s">
        <v>52</v>
      </c>
      <c r="D113" s="340">
        <v>1199.05</v>
      </c>
      <c r="E113" s="339"/>
      <c r="F113" s="340">
        <v>1199.05</v>
      </c>
    </row>
    <row r="114" spans="1:6" ht="25.5" customHeight="1" x14ac:dyDescent="0.25">
      <c r="A114" s="338" t="s">
        <v>722</v>
      </c>
      <c r="B114" s="254" t="s">
        <v>6324</v>
      </c>
      <c r="C114" s="264" t="s">
        <v>52</v>
      </c>
      <c r="D114" s="340">
        <v>1428.96</v>
      </c>
      <c r="E114" s="339"/>
      <c r="F114" s="340">
        <v>1428.96</v>
      </c>
    </row>
    <row r="115" spans="1:6" ht="25.5" customHeight="1" x14ac:dyDescent="0.25">
      <c r="A115" s="338" t="s">
        <v>723</v>
      </c>
      <c r="B115" s="254" t="s">
        <v>6325</v>
      </c>
      <c r="C115" s="264" t="s">
        <v>52</v>
      </c>
      <c r="D115" s="340">
        <v>1622.98</v>
      </c>
      <c r="E115" s="339"/>
      <c r="F115" s="340">
        <v>1622.98</v>
      </c>
    </row>
    <row r="116" spans="1:6" ht="25.5" customHeight="1" x14ac:dyDescent="0.25">
      <c r="A116" s="338" t="s">
        <v>724</v>
      </c>
      <c r="B116" s="254" t="s">
        <v>6326</v>
      </c>
      <c r="C116" s="264" t="s">
        <v>52</v>
      </c>
      <c r="D116" s="340">
        <v>1904.56</v>
      </c>
      <c r="E116" s="339"/>
      <c r="F116" s="340">
        <v>1904.56</v>
      </c>
    </row>
    <row r="117" spans="1:6" ht="25.5" customHeight="1" x14ac:dyDescent="0.25">
      <c r="A117" s="338" t="s">
        <v>725</v>
      </c>
      <c r="B117" s="254" t="s">
        <v>6327</v>
      </c>
      <c r="C117" s="264" t="s">
        <v>52</v>
      </c>
      <c r="D117" s="340">
        <v>2310.65</v>
      </c>
      <c r="E117" s="339"/>
      <c r="F117" s="340">
        <v>2310.65</v>
      </c>
    </row>
    <row r="118" spans="1:6" ht="25.5" customHeight="1" x14ac:dyDescent="0.25">
      <c r="A118" s="338" t="s">
        <v>726</v>
      </c>
      <c r="B118" s="254" t="s">
        <v>6328</v>
      </c>
      <c r="C118" s="264" t="s">
        <v>52</v>
      </c>
      <c r="D118" s="340">
        <v>471.25</v>
      </c>
      <c r="E118" s="339"/>
      <c r="F118" s="340">
        <v>471.25</v>
      </c>
    </row>
    <row r="119" spans="1:6" ht="25.5" customHeight="1" x14ac:dyDescent="0.25">
      <c r="A119" s="338" t="s">
        <v>727</v>
      </c>
      <c r="B119" s="254" t="s">
        <v>6329</v>
      </c>
      <c r="C119" s="264" t="s">
        <v>52</v>
      </c>
      <c r="D119" s="340">
        <v>1310.77</v>
      </c>
      <c r="E119" s="339"/>
      <c r="F119" s="340">
        <v>1310.77</v>
      </c>
    </row>
    <row r="120" spans="1:6" ht="25.5" customHeight="1" x14ac:dyDescent="0.25">
      <c r="A120" s="338" t="s">
        <v>728</v>
      </c>
      <c r="B120" s="254" t="s">
        <v>6330</v>
      </c>
      <c r="C120" s="264" t="s">
        <v>52</v>
      </c>
      <c r="D120" s="340">
        <v>5157.41</v>
      </c>
      <c r="E120" s="339"/>
      <c r="F120" s="340">
        <v>5157.41</v>
      </c>
    </row>
    <row r="121" spans="1:6" ht="25.5" customHeight="1" x14ac:dyDescent="0.25">
      <c r="A121" s="338" t="s">
        <v>729</v>
      </c>
      <c r="B121" s="254" t="s">
        <v>6331</v>
      </c>
      <c r="C121" s="264" t="s">
        <v>52</v>
      </c>
      <c r="D121" s="340">
        <v>376.72</v>
      </c>
      <c r="E121" s="339"/>
      <c r="F121" s="340">
        <v>376.72</v>
      </c>
    </row>
    <row r="122" spans="1:6" ht="25.5" customHeight="1" x14ac:dyDescent="0.25">
      <c r="A122" s="338" t="s">
        <v>730</v>
      </c>
      <c r="B122" s="254" t="s">
        <v>6332</v>
      </c>
      <c r="C122" s="264" t="s">
        <v>52</v>
      </c>
      <c r="D122" s="340">
        <v>461.11</v>
      </c>
      <c r="E122" s="339"/>
      <c r="F122" s="340">
        <v>461.11</v>
      </c>
    </row>
    <row r="123" spans="1:6" ht="25.5" customHeight="1" x14ac:dyDescent="0.25">
      <c r="A123" s="338" t="s">
        <v>731</v>
      </c>
      <c r="B123" s="254" t="s">
        <v>6333</v>
      </c>
      <c r="C123" s="264" t="s">
        <v>52</v>
      </c>
      <c r="D123" s="340">
        <v>496.61</v>
      </c>
      <c r="E123" s="339"/>
      <c r="F123" s="340">
        <v>496.61</v>
      </c>
    </row>
    <row r="124" spans="1:6" ht="25.5" customHeight="1" x14ac:dyDescent="0.25">
      <c r="A124" s="338" t="s">
        <v>732</v>
      </c>
      <c r="B124" s="254" t="s">
        <v>6334</v>
      </c>
      <c r="C124" s="264" t="s">
        <v>52</v>
      </c>
      <c r="D124" s="340">
        <v>293.43</v>
      </c>
      <c r="E124" s="339"/>
      <c r="F124" s="340">
        <v>293.43</v>
      </c>
    </row>
    <row r="125" spans="1:6" ht="25.5" customHeight="1" x14ac:dyDescent="0.25">
      <c r="A125" s="338" t="s">
        <v>733</v>
      </c>
      <c r="B125" s="254" t="s">
        <v>6335</v>
      </c>
      <c r="C125" s="264" t="s">
        <v>52</v>
      </c>
      <c r="D125" s="340">
        <v>466.09</v>
      </c>
      <c r="E125" s="339"/>
      <c r="F125" s="340">
        <v>466.09</v>
      </c>
    </row>
    <row r="126" spans="1:6" ht="25.5" customHeight="1" x14ac:dyDescent="0.25">
      <c r="A126" s="338" t="s">
        <v>734</v>
      </c>
      <c r="B126" s="254" t="s">
        <v>6336</v>
      </c>
      <c r="C126" s="264" t="s">
        <v>52</v>
      </c>
      <c r="D126" s="340">
        <v>677.96</v>
      </c>
      <c r="E126" s="339"/>
      <c r="F126" s="340">
        <v>677.96</v>
      </c>
    </row>
    <row r="127" spans="1:6" ht="25.5" customHeight="1" x14ac:dyDescent="0.25">
      <c r="A127" s="338" t="s">
        <v>735</v>
      </c>
      <c r="B127" s="254" t="s">
        <v>6337</v>
      </c>
      <c r="C127" s="264" t="s">
        <v>52</v>
      </c>
      <c r="D127" s="340">
        <v>1742.4</v>
      </c>
      <c r="E127" s="339"/>
      <c r="F127" s="340">
        <v>1742.4</v>
      </c>
    </row>
    <row r="128" spans="1:6" ht="25.5" customHeight="1" x14ac:dyDescent="0.25">
      <c r="A128" s="338" t="s">
        <v>736</v>
      </c>
      <c r="B128" s="254" t="s">
        <v>6338</v>
      </c>
      <c r="C128" s="264" t="s">
        <v>52</v>
      </c>
      <c r="D128" s="340">
        <v>2110.88</v>
      </c>
      <c r="E128" s="339"/>
      <c r="F128" s="340">
        <v>2110.88</v>
      </c>
    </row>
    <row r="129" spans="1:6" ht="25.5" customHeight="1" x14ac:dyDescent="0.25">
      <c r="A129" s="338" t="s">
        <v>737</v>
      </c>
      <c r="B129" s="254" t="s">
        <v>6339</v>
      </c>
      <c r="C129" s="264" t="s">
        <v>52</v>
      </c>
      <c r="D129" s="340">
        <v>2689.49</v>
      </c>
      <c r="E129" s="339"/>
      <c r="F129" s="340">
        <v>2689.49</v>
      </c>
    </row>
    <row r="130" spans="1:6" ht="25.5" customHeight="1" x14ac:dyDescent="0.25">
      <c r="A130" s="338" t="s">
        <v>738</v>
      </c>
      <c r="B130" s="254" t="s">
        <v>6340</v>
      </c>
      <c r="C130" s="264" t="s">
        <v>52</v>
      </c>
      <c r="D130" s="340">
        <v>514.78</v>
      </c>
      <c r="E130" s="339"/>
      <c r="F130" s="340">
        <v>514.78</v>
      </c>
    </row>
    <row r="131" spans="1:6" ht="25.5" customHeight="1" x14ac:dyDescent="0.25">
      <c r="A131" s="338" t="s">
        <v>739</v>
      </c>
      <c r="B131" s="254" t="s">
        <v>6341</v>
      </c>
      <c r="C131" s="264" t="s">
        <v>52</v>
      </c>
      <c r="D131" s="340">
        <v>340.7</v>
      </c>
      <c r="E131" s="339"/>
      <c r="F131" s="340">
        <v>340.7</v>
      </c>
    </row>
    <row r="132" spans="1:6" ht="25.5" customHeight="1" x14ac:dyDescent="0.25">
      <c r="A132" s="338" t="s">
        <v>740</v>
      </c>
      <c r="B132" s="254" t="s">
        <v>6342</v>
      </c>
      <c r="C132" s="264" t="s">
        <v>52</v>
      </c>
      <c r="D132" s="340">
        <v>687.2</v>
      </c>
      <c r="E132" s="339"/>
      <c r="F132" s="340">
        <v>687.2</v>
      </c>
    </row>
    <row r="133" spans="1:6" ht="25.5" customHeight="1" x14ac:dyDescent="0.25">
      <c r="A133" s="338" t="s">
        <v>741</v>
      </c>
      <c r="B133" s="254" t="s">
        <v>6343</v>
      </c>
      <c r="C133" s="264" t="s">
        <v>52</v>
      </c>
      <c r="D133" s="340">
        <v>553.49</v>
      </c>
      <c r="E133" s="339"/>
      <c r="F133" s="340">
        <v>553.49</v>
      </c>
    </row>
    <row r="134" spans="1:6" ht="25.5" customHeight="1" x14ac:dyDescent="0.25">
      <c r="A134" s="338" t="s">
        <v>742</v>
      </c>
      <c r="B134" s="254" t="s">
        <v>6344</v>
      </c>
      <c r="C134" s="264" t="s">
        <v>52</v>
      </c>
      <c r="D134" s="340">
        <v>546.26</v>
      </c>
      <c r="E134" s="339"/>
      <c r="F134" s="340">
        <v>546.26</v>
      </c>
    </row>
    <row r="135" spans="1:6" ht="25.5" customHeight="1" x14ac:dyDescent="0.25">
      <c r="A135" s="338" t="s">
        <v>743</v>
      </c>
      <c r="B135" s="254" t="s">
        <v>6345</v>
      </c>
      <c r="C135" s="264" t="s">
        <v>52</v>
      </c>
      <c r="D135" s="340">
        <v>827.98</v>
      </c>
      <c r="E135" s="339"/>
      <c r="F135" s="340">
        <v>827.98</v>
      </c>
    </row>
    <row r="136" spans="1:6" ht="12" customHeight="1" x14ac:dyDescent="0.25">
      <c r="A136" s="333" t="s">
        <v>744</v>
      </c>
      <c r="B136" s="247" t="s">
        <v>6346</v>
      </c>
      <c r="C136" s="247" t="s">
        <v>52</v>
      </c>
      <c r="D136" s="334">
        <v>1680.18</v>
      </c>
      <c r="E136" s="335"/>
      <c r="F136" s="335">
        <v>1680.18</v>
      </c>
    </row>
    <row r="137" spans="1:6" ht="25.5" customHeight="1" x14ac:dyDescent="0.25">
      <c r="A137" s="338" t="s">
        <v>745</v>
      </c>
      <c r="B137" s="254" t="s">
        <v>746</v>
      </c>
      <c r="C137" s="264" t="s">
        <v>52</v>
      </c>
      <c r="D137" s="340">
        <v>1169.8499999999999</v>
      </c>
      <c r="E137" s="339"/>
      <c r="F137" s="340">
        <v>1169.8499999999999</v>
      </c>
    </row>
    <row r="138" spans="1:6" ht="25.5" customHeight="1" x14ac:dyDescent="0.25">
      <c r="A138" s="338" t="s">
        <v>747</v>
      </c>
      <c r="B138" s="254" t="s">
        <v>748</v>
      </c>
      <c r="C138" s="264" t="s">
        <v>52</v>
      </c>
      <c r="D138" s="340">
        <v>1242.51</v>
      </c>
      <c r="E138" s="339"/>
      <c r="F138" s="340">
        <v>1242.51</v>
      </c>
    </row>
    <row r="139" spans="1:6" ht="25.5" customHeight="1" x14ac:dyDescent="0.25">
      <c r="A139" s="338" t="s">
        <v>749</v>
      </c>
      <c r="B139" s="254" t="s">
        <v>750</v>
      </c>
      <c r="C139" s="264" t="s">
        <v>52</v>
      </c>
      <c r="D139" s="340">
        <v>1471.62</v>
      </c>
      <c r="E139" s="339"/>
      <c r="F139" s="340">
        <v>1471.62</v>
      </c>
    </row>
    <row r="140" spans="1:6" ht="25.5" customHeight="1" x14ac:dyDescent="0.25">
      <c r="A140" s="338" t="s">
        <v>751</v>
      </c>
      <c r="B140" s="254" t="s">
        <v>752</v>
      </c>
      <c r="C140" s="264" t="s">
        <v>52</v>
      </c>
      <c r="D140" s="340">
        <v>1599.38</v>
      </c>
      <c r="E140" s="339"/>
      <c r="F140" s="340">
        <v>1599.38</v>
      </c>
    </row>
    <row r="141" spans="1:6" ht="22.9" customHeight="1" x14ac:dyDescent="0.25">
      <c r="A141" s="338" t="s">
        <v>753</v>
      </c>
      <c r="B141" s="253" t="s">
        <v>6347</v>
      </c>
      <c r="C141" s="264" t="s">
        <v>52</v>
      </c>
      <c r="D141" s="340">
        <v>484.1</v>
      </c>
      <c r="E141" s="339"/>
      <c r="F141" s="340">
        <v>484.1</v>
      </c>
    </row>
    <row r="142" spans="1:6" ht="22.9" customHeight="1" x14ac:dyDescent="0.25">
      <c r="A142" s="338" t="s">
        <v>754</v>
      </c>
      <c r="B142" s="253" t="s">
        <v>6348</v>
      </c>
      <c r="C142" s="264" t="s">
        <v>52</v>
      </c>
      <c r="D142" s="340">
        <v>856.69</v>
      </c>
      <c r="E142" s="339"/>
      <c r="F142" s="340">
        <v>856.69</v>
      </c>
    </row>
    <row r="143" spans="1:6" ht="22.9" customHeight="1" x14ac:dyDescent="0.25">
      <c r="A143" s="338" t="s">
        <v>755</v>
      </c>
      <c r="B143" s="253" t="s">
        <v>6349</v>
      </c>
      <c r="C143" s="264" t="s">
        <v>52</v>
      </c>
      <c r="D143" s="340">
        <v>1144.78</v>
      </c>
      <c r="E143" s="339"/>
      <c r="F143" s="340">
        <v>1144.78</v>
      </c>
    </row>
    <row r="144" spans="1:6" ht="22.9" customHeight="1" x14ac:dyDescent="0.25">
      <c r="A144" s="338" t="s">
        <v>756</v>
      </c>
      <c r="B144" s="253" t="s">
        <v>6350</v>
      </c>
      <c r="C144" s="264" t="s">
        <v>52</v>
      </c>
      <c r="D144" s="340">
        <v>1269.0899999999999</v>
      </c>
      <c r="E144" s="339"/>
      <c r="F144" s="340">
        <v>1269.0899999999999</v>
      </c>
    </row>
    <row r="145" spans="1:6" ht="25.5" customHeight="1" x14ac:dyDescent="0.25">
      <c r="A145" s="338" t="s">
        <v>757</v>
      </c>
      <c r="B145" s="254" t="s">
        <v>6351</v>
      </c>
      <c r="C145" s="264" t="s">
        <v>52</v>
      </c>
      <c r="D145" s="340">
        <v>2301.81</v>
      </c>
      <c r="E145" s="339"/>
      <c r="F145" s="340">
        <v>2301.81</v>
      </c>
    </row>
    <row r="146" spans="1:6" ht="25.5" customHeight="1" x14ac:dyDescent="0.25">
      <c r="A146" s="338" t="s">
        <v>758</v>
      </c>
      <c r="B146" s="254" t="s">
        <v>759</v>
      </c>
      <c r="C146" s="264" t="s">
        <v>52</v>
      </c>
      <c r="D146" s="340">
        <v>930.99</v>
      </c>
      <c r="E146" s="339"/>
      <c r="F146" s="340">
        <v>930.99</v>
      </c>
    </row>
    <row r="147" spans="1:6" ht="25.5" customHeight="1" x14ac:dyDescent="0.25">
      <c r="A147" s="338" t="s">
        <v>760</v>
      </c>
      <c r="B147" s="254" t="s">
        <v>6352</v>
      </c>
      <c r="C147" s="264" t="s">
        <v>25</v>
      </c>
      <c r="D147" s="340">
        <v>1588</v>
      </c>
      <c r="E147" s="339"/>
      <c r="F147" s="340">
        <v>1588</v>
      </c>
    </row>
    <row r="148" spans="1:6" ht="25.5" customHeight="1" x14ac:dyDescent="0.25">
      <c r="A148" s="338" t="s">
        <v>761</v>
      </c>
      <c r="B148" s="254" t="s">
        <v>6353</v>
      </c>
      <c r="C148" s="264" t="s">
        <v>25</v>
      </c>
      <c r="D148" s="340">
        <v>1901.99</v>
      </c>
      <c r="E148" s="339"/>
      <c r="F148" s="340">
        <v>1901.99</v>
      </c>
    </row>
    <row r="149" spans="1:6" ht="25.5" customHeight="1" x14ac:dyDescent="0.25">
      <c r="A149" s="338" t="s">
        <v>762</v>
      </c>
      <c r="B149" s="254" t="s">
        <v>763</v>
      </c>
      <c r="C149" s="264" t="s">
        <v>52</v>
      </c>
      <c r="D149" s="340">
        <v>88.42</v>
      </c>
      <c r="E149" s="339"/>
      <c r="F149" s="340">
        <v>88.42</v>
      </c>
    </row>
    <row r="150" spans="1:6" ht="22.9" customHeight="1" x14ac:dyDescent="0.25">
      <c r="A150" s="338" t="s">
        <v>764</v>
      </c>
      <c r="B150" s="253" t="s">
        <v>765</v>
      </c>
      <c r="C150" s="264" t="s">
        <v>52</v>
      </c>
      <c r="D150" s="340">
        <v>172.03</v>
      </c>
      <c r="E150" s="339"/>
      <c r="F150" s="340">
        <v>172.03</v>
      </c>
    </row>
    <row r="151" spans="1:6" ht="12.75" customHeight="1" x14ac:dyDescent="0.2">
      <c r="A151" s="338" t="s">
        <v>766</v>
      </c>
      <c r="B151" s="253" t="s">
        <v>767</v>
      </c>
      <c r="C151" s="264" t="s">
        <v>48</v>
      </c>
      <c r="D151" s="340">
        <v>3499.86</v>
      </c>
      <c r="E151" s="344"/>
      <c r="F151" s="340">
        <v>3499.86</v>
      </c>
    </row>
    <row r="152" spans="1:6" ht="12.75" customHeight="1" x14ac:dyDescent="0.2">
      <c r="A152" s="338" t="s">
        <v>768</v>
      </c>
      <c r="B152" s="253" t="s">
        <v>769</v>
      </c>
      <c r="C152" s="264" t="s">
        <v>770</v>
      </c>
      <c r="D152" s="340">
        <v>436.44</v>
      </c>
      <c r="E152" s="344"/>
      <c r="F152" s="340">
        <v>436.44</v>
      </c>
    </row>
    <row r="153" spans="1:6" ht="12.75" customHeight="1" x14ac:dyDescent="0.2">
      <c r="A153" s="338" t="s">
        <v>771</v>
      </c>
      <c r="B153" s="253" t="s">
        <v>772</v>
      </c>
      <c r="C153" s="264" t="s">
        <v>770</v>
      </c>
      <c r="D153" s="340">
        <v>357.43</v>
      </c>
      <c r="E153" s="344"/>
      <c r="F153" s="340">
        <v>357.43</v>
      </c>
    </row>
    <row r="154" spans="1:6" ht="12.75" customHeight="1" x14ac:dyDescent="0.2">
      <c r="A154" s="338" t="s">
        <v>773</v>
      </c>
      <c r="B154" s="253" t="s">
        <v>774</v>
      </c>
      <c r="C154" s="264" t="s">
        <v>770</v>
      </c>
      <c r="D154" s="340">
        <v>306.41000000000003</v>
      </c>
      <c r="E154" s="344"/>
      <c r="F154" s="340">
        <v>306.41000000000003</v>
      </c>
    </row>
    <row r="155" spans="1:6" ht="34.15" customHeight="1" x14ac:dyDescent="0.25">
      <c r="A155" s="341" t="s">
        <v>775</v>
      </c>
      <c r="B155" s="253" t="s">
        <v>776</v>
      </c>
      <c r="C155" s="265" t="s">
        <v>770</v>
      </c>
      <c r="D155" s="343">
        <v>290.7</v>
      </c>
      <c r="E155" s="342"/>
      <c r="F155" s="343">
        <v>290.7</v>
      </c>
    </row>
    <row r="156" spans="1:6" ht="12.75" customHeight="1" x14ac:dyDescent="0.2">
      <c r="A156" s="338" t="s">
        <v>777</v>
      </c>
      <c r="B156" s="253" t="s">
        <v>778</v>
      </c>
      <c r="C156" s="264" t="s">
        <v>569</v>
      </c>
      <c r="D156" s="340">
        <v>1899.87</v>
      </c>
      <c r="E156" s="344"/>
      <c r="F156" s="340">
        <v>1899.87</v>
      </c>
    </row>
    <row r="157" spans="1:6" ht="22.9" customHeight="1" x14ac:dyDescent="0.25">
      <c r="A157" s="338" t="s">
        <v>779</v>
      </c>
      <c r="B157" s="253" t="s">
        <v>6354</v>
      </c>
      <c r="C157" s="264" t="s">
        <v>780</v>
      </c>
      <c r="D157" s="340">
        <v>2896.02</v>
      </c>
      <c r="E157" s="339"/>
      <c r="F157" s="340">
        <v>2896.02</v>
      </c>
    </row>
    <row r="158" spans="1:6" ht="12.75" customHeight="1" x14ac:dyDescent="0.2">
      <c r="A158" s="338" t="s">
        <v>781</v>
      </c>
      <c r="B158" s="253" t="s">
        <v>782</v>
      </c>
      <c r="C158" s="264" t="s">
        <v>569</v>
      </c>
      <c r="D158" s="340">
        <v>323.12</v>
      </c>
      <c r="E158" s="344"/>
      <c r="F158" s="340">
        <v>323.12</v>
      </c>
    </row>
    <row r="159" spans="1:6" ht="12.75" customHeight="1" x14ac:dyDescent="0.2">
      <c r="A159" s="338" t="s">
        <v>783</v>
      </c>
      <c r="B159" s="253" t="s">
        <v>6355</v>
      </c>
      <c r="C159" s="264" t="s">
        <v>25</v>
      </c>
      <c r="D159" s="340">
        <v>1893.14</v>
      </c>
      <c r="E159" s="344"/>
      <c r="F159" s="340">
        <v>1893.14</v>
      </c>
    </row>
    <row r="160" spans="1:6" ht="12.75" customHeight="1" x14ac:dyDescent="0.2">
      <c r="A160" s="338" t="s">
        <v>784</v>
      </c>
      <c r="B160" s="253" t="s">
        <v>6356</v>
      </c>
      <c r="C160" s="264" t="s">
        <v>569</v>
      </c>
      <c r="D160" s="340">
        <v>1340.9</v>
      </c>
      <c r="E160" s="344">
        <v>439.2</v>
      </c>
      <c r="F160" s="340">
        <v>1780.1</v>
      </c>
    </row>
    <row r="161" spans="1:6" ht="12.75" customHeight="1" x14ac:dyDescent="0.2">
      <c r="A161" s="338" t="s">
        <v>785</v>
      </c>
      <c r="B161" s="253" t="s">
        <v>786</v>
      </c>
      <c r="C161" s="264" t="s">
        <v>569</v>
      </c>
      <c r="D161" s="340">
        <v>996.43</v>
      </c>
      <c r="E161" s="344"/>
      <c r="F161" s="340">
        <v>996.43</v>
      </c>
    </row>
    <row r="162" spans="1:6" ht="12.75" customHeight="1" x14ac:dyDescent="0.2">
      <c r="A162" s="338" t="s">
        <v>787</v>
      </c>
      <c r="B162" s="253" t="s">
        <v>788</v>
      </c>
      <c r="C162" s="264" t="s">
        <v>569</v>
      </c>
      <c r="D162" s="340">
        <v>5676.51</v>
      </c>
      <c r="E162" s="344"/>
      <c r="F162" s="340">
        <v>5676.51</v>
      </c>
    </row>
    <row r="163" spans="1:6" ht="25.5" customHeight="1" x14ac:dyDescent="0.25">
      <c r="A163" s="338" t="s">
        <v>789</v>
      </c>
      <c r="B163" s="254" t="s">
        <v>790</v>
      </c>
      <c r="C163" s="264" t="s">
        <v>569</v>
      </c>
      <c r="D163" s="340">
        <v>4146.59</v>
      </c>
      <c r="E163" s="339"/>
      <c r="F163" s="340">
        <v>4146.59</v>
      </c>
    </row>
    <row r="164" spans="1:6" ht="25.5" customHeight="1" x14ac:dyDescent="0.25">
      <c r="A164" s="338" t="s">
        <v>791</v>
      </c>
      <c r="B164" s="254" t="s">
        <v>792</v>
      </c>
      <c r="C164" s="264" t="s">
        <v>569</v>
      </c>
      <c r="D164" s="340">
        <v>7153.14</v>
      </c>
      <c r="E164" s="340"/>
      <c r="F164" s="340">
        <v>7153.14</v>
      </c>
    </row>
    <row r="165" spans="1:6" ht="12.75" customHeight="1" x14ac:dyDescent="0.2">
      <c r="A165" s="338" t="s">
        <v>6357</v>
      </c>
      <c r="B165" s="253" t="s">
        <v>793</v>
      </c>
      <c r="C165" s="264"/>
      <c r="D165" s="340"/>
      <c r="E165" s="344"/>
      <c r="F165" s="340"/>
    </row>
    <row r="166" spans="1:6" ht="12.75" customHeight="1" x14ac:dyDescent="0.2">
      <c r="A166" s="338" t="s">
        <v>6358</v>
      </c>
      <c r="B166" s="253" t="s">
        <v>794</v>
      </c>
      <c r="C166" s="264"/>
      <c r="D166" s="340"/>
      <c r="E166" s="344"/>
      <c r="F166" s="340"/>
    </row>
    <row r="167" spans="1:6" ht="12.75" customHeight="1" x14ac:dyDescent="0.2">
      <c r="A167" s="338" t="s">
        <v>795</v>
      </c>
      <c r="B167" s="253" t="s">
        <v>6359</v>
      </c>
      <c r="C167" s="264" t="s">
        <v>21</v>
      </c>
      <c r="D167" s="340">
        <v>398.57</v>
      </c>
      <c r="E167" s="344">
        <v>108.12</v>
      </c>
      <c r="F167" s="340">
        <v>506.69</v>
      </c>
    </row>
    <row r="168" spans="1:6" ht="12.75" customHeight="1" x14ac:dyDescent="0.2">
      <c r="A168" s="338" t="s">
        <v>796</v>
      </c>
      <c r="B168" s="253" t="s">
        <v>797</v>
      </c>
      <c r="C168" s="264" t="s">
        <v>21</v>
      </c>
      <c r="D168" s="340">
        <v>618.87</v>
      </c>
      <c r="E168" s="344">
        <v>272.89</v>
      </c>
      <c r="F168" s="340">
        <v>891.76</v>
      </c>
    </row>
    <row r="169" spans="1:6" ht="12.75" customHeight="1" x14ac:dyDescent="0.2">
      <c r="A169" s="336" t="s">
        <v>798</v>
      </c>
      <c r="B169" s="251" t="s">
        <v>6360</v>
      </c>
      <c r="C169" s="252" t="s">
        <v>799</v>
      </c>
      <c r="D169" s="337">
        <v>804.1</v>
      </c>
      <c r="E169" s="337"/>
      <c r="F169" s="337">
        <v>804.1</v>
      </c>
    </row>
    <row r="170" spans="1:6" ht="12.75" customHeight="1" x14ac:dyDescent="0.2">
      <c r="A170" s="336" t="s">
        <v>800</v>
      </c>
      <c r="B170" s="251" t="s">
        <v>801</v>
      </c>
      <c r="C170" s="252" t="s">
        <v>21</v>
      </c>
      <c r="D170" s="337">
        <v>17.78</v>
      </c>
      <c r="E170" s="337">
        <v>5.95</v>
      </c>
      <c r="F170" s="337">
        <v>23.73</v>
      </c>
    </row>
    <row r="171" spans="1:6" ht="12.75" customHeight="1" x14ac:dyDescent="0.25">
      <c r="A171" s="338" t="s">
        <v>6361</v>
      </c>
      <c r="B171" s="253" t="s">
        <v>802</v>
      </c>
      <c r="C171" s="264"/>
      <c r="D171" s="340"/>
      <c r="E171" s="340"/>
      <c r="F171" s="340"/>
    </row>
    <row r="172" spans="1:6" ht="12.75" customHeight="1" x14ac:dyDescent="0.25">
      <c r="A172" s="338" t="s">
        <v>803</v>
      </c>
      <c r="B172" s="253" t="s">
        <v>6362</v>
      </c>
      <c r="C172" s="264" t="s">
        <v>799</v>
      </c>
      <c r="D172" s="340">
        <v>698.66</v>
      </c>
      <c r="E172" s="340">
        <v>68.89</v>
      </c>
      <c r="F172" s="340">
        <v>767.55</v>
      </c>
    </row>
    <row r="173" spans="1:6" ht="25.5" customHeight="1" x14ac:dyDescent="0.25">
      <c r="A173" s="338" t="s">
        <v>804</v>
      </c>
      <c r="B173" s="254" t="s">
        <v>6363</v>
      </c>
      <c r="C173" s="264" t="s">
        <v>799</v>
      </c>
      <c r="D173" s="340">
        <v>1067.98</v>
      </c>
      <c r="E173" s="339">
        <v>115.51</v>
      </c>
      <c r="F173" s="340">
        <v>1183.49</v>
      </c>
    </row>
    <row r="174" spans="1:6" ht="12" customHeight="1" x14ac:dyDescent="0.25">
      <c r="A174" s="333" t="s">
        <v>805</v>
      </c>
      <c r="B174" s="247" t="s">
        <v>6364</v>
      </c>
      <c r="C174" s="247" t="s">
        <v>799</v>
      </c>
      <c r="D174" s="334">
        <v>1022.93</v>
      </c>
      <c r="E174" s="335">
        <v>115.51</v>
      </c>
      <c r="F174" s="335">
        <v>1138.44</v>
      </c>
    </row>
    <row r="175" spans="1:6" ht="12.75" customHeight="1" x14ac:dyDescent="0.25">
      <c r="A175" s="338" t="s">
        <v>806</v>
      </c>
      <c r="B175" s="253" t="s">
        <v>6365</v>
      </c>
      <c r="C175" s="264" t="s">
        <v>799</v>
      </c>
      <c r="D175" s="340">
        <v>669.42</v>
      </c>
      <c r="E175" s="340">
        <v>68.89</v>
      </c>
      <c r="F175" s="340">
        <v>738.31</v>
      </c>
    </row>
    <row r="176" spans="1:6" ht="12.75" customHeight="1" x14ac:dyDescent="0.2">
      <c r="A176" s="336" t="s">
        <v>807</v>
      </c>
      <c r="B176" s="251" t="s">
        <v>6366</v>
      </c>
      <c r="C176" s="252" t="s">
        <v>799</v>
      </c>
      <c r="D176" s="337">
        <v>594.62</v>
      </c>
      <c r="E176" s="337">
        <v>22.96</v>
      </c>
      <c r="F176" s="337">
        <v>617.58000000000004</v>
      </c>
    </row>
    <row r="177" spans="1:6" ht="12.75" customHeight="1" x14ac:dyDescent="0.25">
      <c r="A177" s="338" t="s">
        <v>6367</v>
      </c>
      <c r="B177" s="253" t="s">
        <v>808</v>
      </c>
      <c r="C177" s="264"/>
      <c r="D177" s="340"/>
      <c r="E177" s="340"/>
      <c r="F177" s="340"/>
    </row>
    <row r="178" spans="1:6" ht="25.5" customHeight="1" x14ac:dyDescent="0.25">
      <c r="A178" s="338" t="s">
        <v>809</v>
      </c>
      <c r="B178" s="254" t="s">
        <v>810</v>
      </c>
      <c r="C178" s="264" t="s">
        <v>21</v>
      </c>
      <c r="D178" s="340">
        <v>0.61</v>
      </c>
      <c r="E178" s="340">
        <v>1.69</v>
      </c>
      <c r="F178" s="340">
        <v>2.2999999999999998</v>
      </c>
    </row>
    <row r="179" spans="1:6" ht="34.15" customHeight="1" x14ac:dyDescent="0.25">
      <c r="A179" s="341" t="s">
        <v>811</v>
      </c>
      <c r="B179" s="253" t="s">
        <v>812</v>
      </c>
      <c r="C179" s="265" t="s">
        <v>21</v>
      </c>
      <c r="D179" s="343">
        <v>5.16</v>
      </c>
      <c r="E179" s="343">
        <v>16.649999999999999</v>
      </c>
      <c r="F179" s="343">
        <v>21.81</v>
      </c>
    </row>
    <row r="180" spans="1:6" ht="12.75" customHeight="1" x14ac:dyDescent="0.25">
      <c r="A180" s="338" t="s">
        <v>813</v>
      </c>
      <c r="B180" s="253" t="s">
        <v>814</v>
      </c>
      <c r="C180" s="264" t="s">
        <v>21</v>
      </c>
      <c r="D180" s="340">
        <v>18.59</v>
      </c>
      <c r="E180" s="340">
        <v>24.81</v>
      </c>
      <c r="F180" s="340">
        <v>43.4</v>
      </c>
    </row>
    <row r="181" spans="1:6" ht="12.75" customHeight="1" x14ac:dyDescent="0.25">
      <c r="A181" s="338" t="s">
        <v>815</v>
      </c>
      <c r="B181" s="253" t="s">
        <v>816</v>
      </c>
      <c r="C181" s="264" t="s">
        <v>21</v>
      </c>
      <c r="D181" s="340">
        <v>54.1</v>
      </c>
      <c r="E181" s="340">
        <v>44.99</v>
      </c>
      <c r="F181" s="340">
        <v>99.09</v>
      </c>
    </row>
    <row r="182" spans="1:6" ht="12.75" customHeight="1" x14ac:dyDescent="0.2">
      <c r="A182" s="336" t="s">
        <v>817</v>
      </c>
      <c r="B182" s="251" t="s">
        <v>818</v>
      </c>
      <c r="C182" s="252" t="s">
        <v>21</v>
      </c>
      <c r="D182" s="337">
        <v>54.1</v>
      </c>
      <c r="E182" s="337">
        <v>44.69</v>
      </c>
      <c r="F182" s="337">
        <v>98.79</v>
      </c>
    </row>
    <row r="183" spans="1:6" ht="12.75" customHeight="1" x14ac:dyDescent="0.25">
      <c r="A183" s="338" t="s">
        <v>819</v>
      </c>
      <c r="B183" s="253" t="s">
        <v>6368</v>
      </c>
      <c r="C183" s="264" t="s">
        <v>820</v>
      </c>
      <c r="D183" s="340">
        <v>40.46</v>
      </c>
      <c r="E183" s="340">
        <v>0.84</v>
      </c>
      <c r="F183" s="340">
        <v>41.3</v>
      </c>
    </row>
    <row r="184" spans="1:6" ht="12.75" customHeight="1" x14ac:dyDescent="0.25">
      <c r="A184" s="338" t="s">
        <v>821</v>
      </c>
      <c r="B184" s="253" t="s">
        <v>822</v>
      </c>
      <c r="C184" s="264" t="s">
        <v>21</v>
      </c>
      <c r="D184" s="340">
        <v>12.67</v>
      </c>
      <c r="E184" s="340">
        <v>3.37</v>
      </c>
      <c r="F184" s="340">
        <v>16.04</v>
      </c>
    </row>
    <row r="185" spans="1:6" ht="12.75" customHeight="1" x14ac:dyDescent="0.25">
      <c r="A185" s="338" t="s">
        <v>823</v>
      </c>
      <c r="B185" s="253" t="s">
        <v>6369</v>
      </c>
      <c r="C185" s="264" t="s">
        <v>21</v>
      </c>
      <c r="D185" s="340">
        <v>88.23</v>
      </c>
      <c r="E185" s="340">
        <v>32.18</v>
      </c>
      <c r="F185" s="340">
        <v>120.41</v>
      </c>
    </row>
    <row r="186" spans="1:6" ht="12.75" customHeight="1" x14ac:dyDescent="0.25">
      <c r="A186" s="338" t="s">
        <v>824</v>
      </c>
      <c r="B186" s="253" t="s">
        <v>6370</v>
      </c>
      <c r="C186" s="264" t="s">
        <v>21</v>
      </c>
      <c r="D186" s="340">
        <v>85.39</v>
      </c>
      <c r="E186" s="340">
        <v>32.18</v>
      </c>
      <c r="F186" s="340">
        <v>117.57</v>
      </c>
    </row>
    <row r="187" spans="1:6" ht="12.75" customHeight="1" x14ac:dyDescent="0.25">
      <c r="A187" s="338" t="s">
        <v>825</v>
      </c>
      <c r="B187" s="253" t="s">
        <v>6371</v>
      </c>
      <c r="C187" s="264" t="s">
        <v>21</v>
      </c>
      <c r="D187" s="340">
        <v>99.78</v>
      </c>
      <c r="E187" s="340">
        <v>32.18</v>
      </c>
      <c r="F187" s="340">
        <v>131.96</v>
      </c>
    </row>
    <row r="188" spans="1:6" ht="25.5" customHeight="1" x14ac:dyDescent="0.25">
      <c r="A188" s="338" t="s">
        <v>826</v>
      </c>
      <c r="B188" s="254" t="s">
        <v>6372</v>
      </c>
      <c r="C188" s="264" t="s">
        <v>25</v>
      </c>
      <c r="D188" s="340">
        <v>60.38</v>
      </c>
      <c r="E188" s="340">
        <v>37.119999999999997</v>
      </c>
      <c r="F188" s="340">
        <v>97.5</v>
      </c>
    </row>
    <row r="189" spans="1:6" ht="12.75" customHeight="1" x14ac:dyDescent="0.25">
      <c r="A189" s="338" t="s">
        <v>6373</v>
      </c>
      <c r="B189" s="253" t="s">
        <v>827</v>
      </c>
      <c r="C189" s="264"/>
      <c r="D189" s="340"/>
      <c r="E189" s="340"/>
      <c r="F189" s="340"/>
    </row>
    <row r="190" spans="1:6" ht="12.75" customHeight="1" x14ac:dyDescent="0.25">
      <c r="A190" s="338" t="s">
        <v>828</v>
      </c>
      <c r="B190" s="253" t="s">
        <v>829</v>
      </c>
      <c r="C190" s="264" t="s">
        <v>52</v>
      </c>
      <c r="D190" s="340"/>
      <c r="E190" s="340">
        <v>10.3</v>
      </c>
      <c r="F190" s="340">
        <v>10.3</v>
      </c>
    </row>
    <row r="191" spans="1:6" ht="12.75" customHeight="1" x14ac:dyDescent="0.25">
      <c r="A191" s="338" t="s">
        <v>830</v>
      </c>
      <c r="B191" s="253" t="s">
        <v>6374</v>
      </c>
      <c r="C191" s="264" t="s">
        <v>52</v>
      </c>
      <c r="D191" s="340"/>
      <c r="E191" s="340">
        <v>26</v>
      </c>
      <c r="F191" s="340">
        <v>26</v>
      </c>
    </row>
    <row r="192" spans="1:6" ht="12.75" customHeight="1" x14ac:dyDescent="0.25">
      <c r="A192" s="338" t="s">
        <v>831</v>
      </c>
      <c r="B192" s="253" t="s">
        <v>6375</v>
      </c>
      <c r="C192" s="264" t="s">
        <v>21</v>
      </c>
      <c r="D192" s="340"/>
      <c r="E192" s="340">
        <v>10.3</v>
      </c>
      <c r="F192" s="340">
        <v>10.3</v>
      </c>
    </row>
    <row r="193" spans="1:6" ht="25.5" customHeight="1" x14ac:dyDescent="0.25">
      <c r="A193" s="338" t="s">
        <v>832</v>
      </c>
      <c r="B193" s="254" t="s">
        <v>6376</v>
      </c>
      <c r="C193" s="264" t="s">
        <v>21</v>
      </c>
      <c r="D193" s="340"/>
      <c r="E193" s="340">
        <v>26</v>
      </c>
      <c r="F193" s="340">
        <v>26</v>
      </c>
    </row>
    <row r="194" spans="1:6" ht="12.75" customHeight="1" x14ac:dyDescent="0.2">
      <c r="A194" s="336" t="s">
        <v>833</v>
      </c>
      <c r="B194" s="251" t="s">
        <v>6377</v>
      </c>
      <c r="C194" s="252" t="s">
        <v>799</v>
      </c>
      <c r="D194" s="337">
        <v>1920.76</v>
      </c>
      <c r="E194" s="337"/>
      <c r="F194" s="337">
        <v>1920.76</v>
      </c>
    </row>
    <row r="195" spans="1:6" ht="22.9" customHeight="1" x14ac:dyDescent="0.25">
      <c r="A195" s="338" t="s">
        <v>834</v>
      </c>
      <c r="B195" s="253" t="s">
        <v>835</v>
      </c>
      <c r="C195" s="264" t="s">
        <v>836</v>
      </c>
      <c r="D195" s="339">
        <v>20.69</v>
      </c>
      <c r="E195" s="340">
        <v>4.05</v>
      </c>
      <c r="F195" s="340">
        <v>24.74</v>
      </c>
    </row>
    <row r="196" spans="1:6" ht="25.5" customHeight="1" x14ac:dyDescent="0.25">
      <c r="A196" s="338" t="s">
        <v>837</v>
      </c>
      <c r="B196" s="254" t="s">
        <v>838</v>
      </c>
      <c r="C196" s="264" t="s">
        <v>820</v>
      </c>
      <c r="D196" s="339">
        <v>8.93</v>
      </c>
      <c r="E196" s="340">
        <v>4.05</v>
      </c>
      <c r="F196" s="340">
        <v>12.98</v>
      </c>
    </row>
    <row r="197" spans="1:6" ht="25.5" customHeight="1" x14ac:dyDescent="0.25">
      <c r="A197" s="338" t="s">
        <v>6378</v>
      </c>
      <c r="B197" s="254" t="s">
        <v>839</v>
      </c>
      <c r="C197" s="264"/>
      <c r="D197" s="339"/>
      <c r="E197" s="340"/>
      <c r="F197" s="340"/>
    </row>
    <row r="198" spans="1:6" ht="25.5" customHeight="1" x14ac:dyDescent="0.25">
      <c r="A198" s="338" t="s">
        <v>840</v>
      </c>
      <c r="B198" s="254" t="s">
        <v>6379</v>
      </c>
      <c r="C198" s="264" t="s">
        <v>799</v>
      </c>
      <c r="D198" s="339">
        <v>8519.69</v>
      </c>
      <c r="E198" s="340">
        <v>2889</v>
      </c>
      <c r="F198" s="340">
        <v>11408.69</v>
      </c>
    </row>
    <row r="199" spans="1:6" ht="25.5" customHeight="1" x14ac:dyDescent="0.25">
      <c r="A199" s="338" t="s">
        <v>841</v>
      </c>
      <c r="B199" s="254" t="s">
        <v>6380</v>
      </c>
      <c r="C199" s="264" t="s">
        <v>799</v>
      </c>
      <c r="D199" s="340">
        <v>17419.650000000001</v>
      </c>
      <c r="E199" s="339">
        <v>2889</v>
      </c>
      <c r="F199" s="340">
        <v>20308.650000000001</v>
      </c>
    </row>
    <row r="200" spans="1:6" ht="12.75" customHeight="1" x14ac:dyDescent="0.25">
      <c r="A200" s="338" t="s">
        <v>6381</v>
      </c>
      <c r="B200" s="253" t="s">
        <v>842</v>
      </c>
      <c r="C200" s="264"/>
      <c r="D200" s="340"/>
      <c r="E200" s="340"/>
      <c r="F200" s="340"/>
    </row>
    <row r="201" spans="1:6" ht="12.75" customHeight="1" x14ac:dyDescent="0.25">
      <c r="A201" s="338" t="s">
        <v>484</v>
      </c>
      <c r="B201" s="253" t="s">
        <v>483</v>
      </c>
      <c r="C201" s="264" t="s">
        <v>21</v>
      </c>
      <c r="D201" s="340">
        <v>791.74</v>
      </c>
      <c r="E201" s="340">
        <v>77.5</v>
      </c>
      <c r="F201" s="340">
        <v>869.24</v>
      </c>
    </row>
    <row r="202" spans="1:6" ht="12.75" customHeight="1" x14ac:dyDescent="0.2">
      <c r="A202" s="336" t="s">
        <v>843</v>
      </c>
      <c r="B202" s="251" t="s">
        <v>844</v>
      </c>
      <c r="C202" s="252" t="s">
        <v>21</v>
      </c>
      <c r="D202" s="337">
        <v>410.45</v>
      </c>
      <c r="E202" s="337">
        <v>21.93</v>
      </c>
      <c r="F202" s="337">
        <v>432.38</v>
      </c>
    </row>
    <row r="203" spans="1:6" ht="25.5" customHeight="1" x14ac:dyDescent="0.25">
      <c r="A203" s="338" t="s">
        <v>845</v>
      </c>
      <c r="B203" s="254" t="s">
        <v>846</v>
      </c>
      <c r="C203" s="264" t="s">
        <v>21</v>
      </c>
      <c r="D203" s="340">
        <v>130.19999999999999</v>
      </c>
      <c r="E203" s="340">
        <v>44.24</v>
      </c>
      <c r="F203" s="340">
        <v>174.44</v>
      </c>
    </row>
    <row r="204" spans="1:6" ht="25.5" customHeight="1" x14ac:dyDescent="0.25">
      <c r="A204" s="338" t="s">
        <v>6382</v>
      </c>
      <c r="B204" s="254" t="s">
        <v>847</v>
      </c>
      <c r="C204" s="264"/>
      <c r="D204" s="340"/>
      <c r="E204" s="340"/>
      <c r="F204" s="340"/>
    </row>
    <row r="205" spans="1:6" ht="12.75" customHeight="1" x14ac:dyDescent="0.2">
      <c r="A205" s="336" t="s">
        <v>848</v>
      </c>
      <c r="B205" s="251" t="s">
        <v>6383</v>
      </c>
      <c r="C205" s="252" t="s">
        <v>21</v>
      </c>
      <c r="D205" s="337">
        <v>2.63</v>
      </c>
      <c r="E205" s="337">
        <v>4.22</v>
      </c>
      <c r="F205" s="337">
        <v>6.85</v>
      </c>
    </row>
    <row r="206" spans="1:6" ht="12.75" customHeight="1" x14ac:dyDescent="0.25">
      <c r="A206" s="338" t="s">
        <v>849</v>
      </c>
      <c r="B206" s="253" t="s">
        <v>6384</v>
      </c>
      <c r="C206" s="264" t="s">
        <v>21</v>
      </c>
      <c r="D206" s="340">
        <v>4.2300000000000004</v>
      </c>
      <c r="E206" s="340">
        <v>0.13</v>
      </c>
      <c r="F206" s="340">
        <v>4.3600000000000003</v>
      </c>
    </row>
    <row r="207" spans="1:6" ht="12.75" customHeight="1" x14ac:dyDescent="0.25">
      <c r="A207" s="338" t="s">
        <v>850</v>
      </c>
      <c r="B207" s="253" t="s">
        <v>851</v>
      </c>
      <c r="C207" s="264" t="s">
        <v>21</v>
      </c>
      <c r="D207" s="340">
        <v>4.5599999999999996</v>
      </c>
      <c r="E207" s="340">
        <v>0.13</v>
      </c>
      <c r="F207" s="340">
        <v>4.6900000000000004</v>
      </c>
    </row>
    <row r="208" spans="1:6" ht="12.75" customHeight="1" x14ac:dyDescent="0.25">
      <c r="A208" s="338" t="s">
        <v>852</v>
      </c>
      <c r="B208" s="253" t="s">
        <v>6385</v>
      </c>
      <c r="C208" s="264" t="s">
        <v>25</v>
      </c>
      <c r="D208" s="340">
        <v>80.12</v>
      </c>
      <c r="E208" s="340">
        <v>7.59</v>
      </c>
      <c r="F208" s="340">
        <v>87.71</v>
      </c>
    </row>
    <row r="209" spans="1:6" ht="12.75" customHeight="1" x14ac:dyDescent="0.2">
      <c r="A209" s="336" t="s">
        <v>853</v>
      </c>
      <c r="B209" s="251" t="s">
        <v>6386</v>
      </c>
      <c r="C209" s="252" t="s">
        <v>25</v>
      </c>
      <c r="D209" s="337">
        <v>94.37</v>
      </c>
      <c r="E209" s="337">
        <v>8.94</v>
      </c>
      <c r="F209" s="337">
        <v>103.31</v>
      </c>
    </row>
    <row r="210" spans="1:6" ht="25.5" customHeight="1" x14ac:dyDescent="0.25">
      <c r="A210" s="338" t="s">
        <v>6387</v>
      </c>
      <c r="B210" s="254" t="s">
        <v>854</v>
      </c>
      <c r="C210" s="264"/>
      <c r="D210" s="340"/>
      <c r="E210" s="340"/>
      <c r="F210" s="340"/>
    </row>
    <row r="211" spans="1:6" ht="34.9" customHeight="1" x14ac:dyDescent="0.25">
      <c r="A211" s="341" t="s">
        <v>19</v>
      </c>
      <c r="B211" s="254" t="s">
        <v>20</v>
      </c>
      <c r="C211" s="265" t="s">
        <v>21</v>
      </c>
      <c r="D211" s="343">
        <v>10.61</v>
      </c>
      <c r="E211" s="343">
        <v>4.8600000000000003</v>
      </c>
      <c r="F211" s="343">
        <v>15.47</v>
      </c>
    </row>
    <row r="212" spans="1:6" ht="34.9" customHeight="1" x14ac:dyDescent="0.25">
      <c r="A212" s="341" t="s">
        <v>855</v>
      </c>
      <c r="B212" s="253" t="s">
        <v>856</v>
      </c>
      <c r="C212" s="265" t="s">
        <v>52</v>
      </c>
      <c r="D212" s="343">
        <v>1.05</v>
      </c>
      <c r="E212" s="343">
        <v>0.34</v>
      </c>
      <c r="F212" s="343">
        <v>1.39</v>
      </c>
    </row>
    <row r="213" spans="1:6" ht="12.75" customHeight="1" x14ac:dyDescent="0.25">
      <c r="A213" s="338" t="s">
        <v>486</v>
      </c>
      <c r="B213" s="253" t="s">
        <v>485</v>
      </c>
      <c r="C213" s="264" t="s">
        <v>52</v>
      </c>
      <c r="D213" s="340">
        <v>1.05</v>
      </c>
      <c r="E213" s="340">
        <v>0.34</v>
      </c>
      <c r="F213" s="340">
        <v>1.39</v>
      </c>
    </row>
    <row r="214" spans="1:6" ht="12.75" customHeight="1" x14ac:dyDescent="0.25">
      <c r="A214" s="338" t="s">
        <v>857</v>
      </c>
      <c r="B214" s="253" t="s">
        <v>858</v>
      </c>
      <c r="C214" s="264" t="s">
        <v>21</v>
      </c>
      <c r="D214" s="340">
        <v>1.03</v>
      </c>
      <c r="E214" s="340">
        <v>0.69</v>
      </c>
      <c r="F214" s="340">
        <v>1.72</v>
      </c>
    </row>
    <row r="215" spans="1:6" ht="12" customHeight="1" x14ac:dyDescent="0.25">
      <c r="A215" s="333" t="s">
        <v>6388</v>
      </c>
      <c r="B215" s="247" t="s">
        <v>859</v>
      </c>
      <c r="C215" s="247"/>
      <c r="D215" s="334"/>
      <c r="E215" s="335"/>
      <c r="F215" s="335"/>
    </row>
    <row r="216" spans="1:6" ht="12.75" customHeight="1" x14ac:dyDescent="0.2">
      <c r="A216" s="336" t="s">
        <v>6389</v>
      </c>
      <c r="B216" s="251" t="s">
        <v>860</v>
      </c>
      <c r="C216" s="252"/>
      <c r="D216" s="337"/>
      <c r="E216" s="337"/>
      <c r="F216" s="337"/>
    </row>
    <row r="217" spans="1:6" ht="12.75" customHeight="1" x14ac:dyDescent="0.25">
      <c r="A217" s="338" t="s">
        <v>861</v>
      </c>
      <c r="B217" s="253" t="s">
        <v>862</v>
      </c>
      <c r="C217" s="264" t="s">
        <v>25</v>
      </c>
      <c r="D217" s="340"/>
      <c r="E217" s="340">
        <v>185.57</v>
      </c>
      <c r="F217" s="340">
        <v>185.57</v>
      </c>
    </row>
    <row r="218" spans="1:6" ht="12.75" customHeight="1" x14ac:dyDescent="0.25">
      <c r="A218" s="338" t="s">
        <v>863</v>
      </c>
      <c r="B218" s="253" t="s">
        <v>864</v>
      </c>
      <c r="C218" s="264" t="s">
        <v>25</v>
      </c>
      <c r="D218" s="340"/>
      <c r="E218" s="340">
        <v>337.4</v>
      </c>
      <c r="F218" s="340">
        <v>337.4</v>
      </c>
    </row>
    <row r="219" spans="1:6" ht="12.75" customHeight="1" x14ac:dyDescent="0.25">
      <c r="A219" s="338" t="s">
        <v>865</v>
      </c>
      <c r="B219" s="253" t="s">
        <v>6390</v>
      </c>
      <c r="C219" s="264" t="s">
        <v>21</v>
      </c>
      <c r="D219" s="340"/>
      <c r="E219" s="340">
        <v>25.31</v>
      </c>
      <c r="F219" s="340">
        <v>25.31</v>
      </c>
    </row>
    <row r="220" spans="1:6" ht="12.75" customHeight="1" x14ac:dyDescent="0.25">
      <c r="A220" s="338" t="s">
        <v>866</v>
      </c>
      <c r="B220" s="253" t="s">
        <v>867</v>
      </c>
      <c r="C220" s="264" t="s">
        <v>25</v>
      </c>
      <c r="D220" s="340">
        <v>468.05</v>
      </c>
      <c r="E220" s="340">
        <v>101.22</v>
      </c>
      <c r="F220" s="340">
        <v>569.27</v>
      </c>
    </row>
    <row r="221" spans="1:6" ht="12.75" customHeight="1" x14ac:dyDescent="0.2">
      <c r="A221" s="336" t="s">
        <v>868</v>
      </c>
      <c r="B221" s="251" t="s">
        <v>6391</v>
      </c>
      <c r="C221" s="252" t="s">
        <v>25</v>
      </c>
      <c r="D221" s="337">
        <v>445.6</v>
      </c>
      <c r="E221" s="337">
        <v>101.22</v>
      </c>
      <c r="F221" s="337">
        <v>546.82000000000005</v>
      </c>
    </row>
    <row r="222" spans="1:6" ht="12.75" customHeight="1" x14ac:dyDescent="0.2">
      <c r="A222" s="336" t="s">
        <v>869</v>
      </c>
      <c r="B222" s="251" t="s">
        <v>870</v>
      </c>
      <c r="C222" s="252" t="s">
        <v>25</v>
      </c>
      <c r="D222" s="337">
        <v>245.25</v>
      </c>
      <c r="E222" s="337">
        <v>67.48</v>
      </c>
      <c r="F222" s="337">
        <v>312.73</v>
      </c>
    </row>
    <row r="223" spans="1:6" ht="12.75" customHeight="1" x14ac:dyDescent="0.2">
      <c r="A223" s="338" t="s">
        <v>871</v>
      </c>
      <c r="B223" s="253" t="s">
        <v>6392</v>
      </c>
      <c r="C223" s="264" t="s">
        <v>25</v>
      </c>
      <c r="D223" s="344">
        <v>222.8</v>
      </c>
      <c r="E223" s="340">
        <v>67.48</v>
      </c>
      <c r="F223" s="340">
        <v>290.27999999999997</v>
      </c>
    </row>
    <row r="224" spans="1:6" ht="12.75" customHeight="1" x14ac:dyDescent="0.2">
      <c r="A224" s="338" t="s">
        <v>487</v>
      </c>
      <c r="B224" s="253" t="s">
        <v>6393</v>
      </c>
      <c r="C224" s="264" t="s">
        <v>21</v>
      </c>
      <c r="D224" s="344">
        <v>24.01</v>
      </c>
      <c r="E224" s="340">
        <v>6.75</v>
      </c>
      <c r="F224" s="340">
        <v>30.76</v>
      </c>
    </row>
    <row r="225" spans="1:6" ht="12.75" customHeight="1" x14ac:dyDescent="0.2">
      <c r="A225" s="338" t="s">
        <v>872</v>
      </c>
      <c r="B225" s="253" t="s">
        <v>6394</v>
      </c>
      <c r="C225" s="264" t="s">
        <v>21</v>
      </c>
      <c r="D225" s="344">
        <v>22.28</v>
      </c>
      <c r="E225" s="340">
        <v>6.75</v>
      </c>
      <c r="F225" s="340">
        <v>29.03</v>
      </c>
    </row>
    <row r="226" spans="1:6" ht="34.9" customHeight="1" x14ac:dyDescent="0.25">
      <c r="A226" s="341" t="s">
        <v>557</v>
      </c>
      <c r="B226" s="253" t="s">
        <v>558</v>
      </c>
      <c r="C226" s="265" t="s">
        <v>25</v>
      </c>
      <c r="D226" s="343">
        <v>240.09</v>
      </c>
      <c r="E226" s="343">
        <v>67.48</v>
      </c>
      <c r="F226" s="343">
        <v>307.57</v>
      </c>
    </row>
    <row r="227" spans="1:6" ht="25.5" customHeight="1" x14ac:dyDescent="0.25">
      <c r="A227" s="338" t="s">
        <v>873</v>
      </c>
      <c r="B227" s="254" t="s">
        <v>6395</v>
      </c>
      <c r="C227" s="264" t="s">
        <v>25</v>
      </c>
      <c r="D227" s="340">
        <v>222.8</v>
      </c>
      <c r="E227" s="340">
        <v>67.48</v>
      </c>
      <c r="F227" s="340">
        <v>290.27999999999997</v>
      </c>
    </row>
    <row r="228" spans="1:6" ht="34.15" customHeight="1" x14ac:dyDescent="0.25">
      <c r="A228" s="341" t="s">
        <v>6396</v>
      </c>
      <c r="B228" s="253" t="s">
        <v>874</v>
      </c>
      <c r="C228" s="265"/>
      <c r="D228" s="343"/>
      <c r="E228" s="343"/>
      <c r="F228" s="343"/>
    </row>
    <row r="229" spans="1:6" ht="25.5" customHeight="1" x14ac:dyDescent="0.25">
      <c r="A229" s="338" t="s">
        <v>875</v>
      </c>
      <c r="B229" s="254" t="s">
        <v>876</v>
      </c>
      <c r="C229" s="264" t="s">
        <v>25</v>
      </c>
      <c r="D229" s="340"/>
      <c r="E229" s="340">
        <v>101.22</v>
      </c>
      <c r="F229" s="340">
        <v>101.22</v>
      </c>
    </row>
    <row r="230" spans="1:6" ht="34.9" customHeight="1" x14ac:dyDescent="0.25">
      <c r="A230" s="341" t="s">
        <v>877</v>
      </c>
      <c r="B230" s="254" t="s">
        <v>6397</v>
      </c>
      <c r="C230" s="265" t="s">
        <v>25</v>
      </c>
      <c r="D230" s="343"/>
      <c r="E230" s="343">
        <v>67.48</v>
      </c>
      <c r="F230" s="343">
        <v>67.48</v>
      </c>
    </row>
    <row r="231" spans="1:6" ht="25.5" customHeight="1" x14ac:dyDescent="0.25">
      <c r="A231" s="338" t="s">
        <v>6398</v>
      </c>
      <c r="B231" s="254" t="s">
        <v>878</v>
      </c>
      <c r="C231" s="264"/>
      <c r="D231" s="340"/>
      <c r="E231" s="340"/>
      <c r="F231" s="340"/>
    </row>
    <row r="232" spans="1:6" ht="34.15" customHeight="1" x14ac:dyDescent="0.25">
      <c r="A232" s="341" t="s">
        <v>879</v>
      </c>
      <c r="B232" s="253" t="s">
        <v>880</v>
      </c>
      <c r="C232" s="265" t="s">
        <v>21</v>
      </c>
      <c r="D232" s="343"/>
      <c r="E232" s="343">
        <v>2.5299999999999998</v>
      </c>
      <c r="F232" s="343">
        <v>2.5299999999999998</v>
      </c>
    </row>
    <row r="233" spans="1:6" ht="25.5" customHeight="1" x14ac:dyDescent="0.25">
      <c r="A233" s="338" t="s">
        <v>881</v>
      </c>
      <c r="B233" s="254" t="s">
        <v>882</v>
      </c>
      <c r="C233" s="264" t="s">
        <v>21</v>
      </c>
      <c r="D233" s="340"/>
      <c r="E233" s="340">
        <v>5.0599999999999996</v>
      </c>
      <c r="F233" s="340">
        <v>5.0599999999999996</v>
      </c>
    </row>
    <row r="234" spans="1:6" ht="12.75" customHeight="1" x14ac:dyDescent="0.2">
      <c r="A234" s="336" t="s">
        <v>883</v>
      </c>
      <c r="B234" s="251" t="s">
        <v>884</v>
      </c>
      <c r="C234" s="252" t="s">
        <v>21</v>
      </c>
      <c r="D234" s="337"/>
      <c r="E234" s="337">
        <v>8.44</v>
      </c>
      <c r="F234" s="337">
        <v>8.44</v>
      </c>
    </row>
    <row r="235" spans="1:6" ht="12.75" customHeight="1" x14ac:dyDescent="0.2">
      <c r="A235" s="338" t="s">
        <v>6399</v>
      </c>
      <c r="B235" s="253" t="s">
        <v>885</v>
      </c>
      <c r="C235" s="264"/>
      <c r="D235" s="344"/>
      <c r="E235" s="340"/>
      <c r="F235" s="340"/>
    </row>
    <row r="236" spans="1:6" ht="25.5" customHeight="1" x14ac:dyDescent="0.25">
      <c r="A236" s="338" t="s">
        <v>886</v>
      </c>
      <c r="B236" s="254" t="s">
        <v>887</v>
      </c>
      <c r="C236" s="264" t="s">
        <v>21</v>
      </c>
      <c r="D236" s="339"/>
      <c r="E236" s="340">
        <v>10.119999999999999</v>
      </c>
      <c r="F236" s="340">
        <v>10.119999999999999</v>
      </c>
    </row>
    <row r="237" spans="1:6" ht="12.75" customHeight="1" x14ac:dyDescent="0.2">
      <c r="A237" s="336" t="s">
        <v>888</v>
      </c>
      <c r="B237" s="251" t="s">
        <v>889</v>
      </c>
      <c r="C237" s="252" t="s">
        <v>21</v>
      </c>
      <c r="D237" s="337"/>
      <c r="E237" s="337">
        <v>8.44</v>
      </c>
      <c r="F237" s="337">
        <v>8.44</v>
      </c>
    </row>
    <row r="238" spans="1:6" ht="12.75" customHeight="1" x14ac:dyDescent="0.2">
      <c r="A238" s="338" t="s">
        <v>890</v>
      </c>
      <c r="B238" s="253" t="s">
        <v>6400</v>
      </c>
      <c r="C238" s="264" t="s">
        <v>52</v>
      </c>
      <c r="D238" s="344"/>
      <c r="E238" s="340">
        <v>2.5299999999999998</v>
      </c>
      <c r="F238" s="340">
        <v>2.5299999999999998</v>
      </c>
    </row>
    <row r="239" spans="1:6" ht="12.75" customHeight="1" x14ac:dyDescent="0.2">
      <c r="A239" s="338" t="s">
        <v>6401</v>
      </c>
      <c r="B239" s="253" t="s">
        <v>891</v>
      </c>
      <c r="C239" s="264"/>
      <c r="D239" s="344"/>
      <c r="E239" s="340"/>
      <c r="F239" s="340"/>
    </row>
    <row r="240" spans="1:6" ht="12.75" customHeight="1" x14ac:dyDescent="0.2">
      <c r="A240" s="338" t="s">
        <v>892</v>
      </c>
      <c r="B240" s="253" t="s">
        <v>893</v>
      </c>
      <c r="C240" s="264" t="s">
        <v>21</v>
      </c>
      <c r="D240" s="344"/>
      <c r="E240" s="340">
        <v>6.75</v>
      </c>
      <c r="F240" s="340">
        <v>6.75</v>
      </c>
    </row>
    <row r="241" spans="1:6" ht="12.75" customHeight="1" x14ac:dyDescent="0.2">
      <c r="A241" s="336" t="s">
        <v>6402</v>
      </c>
      <c r="B241" s="251" t="s">
        <v>894</v>
      </c>
      <c r="C241" s="252"/>
      <c r="D241" s="337"/>
      <c r="E241" s="337"/>
      <c r="F241" s="337"/>
    </row>
    <row r="242" spans="1:6" ht="12.75" customHeight="1" x14ac:dyDescent="0.2">
      <c r="A242" s="338" t="s">
        <v>895</v>
      </c>
      <c r="B242" s="253" t="s">
        <v>6403</v>
      </c>
      <c r="C242" s="264" t="s">
        <v>21</v>
      </c>
      <c r="D242" s="344">
        <v>18.02</v>
      </c>
      <c r="E242" s="340">
        <v>8.44</v>
      </c>
      <c r="F242" s="340">
        <v>26.46</v>
      </c>
    </row>
    <row r="243" spans="1:6" ht="22.9" customHeight="1" x14ac:dyDescent="0.25">
      <c r="A243" s="338" t="s">
        <v>896</v>
      </c>
      <c r="B243" s="253" t="s">
        <v>897</v>
      </c>
      <c r="C243" s="264" t="s">
        <v>21</v>
      </c>
      <c r="D243" s="339">
        <v>1.59</v>
      </c>
      <c r="E243" s="340">
        <v>8.44</v>
      </c>
      <c r="F243" s="340">
        <v>10.029999999999999</v>
      </c>
    </row>
    <row r="244" spans="1:6" ht="25.5" customHeight="1" x14ac:dyDescent="0.25">
      <c r="A244" s="338" t="s">
        <v>6404</v>
      </c>
      <c r="B244" s="254" t="s">
        <v>898</v>
      </c>
      <c r="C244" s="264"/>
      <c r="D244" s="339"/>
      <c r="E244" s="340"/>
      <c r="F244" s="340"/>
    </row>
    <row r="245" spans="1:6" ht="12.75" customHeight="1" x14ac:dyDescent="0.2">
      <c r="A245" s="336" t="s">
        <v>899</v>
      </c>
      <c r="B245" s="251" t="s">
        <v>900</v>
      </c>
      <c r="C245" s="252" t="s">
        <v>21</v>
      </c>
      <c r="D245" s="337">
        <v>24.65</v>
      </c>
      <c r="E245" s="337">
        <v>3.37</v>
      </c>
      <c r="F245" s="337">
        <v>28.02</v>
      </c>
    </row>
    <row r="246" spans="1:6" ht="12.75" customHeight="1" x14ac:dyDescent="0.2">
      <c r="A246" s="338" t="s">
        <v>901</v>
      </c>
      <c r="B246" s="253" t="s">
        <v>6405</v>
      </c>
      <c r="C246" s="264" t="s">
        <v>21</v>
      </c>
      <c r="D246" s="344">
        <v>22.28</v>
      </c>
      <c r="E246" s="340">
        <v>3.37</v>
      </c>
      <c r="F246" s="340">
        <v>25.65</v>
      </c>
    </row>
    <row r="247" spans="1:6" ht="12.75" customHeight="1" x14ac:dyDescent="0.2">
      <c r="A247" s="336" t="s">
        <v>902</v>
      </c>
      <c r="B247" s="251" t="s">
        <v>6406</v>
      </c>
      <c r="C247" s="252" t="s">
        <v>21</v>
      </c>
      <c r="D247" s="337">
        <v>9.73</v>
      </c>
      <c r="E247" s="337">
        <v>1.18</v>
      </c>
      <c r="F247" s="337">
        <v>10.91</v>
      </c>
    </row>
    <row r="248" spans="1:6" ht="34.9" customHeight="1" x14ac:dyDescent="0.25">
      <c r="A248" s="341" t="s">
        <v>903</v>
      </c>
      <c r="B248" s="254" t="s">
        <v>6407</v>
      </c>
      <c r="C248" s="265" t="s">
        <v>21</v>
      </c>
      <c r="D248" s="343">
        <v>6.99</v>
      </c>
      <c r="E248" s="343">
        <v>1.18</v>
      </c>
      <c r="F248" s="343">
        <v>8.17</v>
      </c>
    </row>
    <row r="249" spans="1:6" ht="34.15" customHeight="1" x14ac:dyDescent="0.25">
      <c r="A249" s="341" t="s">
        <v>904</v>
      </c>
      <c r="B249" s="253" t="s">
        <v>6408</v>
      </c>
      <c r="C249" s="265" t="s">
        <v>21</v>
      </c>
      <c r="D249" s="343">
        <v>13.14</v>
      </c>
      <c r="E249" s="343">
        <v>0.51</v>
      </c>
      <c r="F249" s="343">
        <v>13.65</v>
      </c>
    </row>
    <row r="250" spans="1:6" ht="12.75" customHeight="1" x14ac:dyDescent="0.2">
      <c r="A250" s="336" t="s">
        <v>6409</v>
      </c>
      <c r="B250" s="251" t="s">
        <v>905</v>
      </c>
      <c r="C250" s="252"/>
      <c r="D250" s="337"/>
      <c r="E250" s="337"/>
      <c r="F250" s="337"/>
    </row>
    <row r="251" spans="1:6" ht="34.5" customHeight="1" x14ac:dyDescent="0.25">
      <c r="A251" s="341" t="s">
        <v>906</v>
      </c>
      <c r="B251" s="253" t="s">
        <v>6410</v>
      </c>
      <c r="C251" s="265" t="s">
        <v>21</v>
      </c>
      <c r="D251" s="343"/>
      <c r="E251" s="343">
        <v>8.77</v>
      </c>
      <c r="F251" s="343">
        <v>8.77</v>
      </c>
    </row>
    <row r="252" spans="1:6" ht="12" customHeight="1" x14ac:dyDescent="0.25">
      <c r="A252" s="333" t="s">
        <v>907</v>
      </c>
      <c r="B252" s="247" t="s">
        <v>6411</v>
      </c>
      <c r="C252" s="247" t="s">
        <v>21</v>
      </c>
      <c r="D252" s="334"/>
      <c r="E252" s="335">
        <v>5.0599999999999996</v>
      </c>
      <c r="F252" s="335">
        <v>5.0599999999999996</v>
      </c>
    </row>
    <row r="253" spans="1:6" ht="25.5" customHeight="1" x14ac:dyDescent="0.25">
      <c r="A253" s="338" t="s">
        <v>908</v>
      </c>
      <c r="B253" s="254" t="s">
        <v>909</v>
      </c>
      <c r="C253" s="264" t="s">
        <v>21</v>
      </c>
      <c r="D253" s="340"/>
      <c r="E253" s="340">
        <v>5.0599999999999996</v>
      </c>
      <c r="F253" s="340">
        <v>5.0599999999999996</v>
      </c>
    </row>
    <row r="254" spans="1:6" ht="25.5" customHeight="1" x14ac:dyDescent="0.25">
      <c r="A254" s="338" t="s">
        <v>910</v>
      </c>
      <c r="B254" s="254" t="s">
        <v>911</v>
      </c>
      <c r="C254" s="264" t="s">
        <v>21</v>
      </c>
      <c r="D254" s="340"/>
      <c r="E254" s="340">
        <v>5.57</v>
      </c>
      <c r="F254" s="340">
        <v>5.57</v>
      </c>
    </row>
    <row r="255" spans="1:6" ht="25.5" customHeight="1" x14ac:dyDescent="0.25">
      <c r="A255" s="338" t="s">
        <v>6412</v>
      </c>
      <c r="B255" s="254" t="s">
        <v>912</v>
      </c>
      <c r="C255" s="264"/>
      <c r="D255" s="340"/>
      <c r="E255" s="340"/>
      <c r="F255" s="340"/>
    </row>
    <row r="256" spans="1:6" ht="25.5" customHeight="1" x14ac:dyDescent="0.25">
      <c r="A256" s="338" t="s">
        <v>913</v>
      </c>
      <c r="B256" s="254" t="s">
        <v>914</v>
      </c>
      <c r="C256" s="264" t="s">
        <v>21</v>
      </c>
      <c r="D256" s="340"/>
      <c r="E256" s="340">
        <v>13.57</v>
      </c>
      <c r="F256" s="340">
        <v>13.57</v>
      </c>
    </row>
    <row r="257" spans="1:6" ht="12.75" customHeight="1" x14ac:dyDescent="0.2">
      <c r="A257" s="336" t="s">
        <v>915</v>
      </c>
      <c r="B257" s="251" t="s">
        <v>6413</v>
      </c>
      <c r="C257" s="252" t="s">
        <v>21</v>
      </c>
      <c r="D257" s="337"/>
      <c r="E257" s="337">
        <v>16.28</v>
      </c>
      <c r="F257" s="337">
        <v>16.28</v>
      </c>
    </row>
    <row r="258" spans="1:6" ht="25.5" customHeight="1" x14ac:dyDescent="0.25">
      <c r="A258" s="338" t="s">
        <v>916</v>
      </c>
      <c r="B258" s="254" t="s">
        <v>917</v>
      </c>
      <c r="C258" s="264" t="s">
        <v>52</v>
      </c>
      <c r="D258" s="339"/>
      <c r="E258" s="340">
        <v>5.42</v>
      </c>
      <c r="F258" s="340">
        <v>5.42</v>
      </c>
    </row>
    <row r="259" spans="1:6" ht="25.5" customHeight="1" x14ac:dyDescent="0.25">
      <c r="A259" s="338" t="s">
        <v>6414</v>
      </c>
      <c r="B259" s="254" t="s">
        <v>918</v>
      </c>
      <c r="C259" s="264"/>
      <c r="D259" s="339"/>
      <c r="E259" s="340"/>
      <c r="F259" s="340"/>
    </row>
    <row r="260" spans="1:6" ht="12.75" customHeight="1" x14ac:dyDescent="0.2">
      <c r="A260" s="338" t="s">
        <v>919</v>
      </c>
      <c r="B260" s="253" t="s">
        <v>920</v>
      </c>
      <c r="C260" s="264" t="s">
        <v>52</v>
      </c>
      <c r="D260" s="344">
        <v>7.0000000000000007E-2</v>
      </c>
      <c r="E260" s="340">
        <v>1.23</v>
      </c>
      <c r="F260" s="340">
        <v>1.3</v>
      </c>
    </row>
    <row r="261" spans="1:6" ht="22.9" customHeight="1" x14ac:dyDescent="0.25">
      <c r="A261" s="338" t="s">
        <v>921</v>
      </c>
      <c r="B261" s="253" t="s">
        <v>922</v>
      </c>
      <c r="C261" s="264" t="s">
        <v>52</v>
      </c>
      <c r="D261" s="339">
        <v>0.71</v>
      </c>
      <c r="E261" s="340">
        <v>1.23</v>
      </c>
      <c r="F261" s="340">
        <v>1.94</v>
      </c>
    </row>
    <row r="262" spans="1:6" ht="12.75" customHeight="1" x14ac:dyDescent="0.2">
      <c r="A262" s="336" t="s">
        <v>923</v>
      </c>
      <c r="B262" s="251" t="s">
        <v>6415</v>
      </c>
      <c r="C262" s="252" t="s">
        <v>21</v>
      </c>
      <c r="D262" s="337">
        <v>3.54</v>
      </c>
      <c r="E262" s="337">
        <v>9.84</v>
      </c>
      <c r="F262" s="337">
        <v>13.38</v>
      </c>
    </row>
    <row r="263" spans="1:6" ht="12.75" customHeight="1" x14ac:dyDescent="0.2">
      <c r="A263" s="338" t="s">
        <v>924</v>
      </c>
      <c r="B263" s="253" t="s">
        <v>925</v>
      </c>
      <c r="C263" s="264" t="s">
        <v>21</v>
      </c>
      <c r="D263" s="344">
        <v>0.36</v>
      </c>
      <c r="E263" s="340">
        <v>7.38</v>
      </c>
      <c r="F263" s="340">
        <v>7.74</v>
      </c>
    </row>
    <row r="264" spans="1:6" ht="25.5" customHeight="1" x14ac:dyDescent="0.25">
      <c r="A264" s="338" t="s">
        <v>926</v>
      </c>
      <c r="B264" s="254" t="s">
        <v>927</v>
      </c>
      <c r="C264" s="264" t="s">
        <v>21</v>
      </c>
      <c r="D264" s="339">
        <v>3.54</v>
      </c>
      <c r="E264" s="340">
        <v>7.38</v>
      </c>
      <c r="F264" s="340">
        <v>10.92</v>
      </c>
    </row>
    <row r="265" spans="1:6" ht="12.75" customHeight="1" x14ac:dyDescent="0.2">
      <c r="A265" s="338" t="s">
        <v>928</v>
      </c>
      <c r="B265" s="253" t="s">
        <v>929</v>
      </c>
      <c r="C265" s="264" t="s">
        <v>21</v>
      </c>
      <c r="D265" s="344">
        <v>0.36</v>
      </c>
      <c r="E265" s="340">
        <v>4.92</v>
      </c>
      <c r="F265" s="340">
        <v>5.28</v>
      </c>
    </row>
    <row r="266" spans="1:6" ht="12.75" customHeight="1" x14ac:dyDescent="0.2">
      <c r="A266" s="336" t="s">
        <v>6416</v>
      </c>
      <c r="B266" s="251" t="s">
        <v>930</v>
      </c>
      <c r="C266" s="252"/>
      <c r="D266" s="337"/>
      <c r="E266" s="337"/>
      <c r="F266" s="337"/>
    </row>
    <row r="267" spans="1:6" ht="12.75" customHeight="1" x14ac:dyDescent="0.25">
      <c r="A267" s="338" t="s">
        <v>931</v>
      </c>
      <c r="B267" s="253" t="s">
        <v>932</v>
      </c>
      <c r="C267" s="264" t="s">
        <v>21</v>
      </c>
      <c r="D267" s="340">
        <v>87.05</v>
      </c>
      <c r="E267" s="340"/>
      <c r="F267" s="340">
        <v>87.05</v>
      </c>
    </row>
    <row r="268" spans="1:6" ht="22.9" customHeight="1" x14ac:dyDescent="0.25">
      <c r="A268" s="338" t="s">
        <v>933</v>
      </c>
      <c r="B268" s="253" t="s">
        <v>934</v>
      </c>
      <c r="C268" s="264" t="s">
        <v>569</v>
      </c>
      <c r="D268" s="340">
        <v>2.95</v>
      </c>
      <c r="E268" s="340">
        <v>7.48</v>
      </c>
      <c r="F268" s="340">
        <v>10.43</v>
      </c>
    </row>
    <row r="269" spans="1:6" ht="25.5" customHeight="1" x14ac:dyDescent="0.25">
      <c r="A269" s="338" t="s">
        <v>6417</v>
      </c>
      <c r="B269" s="254" t="s">
        <v>935</v>
      </c>
      <c r="C269" s="264"/>
      <c r="D269" s="340"/>
      <c r="E269" s="340"/>
      <c r="F269" s="340"/>
    </row>
    <row r="270" spans="1:6" ht="22.9" customHeight="1" x14ac:dyDescent="0.25">
      <c r="A270" s="338" t="s">
        <v>6418</v>
      </c>
      <c r="B270" s="253" t="s">
        <v>936</v>
      </c>
      <c r="C270" s="264"/>
      <c r="D270" s="340"/>
      <c r="E270" s="340"/>
      <c r="F270" s="340"/>
    </row>
    <row r="271" spans="1:6" ht="12.75" customHeight="1" x14ac:dyDescent="0.25">
      <c r="A271" s="338" t="s">
        <v>937</v>
      </c>
      <c r="B271" s="253" t="s">
        <v>938</v>
      </c>
      <c r="C271" s="264" t="s">
        <v>21</v>
      </c>
      <c r="D271" s="340"/>
      <c r="E271" s="340">
        <v>30.8</v>
      </c>
      <c r="F271" s="340">
        <v>30.8</v>
      </c>
    </row>
    <row r="272" spans="1:6" ht="12.75" customHeight="1" x14ac:dyDescent="0.25">
      <c r="A272" s="338" t="s">
        <v>939</v>
      </c>
      <c r="B272" s="253" t="s">
        <v>6419</v>
      </c>
      <c r="C272" s="264" t="s">
        <v>21</v>
      </c>
      <c r="D272" s="340"/>
      <c r="E272" s="340">
        <v>26.69</v>
      </c>
      <c r="F272" s="340">
        <v>26.69</v>
      </c>
    </row>
    <row r="273" spans="1:6" ht="12.75" customHeight="1" x14ac:dyDescent="0.2">
      <c r="A273" s="336" t="s">
        <v>940</v>
      </c>
      <c r="B273" s="251" t="s">
        <v>941</v>
      </c>
      <c r="C273" s="252" t="s">
        <v>21</v>
      </c>
      <c r="D273" s="337"/>
      <c r="E273" s="337">
        <v>16.420000000000002</v>
      </c>
      <c r="F273" s="337">
        <v>16.420000000000002</v>
      </c>
    </row>
    <row r="274" spans="1:6" ht="12.75" customHeight="1" x14ac:dyDescent="0.2">
      <c r="A274" s="338" t="s">
        <v>942</v>
      </c>
      <c r="B274" s="253" t="s">
        <v>6420</v>
      </c>
      <c r="C274" s="264" t="s">
        <v>21</v>
      </c>
      <c r="D274" s="340">
        <v>2.69</v>
      </c>
      <c r="E274" s="344">
        <v>0.56999999999999995</v>
      </c>
      <c r="F274" s="340">
        <v>3.26</v>
      </c>
    </row>
    <row r="275" spans="1:6" ht="12.75" customHeight="1" x14ac:dyDescent="0.25">
      <c r="A275" s="338" t="s">
        <v>943</v>
      </c>
      <c r="B275" s="253" t="s">
        <v>6421</v>
      </c>
      <c r="C275" s="264" t="s">
        <v>52</v>
      </c>
      <c r="D275" s="340"/>
      <c r="E275" s="340">
        <v>3.56</v>
      </c>
      <c r="F275" s="340">
        <v>3.56</v>
      </c>
    </row>
    <row r="276" spans="1:6" ht="12.75" customHeight="1" x14ac:dyDescent="0.2">
      <c r="A276" s="336" t="s">
        <v>944</v>
      </c>
      <c r="B276" s="251" t="s">
        <v>945</v>
      </c>
      <c r="C276" s="252" t="s">
        <v>52</v>
      </c>
      <c r="D276" s="337"/>
      <c r="E276" s="337">
        <v>10.46</v>
      </c>
      <c r="F276" s="337">
        <v>10.46</v>
      </c>
    </row>
    <row r="277" spans="1:6" ht="12.75" customHeight="1" x14ac:dyDescent="0.2">
      <c r="A277" s="336" t="s">
        <v>6422</v>
      </c>
      <c r="B277" s="251" t="s">
        <v>946</v>
      </c>
      <c r="C277" s="252"/>
      <c r="D277" s="337"/>
      <c r="E277" s="337"/>
      <c r="F277" s="337"/>
    </row>
    <row r="278" spans="1:6" ht="12.75" customHeight="1" x14ac:dyDescent="0.2">
      <c r="A278" s="338" t="s">
        <v>947</v>
      </c>
      <c r="B278" s="253" t="s">
        <v>948</v>
      </c>
      <c r="C278" s="264" t="s">
        <v>52</v>
      </c>
      <c r="D278" s="344"/>
      <c r="E278" s="340">
        <v>1.1299999999999999</v>
      </c>
      <c r="F278" s="340">
        <v>1.1299999999999999</v>
      </c>
    </row>
    <row r="279" spans="1:6" ht="25.5" customHeight="1" x14ac:dyDescent="0.25">
      <c r="A279" s="338" t="s">
        <v>949</v>
      </c>
      <c r="B279" s="254" t="s">
        <v>950</v>
      </c>
      <c r="C279" s="264" t="s">
        <v>52</v>
      </c>
      <c r="D279" s="339"/>
      <c r="E279" s="340">
        <v>3.74</v>
      </c>
      <c r="F279" s="340">
        <v>3.74</v>
      </c>
    </row>
    <row r="280" spans="1:6" ht="22.9" customHeight="1" x14ac:dyDescent="0.25">
      <c r="A280" s="338" t="s">
        <v>951</v>
      </c>
      <c r="B280" s="253" t="s">
        <v>6423</v>
      </c>
      <c r="C280" s="264" t="s">
        <v>21</v>
      </c>
      <c r="D280" s="339"/>
      <c r="E280" s="340">
        <v>20.57</v>
      </c>
      <c r="F280" s="340">
        <v>20.57</v>
      </c>
    </row>
    <row r="281" spans="1:6" ht="12.75" customHeight="1" x14ac:dyDescent="0.25">
      <c r="A281" s="338" t="s">
        <v>952</v>
      </c>
      <c r="B281" s="253" t="s">
        <v>6424</v>
      </c>
      <c r="C281" s="264" t="s">
        <v>21</v>
      </c>
      <c r="D281" s="340"/>
      <c r="E281" s="340">
        <v>16.829999999999998</v>
      </c>
      <c r="F281" s="340">
        <v>16.829999999999998</v>
      </c>
    </row>
    <row r="282" spans="1:6" ht="25.5" customHeight="1" x14ac:dyDescent="0.25">
      <c r="A282" s="338" t="s">
        <v>953</v>
      </c>
      <c r="B282" s="254" t="s">
        <v>6425</v>
      </c>
      <c r="C282" s="264" t="s">
        <v>21</v>
      </c>
      <c r="D282" s="339"/>
      <c r="E282" s="340">
        <v>14.96</v>
      </c>
      <c r="F282" s="340">
        <v>14.96</v>
      </c>
    </row>
    <row r="283" spans="1:6" ht="12.75" customHeight="1" x14ac:dyDescent="0.2">
      <c r="A283" s="338" t="s">
        <v>954</v>
      </c>
      <c r="B283" s="253" t="s">
        <v>6426</v>
      </c>
      <c r="C283" s="264" t="s">
        <v>21</v>
      </c>
      <c r="D283" s="344"/>
      <c r="E283" s="340">
        <v>11.22</v>
      </c>
      <c r="F283" s="340">
        <v>11.22</v>
      </c>
    </row>
    <row r="284" spans="1:6" ht="22.9" customHeight="1" x14ac:dyDescent="0.25">
      <c r="A284" s="336" t="s">
        <v>955</v>
      </c>
      <c r="B284" s="251" t="s">
        <v>956</v>
      </c>
      <c r="C284" s="266" t="s">
        <v>32</v>
      </c>
      <c r="D284" s="345">
        <v>2.04</v>
      </c>
      <c r="E284" s="345"/>
      <c r="F284" s="345">
        <v>2.04</v>
      </c>
    </row>
    <row r="285" spans="1:6" ht="12.75" customHeight="1" x14ac:dyDescent="0.2">
      <c r="A285" s="338" t="s">
        <v>6427</v>
      </c>
      <c r="B285" s="253" t="s">
        <v>957</v>
      </c>
      <c r="C285" s="264"/>
      <c r="D285" s="344"/>
      <c r="E285" s="340"/>
      <c r="F285" s="340"/>
    </row>
    <row r="286" spans="1:6" ht="12.75" customHeight="1" x14ac:dyDescent="0.2">
      <c r="A286" s="338" t="s">
        <v>958</v>
      </c>
      <c r="B286" s="253" t="s">
        <v>959</v>
      </c>
      <c r="C286" s="264" t="s">
        <v>21</v>
      </c>
      <c r="D286" s="344"/>
      <c r="E286" s="340">
        <v>13.5</v>
      </c>
      <c r="F286" s="340">
        <v>13.5</v>
      </c>
    </row>
    <row r="287" spans="1:6" ht="12.75" customHeight="1" x14ac:dyDescent="0.2">
      <c r="A287" s="338" t="s">
        <v>960</v>
      </c>
      <c r="B287" s="253" t="s">
        <v>961</v>
      </c>
      <c r="C287" s="264" t="s">
        <v>21</v>
      </c>
      <c r="D287" s="344"/>
      <c r="E287" s="340">
        <v>6.75</v>
      </c>
      <c r="F287" s="340">
        <v>6.75</v>
      </c>
    </row>
    <row r="288" spans="1:6" ht="12.75" customHeight="1" x14ac:dyDescent="0.2">
      <c r="A288" s="338" t="s">
        <v>962</v>
      </c>
      <c r="B288" s="253" t="s">
        <v>963</v>
      </c>
      <c r="C288" s="264" t="s">
        <v>52</v>
      </c>
      <c r="D288" s="344"/>
      <c r="E288" s="340">
        <v>5.0599999999999996</v>
      </c>
      <c r="F288" s="340">
        <v>5.0599999999999996</v>
      </c>
    </row>
    <row r="289" spans="1:6" ht="12.75" customHeight="1" x14ac:dyDescent="0.2">
      <c r="A289" s="338" t="s">
        <v>964</v>
      </c>
      <c r="B289" s="253" t="s">
        <v>965</v>
      </c>
      <c r="C289" s="264" t="s">
        <v>52</v>
      </c>
      <c r="D289" s="344"/>
      <c r="E289" s="340">
        <v>8.44</v>
      </c>
      <c r="F289" s="340">
        <v>8.44</v>
      </c>
    </row>
    <row r="290" spans="1:6" ht="22.9" customHeight="1" x14ac:dyDescent="0.25">
      <c r="A290" s="338" t="s">
        <v>966</v>
      </c>
      <c r="B290" s="253" t="s">
        <v>967</v>
      </c>
      <c r="C290" s="264" t="s">
        <v>21</v>
      </c>
      <c r="D290" s="339"/>
      <c r="E290" s="340">
        <v>10.27</v>
      </c>
      <c r="F290" s="340">
        <v>10.27</v>
      </c>
    </row>
    <row r="291" spans="1:6" ht="12.75" customHeight="1" x14ac:dyDescent="0.2">
      <c r="A291" s="338" t="s">
        <v>6428</v>
      </c>
      <c r="B291" s="253" t="s">
        <v>968</v>
      </c>
      <c r="C291" s="264"/>
      <c r="D291" s="340"/>
      <c r="E291" s="344"/>
      <c r="F291" s="340"/>
    </row>
    <row r="292" spans="1:6" ht="12.75" customHeight="1" x14ac:dyDescent="0.2">
      <c r="A292" s="336" t="s">
        <v>969</v>
      </c>
      <c r="B292" s="251" t="s">
        <v>6429</v>
      </c>
      <c r="C292" s="252" t="s">
        <v>21</v>
      </c>
      <c r="D292" s="337"/>
      <c r="E292" s="337">
        <v>36.090000000000003</v>
      </c>
      <c r="F292" s="337">
        <v>36.090000000000003</v>
      </c>
    </row>
    <row r="293" spans="1:6" ht="12.75" customHeight="1" x14ac:dyDescent="0.2">
      <c r="A293" s="338" t="s">
        <v>970</v>
      </c>
      <c r="B293" s="253" t="s">
        <v>971</v>
      </c>
      <c r="C293" s="264" t="s">
        <v>21</v>
      </c>
      <c r="D293" s="344"/>
      <c r="E293" s="340">
        <v>21.93</v>
      </c>
      <c r="F293" s="340">
        <v>21.93</v>
      </c>
    </row>
    <row r="294" spans="1:6" ht="12" customHeight="1" x14ac:dyDescent="0.25">
      <c r="A294" s="333" t="s">
        <v>972</v>
      </c>
      <c r="B294" s="247" t="s">
        <v>973</v>
      </c>
      <c r="C294" s="247" t="s">
        <v>52</v>
      </c>
      <c r="D294" s="334"/>
      <c r="E294" s="335">
        <v>15.18</v>
      </c>
      <c r="F294" s="335">
        <v>15.18</v>
      </c>
    </row>
    <row r="295" spans="1:6" ht="12.75" customHeight="1" x14ac:dyDescent="0.2">
      <c r="A295" s="338" t="s">
        <v>974</v>
      </c>
      <c r="B295" s="253" t="s">
        <v>975</v>
      </c>
      <c r="C295" s="264" t="s">
        <v>52</v>
      </c>
      <c r="D295" s="344"/>
      <c r="E295" s="340">
        <v>16.87</v>
      </c>
      <c r="F295" s="340">
        <v>16.87</v>
      </c>
    </row>
    <row r="296" spans="1:6" ht="12.75" customHeight="1" x14ac:dyDescent="0.2">
      <c r="A296" s="338" t="s">
        <v>976</v>
      </c>
      <c r="B296" s="253" t="s">
        <v>977</v>
      </c>
      <c r="C296" s="264" t="s">
        <v>52</v>
      </c>
      <c r="D296" s="344"/>
      <c r="E296" s="340">
        <v>13.5</v>
      </c>
      <c r="F296" s="340">
        <v>13.5</v>
      </c>
    </row>
    <row r="297" spans="1:6" ht="12.75" customHeight="1" x14ac:dyDescent="0.2">
      <c r="A297" s="338" t="s">
        <v>6430</v>
      </c>
      <c r="B297" s="253" t="s">
        <v>978</v>
      </c>
      <c r="C297" s="264"/>
      <c r="D297" s="344"/>
      <c r="E297" s="340"/>
      <c r="F297" s="340"/>
    </row>
    <row r="298" spans="1:6" ht="12.75" customHeight="1" x14ac:dyDescent="0.2">
      <c r="A298" s="338" t="s">
        <v>979</v>
      </c>
      <c r="B298" s="253" t="s">
        <v>980</v>
      </c>
      <c r="C298" s="264" t="s">
        <v>21</v>
      </c>
      <c r="D298" s="344"/>
      <c r="E298" s="340">
        <v>47.31</v>
      </c>
      <c r="F298" s="340">
        <v>47.31</v>
      </c>
    </row>
    <row r="299" spans="1:6" ht="12.75" customHeight="1" x14ac:dyDescent="0.2">
      <c r="A299" s="336" t="s">
        <v>981</v>
      </c>
      <c r="B299" s="251" t="s">
        <v>982</v>
      </c>
      <c r="C299" s="252" t="s">
        <v>21</v>
      </c>
      <c r="D299" s="337"/>
      <c r="E299" s="337">
        <v>10.119999999999999</v>
      </c>
      <c r="F299" s="337">
        <v>10.119999999999999</v>
      </c>
    </row>
    <row r="300" spans="1:6" ht="25.5" customHeight="1" x14ac:dyDescent="0.25">
      <c r="A300" s="338" t="s">
        <v>983</v>
      </c>
      <c r="B300" s="254" t="s">
        <v>984</v>
      </c>
      <c r="C300" s="264" t="s">
        <v>21</v>
      </c>
      <c r="D300" s="339"/>
      <c r="E300" s="340">
        <v>13.09</v>
      </c>
      <c r="F300" s="340">
        <v>13.09</v>
      </c>
    </row>
    <row r="301" spans="1:6" ht="12.75" customHeight="1" x14ac:dyDescent="0.2">
      <c r="A301" s="338" t="s">
        <v>985</v>
      </c>
      <c r="B301" s="253" t="s">
        <v>986</v>
      </c>
      <c r="C301" s="264" t="s">
        <v>21</v>
      </c>
      <c r="D301" s="344"/>
      <c r="E301" s="340">
        <v>22.44</v>
      </c>
      <c r="F301" s="340">
        <v>22.44</v>
      </c>
    </row>
    <row r="302" spans="1:6" ht="12.75" customHeight="1" x14ac:dyDescent="0.2">
      <c r="A302" s="338" t="s">
        <v>987</v>
      </c>
      <c r="B302" s="253" t="s">
        <v>988</v>
      </c>
      <c r="C302" s="264" t="s">
        <v>52</v>
      </c>
      <c r="D302" s="344"/>
      <c r="E302" s="340">
        <v>11.22</v>
      </c>
      <c r="F302" s="340">
        <v>11.22</v>
      </c>
    </row>
    <row r="303" spans="1:6" ht="12.75" customHeight="1" x14ac:dyDescent="0.2">
      <c r="A303" s="338" t="s">
        <v>989</v>
      </c>
      <c r="B303" s="253" t="s">
        <v>990</v>
      </c>
      <c r="C303" s="264" t="s">
        <v>52</v>
      </c>
      <c r="D303" s="344"/>
      <c r="E303" s="340">
        <v>2.5299999999999998</v>
      </c>
      <c r="F303" s="340">
        <v>2.5299999999999998</v>
      </c>
    </row>
    <row r="304" spans="1:6" ht="12.75" customHeight="1" x14ac:dyDescent="0.2">
      <c r="A304" s="338" t="s">
        <v>6431</v>
      </c>
      <c r="B304" s="253" t="s">
        <v>991</v>
      </c>
      <c r="C304" s="264"/>
      <c r="D304" s="344"/>
      <c r="E304" s="340"/>
      <c r="F304" s="340"/>
    </row>
    <row r="305" spans="1:6" ht="12.75" customHeight="1" x14ac:dyDescent="0.2">
      <c r="A305" s="336" t="s">
        <v>992</v>
      </c>
      <c r="B305" s="251" t="s">
        <v>993</v>
      </c>
      <c r="C305" s="252" t="s">
        <v>21</v>
      </c>
      <c r="D305" s="337"/>
      <c r="E305" s="337">
        <v>47.31</v>
      </c>
      <c r="F305" s="337">
        <v>47.31</v>
      </c>
    </row>
    <row r="306" spans="1:6" ht="12.75" customHeight="1" x14ac:dyDescent="0.2">
      <c r="A306" s="338" t="s">
        <v>994</v>
      </c>
      <c r="B306" s="253" t="s">
        <v>995</v>
      </c>
      <c r="C306" s="264" t="s">
        <v>21</v>
      </c>
      <c r="D306" s="344"/>
      <c r="E306" s="340">
        <v>3.74</v>
      </c>
      <c r="F306" s="340">
        <v>3.74</v>
      </c>
    </row>
    <row r="307" spans="1:6" ht="12.75" customHeight="1" x14ac:dyDescent="0.2">
      <c r="A307" s="338" t="s">
        <v>996</v>
      </c>
      <c r="B307" s="253" t="s">
        <v>997</v>
      </c>
      <c r="C307" s="264" t="s">
        <v>52</v>
      </c>
      <c r="D307" s="344"/>
      <c r="E307" s="340">
        <v>3.47</v>
      </c>
      <c r="F307" s="340">
        <v>3.47</v>
      </c>
    </row>
    <row r="308" spans="1:6" ht="12.75" customHeight="1" x14ac:dyDescent="0.2">
      <c r="A308" s="338" t="s">
        <v>998</v>
      </c>
      <c r="B308" s="253" t="s">
        <v>999</v>
      </c>
      <c r="C308" s="264" t="s">
        <v>52</v>
      </c>
      <c r="D308" s="344"/>
      <c r="E308" s="340">
        <v>0.84</v>
      </c>
      <c r="F308" s="340">
        <v>0.84</v>
      </c>
    </row>
    <row r="309" spans="1:6" ht="12.75" customHeight="1" x14ac:dyDescent="0.2">
      <c r="A309" s="338" t="s">
        <v>1000</v>
      </c>
      <c r="B309" s="253" t="s">
        <v>6432</v>
      </c>
      <c r="C309" s="264" t="s">
        <v>21</v>
      </c>
      <c r="D309" s="344"/>
      <c r="E309" s="340">
        <v>41.15</v>
      </c>
      <c r="F309" s="340">
        <v>41.15</v>
      </c>
    </row>
    <row r="310" spans="1:6" ht="12.75" customHeight="1" x14ac:dyDescent="0.2">
      <c r="A310" s="338" t="s">
        <v>6433</v>
      </c>
      <c r="B310" s="253" t="s">
        <v>1001</v>
      </c>
      <c r="C310" s="264"/>
      <c r="D310" s="344"/>
      <c r="E310" s="340"/>
      <c r="F310" s="340"/>
    </row>
    <row r="311" spans="1:6" ht="12.75" customHeight="1" x14ac:dyDescent="0.2">
      <c r="A311" s="338" t="s">
        <v>1002</v>
      </c>
      <c r="B311" s="253" t="s">
        <v>1003</v>
      </c>
      <c r="C311" s="264" t="s">
        <v>21</v>
      </c>
      <c r="D311" s="344"/>
      <c r="E311" s="340">
        <v>10.47</v>
      </c>
      <c r="F311" s="340">
        <v>10.47</v>
      </c>
    </row>
    <row r="312" spans="1:6" ht="12.75" customHeight="1" x14ac:dyDescent="0.2">
      <c r="A312" s="336" t="s">
        <v>1004</v>
      </c>
      <c r="B312" s="251" t="s">
        <v>1005</v>
      </c>
      <c r="C312" s="252" t="s">
        <v>21</v>
      </c>
      <c r="D312" s="337"/>
      <c r="E312" s="337">
        <v>5.61</v>
      </c>
      <c r="F312" s="337">
        <v>5.61</v>
      </c>
    </row>
    <row r="313" spans="1:6" ht="12.75" customHeight="1" x14ac:dyDescent="0.2">
      <c r="A313" s="338" t="s">
        <v>1006</v>
      </c>
      <c r="B313" s="253" t="s">
        <v>1007</v>
      </c>
      <c r="C313" s="264" t="s">
        <v>21</v>
      </c>
      <c r="D313" s="344"/>
      <c r="E313" s="340">
        <v>4.22</v>
      </c>
      <c r="F313" s="340">
        <v>4.22</v>
      </c>
    </row>
    <row r="314" spans="1:6" ht="12.75" customHeight="1" x14ac:dyDescent="0.2">
      <c r="A314" s="338" t="s">
        <v>6434</v>
      </c>
      <c r="B314" s="253" t="s">
        <v>1008</v>
      </c>
      <c r="C314" s="264"/>
      <c r="D314" s="344"/>
      <c r="E314" s="340"/>
      <c r="F314" s="340"/>
    </row>
    <row r="315" spans="1:6" ht="12.75" customHeight="1" x14ac:dyDescent="0.2">
      <c r="A315" s="338" t="s">
        <v>1009</v>
      </c>
      <c r="B315" s="253" t="s">
        <v>1010</v>
      </c>
      <c r="C315" s="264" t="s">
        <v>569</v>
      </c>
      <c r="D315" s="344"/>
      <c r="E315" s="340">
        <v>18.71</v>
      </c>
      <c r="F315" s="340">
        <v>18.71</v>
      </c>
    </row>
    <row r="316" spans="1:6" ht="12.75" customHeight="1" x14ac:dyDescent="0.2">
      <c r="A316" s="338" t="s">
        <v>1011</v>
      </c>
      <c r="B316" s="253" t="s">
        <v>1012</v>
      </c>
      <c r="C316" s="264" t="s">
        <v>52</v>
      </c>
      <c r="D316" s="344"/>
      <c r="E316" s="340">
        <v>1.44</v>
      </c>
      <c r="F316" s="340">
        <v>1.44</v>
      </c>
    </row>
    <row r="317" spans="1:6" ht="25.5" customHeight="1" x14ac:dyDescent="0.25">
      <c r="A317" s="338" t="s">
        <v>1013</v>
      </c>
      <c r="B317" s="254" t="s">
        <v>1014</v>
      </c>
      <c r="C317" s="264" t="s">
        <v>52</v>
      </c>
      <c r="D317" s="339"/>
      <c r="E317" s="340">
        <v>11.22</v>
      </c>
      <c r="F317" s="340">
        <v>11.22</v>
      </c>
    </row>
    <row r="318" spans="1:6" ht="12.75" customHeight="1" x14ac:dyDescent="0.2">
      <c r="A318" s="336" t="s">
        <v>1015</v>
      </c>
      <c r="B318" s="251" t="s">
        <v>6435</v>
      </c>
      <c r="C318" s="252" t="s">
        <v>21</v>
      </c>
      <c r="D318" s="337"/>
      <c r="E318" s="337">
        <v>5.0599999999999996</v>
      </c>
      <c r="F318" s="337">
        <v>5.0599999999999996</v>
      </c>
    </row>
    <row r="319" spans="1:6" ht="12.75" customHeight="1" x14ac:dyDescent="0.2">
      <c r="A319" s="338" t="s">
        <v>1016</v>
      </c>
      <c r="B319" s="253" t="s">
        <v>1017</v>
      </c>
      <c r="C319" s="264" t="s">
        <v>21</v>
      </c>
      <c r="D319" s="344"/>
      <c r="E319" s="340">
        <v>16.829999999999998</v>
      </c>
      <c r="F319" s="340">
        <v>16.829999999999998</v>
      </c>
    </row>
    <row r="320" spans="1:6" ht="12.75" customHeight="1" x14ac:dyDescent="0.2">
      <c r="A320" s="338" t="s">
        <v>6436</v>
      </c>
      <c r="B320" s="253" t="s">
        <v>1018</v>
      </c>
      <c r="C320" s="264"/>
      <c r="D320" s="344"/>
      <c r="E320" s="340"/>
      <c r="F320" s="340"/>
    </row>
    <row r="321" spans="1:6" ht="12.75" customHeight="1" x14ac:dyDescent="0.2">
      <c r="A321" s="338" t="s">
        <v>1019</v>
      </c>
      <c r="B321" s="253" t="s">
        <v>1020</v>
      </c>
      <c r="C321" s="264" t="s">
        <v>21</v>
      </c>
      <c r="D321" s="344"/>
      <c r="E321" s="340">
        <v>26.18</v>
      </c>
      <c r="F321" s="340">
        <v>26.18</v>
      </c>
    </row>
    <row r="322" spans="1:6" ht="12.75" customHeight="1" x14ac:dyDescent="0.2">
      <c r="A322" s="336" t="s">
        <v>1021</v>
      </c>
      <c r="B322" s="251" t="s">
        <v>1022</v>
      </c>
      <c r="C322" s="252" t="s">
        <v>569</v>
      </c>
      <c r="D322" s="337"/>
      <c r="E322" s="337">
        <v>21.93</v>
      </c>
      <c r="F322" s="337">
        <v>21.93</v>
      </c>
    </row>
    <row r="323" spans="1:6" ht="12.75" customHeight="1" x14ac:dyDescent="0.2">
      <c r="A323" s="338" t="s">
        <v>1023</v>
      </c>
      <c r="B323" s="253" t="s">
        <v>1024</v>
      </c>
      <c r="C323" s="264" t="s">
        <v>52</v>
      </c>
      <c r="D323" s="344"/>
      <c r="E323" s="340">
        <v>8.98</v>
      </c>
      <c r="F323" s="340">
        <v>8.98</v>
      </c>
    </row>
    <row r="324" spans="1:6" ht="22.9" customHeight="1" x14ac:dyDescent="0.25">
      <c r="A324" s="338" t="s">
        <v>1025</v>
      </c>
      <c r="B324" s="253" t="s">
        <v>1026</v>
      </c>
      <c r="C324" s="264" t="s">
        <v>52</v>
      </c>
      <c r="D324" s="339"/>
      <c r="E324" s="340">
        <v>6.16</v>
      </c>
      <c r="F324" s="340">
        <v>6.16</v>
      </c>
    </row>
    <row r="325" spans="1:6" ht="22.9" customHeight="1" x14ac:dyDescent="0.25">
      <c r="A325" s="338" t="s">
        <v>1027</v>
      </c>
      <c r="B325" s="253" t="s">
        <v>6437</v>
      </c>
      <c r="C325" s="264" t="s">
        <v>21</v>
      </c>
      <c r="D325" s="339"/>
      <c r="E325" s="340">
        <v>26.18</v>
      </c>
      <c r="F325" s="340">
        <v>26.18</v>
      </c>
    </row>
    <row r="326" spans="1:6" ht="25.5" customHeight="1" x14ac:dyDescent="0.25">
      <c r="A326" s="338" t="s">
        <v>1028</v>
      </c>
      <c r="B326" s="254" t="s">
        <v>6438</v>
      </c>
      <c r="C326" s="264" t="s">
        <v>52</v>
      </c>
      <c r="D326" s="339"/>
      <c r="E326" s="340">
        <v>29.92</v>
      </c>
      <c r="F326" s="340">
        <v>29.92</v>
      </c>
    </row>
    <row r="327" spans="1:6" ht="12.75" customHeight="1" x14ac:dyDescent="0.2">
      <c r="A327" s="338" t="s">
        <v>1029</v>
      </c>
      <c r="B327" s="253" t="s">
        <v>1030</v>
      </c>
      <c r="C327" s="264" t="s">
        <v>569</v>
      </c>
      <c r="D327" s="344"/>
      <c r="E327" s="340">
        <v>21.93</v>
      </c>
      <c r="F327" s="340">
        <v>21.93</v>
      </c>
    </row>
    <row r="328" spans="1:6" ht="12.75" customHeight="1" x14ac:dyDescent="0.2">
      <c r="A328" s="336" t="s">
        <v>1031</v>
      </c>
      <c r="B328" s="251" t="s">
        <v>1032</v>
      </c>
      <c r="C328" s="252" t="s">
        <v>21</v>
      </c>
      <c r="D328" s="337"/>
      <c r="E328" s="337">
        <v>3.56</v>
      </c>
      <c r="F328" s="337">
        <v>3.56</v>
      </c>
    </row>
    <row r="329" spans="1:6" ht="12.75" customHeight="1" x14ac:dyDescent="0.2">
      <c r="A329" s="338" t="s">
        <v>6439</v>
      </c>
      <c r="B329" s="253" t="s">
        <v>1033</v>
      </c>
      <c r="C329" s="264"/>
      <c r="D329" s="344"/>
      <c r="E329" s="340"/>
      <c r="F329" s="340"/>
    </row>
    <row r="330" spans="1:6" ht="12.75" customHeight="1" x14ac:dyDescent="0.2">
      <c r="A330" s="338" t="s">
        <v>1034</v>
      </c>
      <c r="B330" s="253" t="s">
        <v>1035</v>
      </c>
      <c r="C330" s="264" t="s">
        <v>569</v>
      </c>
      <c r="D330" s="344"/>
      <c r="E330" s="340">
        <v>10.27</v>
      </c>
      <c r="F330" s="340">
        <v>10.27</v>
      </c>
    </row>
    <row r="331" spans="1:6" ht="22.9" customHeight="1" x14ac:dyDescent="0.25">
      <c r="A331" s="338" t="s">
        <v>1036</v>
      </c>
      <c r="B331" s="253" t="s">
        <v>1037</v>
      </c>
      <c r="C331" s="264" t="s">
        <v>569</v>
      </c>
      <c r="D331" s="339"/>
      <c r="E331" s="340">
        <v>4.1100000000000003</v>
      </c>
      <c r="F331" s="340">
        <v>4.1100000000000003</v>
      </c>
    </row>
    <row r="332" spans="1:6" ht="12.75" customHeight="1" x14ac:dyDescent="0.2">
      <c r="A332" s="338" t="s">
        <v>1038</v>
      </c>
      <c r="B332" s="253" t="s">
        <v>1039</v>
      </c>
      <c r="C332" s="264" t="s">
        <v>569</v>
      </c>
      <c r="D332" s="344"/>
      <c r="E332" s="340">
        <v>2.0499999999999998</v>
      </c>
      <c r="F332" s="340">
        <v>2.0499999999999998</v>
      </c>
    </row>
    <row r="333" spans="1:6" ht="12.75" customHeight="1" x14ac:dyDescent="0.2">
      <c r="A333" s="338" t="s">
        <v>1040</v>
      </c>
      <c r="B333" s="253" t="s">
        <v>1041</v>
      </c>
      <c r="C333" s="264" t="s">
        <v>569</v>
      </c>
      <c r="D333" s="344"/>
      <c r="E333" s="340">
        <v>16.190000000000001</v>
      </c>
      <c r="F333" s="340">
        <v>16.190000000000001</v>
      </c>
    </row>
    <row r="334" spans="1:6" ht="12.75" customHeight="1" x14ac:dyDescent="0.2">
      <c r="A334" s="338" t="s">
        <v>6440</v>
      </c>
      <c r="B334" s="253" t="s">
        <v>1042</v>
      </c>
      <c r="C334" s="264"/>
      <c r="D334" s="344"/>
      <c r="E334" s="340"/>
      <c r="F334" s="340"/>
    </row>
    <row r="335" spans="1:6" ht="22.9" customHeight="1" x14ac:dyDescent="0.25">
      <c r="A335" s="338" t="s">
        <v>1043</v>
      </c>
      <c r="B335" s="253" t="s">
        <v>1044</v>
      </c>
      <c r="C335" s="264" t="s">
        <v>569</v>
      </c>
      <c r="D335" s="339"/>
      <c r="E335" s="340">
        <v>36.9</v>
      </c>
      <c r="F335" s="340">
        <v>36.9</v>
      </c>
    </row>
    <row r="336" spans="1:6" ht="12.75" customHeight="1" x14ac:dyDescent="0.2">
      <c r="A336" s="338" t="s">
        <v>1045</v>
      </c>
      <c r="B336" s="253" t="s">
        <v>1046</v>
      </c>
      <c r="C336" s="264" t="s">
        <v>21</v>
      </c>
      <c r="D336" s="344"/>
      <c r="E336" s="340">
        <v>52.36</v>
      </c>
      <c r="F336" s="340">
        <v>52.36</v>
      </c>
    </row>
    <row r="337" spans="1:6" ht="12.75" customHeight="1" x14ac:dyDescent="0.2">
      <c r="A337" s="336" t="s">
        <v>1047</v>
      </c>
      <c r="B337" s="251" t="s">
        <v>1048</v>
      </c>
      <c r="C337" s="252" t="s">
        <v>569</v>
      </c>
      <c r="D337" s="337"/>
      <c r="E337" s="337">
        <v>12.32</v>
      </c>
      <c r="F337" s="337">
        <v>12.32</v>
      </c>
    </row>
    <row r="338" spans="1:6" ht="12.75" customHeight="1" x14ac:dyDescent="0.2">
      <c r="A338" s="338" t="s">
        <v>1049</v>
      </c>
      <c r="B338" s="253" t="s">
        <v>1050</v>
      </c>
      <c r="C338" s="264" t="s">
        <v>569</v>
      </c>
      <c r="D338" s="344"/>
      <c r="E338" s="340">
        <v>5.13</v>
      </c>
      <c r="F338" s="340">
        <v>5.13</v>
      </c>
    </row>
    <row r="339" spans="1:6" ht="12.75" customHeight="1" x14ac:dyDescent="0.2">
      <c r="A339" s="338" t="s">
        <v>1051</v>
      </c>
      <c r="B339" s="253" t="s">
        <v>1052</v>
      </c>
      <c r="C339" s="264" t="s">
        <v>569</v>
      </c>
      <c r="D339" s="344"/>
      <c r="E339" s="340">
        <v>47.17</v>
      </c>
      <c r="F339" s="340">
        <v>47.17</v>
      </c>
    </row>
    <row r="340" spans="1:6" ht="12.75" customHeight="1" x14ac:dyDescent="0.2">
      <c r="A340" s="338" t="s">
        <v>1053</v>
      </c>
      <c r="B340" s="253" t="s">
        <v>1054</v>
      </c>
      <c r="C340" s="264" t="s">
        <v>569</v>
      </c>
      <c r="D340" s="344"/>
      <c r="E340" s="340">
        <v>27.06</v>
      </c>
      <c r="F340" s="340">
        <v>27.06</v>
      </c>
    </row>
    <row r="341" spans="1:6" ht="12.75" customHeight="1" x14ac:dyDescent="0.2">
      <c r="A341" s="338" t="s">
        <v>1055</v>
      </c>
      <c r="B341" s="253" t="s">
        <v>1056</v>
      </c>
      <c r="C341" s="264" t="s">
        <v>569</v>
      </c>
      <c r="D341" s="344"/>
      <c r="E341" s="340">
        <v>27.06</v>
      </c>
      <c r="F341" s="340">
        <v>27.06</v>
      </c>
    </row>
    <row r="342" spans="1:6" ht="12.75" customHeight="1" x14ac:dyDescent="0.2">
      <c r="A342" s="336" t="s">
        <v>1057</v>
      </c>
      <c r="B342" s="251" t="s">
        <v>1058</v>
      </c>
      <c r="C342" s="252" t="s">
        <v>569</v>
      </c>
      <c r="D342" s="337"/>
      <c r="E342" s="337">
        <v>6.4</v>
      </c>
      <c r="F342" s="337">
        <v>6.4</v>
      </c>
    </row>
    <row r="343" spans="1:6" ht="12.75" customHeight="1" x14ac:dyDescent="0.2">
      <c r="A343" s="338" t="s">
        <v>1059</v>
      </c>
      <c r="B343" s="253" t="s">
        <v>1060</v>
      </c>
      <c r="C343" s="264" t="s">
        <v>569</v>
      </c>
      <c r="D343" s="344"/>
      <c r="E343" s="340">
        <v>9.84</v>
      </c>
      <c r="F343" s="340">
        <v>9.84</v>
      </c>
    </row>
    <row r="344" spans="1:6" ht="12.75" customHeight="1" x14ac:dyDescent="0.2">
      <c r="A344" s="338" t="s">
        <v>1061</v>
      </c>
      <c r="B344" s="253" t="s">
        <v>1062</v>
      </c>
      <c r="C344" s="264" t="s">
        <v>569</v>
      </c>
      <c r="D344" s="344"/>
      <c r="E344" s="340">
        <v>18.7</v>
      </c>
      <c r="F344" s="340">
        <v>18.7</v>
      </c>
    </row>
    <row r="345" spans="1:6" ht="12" customHeight="1" x14ac:dyDescent="0.25">
      <c r="A345" s="333" t="s">
        <v>6441</v>
      </c>
      <c r="B345" s="247" t="s">
        <v>1063</v>
      </c>
      <c r="C345" s="247"/>
      <c r="D345" s="334"/>
      <c r="E345" s="335"/>
      <c r="F345" s="335"/>
    </row>
    <row r="346" spans="1:6" ht="12.75" customHeight="1" x14ac:dyDescent="0.2">
      <c r="A346" s="338" t="s">
        <v>1064</v>
      </c>
      <c r="B346" s="253" t="s">
        <v>6442</v>
      </c>
      <c r="C346" s="264" t="s">
        <v>569</v>
      </c>
      <c r="D346" s="344"/>
      <c r="E346" s="340">
        <v>78.37</v>
      </c>
      <c r="F346" s="340">
        <v>78.37</v>
      </c>
    </row>
    <row r="347" spans="1:6" ht="12.75" customHeight="1" x14ac:dyDescent="0.2">
      <c r="A347" s="338" t="s">
        <v>1065</v>
      </c>
      <c r="B347" s="253" t="s">
        <v>1066</v>
      </c>
      <c r="C347" s="264" t="s">
        <v>569</v>
      </c>
      <c r="D347" s="344"/>
      <c r="E347" s="340">
        <v>62.21</v>
      </c>
      <c r="F347" s="340">
        <v>62.21</v>
      </c>
    </row>
    <row r="348" spans="1:6" ht="12.75" customHeight="1" x14ac:dyDescent="0.2">
      <c r="A348" s="338" t="s">
        <v>6443</v>
      </c>
      <c r="B348" s="253" t="s">
        <v>1067</v>
      </c>
      <c r="C348" s="264"/>
      <c r="D348" s="344"/>
      <c r="E348" s="340"/>
      <c r="F348" s="340"/>
    </row>
    <row r="349" spans="1:6" ht="12.75" customHeight="1" x14ac:dyDescent="0.2">
      <c r="A349" s="338" t="s">
        <v>1068</v>
      </c>
      <c r="B349" s="253" t="s">
        <v>1069</v>
      </c>
      <c r="C349" s="264" t="s">
        <v>21</v>
      </c>
      <c r="D349" s="344"/>
      <c r="E349" s="340">
        <v>5.0599999999999996</v>
      </c>
      <c r="F349" s="340">
        <v>5.0599999999999996</v>
      </c>
    </row>
    <row r="350" spans="1:6" ht="12.75" customHeight="1" x14ac:dyDescent="0.2">
      <c r="A350" s="338" t="s">
        <v>1070</v>
      </c>
      <c r="B350" s="253" t="s">
        <v>1071</v>
      </c>
      <c r="C350" s="264" t="s">
        <v>21</v>
      </c>
      <c r="D350" s="344"/>
      <c r="E350" s="340">
        <v>0.84</v>
      </c>
      <c r="F350" s="340">
        <v>0.84</v>
      </c>
    </row>
    <row r="351" spans="1:6" ht="12.75" customHeight="1" x14ac:dyDescent="0.2">
      <c r="A351" s="338" t="s">
        <v>6444</v>
      </c>
      <c r="B351" s="253" t="s">
        <v>1072</v>
      </c>
      <c r="C351" s="264"/>
      <c r="D351" s="344"/>
      <c r="E351" s="340"/>
      <c r="F351" s="340"/>
    </row>
    <row r="352" spans="1:6" ht="12.75" customHeight="1" x14ac:dyDescent="0.2">
      <c r="A352" s="338" t="s">
        <v>1073</v>
      </c>
      <c r="B352" s="253" t="s">
        <v>1074</v>
      </c>
      <c r="C352" s="264" t="s">
        <v>21</v>
      </c>
      <c r="D352" s="344"/>
      <c r="E352" s="340">
        <v>12.3</v>
      </c>
      <c r="F352" s="340">
        <v>12.3</v>
      </c>
    </row>
    <row r="353" spans="1:6" ht="12.75" customHeight="1" x14ac:dyDescent="0.2">
      <c r="A353" s="338" t="s">
        <v>1075</v>
      </c>
      <c r="B353" s="253" t="s">
        <v>1076</v>
      </c>
      <c r="C353" s="264" t="s">
        <v>21</v>
      </c>
      <c r="D353" s="344"/>
      <c r="E353" s="340">
        <v>37.4</v>
      </c>
      <c r="F353" s="340">
        <v>37.4</v>
      </c>
    </row>
    <row r="354" spans="1:6" ht="12.75" customHeight="1" x14ac:dyDescent="0.2">
      <c r="A354" s="336" t="s">
        <v>6445</v>
      </c>
      <c r="B354" s="251" t="s">
        <v>6446</v>
      </c>
      <c r="C354" s="252"/>
      <c r="D354" s="337"/>
      <c r="E354" s="337"/>
      <c r="F354" s="337"/>
    </row>
    <row r="355" spans="1:6" ht="12.75" customHeight="1" x14ac:dyDescent="0.2">
      <c r="A355" s="338" t="s">
        <v>1077</v>
      </c>
      <c r="B355" s="253" t="s">
        <v>1078</v>
      </c>
      <c r="C355" s="264" t="s">
        <v>569</v>
      </c>
      <c r="D355" s="344"/>
      <c r="E355" s="340">
        <v>16.59</v>
      </c>
      <c r="F355" s="340">
        <v>16.59</v>
      </c>
    </row>
    <row r="356" spans="1:6" ht="12.75" customHeight="1" x14ac:dyDescent="0.2">
      <c r="A356" s="338" t="s">
        <v>1079</v>
      </c>
      <c r="B356" s="253" t="s">
        <v>1080</v>
      </c>
      <c r="C356" s="264" t="s">
        <v>569</v>
      </c>
      <c r="D356" s="344"/>
      <c r="E356" s="340">
        <v>62.21</v>
      </c>
      <c r="F356" s="340">
        <v>62.21</v>
      </c>
    </row>
    <row r="357" spans="1:6" ht="12.75" customHeight="1" x14ac:dyDescent="0.2">
      <c r="A357" s="336" t="s">
        <v>1081</v>
      </c>
      <c r="B357" s="251" t="s">
        <v>1082</v>
      </c>
      <c r="C357" s="252" t="s">
        <v>569</v>
      </c>
      <c r="D357" s="337"/>
      <c r="E357" s="337">
        <v>20.74</v>
      </c>
      <c r="F357" s="337">
        <v>20.74</v>
      </c>
    </row>
    <row r="358" spans="1:6" ht="12.75" customHeight="1" x14ac:dyDescent="0.2">
      <c r="A358" s="338" t="s">
        <v>1083</v>
      </c>
      <c r="B358" s="253" t="s">
        <v>1084</v>
      </c>
      <c r="C358" s="264" t="s">
        <v>52</v>
      </c>
      <c r="D358" s="344"/>
      <c r="E358" s="340">
        <v>16.59</v>
      </c>
      <c r="F358" s="340">
        <v>16.59</v>
      </c>
    </row>
    <row r="359" spans="1:6" ht="12.75" customHeight="1" x14ac:dyDescent="0.2">
      <c r="A359" s="338" t="s">
        <v>1085</v>
      </c>
      <c r="B359" s="253" t="s">
        <v>6447</v>
      </c>
      <c r="C359" s="264" t="s">
        <v>569</v>
      </c>
      <c r="D359" s="344"/>
      <c r="E359" s="340">
        <v>6.22</v>
      </c>
      <c r="F359" s="340">
        <v>6.22</v>
      </c>
    </row>
    <row r="360" spans="1:6" ht="12.75" customHeight="1" x14ac:dyDescent="0.2">
      <c r="A360" s="336" t="s">
        <v>1086</v>
      </c>
      <c r="B360" s="251" t="s">
        <v>1087</v>
      </c>
      <c r="C360" s="252" t="s">
        <v>569</v>
      </c>
      <c r="D360" s="337"/>
      <c r="E360" s="337">
        <v>6.22</v>
      </c>
      <c r="F360" s="337">
        <v>6.22</v>
      </c>
    </row>
    <row r="361" spans="1:6" ht="22.9" customHeight="1" x14ac:dyDescent="0.25">
      <c r="A361" s="338" t="s">
        <v>1088</v>
      </c>
      <c r="B361" s="253" t="s">
        <v>6448</v>
      </c>
      <c r="C361" s="264" t="s">
        <v>569</v>
      </c>
      <c r="D361" s="339"/>
      <c r="E361" s="340">
        <v>41.47</v>
      </c>
      <c r="F361" s="340">
        <v>41.47</v>
      </c>
    </row>
    <row r="362" spans="1:6" ht="12.75" customHeight="1" x14ac:dyDescent="0.2">
      <c r="A362" s="338" t="s">
        <v>1089</v>
      </c>
      <c r="B362" s="253" t="s">
        <v>1090</v>
      </c>
      <c r="C362" s="264" t="s">
        <v>569</v>
      </c>
      <c r="D362" s="344"/>
      <c r="E362" s="340">
        <v>20.74</v>
      </c>
      <c r="F362" s="340">
        <v>20.74</v>
      </c>
    </row>
    <row r="363" spans="1:6" ht="12.75" customHeight="1" x14ac:dyDescent="0.2">
      <c r="A363" s="336" t="s">
        <v>1091</v>
      </c>
      <c r="B363" s="251" t="s">
        <v>1092</v>
      </c>
      <c r="C363" s="252" t="s">
        <v>569</v>
      </c>
      <c r="D363" s="337"/>
      <c r="E363" s="337">
        <v>18.66</v>
      </c>
      <c r="F363" s="337">
        <v>18.66</v>
      </c>
    </row>
    <row r="364" spans="1:6" ht="22.9" customHeight="1" x14ac:dyDescent="0.25">
      <c r="A364" s="338" t="s">
        <v>1093</v>
      </c>
      <c r="B364" s="253" t="s">
        <v>1094</v>
      </c>
      <c r="C364" s="264" t="s">
        <v>569</v>
      </c>
      <c r="D364" s="339"/>
      <c r="E364" s="340">
        <v>16.59</v>
      </c>
      <c r="F364" s="340">
        <v>16.59</v>
      </c>
    </row>
    <row r="365" spans="1:6" ht="22.9" customHeight="1" x14ac:dyDescent="0.25">
      <c r="A365" s="338" t="s">
        <v>1095</v>
      </c>
      <c r="B365" s="253" t="s">
        <v>1096</v>
      </c>
      <c r="C365" s="264" t="s">
        <v>569</v>
      </c>
      <c r="D365" s="339"/>
      <c r="E365" s="340">
        <v>16.59</v>
      </c>
      <c r="F365" s="340">
        <v>16.59</v>
      </c>
    </row>
    <row r="366" spans="1:6" ht="12.75" customHeight="1" x14ac:dyDescent="0.2">
      <c r="A366" s="338" t="s">
        <v>1097</v>
      </c>
      <c r="B366" s="253" t="s">
        <v>1098</v>
      </c>
      <c r="C366" s="264" t="s">
        <v>569</v>
      </c>
      <c r="D366" s="344"/>
      <c r="E366" s="340">
        <v>12.44</v>
      </c>
      <c r="F366" s="340">
        <v>12.44</v>
      </c>
    </row>
    <row r="367" spans="1:6" ht="12.75" customHeight="1" x14ac:dyDescent="0.2">
      <c r="A367" s="338" t="s">
        <v>6449</v>
      </c>
      <c r="B367" s="253" t="s">
        <v>6450</v>
      </c>
      <c r="C367" s="264"/>
      <c r="D367" s="344"/>
      <c r="E367" s="340"/>
      <c r="F367" s="340"/>
    </row>
    <row r="368" spans="1:6" ht="12.75" customHeight="1" x14ac:dyDescent="0.2">
      <c r="A368" s="338" t="s">
        <v>1099</v>
      </c>
      <c r="B368" s="253" t="s">
        <v>1100</v>
      </c>
      <c r="C368" s="264" t="s">
        <v>569</v>
      </c>
      <c r="D368" s="344"/>
      <c r="E368" s="340">
        <v>10.37</v>
      </c>
      <c r="F368" s="340">
        <v>10.37</v>
      </c>
    </row>
    <row r="369" spans="1:6" ht="12.75" customHeight="1" x14ac:dyDescent="0.2">
      <c r="A369" s="338" t="s">
        <v>1101</v>
      </c>
      <c r="B369" s="253" t="s">
        <v>6451</v>
      </c>
      <c r="C369" s="264" t="s">
        <v>52</v>
      </c>
      <c r="D369" s="344"/>
      <c r="E369" s="340">
        <v>14.51</v>
      </c>
      <c r="F369" s="340">
        <v>14.51</v>
      </c>
    </row>
    <row r="370" spans="1:6" ht="12.75" customHeight="1" x14ac:dyDescent="0.2">
      <c r="A370" s="338" t="s">
        <v>1102</v>
      </c>
      <c r="B370" s="253" t="s">
        <v>1103</v>
      </c>
      <c r="C370" s="264" t="s">
        <v>569</v>
      </c>
      <c r="D370" s="344"/>
      <c r="E370" s="340">
        <v>207.35</v>
      </c>
      <c r="F370" s="340">
        <v>207.35</v>
      </c>
    </row>
    <row r="371" spans="1:6" ht="12.75" customHeight="1" x14ac:dyDescent="0.2">
      <c r="A371" s="338" t="s">
        <v>1104</v>
      </c>
      <c r="B371" s="253" t="s">
        <v>1105</v>
      </c>
      <c r="C371" s="264" t="s">
        <v>569</v>
      </c>
      <c r="D371" s="344"/>
      <c r="E371" s="340">
        <v>165.88</v>
      </c>
      <c r="F371" s="340">
        <v>165.88</v>
      </c>
    </row>
    <row r="372" spans="1:6" ht="12.75" customHeight="1" x14ac:dyDescent="0.2">
      <c r="A372" s="338" t="s">
        <v>1106</v>
      </c>
      <c r="B372" s="253" t="s">
        <v>1107</v>
      </c>
      <c r="C372" s="264" t="s">
        <v>569</v>
      </c>
      <c r="D372" s="344"/>
      <c r="E372" s="340">
        <v>82.94</v>
      </c>
      <c r="F372" s="340">
        <v>82.94</v>
      </c>
    </row>
    <row r="373" spans="1:6" ht="12.75" customHeight="1" x14ac:dyDescent="0.2">
      <c r="A373" s="338" t="s">
        <v>1108</v>
      </c>
      <c r="B373" s="253" t="s">
        <v>1109</v>
      </c>
      <c r="C373" s="264" t="s">
        <v>569</v>
      </c>
      <c r="D373" s="344"/>
      <c r="E373" s="340">
        <v>46.04</v>
      </c>
      <c r="F373" s="340">
        <v>46.04</v>
      </c>
    </row>
    <row r="374" spans="1:6" ht="12.75" customHeight="1" x14ac:dyDescent="0.2">
      <c r="A374" s="338" t="s">
        <v>1110</v>
      </c>
      <c r="B374" s="253" t="s">
        <v>1111</v>
      </c>
      <c r="C374" s="264" t="s">
        <v>569</v>
      </c>
      <c r="D374" s="344"/>
      <c r="E374" s="340">
        <v>6.15</v>
      </c>
      <c r="F374" s="340">
        <v>6.15</v>
      </c>
    </row>
    <row r="375" spans="1:6" ht="12.75" customHeight="1" x14ac:dyDescent="0.2">
      <c r="A375" s="338" t="s">
        <v>1112</v>
      </c>
      <c r="B375" s="253" t="s">
        <v>1113</v>
      </c>
      <c r="C375" s="264" t="s">
        <v>569</v>
      </c>
      <c r="D375" s="344"/>
      <c r="E375" s="340">
        <v>7.38</v>
      </c>
      <c r="F375" s="340">
        <v>7.38</v>
      </c>
    </row>
    <row r="376" spans="1:6" ht="12.75" customHeight="1" x14ac:dyDescent="0.2">
      <c r="A376" s="336" t="s">
        <v>1114</v>
      </c>
      <c r="B376" s="251" t="s">
        <v>1115</v>
      </c>
      <c r="C376" s="252" t="s">
        <v>569</v>
      </c>
      <c r="D376" s="337"/>
      <c r="E376" s="337">
        <v>46.04</v>
      </c>
      <c r="F376" s="337">
        <v>46.04</v>
      </c>
    </row>
    <row r="377" spans="1:6" ht="12.75" customHeight="1" x14ac:dyDescent="0.2">
      <c r="A377" s="338" t="s">
        <v>1116</v>
      </c>
      <c r="B377" s="253" t="s">
        <v>1117</v>
      </c>
      <c r="C377" s="264" t="s">
        <v>52</v>
      </c>
      <c r="D377" s="344"/>
      <c r="E377" s="340">
        <v>10.37</v>
      </c>
      <c r="F377" s="340">
        <v>10.37</v>
      </c>
    </row>
    <row r="378" spans="1:6" ht="12.75" customHeight="1" x14ac:dyDescent="0.2">
      <c r="A378" s="338" t="s">
        <v>1118</v>
      </c>
      <c r="B378" s="253" t="s">
        <v>6452</v>
      </c>
      <c r="C378" s="264" t="s">
        <v>569</v>
      </c>
      <c r="D378" s="344"/>
      <c r="E378" s="340">
        <v>20.74</v>
      </c>
      <c r="F378" s="340">
        <v>20.74</v>
      </c>
    </row>
    <row r="379" spans="1:6" ht="22.9" customHeight="1" x14ac:dyDescent="0.25">
      <c r="A379" s="338" t="s">
        <v>1119</v>
      </c>
      <c r="B379" s="253" t="s">
        <v>1120</v>
      </c>
      <c r="C379" s="264" t="s">
        <v>569</v>
      </c>
      <c r="D379" s="339"/>
      <c r="E379" s="340">
        <v>16.59</v>
      </c>
      <c r="F379" s="340">
        <v>16.59</v>
      </c>
    </row>
    <row r="380" spans="1:6" ht="22.9" customHeight="1" x14ac:dyDescent="0.25">
      <c r="A380" s="338" t="s">
        <v>1121</v>
      </c>
      <c r="B380" s="253" t="s">
        <v>1122</v>
      </c>
      <c r="C380" s="264" t="s">
        <v>569</v>
      </c>
      <c r="D380" s="339"/>
      <c r="E380" s="340">
        <v>24.88</v>
      </c>
      <c r="F380" s="340">
        <v>24.88</v>
      </c>
    </row>
    <row r="381" spans="1:6" ht="12.75" customHeight="1" x14ac:dyDescent="0.2">
      <c r="A381" s="338" t="s">
        <v>1123</v>
      </c>
      <c r="B381" s="253" t="s">
        <v>1124</v>
      </c>
      <c r="C381" s="264" t="s">
        <v>569</v>
      </c>
      <c r="D381" s="344"/>
      <c r="E381" s="340">
        <v>20.74</v>
      </c>
      <c r="F381" s="340">
        <v>20.74</v>
      </c>
    </row>
    <row r="382" spans="1:6" ht="12.75" customHeight="1" x14ac:dyDescent="0.2">
      <c r="A382" s="338" t="s">
        <v>1125</v>
      </c>
      <c r="B382" s="253" t="s">
        <v>1126</v>
      </c>
      <c r="C382" s="264" t="s">
        <v>569</v>
      </c>
      <c r="D382" s="344"/>
      <c r="E382" s="340">
        <v>41.47</v>
      </c>
      <c r="F382" s="340">
        <v>41.47</v>
      </c>
    </row>
    <row r="383" spans="1:6" ht="12.75" customHeight="1" x14ac:dyDescent="0.2">
      <c r="A383" s="338" t="s">
        <v>1127</v>
      </c>
      <c r="B383" s="253" t="s">
        <v>1128</v>
      </c>
      <c r="C383" s="264" t="s">
        <v>569</v>
      </c>
      <c r="D383" s="344"/>
      <c r="E383" s="340">
        <v>62.21</v>
      </c>
      <c r="F383" s="340">
        <v>62.21</v>
      </c>
    </row>
    <row r="384" spans="1:6" ht="12.75" customHeight="1" x14ac:dyDescent="0.2">
      <c r="A384" s="338" t="s">
        <v>1129</v>
      </c>
      <c r="B384" s="253" t="s">
        <v>1130</v>
      </c>
      <c r="C384" s="264" t="s">
        <v>569</v>
      </c>
      <c r="D384" s="344"/>
      <c r="E384" s="340">
        <v>116.68</v>
      </c>
      <c r="F384" s="340">
        <v>116.68</v>
      </c>
    </row>
    <row r="385" spans="1:6" ht="12.75" customHeight="1" x14ac:dyDescent="0.2">
      <c r="A385" s="338" t="s">
        <v>1131</v>
      </c>
      <c r="B385" s="253" t="s">
        <v>1132</v>
      </c>
      <c r="C385" s="264" t="s">
        <v>569</v>
      </c>
      <c r="D385" s="344"/>
      <c r="E385" s="340">
        <v>31.1</v>
      </c>
      <c r="F385" s="340">
        <v>31.1</v>
      </c>
    </row>
    <row r="386" spans="1:6" ht="12.75" customHeight="1" x14ac:dyDescent="0.2">
      <c r="A386" s="338" t="s">
        <v>1133</v>
      </c>
      <c r="B386" s="253" t="s">
        <v>1134</v>
      </c>
      <c r="C386" s="264" t="s">
        <v>569</v>
      </c>
      <c r="D386" s="344"/>
      <c r="E386" s="340">
        <v>8.44</v>
      </c>
      <c r="F386" s="340">
        <v>8.44</v>
      </c>
    </row>
    <row r="387" spans="1:6" ht="12.75" customHeight="1" x14ac:dyDescent="0.2">
      <c r="A387" s="338" t="s">
        <v>1135</v>
      </c>
      <c r="B387" s="253" t="s">
        <v>1136</v>
      </c>
      <c r="C387" s="264" t="s">
        <v>569</v>
      </c>
      <c r="D387" s="344"/>
      <c r="E387" s="340">
        <v>16.52</v>
      </c>
      <c r="F387" s="340">
        <v>16.52</v>
      </c>
    </row>
    <row r="388" spans="1:6" ht="12.75" customHeight="1" x14ac:dyDescent="0.2">
      <c r="A388" s="338" t="s">
        <v>1137</v>
      </c>
      <c r="B388" s="253" t="s">
        <v>1138</v>
      </c>
      <c r="C388" s="264" t="s">
        <v>52</v>
      </c>
      <c r="D388" s="344"/>
      <c r="E388" s="340">
        <v>4.97</v>
      </c>
      <c r="F388" s="340">
        <v>4.97</v>
      </c>
    </row>
    <row r="389" spans="1:6" ht="12.75" customHeight="1" x14ac:dyDescent="0.2">
      <c r="A389" s="338" t="s">
        <v>1139</v>
      </c>
      <c r="B389" s="253" t="s">
        <v>1140</v>
      </c>
      <c r="C389" s="264" t="s">
        <v>52</v>
      </c>
      <c r="D389" s="344"/>
      <c r="E389" s="340">
        <v>2.4900000000000002</v>
      </c>
      <c r="F389" s="340">
        <v>2.4900000000000002</v>
      </c>
    </row>
    <row r="390" spans="1:6" ht="12.75" customHeight="1" x14ac:dyDescent="0.2">
      <c r="A390" s="338" t="s">
        <v>1141</v>
      </c>
      <c r="B390" s="253" t="s">
        <v>1142</v>
      </c>
      <c r="C390" s="264" t="s">
        <v>52</v>
      </c>
      <c r="D390" s="344"/>
      <c r="E390" s="340">
        <v>4.1500000000000004</v>
      </c>
      <c r="F390" s="340">
        <v>4.1500000000000004</v>
      </c>
    </row>
    <row r="391" spans="1:6" ht="22.9" customHeight="1" x14ac:dyDescent="0.25">
      <c r="A391" s="338" t="s">
        <v>1143</v>
      </c>
      <c r="B391" s="253" t="s">
        <v>1144</v>
      </c>
      <c r="C391" s="264" t="s">
        <v>52</v>
      </c>
      <c r="D391" s="339"/>
      <c r="E391" s="340">
        <v>2.0699999999999998</v>
      </c>
      <c r="F391" s="340">
        <v>2.0699999999999998</v>
      </c>
    </row>
    <row r="392" spans="1:6" ht="12.75" customHeight="1" x14ac:dyDescent="0.2">
      <c r="A392" s="338" t="s">
        <v>1145</v>
      </c>
      <c r="B392" s="253" t="s">
        <v>1146</v>
      </c>
      <c r="C392" s="264" t="s">
        <v>52</v>
      </c>
      <c r="D392" s="344"/>
      <c r="E392" s="340">
        <v>29.17</v>
      </c>
      <c r="F392" s="340">
        <v>29.17</v>
      </c>
    </row>
    <row r="393" spans="1:6" ht="24" customHeight="1" x14ac:dyDescent="0.25">
      <c r="A393" s="338" t="s">
        <v>1147</v>
      </c>
      <c r="B393" s="253" t="s">
        <v>1148</v>
      </c>
      <c r="C393" s="264" t="s">
        <v>52</v>
      </c>
      <c r="D393" s="339"/>
      <c r="E393" s="340">
        <v>8.2899999999999991</v>
      </c>
      <c r="F393" s="340">
        <v>8.2899999999999991</v>
      </c>
    </row>
    <row r="394" spans="1:6" ht="12.75" customHeight="1" x14ac:dyDescent="0.2">
      <c r="A394" s="338" t="s">
        <v>1149</v>
      </c>
      <c r="B394" s="253" t="s">
        <v>1150</v>
      </c>
      <c r="C394" s="264" t="s">
        <v>569</v>
      </c>
      <c r="D394" s="344"/>
      <c r="E394" s="340">
        <v>41.47</v>
      </c>
      <c r="F394" s="340">
        <v>41.47</v>
      </c>
    </row>
    <row r="395" spans="1:6" ht="12" customHeight="1" x14ac:dyDescent="0.25">
      <c r="A395" s="333" t="s">
        <v>1151</v>
      </c>
      <c r="B395" s="247" t="s">
        <v>1152</v>
      </c>
      <c r="C395" s="247" t="s">
        <v>569</v>
      </c>
      <c r="D395" s="334"/>
      <c r="E395" s="335">
        <v>8.2899999999999991</v>
      </c>
      <c r="F395" s="335">
        <v>8.2899999999999991</v>
      </c>
    </row>
    <row r="396" spans="1:6" ht="22.9" customHeight="1" x14ac:dyDescent="0.25">
      <c r="A396" s="338" t="s">
        <v>1153</v>
      </c>
      <c r="B396" s="253" t="s">
        <v>1154</v>
      </c>
      <c r="C396" s="264" t="s">
        <v>569</v>
      </c>
      <c r="D396" s="339"/>
      <c r="E396" s="340">
        <v>62.21</v>
      </c>
      <c r="F396" s="340">
        <v>62.21</v>
      </c>
    </row>
    <row r="397" spans="1:6" ht="12.75" customHeight="1" x14ac:dyDescent="0.2">
      <c r="A397" s="338" t="s">
        <v>1155</v>
      </c>
      <c r="B397" s="253" t="s">
        <v>1156</v>
      </c>
      <c r="C397" s="264" t="s">
        <v>569</v>
      </c>
      <c r="D397" s="344"/>
      <c r="E397" s="340">
        <v>87.51</v>
      </c>
      <c r="F397" s="340">
        <v>87.51</v>
      </c>
    </row>
    <row r="398" spans="1:6" ht="12.75" customHeight="1" x14ac:dyDescent="0.2">
      <c r="A398" s="338" t="s">
        <v>6453</v>
      </c>
      <c r="B398" s="253" t="s">
        <v>6454</v>
      </c>
      <c r="C398" s="264"/>
      <c r="D398" s="344"/>
      <c r="E398" s="340"/>
      <c r="F398" s="340"/>
    </row>
    <row r="399" spans="1:6" ht="12.75" customHeight="1" x14ac:dyDescent="0.2">
      <c r="A399" s="338" t="s">
        <v>1157</v>
      </c>
      <c r="B399" s="253" t="s">
        <v>1158</v>
      </c>
      <c r="C399" s="264" t="s">
        <v>569</v>
      </c>
      <c r="D399" s="344"/>
      <c r="E399" s="340">
        <v>170.71</v>
      </c>
      <c r="F399" s="340">
        <v>170.71</v>
      </c>
    </row>
    <row r="400" spans="1:6" ht="12.75" customHeight="1" x14ac:dyDescent="0.2">
      <c r="A400" s="338" t="s">
        <v>1159</v>
      </c>
      <c r="B400" s="253" t="s">
        <v>1160</v>
      </c>
      <c r="C400" s="264" t="s">
        <v>569</v>
      </c>
      <c r="D400" s="344"/>
      <c r="E400" s="340">
        <v>41.47</v>
      </c>
      <c r="F400" s="340">
        <v>41.47</v>
      </c>
    </row>
    <row r="401" spans="1:6" ht="12.75" customHeight="1" x14ac:dyDescent="0.2">
      <c r="A401" s="338" t="s">
        <v>1161</v>
      </c>
      <c r="B401" s="253" t="s">
        <v>1162</v>
      </c>
      <c r="C401" s="264" t="s">
        <v>569</v>
      </c>
      <c r="D401" s="344"/>
      <c r="E401" s="340">
        <v>10.37</v>
      </c>
      <c r="F401" s="340">
        <v>10.37</v>
      </c>
    </row>
    <row r="402" spans="1:6" ht="12.75" customHeight="1" x14ac:dyDescent="0.2">
      <c r="A402" s="338" t="s">
        <v>1163</v>
      </c>
      <c r="B402" s="253" t="s">
        <v>1164</v>
      </c>
      <c r="C402" s="264" t="s">
        <v>21</v>
      </c>
      <c r="D402" s="344"/>
      <c r="E402" s="340">
        <v>41.47</v>
      </c>
      <c r="F402" s="340">
        <v>41.47</v>
      </c>
    </row>
    <row r="403" spans="1:6" ht="12.75" customHeight="1" x14ac:dyDescent="0.2">
      <c r="A403" s="338" t="s">
        <v>1165</v>
      </c>
      <c r="B403" s="253" t="s">
        <v>1166</v>
      </c>
      <c r="C403" s="264" t="s">
        <v>569</v>
      </c>
      <c r="D403" s="344"/>
      <c r="E403" s="340">
        <v>8.2899999999999991</v>
      </c>
      <c r="F403" s="340">
        <v>8.2899999999999991</v>
      </c>
    </row>
    <row r="404" spans="1:6" ht="12.75" customHeight="1" x14ac:dyDescent="0.2">
      <c r="A404" s="338" t="s">
        <v>1167</v>
      </c>
      <c r="B404" s="253" t="s">
        <v>1168</v>
      </c>
      <c r="C404" s="264" t="s">
        <v>569</v>
      </c>
      <c r="D404" s="344"/>
      <c r="E404" s="340">
        <v>16.59</v>
      </c>
      <c r="F404" s="340">
        <v>16.59</v>
      </c>
    </row>
    <row r="405" spans="1:6" ht="12.75" customHeight="1" x14ac:dyDescent="0.2">
      <c r="A405" s="338" t="s">
        <v>1169</v>
      </c>
      <c r="B405" s="253" t="s">
        <v>1170</v>
      </c>
      <c r="C405" s="264" t="s">
        <v>569</v>
      </c>
      <c r="D405" s="344"/>
      <c r="E405" s="340">
        <v>4.1500000000000004</v>
      </c>
      <c r="F405" s="340">
        <v>4.1500000000000004</v>
      </c>
    </row>
    <row r="406" spans="1:6" ht="12.75" customHeight="1" x14ac:dyDescent="0.2">
      <c r="A406" s="338" t="s">
        <v>1171</v>
      </c>
      <c r="B406" s="253" t="s">
        <v>1172</v>
      </c>
      <c r="C406" s="264" t="s">
        <v>569</v>
      </c>
      <c r="D406" s="344"/>
      <c r="E406" s="340">
        <v>6.22</v>
      </c>
      <c r="F406" s="340">
        <v>6.22</v>
      </c>
    </row>
    <row r="407" spans="1:6" ht="12.75" customHeight="1" x14ac:dyDescent="0.2">
      <c r="A407" s="338" t="s">
        <v>1173</v>
      </c>
      <c r="B407" s="253" t="s">
        <v>1174</v>
      </c>
      <c r="C407" s="264" t="s">
        <v>569</v>
      </c>
      <c r="D407" s="344"/>
      <c r="E407" s="340">
        <v>10.37</v>
      </c>
      <c r="F407" s="340">
        <v>10.37</v>
      </c>
    </row>
    <row r="408" spans="1:6" ht="12.75" customHeight="1" x14ac:dyDescent="0.2">
      <c r="A408" s="336" t="s">
        <v>1175</v>
      </c>
      <c r="B408" s="251" t="s">
        <v>1176</v>
      </c>
      <c r="C408" s="252" t="s">
        <v>569</v>
      </c>
      <c r="D408" s="337"/>
      <c r="E408" s="337">
        <v>10.37</v>
      </c>
      <c r="F408" s="337">
        <v>10.37</v>
      </c>
    </row>
    <row r="409" spans="1:6" ht="12.75" customHeight="1" x14ac:dyDescent="0.2">
      <c r="A409" s="338" t="s">
        <v>6455</v>
      </c>
      <c r="B409" s="253" t="s">
        <v>6456</v>
      </c>
      <c r="C409" s="264"/>
      <c r="D409" s="344"/>
      <c r="E409" s="340"/>
      <c r="F409" s="340"/>
    </row>
    <row r="410" spans="1:6" ht="12.75" customHeight="1" x14ac:dyDescent="0.2">
      <c r="A410" s="338" t="s">
        <v>1177</v>
      </c>
      <c r="B410" s="253" t="s">
        <v>6457</v>
      </c>
      <c r="C410" s="264" t="s">
        <v>569</v>
      </c>
      <c r="D410" s="344"/>
      <c r="E410" s="340">
        <v>29.17</v>
      </c>
      <c r="F410" s="340">
        <v>29.17</v>
      </c>
    </row>
    <row r="411" spans="1:6" ht="12.75" customHeight="1" x14ac:dyDescent="0.2">
      <c r="A411" s="338" t="s">
        <v>1178</v>
      </c>
      <c r="B411" s="253" t="s">
        <v>1179</v>
      </c>
      <c r="C411" s="264" t="s">
        <v>569</v>
      </c>
      <c r="D411" s="344"/>
      <c r="E411" s="340">
        <v>3.37</v>
      </c>
      <c r="F411" s="340">
        <v>3.37</v>
      </c>
    </row>
    <row r="412" spans="1:6" ht="12.75" customHeight="1" x14ac:dyDescent="0.2">
      <c r="A412" s="338" t="s">
        <v>1180</v>
      </c>
      <c r="B412" s="253" t="s">
        <v>1181</v>
      </c>
      <c r="C412" s="264" t="s">
        <v>569</v>
      </c>
      <c r="D412" s="344"/>
      <c r="E412" s="340">
        <v>41.47</v>
      </c>
      <c r="F412" s="340">
        <v>41.47</v>
      </c>
    </row>
    <row r="413" spans="1:6" ht="12.75" customHeight="1" x14ac:dyDescent="0.2">
      <c r="A413" s="338" t="s">
        <v>1182</v>
      </c>
      <c r="B413" s="253" t="s">
        <v>1183</v>
      </c>
      <c r="C413" s="264" t="s">
        <v>569</v>
      </c>
      <c r="D413" s="344"/>
      <c r="E413" s="340">
        <v>20.74</v>
      </c>
      <c r="F413" s="340">
        <v>20.74</v>
      </c>
    </row>
    <row r="414" spans="1:6" ht="12.75" customHeight="1" x14ac:dyDescent="0.2">
      <c r="A414" s="338" t="s">
        <v>1184</v>
      </c>
      <c r="B414" s="253" t="s">
        <v>1185</v>
      </c>
      <c r="C414" s="264" t="s">
        <v>569</v>
      </c>
      <c r="D414" s="344"/>
      <c r="E414" s="340">
        <v>16.87</v>
      </c>
      <c r="F414" s="340">
        <v>16.87</v>
      </c>
    </row>
    <row r="415" spans="1:6" ht="12.75" customHeight="1" x14ac:dyDescent="0.2">
      <c r="A415" s="338" t="s">
        <v>1186</v>
      </c>
      <c r="B415" s="253" t="s">
        <v>1187</v>
      </c>
      <c r="C415" s="264" t="s">
        <v>569</v>
      </c>
      <c r="D415" s="344"/>
      <c r="E415" s="340">
        <v>58.34</v>
      </c>
      <c r="F415" s="340">
        <v>58.34</v>
      </c>
    </row>
    <row r="416" spans="1:6" ht="12.75" customHeight="1" x14ac:dyDescent="0.2">
      <c r="A416" s="338" t="s">
        <v>6458</v>
      </c>
      <c r="B416" s="253" t="s">
        <v>6459</v>
      </c>
      <c r="C416" s="264"/>
      <c r="D416" s="344"/>
      <c r="E416" s="340"/>
      <c r="F416" s="340"/>
    </row>
    <row r="417" spans="1:6" ht="12.75" customHeight="1" x14ac:dyDescent="0.2">
      <c r="A417" s="338" t="s">
        <v>1188</v>
      </c>
      <c r="B417" s="253" t="s">
        <v>1189</v>
      </c>
      <c r="C417" s="264" t="s">
        <v>310</v>
      </c>
      <c r="D417" s="344"/>
      <c r="E417" s="340">
        <v>0.67</v>
      </c>
      <c r="F417" s="340">
        <v>0.67</v>
      </c>
    </row>
    <row r="418" spans="1:6" ht="12.75" customHeight="1" x14ac:dyDescent="0.2">
      <c r="A418" s="338" t="s">
        <v>1190</v>
      </c>
      <c r="B418" s="253" t="s">
        <v>6460</v>
      </c>
      <c r="C418" s="264" t="s">
        <v>569</v>
      </c>
      <c r="D418" s="344"/>
      <c r="E418" s="340">
        <v>62.21</v>
      </c>
      <c r="F418" s="340">
        <v>62.21</v>
      </c>
    </row>
    <row r="419" spans="1:6" ht="12.75" customHeight="1" x14ac:dyDescent="0.2">
      <c r="A419" s="336" t="s">
        <v>1191</v>
      </c>
      <c r="B419" s="251" t="s">
        <v>6461</v>
      </c>
      <c r="C419" s="252" t="s">
        <v>569</v>
      </c>
      <c r="D419" s="337"/>
      <c r="E419" s="337">
        <v>82.94</v>
      </c>
      <c r="F419" s="337">
        <v>82.94</v>
      </c>
    </row>
    <row r="420" spans="1:6" ht="25.5" customHeight="1" x14ac:dyDescent="0.25">
      <c r="A420" s="338" t="s">
        <v>1192</v>
      </c>
      <c r="B420" s="254" t="s">
        <v>1193</v>
      </c>
      <c r="C420" s="264" t="s">
        <v>52</v>
      </c>
      <c r="D420" s="339"/>
      <c r="E420" s="340">
        <v>16.59</v>
      </c>
      <c r="F420" s="340">
        <v>16.59</v>
      </c>
    </row>
    <row r="421" spans="1:6" ht="12.75" customHeight="1" x14ac:dyDescent="0.2">
      <c r="A421" s="338" t="s">
        <v>1194</v>
      </c>
      <c r="B421" s="253" t="s">
        <v>1195</v>
      </c>
      <c r="C421" s="264" t="s">
        <v>21</v>
      </c>
      <c r="D421" s="344"/>
      <c r="E421" s="340">
        <v>41.47</v>
      </c>
      <c r="F421" s="340">
        <v>41.47</v>
      </c>
    </row>
    <row r="422" spans="1:6" ht="12.75" customHeight="1" x14ac:dyDescent="0.2">
      <c r="A422" s="338" t="s">
        <v>1196</v>
      </c>
      <c r="B422" s="253" t="s">
        <v>1197</v>
      </c>
      <c r="C422" s="264" t="s">
        <v>569</v>
      </c>
      <c r="D422" s="344">
        <v>136.81</v>
      </c>
      <c r="E422" s="340">
        <v>116.68</v>
      </c>
      <c r="F422" s="340">
        <v>253.49</v>
      </c>
    </row>
    <row r="423" spans="1:6" ht="12.75" customHeight="1" x14ac:dyDescent="0.2">
      <c r="A423" s="338" t="s">
        <v>1198</v>
      </c>
      <c r="B423" s="253" t="s">
        <v>1199</v>
      </c>
      <c r="C423" s="264" t="s">
        <v>569</v>
      </c>
      <c r="D423" s="344">
        <v>136.81</v>
      </c>
      <c r="E423" s="340">
        <v>116.68</v>
      </c>
      <c r="F423" s="340">
        <v>253.49</v>
      </c>
    </row>
    <row r="424" spans="1:6" ht="12.75" customHeight="1" x14ac:dyDescent="0.2">
      <c r="A424" s="338" t="s">
        <v>1200</v>
      </c>
      <c r="B424" s="253" t="s">
        <v>1201</v>
      </c>
      <c r="C424" s="264" t="s">
        <v>569</v>
      </c>
      <c r="D424" s="344"/>
      <c r="E424" s="340">
        <v>130.66999999999999</v>
      </c>
      <c r="F424" s="340">
        <v>130.66999999999999</v>
      </c>
    </row>
    <row r="425" spans="1:6" ht="12.75" customHeight="1" x14ac:dyDescent="0.2">
      <c r="A425" s="338" t="s">
        <v>1202</v>
      </c>
      <c r="B425" s="253" t="s">
        <v>1203</v>
      </c>
      <c r="C425" s="264" t="s">
        <v>21</v>
      </c>
      <c r="D425" s="344"/>
      <c r="E425" s="340">
        <v>82.94</v>
      </c>
      <c r="F425" s="340">
        <v>82.94</v>
      </c>
    </row>
    <row r="426" spans="1:6" ht="12.75" customHeight="1" x14ac:dyDescent="0.2">
      <c r="A426" s="336" t="s">
        <v>1204</v>
      </c>
      <c r="B426" s="251" t="s">
        <v>1205</v>
      </c>
      <c r="C426" s="252" t="s">
        <v>569</v>
      </c>
      <c r="D426" s="337"/>
      <c r="E426" s="337">
        <v>14.59</v>
      </c>
      <c r="F426" s="337">
        <v>14.59</v>
      </c>
    </row>
    <row r="427" spans="1:6" ht="12.75" customHeight="1" x14ac:dyDescent="0.2">
      <c r="A427" s="338" t="s">
        <v>1206</v>
      </c>
      <c r="B427" s="253" t="s">
        <v>1207</v>
      </c>
      <c r="C427" s="264" t="s">
        <v>569</v>
      </c>
      <c r="D427" s="344"/>
      <c r="E427" s="340">
        <v>82.94</v>
      </c>
      <c r="F427" s="340">
        <v>82.94</v>
      </c>
    </row>
    <row r="428" spans="1:6" ht="12.75" customHeight="1" x14ac:dyDescent="0.2">
      <c r="A428" s="338" t="s">
        <v>1208</v>
      </c>
      <c r="B428" s="253" t="s">
        <v>1209</v>
      </c>
      <c r="C428" s="264" t="s">
        <v>569</v>
      </c>
      <c r="D428" s="344"/>
      <c r="E428" s="340">
        <v>19.68</v>
      </c>
      <c r="F428" s="340">
        <v>19.68</v>
      </c>
    </row>
    <row r="429" spans="1:6" ht="22.9" customHeight="1" x14ac:dyDescent="0.25">
      <c r="A429" s="338" t="s">
        <v>1210</v>
      </c>
      <c r="B429" s="253" t="s">
        <v>1211</v>
      </c>
      <c r="C429" s="264" t="s">
        <v>569</v>
      </c>
      <c r="D429" s="339"/>
      <c r="E429" s="340">
        <v>3.37</v>
      </c>
      <c r="F429" s="340">
        <v>3.37</v>
      </c>
    </row>
    <row r="430" spans="1:6" ht="12.75" customHeight="1" x14ac:dyDescent="0.2">
      <c r="A430" s="338" t="s">
        <v>1212</v>
      </c>
      <c r="B430" s="253" t="s">
        <v>1213</v>
      </c>
      <c r="C430" s="264" t="s">
        <v>569</v>
      </c>
      <c r="D430" s="344"/>
      <c r="E430" s="340">
        <v>3.37</v>
      </c>
      <c r="F430" s="340">
        <v>3.37</v>
      </c>
    </row>
    <row r="431" spans="1:6" ht="12.75" customHeight="1" x14ac:dyDescent="0.2">
      <c r="A431" s="338" t="s">
        <v>1214</v>
      </c>
      <c r="B431" s="253" t="s">
        <v>1215</v>
      </c>
      <c r="C431" s="264" t="s">
        <v>569</v>
      </c>
      <c r="D431" s="344"/>
      <c r="E431" s="340">
        <v>26.99</v>
      </c>
      <c r="F431" s="340">
        <v>26.99</v>
      </c>
    </row>
    <row r="432" spans="1:6" ht="12.75" customHeight="1" x14ac:dyDescent="0.25">
      <c r="A432" s="338" t="s">
        <v>6462</v>
      </c>
      <c r="B432" s="253" t="s">
        <v>6463</v>
      </c>
      <c r="C432" s="264"/>
      <c r="D432" s="340"/>
      <c r="E432" s="340"/>
      <c r="F432" s="340"/>
    </row>
    <row r="433" spans="1:6" ht="12.75" customHeight="1" x14ac:dyDescent="0.25">
      <c r="A433" s="338" t="s">
        <v>1216</v>
      </c>
      <c r="B433" s="253" t="s">
        <v>1217</v>
      </c>
      <c r="C433" s="264" t="s">
        <v>569</v>
      </c>
      <c r="D433" s="340"/>
      <c r="E433" s="340">
        <v>4.22</v>
      </c>
      <c r="F433" s="340">
        <v>4.22</v>
      </c>
    </row>
    <row r="434" spans="1:6" ht="12.75" customHeight="1" x14ac:dyDescent="0.2">
      <c r="A434" s="338" t="s">
        <v>1218</v>
      </c>
      <c r="B434" s="253" t="s">
        <v>1219</v>
      </c>
      <c r="C434" s="264" t="s">
        <v>569</v>
      </c>
      <c r="D434" s="344"/>
      <c r="E434" s="340">
        <v>287.39</v>
      </c>
      <c r="F434" s="340">
        <v>287.39</v>
      </c>
    </row>
    <row r="435" spans="1:6" ht="12.75" customHeight="1" x14ac:dyDescent="0.2">
      <c r="A435" s="338" t="s">
        <v>1220</v>
      </c>
      <c r="B435" s="253" t="s">
        <v>1221</v>
      </c>
      <c r="C435" s="264" t="s">
        <v>569</v>
      </c>
      <c r="D435" s="344"/>
      <c r="E435" s="340">
        <v>26.96</v>
      </c>
      <c r="F435" s="340">
        <v>26.96</v>
      </c>
    </row>
    <row r="436" spans="1:6" ht="12.75" customHeight="1" x14ac:dyDescent="0.2">
      <c r="A436" s="338" t="s">
        <v>1222</v>
      </c>
      <c r="B436" s="253" t="s">
        <v>6464</v>
      </c>
      <c r="C436" s="264" t="s">
        <v>569</v>
      </c>
      <c r="D436" s="344">
        <v>273.61</v>
      </c>
      <c r="E436" s="340">
        <v>331.76</v>
      </c>
      <c r="F436" s="340">
        <v>605.37</v>
      </c>
    </row>
    <row r="437" spans="1:6" ht="12.75" customHeight="1" x14ac:dyDescent="0.2">
      <c r="A437" s="338" t="s">
        <v>1223</v>
      </c>
      <c r="B437" s="253" t="s">
        <v>6465</v>
      </c>
      <c r="C437" s="264" t="s">
        <v>52</v>
      </c>
      <c r="D437" s="344"/>
      <c r="E437" s="340">
        <v>20.74</v>
      </c>
      <c r="F437" s="340">
        <v>20.74</v>
      </c>
    </row>
    <row r="438" spans="1:6" ht="12.75" customHeight="1" x14ac:dyDescent="0.2">
      <c r="A438" s="338" t="s">
        <v>1224</v>
      </c>
      <c r="B438" s="253" t="s">
        <v>1225</v>
      </c>
      <c r="C438" s="264" t="s">
        <v>52</v>
      </c>
      <c r="D438" s="344"/>
      <c r="E438" s="340">
        <v>10.37</v>
      </c>
      <c r="F438" s="340">
        <v>10.37</v>
      </c>
    </row>
    <row r="439" spans="1:6" ht="12.75" customHeight="1" x14ac:dyDescent="0.2">
      <c r="A439" s="338" t="s">
        <v>1226</v>
      </c>
      <c r="B439" s="253" t="s">
        <v>6466</v>
      </c>
      <c r="C439" s="264" t="s">
        <v>52</v>
      </c>
      <c r="D439" s="344"/>
      <c r="E439" s="340">
        <v>41.47</v>
      </c>
      <c r="F439" s="340">
        <v>41.47</v>
      </c>
    </row>
    <row r="440" spans="1:6" ht="12.75" customHeight="1" x14ac:dyDescent="0.2">
      <c r="A440" s="338" t="s">
        <v>1227</v>
      </c>
      <c r="B440" s="253" t="s">
        <v>1228</v>
      </c>
      <c r="C440" s="264" t="s">
        <v>52</v>
      </c>
      <c r="D440" s="344"/>
      <c r="E440" s="340">
        <v>20.74</v>
      </c>
      <c r="F440" s="340">
        <v>20.74</v>
      </c>
    </row>
    <row r="441" spans="1:6" ht="22.9" customHeight="1" x14ac:dyDescent="0.25">
      <c r="A441" s="338" t="s">
        <v>1229</v>
      </c>
      <c r="B441" s="253" t="s">
        <v>1230</v>
      </c>
      <c r="C441" s="264" t="s">
        <v>52</v>
      </c>
      <c r="D441" s="339"/>
      <c r="E441" s="340">
        <v>8.2899999999999991</v>
      </c>
      <c r="F441" s="340">
        <v>8.2899999999999991</v>
      </c>
    </row>
    <row r="442" spans="1:6" ht="12.75" customHeight="1" x14ac:dyDescent="0.2">
      <c r="A442" s="336" t="s">
        <v>6467</v>
      </c>
      <c r="B442" s="251" t="s">
        <v>1231</v>
      </c>
      <c r="C442" s="252"/>
      <c r="D442" s="337"/>
      <c r="E442" s="337"/>
      <c r="F442" s="337"/>
    </row>
    <row r="443" spans="1:6" ht="12.75" customHeight="1" x14ac:dyDescent="0.2">
      <c r="A443" s="338" t="s">
        <v>1232</v>
      </c>
      <c r="B443" s="253" t="s">
        <v>1233</v>
      </c>
      <c r="C443" s="264" t="s">
        <v>52</v>
      </c>
      <c r="D443" s="344"/>
      <c r="E443" s="340">
        <v>3.88</v>
      </c>
      <c r="F443" s="340">
        <v>3.88</v>
      </c>
    </row>
    <row r="444" spans="1:6" ht="12.75" customHeight="1" x14ac:dyDescent="0.2">
      <c r="A444" s="338" t="s">
        <v>1234</v>
      </c>
      <c r="B444" s="253" t="s">
        <v>1235</v>
      </c>
      <c r="C444" s="264" t="s">
        <v>52</v>
      </c>
      <c r="D444" s="344"/>
      <c r="E444" s="340">
        <v>2.5299999999999998</v>
      </c>
      <c r="F444" s="340">
        <v>2.5299999999999998</v>
      </c>
    </row>
    <row r="445" spans="1:6" ht="12.75" customHeight="1" x14ac:dyDescent="0.2">
      <c r="A445" s="338" t="s">
        <v>1236</v>
      </c>
      <c r="B445" s="253" t="s">
        <v>1237</v>
      </c>
      <c r="C445" s="264" t="s">
        <v>52</v>
      </c>
      <c r="D445" s="344"/>
      <c r="E445" s="340">
        <v>6.75</v>
      </c>
      <c r="F445" s="340">
        <v>6.75</v>
      </c>
    </row>
    <row r="446" spans="1:6" ht="25.5" customHeight="1" x14ac:dyDescent="0.25">
      <c r="A446" s="338" t="s">
        <v>1238</v>
      </c>
      <c r="B446" s="254" t="s">
        <v>1239</v>
      </c>
      <c r="C446" s="264" t="s">
        <v>569</v>
      </c>
      <c r="D446" s="340"/>
      <c r="E446" s="340">
        <v>73.8</v>
      </c>
      <c r="F446" s="340">
        <v>73.8</v>
      </c>
    </row>
    <row r="447" spans="1:6" ht="12" customHeight="1" x14ac:dyDescent="0.25">
      <c r="A447" s="333" t="s">
        <v>1240</v>
      </c>
      <c r="B447" s="247" t="s">
        <v>1241</v>
      </c>
      <c r="C447" s="247" t="s">
        <v>569</v>
      </c>
      <c r="D447" s="334"/>
      <c r="E447" s="335">
        <v>124.41</v>
      </c>
      <c r="F447" s="335">
        <v>124.41</v>
      </c>
    </row>
    <row r="448" spans="1:6" ht="25.5" customHeight="1" x14ac:dyDescent="0.25">
      <c r="A448" s="338" t="s">
        <v>6468</v>
      </c>
      <c r="B448" s="254" t="s">
        <v>1242</v>
      </c>
      <c r="C448" s="264"/>
      <c r="D448" s="339"/>
      <c r="E448" s="340"/>
      <c r="F448" s="340"/>
    </row>
    <row r="449" spans="1:6" ht="22.9" customHeight="1" x14ac:dyDescent="0.25">
      <c r="A449" s="338" t="s">
        <v>1243</v>
      </c>
      <c r="B449" s="253" t="s">
        <v>1244</v>
      </c>
      <c r="C449" s="264" t="s">
        <v>569</v>
      </c>
      <c r="D449" s="339"/>
      <c r="E449" s="340">
        <v>11.67</v>
      </c>
      <c r="F449" s="340">
        <v>11.67</v>
      </c>
    </row>
    <row r="450" spans="1:6" ht="25.5" customHeight="1" x14ac:dyDescent="0.25">
      <c r="A450" s="338" t="s">
        <v>6469</v>
      </c>
      <c r="B450" s="254" t="s">
        <v>1245</v>
      </c>
      <c r="C450" s="264"/>
      <c r="D450" s="339"/>
      <c r="E450" s="340"/>
      <c r="F450" s="340"/>
    </row>
    <row r="451" spans="1:6" ht="22.9" customHeight="1" x14ac:dyDescent="0.25">
      <c r="A451" s="338" t="s">
        <v>1246</v>
      </c>
      <c r="B451" s="253" t="s">
        <v>1247</v>
      </c>
      <c r="C451" s="264" t="s">
        <v>569</v>
      </c>
      <c r="D451" s="339"/>
      <c r="E451" s="340">
        <v>18.8</v>
      </c>
      <c r="F451" s="340">
        <v>18.8</v>
      </c>
    </row>
    <row r="452" spans="1:6" ht="12.75" customHeight="1" x14ac:dyDescent="0.2">
      <c r="A452" s="338" t="s">
        <v>6470</v>
      </c>
      <c r="B452" s="253" t="s">
        <v>6471</v>
      </c>
      <c r="C452" s="264"/>
      <c r="D452" s="344"/>
      <c r="E452" s="340"/>
      <c r="F452" s="340"/>
    </row>
    <row r="453" spans="1:6" ht="12.75" customHeight="1" x14ac:dyDescent="0.2">
      <c r="A453" s="336" t="s">
        <v>488</v>
      </c>
      <c r="B453" s="251" t="s">
        <v>6472</v>
      </c>
      <c r="C453" s="252" t="s">
        <v>52</v>
      </c>
      <c r="D453" s="337">
        <v>0.92</v>
      </c>
      <c r="E453" s="337">
        <v>6.75</v>
      </c>
      <c r="F453" s="337">
        <v>7.67</v>
      </c>
    </row>
    <row r="454" spans="1:6" ht="12.75" customHeight="1" x14ac:dyDescent="0.2">
      <c r="A454" s="338" t="s">
        <v>1248</v>
      </c>
      <c r="B454" s="253" t="s">
        <v>1249</v>
      </c>
      <c r="C454" s="264" t="s">
        <v>52</v>
      </c>
      <c r="D454" s="344"/>
      <c r="E454" s="340">
        <v>3.37</v>
      </c>
      <c r="F454" s="340">
        <v>3.37</v>
      </c>
    </row>
    <row r="455" spans="1:6" ht="12.75" customHeight="1" x14ac:dyDescent="0.2">
      <c r="A455" s="338" t="s">
        <v>1250</v>
      </c>
      <c r="B455" s="253" t="s">
        <v>6473</v>
      </c>
      <c r="C455" s="264" t="s">
        <v>52</v>
      </c>
      <c r="D455" s="344"/>
      <c r="E455" s="340">
        <v>6.75</v>
      </c>
      <c r="F455" s="340">
        <v>6.75</v>
      </c>
    </row>
    <row r="456" spans="1:6" ht="22.9" customHeight="1" x14ac:dyDescent="0.25">
      <c r="A456" s="338" t="s">
        <v>1251</v>
      </c>
      <c r="B456" s="253" t="s">
        <v>1252</v>
      </c>
      <c r="C456" s="264" t="s">
        <v>21</v>
      </c>
      <c r="D456" s="339">
        <v>7.34</v>
      </c>
      <c r="E456" s="340">
        <v>10.119999999999999</v>
      </c>
      <c r="F456" s="340">
        <v>17.46</v>
      </c>
    </row>
    <row r="457" spans="1:6" ht="12.75" customHeight="1" x14ac:dyDescent="0.2">
      <c r="A457" s="338" t="s">
        <v>1253</v>
      </c>
      <c r="B457" s="253" t="s">
        <v>6474</v>
      </c>
      <c r="C457" s="264" t="s">
        <v>21</v>
      </c>
      <c r="D457" s="344"/>
      <c r="E457" s="340">
        <v>10.119999999999999</v>
      </c>
      <c r="F457" s="340">
        <v>10.119999999999999</v>
      </c>
    </row>
    <row r="458" spans="1:6" ht="12.75" customHeight="1" x14ac:dyDescent="0.2">
      <c r="A458" s="338" t="s">
        <v>6475</v>
      </c>
      <c r="B458" s="253" t="s">
        <v>1254</v>
      </c>
      <c r="C458" s="264"/>
      <c r="D458" s="344"/>
      <c r="E458" s="340"/>
      <c r="F458" s="340"/>
    </row>
    <row r="459" spans="1:6" ht="12.75" customHeight="1" x14ac:dyDescent="0.2">
      <c r="A459" s="336" t="s">
        <v>1255</v>
      </c>
      <c r="B459" s="251" t="s">
        <v>1256</v>
      </c>
      <c r="C459" s="252" t="s">
        <v>21</v>
      </c>
      <c r="D459" s="337">
        <v>45.69</v>
      </c>
      <c r="E459" s="337">
        <v>14.96</v>
      </c>
      <c r="F459" s="337">
        <v>60.65</v>
      </c>
    </row>
    <row r="460" spans="1:6" ht="12.75" customHeight="1" x14ac:dyDescent="0.2">
      <c r="A460" s="338" t="s">
        <v>6476</v>
      </c>
      <c r="B460" s="253" t="s">
        <v>1257</v>
      </c>
      <c r="C460" s="264"/>
      <c r="D460" s="344"/>
      <c r="E460" s="340"/>
      <c r="F460" s="340"/>
    </row>
    <row r="461" spans="1:6" ht="12.75" customHeight="1" x14ac:dyDescent="0.2">
      <c r="A461" s="336" t="s">
        <v>6477</v>
      </c>
      <c r="B461" s="251" t="s">
        <v>1258</v>
      </c>
      <c r="C461" s="252"/>
      <c r="D461" s="337"/>
      <c r="E461" s="337"/>
      <c r="F461" s="337"/>
    </row>
    <row r="462" spans="1:6" ht="12.75" customHeight="1" x14ac:dyDescent="0.2">
      <c r="A462" s="338" t="s">
        <v>1259</v>
      </c>
      <c r="B462" s="253" t="s">
        <v>6478</v>
      </c>
      <c r="C462" s="264" t="s">
        <v>25</v>
      </c>
      <c r="D462" s="344">
        <v>27.54</v>
      </c>
      <c r="E462" s="340">
        <v>91.1</v>
      </c>
      <c r="F462" s="340">
        <v>118.64</v>
      </c>
    </row>
    <row r="463" spans="1:6" ht="12.75" customHeight="1" x14ac:dyDescent="0.2">
      <c r="A463" s="336" t="s">
        <v>6479</v>
      </c>
      <c r="B463" s="251" t="s">
        <v>1260</v>
      </c>
      <c r="C463" s="252"/>
      <c r="D463" s="337"/>
      <c r="E463" s="337"/>
      <c r="F463" s="337"/>
    </row>
    <row r="464" spans="1:6" ht="25.5" customHeight="1" x14ac:dyDescent="0.25">
      <c r="A464" s="338" t="s">
        <v>1261</v>
      </c>
      <c r="B464" s="254" t="s">
        <v>6480</v>
      </c>
      <c r="C464" s="264" t="s">
        <v>25</v>
      </c>
      <c r="D464" s="340">
        <v>82.55</v>
      </c>
      <c r="E464" s="340">
        <v>10.119999999999999</v>
      </c>
      <c r="F464" s="340">
        <v>92.67</v>
      </c>
    </row>
    <row r="465" spans="1:6" ht="12.75" customHeight="1" x14ac:dyDescent="0.2">
      <c r="A465" s="338" t="s">
        <v>1262</v>
      </c>
      <c r="B465" s="253" t="s">
        <v>6481</v>
      </c>
      <c r="C465" s="264" t="s">
        <v>25</v>
      </c>
      <c r="D465" s="344">
        <v>110.66</v>
      </c>
      <c r="E465" s="340">
        <v>10.119999999999999</v>
      </c>
      <c r="F465" s="340">
        <v>120.78</v>
      </c>
    </row>
    <row r="466" spans="1:6" ht="22.9" customHeight="1" x14ac:dyDescent="0.25">
      <c r="A466" s="338" t="s">
        <v>1263</v>
      </c>
      <c r="B466" s="253" t="s">
        <v>6482</v>
      </c>
      <c r="C466" s="264" t="s">
        <v>25</v>
      </c>
      <c r="D466" s="339">
        <v>118.5</v>
      </c>
      <c r="E466" s="340">
        <v>10.119999999999999</v>
      </c>
      <c r="F466" s="340">
        <v>128.62</v>
      </c>
    </row>
    <row r="467" spans="1:6" ht="34.9" customHeight="1" x14ac:dyDescent="0.25">
      <c r="A467" s="341" t="s">
        <v>1264</v>
      </c>
      <c r="B467" s="253" t="s">
        <v>6483</v>
      </c>
      <c r="C467" s="265" t="s">
        <v>25</v>
      </c>
      <c r="D467" s="343">
        <v>112.3</v>
      </c>
      <c r="E467" s="343">
        <v>10.119999999999999</v>
      </c>
      <c r="F467" s="343">
        <v>122.42</v>
      </c>
    </row>
    <row r="468" spans="1:6" ht="25.5" customHeight="1" x14ac:dyDescent="0.25">
      <c r="A468" s="338" t="s">
        <v>6484</v>
      </c>
      <c r="B468" s="254" t="s">
        <v>1265</v>
      </c>
      <c r="C468" s="264"/>
      <c r="D468" s="339"/>
      <c r="E468" s="340"/>
      <c r="F468" s="340"/>
    </row>
    <row r="469" spans="1:6" ht="12.75" customHeight="1" x14ac:dyDescent="0.2">
      <c r="A469" s="336" t="s">
        <v>1266</v>
      </c>
      <c r="B469" s="251" t="s">
        <v>1267</v>
      </c>
      <c r="C469" s="252" t="s">
        <v>25</v>
      </c>
      <c r="D469" s="337">
        <v>22.53</v>
      </c>
      <c r="E469" s="337"/>
      <c r="F469" s="337">
        <v>22.53</v>
      </c>
    </row>
    <row r="470" spans="1:6" ht="12.75" customHeight="1" x14ac:dyDescent="0.25">
      <c r="A470" s="338" t="s">
        <v>1268</v>
      </c>
      <c r="B470" s="253" t="s">
        <v>1269</v>
      </c>
      <c r="C470" s="264" t="s">
        <v>25</v>
      </c>
      <c r="D470" s="340">
        <v>42.25</v>
      </c>
      <c r="E470" s="340"/>
      <c r="F470" s="340">
        <v>42.25</v>
      </c>
    </row>
    <row r="471" spans="1:6" ht="12.75" customHeight="1" x14ac:dyDescent="0.2">
      <c r="A471" s="336" t="s">
        <v>1270</v>
      </c>
      <c r="B471" s="251" t="s">
        <v>1271</v>
      </c>
      <c r="C471" s="252" t="s">
        <v>25</v>
      </c>
      <c r="D471" s="337">
        <v>52.46</v>
      </c>
      <c r="E471" s="337"/>
      <c r="F471" s="337">
        <v>52.46</v>
      </c>
    </row>
    <row r="472" spans="1:6" ht="12.75" customHeight="1" x14ac:dyDescent="0.2">
      <c r="A472" s="336" t="s">
        <v>1272</v>
      </c>
      <c r="B472" s="251" t="s">
        <v>1273</v>
      </c>
      <c r="C472" s="252" t="s">
        <v>25</v>
      </c>
      <c r="D472" s="337">
        <v>59.66</v>
      </c>
      <c r="E472" s="337"/>
      <c r="F472" s="337">
        <v>59.66</v>
      </c>
    </row>
    <row r="473" spans="1:6" ht="25.5" customHeight="1" x14ac:dyDescent="0.25">
      <c r="A473" s="338" t="s">
        <v>1274</v>
      </c>
      <c r="B473" s="254" t="s">
        <v>1275</v>
      </c>
      <c r="C473" s="264" t="s">
        <v>1276</v>
      </c>
      <c r="D473" s="340">
        <v>2.98</v>
      </c>
      <c r="E473" s="340"/>
      <c r="F473" s="340">
        <v>2.98</v>
      </c>
    </row>
    <row r="474" spans="1:6" ht="12.75" customHeight="1" x14ac:dyDescent="0.2">
      <c r="A474" s="336" t="s">
        <v>1277</v>
      </c>
      <c r="B474" s="251" t="s">
        <v>6485</v>
      </c>
      <c r="C474" s="252" t="s">
        <v>25</v>
      </c>
      <c r="D474" s="337">
        <v>17.829999999999998</v>
      </c>
      <c r="E474" s="337"/>
      <c r="F474" s="337">
        <v>17.829999999999998</v>
      </c>
    </row>
    <row r="475" spans="1:6" ht="34.15" customHeight="1" x14ac:dyDescent="0.25">
      <c r="A475" s="341" t="s">
        <v>6486</v>
      </c>
      <c r="B475" s="253" t="s">
        <v>1278</v>
      </c>
      <c r="C475" s="265"/>
      <c r="D475" s="343"/>
      <c r="E475" s="343"/>
      <c r="F475" s="343"/>
    </row>
    <row r="476" spans="1:6" ht="34.9" customHeight="1" x14ac:dyDescent="0.25">
      <c r="A476" s="341" t="s">
        <v>1279</v>
      </c>
      <c r="B476" s="253" t="s">
        <v>1280</v>
      </c>
      <c r="C476" s="265" t="s">
        <v>1281</v>
      </c>
      <c r="D476" s="343">
        <v>33.81</v>
      </c>
      <c r="E476" s="343"/>
      <c r="F476" s="343">
        <v>33.81</v>
      </c>
    </row>
    <row r="477" spans="1:6" ht="34.15" customHeight="1" x14ac:dyDescent="0.25">
      <c r="A477" s="341" t="s">
        <v>1282</v>
      </c>
      <c r="B477" s="253" t="s">
        <v>1283</v>
      </c>
      <c r="C477" s="265" t="s">
        <v>25</v>
      </c>
      <c r="D477" s="343">
        <v>25.9</v>
      </c>
      <c r="E477" s="343"/>
      <c r="F477" s="343">
        <v>25.9</v>
      </c>
    </row>
    <row r="478" spans="1:6" ht="22.9" customHeight="1" x14ac:dyDescent="0.25">
      <c r="A478" s="338" t="s">
        <v>1284</v>
      </c>
      <c r="B478" s="253" t="s">
        <v>6487</v>
      </c>
      <c r="C478" s="264" t="s">
        <v>1281</v>
      </c>
      <c r="D478" s="340">
        <v>1002.23</v>
      </c>
      <c r="E478" s="340"/>
      <c r="F478" s="340">
        <v>1002.23</v>
      </c>
    </row>
    <row r="479" spans="1:6" ht="12.75" customHeight="1" x14ac:dyDescent="0.2">
      <c r="A479" s="336" t="s">
        <v>6488</v>
      </c>
      <c r="B479" s="251" t="s">
        <v>1285</v>
      </c>
      <c r="C479" s="252"/>
      <c r="D479" s="337"/>
      <c r="E479" s="337"/>
      <c r="F479" s="337"/>
    </row>
    <row r="480" spans="1:6" ht="22.9" customHeight="1" x14ac:dyDescent="0.25">
      <c r="A480" s="338" t="s">
        <v>1286</v>
      </c>
      <c r="B480" s="253" t="s">
        <v>1287</v>
      </c>
      <c r="C480" s="264" t="s">
        <v>25</v>
      </c>
      <c r="D480" s="340">
        <v>5.36</v>
      </c>
      <c r="E480" s="339"/>
      <c r="F480" s="340">
        <v>5.36</v>
      </c>
    </row>
    <row r="481" spans="1:6" ht="22.9" customHeight="1" x14ac:dyDescent="0.25">
      <c r="A481" s="338" t="s">
        <v>1288</v>
      </c>
      <c r="B481" s="253" t="s">
        <v>1289</v>
      </c>
      <c r="C481" s="264" t="s">
        <v>25</v>
      </c>
      <c r="D481" s="340">
        <v>8.74</v>
      </c>
      <c r="E481" s="339"/>
      <c r="F481" s="340">
        <v>8.74</v>
      </c>
    </row>
    <row r="482" spans="1:6" ht="22.9" customHeight="1" x14ac:dyDescent="0.25">
      <c r="A482" s="338" t="s">
        <v>1290</v>
      </c>
      <c r="B482" s="253" t="s">
        <v>6489</v>
      </c>
      <c r="C482" s="264" t="s">
        <v>25</v>
      </c>
      <c r="D482" s="340">
        <v>13.04</v>
      </c>
      <c r="E482" s="339"/>
      <c r="F482" s="340">
        <v>13.04</v>
      </c>
    </row>
    <row r="483" spans="1:6" ht="12" customHeight="1" x14ac:dyDescent="0.25">
      <c r="A483" s="333" t="s">
        <v>1291</v>
      </c>
      <c r="B483" s="247" t="s">
        <v>6490</v>
      </c>
      <c r="C483" s="247" t="s">
        <v>25</v>
      </c>
      <c r="D483" s="334">
        <v>14.41</v>
      </c>
      <c r="E483" s="335"/>
      <c r="F483" s="335">
        <v>14.41</v>
      </c>
    </row>
    <row r="484" spans="1:6" ht="22.9" customHeight="1" x14ac:dyDescent="0.25">
      <c r="A484" s="338" t="s">
        <v>1292</v>
      </c>
      <c r="B484" s="253" t="s">
        <v>6491</v>
      </c>
      <c r="C484" s="264" t="s">
        <v>25</v>
      </c>
      <c r="D484" s="340">
        <v>19.260000000000002</v>
      </c>
      <c r="E484" s="339"/>
      <c r="F484" s="340">
        <v>19.260000000000002</v>
      </c>
    </row>
    <row r="485" spans="1:6" ht="12.75" customHeight="1" x14ac:dyDescent="0.2">
      <c r="A485" s="338" t="s">
        <v>1293</v>
      </c>
      <c r="B485" s="253" t="s">
        <v>6492</v>
      </c>
      <c r="C485" s="264" t="s">
        <v>25</v>
      </c>
      <c r="D485" s="340">
        <v>28.86</v>
      </c>
      <c r="E485" s="344"/>
      <c r="F485" s="340">
        <v>28.86</v>
      </c>
    </row>
    <row r="486" spans="1:6" ht="25.5" customHeight="1" x14ac:dyDescent="0.25">
      <c r="A486" s="338" t="s">
        <v>1294</v>
      </c>
      <c r="B486" s="254" t="s">
        <v>6493</v>
      </c>
      <c r="C486" s="264" t="s">
        <v>25</v>
      </c>
      <c r="D486" s="340">
        <v>38.44</v>
      </c>
      <c r="E486" s="339"/>
      <c r="F486" s="340">
        <v>38.44</v>
      </c>
    </row>
    <row r="487" spans="1:6" ht="12.75" customHeight="1" x14ac:dyDescent="0.2">
      <c r="A487" s="336" t="s">
        <v>1295</v>
      </c>
      <c r="B487" s="251" t="s">
        <v>6494</v>
      </c>
      <c r="C487" s="252" t="s">
        <v>1276</v>
      </c>
      <c r="D487" s="337">
        <v>1.86</v>
      </c>
      <c r="E487" s="337"/>
      <c r="F487" s="337">
        <v>1.86</v>
      </c>
    </row>
    <row r="488" spans="1:6" ht="12.75" customHeight="1" x14ac:dyDescent="0.2">
      <c r="A488" s="338" t="s">
        <v>1296</v>
      </c>
      <c r="B488" s="253" t="s">
        <v>1297</v>
      </c>
      <c r="C488" s="264" t="s">
        <v>25</v>
      </c>
      <c r="D488" s="340">
        <v>15.02</v>
      </c>
      <c r="E488" s="344"/>
      <c r="F488" s="340">
        <v>15.02</v>
      </c>
    </row>
    <row r="489" spans="1:6" ht="12.75" customHeight="1" x14ac:dyDescent="0.2">
      <c r="A489" s="338" t="s">
        <v>1298</v>
      </c>
      <c r="B489" s="253" t="s">
        <v>6495</v>
      </c>
      <c r="C489" s="264" t="s">
        <v>25</v>
      </c>
      <c r="D489" s="340">
        <v>20.72</v>
      </c>
      <c r="E489" s="344"/>
      <c r="F489" s="340">
        <v>20.72</v>
      </c>
    </row>
    <row r="490" spans="1:6" ht="25.5" customHeight="1" x14ac:dyDescent="0.25">
      <c r="A490" s="338" t="s">
        <v>1299</v>
      </c>
      <c r="B490" s="254" t="s">
        <v>6496</v>
      </c>
      <c r="C490" s="264" t="s">
        <v>25</v>
      </c>
      <c r="D490" s="340">
        <v>21.63</v>
      </c>
      <c r="E490" s="339"/>
      <c r="F490" s="340">
        <v>21.63</v>
      </c>
    </row>
    <row r="491" spans="1:6" ht="12.75" customHeight="1" x14ac:dyDescent="0.2">
      <c r="A491" s="336" t="s">
        <v>1300</v>
      </c>
      <c r="B491" s="251" t="s">
        <v>6497</v>
      </c>
      <c r="C491" s="252" t="s">
        <v>25</v>
      </c>
      <c r="D491" s="337">
        <v>27.64</v>
      </c>
      <c r="E491" s="337"/>
      <c r="F491" s="337">
        <v>27.64</v>
      </c>
    </row>
    <row r="492" spans="1:6" ht="12.75" customHeight="1" x14ac:dyDescent="0.2">
      <c r="A492" s="338" t="s">
        <v>1301</v>
      </c>
      <c r="B492" s="253" t="s">
        <v>6498</v>
      </c>
      <c r="C492" s="264" t="s">
        <v>25</v>
      </c>
      <c r="D492" s="340">
        <v>41.44</v>
      </c>
      <c r="E492" s="344"/>
      <c r="F492" s="340">
        <v>41.44</v>
      </c>
    </row>
    <row r="493" spans="1:6" ht="12.75" customHeight="1" x14ac:dyDescent="0.2">
      <c r="A493" s="338" t="s">
        <v>1302</v>
      </c>
      <c r="B493" s="253" t="s">
        <v>6499</v>
      </c>
      <c r="C493" s="264" t="s">
        <v>25</v>
      </c>
      <c r="D493" s="340">
        <v>55.24</v>
      </c>
      <c r="E493" s="344"/>
      <c r="F493" s="340">
        <v>55.24</v>
      </c>
    </row>
    <row r="494" spans="1:6" ht="25.5" customHeight="1" x14ac:dyDescent="0.25">
      <c r="A494" s="338" t="s">
        <v>1303</v>
      </c>
      <c r="B494" s="254" t="s">
        <v>6500</v>
      </c>
      <c r="C494" s="264" t="s">
        <v>1276</v>
      </c>
      <c r="D494" s="340">
        <v>2.68</v>
      </c>
      <c r="E494" s="339"/>
      <c r="F494" s="340">
        <v>2.68</v>
      </c>
    </row>
    <row r="495" spans="1:6" ht="25.5" customHeight="1" x14ac:dyDescent="0.25">
      <c r="A495" s="338" t="s">
        <v>6501</v>
      </c>
      <c r="B495" s="254" t="s">
        <v>1304</v>
      </c>
      <c r="C495" s="264"/>
      <c r="D495" s="340"/>
      <c r="E495" s="339"/>
      <c r="F495" s="340"/>
    </row>
    <row r="496" spans="1:6" ht="25.5" customHeight="1" x14ac:dyDescent="0.25">
      <c r="A496" s="338" t="s">
        <v>6502</v>
      </c>
      <c r="B496" s="254" t="s">
        <v>1305</v>
      </c>
      <c r="C496" s="264"/>
      <c r="D496" s="340"/>
      <c r="E496" s="339"/>
      <c r="F496" s="340"/>
    </row>
    <row r="497" spans="1:6" ht="25.5" customHeight="1" x14ac:dyDescent="0.25">
      <c r="A497" s="338" t="s">
        <v>23</v>
      </c>
      <c r="B497" s="254" t="s">
        <v>24</v>
      </c>
      <c r="C497" s="264" t="s">
        <v>25</v>
      </c>
      <c r="D497" s="340"/>
      <c r="E497" s="339">
        <v>42.18</v>
      </c>
      <c r="F497" s="340">
        <v>42.18</v>
      </c>
    </row>
    <row r="498" spans="1:6" ht="25.5" customHeight="1" x14ac:dyDescent="0.25">
      <c r="A498" s="338" t="s">
        <v>1306</v>
      </c>
      <c r="B498" s="254" t="s">
        <v>1307</v>
      </c>
      <c r="C498" s="264" t="s">
        <v>25</v>
      </c>
      <c r="D498" s="340"/>
      <c r="E498" s="339">
        <v>52.63</v>
      </c>
      <c r="F498" s="340">
        <v>52.63</v>
      </c>
    </row>
    <row r="499" spans="1:6" ht="25.5" customHeight="1" x14ac:dyDescent="0.25">
      <c r="A499" s="338" t="s">
        <v>6503</v>
      </c>
      <c r="B499" s="254" t="s">
        <v>1308</v>
      </c>
      <c r="C499" s="264"/>
      <c r="D499" s="340"/>
      <c r="E499" s="339"/>
      <c r="F499" s="340"/>
    </row>
    <row r="500" spans="1:6" ht="12.75" customHeight="1" x14ac:dyDescent="0.2">
      <c r="A500" s="338" t="s">
        <v>1309</v>
      </c>
      <c r="B500" s="253" t="s">
        <v>1310</v>
      </c>
      <c r="C500" s="264" t="s">
        <v>25</v>
      </c>
      <c r="D500" s="340"/>
      <c r="E500" s="344">
        <v>50.61</v>
      </c>
      <c r="F500" s="340">
        <v>50.61</v>
      </c>
    </row>
    <row r="501" spans="1:6" ht="25.5" customHeight="1" x14ac:dyDescent="0.25">
      <c r="A501" s="338" t="s">
        <v>1311</v>
      </c>
      <c r="B501" s="254" t="s">
        <v>6504</v>
      </c>
      <c r="C501" s="264" t="s">
        <v>25</v>
      </c>
      <c r="D501" s="340"/>
      <c r="E501" s="339">
        <v>65.459999999999994</v>
      </c>
      <c r="F501" s="340">
        <v>65.459999999999994</v>
      </c>
    </row>
    <row r="502" spans="1:6" ht="25.5" customHeight="1" x14ac:dyDescent="0.25">
      <c r="A502" s="338" t="s">
        <v>6505</v>
      </c>
      <c r="B502" s="254" t="s">
        <v>1312</v>
      </c>
      <c r="C502" s="264"/>
      <c r="D502" s="340"/>
      <c r="E502" s="339"/>
      <c r="F502" s="340"/>
    </row>
    <row r="503" spans="1:6" ht="25.5" customHeight="1" x14ac:dyDescent="0.25">
      <c r="A503" s="338" t="s">
        <v>1313</v>
      </c>
      <c r="B503" s="254" t="s">
        <v>1314</v>
      </c>
      <c r="C503" s="264" t="s">
        <v>25</v>
      </c>
      <c r="D503" s="340"/>
      <c r="E503" s="339">
        <v>7.25</v>
      </c>
      <c r="F503" s="340">
        <v>7.25</v>
      </c>
    </row>
    <row r="504" spans="1:6" ht="25.5" customHeight="1" x14ac:dyDescent="0.25">
      <c r="A504" s="338" t="s">
        <v>492</v>
      </c>
      <c r="B504" s="254" t="s">
        <v>491</v>
      </c>
      <c r="C504" s="264" t="s">
        <v>25</v>
      </c>
      <c r="D504" s="340"/>
      <c r="E504" s="339">
        <v>15.74</v>
      </c>
      <c r="F504" s="340">
        <v>15.74</v>
      </c>
    </row>
    <row r="505" spans="1:6" ht="25.5" customHeight="1" x14ac:dyDescent="0.25">
      <c r="A505" s="338" t="s">
        <v>1315</v>
      </c>
      <c r="B505" s="254" t="s">
        <v>1316</v>
      </c>
      <c r="C505" s="264" t="s">
        <v>25</v>
      </c>
      <c r="D505" s="340">
        <v>19.600000000000001</v>
      </c>
      <c r="E505" s="339">
        <v>56.68</v>
      </c>
      <c r="F505" s="340">
        <v>76.28</v>
      </c>
    </row>
    <row r="506" spans="1:6" ht="25.5" customHeight="1" x14ac:dyDescent="0.25">
      <c r="A506" s="338" t="s">
        <v>6506</v>
      </c>
      <c r="B506" s="254" t="s">
        <v>1317</v>
      </c>
      <c r="C506" s="264"/>
      <c r="D506" s="340"/>
      <c r="E506" s="339"/>
      <c r="F506" s="340"/>
    </row>
    <row r="507" spans="1:6" ht="12.75" customHeight="1" x14ac:dyDescent="0.2">
      <c r="A507" s="336" t="s">
        <v>1318</v>
      </c>
      <c r="B507" s="251" t="s">
        <v>1319</v>
      </c>
      <c r="C507" s="252" t="s">
        <v>25</v>
      </c>
      <c r="D507" s="337"/>
      <c r="E507" s="337">
        <v>52.11</v>
      </c>
      <c r="F507" s="337">
        <v>52.11</v>
      </c>
    </row>
    <row r="508" spans="1:6" ht="12.75" customHeight="1" x14ac:dyDescent="0.2">
      <c r="A508" s="336" t="s">
        <v>6507</v>
      </c>
      <c r="B508" s="251" t="s">
        <v>1320</v>
      </c>
      <c r="C508" s="252"/>
      <c r="D508" s="337"/>
      <c r="E508" s="337"/>
      <c r="F508" s="337"/>
    </row>
    <row r="509" spans="1:6" ht="12.75" customHeight="1" x14ac:dyDescent="0.2">
      <c r="A509" s="338" t="s">
        <v>1321</v>
      </c>
      <c r="B509" s="253" t="s">
        <v>1322</v>
      </c>
      <c r="C509" s="264" t="s">
        <v>25</v>
      </c>
      <c r="D509" s="344"/>
      <c r="E509" s="340">
        <v>10.119999999999999</v>
      </c>
      <c r="F509" s="340">
        <v>10.119999999999999</v>
      </c>
    </row>
    <row r="510" spans="1:6" ht="12.75" customHeight="1" x14ac:dyDescent="0.2">
      <c r="A510" s="338" t="s">
        <v>6508</v>
      </c>
      <c r="B510" s="253" t="s">
        <v>1323</v>
      </c>
      <c r="C510" s="264"/>
      <c r="D510" s="344"/>
      <c r="E510" s="340"/>
      <c r="F510" s="340"/>
    </row>
    <row r="511" spans="1:6" ht="12.75" customHeight="1" x14ac:dyDescent="0.2">
      <c r="A511" s="336" t="s">
        <v>6509</v>
      </c>
      <c r="B511" s="251" t="s">
        <v>1324</v>
      </c>
      <c r="C511" s="252"/>
      <c r="D511" s="337"/>
      <c r="E511" s="337"/>
      <c r="F511" s="337"/>
    </row>
    <row r="512" spans="1:6" ht="22.9" customHeight="1" x14ac:dyDescent="0.25">
      <c r="A512" s="338" t="s">
        <v>1325</v>
      </c>
      <c r="B512" s="253" t="s">
        <v>1326</v>
      </c>
      <c r="C512" s="264" t="s">
        <v>25</v>
      </c>
      <c r="D512" s="339">
        <v>16.59</v>
      </c>
      <c r="E512" s="340">
        <v>0.24</v>
      </c>
      <c r="F512" s="340">
        <v>16.829999999999998</v>
      </c>
    </row>
    <row r="513" spans="1:6" ht="25.5" customHeight="1" x14ac:dyDescent="0.25">
      <c r="A513" s="338" t="s">
        <v>475</v>
      </c>
      <c r="B513" s="254" t="s">
        <v>474</v>
      </c>
      <c r="C513" s="264" t="s">
        <v>25</v>
      </c>
      <c r="D513" s="339">
        <v>17.04</v>
      </c>
      <c r="E513" s="340">
        <v>0.24</v>
      </c>
      <c r="F513" s="340">
        <v>17.28</v>
      </c>
    </row>
    <row r="514" spans="1:6" ht="12.75" customHeight="1" x14ac:dyDescent="0.2">
      <c r="A514" s="336" t="s">
        <v>1327</v>
      </c>
      <c r="B514" s="251" t="s">
        <v>1328</v>
      </c>
      <c r="C514" s="252" t="s">
        <v>25</v>
      </c>
      <c r="D514" s="337">
        <v>28.24</v>
      </c>
      <c r="E514" s="337">
        <v>0.79</v>
      </c>
      <c r="F514" s="337">
        <v>29.03</v>
      </c>
    </row>
    <row r="515" spans="1:6" ht="12.75" customHeight="1" x14ac:dyDescent="0.2">
      <c r="A515" s="338" t="s">
        <v>1329</v>
      </c>
      <c r="B515" s="253" t="s">
        <v>1330</v>
      </c>
      <c r="C515" s="264" t="s">
        <v>25</v>
      </c>
      <c r="D515" s="344">
        <v>15.49</v>
      </c>
      <c r="E515" s="340"/>
      <c r="F515" s="340">
        <v>15.49</v>
      </c>
    </row>
    <row r="516" spans="1:6" ht="12.75" customHeight="1" x14ac:dyDescent="0.2">
      <c r="A516" s="338" t="s">
        <v>6510</v>
      </c>
      <c r="B516" s="253" t="s">
        <v>1331</v>
      </c>
      <c r="C516" s="264"/>
      <c r="D516" s="344"/>
      <c r="E516" s="340"/>
      <c r="F516" s="340"/>
    </row>
    <row r="517" spans="1:6" ht="12.75" customHeight="1" x14ac:dyDescent="0.25">
      <c r="A517" s="338" t="s">
        <v>1332</v>
      </c>
      <c r="B517" s="253" t="s">
        <v>1333</v>
      </c>
      <c r="C517" s="264" t="s">
        <v>25</v>
      </c>
      <c r="D517" s="340">
        <v>10.210000000000001</v>
      </c>
      <c r="E517" s="340">
        <v>1.0900000000000001</v>
      </c>
      <c r="F517" s="340">
        <v>11.3</v>
      </c>
    </row>
    <row r="518" spans="1:6" ht="12.75" customHeight="1" x14ac:dyDescent="0.2">
      <c r="A518" s="336" t="s">
        <v>1334</v>
      </c>
      <c r="B518" s="251" t="s">
        <v>1335</v>
      </c>
      <c r="C518" s="252" t="s">
        <v>25</v>
      </c>
      <c r="D518" s="337">
        <v>11.51</v>
      </c>
      <c r="E518" s="337">
        <v>1.22</v>
      </c>
      <c r="F518" s="337">
        <v>12.73</v>
      </c>
    </row>
    <row r="519" spans="1:6" ht="12.75" customHeight="1" x14ac:dyDescent="0.2">
      <c r="A519" s="338" t="s">
        <v>1336</v>
      </c>
      <c r="B519" s="253" t="s">
        <v>1337</v>
      </c>
      <c r="C519" s="264" t="s">
        <v>25</v>
      </c>
      <c r="D519" s="344">
        <v>20.94</v>
      </c>
      <c r="E519" s="340">
        <v>0.7</v>
      </c>
      <c r="F519" s="340">
        <v>21.64</v>
      </c>
    </row>
    <row r="520" spans="1:6" ht="12.75" customHeight="1" x14ac:dyDescent="0.2">
      <c r="A520" s="336" t="s">
        <v>1338</v>
      </c>
      <c r="B520" s="251" t="s">
        <v>6511</v>
      </c>
      <c r="C520" s="252" t="s">
        <v>25</v>
      </c>
      <c r="D520" s="337">
        <v>22.16</v>
      </c>
      <c r="E520" s="337">
        <v>0.67</v>
      </c>
      <c r="F520" s="337">
        <v>22.83</v>
      </c>
    </row>
    <row r="521" spans="1:6" ht="12.75" customHeight="1" x14ac:dyDescent="0.2">
      <c r="A521" s="338" t="s">
        <v>6512</v>
      </c>
      <c r="B521" s="253" t="s">
        <v>1339</v>
      </c>
      <c r="C521" s="264"/>
      <c r="D521" s="344"/>
      <c r="E521" s="340"/>
      <c r="F521" s="340"/>
    </row>
    <row r="522" spans="1:6" ht="12.75" customHeight="1" x14ac:dyDescent="0.2">
      <c r="A522" s="336" t="s">
        <v>1340</v>
      </c>
      <c r="B522" s="251" t="s">
        <v>1341</v>
      </c>
      <c r="C522" s="252" t="s">
        <v>25</v>
      </c>
      <c r="D522" s="337">
        <v>40.07</v>
      </c>
      <c r="E522" s="337">
        <v>1.57</v>
      </c>
      <c r="F522" s="337">
        <v>41.64</v>
      </c>
    </row>
    <row r="523" spans="1:6" ht="12" customHeight="1" x14ac:dyDescent="0.25">
      <c r="A523" s="333" t="s">
        <v>1342</v>
      </c>
      <c r="B523" s="247" t="s">
        <v>1343</v>
      </c>
      <c r="C523" s="247" t="s">
        <v>25</v>
      </c>
      <c r="D523" s="334">
        <v>34.229999999999997</v>
      </c>
      <c r="E523" s="335">
        <v>1.27</v>
      </c>
      <c r="F523" s="335">
        <v>35.5</v>
      </c>
    </row>
    <row r="524" spans="1:6" ht="22.9" customHeight="1" x14ac:dyDescent="0.25">
      <c r="A524" s="336" t="s">
        <v>6513</v>
      </c>
      <c r="B524" s="251" t="s">
        <v>1344</v>
      </c>
      <c r="C524" s="266"/>
      <c r="D524" s="345"/>
      <c r="E524" s="345"/>
      <c r="F524" s="345"/>
    </row>
    <row r="525" spans="1:6" ht="12.75" customHeight="1" x14ac:dyDescent="0.25">
      <c r="A525" s="338" t="s">
        <v>1345</v>
      </c>
      <c r="B525" s="253" t="s">
        <v>6514</v>
      </c>
      <c r="C525" s="264" t="s">
        <v>25</v>
      </c>
      <c r="D525" s="340">
        <v>268.20999999999998</v>
      </c>
      <c r="E525" s="340"/>
      <c r="F525" s="340">
        <v>268.20999999999998</v>
      </c>
    </row>
    <row r="526" spans="1:6" ht="24" customHeight="1" x14ac:dyDescent="0.25">
      <c r="A526" s="338" t="s">
        <v>6515</v>
      </c>
      <c r="B526" s="253" t="s">
        <v>1346</v>
      </c>
      <c r="C526" s="264"/>
      <c r="D526" s="340"/>
      <c r="E526" s="340"/>
      <c r="F526" s="340"/>
    </row>
    <row r="527" spans="1:6" ht="22.9" customHeight="1" x14ac:dyDescent="0.25">
      <c r="A527" s="338" t="s">
        <v>1347</v>
      </c>
      <c r="B527" s="253" t="s">
        <v>6516</v>
      </c>
      <c r="C527" s="264" t="s">
        <v>25</v>
      </c>
      <c r="D527" s="340">
        <v>6.79</v>
      </c>
      <c r="E527" s="340">
        <v>0.1</v>
      </c>
      <c r="F527" s="340">
        <v>6.89</v>
      </c>
    </row>
    <row r="528" spans="1:6" ht="12.75" customHeight="1" x14ac:dyDescent="0.2">
      <c r="A528" s="338" t="s">
        <v>6517</v>
      </c>
      <c r="B528" s="253" t="s">
        <v>1348</v>
      </c>
      <c r="C528" s="264"/>
      <c r="D528" s="340"/>
      <c r="E528" s="344"/>
      <c r="F528" s="340"/>
    </row>
    <row r="529" spans="1:6" ht="12.75" customHeight="1" x14ac:dyDescent="0.2">
      <c r="A529" s="336" t="s">
        <v>1349</v>
      </c>
      <c r="B529" s="251" t="s">
        <v>1350</v>
      </c>
      <c r="C529" s="252" t="s">
        <v>25</v>
      </c>
      <c r="D529" s="337">
        <v>3.95</v>
      </c>
      <c r="E529" s="337">
        <v>2.35</v>
      </c>
      <c r="F529" s="337">
        <v>6.3</v>
      </c>
    </row>
    <row r="530" spans="1:6" ht="22.9" customHeight="1" x14ac:dyDescent="0.25">
      <c r="A530" s="338" t="s">
        <v>1351</v>
      </c>
      <c r="B530" s="253" t="s">
        <v>6518</v>
      </c>
      <c r="C530" s="264" t="s">
        <v>25</v>
      </c>
      <c r="D530" s="340">
        <v>21.31</v>
      </c>
      <c r="E530" s="340">
        <v>2.16</v>
      </c>
      <c r="F530" s="340">
        <v>23.47</v>
      </c>
    </row>
    <row r="531" spans="1:6" ht="22.9" customHeight="1" x14ac:dyDescent="0.25">
      <c r="A531" s="338" t="s">
        <v>6519</v>
      </c>
      <c r="B531" s="253" t="s">
        <v>1352</v>
      </c>
      <c r="C531" s="264"/>
      <c r="D531" s="340"/>
      <c r="E531" s="340"/>
      <c r="F531" s="340"/>
    </row>
    <row r="532" spans="1:6" ht="22.9" customHeight="1" x14ac:dyDescent="0.25">
      <c r="A532" s="338" t="s">
        <v>1353</v>
      </c>
      <c r="B532" s="253" t="s">
        <v>6520</v>
      </c>
      <c r="C532" s="264" t="s">
        <v>25</v>
      </c>
      <c r="D532" s="340">
        <v>19.399999999999999</v>
      </c>
      <c r="E532" s="340">
        <v>0.36</v>
      </c>
      <c r="F532" s="340">
        <v>19.760000000000002</v>
      </c>
    </row>
    <row r="533" spans="1:6" ht="25.5" customHeight="1" x14ac:dyDescent="0.25">
      <c r="A533" s="338" t="s">
        <v>476</v>
      </c>
      <c r="B533" s="254" t="s">
        <v>6521</v>
      </c>
      <c r="C533" s="264" t="s">
        <v>25</v>
      </c>
      <c r="D533" s="340">
        <v>13.79</v>
      </c>
      <c r="E533" s="340">
        <v>0.25</v>
      </c>
      <c r="F533" s="340">
        <v>14.04</v>
      </c>
    </row>
    <row r="534" spans="1:6" ht="12.75" customHeight="1" x14ac:dyDescent="0.2">
      <c r="A534" s="336" t="s">
        <v>1354</v>
      </c>
      <c r="B534" s="251" t="s">
        <v>6522</v>
      </c>
      <c r="C534" s="252" t="s">
        <v>25</v>
      </c>
      <c r="D534" s="337">
        <v>14</v>
      </c>
      <c r="E534" s="337">
        <v>0.11</v>
      </c>
      <c r="F534" s="337">
        <v>14.11</v>
      </c>
    </row>
    <row r="535" spans="1:6" ht="12.75" customHeight="1" x14ac:dyDescent="0.25">
      <c r="A535" s="338" t="s">
        <v>477</v>
      </c>
      <c r="B535" s="253" t="s">
        <v>6523</v>
      </c>
      <c r="C535" s="264" t="s">
        <v>25</v>
      </c>
      <c r="D535" s="340">
        <v>21.39</v>
      </c>
      <c r="E535" s="340">
        <v>0.34</v>
      </c>
      <c r="F535" s="340">
        <v>21.73</v>
      </c>
    </row>
    <row r="536" spans="1:6" ht="12.75" customHeight="1" x14ac:dyDescent="0.25">
      <c r="A536" s="338" t="s">
        <v>6524</v>
      </c>
      <c r="B536" s="253" t="s">
        <v>1355</v>
      </c>
      <c r="C536" s="264"/>
      <c r="D536" s="340"/>
      <c r="E536" s="340"/>
      <c r="F536" s="340"/>
    </row>
    <row r="537" spans="1:6" ht="12.75" customHeight="1" x14ac:dyDescent="0.2">
      <c r="A537" s="336" t="s">
        <v>6525</v>
      </c>
      <c r="B537" s="251" t="s">
        <v>1356</v>
      </c>
      <c r="C537" s="252"/>
      <c r="D537" s="337"/>
      <c r="E537" s="337"/>
      <c r="F537" s="337"/>
    </row>
    <row r="538" spans="1:6" ht="25.5" customHeight="1" x14ac:dyDescent="0.25">
      <c r="A538" s="338" t="s">
        <v>1357</v>
      </c>
      <c r="B538" s="254" t="s">
        <v>1358</v>
      </c>
      <c r="C538" s="264" t="s">
        <v>21</v>
      </c>
      <c r="D538" s="340">
        <v>37.69</v>
      </c>
      <c r="E538" s="339">
        <v>49.74</v>
      </c>
      <c r="F538" s="340">
        <v>87.43</v>
      </c>
    </row>
    <row r="539" spans="1:6" ht="12.75" customHeight="1" x14ac:dyDescent="0.2">
      <c r="A539" s="336" t="s">
        <v>1359</v>
      </c>
      <c r="B539" s="251" t="s">
        <v>1360</v>
      </c>
      <c r="C539" s="252" t="s">
        <v>21</v>
      </c>
      <c r="D539" s="337">
        <v>19.829999999999998</v>
      </c>
      <c r="E539" s="337">
        <v>29.92</v>
      </c>
      <c r="F539" s="337">
        <v>49.75</v>
      </c>
    </row>
    <row r="540" spans="1:6" ht="12.75" customHeight="1" x14ac:dyDescent="0.25">
      <c r="A540" s="338" t="s">
        <v>1361</v>
      </c>
      <c r="B540" s="253" t="s">
        <v>1362</v>
      </c>
      <c r="C540" s="264" t="s">
        <v>21</v>
      </c>
      <c r="D540" s="340">
        <v>13.44</v>
      </c>
      <c r="E540" s="340">
        <v>7.24</v>
      </c>
      <c r="F540" s="340">
        <v>20.68</v>
      </c>
    </row>
    <row r="541" spans="1:6" ht="12.75" customHeight="1" x14ac:dyDescent="0.2">
      <c r="A541" s="336" t="s">
        <v>1363</v>
      </c>
      <c r="B541" s="251" t="s">
        <v>1364</v>
      </c>
      <c r="C541" s="252" t="s">
        <v>21</v>
      </c>
      <c r="D541" s="337">
        <v>48</v>
      </c>
      <c r="E541" s="337">
        <v>57.89</v>
      </c>
      <c r="F541" s="337">
        <v>105.89</v>
      </c>
    </row>
    <row r="542" spans="1:6" ht="12.75" customHeight="1" x14ac:dyDescent="0.25">
      <c r="A542" s="338" t="s">
        <v>1365</v>
      </c>
      <c r="B542" s="253" t="s">
        <v>6526</v>
      </c>
      <c r="C542" s="264" t="s">
        <v>21</v>
      </c>
      <c r="D542" s="340">
        <v>295.95999999999998</v>
      </c>
      <c r="E542" s="340"/>
      <c r="F542" s="340">
        <v>295.95999999999998</v>
      </c>
    </row>
    <row r="543" spans="1:6" ht="25.5" customHeight="1" x14ac:dyDescent="0.25">
      <c r="A543" s="338" t="s">
        <v>1366</v>
      </c>
      <c r="B543" s="254" t="s">
        <v>6527</v>
      </c>
      <c r="C543" s="264" t="s">
        <v>21</v>
      </c>
      <c r="D543" s="340">
        <v>310</v>
      </c>
      <c r="E543" s="340"/>
      <c r="F543" s="340">
        <v>310</v>
      </c>
    </row>
    <row r="544" spans="1:6" ht="12.75" customHeight="1" x14ac:dyDescent="0.2">
      <c r="A544" s="336" t="s">
        <v>1367</v>
      </c>
      <c r="B544" s="251" t="s">
        <v>6528</v>
      </c>
      <c r="C544" s="252" t="s">
        <v>21</v>
      </c>
      <c r="D544" s="337">
        <v>332.85</v>
      </c>
      <c r="E544" s="337"/>
      <c r="F544" s="337">
        <v>332.85</v>
      </c>
    </row>
    <row r="545" spans="1:6" ht="25.5" customHeight="1" x14ac:dyDescent="0.25">
      <c r="A545" s="338" t="s">
        <v>6529</v>
      </c>
      <c r="B545" s="254" t="s">
        <v>1368</v>
      </c>
      <c r="C545" s="264"/>
      <c r="D545" s="340"/>
      <c r="E545" s="340"/>
      <c r="F545" s="340"/>
    </row>
    <row r="546" spans="1:6" ht="25.5" customHeight="1" x14ac:dyDescent="0.25">
      <c r="A546" s="338" t="s">
        <v>1369</v>
      </c>
      <c r="B546" s="254" t="s">
        <v>1370</v>
      </c>
      <c r="C546" s="264" t="s">
        <v>25</v>
      </c>
      <c r="D546" s="340">
        <v>19.62</v>
      </c>
      <c r="E546" s="340">
        <v>27.14</v>
      </c>
      <c r="F546" s="340">
        <v>46.76</v>
      </c>
    </row>
    <row r="547" spans="1:6" ht="25.5" customHeight="1" x14ac:dyDescent="0.25">
      <c r="A547" s="338" t="s">
        <v>1371</v>
      </c>
      <c r="B547" s="254" t="s">
        <v>1372</v>
      </c>
      <c r="C547" s="264" t="s">
        <v>32</v>
      </c>
      <c r="D547" s="340">
        <v>9.9700000000000006</v>
      </c>
      <c r="E547" s="340">
        <v>1.87</v>
      </c>
      <c r="F547" s="340">
        <v>11.84</v>
      </c>
    </row>
    <row r="548" spans="1:6" ht="25.5" customHeight="1" x14ac:dyDescent="0.25">
      <c r="A548" s="338" t="s">
        <v>1373</v>
      </c>
      <c r="B548" s="254" t="s">
        <v>1374</v>
      </c>
      <c r="C548" s="264" t="s">
        <v>1375</v>
      </c>
      <c r="D548" s="340">
        <v>5.83</v>
      </c>
      <c r="E548" s="340">
        <v>1.69</v>
      </c>
      <c r="F548" s="340">
        <v>7.52</v>
      </c>
    </row>
    <row r="549" spans="1:6" ht="12.75" customHeight="1" x14ac:dyDescent="0.2">
      <c r="A549" s="336" t="s">
        <v>1376</v>
      </c>
      <c r="B549" s="251" t="s">
        <v>1377</v>
      </c>
      <c r="C549" s="252" t="s">
        <v>25</v>
      </c>
      <c r="D549" s="337"/>
      <c r="E549" s="337">
        <v>12.84</v>
      </c>
      <c r="F549" s="337">
        <v>12.84</v>
      </c>
    </row>
    <row r="550" spans="1:6" ht="12.75" customHeight="1" x14ac:dyDescent="0.2">
      <c r="A550" s="336" t="s">
        <v>6530</v>
      </c>
      <c r="B550" s="251" t="s">
        <v>1378</v>
      </c>
      <c r="C550" s="252"/>
      <c r="D550" s="337"/>
      <c r="E550" s="337"/>
      <c r="F550" s="337"/>
    </row>
    <row r="551" spans="1:6" ht="12.75" customHeight="1" x14ac:dyDescent="0.25">
      <c r="A551" s="338" t="s">
        <v>1379</v>
      </c>
      <c r="B551" s="253" t="s">
        <v>1380</v>
      </c>
      <c r="C551" s="264" t="s">
        <v>25</v>
      </c>
      <c r="D551" s="340"/>
      <c r="E551" s="340">
        <v>7.48</v>
      </c>
      <c r="F551" s="340">
        <v>7.48</v>
      </c>
    </row>
    <row r="552" spans="1:6" ht="12.75" customHeight="1" x14ac:dyDescent="0.25">
      <c r="A552" s="338" t="s">
        <v>6531</v>
      </c>
      <c r="B552" s="253" t="s">
        <v>1381</v>
      </c>
      <c r="C552" s="264"/>
      <c r="D552" s="340"/>
      <c r="E552" s="340"/>
      <c r="F552" s="340"/>
    </row>
    <row r="553" spans="1:6" ht="12.75" customHeight="1" x14ac:dyDescent="0.25">
      <c r="A553" s="338" t="s">
        <v>1382</v>
      </c>
      <c r="B553" s="253" t="s">
        <v>1383</v>
      </c>
      <c r="C553" s="264" t="s">
        <v>21</v>
      </c>
      <c r="D553" s="340">
        <v>33.83</v>
      </c>
      <c r="E553" s="340">
        <v>0.63</v>
      </c>
      <c r="F553" s="340">
        <v>34.46</v>
      </c>
    </row>
    <row r="554" spans="1:6" ht="12.75" customHeight="1" x14ac:dyDescent="0.25">
      <c r="A554" s="338" t="s">
        <v>1384</v>
      </c>
      <c r="B554" s="253" t="s">
        <v>1385</v>
      </c>
      <c r="C554" s="264" t="s">
        <v>25</v>
      </c>
      <c r="D554" s="340">
        <v>112.75</v>
      </c>
      <c r="E554" s="340">
        <v>18.71</v>
      </c>
      <c r="F554" s="340">
        <v>131.46</v>
      </c>
    </row>
    <row r="555" spans="1:6" ht="22.9" customHeight="1" x14ac:dyDescent="0.25">
      <c r="A555" s="338" t="s">
        <v>1386</v>
      </c>
      <c r="B555" s="253" t="s">
        <v>1387</v>
      </c>
      <c r="C555" s="264" t="s">
        <v>25</v>
      </c>
      <c r="D555" s="340">
        <v>140.61000000000001</v>
      </c>
      <c r="E555" s="339">
        <v>11.22</v>
      </c>
      <c r="F555" s="340">
        <v>151.83000000000001</v>
      </c>
    </row>
    <row r="556" spans="1:6" ht="22.9" customHeight="1" x14ac:dyDescent="0.25">
      <c r="A556" s="338" t="s">
        <v>1388</v>
      </c>
      <c r="B556" s="253" t="s">
        <v>6532</v>
      </c>
      <c r="C556" s="264" t="s">
        <v>21</v>
      </c>
      <c r="D556" s="340">
        <v>5.36</v>
      </c>
      <c r="E556" s="339">
        <v>11.22</v>
      </c>
      <c r="F556" s="340">
        <v>16.579999999999998</v>
      </c>
    </row>
    <row r="557" spans="1:6" ht="22.9" customHeight="1" x14ac:dyDescent="0.25">
      <c r="A557" s="338" t="s">
        <v>1389</v>
      </c>
      <c r="B557" s="253" t="s">
        <v>6533</v>
      </c>
      <c r="C557" s="264" t="s">
        <v>21</v>
      </c>
      <c r="D557" s="340">
        <v>8.14</v>
      </c>
      <c r="E557" s="339">
        <v>11.22</v>
      </c>
      <c r="F557" s="340">
        <v>19.36</v>
      </c>
    </row>
    <row r="558" spans="1:6" ht="12.75" customHeight="1" x14ac:dyDescent="0.2">
      <c r="A558" s="336" t="s">
        <v>1390</v>
      </c>
      <c r="B558" s="251" t="s">
        <v>6534</v>
      </c>
      <c r="C558" s="252" t="s">
        <v>21</v>
      </c>
      <c r="D558" s="337">
        <v>16.13</v>
      </c>
      <c r="E558" s="337">
        <v>11.22</v>
      </c>
      <c r="F558" s="337">
        <v>27.35</v>
      </c>
    </row>
    <row r="559" spans="1:6" ht="12.75" customHeight="1" x14ac:dyDescent="0.25">
      <c r="A559" s="338" t="s">
        <v>6535</v>
      </c>
      <c r="B559" s="253" t="s">
        <v>1391</v>
      </c>
      <c r="C559" s="264"/>
      <c r="D559" s="340"/>
      <c r="E559" s="340"/>
      <c r="F559" s="340"/>
    </row>
    <row r="560" spans="1:6" ht="12.75" customHeight="1" x14ac:dyDescent="0.25">
      <c r="A560" s="338" t="s">
        <v>1392</v>
      </c>
      <c r="B560" s="253" t="s">
        <v>1393</v>
      </c>
      <c r="C560" s="264" t="s">
        <v>52</v>
      </c>
      <c r="D560" s="340">
        <v>13.86</v>
      </c>
      <c r="E560" s="340">
        <v>13.09</v>
      </c>
      <c r="F560" s="340">
        <v>26.95</v>
      </c>
    </row>
    <row r="561" spans="1:6" ht="12.75" customHeight="1" x14ac:dyDescent="0.25">
      <c r="A561" s="338" t="s">
        <v>1394</v>
      </c>
      <c r="B561" s="253" t="s">
        <v>1395</v>
      </c>
      <c r="C561" s="264" t="s">
        <v>52</v>
      </c>
      <c r="D561" s="340">
        <v>19.27</v>
      </c>
      <c r="E561" s="340">
        <v>14.96</v>
      </c>
      <c r="F561" s="340">
        <v>34.229999999999997</v>
      </c>
    </row>
    <row r="562" spans="1:6" ht="12.75" customHeight="1" x14ac:dyDescent="0.2">
      <c r="A562" s="338" t="s">
        <v>1396</v>
      </c>
      <c r="B562" s="253" t="s">
        <v>1397</v>
      </c>
      <c r="C562" s="264" t="s">
        <v>52</v>
      </c>
      <c r="D562" s="344">
        <v>18.45</v>
      </c>
      <c r="E562" s="340">
        <v>18.71</v>
      </c>
      <c r="F562" s="340">
        <v>37.159999999999997</v>
      </c>
    </row>
    <row r="563" spans="1:6" ht="12.75" customHeight="1" x14ac:dyDescent="0.2">
      <c r="A563" s="336" t="s">
        <v>6536</v>
      </c>
      <c r="B563" s="251" t="s">
        <v>1398</v>
      </c>
      <c r="C563" s="252"/>
      <c r="D563" s="337"/>
      <c r="E563" s="337"/>
      <c r="F563" s="337"/>
    </row>
    <row r="564" spans="1:6" ht="12.75" customHeight="1" x14ac:dyDescent="0.2">
      <c r="A564" s="338" t="s">
        <v>1399</v>
      </c>
      <c r="B564" s="253" t="s">
        <v>6537</v>
      </c>
      <c r="C564" s="264" t="s">
        <v>48</v>
      </c>
      <c r="D564" s="344">
        <v>11318.67</v>
      </c>
      <c r="E564" s="340"/>
      <c r="F564" s="340">
        <v>11318.67</v>
      </c>
    </row>
    <row r="565" spans="1:6" ht="12" customHeight="1" x14ac:dyDescent="0.25">
      <c r="A565" s="333" t="s">
        <v>1400</v>
      </c>
      <c r="B565" s="247" t="s">
        <v>1401</v>
      </c>
      <c r="C565" s="247" t="s">
        <v>1402</v>
      </c>
      <c r="D565" s="334">
        <v>664.59</v>
      </c>
      <c r="E565" s="335"/>
      <c r="F565" s="335">
        <v>664.59</v>
      </c>
    </row>
    <row r="566" spans="1:6" ht="12.75" customHeight="1" x14ac:dyDescent="0.2">
      <c r="A566" s="336" t="s">
        <v>1403</v>
      </c>
      <c r="B566" s="251" t="s">
        <v>1404</v>
      </c>
      <c r="C566" s="252" t="s">
        <v>569</v>
      </c>
      <c r="D566" s="337">
        <v>368.17</v>
      </c>
      <c r="E566" s="337"/>
      <c r="F566" s="337">
        <v>368.17</v>
      </c>
    </row>
    <row r="567" spans="1:6" ht="12.75" customHeight="1" x14ac:dyDescent="0.25">
      <c r="A567" s="338" t="s">
        <v>1405</v>
      </c>
      <c r="B567" s="253" t="s">
        <v>1406</v>
      </c>
      <c r="C567" s="264" t="s">
        <v>1407</v>
      </c>
      <c r="D567" s="340">
        <v>2.99</v>
      </c>
      <c r="E567" s="340">
        <v>3.37</v>
      </c>
      <c r="F567" s="340">
        <v>6.36</v>
      </c>
    </row>
    <row r="568" spans="1:6" ht="12.75" customHeight="1" x14ac:dyDescent="0.25">
      <c r="A568" s="338" t="s">
        <v>6538</v>
      </c>
      <c r="B568" s="253" t="s">
        <v>1408</v>
      </c>
      <c r="C568" s="264"/>
      <c r="D568" s="340"/>
      <c r="E568" s="340"/>
      <c r="F568" s="340"/>
    </row>
    <row r="569" spans="1:6" ht="12.75" customHeight="1" x14ac:dyDescent="0.25">
      <c r="A569" s="338" t="s">
        <v>1409</v>
      </c>
      <c r="B569" s="253" t="s">
        <v>1410</v>
      </c>
      <c r="C569" s="264" t="s">
        <v>25</v>
      </c>
      <c r="D569" s="340">
        <v>122.11</v>
      </c>
      <c r="E569" s="340">
        <v>112.2</v>
      </c>
      <c r="F569" s="340">
        <v>234.31</v>
      </c>
    </row>
    <row r="570" spans="1:6" ht="25.5" customHeight="1" x14ac:dyDescent="0.25">
      <c r="A570" s="338" t="s">
        <v>1411</v>
      </c>
      <c r="B570" s="254" t="s">
        <v>1412</v>
      </c>
      <c r="C570" s="264" t="s">
        <v>25</v>
      </c>
      <c r="D570" s="340">
        <v>258.69</v>
      </c>
      <c r="E570" s="340">
        <v>217.08</v>
      </c>
      <c r="F570" s="340">
        <v>475.77</v>
      </c>
    </row>
    <row r="571" spans="1:6" ht="25.5" customHeight="1" x14ac:dyDescent="0.25">
      <c r="A571" s="338" t="s">
        <v>1413</v>
      </c>
      <c r="B571" s="254" t="s">
        <v>6539</v>
      </c>
      <c r="C571" s="264" t="s">
        <v>25</v>
      </c>
      <c r="D571" s="340">
        <v>830.44</v>
      </c>
      <c r="E571" s="340">
        <v>100.94</v>
      </c>
      <c r="F571" s="340">
        <v>931.38</v>
      </c>
    </row>
    <row r="572" spans="1:6" ht="25.5" customHeight="1" x14ac:dyDescent="0.25">
      <c r="A572" s="338" t="s">
        <v>1414</v>
      </c>
      <c r="B572" s="254" t="s">
        <v>6540</v>
      </c>
      <c r="C572" s="264" t="s">
        <v>25</v>
      </c>
      <c r="D572" s="340">
        <v>603.87</v>
      </c>
      <c r="E572" s="340">
        <v>123.97</v>
      </c>
      <c r="F572" s="340">
        <v>727.84</v>
      </c>
    </row>
    <row r="573" spans="1:6" ht="12.75" customHeight="1" x14ac:dyDescent="0.2">
      <c r="A573" s="336" t="s">
        <v>6541</v>
      </c>
      <c r="B573" s="251" t="s">
        <v>1415</v>
      </c>
      <c r="C573" s="252"/>
      <c r="D573" s="337"/>
      <c r="E573" s="337"/>
      <c r="F573" s="337"/>
    </row>
    <row r="574" spans="1:6" ht="12.75" customHeight="1" x14ac:dyDescent="0.25">
      <c r="A574" s="338" t="s">
        <v>6542</v>
      </c>
      <c r="B574" s="253" t="s">
        <v>1416</v>
      </c>
      <c r="C574" s="264"/>
      <c r="D574" s="340"/>
      <c r="E574" s="340"/>
      <c r="F574" s="340"/>
    </row>
    <row r="575" spans="1:6" ht="12.75" customHeight="1" x14ac:dyDescent="0.25">
      <c r="A575" s="338" t="s">
        <v>28</v>
      </c>
      <c r="B575" s="253" t="s">
        <v>29</v>
      </c>
      <c r="C575" s="264" t="s">
        <v>21</v>
      </c>
      <c r="D575" s="340">
        <v>42.14</v>
      </c>
      <c r="E575" s="340">
        <v>48.62</v>
      </c>
      <c r="F575" s="340">
        <v>90.76</v>
      </c>
    </row>
    <row r="576" spans="1:6" ht="12.75" customHeight="1" x14ac:dyDescent="0.25">
      <c r="A576" s="338" t="s">
        <v>70</v>
      </c>
      <c r="B576" s="253" t="s">
        <v>71</v>
      </c>
      <c r="C576" s="264" t="s">
        <v>21</v>
      </c>
      <c r="D576" s="340">
        <v>175.65</v>
      </c>
      <c r="E576" s="340">
        <v>56.11</v>
      </c>
      <c r="F576" s="340">
        <v>231.76</v>
      </c>
    </row>
    <row r="577" spans="1:6" ht="12.75" customHeight="1" x14ac:dyDescent="0.2">
      <c r="A577" s="336" t="s">
        <v>1417</v>
      </c>
      <c r="B577" s="251" t="s">
        <v>1418</v>
      </c>
      <c r="C577" s="252" t="s">
        <v>21</v>
      </c>
      <c r="D577" s="337">
        <v>67.17</v>
      </c>
      <c r="E577" s="337">
        <v>44.88</v>
      </c>
      <c r="F577" s="337">
        <v>112.05</v>
      </c>
    </row>
    <row r="578" spans="1:6" ht="25.5" customHeight="1" x14ac:dyDescent="0.25">
      <c r="A578" s="338" t="s">
        <v>1419</v>
      </c>
      <c r="B578" s="254" t="s">
        <v>1420</v>
      </c>
      <c r="C578" s="264" t="s">
        <v>21</v>
      </c>
      <c r="D578" s="340"/>
      <c r="E578" s="339">
        <v>5.76</v>
      </c>
      <c r="F578" s="340">
        <v>5.76</v>
      </c>
    </row>
    <row r="579" spans="1:6" ht="34.15" customHeight="1" x14ac:dyDescent="0.25">
      <c r="A579" s="341" t="s">
        <v>1421</v>
      </c>
      <c r="B579" s="253" t="s">
        <v>1422</v>
      </c>
      <c r="C579" s="265" t="s">
        <v>21</v>
      </c>
      <c r="D579" s="343"/>
      <c r="E579" s="342">
        <v>6.85</v>
      </c>
      <c r="F579" s="343">
        <v>6.85</v>
      </c>
    </row>
    <row r="580" spans="1:6" ht="12.75" customHeight="1" x14ac:dyDescent="0.2">
      <c r="A580" s="338" t="s">
        <v>6543</v>
      </c>
      <c r="B580" s="253" t="s">
        <v>1423</v>
      </c>
      <c r="C580" s="264"/>
      <c r="D580" s="340"/>
      <c r="E580" s="344"/>
      <c r="F580" s="340"/>
    </row>
    <row r="581" spans="1:6" ht="22.9" customHeight="1" x14ac:dyDescent="0.25">
      <c r="A581" s="338" t="s">
        <v>1424</v>
      </c>
      <c r="B581" s="253" t="s">
        <v>1425</v>
      </c>
      <c r="C581" s="264" t="s">
        <v>21</v>
      </c>
      <c r="D581" s="340">
        <v>128.94</v>
      </c>
      <c r="E581" s="340">
        <v>52.36</v>
      </c>
      <c r="F581" s="340">
        <v>181.3</v>
      </c>
    </row>
    <row r="582" spans="1:6" ht="12.75" customHeight="1" x14ac:dyDescent="0.2">
      <c r="A582" s="336" t="s">
        <v>1426</v>
      </c>
      <c r="B582" s="251" t="s">
        <v>1427</v>
      </c>
      <c r="C582" s="252" t="s">
        <v>21</v>
      </c>
      <c r="D582" s="337">
        <v>139.33000000000001</v>
      </c>
      <c r="E582" s="337">
        <v>52.36</v>
      </c>
      <c r="F582" s="337">
        <v>191.69</v>
      </c>
    </row>
    <row r="583" spans="1:6" ht="12.75" customHeight="1" x14ac:dyDescent="0.25">
      <c r="A583" s="338" t="s">
        <v>489</v>
      </c>
      <c r="B583" s="253" t="s">
        <v>490</v>
      </c>
      <c r="C583" s="264" t="s">
        <v>21</v>
      </c>
      <c r="D583" s="340">
        <v>121.96</v>
      </c>
      <c r="E583" s="340">
        <v>93.51</v>
      </c>
      <c r="F583" s="340">
        <v>215.47</v>
      </c>
    </row>
    <row r="584" spans="1:6" ht="12.75" customHeight="1" x14ac:dyDescent="0.25">
      <c r="A584" s="338" t="s">
        <v>1428</v>
      </c>
      <c r="B584" s="253" t="s">
        <v>1429</v>
      </c>
      <c r="C584" s="264" t="s">
        <v>21</v>
      </c>
      <c r="D584" s="340">
        <v>90.24</v>
      </c>
      <c r="E584" s="340">
        <v>50.49</v>
      </c>
      <c r="F584" s="340">
        <v>140.72999999999999</v>
      </c>
    </row>
    <row r="585" spans="1:6" ht="34.9" customHeight="1" x14ac:dyDescent="0.25">
      <c r="A585" s="341" t="s">
        <v>1430</v>
      </c>
      <c r="B585" s="254" t="s">
        <v>1431</v>
      </c>
      <c r="C585" s="265" t="s">
        <v>21</v>
      </c>
      <c r="D585" s="343">
        <v>47.23</v>
      </c>
      <c r="E585" s="343">
        <v>41.14</v>
      </c>
      <c r="F585" s="343">
        <v>88.37</v>
      </c>
    </row>
    <row r="586" spans="1:6" ht="34.9" customHeight="1" x14ac:dyDescent="0.25">
      <c r="A586" s="341" t="s">
        <v>1432</v>
      </c>
      <c r="B586" s="254" t="s">
        <v>1433</v>
      </c>
      <c r="C586" s="265" t="s">
        <v>21</v>
      </c>
      <c r="D586" s="343">
        <v>112.67</v>
      </c>
      <c r="E586" s="343">
        <v>81.83</v>
      </c>
      <c r="F586" s="343">
        <v>194.5</v>
      </c>
    </row>
    <row r="587" spans="1:6" ht="12.75" customHeight="1" x14ac:dyDescent="0.2">
      <c r="A587" s="336" t="s">
        <v>1434</v>
      </c>
      <c r="B587" s="251" t="s">
        <v>6544</v>
      </c>
      <c r="C587" s="252" t="s">
        <v>21</v>
      </c>
      <c r="D587" s="337">
        <v>99.24</v>
      </c>
      <c r="E587" s="337">
        <v>32.200000000000003</v>
      </c>
      <c r="F587" s="337">
        <v>131.44</v>
      </c>
    </row>
    <row r="588" spans="1:6" ht="12.75" customHeight="1" x14ac:dyDescent="0.2">
      <c r="A588" s="336" t="s">
        <v>1435</v>
      </c>
      <c r="B588" s="251" t="s">
        <v>6545</v>
      </c>
      <c r="C588" s="252" t="s">
        <v>21</v>
      </c>
      <c r="D588" s="337">
        <v>99.24</v>
      </c>
      <c r="E588" s="337">
        <v>57.42</v>
      </c>
      <c r="F588" s="337">
        <v>156.66</v>
      </c>
    </row>
    <row r="589" spans="1:6" ht="12.75" customHeight="1" x14ac:dyDescent="0.25">
      <c r="A589" s="338" t="s">
        <v>1436</v>
      </c>
      <c r="B589" s="253" t="s">
        <v>6546</v>
      </c>
      <c r="C589" s="264" t="s">
        <v>21</v>
      </c>
      <c r="D589" s="340">
        <v>64.040000000000006</v>
      </c>
      <c r="E589" s="340">
        <v>98.57</v>
      </c>
      <c r="F589" s="340">
        <v>162.61000000000001</v>
      </c>
    </row>
    <row r="590" spans="1:6" ht="12.75" customHeight="1" x14ac:dyDescent="0.25">
      <c r="A590" s="338" t="s">
        <v>6547</v>
      </c>
      <c r="B590" s="253" t="s">
        <v>1437</v>
      </c>
      <c r="C590" s="264"/>
      <c r="D590" s="340"/>
      <c r="E590" s="340"/>
      <c r="F590" s="340"/>
    </row>
    <row r="591" spans="1:6" ht="12.75" customHeight="1" x14ac:dyDescent="0.25">
      <c r="A591" s="338" t="s">
        <v>1438</v>
      </c>
      <c r="B591" s="253" t="s">
        <v>1439</v>
      </c>
      <c r="C591" s="264" t="s">
        <v>52</v>
      </c>
      <c r="D591" s="340">
        <v>89.52</v>
      </c>
      <c r="E591" s="340">
        <v>8.8800000000000008</v>
      </c>
      <c r="F591" s="340">
        <v>98.4</v>
      </c>
    </row>
    <row r="592" spans="1:6" ht="22.9" customHeight="1" x14ac:dyDescent="0.25">
      <c r="A592" s="338" t="s">
        <v>1440</v>
      </c>
      <c r="B592" s="253" t="s">
        <v>1441</v>
      </c>
      <c r="C592" s="264" t="s">
        <v>52</v>
      </c>
      <c r="D592" s="339">
        <v>127.98</v>
      </c>
      <c r="E592" s="340">
        <v>8.8800000000000008</v>
      </c>
      <c r="F592" s="340">
        <v>136.86000000000001</v>
      </c>
    </row>
    <row r="593" spans="1:6" ht="22.9" customHeight="1" x14ac:dyDescent="0.25">
      <c r="A593" s="338" t="s">
        <v>1442</v>
      </c>
      <c r="B593" s="253" t="s">
        <v>1443</v>
      </c>
      <c r="C593" s="264" t="s">
        <v>52</v>
      </c>
      <c r="D593" s="339">
        <v>154.47999999999999</v>
      </c>
      <c r="E593" s="340">
        <v>8.8800000000000008</v>
      </c>
      <c r="F593" s="340">
        <v>163.36000000000001</v>
      </c>
    </row>
    <row r="594" spans="1:6" ht="12.75" customHeight="1" x14ac:dyDescent="0.2">
      <c r="A594" s="336" t="s">
        <v>1444</v>
      </c>
      <c r="B594" s="251" t="s">
        <v>1445</v>
      </c>
      <c r="C594" s="252" t="s">
        <v>52</v>
      </c>
      <c r="D594" s="337">
        <v>176.3</v>
      </c>
      <c r="E594" s="337">
        <v>8.8800000000000008</v>
      </c>
      <c r="F594" s="337">
        <v>185.18</v>
      </c>
    </row>
    <row r="595" spans="1:6" ht="12.75" customHeight="1" x14ac:dyDescent="0.25">
      <c r="A595" s="338" t="s">
        <v>1446</v>
      </c>
      <c r="B595" s="253" t="s">
        <v>1447</v>
      </c>
      <c r="C595" s="264" t="s">
        <v>52</v>
      </c>
      <c r="D595" s="340">
        <v>194.74</v>
      </c>
      <c r="E595" s="340">
        <v>8.8800000000000008</v>
      </c>
      <c r="F595" s="340">
        <v>203.62</v>
      </c>
    </row>
    <row r="596" spans="1:6" ht="12.75" customHeight="1" x14ac:dyDescent="0.25">
      <c r="A596" s="338" t="s">
        <v>1448</v>
      </c>
      <c r="B596" s="253" t="s">
        <v>1449</v>
      </c>
      <c r="C596" s="264" t="s">
        <v>52</v>
      </c>
      <c r="D596" s="340">
        <v>161.28</v>
      </c>
      <c r="E596" s="340">
        <v>8.8800000000000008</v>
      </c>
      <c r="F596" s="340">
        <v>170.16</v>
      </c>
    </row>
    <row r="597" spans="1:6" ht="12.75" customHeight="1" x14ac:dyDescent="0.25">
      <c r="A597" s="338" t="s">
        <v>6548</v>
      </c>
      <c r="B597" s="253" t="s">
        <v>1450</v>
      </c>
      <c r="C597" s="264"/>
      <c r="D597" s="340"/>
      <c r="E597" s="340"/>
      <c r="F597" s="340"/>
    </row>
    <row r="598" spans="1:6" ht="12.75" customHeight="1" x14ac:dyDescent="0.25">
      <c r="A598" s="338" t="s">
        <v>1451</v>
      </c>
      <c r="B598" s="253" t="s">
        <v>6549</v>
      </c>
      <c r="C598" s="264" t="s">
        <v>25</v>
      </c>
      <c r="D598" s="340">
        <v>363.38</v>
      </c>
      <c r="E598" s="340">
        <v>65.459999999999994</v>
      </c>
      <c r="F598" s="340">
        <v>428.84</v>
      </c>
    </row>
    <row r="599" spans="1:6" ht="12.75" customHeight="1" x14ac:dyDescent="0.25">
      <c r="A599" s="338" t="s">
        <v>6215</v>
      </c>
      <c r="B599" s="253" t="s">
        <v>1452</v>
      </c>
      <c r="C599" s="264"/>
      <c r="D599" s="340"/>
      <c r="E599" s="340"/>
      <c r="F599" s="340"/>
    </row>
    <row r="600" spans="1:6" ht="12.75" customHeight="1" x14ac:dyDescent="0.25">
      <c r="A600" s="338" t="s">
        <v>6550</v>
      </c>
      <c r="B600" s="253" t="s">
        <v>1453</v>
      </c>
      <c r="C600" s="264"/>
      <c r="D600" s="340"/>
      <c r="E600" s="340"/>
      <c r="F600" s="340"/>
    </row>
    <row r="601" spans="1:6" ht="25.5" customHeight="1" x14ac:dyDescent="0.25">
      <c r="A601" s="338" t="s">
        <v>1454</v>
      </c>
      <c r="B601" s="254" t="s">
        <v>6551</v>
      </c>
      <c r="C601" s="264" t="s">
        <v>32</v>
      </c>
      <c r="D601" s="340">
        <v>11.86</v>
      </c>
      <c r="E601" s="340">
        <v>2.17</v>
      </c>
      <c r="F601" s="340">
        <v>14.03</v>
      </c>
    </row>
    <row r="602" spans="1:6" ht="25.5" customHeight="1" x14ac:dyDescent="0.25">
      <c r="A602" s="338" t="s">
        <v>31</v>
      </c>
      <c r="B602" s="254" t="s">
        <v>6552</v>
      </c>
      <c r="C602" s="264" t="s">
        <v>32</v>
      </c>
      <c r="D602" s="340">
        <v>9.81</v>
      </c>
      <c r="E602" s="340">
        <v>2.17</v>
      </c>
      <c r="F602" s="340">
        <v>11.98</v>
      </c>
    </row>
    <row r="603" spans="1:6" ht="25.5" customHeight="1" x14ac:dyDescent="0.25">
      <c r="A603" s="338" t="s">
        <v>34</v>
      </c>
      <c r="B603" s="254" t="s">
        <v>6553</v>
      </c>
      <c r="C603" s="264" t="s">
        <v>32</v>
      </c>
      <c r="D603" s="340">
        <v>11.97</v>
      </c>
      <c r="E603" s="340">
        <v>2.17</v>
      </c>
      <c r="F603" s="340">
        <v>14.14</v>
      </c>
    </row>
    <row r="604" spans="1:6" ht="12.75" customHeight="1" x14ac:dyDescent="0.2">
      <c r="A604" s="336" t="s">
        <v>6554</v>
      </c>
      <c r="B604" s="251" t="s">
        <v>1455</v>
      </c>
      <c r="C604" s="252"/>
      <c r="D604" s="337"/>
      <c r="E604" s="337"/>
      <c r="F604" s="337"/>
    </row>
    <row r="605" spans="1:6" ht="12.75" customHeight="1" x14ac:dyDescent="0.25">
      <c r="A605" s="338" t="s">
        <v>1456</v>
      </c>
      <c r="B605" s="253" t="s">
        <v>1457</v>
      </c>
      <c r="C605" s="264" t="s">
        <v>32</v>
      </c>
      <c r="D605" s="340">
        <v>14.4</v>
      </c>
      <c r="E605" s="340">
        <v>1.08</v>
      </c>
      <c r="F605" s="340">
        <v>15.48</v>
      </c>
    </row>
    <row r="606" spans="1:6" ht="12.75" customHeight="1" x14ac:dyDescent="0.25">
      <c r="A606" s="338" t="s">
        <v>6216</v>
      </c>
      <c r="B606" s="253" t="s">
        <v>1458</v>
      </c>
      <c r="C606" s="264"/>
      <c r="D606" s="340"/>
      <c r="E606" s="340"/>
      <c r="F606" s="340"/>
    </row>
    <row r="607" spans="1:6" ht="12" customHeight="1" x14ac:dyDescent="0.25">
      <c r="A607" s="333" t="s">
        <v>6555</v>
      </c>
      <c r="B607" s="247" t="s">
        <v>6556</v>
      </c>
      <c r="C607" s="247"/>
      <c r="D607" s="334"/>
      <c r="E607" s="335"/>
      <c r="F607" s="335"/>
    </row>
    <row r="608" spans="1:6" ht="12.75" customHeight="1" x14ac:dyDescent="0.25">
      <c r="A608" s="338" t="s">
        <v>1459</v>
      </c>
      <c r="B608" s="253" t="s">
        <v>1460</v>
      </c>
      <c r="C608" s="264" t="s">
        <v>25</v>
      </c>
      <c r="D608" s="340">
        <v>424.55</v>
      </c>
      <c r="E608" s="340"/>
      <c r="F608" s="340">
        <v>424.55</v>
      </c>
    </row>
    <row r="609" spans="1:6" ht="12.75" customHeight="1" x14ac:dyDescent="0.25">
      <c r="A609" s="338" t="s">
        <v>36</v>
      </c>
      <c r="B609" s="253" t="s">
        <v>1461</v>
      </c>
      <c r="C609" s="264" t="s">
        <v>25</v>
      </c>
      <c r="D609" s="340">
        <v>443.55</v>
      </c>
      <c r="E609" s="340"/>
      <c r="F609" s="340">
        <v>443.55</v>
      </c>
    </row>
    <row r="610" spans="1:6" ht="12.75" customHeight="1" x14ac:dyDescent="0.25">
      <c r="A610" s="338" t="s">
        <v>1462</v>
      </c>
      <c r="B610" s="253" t="s">
        <v>1463</v>
      </c>
      <c r="C610" s="264" t="s">
        <v>25</v>
      </c>
      <c r="D610" s="340">
        <v>463.41</v>
      </c>
      <c r="E610" s="340"/>
      <c r="F610" s="340">
        <v>463.41</v>
      </c>
    </row>
    <row r="611" spans="1:6" ht="12.75" customHeight="1" x14ac:dyDescent="0.25">
      <c r="A611" s="338" t="s">
        <v>1464</v>
      </c>
      <c r="B611" s="253" t="s">
        <v>1465</v>
      </c>
      <c r="C611" s="264" t="s">
        <v>25</v>
      </c>
      <c r="D611" s="340">
        <v>484.14</v>
      </c>
      <c r="E611" s="340"/>
      <c r="F611" s="340">
        <v>484.14</v>
      </c>
    </row>
    <row r="612" spans="1:6" ht="12.75" customHeight="1" x14ac:dyDescent="0.2">
      <c r="A612" s="336" t="s">
        <v>1466</v>
      </c>
      <c r="B612" s="251" t="s">
        <v>1467</v>
      </c>
      <c r="C612" s="252" t="s">
        <v>25</v>
      </c>
      <c r="D612" s="337">
        <v>505.82</v>
      </c>
      <c r="E612" s="337"/>
      <c r="F612" s="337">
        <v>505.82</v>
      </c>
    </row>
    <row r="613" spans="1:6" ht="25.5" customHeight="1" x14ac:dyDescent="0.25">
      <c r="A613" s="338" t="s">
        <v>1468</v>
      </c>
      <c r="B613" s="254" t="s">
        <v>6557</v>
      </c>
      <c r="C613" s="264" t="s">
        <v>25</v>
      </c>
      <c r="D613" s="340">
        <v>479.66</v>
      </c>
      <c r="E613" s="340"/>
      <c r="F613" s="340">
        <v>479.66</v>
      </c>
    </row>
    <row r="614" spans="1:6" ht="12.75" customHeight="1" x14ac:dyDescent="0.2">
      <c r="A614" s="336" t="s">
        <v>1469</v>
      </c>
      <c r="B614" s="251" t="s">
        <v>6558</v>
      </c>
      <c r="C614" s="252" t="s">
        <v>25</v>
      </c>
      <c r="D614" s="337">
        <v>498.07</v>
      </c>
      <c r="E614" s="337"/>
      <c r="F614" s="337">
        <v>498.07</v>
      </c>
    </row>
    <row r="615" spans="1:6" ht="12.75" customHeight="1" x14ac:dyDescent="0.2">
      <c r="A615" s="336" t="s">
        <v>1470</v>
      </c>
      <c r="B615" s="251" t="s">
        <v>6559</v>
      </c>
      <c r="C615" s="252" t="s">
        <v>25</v>
      </c>
      <c r="D615" s="337">
        <v>518.09</v>
      </c>
      <c r="E615" s="337"/>
      <c r="F615" s="337">
        <v>518.09</v>
      </c>
    </row>
    <row r="616" spans="1:6" ht="12.75" customHeight="1" x14ac:dyDescent="0.25">
      <c r="A616" s="338" t="s">
        <v>1471</v>
      </c>
      <c r="B616" s="253" t="s">
        <v>6560</v>
      </c>
      <c r="C616" s="264" t="s">
        <v>25</v>
      </c>
      <c r="D616" s="340">
        <v>539.01</v>
      </c>
      <c r="E616" s="340"/>
      <c r="F616" s="340">
        <v>539.01</v>
      </c>
    </row>
    <row r="617" spans="1:6" ht="12.75" customHeight="1" x14ac:dyDescent="0.25">
      <c r="A617" s="338" t="s">
        <v>1472</v>
      </c>
      <c r="B617" s="253" t="s">
        <v>6561</v>
      </c>
      <c r="C617" s="264" t="s">
        <v>25</v>
      </c>
      <c r="D617" s="340">
        <v>561.76</v>
      </c>
      <c r="E617" s="340"/>
      <c r="F617" s="340">
        <v>561.76</v>
      </c>
    </row>
    <row r="618" spans="1:6" ht="12.75" customHeight="1" x14ac:dyDescent="0.25">
      <c r="A618" s="338" t="s">
        <v>1473</v>
      </c>
      <c r="B618" s="253" t="s">
        <v>6562</v>
      </c>
      <c r="C618" s="264" t="s">
        <v>25</v>
      </c>
      <c r="D618" s="340">
        <v>548.29999999999995</v>
      </c>
      <c r="E618" s="340"/>
      <c r="F618" s="340">
        <v>548.29999999999995</v>
      </c>
    </row>
    <row r="619" spans="1:6" ht="12.75" customHeight="1" x14ac:dyDescent="0.2">
      <c r="A619" s="336" t="s">
        <v>1474</v>
      </c>
      <c r="B619" s="251" t="s">
        <v>6563</v>
      </c>
      <c r="C619" s="252" t="s">
        <v>25</v>
      </c>
      <c r="D619" s="337">
        <v>525.01</v>
      </c>
      <c r="E619" s="337"/>
      <c r="F619" s="337">
        <v>525.01</v>
      </c>
    </row>
    <row r="620" spans="1:6" ht="12.75" customHeight="1" x14ac:dyDescent="0.25">
      <c r="A620" s="338" t="s">
        <v>6564</v>
      </c>
      <c r="B620" s="253" t="s">
        <v>6565</v>
      </c>
      <c r="C620" s="264"/>
      <c r="D620" s="340"/>
      <c r="E620" s="340"/>
      <c r="F620" s="340"/>
    </row>
    <row r="621" spans="1:6" ht="12.75" customHeight="1" x14ac:dyDescent="0.2">
      <c r="A621" s="336" t="s">
        <v>1475</v>
      </c>
      <c r="B621" s="251" t="s">
        <v>1476</v>
      </c>
      <c r="C621" s="252" t="s">
        <v>25</v>
      </c>
      <c r="D621" s="337">
        <v>462</v>
      </c>
      <c r="E621" s="337"/>
      <c r="F621" s="337">
        <v>462</v>
      </c>
    </row>
    <row r="622" spans="1:6" ht="12.75" customHeight="1" x14ac:dyDescent="0.2">
      <c r="A622" s="336" t="s">
        <v>1477</v>
      </c>
      <c r="B622" s="251" t="s">
        <v>1478</v>
      </c>
      <c r="C622" s="252" t="s">
        <v>25</v>
      </c>
      <c r="D622" s="337">
        <v>489.3</v>
      </c>
      <c r="E622" s="337"/>
      <c r="F622" s="337">
        <v>489.3</v>
      </c>
    </row>
    <row r="623" spans="1:6" ht="12.75" customHeight="1" x14ac:dyDescent="0.2">
      <c r="A623" s="338" t="s">
        <v>1479</v>
      </c>
      <c r="B623" s="253" t="s">
        <v>1480</v>
      </c>
      <c r="C623" s="264" t="s">
        <v>25</v>
      </c>
      <c r="D623" s="340">
        <v>446.67</v>
      </c>
      <c r="E623" s="344"/>
      <c r="F623" s="340">
        <v>446.67</v>
      </c>
    </row>
    <row r="624" spans="1:6" ht="12.75" customHeight="1" x14ac:dyDescent="0.2">
      <c r="A624" s="338" t="s">
        <v>6566</v>
      </c>
      <c r="B624" s="253" t="s">
        <v>6567</v>
      </c>
      <c r="C624" s="264"/>
      <c r="D624" s="340"/>
      <c r="E624" s="344"/>
      <c r="F624" s="340"/>
    </row>
    <row r="625" spans="1:6" ht="12.75" customHeight="1" x14ac:dyDescent="0.2">
      <c r="A625" s="338" t="s">
        <v>1481</v>
      </c>
      <c r="B625" s="253" t="s">
        <v>1482</v>
      </c>
      <c r="C625" s="264" t="s">
        <v>25</v>
      </c>
      <c r="D625" s="340">
        <v>382.52</v>
      </c>
      <c r="E625" s="344">
        <v>101.22</v>
      </c>
      <c r="F625" s="340">
        <v>483.74</v>
      </c>
    </row>
    <row r="626" spans="1:6" ht="12.75" customHeight="1" x14ac:dyDescent="0.2">
      <c r="A626" s="338" t="s">
        <v>1483</v>
      </c>
      <c r="B626" s="253" t="s">
        <v>1484</v>
      </c>
      <c r="C626" s="264" t="s">
        <v>25</v>
      </c>
      <c r="D626" s="340">
        <v>440.99</v>
      </c>
      <c r="E626" s="344">
        <v>101.22</v>
      </c>
      <c r="F626" s="340">
        <v>542.21</v>
      </c>
    </row>
    <row r="627" spans="1:6" ht="12.75" customHeight="1" x14ac:dyDescent="0.2">
      <c r="A627" s="338" t="s">
        <v>6568</v>
      </c>
      <c r="B627" s="253" t="s">
        <v>6569</v>
      </c>
      <c r="C627" s="264"/>
      <c r="D627" s="340"/>
      <c r="E627" s="344"/>
      <c r="F627" s="340"/>
    </row>
    <row r="628" spans="1:6" ht="12.75" customHeight="1" x14ac:dyDescent="0.2">
      <c r="A628" s="338" t="s">
        <v>1485</v>
      </c>
      <c r="B628" s="253" t="s">
        <v>1486</v>
      </c>
      <c r="C628" s="264" t="s">
        <v>25</v>
      </c>
      <c r="D628" s="340">
        <v>296.81</v>
      </c>
      <c r="E628" s="344">
        <v>42.18</v>
      </c>
      <c r="F628" s="340">
        <v>338.99</v>
      </c>
    </row>
    <row r="629" spans="1:6" ht="12.75" customHeight="1" x14ac:dyDescent="0.2">
      <c r="A629" s="338" t="s">
        <v>1487</v>
      </c>
      <c r="B629" s="253" t="s">
        <v>1488</v>
      </c>
      <c r="C629" s="264" t="s">
        <v>25</v>
      </c>
      <c r="D629" s="340">
        <v>331.31</v>
      </c>
      <c r="E629" s="344">
        <v>42.18</v>
      </c>
      <c r="F629" s="340">
        <v>373.49</v>
      </c>
    </row>
    <row r="630" spans="1:6" ht="12.75" customHeight="1" x14ac:dyDescent="0.2">
      <c r="A630" s="338" t="s">
        <v>1489</v>
      </c>
      <c r="B630" s="253" t="s">
        <v>1490</v>
      </c>
      <c r="C630" s="264" t="s">
        <v>25</v>
      </c>
      <c r="D630" s="340">
        <v>403.55</v>
      </c>
      <c r="E630" s="344">
        <v>42.18</v>
      </c>
      <c r="F630" s="340">
        <v>445.73</v>
      </c>
    </row>
    <row r="631" spans="1:6" ht="12.75" customHeight="1" x14ac:dyDescent="0.2">
      <c r="A631" s="338" t="s">
        <v>6570</v>
      </c>
      <c r="B631" s="253" t="s">
        <v>1491</v>
      </c>
      <c r="C631" s="264"/>
      <c r="D631" s="340"/>
      <c r="E631" s="344"/>
      <c r="F631" s="340"/>
    </row>
    <row r="632" spans="1:6" ht="12.75" customHeight="1" x14ac:dyDescent="0.2">
      <c r="A632" s="338" t="s">
        <v>1492</v>
      </c>
      <c r="B632" s="253" t="s">
        <v>1493</v>
      </c>
      <c r="C632" s="264" t="s">
        <v>25</v>
      </c>
      <c r="D632" s="340">
        <v>83.9</v>
      </c>
      <c r="E632" s="344">
        <v>42.18</v>
      </c>
      <c r="F632" s="340">
        <v>126.08</v>
      </c>
    </row>
    <row r="633" spans="1:6" ht="25.5" customHeight="1" x14ac:dyDescent="0.25">
      <c r="A633" s="338" t="s">
        <v>1494</v>
      </c>
      <c r="B633" s="254" t="s">
        <v>1495</v>
      </c>
      <c r="C633" s="264" t="s">
        <v>25</v>
      </c>
      <c r="D633" s="340">
        <v>3770.45</v>
      </c>
      <c r="E633" s="339">
        <v>47.31</v>
      </c>
      <c r="F633" s="340">
        <v>3817.76</v>
      </c>
    </row>
    <row r="634" spans="1:6" ht="12.75" customHeight="1" x14ac:dyDescent="0.2">
      <c r="A634" s="338" t="s">
        <v>38</v>
      </c>
      <c r="B634" s="253" t="s">
        <v>39</v>
      </c>
      <c r="C634" s="264" t="s">
        <v>25</v>
      </c>
      <c r="D634" s="340">
        <v>355</v>
      </c>
      <c r="E634" s="344">
        <v>47.31</v>
      </c>
      <c r="F634" s="340">
        <v>402.31</v>
      </c>
    </row>
    <row r="635" spans="1:6" ht="12.75" customHeight="1" x14ac:dyDescent="0.2">
      <c r="A635" s="336" t="s">
        <v>1496</v>
      </c>
      <c r="B635" s="251" t="s">
        <v>6571</v>
      </c>
      <c r="C635" s="252" t="s">
        <v>25</v>
      </c>
      <c r="D635" s="337">
        <v>341.52</v>
      </c>
      <c r="E635" s="337">
        <v>310.98</v>
      </c>
      <c r="F635" s="337">
        <v>652.5</v>
      </c>
    </row>
    <row r="636" spans="1:6" ht="12.75" customHeight="1" x14ac:dyDescent="0.2">
      <c r="A636" s="338" t="s">
        <v>1497</v>
      </c>
      <c r="B636" s="253" t="s">
        <v>6572</v>
      </c>
      <c r="C636" s="264" t="s">
        <v>25</v>
      </c>
      <c r="D636" s="340">
        <v>2451.25</v>
      </c>
      <c r="E636" s="344">
        <v>569.12</v>
      </c>
      <c r="F636" s="340">
        <v>3020.37</v>
      </c>
    </row>
    <row r="637" spans="1:6" ht="12.75" customHeight="1" x14ac:dyDescent="0.2">
      <c r="A637" s="338" t="s">
        <v>427</v>
      </c>
      <c r="B637" s="253" t="s">
        <v>1498</v>
      </c>
      <c r="C637" s="264"/>
      <c r="D637" s="340"/>
      <c r="E637" s="344"/>
      <c r="F637" s="340"/>
    </row>
    <row r="638" spans="1:6" ht="12.75" customHeight="1" x14ac:dyDescent="0.2">
      <c r="A638" s="338" t="s">
        <v>1499</v>
      </c>
      <c r="B638" s="253" t="s">
        <v>6573</v>
      </c>
      <c r="C638" s="264" t="s">
        <v>25</v>
      </c>
      <c r="D638" s="340">
        <v>535.13</v>
      </c>
      <c r="E638" s="344">
        <v>42.18</v>
      </c>
      <c r="F638" s="340">
        <v>577.30999999999995</v>
      </c>
    </row>
    <row r="639" spans="1:6" ht="22.9" customHeight="1" x14ac:dyDescent="0.25">
      <c r="A639" s="336" t="s">
        <v>428</v>
      </c>
      <c r="B639" s="251" t="s">
        <v>1500</v>
      </c>
      <c r="C639" s="266"/>
      <c r="D639" s="345"/>
      <c r="E639" s="345"/>
      <c r="F639" s="345"/>
    </row>
    <row r="640" spans="1:6" ht="12.75" customHeight="1" x14ac:dyDescent="0.25">
      <c r="A640" s="338" t="s">
        <v>1501</v>
      </c>
      <c r="B640" s="253" t="s">
        <v>6574</v>
      </c>
      <c r="C640" s="264" t="s">
        <v>25</v>
      </c>
      <c r="D640" s="340"/>
      <c r="E640" s="340">
        <v>71.14</v>
      </c>
      <c r="F640" s="340">
        <v>71.14</v>
      </c>
    </row>
    <row r="641" spans="1:6" ht="12.75" customHeight="1" x14ac:dyDescent="0.25">
      <c r="A641" s="338" t="s">
        <v>41</v>
      </c>
      <c r="B641" s="253" t="s">
        <v>42</v>
      </c>
      <c r="C641" s="264" t="s">
        <v>25</v>
      </c>
      <c r="D641" s="340"/>
      <c r="E641" s="340">
        <v>142.28</v>
      </c>
      <c r="F641" s="340">
        <v>142.28</v>
      </c>
    </row>
    <row r="642" spans="1:6" ht="22.9" customHeight="1" x14ac:dyDescent="0.25">
      <c r="A642" s="336" t="s">
        <v>72</v>
      </c>
      <c r="B642" s="251" t="s">
        <v>73</v>
      </c>
      <c r="C642" s="266" t="s">
        <v>25</v>
      </c>
      <c r="D642" s="345"/>
      <c r="E642" s="345">
        <v>98.28</v>
      </c>
      <c r="F642" s="345">
        <v>98.28</v>
      </c>
    </row>
    <row r="643" spans="1:6" ht="22.9" customHeight="1" x14ac:dyDescent="0.25">
      <c r="A643" s="338" t="s">
        <v>1502</v>
      </c>
      <c r="B643" s="253" t="s">
        <v>1503</v>
      </c>
      <c r="C643" s="264" t="s">
        <v>25</v>
      </c>
      <c r="D643" s="340">
        <v>49.29</v>
      </c>
      <c r="E643" s="340">
        <v>54.27</v>
      </c>
      <c r="F643" s="340">
        <v>103.56</v>
      </c>
    </row>
    <row r="644" spans="1:6" ht="22.9" customHeight="1" x14ac:dyDescent="0.25">
      <c r="A644" s="338" t="s">
        <v>1504</v>
      </c>
      <c r="B644" s="253" t="s">
        <v>1505</v>
      </c>
      <c r="C644" s="264" t="s">
        <v>21</v>
      </c>
      <c r="D644" s="340">
        <v>15.06</v>
      </c>
      <c r="E644" s="340"/>
      <c r="F644" s="340">
        <v>15.06</v>
      </c>
    </row>
    <row r="645" spans="1:6" ht="22.9" customHeight="1" x14ac:dyDescent="0.25">
      <c r="A645" s="338" t="s">
        <v>429</v>
      </c>
      <c r="B645" s="253" t="s">
        <v>1506</v>
      </c>
      <c r="C645" s="264"/>
      <c r="D645" s="340"/>
      <c r="E645" s="340"/>
      <c r="F645" s="340"/>
    </row>
    <row r="646" spans="1:6" ht="12.75" customHeight="1" x14ac:dyDescent="0.2">
      <c r="A646" s="336" t="s">
        <v>1507</v>
      </c>
      <c r="B646" s="251" t="s">
        <v>1508</v>
      </c>
      <c r="C646" s="252" t="s">
        <v>25</v>
      </c>
      <c r="D646" s="337">
        <v>158.83000000000001</v>
      </c>
      <c r="E646" s="337">
        <v>59.05</v>
      </c>
      <c r="F646" s="337">
        <v>217.88</v>
      </c>
    </row>
    <row r="647" spans="1:6" ht="12.75" customHeight="1" x14ac:dyDescent="0.25">
      <c r="A647" s="338" t="s">
        <v>44</v>
      </c>
      <c r="B647" s="253" t="s">
        <v>45</v>
      </c>
      <c r="C647" s="264" t="s">
        <v>25</v>
      </c>
      <c r="D647" s="340">
        <v>135.30000000000001</v>
      </c>
      <c r="E647" s="340">
        <v>25.31</v>
      </c>
      <c r="F647" s="340">
        <v>160.61000000000001</v>
      </c>
    </row>
    <row r="648" spans="1:6" ht="12.75" customHeight="1" x14ac:dyDescent="0.25">
      <c r="A648" s="338" t="s">
        <v>1509</v>
      </c>
      <c r="B648" s="253" t="s">
        <v>1510</v>
      </c>
      <c r="C648" s="264" t="s">
        <v>21</v>
      </c>
      <c r="D648" s="340">
        <v>2.44</v>
      </c>
      <c r="E648" s="340">
        <v>0.51</v>
      </c>
      <c r="F648" s="340">
        <v>2.95</v>
      </c>
    </row>
    <row r="649" spans="1:6" ht="12.75" customHeight="1" x14ac:dyDescent="0.25">
      <c r="A649" s="338" t="s">
        <v>1511</v>
      </c>
      <c r="B649" s="253" t="s">
        <v>1512</v>
      </c>
      <c r="C649" s="264" t="s">
        <v>25</v>
      </c>
      <c r="D649" s="340">
        <v>690.75</v>
      </c>
      <c r="E649" s="340">
        <v>77.75</v>
      </c>
      <c r="F649" s="340">
        <v>768.5</v>
      </c>
    </row>
    <row r="650" spans="1:6" ht="25.5" customHeight="1" x14ac:dyDescent="0.25">
      <c r="A650" s="338" t="s">
        <v>1513</v>
      </c>
      <c r="B650" s="254" t="s">
        <v>1514</v>
      </c>
      <c r="C650" s="264" t="s">
        <v>25</v>
      </c>
      <c r="D650" s="340">
        <v>283.5</v>
      </c>
      <c r="E650" s="340">
        <v>33.74</v>
      </c>
      <c r="F650" s="340">
        <v>317.24</v>
      </c>
    </row>
    <row r="651" spans="1:6" ht="12.75" customHeight="1" x14ac:dyDescent="0.25">
      <c r="A651" s="338" t="s">
        <v>1515</v>
      </c>
      <c r="B651" s="253" t="s">
        <v>1516</v>
      </c>
      <c r="C651" s="264" t="s">
        <v>25</v>
      </c>
      <c r="D651" s="340"/>
      <c r="E651" s="340">
        <v>33.74</v>
      </c>
      <c r="F651" s="340">
        <v>33.74</v>
      </c>
    </row>
    <row r="652" spans="1:6" ht="12.75" customHeight="1" x14ac:dyDescent="0.2">
      <c r="A652" s="336" t="s">
        <v>1517</v>
      </c>
      <c r="B652" s="251" t="s">
        <v>1518</v>
      </c>
      <c r="C652" s="252" t="s">
        <v>25</v>
      </c>
      <c r="D652" s="337">
        <v>160.22</v>
      </c>
      <c r="E652" s="337">
        <v>16.87</v>
      </c>
      <c r="F652" s="337">
        <v>177.09</v>
      </c>
    </row>
    <row r="653" spans="1:6" ht="25.5" customHeight="1" x14ac:dyDescent="0.25">
      <c r="A653" s="338" t="s">
        <v>1519</v>
      </c>
      <c r="B653" s="254" t="s">
        <v>1520</v>
      </c>
      <c r="C653" s="264" t="s">
        <v>25</v>
      </c>
      <c r="D653" s="340">
        <v>132.4</v>
      </c>
      <c r="E653" s="340">
        <v>50.61</v>
      </c>
      <c r="F653" s="340">
        <v>183.01</v>
      </c>
    </row>
    <row r="654" spans="1:6" ht="12.75" customHeight="1" x14ac:dyDescent="0.2">
      <c r="A654" s="336" t="s">
        <v>1521</v>
      </c>
      <c r="B654" s="251" t="s">
        <v>1522</v>
      </c>
      <c r="C654" s="252" t="s">
        <v>25</v>
      </c>
      <c r="D654" s="337">
        <v>158.83000000000001</v>
      </c>
      <c r="E654" s="337">
        <v>79.58</v>
      </c>
      <c r="F654" s="337">
        <v>238.41</v>
      </c>
    </row>
    <row r="655" spans="1:6" ht="12" customHeight="1" x14ac:dyDescent="0.25">
      <c r="A655" s="333" t="s">
        <v>1523</v>
      </c>
      <c r="B655" s="247" t="s">
        <v>1524</v>
      </c>
      <c r="C655" s="247" t="s">
        <v>25</v>
      </c>
      <c r="D655" s="334">
        <v>174.64</v>
      </c>
      <c r="E655" s="335">
        <v>0.17</v>
      </c>
      <c r="F655" s="335">
        <v>174.81</v>
      </c>
    </row>
    <row r="656" spans="1:6" ht="25.5" customHeight="1" x14ac:dyDescent="0.25">
      <c r="A656" s="338" t="s">
        <v>1525</v>
      </c>
      <c r="B656" s="254" t="s">
        <v>6575</v>
      </c>
      <c r="C656" s="264" t="s">
        <v>25</v>
      </c>
      <c r="D656" s="339">
        <v>316.67</v>
      </c>
      <c r="E656" s="340">
        <v>13.5</v>
      </c>
      <c r="F656" s="340">
        <v>330.17</v>
      </c>
    </row>
    <row r="657" spans="1:6" ht="12.75" customHeight="1" x14ac:dyDescent="0.2">
      <c r="A657" s="338" t="s">
        <v>1526</v>
      </c>
      <c r="B657" s="253" t="s">
        <v>6576</v>
      </c>
      <c r="C657" s="264" t="s">
        <v>25</v>
      </c>
      <c r="D657" s="344">
        <v>1135.17</v>
      </c>
      <c r="E657" s="340">
        <v>13.5</v>
      </c>
      <c r="F657" s="340">
        <v>1148.67</v>
      </c>
    </row>
    <row r="658" spans="1:6" ht="12.75" customHeight="1" x14ac:dyDescent="0.2">
      <c r="A658" s="338" t="s">
        <v>6116</v>
      </c>
      <c r="B658" s="253" t="s">
        <v>6577</v>
      </c>
      <c r="C658" s="264"/>
      <c r="D658" s="344"/>
      <c r="E658" s="340"/>
      <c r="F658" s="340"/>
    </row>
    <row r="659" spans="1:6" ht="22.9" customHeight="1" x14ac:dyDescent="0.25">
      <c r="A659" s="338" t="s">
        <v>1527</v>
      </c>
      <c r="B659" s="253" t="s">
        <v>1528</v>
      </c>
      <c r="C659" s="264" t="s">
        <v>21</v>
      </c>
      <c r="D659" s="340">
        <v>1.64</v>
      </c>
      <c r="E659" s="340">
        <v>4.22</v>
      </c>
      <c r="F659" s="340">
        <v>5.86</v>
      </c>
    </row>
    <row r="660" spans="1:6" ht="12.75" customHeight="1" x14ac:dyDescent="0.2">
      <c r="A660" s="338" t="s">
        <v>1529</v>
      </c>
      <c r="B660" s="253" t="s">
        <v>1530</v>
      </c>
      <c r="C660" s="264" t="s">
        <v>52</v>
      </c>
      <c r="D660" s="340">
        <v>17.68</v>
      </c>
      <c r="E660" s="344"/>
      <c r="F660" s="340">
        <v>17.68</v>
      </c>
    </row>
    <row r="661" spans="1:6" ht="12.75" customHeight="1" x14ac:dyDescent="0.2">
      <c r="A661" s="336" t="s">
        <v>1531</v>
      </c>
      <c r="B661" s="251" t="s">
        <v>1532</v>
      </c>
      <c r="C661" s="252" t="s">
        <v>21</v>
      </c>
      <c r="D661" s="337">
        <v>4.4800000000000004</v>
      </c>
      <c r="E661" s="337">
        <v>4.22</v>
      </c>
      <c r="F661" s="337">
        <v>8.6999999999999993</v>
      </c>
    </row>
    <row r="662" spans="1:6" ht="12.75" customHeight="1" x14ac:dyDescent="0.25">
      <c r="A662" s="338" t="s">
        <v>1533</v>
      </c>
      <c r="B662" s="253" t="s">
        <v>1534</v>
      </c>
      <c r="C662" s="264" t="s">
        <v>25</v>
      </c>
      <c r="D662" s="340">
        <v>8608.31</v>
      </c>
      <c r="E662" s="340">
        <v>1465.12</v>
      </c>
      <c r="F662" s="340">
        <v>10073.43</v>
      </c>
    </row>
    <row r="663" spans="1:6" ht="12.75" customHeight="1" x14ac:dyDescent="0.25">
      <c r="A663" s="338" t="s">
        <v>1535</v>
      </c>
      <c r="B663" s="253" t="s">
        <v>1536</v>
      </c>
      <c r="C663" s="264" t="s">
        <v>52</v>
      </c>
      <c r="D663" s="340">
        <v>126.17</v>
      </c>
      <c r="E663" s="340">
        <v>112.2</v>
      </c>
      <c r="F663" s="340">
        <v>238.37</v>
      </c>
    </row>
    <row r="664" spans="1:6" ht="12.75" customHeight="1" x14ac:dyDescent="0.25">
      <c r="A664" s="338" t="s">
        <v>6217</v>
      </c>
      <c r="B664" s="253" t="s">
        <v>1537</v>
      </c>
      <c r="C664" s="264"/>
      <c r="D664" s="340"/>
      <c r="E664" s="340"/>
      <c r="F664" s="340"/>
    </row>
    <row r="665" spans="1:6" ht="22.9" customHeight="1" x14ac:dyDescent="0.25">
      <c r="A665" s="338" t="s">
        <v>6578</v>
      </c>
      <c r="B665" s="253" t="s">
        <v>1538</v>
      </c>
      <c r="C665" s="264"/>
      <c r="D665" s="340"/>
      <c r="E665" s="340"/>
      <c r="F665" s="340"/>
    </row>
    <row r="666" spans="1:6" ht="12.75" customHeight="1" x14ac:dyDescent="0.25">
      <c r="A666" s="338" t="s">
        <v>1539</v>
      </c>
      <c r="B666" s="253" t="s">
        <v>6579</v>
      </c>
      <c r="C666" s="264" t="s">
        <v>52</v>
      </c>
      <c r="D666" s="340">
        <v>18.18</v>
      </c>
      <c r="E666" s="340">
        <v>39.369999999999997</v>
      </c>
      <c r="F666" s="340">
        <v>57.55</v>
      </c>
    </row>
    <row r="667" spans="1:6" ht="22.9" customHeight="1" x14ac:dyDescent="0.25">
      <c r="A667" s="338" t="s">
        <v>1540</v>
      </c>
      <c r="B667" s="253" t="s">
        <v>6580</v>
      </c>
      <c r="C667" s="264" t="s">
        <v>52</v>
      </c>
      <c r="D667" s="339">
        <v>28.33</v>
      </c>
      <c r="E667" s="340">
        <v>40.94</v>
      </c>
      <c r="F667" s="340">
        <v>69.27</v>
      </c>
    </row>
    <row r="668" spans="1:6" ht="12.75" customHeight="1" x14ac:dyDescent="0.25">
      <c r="A668" s="338" t="s">
        <v>1541</v>
      </c>
      <c r="B668" s="253" t="s">
        <v>6581</v>
      </c>
      <c r="C668" s="264" t="s">
        <v>52</v>
      </c>
      <c r="D668" s="340">
        <v>40.950000000000003</v>
      </c>
      <c r="E668" s="340">
        <v>65.180000000000007</v>
      </c>
      <c r="F668" s="340">
        <v>106.13</v>
      </c>
    </row>
    <row r="669" spans="1:6" ht="12.75" customHeight="1" x14ac:dyDescent="0.25">
      <c r="A669" s="338" t="s">
        <v>6582</v>
      </c>
      <c r="B669" s="253" t="s">
        <v>6583</v>
      </c>
      <c r="C669" s="264"/>
      <c r="D669" s="340"/>
      <c r="E669" s="340"/>
      <c r="F669" s="340"/>
    </row>
    <row r="670" spans="1:6" ht="12.75" customHeight="1" x14ac:dyDescent="0.25">
      <c r="A670" s="338" t="s">
        <v>1542</v>
      </c>
      <c r="B670" s="253" t="s">
        <v>6584</v>
      </c>
      <c r="C670" s="264" t="s">
        <v>48</v>
      </c>
      <c r="D670" s="340">
        <v>5700</v>
      </c>
      <c r="E670" s="340"/>
      <c r="F670" s="340">
        <v>5700</v>
      </c>
    </row>
    <row r="671" spans="1:6" ht="12.75" customHeight="1" x14ac:dyDescent="0.25">
      <c r="A671" s="338" t="s">
        <v>1543</v>
      </c>
      <c r="B671" s="253" t="s">
        <v>6585</v>
      </c>
      <c r="C671" s="264" t="s">
        <v>52</v>
      </c>
      <c r="D671" s="340">
        <v>87.73</v>
      </c>
      <c r="E671" s="340">
        <v>1.69</v>
      </c>
      <c r="F671" s="340">
        <v>89.42</v>
      </c>
    </row>
    <row r="672" spans="1:6" ht="12.75" customHeight="1" x14ac:dyDescent="0.25">
      <c r="A672" s="338" t="s">
        <v>1544</v>
      </c>
      <c r="B672" s="253" t="s">
        <v>6586</v>
      </c>
      <c r="C672" s="264" t="s">
        <v>52</v>
      </c>
      <c r="D672" s="340">
        <v>91.52</v>
      </c>
      <c r="E672" s="340">
        <v>1.69</v>
      </c>
      <c r="F672" s="340">
        <v>93.21</v>
      </c>
    </row>
    <row r="673" spans="1:6" ht="12.75" customHeight="1" x14ac:dyDescent="0.25">
      <c r="A673" s="338" t="s">
        <v>1545</v>
      </c>
      <c r="B673" s="253" t="s">
        <v>6587</v>
      </c>
      <c r="C673" s="264" t="s">
        <v>52</v>
      </c>
      <c r="D673" s="340">
        <v>120.86</v>
      </c>
      <c r="E673" s="340">
        <v>1.69</v>
      </c>
      <c r="F673" s="340">
        <v>122.55</v>
      </c>
    </row>
    <row r="674" spans="1:6" ht="12.75" customHeight="1" x14ac:dyDescent="0.2">
      <c r="A674" s="336" t="s">
        <v>1546</v>
      </c>
      <c r="B674" s="251" t="s">
        <v>6588</v>
      </c>
      <c r="C674" s="252" t="s">
        <v>52</v>
      </c>
      <c r="D674" s="337">
        <v>140.47999999999999</v>
      </c>
      <c r="E674" s="337">
        <v>1.69</v>
      </c>
      <c r="F674" s="337">
        <v>142.16999999999999</v>
      </c>
    </row>
    <row r="675" spans="1:6" ht="12.75" customHeight="1" x14ac:dyDescent="0.25">
      <c r="A675" s="338" t="s">
        <v>1547</v>
      </c>
      <c r="B675" s="253" t="s">
        <v>6589</v>
      </c>
      <c r="C675" s="264" t="s">
        <v>52</v>
      </c>
      <c r="D675" s="340">
        <v>187.26</v>
      </c>
      <c r="E675" s="340">
        <v>1.69</v>
      </c>
      <c r="F675" s="340">
        <v>188.95</v>
      </c>
    </row>
    <row r="676" spans="1:6" ht="22.9" customHeight="1" x14ac:dyDescent="0.25">
      <c r="A676" s="338" t="s">
        <v>1548</v>
      </c>
      <c r="B676" s="253" t="s">
        <v>6590</v>
      </c>
      <c r="C676" s="264" t="s">
        <v>52</v>
      </c>
      <c r="D676" s="340">
        <v>199.44</v>
      </c>
      <c r="E676" s="339">
        <v>1.69</v>
      </c>
      <c r="F676" s="340">
        <v>201.13</v>
      </c>
    </row>
    <row r="677" spans="1:6" ht="12.75" customHeight="1" x14ac:dyDescent="0.25">
      <c r="A677" s="338" t="s">
        <v>6591</v>
      </c>
      <c r="B677" s="253" t="s">
        <v>1549</v>
      </c>
      <c r="C677" s="264"/>
      <c r="D677" s="340"/>
      <c r="E677" s="340"/>
      <c r="F677" s="340"/>
    </row>
    <row r="678" spans="1:6" ht="22.9" customHeight="1" x14ac:dyDescent="0.25">
      <c r="A678" s="338" t="s">
        <v>47</v>
      </c>
      <c r="B678" s="253" t="s">
        <v>6592</v>
      </c>
      <c r="C678" s="264" t="s">
        <v>48</v>
      </c>
      <c r="D678" s="340">
        <v>1942.97</v>
      </c>
      <c r="E678" s="340"/>
      <c r="F678" s="340">
        <v>1942.97</v>
      </c>
    </row>
    <row r="679" spans="1:6" ht="22.9" customHeight="1" x14ac:dyDescent="0.25">
      <c r="A679" s="338" t="s">
        <v>50</v>
      </c>
      <c r="B679" s="253" t="s">
        <v>51</v>
      </c>
      <c r="C679" s="264" t="s">
        <v>52</v>
      </c>
      <c r="D679" s="340">
        <v>35.950000000000003</v>
      </c>
      <c r="E679" s="340">
        <v>12.47</v>
      </c>
      <c r="F679" s="340">
        <v>48.42</v>
      </c>
    </row>
    <row r="680" spans="1:6" ht="12.75" customHeight="1" x14ac:dyDescent="0.2">
      <c r="A680" s="336" t="s">
        <v>197</v>
      </c>
      <c r="B680" s="251" t="s">
        <v>198</v>
      </c>
      <c r="C680" s="252" t="s">
        <v>52</v>
      </c>
      <c r="D680" s="337">
        <v>51.26</v>
      </c>
      <c r="E680" s="337">
        <v>18.02</v>
      </c>
      <c r="F680" s="337">
        <v>69.28</v>
      </c>
    </row>
    <row r="681" spans="1:6" ht="12.75" customHeight="1" x14ac:dyDescent="0.2">
      <c r="A681" s="336" t="s">
        <v>1550</v>
      </c>
      <c r="B681" s="251" t="s">
        <v>1551</v>
      </c>
      <c r="C681" s="252" t="s">
        <v>52</v>
      </c>
      <c r="D681" s="337">
        <v>66.81</v>
      </c>
      <c r="E681" s="337">
        <v>24.68</v>
      </c>
      <c r="F681" s="337">
        <v>91.49</v>
      </c>
    </row>
    <row r="682" spans="1:6" ht="12.75" customHeight="1" x14ac:dyDescent="0.25">
      <c r="A682" s="338" t="s">
        <v>1552</v>
      </c>
      <c r="B682" s="253" t="s">
        <v>1553</v>
      </c>
      <c r="C682" s="264" t="s">
        <v>52</v>
      </c>
      <c r="D682" s="340">
        <v>88.75</v>
      </c>
      <c r="E682" s="340">
        <v>32.659999999999997</v>
      </c>
      <c r="F682" s="340">
        <v>121.41</v>
      </c>
    </row>
    <row r="683" spans="1:6" ht="12.75" customHeight="1" x14ac:dyDescent="0.25">
      <c r="A683" s="338" t="s">
        <v>6593</v>
      </c>
      <c r="B683" s="253" t="s">
        <v>1554</v>
      </c>
      <c r="C683" s="264"/>
      <c r="D683" s="340"/>
      <c r="E683" s="340"/>
      <c r="F683" s="340"/>
    </row>
    <row r="684" spans="1:6" ht="12.75" customHeight="1" x14ac:dyDescent="0.25">
      <c r="A684" s="338" t="s">
        <v>1555</v>
      </c>
      <c r="B684" s="253" t="s">
        <v>6594</v>
      </c>
      <c r="C684" s="264" t="s">
        <v>48</v>
      </c>
      <c r="D684" s="340">
        <v>2178.64</v>
      </c>
      <c r="E684" s="340"/>
      <c r="F684" s="340">
        <v>2178.64</v>
      </c>
    </row>
    <row r="685" spans="1:6" ht="12.75" customHeight="1" x14ac:dyDescent="0.2">
      <c r="A685" s="336" t="s">
        <v>1556</v>
      </c>
      <c r="B685" s="251" t="s">
        <v>1557</v>
      </c>
      <c r="C685" s="252" t="s">
        <v>52</v>
      </c>
      <c r="D685" s="337">
        <v>58.44</v>
      </c>
      <c r="E685" s="337">
        <v>10.5</v>
      </c>
      <c r="F685" s="337">
        <v>68.94</v>
      </c>
    </row>
    <row r="686" spans="1:6" ht="25.5" customHeight="1" x14ac:dyDescent="0.25">
      <c r="A686" s="338" t="s">
        <v>1558</v>
      </c>
      <c r="B686" s="254" t="s">
        <v>1559</v>
      </c>
      <c r="C686" s="264" t="s">
        <v>52</v>
      </c>
      <c r="D686" s="340">
        <v>73.430000000000007</v>
      </c>
      <c r="E686" s="339">
        <v>15.16</v>
      </c>
      <c r="F686" s="340">
        <v>88.59</v>
      </c>
    </row>
    <row r="687" spans="1:6" ht="12.75" customHeight="1" x14ac:dyDescent="0.25">
      <c r="A687" s="338" t="s">
        <v>1560</v>
      </c>
      <c r="B687" s="253" t="s">
        <v>1561</v>
      </c>
      <c r="C687" s="264" t="s">
        <v>52</v>
      </c>
      <c r="D687" s="340">
        <v>96.36</v>
      </c>
      <c r="E687" s="340">
        <v>20.65</v>
      </c>
      <c r="F687" s="340">
        <v>117.01</v>
      </c>
    </row>
    <row r="688" spans="1:6" ht="12.75" customHeight="1" x14ac:dyDescent="0.25">
      <c r="A688" s="338" t="s">
        <v>1562</v>
      </c>
      <c r="B688" s="253" t="s">
        <v>1563</v>
      </c>
      <c r="C688" s="264" t="s">
        <v>52</v>
      </c>
      <c r="D688" s="340">
        <v>160.03</v>
      </c>
      <c r="E688" s="340">
        <v>26.94</v>
      </c>
      <c r="F688" s="340">
        <v>186.97</v>
      </c>
    </row>
    <row r="689" spans="1:6" ht="12.75" customHeight="1" x14ac:dyDescent="0.25">
      <c r="A689" s="338" t="s">
        <v>6595</v>
      </c>
      <c r="B689" s="253" t="s">
        <v>1564</v>
      </c>
      <c r="C689" s="264"/>
      <c r="D689" s="340"/>
      <c r="E689" s="340"/>
      <c r="F689" s="340"/>
    </row>
    <row r="690" spans="1:6" ht="12.75" customHeight="1" x14ac:dyDescent="0.25">
      <c r="A690" s="338" t="s">
        <v>1565</v>
      </c>
      <c r="B690" s="253" t="s">
        <v>6596</v>
      </c>
      <c r="C690" s="264" t="s">
        <v>48</v>
      </c>
      <c r="D690" s="340">
        <v>17999.150000000001</v>
      </c>
      <c r="E690" s="340"/>
      <c r="F690" s="340">
        <v>17999.150000000001</v>
      </c>
    </row>
    <row r="691" spans="1:6" ht="12.75" customHeight="1" x14ac:dyDescent="0.25">
      <c r="A691" s="338" t="s">
        <v>1566</v>
      </c>
      <c r="B691" s="253" t="s">
        <v>1567</v>
      </c>
      <c r="C691" s="264" t="s">
        <v>52</v>
      </c>
      <c r="D691" s="340">
        <v>172.46</v>
      </c>
      <c r="E691" s="340">
        <v>7.64</v>
      </c>
      <c r="F691" s="340">
        <v>180.1</v>
      </c>
    </row>
    <row r="692" spans="1:6" ht="12.75" customHeight="1" x14ac:dyDescent="0.25">
      <c r="A692" s="338" t="s">
        <v>1568</v>
      </c>
      <c r="B692" s="253" t="s">
        <v>1569</v>
      </c>
      <c r="C692" s="264" t="s">
        <v>52</v>
      </c>
      <c r="D692" s="340">
        <v>184.92</v>
      </c>
      <c r="E692" s="340">
        <v>9.57</v>
      </c>
      <c r="F692" s="340">
        <v>194.49</v>
      </c>
    </row>
    <row r="693" spans="1:6" ht="12.75" customHeight="1" x14ac:dyDescent="0.2">
      <c r="A693" s="336" t="s">
        <v>1570</v>
      </c>
      <c r="B693" s="251" t="s">
        <v>1571</v>
      </c>
      <c r="C693" s="252" t="s">
        <v>52</v>
      </c>
      <c r="D693" s="337">
        <v>238.36</v>
      </c>
      <c r="E693" s="337">
        <v>14.49</v>
      </c>
      <c r="F693" s="337">
        <v>252.85</v>
      </c>
    </row>
    <row r="694" spans="1:6" ht="25.5" customHeight="1" x14ac:dyDescent="0.25">
      <c r="A694" s="338" t="s">
        <v>1572</v>
      </c>
      <c r="B694" s="254" t="s">
        <v>1573</v>
      </c>
      <c r="C694" s="264" t="s">
        <v>52</v>
      </c>
      <c r="D694" s="340">
        <v>272.16000000000003</v>
      </c>
      <c r="E694" s="339">
        <v>20.27</v>
      </c>
      <c r="F694" s="340">
        <v>292.43</v>
      </c>
    </row>
    <row r="695" spans="1:6" ht="12.75" customHeight="1" x14ac:dyDescent="0.25">
      <c r="A695" s="338" t="s">
        <v>1574</v>
      </c>
      <c r="B695" s="253" t="s">
        <v>1575</v>
      </c>
      <c r="C695" s="264" t="s">
        <v>52</v>
      </c>
      <c r="D695" s="340">
        <v>349.29</v>
      </c>
      <c r="E695" s="340">
        <v>30.98</v>
      </c>
      <c r="F695" s="340">
        <v>380.27</v>
      </c>
    </row>
    <row r="696" spans="1:6" ht="12.75" customHeight="1" x14ac:dyDescent="0.25">
      <c r="A696" s="338" t="s">
        <v>1576</v>
      </c>
      <c r="B696" s="253" t="s">
        <v>1577</v>
      </c>
      <c r="C696" s="264" t="s">
        <v>52</v>
      </c>
      <c r="D696" s="340">
        <v>411.86</v>
      </c>
      <c r="E696" s="340">
        <v>36.340000000000003</v>
      </c>
      <c r="F696" s="340">
        <v>448.2</v>
      </c>
    </row>
    <row r="697" spans="1:6" ht="12.75" customHeight="1" x14ac:dyDescent="0.25">
      <c r="A697" s="338" t="s">
        <v>1578</v>
      </c>
      <c r="B697" s="253" t="s">
        <v>1579</v>
      </c>
      <c r="C697" s="264" t="s">
        <v>52</v>
      </c>
      <c r="D697" s="340">
        <v>496.74</v>
      </c>
      <c r="E697" s="340">
        <v>42.97</v>
      </c>
      <c r="F697" s="340">
        <v>539.71</v>
      </c>
    </row>
    <row r="698" spans="1:6" ht="12.75" customHeight="1" x14ac:dyDescent="0.25">
      <c r="A698" s="338" t="s">
        <v>1580</v>
      </c>
      <c r="B698" s="253" t="s">
        <v>1581</v>
      </c>
      <c r="C698" s="264" t="s">
        <v>52</v>
      </c>
      <c r="D698" s="340">
        <v>580.48</v>
      </c>
      <c r="E698" s="340">
        <v>36.340000000000003</v>
      </c>
      <c r="F698" s="340">
        <v>616.82000000000005</v>
      </c>
    </row>
    <row r="699" spans="1:6" ht="12.75" customHeight="1" x14ac:dyDescent="0.2">
      <c r="A699" s="336" t="s">
        <v>1582</v>
      </c>
      <c r="B699" s="251" t="s">
        <v>1583</v>
      </c>
      <c r="C699" s="252" t="s">
        <v>52</v>
      </c>
      <c r="D699" s="337">
        <v>257.16000000000003</v>
      </c>
      <c r="E699" s="337"/>
      <c r="F699" s="337">
        <v>257.16000000000003</v>
      </c>
    </row>
    <row r="700" spans="1:6" ht="25.5" customHeight="1" x14ac:dyDescent="0.25">
      <c r="A700" s="338" t="s">
        <v>1584</v>
      </c>
      <c r="B700" s="254" t="s">
        <v>1585</v>
      </c>
      <c r="C700" s="264" t="s">
        <v>52</v>
      </c>
      <c r="D700" s="340">
        <v>427.38</v>
      </c>
      <c r="E700" s="339"/>
      <c r="F700" s="340">
        <v>427.38</v>
      </c>
    </row>
    <row r="701" spans="1:6" ht="12.75" customHeight="1" x14ac:dyDescent="0.25">
      <c r="A701" s="338" t="s">
        <v>1586</v>
      </c>
      <c r="B701" s="253" t="s">
        <v>6597</v>
      </c>
      <c r="C701" s="264" t="s">
        <v>48</v>
      </c>
      <c r="D701" s="340">
        <v>17999.150000000001</v>
      </c>
      <c r="E701" s="340"/>
      <c r="F701" s="340">
        <v>17999.150000000001</v>
      </c>
    </row>
    <row r="702" spans="1:6" ht="12.75" customHeight="1" x14ac:dyDescent="0.25">
      <c r="A702" s="338" t="s">
        <v>1587</v>
      </c>
      <c r="B702" s="253" t="s">
        <v>1588</v>
      </c>
      <c r="C702" s="264" t="s">
        <v>52</v>
      </c>
      <c r="D702" s="340">
        <v>937.43</v>
      </c>
      <c r="E702" s="340"/>
      <c r="F702" s="340">
        <v>937.43</v>
      </c>
    </row>
    <row r="703" spans="1:6" ht="12" customHeight="1" x14ac:dyDescent="0.25">
      <c r="A703" s="333" t="s">
        <v>1589</v>
      </c>
      <c r="B703" s="247" t="s">
        <v>1590</v>
      </c>
      <c r="C703" s="247" t="s">
        <v>52</v>
      </c>
      <c r="D703" s="334">
        <v>1247.4000000000001</v>
      </c>
      <c r="E703" s="335"/>
      <c r="F703" s="335">
        <v>1247.4000000000001</v>
      </c>
    </row>
    <row r="704" spans="1:6" ht="12.75" customHeight="1" x14ac:dyDescent="0.25">
      <c r="A704" s="338" t="s">
        <v>1591</v>
      </c>
      <c r="B704" s="253" t="s">
        <v>1592</v>
      </c>
      <c r="C704" s="264" t="s">
        <v>52</v>
      </c>
      <c r="D704" s="340">
        <v>1542.29</v>
      </c>
      <c r="E704" s="340"/>
      <c r="F704" s="340">
        <v>1542.29</v>
      </c>
    </row>
    <row r="705" spans="1:6" ht="12.75" customHeight="1" x14ac:dyDescent="0.25">
      <c r="A705" s="338" t="s">
        <v>1593</v>
      </c>
      <c r="B705" s="253" t="s">
        <v>6598</v>
      </c>
      <c r="C705" s="264" t="s">
        <v>52</v>
      </c>
      <c r="D705" s="340">
        <v>592</v>
      </c>
      <c r="E705" s="340"/>
      <c r="F705" s="340">
        <v>592</v>
      </c>
    </row>
    <row r="706" spans="1:6" ht="12.75" customHeight="1" x14ac:dyDescent="0.2">
      <c r="A706" s="336" t="s">
        <v>1594</v>
      </c>
      <c r="B706" s="251" t="s">
        <v>6599</v>
      </c>
      <c r="C706" s="252" t="s">
        <v>52</v>
      </c>
      <c r="D706" s="337">
        <v>679.24</v>
      </c>
      <c r="E706" s="337"/>
      <c r="F706" s="337">
        <v>679.24</v>
      </c>
    </row>
    <row r="707" spans="1:6" ht="25.5" customHeight="1" x14ac:dyDescent="0.25">
      <c r="A707" s="338" t="s">
        <v>1595</v>
      </c>
      <c r="B707" s="254" t="s">
        <v>6600</v>
      </c>
      <c r="C707" s="264" t="s">
        <v>25</v>
      </c>
      <c r="D707" s="340">
        <v>375.08</v>
      </c>
      <c r="E707" s="339"/>
      <c r="F707" s="340">
        <v>375.08</v>
      </c>
    </row>
    <row r="708" spans="1:6" ht="12.75" customHeight="1" x14ac:dyDescent="0.25">
      <c r="A708" s="338" t="s">
        <v>6601</v>
      </c>
      <c r="B708" s="253" t="s">
        <v>1596</v>
      </c>
      <c r="C708" s="264"/>
      <c r="D708" s="340"/>
      <c r="E708" s="340"/>
      <c r="F708" s="340"/>
    </row>
    <row r="709" spans="1:6" ht="12.75" customHeight="1" x14ac:dyDescent="0.25">
      <c r="A709" s="338" t="s">
        <v>1597</v>
      </c>
      <c r="B709" s="253" t="s">
        <v>6602</v>
      </c>
      <c r="C709" s="264" t="s">
        <v>48</v>
      </c>
      <c r="D709" s="340">
        <v>1795.74</v>
      </c>
      <c r="E709" s="340"/>
      <c r="F709" s="340">
        <v>1795.74</v>
      </c>
    </row>
    <row r="710" spans="1:6" ht="12.75" customHeight="1" x14ac:dyDescent="0.25">
      <c r="A710" s="338" t="s">
        <v>1598</v>
      </c>
      <c r="B710" s="253" t="s">
        <v>1599</v>
      </c>
      <c r="C710" s="264" t="s">
        <v>52</v>
      </c>
      <c r="D710" s="340">
        <v>30.11</v>
      </c>
      <c r="E710" s="340"/>
      <c r="F710" s="340">
        <v>30.11</v>
      </c>
    </row>
    <row r="711" spans="1:6" ht="12.75" customHeight="1" x14ac:dyDescent="0.25">
      <c r="A711" s="338" t="s">
        <v>1600</v>
      </c>
      <c r="B711" s="253" t="s">
        <v>1601</v>
      </c>
      <c r="C711" s="264" t="s">
        <v>52</v>
      </c>
      <c r="D711" s="340">
        <v>35.1</v>
      </c>
      <c r="E711" s="340"/>
      <c r="F711" s="340">
        <v>35.1</v>
      </c>
    </row>
    <row r="712" spans="1:6" ht="12.75" customHeight="1" x14ac:dyDescent="0.25">
      <c r="A712" s="338" t="s">
        <v>1602</v>
      </c>
      <c r="B712" s="253" t="s">
        <v>1603</v>
      </c>
      <c r="C712" s="264" t="s">
        <v>52</v>
      </c>
      <c r="D712" s="340">
        <v>57.81</v>
      </c>
      <c r="E712" s="340"/>
      <c r="F712" s="340">
        <v>57.81</v>
      </c>
    </row>
    <row r="713" spans="1:6" ht="12.75" customHeight="1" x14ac:dyDescent="0.25">
      <c r="A713" s="338" t="s">
        <v>1604</v>
      </c>
      <c r="B713" s="253" t="s">
        <v>1605</v>
      </c>
      <c r="C713" s="264" t="s">
        <v>25</v>
      </c>
      <c r="D713" s="340"/>
      <c r="E713" s="340">
        <v>414.7</v>
      </c>
      <c r="F713" s="340">
        <v>414.7</v>
      </c>
    </row>
    <row r="714" spans="1:6" ht="12.75" customHeight="1" x14ac:dyDescent="0.25">
      <c r="A714" s="338" t="s">
        <v>6603</v>
      </c>
      <c r="B714" s="253" t="s">
        <v>1606</v>
      </c>
      <c r="C714" s="264"/>
      <c r="D714" s="340"/>
      <c r="E714" s="340"/>
      <c r="F714" s="340"/>
    </row>
    <row r="715" spans="1:6" ht="12.75" customHeight="1" x14ac:dyDescent="0.25">
      <c r="A715" s="338" t="s">
        <v>1607</v>
      </c>
      <c r="B715" s="253" t="s">
        <v>6604</v>
      </c>
      <c r="C715" s="264" t="s">
        <v>48</v>
      </c>
      <c r="D715" s="340">
        <v>28380.7</v>
      </c>
      <c r="E715" s="340"/>
      <c r="F715" s="340">
        <v>28380.7</v>
      </c>
    </row>
    <row r="716" spans="1:6" ht="12.75" customHeight="1" x14ac:dyDescent="0.2">
      <c r="A716" s="338" t="s">
        <v>1608</v>
      </c>
      <c r="B716" s="253" t="s">
        <v>1609</v>
      </c>
      <c r="C716" s="264" t="s">
        <v>52</v>
      </c>
      <c r="D716" s="340">
        <v>33.25</v>
      </c>
      <c r="E716" s="344">
        <v>4.5</v>
      </c>
      <c r="F716" s="340">
        <v>37.75</v>
      </c>
    </row>
    <row r="717" spans="1:6" ht="12.75" customHeight="1" x14ac:dyDescent="0.2">
      <c r="A717" s="338" t="s">
        <v>1610</v>
      </c>
      <c r="B717" s="253" t="s">
        <v>1611</v>
      </c>
      <c r="C717" s="264" t="s">
        <v>52</v>
      </c>
      <c r="D717" s="340">
        <v>43.55</v>
      </c>
      <c r="E717" s="344">
        <v>4.5</v>
      </c>
      <c r="F717" s="340">
        <v>48.05</v>
      </c>
    </row>
    <row r="718" spans="1:6" ht="25.5" customHeight="1" x14ac:dyDescent="0.25">
      <c r="A718" s="338" t="s">
        <v>1612</v>
      </c>
      <c r="B718" s="254" t="s">
        <v>1613</v>
      </c>
      <c r="C718" s="264" t="s">
        <v>52</v>
      </c>
      <c r="D718" s="340">
        <v>50.69</v>
      </c>
      <c r="E718" s="339">
        <v>4.5</v>
      </c>
      <c r="F718" s="340">
        <v>55.19</v>
      </c>
    </row>
    <row r="719" spans="1:6" ht="12.75" customHeight="1" x14ac:dyDescent="0.2">
      <c r="A719" s="338" t="s">
        <v>1614</v>
      </c>
      <c r="B719" s="253" t="s">
        <v>1615</v>
      </c>
      <c r="C719" s="264" t="s">
        <v>52</v>
      </c>
      <c r="D719" s="340">
        <v>58.07</v>
      </c>
      <c r="E719" s="344">
        <v>4.5</v>
      </c>
      <c r="F719" s="340">
        <v>62.57</v>
      </c>
    </row>
    <row r="720" spans="1:6" ht="12.75" customHeight="1" x14ac:dyDescent="0.2">
      <c r="A720" s="338" t="s">
        <v>1616</v>
      </c>
      <c r="B720" s="253" t="s">
        <v>1617</v>
      </c>
      <c r="C720" s="264" t="s">
        <v>52</v>
      </c>
      <c r="D720" s="340">
        <v>74.290000000000006</v>
      </c>
      <c r="E720" s="344">
        <v>4.5</v>
      </c>
      <c r="F720" s="340">
        <v>78.790000000000006</v>
      </c>
    </row>
    <row r="721" spans="1:6" ht="12.75" customHeight="1" x14ac:dyDescent="0.2">
      <c r="A721" s="338" t="s">
        <v>1618</v>
      </c>
      <c r="B721" s="253" t="s">
        <v>1619</v>
      </c>
      <c r="C721" s="264" t="s">
        <v>52</v>
      </c>
      <c r="D721" s="340">
        <v>91.46</v>
      </c>
      <c r="E721" s="344">
        <v>4.5</v>
      </c>
      <c r="F721" s="340">
        <v>95.96</v>
      </c>
    </row>
    <row r="722" spans="1:6" ht="25.5" customHeight="1" x14ac:dyDescent="0.25">
      <c r="A722" s="338" t="s">
        <v>1620</v>
      </c>
      <c r="B722" s="254" t="s">
        <v>1621</v>
      </c>
      <c r="C722" s="264" t="s">
        <v>52</v>
      </c>
      <c r="D722" s="340">
        <v>112.24</v>
      </c>
      <c r="E722" s="339">
        <v>4.5</v>
      </c>
      <c r="F722" s="340">
        <v>116.74</v>
      </c>
    </row>
    <row r="723" spans="1:6" ht="25.5" customHeight="1" x14ac:dyDescent="0.25">
      <c r="A723" s="338" t="s">
        <v>1622</v>
      </c>
      <c r="B723" s="254" t="s">
        <v>1623</v>
      </c>
      <c r="C723" s="264" t="s">
        <v>52</v>
      </c>
      <c r="D723" s="340">
        <v>137.38</v>
      </c>
      <c r="E723" s="339">
        <v>4.5</v>
      </c>
      <c r="F723" s="340">
        <v>141.88</v>
      </c>
    </row>
    <row r="724" spans="1:6" ht="22.9" customHeight="1" x14ac:dyDescent="0.25">
      <c r="A724" s="338" t="s">
        <v>6605</v>
      </c>
      <c r="B724" s="253" t="s">
        <v>1624</v>
      </c>
      <c r="C724" s="264"/>
      <c r="D724" s="340"/>
      <c r="E724" s="339"/>
      <c r="F724" s="340"/>
    </row>
    <row r="725" spans="1:6" ht="12.75" customHeight="1" x14ac:dyDescent="0.2">
      <c r="A725" s="336" t="s">
        <v>1625</v>
      </c>
      <c r="B725" s="251" t="s">
        <v>6606</v>
      </c>
      <c r="C725" s="252" t="s">
        <v>48</v>
      </c>
      <c r="D725" s="337">
        <v>20024.02</v>
      </c>
      <c r="E725" s="337"/>
      <c r="F725" s="337">
        <v>20024.02</v>
      </c>
    </row>
    <row r="726" spans="1:6" ht="25.5" customHeight="1" x14ac:dyDescent="0.25">
      <c r="A726" s="338" t="s">
        <v>1626</v>
      </c>
      <c r="B726" s="254" t="s">
        <v>1627</v>
      </c>
      <c r="C726" s="264" t="s">
        <v>52</v>
      </c>
      <c r="D726" s="340">
        <v>250.69</v>
      </c>
      <c r="E726" s="339">
        <v>20.27</v>
      </c>
      <c r="F726" s="340">
        <v>270.95999999999998</v>
      </c>
    </row>
    <row r="727" spans="1:6" ht="12.75" customHeight="1" x14ac:dyDescent="0.2">
      <c r="A727" s="338" t="s">
        <v>1628</v>
      </c>
      <c r="B727" s="253" t="s">
        <v>1629</v>
      </c>
      <c r="C727" s="264" t="s">
        <v>52</v>
      </c>
      <c r="D727" s="340">
        <v>298.85000000000002</v>
      </c>
      <c r="E727" s="344">
        <v>30.98</v>
      </c>
      <c r="F727" s="340">
        <v>329.83</v>
      </c>
    </row>
    <row r="728" spans="1:6" ht="12.75" customHeight="1" x14ac:dyDescent="0.2">
      <c r="A728" s="338" t="s">
        <v>1630</v>
      </c>
      <c r="B728" s="253" t="s">
        <v>1631</v>
      </c>
      <c r="C728" s="264" t="s">
        <v>52</v>
      </c>
      <c r="D728" s="340">
        <v>359.96</v>
      </c>
      <c r="E728" s="344">
        <v>36.340000000000003</v>
      </c>
      <c r="F728" s="340">
        <v>396.3</v>
      </c>
    </row>
    <row r="729" spans="1:6" ht="12.75" customHeight="1" x14ac:dyDescent="0.2">
      <c r="A729" s="338" t="s">
        <v>6218</v>
      </c>
      <c r="B729" s="253" t="s">
        <v>6607</v>
      </c>
      <c r="C729" s="264"/>
      <c r="D729" s="340"/>
      <c r="E729" s="344"/>
      <c r="F729" s="340"/>
    </row>
    <row r="730" spans="1:6" ht="12.75" customHeight="1" x14ac:dyDescent="0.2">
      <c r="A730" s="338" t="s">
        <v>6608</v>
      </c>
      <c r="B730" s="253" t="s">
        <v>6609</v>
      </c>
      <c r="C730" s="264"/>
      <c r="D730" s="344"/>
      <c r="E730" s="340"/>
      <c r="F730" s="340"/>
    </row>
    <row r="731" spans="1:6" ht="12.75" customHeight="1" x14ac:dyDescent="0.2">
      <c r="A731" s="336" t="s">
        <v>1632</v>
      </c>
      <c r="B731" s="251" t="s">
        <v>6610</v>
      </c>
      <c r="C731" s="252" t="s">
        <v>21</v>
      </c>
      <c r="D731" s="337">
        <v>125.02</v>
      </c>
      <c r="E731" s="337">
        <v>27.23</v>
      </c>
      <c r="F731" s="337">
        <v>152.25</v>
      </c>
    </row>
    <row r="732" spans="1:6" ht="25.5" customHeight="1" x14ac:dyDescent="0.25">
      <c r="A732" s="338" t="s">
        <v>1633</v>
      </c>
      <c r="B732" s="254" t="s">
        <v>6611</v>
      </c>
      <c r="C732" s="264" t="s">
        <v>21</v>
      </c>
      <c r="D732" s="340">
        <v>133.15</v>
      </c>
      <c r="E732" s="339">
        <v>29.94</v>
      </c>
      <c r="F732" s="340">
        <v>163.09</v>
      </c>
    </row>
    <row r="733" spans="1:6" ht="12.75" customHeight="1" x14ac:dyDescent="0.25">
      <c r="A733" s="338" t="s">
        <v>1634</v>
      </c>
      <c r="B733" s="253" t="s">
        <v>6612</v>
      </c>
      <c r="C733" s="264" t="s">
        <v>21</v>
      </c>
      <c r="D733" s="340">
        <v>163.06</v>
      </c>
      <c r="E733" s="340">
        <v>32.65</v>
      </c>
      <c r="F733" s="340">
        <v>195.71</v>
      </c>
    </row>
    <row r="734" spans="1:6" ht="12.75" customHeight="1" x14ac:dyDescent="0.25">
      <c r="A734" s="338" t="s">
        <v>1635</v>
      </c>
      <c r="B734" s="253" t="s">
        <v>6613</v>
      </c>
      <c r="C734" s="264" t="s">
        <v>21</v>
      </c>
      <c r="D734" s="340">
        <v>179.12</v>
      </c>
      <c r="E734" s="340">
        <v>35.369999999999997</v>
      </c>
      <c r="F734" s="340">
        <v>214.49</v>
      </c>
    </row>
    <row r="735" spans="1:6" ht="12.75" customHeight="1" x14ac:dyDescent="0.25">
      <c r="A735" s="338" t="s">
        <v>1636</v>
      </c>
      <c r="B735" s="253" t="s">
        <v>6614</v>
      </c>
      <c r="C735" s="264" t="s">
        <v>21</v>
      </c>
      <c r="D735" s="340">
        <v>226.93</v>
      </c>
      <c r="E735" s="340">
        <v>38.83</v>
      </c>
      <c r="F735" s="340">
        <v>265.76</v>
      </c>
    </row>
    <row r="736" spans="1:6" ht="12.75" customHeight="1" x14ac:dyDescent="0.25">
      <c r="A736" s="338" t="s">
        <v>1637</v>
      </c>
      <c r="B736" s="253" t="s">
        <v>6615</v>
      </c>
      <c r="C736" s="264" t="s">
        <v>21</v>
      </c>
      <c r="D736" s="340">
        <v>130.59</v>
      </c>
      <c r="E736" s="340">
        <v>29.94</v>
      </c>
      <c r="F736" s="340">
        <v>160.53</v>
      </c>
    </row>
    <row r="737" spans="1:6" ht="12.75" customHeight="1" x14ac:dyDescent="0.25">
      <c r="A737" s="338" t="s">
        <v>1638</v>
      </c>
      <c r="B737" s="253" t="s">
        <v>6616</v>
      </c>
      <c r="C737" s="264" t="s">
        <v>21</v>
      </c>
      <c r="D737" s="340">
        <v>154.29</v>
      </c>
      <c r="E737" s="340">
        <v>29.94</v>
      </c>
      <c r="F737" s="340">
        <v>184.23</v>
      </c>
    </row>
    <row r="738" spans="1:6" ht="12.75" customHeight="1" x14ac:dyDescent="0.25">
      <c r="A738" s="338" t="s">
        <v>1639</v>
      </c>
      <c r="B738" s="253" t="s">
        <v>6617</v>
      </c>
      <c r="C738" s="264" t="s">
        <v>21</v>
      </c>
      <c r="D738" s="340">
        <v>167.72</v>
      </c>
      <c r="E738" s="340">
        <v>32.65</v>
      </c>
      <c r="F738" s="340">
        <v>200.37</v>
      </c>
    </row>
    <row r="739" spans="1:6" ht="12.75" customHeight="1" x14ac:dyDescent="0.25">
      <c r="A739" s="338" t="s">
        <v>1640</v>
      </c>
      <c r="B739" s="253" t="s">
        <v>6618</v>
      </c>
      <c r="C739" s="264" t="s">
        <v>21</v>
      </c>
      <c r="D739" s="340">
        <v>196.75</v>
      </c>
      <c r="E739" s="340">
        <v>35.369999999999997</v>
      </c>
      <c r="F739" s="340">
        <v>232.12</v>
      </c>
    </row>
    <row r="740" spans="1:6" ht="12.75" customHeight="1" x14ac:dyDescent="0.25">
      <c r="A740" s="338" t="s">
        <v>1641</v>
      </c>
      <c r="B740" s="253" t="s">
        <v>6619</v>
      </c>
      <c r="C740" s="264" t="s">
        <v>21</v>
      </c>
      <c r="D740" s="340">
        <v>282.89999999999998</v>
      </c>
      <c r="E740" s="340">
        <v>38.83</v>
      </c>
      <c r="F740" s="340">
        <v>321.73</v>
      </c>
    </row>
    <row r="741" spans="1:6" ht="12.75" customHeight="1" x14ac:dyDescent="0.2">
      <c r="A741" s="336" t="s">
        <v>6620</v>
      </c>
      <c r="B741" s="251" t="s">
        <v>6621</v>
      </c>
      <c r="C741" s="252"/>
      <c r="D741" s="337"/>
      <c r="E741" s="337"/>
      <c r="F741" s="337"/>
    </row>
    <row r="742" spans="1:6" ht="25.5" customHeight="1" x14ac:dyDescent="0.25">
      <c r="A742" s="338" t="s">
        <v>74</v>
      </c>
      <c r="B742" s="254" t="s">
        <v>6622</v>
      </c>
      <c r="C742" s="264" t="s">
        <v>21</v>
      </c>
      <c r="D742" s="340">
        <v>155.63</v>
      </c>
      <c r="E742" s="339">
        <v>29.94</v>
      </c>
      <c r="F742" s="340">
        <v>185.57</v>
      </c>
    </row>
    <row r="743" spans="1:6" ht="12.75" customHeight="1" x14ac:dyDescent="0.25">
      <c r="A743" s="338" t="s">
        <v>1642</v>
      </c>
      <c r="B743" s="253" t="s">
        <v>6623</v>
      </c>
      <c r="C743" s="264" t="s">
        <v>21</v>
      </c>
      <c r="D743" s="340">
        <v>162.28</v>
      </c>
      <c r="E743" s="340">
        <v>32.65</v>
      </c>
      <c r="F743" s="340">
        <v>194.93</v>
      </c>
    </row>
    <row r="744" spans="1:6" ht="12.75" customHeight="1" x14ac:dyDescent="0.25">
      <c r="A744" s="338" t="s">
        <v>1643</v>
      </c>
      <c r="B744" s="253" t="s">
        <v>6624</v>
      </c>
      <c r="C744" s="264" t="s">
        <v>21</v>
      </c>
      <c r="D744" s="340">
        <v>173.44</v>
      </c>
      <c r="E744" s="340">
        <v>35.369999999999997</v>
      </c>
      <c r="F744" s="340">
        <v>208.81</v>
      </c>
    </row>
    <row r="745" spans="1:6" ht="12.75" customHeight="1" x14ac:dyDescent="0.25">
      <c r="A745" s="338" t="s">
        <v>1644</v>
      </c>
      <c r="B745" s="253" t="s">
        <v>6625</v>
      </c>
      <c r="C745" s="264" t="s">
        <v>21</v>
      </c>
      <c r="D745" s="340">
        <v>189.21</v>
      </c>
      <c r="E745" s="340">
        <v>38.83</v>
      </c>
      <c r="F745" s="340">
        <v>228.04</v>
      </c>
    </row>
    <row r="746" spans="1:6" ht="12.75" customHeight="1" x14ac:dyDescent="0.2">
      <c r="A746" s="336" t="s">
        <v>6626</v>
      </c>
      <c r="B746" s="251" t="s">
        <v>6627</v>
      </c>
      <c r="C746" s="252"/>
      <c r="D746" s="337"/>
      <c r="E746" s="337"/>
      <c r="F746" s="337"/>
    </row>
    <row r="747" spans="1:6" ht="12.75" customHeight="1" x14ac:dyDescent="0.2">
      <c r="A747" s="336" t="s">
        <v>1645</v>
      </c>
      <c r="B747" s="251" t="s">
        <v>6628</v>
      </c>
      <c r="C747" s="252" t="s">
        <v>21</v>
      </c>
      <c r="D747" s="337">
        <v>163.16999999999999</v>
      </c>
      <c r="E747" s="337">
        <v>9.1199999999999992</v>
      </c>
      <c r="F747" s="337">
        <v>172.29</v>
      </c>
    </row>
    <row r="748" spans="1:6" ht="25.5" customHeight="1" x14ac:dyDescent="0.25">
      <c r="A748" s="338" t="s">
        <v>1646</v>
      </c>
      <c r="B748" s="254" t="s">
        <v>6629</v>
      </c>
      <c r="C748" s="264" t="s">
        <v>21</v>
      </c>
      <c r="D748" s="340">
        <v>173.58</v>
      </c>
      <c r="E748" s="340">
        <v>9.59</v>
      </c>
      <c r="F748" s="340">
        <v>183.17</v>
      </c>
    </row>
    <row r="749" spans="1:6" ht="25.5" customHeight="1" x14ac:dyDescent="0.25">
      <c r="A749" s="338" t="s">
        <v>1647</v>
      </c>
      <c r="B749" s="254" t="s">
        <v>6630</v>
      </c>
      <c r="C749" s="264" t="s">
        <v>21</v>
      </c>
      <c r="D749" s="340">
        <v>190.61</v>
      </c>
      <c r="E749" s="340">
        <v>10.06</v>
      </c>
      <c r="F749" s="340">
        <v>200.67</v>
      </c>
    </row>
    <row r="750" spans="1:6" ht="12" customHeight="1" x14ac:dyDescent="0.25">
      <c r="A750" s="333" t="s">
        <v>1648</v>
      </c>
      <c r="B750" s="247" t="s">
        <v>6631</v>
      </c>
      <c r="C750" s="248" t="s">
        <v>21</v>
      </c>
      <c r="D750" s="334">
        <v>243.27</v>
      </c>
      <c r="E750" s="335">
        <v>10.25</v>
      </c>
      <c r="F750" s="335">
        <v>253.52</v>
      </c>
    </row>
    <row r="751" spans="1:6" ht="25.5" customHeight="1" x14ac:dyDescent="0.25">
      <c r="A751" s="338" t="s">
        <v>1649</v>
      </c>
      <c r="B751" s="254" t="s">
        <v>6632</v>
      </c>
      <c r="C751" s="262" t="s">
        <v>21</v>
      </c>
      <c r="D751" s="340">
        <v>153.97</v>
      </c>
      <c r="E751" s="340">
        <v>9.1199999999999992</v>
      </c>
      <c r="F751" s="340">
        <v>163.09</v>
      </c>
    </row>
    <row r="752" spans="1:6" ht="25.5" customHeight="1" x14ac:dyDescent="0.25">
      <c r="A752" s="338" t="s">
        <v>1650</v>
      </c>
      <c r="B752" s="254" t="s">
        <v>6633</v>
      </c>
      <c r="C752" s="262" t="s">
        <v>21</v>
      </c>
      <c r="D752" s="340">
        <v>173.89</v>
      </c>
      <c r="E752" s="340">
        <v>9.59</v>
      </c>
      <c r="F752" s="340">
        <v>183.48</v>
      </c>
    </row>
    <row r="753" spans="1:6" ht="25.5" customHeight="1" x14ac:dyDescent="0.25">
      <c r="A753" s="338" t="s">
        <v>6219</v>
      </c>
      <c r="B753" s="254" t="s">
        <v>1651</v>
      </c>
      <c r="C753" s="262"/>
      <c r="D753" s="340"/>
      <c r="E753" s="340"/>
      <c r="F753" s="340"/>
    </row>
    <row r="754" spans="1:6" ht="25.5" customHeight="1" x14ac:dyDescent="0.25">
      <c r="A754" s="338" t="s">
        <v>6634</v>
      </c>
      <c r="B754" s="254" t="s">
        <v>1652</v>
      </c>
      <c r="C754" s="262"/>
      <c r="D754" s="340"/>
      <c r="E754" s="340"/>
      <c r="F754" s="340"/>
    </row>
    <row r="755" spans="1:6" ht="25.5" customHeight="1" x14ac:dyDescent="0.25">
      <c r="A755" s="338" t="s">
        <v>1653</v>
      </c>
      <c r="B755" s="254" t="s">
        <v>1654</v>
      </c>
      <c r="C755" s="262" t="s">
        <v>25</v>
      </c>
      <c r="D755" s="340">
        <v>563.91</v>
      </c>
      <c r="E755" s="340">
        <v>309.88</v>
      </c>
      <c r="F755" s="340">
        <v>873.79</v>
      </c>
    </row>
    <row r="756" spans="1:6" ht="25.5" customHeight="1" x14ac:dyDescent="0.25">
      <c r="A756" s="338" t="s">
        <v>1655</v>
      </c>
      <c r="B756" s="254" t="s">
        <v>6635</v>
      </c>
      <c r="C756" s="262" t="s">
        <v>21</v>
      </c>
      <c r="D756" s="340">
        <v>56.9</v>
      </c>
      <c r="E756" s="340">
        <v>29.74</v>
      </c>
      <c r="F756" s="340">
        <v>86.64</v>
      </c>
    </row>
    <row r="757" spans="1:6" ht="25.5" customHeight="1" x14ac:dyDescent="0.25">
      <c r="A757" s="338" t="s">
        <v>1656</v>
      </c>
      <c r="B757" s="254" t="s">
        <v>6636</v>
      </c>
      <c r="C757" s="262" t="s">
        <v>21</v>
      </c>
      <c r="D757" s="340">
        <v>74.5</v>
      </c>
      <c r="E757" s="340">
        <v>30.41</v>
      </c>
      <c r="F757" s="340">
        <v>104.91</v>
      </c>
    </row>
    <row r="758" spans="1:6" ht="25.5" customHeight="1" x14ac:dyDescent="0.25">
      <c r="A758" s="338" t="s">
        <v>6637</v>
      </c>
      <c r="B758" s="254" t="s">
        <v>1657</v>
      </c>
      <c r="C758" s="262"/>
      <c r="D758" s="340"/>
      <c r="E758" s="340"/>
      <c r="F758" s="340"/>
    </row>
    <row r="759" spans="1:6" ht="12.75" customHeight="1" x14ac:dyDescent="0.2">
      <c r="A759" s="336" t="s">
        <v>1658</v>
      </c>
      <c r="B759" s="251" t="s">
        <v>1659</v>
      </c>
      <c r="C759" s="252" t="s">
        <v>21</v>
      </c>
      <c r="D759" s="337">
        <v>34.770000000000003</v>
      </c>
      <c r="E759" s="337">
        <v>38.270000000000003</v>
      </c>
      <c r="F759" s="337">
        <v>73.040000000000006</v>
      </c>
    </row>
    <row r="760" spans="1:6" ht="25.5" customHeight="1" x14ac:dyDescent="0.25">
      <c r="A760" s="338" t="s">
        <v>151</v>
      </c>
      <c r="B760" s="254" t="s">
        <v>152</v>
      </c>
      <c r="C760" s="262" t="s">
        <v>21</v>
      </c>
      <c r="D760" s="340">
        <v>47.93</v>
      </c>
      <c r="E760" s="340">
        <v>60.56</v>
      </c>
      <c r="F760" s="340">
        <v>108.49</v>
      </c>
    </row>
    <row r="761" spans="1:6" ht="25.5" customHeight="1" x14ac:dyDescent="0.25">
      <c r="A761" s="338" t="s">
        <v>203</v>
      </c>
      <c r="B761" s="254" t="s">
        <v>204</v>
      </c>
      <c r="C761" s="262" t="s">
        <v>21</v>
      </c>
      <c r="D761" s="340">
        <v>105.73</v>
      </c>
      <c r="E761" s="340">
        <v>98.27</v>
      </c>
      <c r="F761" s="340">
        <v>204</v>
      </c>
    </row>
    <row r="762" spans="1:6" ht="25.5" customHeight="1" x14ac:dyDescent="0.25">
      <c r="A762" s="338" t="s">
        <v>1660</v>
      </c>
      <c r="B762" s="254" t="s">
        <v>1661</v>
      </c>
      <c r="C762" s="262" t="s">
        <v>21</v>
      </c>
      <c r="D762" s="340">
        <v>152.91</v>
      </c>
      <c r="E762" s="340">
        <v>121.19</v>
      </c>
      <c r="F762" s="340">
        <v>274.10000000000002</v>
      </c>
    </row>
    <row r="763" spans="1:6" ht="25.5" customHeight="1" x14ac:dyDescent="0.25">
      <c r="A763" s="338" t="s">
        <v>1662</v>
      </c>
      <c r="B763" s="254" t="s">
        <v>1663</v>
      </c>
      <c r="C763" s="262" t="s">
        <v>21</v>
      </c>
      <c r="D763" s="340">
        <v>130.34</v>
      </c>
      <c r="E763" s="340">
        <v>60.56</v>
      </c>
      <c r="F763" s="340">
        <v>190.9</v>
      </c>
    </row>
    <row r="764" spans="1:6" ht="12.75" customHeight="1" x14ac:dyDescent="0.2">
      <c r="A764" s="336" t="s">
        <v>1664</v>
      </c>
      <c r="B764" s="251" t="s">
        <v>1665</v>
      </c>
      <c r="C764" s="252" t="s">
        <v>21</v>
      </c>
      <c r="D764" s="337">
        <v>295.14999999999998</v>
      </c>
      <c r="E764" s="337">
        <v>98.27</v>
      </c>
      <c r="F764" s="337">
        <v>393.42</v>
      </c>
    </row>
    <row r="765" spans="1:6" ht="12.75" customHeight="1" x14ac:dyDescent="0.25">
      <c r="A765" s="338" t="s">
        <v>6638</v>
      </c>
      <c r="B765" s="253" t="s">
        <v>1666</v>
      </c>
      <c r="C765" s="262"/>
      <c r="D765" s="340"/>
      <c r="E765" s="340"/>
      <c r="F765" s="340"/>
    </row>
    <row r="766" spans="1:6" ht="12.75" customHeight="1" x14ac:dyDescent="0.25">
      <c r="A766" s="338" t="s">
        <v>1667</v>
      </c>
      <c r="B766" s="253" t="s">
        <v>1668</v>
      </c>
      <c r="C766" s="262" t="s">
        <v>21</v>
      </c>
      <c r="D766" s="340">
        <v>119.92</v>
      </c>
      <c r="E766" s="340">
        <v>53.97</v>
      </c>
      <c r="F766" s="340">
        <v>173.89</v>
      </c>
    </row>
    <row r="767" spans="1:6" ht="12.75" customHeight="1" x14ac:dyDescent="0.25">
      <c r="A767" s="338" t="s">
        <v>1669</v>
      </c>
      <c r="B767" s="253" t="s">
        <v>1670</v>
      </c>
      <c r="C767" s="262" t="s">
        <v>21</v>
      </c>
      <c r="D767" s="340">
        <v>226.26</v>
      </c>
      <c r="E767" s="340">
        <v>101.8</v>
      </c>
      <c r="F767" s="340">
        <v>328.06</v>
      </c>
    </row>
    <row r="768" spans="1:6" ht="12.75" customHeight="1" x14ac:dyDescent="0.25">
      <c r="A768" s="338" t="s">
        <v>1671</v>
      </c>
      <c r="B768" s="253" t="s">
        <v>1672</v>
      </c>
      <c r="C768" s="262" t="s">
        <v>21</v>
      </c>
      <c r="D768" s="340">
        <v>468.55</v>
      </c>
      <c r="E768" s="340">
        <v>142.38</v>
      </c>
      <c r="F768" s="340">
        <v>610.92999999999995</v>
      </c>
    </row>
    <row r="769" spans="1:6" ht="12.75" customHeight="1" x14ac:dyDescent="0.25">
      <c r="A769" s="338" t="s">
        <v>6639</v>
      </c>
      <c r="B769" s="253" t="s">
        <v>1673</v>
      </c>
      <c r="C769" s="262"/>
      <c r="D769" s="340"/>
      <c r="E769" s="340"/>
      <c r="F769" s="340"/>
    </row>
    <row r="770" spans="1:6" ht="12.75" customHeight="1" x14ac:dyDescent="0.25">
      <c r="A770" s="338" t="s">
        <v>1674</v>
      </c>
      <c r="B770" s="253" t="s">
        <v>1675</v>
      </c>
      <c r="C770" s="262" t="s">
        <v>21</v>
      </c>
      <c r="D770" s="340">
        <v>34.909999999999997</v>
      </c>
      <c r="E770" s="340">
        <v>27.4</v>
      </c>
      <c r="F770" s="340">
        <v>62.31</v>
      </c>
    </row>
    <row r="771" spans="1:6" ht="12.75" customHeight="1" x14ac:dyDescent="0.2">
      <c r="A771" s="336" t="s">
        <v>75</v>
      </c>
      <c r="B771" s="251" t="s">
        <v>76</v>
      </c>
      <c r="C771" s="252" t="s">
        <v>21</v>
      </c>
      <c r="D771" s="337">
        <v>44.94</v>
      </c>
      <c r="E771" s="337">
        <v>29.74</v>
      </c>
      <c r="F771" s="337">
        <v>74.680000000000007</v>
      </c>
    </row>
    <row r="772" spans="1:6" ht="12.75" customHeight="1" x14ac:dyDescent="0.2">
      <c r="A772" s="336" t="s">
        <v>1676</v>
      </c>
      <c r="B772" s="251" t="s">
        <v>1677</v>
      </c>
      <c r="C772" s="252" t="s">
        <v>21</v>
      </c>
      <c r="D772" s="337">
        <v>51.36</v>
      </c>
      <c r="E772" s="337">
        <v>31.91</v>
      </c>
      <c r="F772" s="337">
        <v>83.27</v>
      </c>
    </row>
    <row r="773" spans="1:6" ht="12.75" customHeight="1" x14ac:dyDescent="0.25">
      <c r="A773" s="338" t="s">
        <v>6640</v>
      </c>
      <c r="B773" s="253" t="s">
        <v>1678</v>
      </c>
      <c r="C773" s="262"/>
      <c r="D773" s="340"/>
      <c r="E773" s="340"/>
      <c r="F773" s="340"/>
    </row>
    <row r="774" spans="1:6" ht="25.5" customHeight="1" x14ac:dyDescent="0.25">
      <c r="A774" s="338" t="s">
        <v>1679</v>
      </c>
      <c r="B774" s="254" t="s">
        <v>1680</v>
      </c>
      <c r="C774" s="262" t="s">
        <v>21</v>
      </c>
      <c r="D774" s="340">
        <v>41.03</v>
      </c>
      <c r="E774" s="340">
        <v>29.74</v>
      </c>
      <c r="F774" s="340">
        <v>70.77</v>
      </c>
    </row>
    <row r="775" spans="1:6" ht="25.5" customHeight="1" x14ac:dyDescent="0.25">
      <c r="A775" s="338" t="s">
        <v>1681</v>
      </c>
      <c r="B775" s="254" t="s">
        <v>1682</v>
      </c>
      <c r="C775" s="262" t="s">
        <v>21</v>
      </c>
      <c r="D775" s="340">
        <v>51.04</v>
      </c>
      <c r="E775" s="340">
        <v>31.91</v>
      </c>
      <c r="F775" s="340">
        <v>82.95</v>
      </c>
    </row>
    <row r="776" spans="1:6" ht="12.75" customHeight="1" x14ac:dyDescent="0.2">
      <c r="A776" s="336" t="s">
        <v>6200</v>
      </c>
      <c r="B776" s="251" t="s">
        <v>1683</v>
      </c>
      <c r="C776" s="252"/>
      <c r="D776" s="337"/>
      <c r="E776" s="337"/>
      <c r="F776" s="337"/>
    </row>
    <row r="777" spans="1:6" ht="12.75" customHeight="1" x14ac:dyDescent="0.25">
      <c r="A777" s="338" t="s">
        <v>1684</v>
      </c>
      <c r="B777" s="253" t="s">
        <v>6641</v>
      </c>
      <c r="C777" s="262" t="s">
        <v>21</v>
      </c>
      <c r="D777" s="340">
        <v>37.380000000000003</v>
      </c>
      <c r="E777" s="340">
        <v>27.4</v>
      </c>
      <c r="F777" s="340">
        <v>64.78</v>
      </c>
    </row>
    <row r="778" spans="1:6" ht="12.75" customHeight="1" x14ac:dyDescent="0.25">
      <c r="A778" s="338" t="s">
        <v>1685</v>
      </c>
      <c r="B778" s="253" t="s">
        <v>6642</v>
      </c>
      <c r="C778" s="262" t="s">
        <v>21</v>
      </c>
      <c r="D778" s="340">
        <v>44.87</v>
      </c>
      <c r="E778" s="340">
        <v>29.74</v>
      </c>
      <c r="F778" s="340">
        <v>74.61</v>
      </c>
    </row>
    <row r="779" spans="1:6" ht="12.75" customHeight="1" x14ac:dyDescent="0.25">
      <c r="A779" s="338" t="s">
        <v>399</v>
      </c>
      <c r="B779" s="253" t="s">
        <v>6643</v>
      </c>
      <c r="C779" s="262" t="s">
        <v>21</v>
      </c>
      <c r="D779" s="340">
        <v>58.22</v>
      </c>
      <c r="E779" s="340">
        <v>30.41</v>
      </c>
      <c r="F779" s="340">
        <v>88.63</v>
      </c>
    </row>
    <row r="780" spans="1:6" ht="12.75" customHeight="1" x14ac:dyDescent="0.25">
      <c r="A780" s="338" t="s">
        <v>6644</v>
      </c>
      <c r="B780" s="253" t="s">
        <v>1686</v>
      </c>
      <c r="C780" s="262"/>
      <c r="D780" s="340"/>
      <c r="E780" s="340"/>
      <c r="F780" s="340"/>
    </row>
    <row r="781" spans="1:6" ht="12.75" customHeight="1" x14ac:dyDescent="0.25">
      <c r="A781" s="338" t="s">
        <v>54</v>
      </c>
      <c r="B781" s="253" t="s">
        <v>6645</v>
      </c>
      <c r="C781" s="262" t="s">
        <v>21</v>
      </c>
      <c r="D781" s="340">
        <v>51.49</v>
      </c>
      <c r="E781" s="340">
        <v>33.479999999999997</v>
      </c>
      <c r="F781" s="340">
        <v>84.97</v>
      </c>
    </row>
    <row r="782" spans="1:6" ht="12.75" customHeight="1" x14ac:dyDescent="0.25">
      <c r="A782" s="338" t="s">
        <v>1687</v>
      </c>
      <c r="B782" s="253" t="s">
        <v>6646</v>
      </c>
      <c r="C782" s="262" t="s">
        <v>21</v>
      </c>
      <c r="D782" s="340">
        <v>69.44</v>
      </c>
      <c r="E782" s="340">
        <v>34.32</v>
      </c>
      <c r="F782" s="340">
        <v>103.76</v>
      </c>
    </row>
    <row r="783" spans="1:6" ht="12.75" customHeight="1" x14ac:dyDescent="0.2">
      <c r="A783" s="336" t="s">
        <v>1688</v>
      </c>
      <c r="B783" s="251" t="s">
        <v>6647</v>
      </c>
      <c r="C783" s="252" t="s">
        <v>21</v>
      </c>
      <c r="D783" s="337">
        <v>57.99</v>
      </c>
      <c r="E783" s="337">
        <v>44.32</v>
      </c>
      <c r="F783" s="337">
        <v>102.31</v>
      </c>
    </row>
    <row r="784" spans="1:6" ht="12.75" customHeight="1" x14ac:dyDescent="0.25">
      <c r="A784" s="338" t="s">
        <v>1689</v>
      </c>
      <c r="B784" s="253" t="s">
        <v>6648</v>
      </c>
      <c r="C784" s="262" t="s">
        <v>21</v>
      </c>
      <c r="D784" s="340">
        <v>76.069999999999993</v>
      </c>
      <c r="E784" s="340">
        <v>47.25</v>
      </c>
      <c r="F784" s="340">
        <v>123.32</v>
      </c>
    </row>
    <row r="785" spans="1:6" ht="12.75" customHeight="1" x14ac:dyDescent="0.25">
      <c r="A785" s="338" t="s">
        <v>6649</v>
      </c>
      <c r="B785" s="253" t="s">
        <v>1690</v>
      </c>
      <c r="C785" s="262"/>
      <c r="D785" s="340"/>
      <c r="E785" s="340"/>
      <c r="F785" s="340"/>
    </row>
    <row r="786" spans="1:6" ht="12.75" customHeight="1" x14ac:dyDescent="0.25">
      <c r="A786" s="338" t="s">
        <v>1691</v>
      </c>
      <c r="B786" s="253" t="s">
        <v>6650</v>
      </c>
      <c r="C786" s="262" t="s">
        <v>21</v>
      </c>
      <c r="D786" s="340">
        <v>93.12</v>
      </c>
      <c r="E786" s="340">
        <v>12.98</v>
      </c>
      <c r="F786" s="340">
        <v>106.1</v>
      </c>
    </row>
    <row r="787" spans="1:6" ht="12.75" customHeight="1" x14ac:dyDescent="0.2">
      <c r="A787" s="336" t="s">
        <v>1692</v>
      </c>
      <c r="B787" s="251" t="s">
        <v>6651</v>
      </c>
      <c r="C787" s="252" t="s">
        <v>21</v>
      </c>
      <c r="D787" s="337">
        <v>108.31</v>
      </c>
      <c r="E787" s="337">
        <v>13.32</v>
      </c>
      <c r="F787" s="337">
        <v>121.63</v>
      </c>
    </row>
    <row r="788" spans="1:6" ht="12.75" customHeight="1" x14ac:dyDescent="0.25">
      <c r="A788" s="338" t="s">
        <v>1693</v>
      </c>
      <c r="B788" s="253" t="s">
        <v>6652</v>
      </c>
      <c r="C788" s="262" t="s">
        <v>21</v>
      </c>
      <c r="D788" s="340">
        <v>134.9</v>
      </c>
      <c r="E788" s="340">
        <v>13.49</v>
      </c>
      <c r="F788" s="340">
        <v>148.38999999999999</v>
      </c>
    </row>
    <row r="789" spans="1:6" ht="12.75" customHeight="1" x14ac:dyDescent="0.25">
      <c r="A789" s="338" t="s">
        <v>1694</v>
      </c>
      <c r="B789" s="253" t="s">
        <v>6653</v>
      </c>
      <c r="C789" s="262" t="s">
        <v>21</v>
      </c>
      <c r="D789" s="340">
        <v>179.4</v>
      </c>
      <c r="E789" s="340">
        <v>13.99</v>
      </c>
      <c r="F789" s="340">
        <v>193.39</v>
      </c>
    </row>
    <row r="790" spans="1:6" ht="12.75" customHeight="1" x14ac:dyDescent="0.25">
      <c r="A790" s="338" t="s">
        <v>6654</v>
      </c>
      <c r="B790" s="253" t="s">
        <v>1695</v>
      </c>
      <c r="C790" s="262"/>
      <c r="D790" s="340"/>
      <c r="E790" s="340"/>
      <c r="F790" s="340"/>
    </row>
    <row r="791" spans="1:6" ht="12.75" customHeight="1" x14ac:dyDescent="0.2">
      <c r="A791" s="336" t="s">
        <v>77</v>
      </c>
      <c r="B791" s="251" t="s">
        <v>78</v>
      </c>
      <c r="C791" s="252" t="s">
        <v>25</v>
      </c>
      <c r="D791" s="337">
        <v>1039.1199999999999</v>
      </c>
      <c r="E791" s="337">
        <v>707.26</v>
      </c>
      <c r="F791" s="337">
        <v>1746.38</v>
      </c>
    </row>
    <row r="792" spans="1:6" ht="12.75" customHeight="1" x14ac:dyDescent="0.25">
      <c r="A792" s="338" t="s">
        <v>1696</v>
      </c>
      <c r="B792" s="253" t="s">
        <v>1697</v>
      </c>
      <c r="C792" s="262" t="s">
        <v>52</v>
      </c>
      <c r="D792" s="340">
        <v>3.64</v>
      </c>
      <c r="E792" s="340">
        <v>6.4</v>
      </c>
      <c r="F792" s="340">
        <v>10.039999999999999</v>
      </c>
    </row>
    <row r="793" spans="1:6" ht="12.75" customHeight="1" x14ac:dyDescent="0.25">
      <c r="A793" s="338" t="s">
        <v>6655</v>
      </c>
      <c r="B793" s="253" t="s">
        <v>1698</v>
      </c>
      <c r="C793" s="262"/>
      <c r="D793" s="340"/>
      <c r="E793" s="340"/>
      <c r="F793" s="340"/>
    </row>
    <row r="794" spans="1:6" ht="12" customHeight="1" x14ac:dyDescent="0.25">
      <c r="A794" s="333" t="s">
        <v>1699</v>
      </c>
      <c r="B794" s="247" t="s">
        <v>1700</v>
      </c>
      <c r="C794" s="247" t="s">
        <v>21</v>
      </c>
      <c r="D794" s="334">
        <v>127.05</v>
      </c>
      <c r="E794" s="335">
        <v>67.28</v>
      </c>
      <c r="F794" s="335">
        <v>194.33</v>
      </c>
    </row>
    <row r="795" spans="1:6" ht="12.75" customHeight="1" x14ac:dyDescent="0.2">
      <c r="A795" s="336" t="s">
        <v>1701</v>
      </c>
      <c r="B795" s="251" t="s">
        <v>1702</v>
      </c>
      <c r="C795" s="252" t="s">
        <v>21</v>
      </c>
      <c r="D795" s="337">
        <v>126.79</v>
      </c>
      <c r="E795" s="337">
        <v>55.84</v>
      </c>
      <c r="F795" s="337">
        <v>182.63</v>
      </c>
    </row>
    <row r="796" spans="1:6" ht="22.9" customHeight="1" x14ac:dyDescent="0.25">
      <c r="A796" s="338" t="s">
        <v>1703</v>
      </c>
      <c r="B796" s="253" t="s">
        <v>1704</v>
      </c>
      <c r="C796" s="264" t="s">
        <v>21</v>
      </c>
      <c r="D796" s="340">
        <v>145.34</v>
      </c>
      <c r="E796" s="340">
        <v>55.83</v>
      </c>
      <c r="F796" s="340">
        <v>201.17</v>
      </c>
    </row>
    <row r="797" spans="1:6" ht="24" customHeight="1" x14ac:dyDescent="0.25">
      <c r="A797" s="338" t="s">
        <v>1705</v>
      </c>
      <c r="B797" s="253" t="s">
        <v>1706</v>
      </c>
      <c r="C797" s="264" t="s">
        <v>21</v>
      </c>
      <c r="D797" s="340">
        <v>1531.55</v>
      </c>
      <c r="E797" s="340">
        <v>151.46</v>
      </c>
      <c r="F797" s="340">
        <v>1683.01</v>
      </c>
    </row>
    <row r="798" spans="1:6" ht="22.9" customHeight="1" x14ac:dyDescent="0.25">
      <c r="A798" s="338" t="s">
        <v>1707</v>
      </c>
      <c r="B798" s="253" t="s">
        <v>1708</v>
      </c>
      <c r="C798" s="264" t="s">
        <v>21</v>
      </c>
      <c r="D798" s="340">
        <v>1062.3699999999999</v>
      </c>
      <c r="E798" s="340">
        <v>100.57</v>
      </c>
      <c r="F798" s="340">
        <v>1162.94</v>
      </c>
    </row>
    <row r="799" spans="1:6" ht="12.75" customHeight="1" x14ac:dyDescent="0.2">
      <c r="A799" s="336" t="s">
        <v>6656</v>
      </c>
      <c r="B799" s="251" t="s">
        <v>1709</v>
      </c>
      <c r="C799" s="252"/>
      <c r="D799" s="337"/>
      <c r="E799" s="337"/>
      <c r="F799" s="337"/>
    </row>
    <row r="800" spans="1:6" ht="12.75" customHeight="1" x14ac:dyDescent="0.25">
      <c r="A800" s="338" t="s">
        <v>79</v>
      </c>
      <c r="B800" s="253" t="s">
        <v>80</v>
      </c>
      <c r="C800" s="264" t="s">
        <v>21</v>
      </c>
      <c r="D800" s="340">
        <v>847.59</v>
      </c>
      <c r="E800" s="340">
        <v>65.13</v>
      </c>
      <c r="F800" s="340">
        <v>912.72</v>
      </c>
    </row>
    <row r="801" spans="1:6" ht="12.75" customHeight="1" x14ac:dyDescent="0.25">
      <c r="A801" s="338" t="s">
        <v>1710</v>
      </c>
      <c r="B801" s="253" t="s">
        <v>1711</v>
      </c>
      <c r="C801" s="264" t="s">
        <v>21</v>
      </c>
      <c r="D801" s="340">
        <v>229.88</v>
      </c>
      <c r="E801" s="340"/>
      <c r="F801" s="340">
        <v>229.88</v>
      </c>
    </row>
    <row r="802" spans="1:6" ht="12.75" customHeight="1" x14ac:dyDescent="0.25">
      <c r="A802" s="338" t="s">
        <v>1712</v>
      </c>
      <c r="B802" s="253" t="s">
        <v>6657</v>
      </c>
      <c r="C802" s="264" t="s">
        <v>21</v>
      </c>
      <c r="D802" s="340">
        <v>622.91999999999996</v>
      </c>
      <c r="E802" s="340"/>
      <c r="F802" s="340">
        <v>622.91999999999996</v>
      </c>
    </row>
    <row r="803" spans="1:6" ht="12.75" customHeight="1" x14ac:dyDescent="0.25">
      <c r="A803" s="338" t="s">
        <v>81</v>
      </c>
      <c r="B803" s="253" t="s">
        <v>82</v>
      </c>
      <c r="C803" s="264" t="s">
        <v>21</v>
      </c>
      <c r="D803" s="340">
        <v>973.96</v>
      </c>
      <c r="E803" s="340">
        <v>65.13</v>
      </c>
      <c r="F803" s="340">
        <v>1039.0899999999999</v>
      </c>
    </row>
    <row r="804" spans="1:6" ht="12.75" customHeight="1" x14ac:dyDescent="0.2">
      <c r="A804" s="336" t="s">
        <v>1713</v>
      </c>
      <c r="B804" s="251" t="s">
        <v>6658</v>
      </c>
      <c r="C804" s="252" t="s">
        <v>21</v>
      </c>
      <c r="D804" s="337">
        <v>136.33000000000001</v>
      </c>
      <c r="E804" s="337"/>
      <c r="F804" s="337">
        <v>136.33000000000001</v>
      </c>
    </row>
    <row r="805" spans="1:6" ht="25.5" customHeight="1" x14ac:dyDescent="0.25">
      <c r="A805" s="338" t="s">
        <v>1714</v>
      </c>
      <c r="B805" s="254" t="s">
        <v>6659</v>
      </c>
      <c r="C805" s="264" t="s">
        <v>21</v>
      </c>
      <c r="D805" s="340">
        <v>193.97</v>
      </c>
      <c r="E805" s="340"/>
      <c r="F805" s="340">
        <v>193.97</v>
      </c>
    </row>
    <row r="806" spans="1:6" ht="25.5" customHeight="1" x14ac:dyDescent="0.25">
      <c r="A806" s="338" t="s">
        <v>1715</v>
      </c>
      <c r="B806" s="254" t="s">
        <v>6660</v>
      </c>
      <c r="C806" s="264" t="s">
        <v>21</v>
      </c>
      <c r="D806" s="340">
        <v>156.25</v>
      </c>
      <c r="E806" s="340"/>
      <c r="F806" s="340">
        <v>156.25</v>
      </c>
    </row>
    <row r="807" spans="1:6" ht="25.5" customHeight="1" x14ac:dyDescent="0.25">
      <c r="A807" s="338" t="s">
        <v>1716</v>
      </c>
      <c r="B807" s="254" t="s">
        <v>6661</v>
      </c>
      <c r="C807" s="264" t="s">
        <v>21</v>
      </c>
      <c r="D807" s="340">
        <v>171.18</v>
      </c>
      <c r="E807" s="340"/>
      <c r="F807" s="340">
        <v>171.18</v>
      </c>
    </row>
    <row r="808" spans="1:6" ht="25.5" customHeight="1" x14ac:dyDescent="0.25">
      <c r="A808" s="338" t="s">
        <v>1717</v>
      </c>
      <c r="B808" s="254" t="s">
        <v>6662</v>
      </c>
      <c r="C808" s="264" t="s">
        <v>21</v>
      </c>
      <c r="D808" s="340">
        <v>136.83000000000001</v>
      </c>
      <c r="E808" s="340"/>
      <c r="F808" s="340">
        <v>136.83000000000001</v>
      </c>
    </row>
    <row r="809" spans="1:6" ht="12.75" customHeight="1" x14ac:dyDescent="0.2">
      <c r="A809" s="336" t="s">
        <v>1718</v>
      </c>
      <c r="B809" s="251" t="s">
        <v>6663</v>
      </c>
      <c r="C809" s="252" t="s">
        <v>21</v>
      </c>
      <c r="D809" s="337">
        <v>131.82</v>
      </c>
      <c r="E809" s="337"/>
      <c r="F809" s="337">
        <v>131.82</v>
      </c>
    </row>
    <row r="810" spans="1:6" ht="12.75" customHeight="1" x14ac:dyDescent="0.25">
      <c r="A810" s="338" t="s">
        <v>1719</v>
      </c>
      <c r="B810" s="253" t="s">
        <v>6664</v>
      </c>
      <c r="C810" s="264" t="s">
        <v>21</v>
      </c>
      <c r="D810" s="340">
        <v>176.39</v>
      </c>
      <c r="E810" s="340"/>
      <c r="F810" s="340">
        <v>176.39</v>
      </c>
    </row>
    <row r="811" spans="1:6" ht="12.75" customHeight="1" x14ac:dyDescent="0.25">
      <c r="A811" s="338" t="s">
        <v>1720</v>
      </c>
      <c r="B811" s="253" t="s">
        <v>6665</v>
      </c>
      <c r="C811" s="264" t="s">
        <v>21</v>
      </c>
      <c r="D811" s="340">
        <v>117.37</v>
      </c>
      <c r="E811" s="340"/>
      <c r="F811" s="340">
        <v>117.37</v>
      </c>
    </row>
    <row r="812" spans="1:6" ht="12.75" customHeight="1" x14ac:dyDescent="0.2">
      <c r="A812" s="336" t="s">
        <v>1721</v>
      </c>
      <c r="B812" s="251" t="s">
        <v>6666</v>
      </c>
      <c r="C812" s="252" t="s">
        <v>21</v>
      </c>
      <c r="D812" s="337">
        <v>178.02</v>
      </c>
      <c r="E812" s="337"/>
      <c r="F812" s="337">
        <v>178.02</v>
      </c>
    </row>
    <row r="813" spans="1:6" ht="12.75" customHeight="1" x14ac:dyDescent="0.25">
      <c r="A813" s="338" t="s">
        <v>1722</v>
      </c>
      <c r="B813" s="253" t="s">
        <v>6667</v>
      </c>
      <c r="C813" s="264" t="s">
        <v>21</v>
      </c>
      <c r="D813" s="340">
        <v>203.94</v>
      </c>
      <c r="E813" s="340"/>
      <c r="F813" s="340">
        <v>203.94</v>
      </c>
    </row>
    <row r="814" spans="1:6" ht="12.75" customHeight="1" x14ac:dyDescent="0.25">
      <c r="A814" s="338" t="s">
        <v>1723</v>
      </c>
      <c r="B814" s="253" t="s">
        <v>6668</v>
      </c>
      <c r="C814" s="264" t="s">
        <v>21</v>
      </c>
      <c r="D814" s="340">
        <v>961.59</v>
      </c>
      <c r="E814" s="340"/>
      <c r="F814" s="340">
        <v>961.59</v>
      </c>
    </row>
    <row r="815" spans="1:6" ht="12.75" customHeight="1" x14ac:dyDescent="0.25">
      <c r="A815" s="338" t="s">
        <v>1724</v>
      </c>
      <c r="B815" s="253" t="s">
        <v>6669</v>
      </c>
      <c r="C815" s="264" t="s">
        <v>21</v>
      </c>
      <c r="D815" s="340">
        <v>663</v>
      </c>
      <c r="E815" s="340"/>
      <c r="F815" s="340">
        <v>663</v>
      </c>
    </row>
    <row r="816" spans="1:6" ht="24" customHeight="1" x14ac:dyDescent="0.25">
      <c r="A816" s="338" t="s">
        <v>1725</v>
      </c>
      <c r="B816" s="253" t="s">
        <v>6670</v>
      </c>
      <c r="C816" s="264" t="s">
        <v>21</v>
      </c>
      <c r="D816" s="340">
        <v>1245.1400000000001</v>
      </c>
      <c r="E816" s="340"/>
      <c r="F816" s="340">
        <v>1245.1400000000001</v>
      </c>
    </row>
    <row r="817" spans="1:6" ht="12.75" customHeight="1" x14ac:dyDescent="0.25">
      <c r="A817" s="338" t="s">
        <v>1726</v>
      </c>
      <c r="B817" s="253" t="s">
        <v>1727</v>
      </c>
      <c r="C817" s="264" t="s">
        <v>21</v>
      </c>
      <c r="D817" s="340">
        <v>318.97000000000003</v>
      </c>
      <c r="E817" s="340">
        <v>60.43</v>
      </c>
      <c r="F817" s="340">
        <v>379.4</v>
      </c>
    </row>
    <row r="818" spans="1:6" ht="12.75" customHeight="1" x14ac:dyDescent="0.2">
      <c r="A818" s="336" t="s">
        <v>1728</v>
      </c>
      <c r="B818" s="251" t="s">
        <v>6671</v>
      </c>
      <c r="C818" s="252" t="s">
        <v>21</v>
      </c>
      <c r="D818" s="337">
        <v>222.65</v>
      </c>
      <c r="E818" s="337"/>
      <c r="F818" s="337">
        <v>222.65</v>
      </c>
    </row>
    <row r="819" spans="1:6" ht="12.75" customHeight="1" x14ac:dyDescent="0.25">
      <c r="A819" s="338" t="s">
        <v>1729</v>
      </c>
      <c r="B819" s="253" t="s">
        <v>6672</v>
      </c>
      <c r="C819" s="264" t="s">
        <v>21</v>
      </c>
      <c r="D819" s="340">
        <v>220.91</v>
      </c>
      <c r="E819" s="340"/>
      <c r="F819" s="340">
        <v>220.91</v>
      </c>
    </row>
    <row r="820" spans="1:6" ht="12.75" customHeight="1" x14ac:dyDescent="0.2">
      <c r="A820" s="338" t="s">
        <v>1730</v>
      </c>
      <c r="B820" s="253" t="s">
        <v>6673</v>
      </c>
      <c r="C820" s="264" t="s">
        <v>21</v>
      </c>
      <c r="D820" s="340">
        <v>223.84</v>
      </c>
      <c r="E820" s="344"/>
      <c r="F820" s="340">
        <v>223.84</v>
      </c>
    </row>
    <row r="821" spans="1:6" ht="25.5" customHeight="1" x14ac:dyDescent="0.25">
      <c r="A821" s="338" t="s">
        <v>1731</v>
      </c>
      <c r="B821" s="254" t="s">
        <v>6674</v>
      </c>
      <c r="C821" s="264" t="s">
        <v>21</v>
      </c>
      <c r="D821" s="340">
        <v>189.69</v>
      </c>
      <c r="E821" s="339"/>
      <c r="F821" s="340">
        <v>189.69</v>
      </c>
    </row>
    <row r="822" spans="1:6" ht="22.9" customHeight="1" x14ac:dyDescent="0.25">
      <c r="A822" s="338" t="s">
        <v>1732</v>
      </c>
      <c r="B822" s="253" t="s">
        <v>6675</v>
      </c>
      <c r="C822" s="264" t="s">
        <v>21</v>
      </c>
      <c r="D822" s="340">
        <v>233.18</v>
      </c>
      <c r="E822" s="340"/>
      <c r="F822" s="340">
        <v>233.18</v>
      </c>
    </row>
    <row r="823" spans="1:6" ht="25.5" customHeight="1" x14ac:dyDescent="0.25">
      <c r="A823" s="338" t="s">
        <v>1733</v>
      </c>
      <c r="B823" s="254" t="s">
        <v>6676</v>
      </c>
      <c r="C823" s="264" t="s">
        <v>21</v>
      </c>
      <c r="D823" s="340">
        <v>247.67</v>
      </c>
      <c r="E823" s="339"/>
      <c r="F823" s="340">
        <v>247.67</v>
      </c>
    </row>
    <row r="824" spans="1:6" ht="25.5" customHeight="1" x14ac:dyDescent="0.25">
      <c r="A824" s="338" t="s">
        <v>6677</v>
      </c>
      <c r="B824" s="254" t="s">
        <v>1734</v>
      </c>
      <c r="C824" s="264"/>
      <c r="D824" s="340"/>
      <c r="E824" s="339"/>
      <c r="F824" s="340"/>
    </row>
    <row r="825" spans="1:6" ht="25.5" customHeight="1" x14ac:dyDescent="0.25">
      <c r="A825" s="338" t="s">
        <v>153</v>
      </c>
      <c r="B825" s="254" t="s">
        <v>154</v>
      </c>
      <c r="C825" s="264" t="s">
        <v>21</v>
      </c>
      <c r="D825" s="340">
        <v>105.41</v>
      </c>
      <c r="E825" s="339">
        <v>108.23</v>
      </c>
      <c r="F825" s="340">
        <v>213.64</v>
      </c>
    </row>
    <row r="826" spans="1:6" ht="25.5" customHeight="1" x14ac:dyDescent="0.25">
      <c r="A826" s="338" t="s">
        <v>6678</v>
      </c>
      <c r="B826" s="254" t="s">
        <v>6679</v>
      </c>
      <c r="C826" s="264"/>
      <c r="D826" s="340"/>
      <c r="E826" s="339"/>
      <c r="F826" s="340"/>
    </row>
    <row r="827" spans="1:6" ht="25.5" customHeight="1" x14ac:dyDescent="0.25">
      <c r="A827" s="338" t="s">
        <v>1735</v>
      </c>
      <c r="B827" s="254" t="s">
        <v>1736</v>
      </c>
      <c r="C827" s="264" t="s">
        <v>21</v>
      </c>
      <c r="D827" s="340"/>
      <c r="E827" s="339">
        <v>37.4</v>
      </c>
      <c r="F827" s="340">
        <v>37.4</v>
      </c>
    </row>
    <row r="828" spans="1:6" ht="25.5" customHeight="1" x14ac:dyDescent="0.25">
      <c r="A828" s="338" t="s">
        <v>1737</v>
      </c>
      <c r="B828" s="254" t="s">
        <v>1738</v>
      </c>
      <c r="C828" s="264" t="s">
        <v>569</v>
      </c>
      <c r="D828" s="340">
        <v>2.52</v>
      </c>
      <c r="E828" s="339">
        <v>5.13</v>
      </c>
      <c r="F828" s="340">
        <v>7.65</v>
      </c>
    </row>
    <row r="829" spans="1:6" ht="25.5" customHeight="1" x14ac:dyDescent="0.25">
      <c r="A829" s="338" t="s">
        <v>1739</v>
      </c>
      <c r="B829" s="254" t="s">
        <v>1740</v>
      </c>
      <c r="C829" s="264" t="s">
        <v>569</v>
      </c>
      <c r="D829" s="340">
        <v>2.94</v>
      </c>
      <c r="E829" s="339">
        <v>5.13</v>
      </c>
      <c r="F829" s="340">
        <v>8.07</v>
      </c>
    </row>
    <row r="830" spans="1:6" ht="25.5" customHeight="1" x14ac:dyDescent="0.25">
      <c r="A830" s="338" t="s">
        <v>1741</v>
      </c>
      <c r="B830" s="254" t="s">
        <v>1742</v>
      </c>
      <c r="C830" s="264" t="s">
        <v>569</v>
      </c>
      <c r="D830" s="340">
        <v>3.75</v>
      </c>
      <c r="E830" s="339">
        <v>5.13</v>
      </c>
      <c r="F830" s="340">
        <v>8.8800000000000008</v>
      </c>
    </row>
    <row r="831" spans="1:6" ht="25.5" customHeight="1" x14ac:dyDescent="0.25">
      <c r="A831" s="338" t="s">
        <v>1743</v>
      </c>
      <c r="B831" s="254" t="s">
        <v>1744</v>
      </c>
      <c r="C831" s="264" t="s">
        <v>569</v>
      </c>
      <c r="D831" s="340">
        <v>4.0199999999999996</v>
      </c>
      <c r="E831" s="339">
        <v>5.13</v>
      </c>
      <c r="F831" s="340">
        <v>9.15</v>
      </c>
    </row>
    <row r="832" spans="1:6" ht="12" customHeight="1" x14ac:dyDescent="0.25">
      <c r="A832" s="333" t="s">
        <v>1745</v>
      </c>
      <c r="B832" s="247" t="s">
        <v>1746</v>
      </c>
      <c r="C832" s="248" t="s">
        <v>569</v>
      </c>
      <c r="D832" s="334">
        <v>5.33</v>
      </c>
      <c r="E832" s="335">
        <v>5.13</v>
      </c>
      <c r="F832" s="335">
        <v>10.46</v>
      </c>
    </row>
    <row r="833" spans="1:6" ht="25.5" customHeight="1" x14ac:dyDescent="0.25">
      <c r="A833" s="338" t="s">
        <v>6220</v>
      </c>
      <c r="B833" s="254" t="s">
        <v>1747</v>
      </c>
      <c r="C833" s="262"/>
      <c r="D833" s="340"/>
      <c r="E833" s="339"/>
      <c r="F833" s="340"/>
    </row>
    <row r="834" spans="1:6" ht="25.5" customHeight="1" x14ac:dyDescent="0.25">
      <c r="A834" s="338" t="s">
        <v>6680</v>
      </c>
      <c r="B834" s="254" t="s">
        <v>1748</v>
      </c>
      <c r="C834" s="262"/>
      <c r="D834" s="340"/>
      <c r="E834" s="339"/>
      <c r="F834" s="340"/>
    </row>
    <row r="835" spans="1:6" ht="25.5" customHeight="1" x14ac:dyDescent="0.25">
      <c r="A835" s="338" t="s">
        <v>1749</v>
      </c>
      <c r="B835" s="254" t="s">
        <v>6681</v>
      </c>
      <c r="C835" s="262" t="s">
        <v>21</v>
      </c>
      <c r="D835" s="340">
        <v>99.34</v>
      </c>
      <c r="E835" s="339">
        <v>46.75</v>
      </c>
      <c r="F835" s="340">
        <v>146.09</v>
      </c>
    </row>
    <row r="836" spans="1:6" ht="25.5" customHeight="1" x14ac:dyDescent="0.25">
      <c r="A836" s="338" t="s">
        <v>1750</v>
      </c>
      <c r="B836" s="254" t="s">
        <v>6682</v>
      </c>
      <c r="C836" s="262" t="s">
        <v>21</v>
      </c>
      <c r="D836" s="340">
        <v>106.62</v>
      </c>
      <c r="E836" s="339">
        <v>48.62</v>
      </c>
      <c r="F836" s="340">
        <v>155.24</v>
      </c>
    </row>
    <row r="837" spans="1:6" ht="12.75" customHeight="1" x14ac:dyDescent="0.25">
      <c r="A837" s="338" t="s">
        <v>1751</v>
      </c>
      <c r="B837" s="253" t="s">
        <v>6683</v>
      </c>
      <c r="C837" s="262" t="s">
        <v>21</v>
      </c>
      <c r="D837" s="340">
        <v>113.89</v>
      </c>
      <c r="E837" s="340">
        <v>50.49</v>
      </c>
      <c r="F837" s="340">
        <v>164.38</v>
      </c>
    </row>
    <row r="838" spans="1:6" ht="25.5" customHeight="1" x14ac:dyDescent="0.25">
      <c r="A838" s="338" t="s">
        <v>1752</v>
      </c>
      <c r="B838" s="254" t="s">
        <v>6684</v>
      </c>
      <c r="C838" s="262" t="s">
        <v>21</v>
      </c>
      <c r="D838" s="340">
        <v>125</v>
      </c>
      <c r="E838" s="339">
        <v>54.23</v>
      </c>
      <c r="F838" s="340">
        <v>179.23</v>
      </c>
    </row>
    <row r="839" spans="1:6" ht="25.5" customHeight="1" x14ac:dyDescent="0.25">
      <c r="A839" s="338" t="s">
        <v>83</v>
      </c>
      <c r="B839" s="254" t="s">
        <v>6685</v>
      </c>
      <c r="C839" s="262" t="s">
        <v>21</v>
      </c>
      <c r="D839" s="340">
        <v>67.88</v>
      </c>
      <c r="E839" s="339">
        <v>35.53</v>
      </c>
      <c r="F839" s="340">
        <v>103.41</v>
      </c>
    </row>
    <row r="840" spans="1:6" ht="25.5" customHeight="1" x14ac:dyDescent="0.25">
      <c r="A840" s="338" t="s">
        <v>513</v>
      </c>
      <c r="B840" s="254" t="s">
        <v>6686</v>
      </c>
      <c r="C840" s="262" t="s">
        <v>21</v>
      </c>
      <c r="D840" s="340">
        <v>75.16</v>
      </c>
      <c r="E840" s="339">
        <v>37.4</v>
      </c>
      <c r="F840" s="340">
        <v>112.56</v>
      </c>
    </row>
    <row r="841" spans="1:6" ht="25.5" customHeight="1" x14ac:dyDescent="0.25">
      <c r="A841" s="338" t="s">
        <v>1753</v>
      </c>
      <c r="B841" s="254" t="s">
        <v>6687</v>
      </c>
      <c r="C841" s="262" t="s">
        <v>21</v>
      </c>
      <c r="D841" s="340">
        <v>82.44</v>
      </c>
      <c r="E841" s="339">
        <v>39.270000000000003</v>
      </c>
      <c r="F841" s="340">
        <v>121.71</v>
      </c>
    </row>
    <row r="842" spans="1:6" ht="25.5" customHeight="1" x14ac:dyDescent="0.25">
      <c r="A842" s="338" t="s">
        <v>1754</v>
      </c>
      <c r="B842" s="254" t="s">
        <v>6688</v>
      </c>
      <c r="C842" s="262" t="s">
        <v>21</v>
      </c>
      <c r="D842" s="340">
        <v>90.08</v>
      </c>
      <c r="E842" s="339">
        <v>43.01</v>
      </c>
      <c r="F842" s="340">
        <v>133.09</v>
      </c>
    </row>
    <row r="843" spans="1:6" ht="25.5" customHeight="1" x14ac:dyDescent="0.25">
      <c r="A843" s="338" t="s">
        <v>1755</v>
      </c>
      <c r="B843" s="254" t="s">
        <v>1756</v>
      </c>
      <c r="C843" s="262" t="s">
        <v>21</v>
      </c>
      <c r="D843" s="340">
        <v>76.91</v>
      </c>
      <c r="E843" s="339">
        <v>44.88</v>
      </c>
      <c r="F843" s="340">
        <v>121.79</v>
      </c>
    </row>
    <row r="844" spans="1:6" ht="12.75" customHeight="1" x14ac:dyDescent="0.2">
      <c r="A844" s="336" t="s">
        <v>1757</v>
      </c>
      <c r="B844" s="251" t="s">
        <v>1758</v>
      </c>
      <c r="C844" s="252" t="s">
        <v>21</v>
      </c>
      <c r="D844" s="337">
        <v>57.45</v>
      </c>
      <c r="E844" s="337">
        <v>33.659999999999997</v>
      </c>
      <c r="F844" s="337">
        <v>91.11</v>
      </c>
    </row>
    <row r="845" spans="1:6" ht="12.75" customHeight="1" x14ac:dyDescent="0.25">
      <c r="A845" s="338" t="s">
        <v>1759</v>
      </c>
      <c r="B845" s="253" t="s">
        <v>1760</v>
      </c>
      <c r="C845" s="262" t="s">
        <v>21</v>
      </c>
      <c r="D845" s="340">
        <v>70.19</v>
      </c>
      <c r="E845" s="340">
        <v>24.31</v>
      </c>
      <c r="F845" s="340">
        <v>94.5</v>
      </c>
    </row>
    <row r="846" spans="1:6" ht="12.75" customHeight="1" x14ac:dyDescent="0.2">
      <c r="A846" s="336" t="s">
        <v>1761</v>
      </c>
      <c r="B846" s="251" t="s">
        <v>1762</v>
      </c>
      <c r="C846" s="252" t="s">
        <v>21</v>
      </c>
      <c r="D846" s="337">
        <v>21.64</v>
      </c>
      <c r="E846" s="337">
        <v>4.7699999999999996</v>
      </c>
      <c r="F846" s="337">
        <v>26.41</v>
      </c>
    </row>
    <row r="847" spans="1:6" ht="12.75" customHeight="1" x14ac:dyDescent="0.2">
      <c r="A847" s="338" t="s">
        <v>1763</v>
      </c>
      <c r="B847" s="253" t="s">
        <v>1764</v>
      </c>
      <c r="C847" s="262" t="s">
        <v>21</v>
      </c>
      <c r="D847" s="344">
        <v>13.69</v>
      </c>
      <c r="E847" s="340">
        <v>4.7699999999999996</v>
      </c>
      <c r="F847" s="340">
        <v>18.46</v>
      </c>
    </row>
    <row r="848" spans="1:6" ht="12.75" customHeight="1" x14ac:dyDescent="0.25">
      <c r="A848" s="338" t="s">
        <v>6689</v>
      </c>
      <c r="B848" s="253" t="s">
        <v>1765</v>
      </c>
      <c r="C848" s="255"/>
      <c r="D848" s="340"/>
      <c r="E848" s="340"/>
      <c r="F848" s="340"/>
    </row>
    <row r="849" spans="1:6" ht="22.9" customHeight="1" x14ac:dyDescent="0.25">
      <c r="A849" s="338" t="s">
        <v>155</v>
      </c>
      <c r="B849" s="253" t="s">
        <v>6690</v>
      </c>
      <c r="C849" s="255" t="s">
        <v>32</v>
      </c>
      <c r="D849" s="340">
        <v>18.47</v>
      </c>
      <c r="E849" s="340"/>
      <c r="F849" s="340">
        <v>18.47</v>
      </c>
    </row>
    <row r="850" spans="1:6" ht="24" customHeight="1" x14ac:dyDescent="0.25">
      <c r="A850" s="338" t="s">
        <v>1766</v>
      </c>
      <c r="B850" s="253" t="s">
        <v>1767</v>
      </c>
      <c r="C850" s="255" t="s">
        <v>32</v>
      </c>
      <c r="D850" s="340"/>
      <c r="E850" s="340">
        <v>4.83</v>
      </c>
      <c r="F850" s="340">
        <v>4.83</v>
      </c>
    </row>
    <row r="851" spans="1:6" ht="22.9" customHeight="1" x14ac:dyDescent="0.25">
      <c r="A851" s="338" t="s">
        <v>1768</v>
      </c>
      <c r="B851" s="253" t="s">
        <v>1769</v>
      </c>
      <c r="C851" s="255" t="s">
        <v>32</v>
      </c>
      <c r="D851" s="340">
        <v>20.97</v>
      </c>
      <c r="E851" s="340"/>
      <c r="F851" s="340">
        <v>20.97</v>
      </c>
    </row>
    <row r="852" spans="1:6" ht="22.9" customHeight="1" x14ac:dyDescent="0.25">
      <c r="A852" s="338" t="s">
        <v>1770</v>
      </c>
      <c r="B852" s="253" t="s">
        <v>6691</v>
      </c>
      <c r="C852" s="255" t="s">
        <v>32</v>
      </c>
      <c r="D852" s="340">
        <v>17</v>
      </c>
      <c r="E852" s="340"/>
      <c r="F852" s="340">
        <v>17</v>
      </c>
    </row>
    <row r="853" spans="1:6" ht="12.75" customHeight="1" x14ac:dyDescent="0.2">
      <c r="A853" s="336" t="s">
        <v>1771</v>
      </c>
      <c r="B853" s="251" t="s">
        <v>6692</v>
      </c>
      <c r="C853" s="252" t="s">
        <v>32</v>
      </c>
      <c r="D853" s="337">
        <v>18.350000000000001</v>
      </c>
      <c r="E853" s="337"/>
      <c r="F853" s="337">
        <v>18.350000000000001</v>
      </c>
    </row>
    <row r="854" spans="1:6" ht="12.75" customHeight="1" x14ac:dyDescent="0.2">
      <c r="A854" s="336" t="s">
        <v>1772</v>
      </c>
      <c r="B854" s="251" t="s">
        <v>6693</v>
      </c>
      <c r="C854" s="252" t="s">
        <v>32</v>
      </c>
      <c r="D854" s="337">
        <v>15.59</v>
      </c>
      <c r="E854" s="337">
        <v>4.83</v>
      </c>
      <c r="F854" s="337">
        <v>20.420000000000002</v>
      </c>
    </row>
    <row r="855" spans="1:6" ht="12.75" customHeight="1" x14ac:dyDescent="0.25">
      <c r="A855" s="338" t="s">
        <v>6694</v>
      </c>
      <c r="B855" s="253" t="s">
        <v>6695</v>
      </c>
      <c r="C855" s="262"/>
      <c r="D855" s="340"/>
      <c r="E855" s="340"/>
      <c r="F855" s="340"/>
    </row>
    <row r="856" spans="1:6" ht="22.9" customHeight="1" x14ac:dyDescent="0.25">
      <c r="A856" s="338" t="s">
        <v>1773</v>
      </c>
      <c r="B856" s="253" t="s">
        <v>6696</v>
      </c>
      <c r="C856" s="262" t="s">
        <v>25</v>
      </c>
      <c r="D856" s="340">
        <v>3109.65</v>
      </c>
      <c r="E856" s="340">
        <v>720.36</v>
      </c>
      <c r="F856" s="340">
        <v>3830.01</v>
      </c>
    </row>
    <row r="857" spans="1:6" ht="22.9" customHeight="1" x14ac:dyDescent="0.25">
      <c r="A857" s="338" t="s">
        <v>1774</v>
      </c>
      <c r="B857" s="253" t="s">
        <v>6697</v>
      </c>
      <c r="C857" s="262" t="s">
        <v>25</v>
      </c>
      <c r="D857" s="340">
        <v>3015.88</v>
      </c>
      <c r="E857" s="340">
        <v>794.71</v>
      </c>
      <c r="F857" s="340">
        <v>3810.59</v>
      </c>
    </row>
    <row r="858" spans="1:6" ht="22.9" customHeight="1" x14ac:dyDescent="0.25">
      <c r="A858" s="338" t="s">
        <v>1775</v>
      </c>
      <c r="B858" s="253" t="s">
        <v>6698</v>
      </c>
      <c r="C858" s="262" t="s">
        <v>25</v>
      </c>
      <c r="D858" s="340">
        <v>2659.87</v>
      </c>
      <c r="E858" s="340">
        <v>684.89</v>
      </c>
      <c r="F858" s="340">
        <v>3344.76</v>
      </c>
    </row>
    <row r="859" spans="1:6" ht="22.9" customHeight="1" x14ac:dyDescent="0.25">
      <c r="A859" s="338" t="s">
        <v>1776</v>
      </c>
      <c r="B859" s="253" t="s">
        <v>6699</v>
      </c>
      <c r="C859" s="262" t="s">
        <v>25</v>
      </c>
      <c r="D859" s="340">
        <v>2406.84</v>
      </c>
      <c r="E859" s="340">
        <v>677.98</v>
      </c>
      <c r="F859" s="340">
        <v>3084.82</v>
      </c>
    </row>
    <row r="860" spans="1:6" ht="25.5" customHeight="1" x14ac:dyDescent="0.25">
      <c r="A860" s="338" t="s">
        <v>1777</v>
      </c>
      <c r="B860" s="254" t="s">
        <v>6700</v>
      </c>
      <c r="C860" s="262" t="s">
        <v>25</v>
      </c>
      <c r="D860" s="340">
        <v>2635.78</v>
      </c>
      <c r="E860" s="340">
        <v>726.4</v>
      </c>
      <c r="F860" s="340">
        <v>3362.18</v>
      </c>
    </row>
    <row r="861" spans="1:6" ht="25.5" customHeight="1" x14ac:dyDescent="0.25">
      <c r="A861" s="338" t="s">
        <v>6701</v>
      </c>
      <c r="B861" s="254" t="s">
        <v>6702</v>
      </c>
      <c r="C861" s="262"/>
      <c r="D861" s="340"/>
      <c r="E861" s="340"/>
      <c r="F861" s="340"/>
    </row>
    <row r="862" spans="1:6" ht="25.5" customHeight="1" x14ac:dyDescent="0.25">
      <c r="A862" s="338" t="s">
        <v>1778</v>
      </c>
      <c r="B862" s="254" t="s">
        <v>1779</v>
      </c>
      <c r="C862" s="262" t="s">
        <v>25</v>
      </c>
      <c r="D862" s="340">
        <v>3509.56</v>
      </c>
      <c r="E862" s="340">
        <v>1122</v>
      </c>
      <c r="F862" s="340">
        <v>4631.5600000000004</v>
      </c>
    </row>
    <row r="863" spans="1:6" ht="12.75" customHeight="1" x14ac:dyDescent="0.25">
      <c r="A863" s="338" t="s">
        <v>1780</v>
      </c>
      <c r="B863" s="253" t="s">
        <v>1781</v>
      </c>
      <c r="C863" s="262" t="s">
        <v>52</v>
      </c>
      <c r="D863" s="340">
        <v>0.18</v>
      </c>
      <c r="E863" s="340">
        <v>5.23</v>
      </c>
      <c r="F863" s="340">
        <v>5.41</v>
      </c>
    </row>
    <row r="864" spans="1:6" ht="12.75" customHeight="1" x14ac:dyDescent="0.25">
      <c r="A864" s="338" t="s">
        <v>1782</v>
      </c>
      <c r="B864" s="253" t="s">
        <v>1783</v>
      </c>
      <c r="C864" s="262" t="s">
        <v>52</v>
      </c>
      <c r="D864" s="340">
        <v>0.45</v>
      </c>
      <c r="E864" s="340">
        <v>13.84</v>
      </c>
      <c r="F864" s="340">
        <v>14.29</v>
      </c>
    </row>
    <row r="865" spans="1:6" ht="12.75" customHeight="1" x14ac:dyDescent="0.25">
      <c r="A865" s="338" t="s">
        <v>6221</v>
      </c>
      <c r="B865" s="253" t="s">
        <v>1784</v>
      </c>
      <c r="C865" s="262"/>
      <c r="D865" s="340"/>
      <c r="E865" s="340"/>
      <c r="F865" s="340"/>
    </row>
    <row r="866" spans="1:6" ht="22.9" customHeight="1" x14ac:dyDescent="0.25">
      <c r="A866" s="338" t="s">
        <v>6703</v>
      </c>
      <c r="B866" s="253" t="s">
        <v>1785</v>
      </c>
      <c r="C866" s="262"/>
      <c r="D866" s="340"/>
      <c r="E866" s="340"/>
      <c r="F866" s="340"/>
    </row>
    <row r="867" spans="1:6" ht="12.75" customHeight="1" x14ac:dyDescent="0.25">
      <c r="A867" s="338" t="s">
        <v>1786</v>
      </c>
      <c r="B867" s="253" t="s">
        <v>1787</v>
      </c>
      <c r="C867" s="262" t="s">
        <v>21</v>
      </c>
      <c r="D867" s="340">
        <v>26.88</v>
      </c>
      <c r="E867" s="340">
        <v>27.14</v>
      </c>
      <c r="F867" s="340">
        <v>54.02</v>
      </c>
    </row>
    <row r="868" spans="1:6" ht="12" customHeight="1" x14ac:dyDescent="0.25">
      <c r="A868" s="333" t="s">
        <v>1788</v>
      </c>
      <c r="B868" s="247" t="s">
        <v>1789</v>
      </c>
      <c r="C868" s="247" t="s">
        <v>21</v>
      </c>
      <c r="D868" s="334">
        <v>52.48</v>
      </c>
      <c r="E868" s="335">
        <v>27.14</v>
      </c>
      <c r="F868" s="335">
        <v>79.62</v>
      </c>
    </row>
    <row r="869" spans="1:6" ht="12.75" customHeight="1" x14ac:dyDescent="0.2">
      <c r="A869" s="336" t="s">
        <v>1790</v>
      </c>
      <c r="B869" s="251" t="s">
        <v>1791</v>
      </c>
      <c r="C869" s="252" t="s">
        <v>21</v>
      </c>
      <c r="D869" s="337">
        <v>32.96</v>
      </c>
      <c r="E869" s="337">
        <v>27.14</v>
      </c>
      <c r="F869" s="337">
        <v>60.1</v>
      </c>
    </row>
    <row r="870" spans="1:6" ht="22.9" customHeight="1" x14ac:dyDescent="0.25">
      <c r="A870" s="338" t="s">
        <v>1792</v>
      </c>
      <c r="B870" s="253" t="s">
        <v>1793</v>
      </c>
      <c r="C870" s="264" t="s">
        <v>21</v>
      </c>
      <c r="D870" s="340">
        <v>79.38</v>
      </c>
      <c r="E870" s="339">
        <v>40.71</v>
      </c>
      <c r="F870" s="340">
        <v>120.09</v>
      </c>
    </row>
    <row r="871" spans="1:6" ht="12.75" customHeight="1" x14ac:dyDescent="0.2">
      <c r="A871" s="338" t="s">
        <v>1794</v>
      </c>
      <c r="B871" s="253" t="s">
        <v>1795</v>
      </c>
      <c r="C871" s="264" t="s">
        <v>21</v>
      </c>
      <c r="D871" s="344">
        <v>89.91</v>
      </c>
      <c r="E871" s="340">
        <v>40.71</v>
      </c>
      <c r="F871" s="340">
        <v>130.62</v>
      </c>
    </row>
    <row r="872" spans="1:6" ht="22.9" customHeight="1" x14ac:dyDescent="0.25">
      <c r="A872" s="338" t="s">
        <v>1796</v>
      </c>
      <c r="B872" s="253" t="s">
        <v>1797</v>
      </c>
      <c r="C872" s="264" t="s">
        <v>52</v>
      </c>
      <c r="D872" s="340">
        <v>0.91</v>
      </c>
      <c r="E872" s="339">
        <v>11.97</v>
      </c>
      <c r="F872" s="340">
        <v>12.88</v>
      </c>
    </row>
    <row r="873" spans="1:6" ht="25.5" customHeight="1" x14ac:dyDescent="0.25">
      <c r="A873" s="338" t="s">
        <v>1798</v>
      </c>
      <c r="B873" s="254" t="s">
        <v>6704</v>
      </c>
      <c r="C873" s="264" t="s">
        <v>52</v>
      </c>
      <c r="D873" s="340">
        <v>12.45</v>
      </c>
      <c r="E873" s="339">
        <v>14.96</v>
      </c>
      <c r="F873" s="340">
        <v>27.41</v>
      </c>
    </row>
    <row r="874" spans="1:6" ht="25.5" customHeight="1" x14ac:dyDescent="0.25">
      <c r="A874" s="338" t="s">
        <v>1799</v>
      </c>
      <c r="B874" s="254" t="s">
        <v>1800</v>
      </c>
      <c r="C874" s="264" t="s">
        <v>52</v>
      </c>
      <c r="D874" s="340">
        <v>18.66</v>
      </c>
      <c r="E874" s="339">
        <v>14.96</v>
      </c>
      <c r="F874" s="340">
        <v>33.619999999999997</v>
      </c>
    </row>
    <row r="875" spans="1:6" ht="25.5" customHeight="1" x14ac:dyDescent="0.25">
      <c r="A875" s="338" t="s">
        <v>6705</v>
      </c>
      <c r="B875" s="254" t="s">
        <v>1801</v>
      </c>
      <c r="C875" s="264"/>
      <c r="D875" s="340"/>
      <c r="E875" s="340"/>
      <c r="F875" s="340"/>
    </row>
    <row r="876" spans="1:6" ht="12.75" customHeight="1" x14ac:dyDescent="0.2">
      <c r="A876" s="336" t="s">
        <v>84</v>
      </c>
      <c r="B876" s="251" t="s">
        <v>6706</v>
      </c>
      <c r="C876" s="252" t="s">
        <v>21</v>
      </c>
      <c r="D876" s="337">
        <v>45.12</v>
      </c>
      <c r="E876" s="337">
        <v>14.96</v>
      </c>
      <c r="F876" s="337">
        <v>60.08</v>
      </c>
    </row>
    <row r="877" spans="1:6" ht="22.9" customHeight="1" x14ac:dyDescent="0.25">
      <c r="A877" s="338" t="s">
        <v>1802</v>
      </c>
      <c r="B877" s="253" t="s">
        <v>6707</v>
      </c>
      <c r="C877" s="264" t="s">
        <v>21</v>
      </c>
      <c r="D877" s="340">
        <v>66.17</v>
      </c>
      <c r="E877" s="340">
        <v>14.96</v>
      </c>
      <c r="F877" s="340">
        <v>81.13</v>
      </c>
    </row>
    <row r="878" spans="1:6" ht="12.75" customHeight="1" x14ac:dyDescent="0.25">
      <c r="A878" s="338" t="s">
        <v>1803</v>
      </c>
      <c r="B878" s="253" t="s">
        <v>6708</v>
      </c>
      <c r="C878" s="264" t="s">
        <v>21</v>
      </c>
      <c r="D878" s="340">
        <v>141.24</v>
      </c>
      <c r="E878" s="340">
        <v>14.96</v>
      </c>
      <c r="F878" s="340">
        <v>156.19999999999999</v>
      </c>
    </row>
    <row r="879" spans="1:6" ht="22.9" customHeight="1" x14ac:dyDescent="0.25">
      <c r="A879" s="338" t="s">
        <v>1804</v>
      </c>
      <c r="B879" s="253" t="s">
        <v>6709</v>
      </c>
      <c r="C879" s="264" t="s">
        <v>21</v>
      </c>
      <c r="D879" s="340">
        <v>153.97</v>
      </c>
      <c r="E879" s="340">
        <v>14.96</v>
      </c>
      <c r="F879" s="340">
        <v>168.93</v>
      </c>
    </row>
    <row r="880" spans="1:6" ht="22.9" customHeight="1" x14ac:dyDescent="0.25">
      <c r="A880" s="338" t="s">
        <v>1805</v>
      </c>
      <c r="B880" s="253" t="s">
        <v>6710</v>
      </c>
      <c r="C880" s="264" t="s">
        <v>52</v>
      </c>
      <c r="D880" s="340">
        <v>81.260000000000005</v>
      </c>
      <c r="E880" s="340">
        <v>7.48</v>
      </c>
      <c r="F880" s="340">
        <v>88.74</v>
      </c>
    </row>
    <row r="881" spans="1:6" ht="12.75" customHeight="1" x14ac:dyDescent="0.25">
      <c r="A881" s="338" t="s">
        <v>1806</v>
      </c>
      <c r="B881" s="253" t="s">
        <v>6711</v>
      </c>
      <c r="C881" s="264" t="s">
        <v>52</v>
      </c>
      <c r="D881" s="340">
        <v>71.430000000000007</v>
      </c>
      <c r="E881" s="340">
        <v>7.48</v>
      </c>
      <c r="F881" s="340">
        <v>78.91</v>
      </c>
    </row>
    <row r="882" spans="1:6" ht="12.75" customHeight="1" x14ac:dyDescent="0.2">
      <c r="A882" s="336" t="s">
        <v>1807</v>
      </c>
      <c r="B882" s="251" t="s">
        <v>6712</v>
      </c>
      <c r="C882" s="252" t="s">
        <v>52</v>
      </c>
      <c r="D882" s="337">
        <v>113.14</v>
      </c>
      <c r="E882" s="337">
        <v>7.48</v>
      </c>
      <c r="F882" s="337">
        <v>120.62</v>
      </c>
    </row>
    <row r="883" spans="1:6" ht="12.75" customHeight="1" x14ac:dyDescent="0.25">
      <c r="A883" s="338" t="s">
        <v>1808</v>
      </c>
      <c r="B883" s="253" t="s">
        <v>6713</v>
      </c>
      <c r="C883" s="264" t="s">
        <v>52</v>
      </c>
      <c r="D883" s="340">
        <v>160.54</v>
      </c>
      <c r="E883" s="340">
        <v>7.48</v>
      </c>
      <c r="F883" s="340">
        <v>168.02</v>
      </c>
    </row>
    <row r="884" spans="1:6" ht="12.75" customHeight="1" x14ac:dyDescent="0.25">
      <c r="A884" s="338" t="s">
        <v>1809</v>
      </c>
      <c r="B884" s="253" t="s">
        <v>6714</v>
      </c>
      <c r="C884" s="264" t="s">
        <v>52</v>
      </c>
      <c r="D884" s="340">
        <v>50.29</v>
      </c>
      <c r="E884" s="340">
        <v>7.48</v>
      </c>
      <c r="F884" s="340">
        <v>57.77</v>
      </c>
    </row>
    <row r="885" spans="1:6" ht="22.9" customHeight="1" x14ac:dyDescent="0.25">
      <c r="A885" s="338" t="s">
        <v>1810</v>
      </c>
      <c r="B885" s="253" t="s">
        <v>6715</v>
      </c>
      <c r="C885" s="264" t="s">
        <v>52</v>
      </c>
      <c r="D885" s="340">
        <v>81.89</v>
      </c>
      <c r="E885" s="340">
        <v>7.48</v>
      </c>
      <c r="F885" s="340">
        <v>89.37</v>
      </c>
    </row>
    <row r="886" spans="1:6" ht="12.75" customHeight="1" x14ac:dyDescent="0.2">
      <c r="A886" s="336" t="s">
        <v>1811</v>
      </c>
      <c r="B886" s="251" t="s">
        <v>6716</v>
      </c>
      <c r="C886" s="252" t="s">
        <v>52</v>
      </c>
      <c r="D886" s="337">
        <v>69.569999999999993</v>
      </c>
      <c r="E886" s="337">
        <v>7.48</v>
      </c>
      <c r="F886" s="337">
        <v>77.05</v>
      </c>
    </row>
    <row r="887" spans="1:6" ht="12.75" customHeight="1" x14ac:dyDescent="0.2">
      <c r="A887" s="336" t="s">
        <v>6201</v>
      </c>
      <c r="B887" s="251" t="s">
        <v>1812</v>
      </c>
      <c r="C887" s="252"/>
      <c r="D887" s="337"/>
      <c r="E887" s="337"/>
      <c r="F887" s="337"/>
    </row>
    <row r="888" spans="1:6" ht="12.75" customHeight="1" x14ac:dyDescent="0.25">
      <c r="A888" s="338" t="s">
        <v>1813</v>
      </c>
      <c r="B888" s="253" t="s">
        <v>1814</v>
      </c>
      <c r="C888" s="264" t="s">
        <v>21</v>
      </c>
      <c r="D888" s="340">
        <v>80.31</v>
      </c>
      <c r="E888" s="340">
        <v>24.31</v>
      </c>
      <c r="F888" s="340">
        <v>104.62</v>
      </c>
    </row>
    <row r="889" spans="1:6" ht="12.75" customHeight="1" x14ac:dyDescent="0.25">
      <c r="A889" s="338" t="s">
        <v>1815</v>
      </c>
      <c r="B889" s="253" t="s">
        <v>1816</v>
      </c>
      <c r="C889" s="264" t="s">
        <v>52</v>
      </c>
      <c r="D889" s="340">
        <v>115.57</v>
      </c>
      <c r="E889" s="340">
        <v>8.23</v>
      </c>
      <c r="F889" s="340">
        <v>123.8</v>
      </c>
    </row>
    <row r="890" spans="1:6" ht="12.75" customHeight="1" x14ac:dyDescent="0.25">
      <c r="A890" s="338" t="s">
        <v>6717</v>
      </c>
      <c r="B890" s="253" t="s">
        <v>1817</v>
      </c>
      <c r="C890" s="264"/>
      <c r="D890" s="340"/>
      <c r="E890" s="340"/>
      <c r="F890" s="340"/>
    </row>
    <row r="891" spans="1:6" ht="12.75" customHeight="1" x14ac:dyDescent="0.25">
      <c r="A891" s="338" t="s">
        <v>1818</v>
      </c>
      <c r="B891" s="253" t="s">
        <v>6718</v>
      </c>
      <c r="C891" s="264" t="s">
        <v>21</v>
      </c>
      <c r="D891" s="340">
        <v>151.66999999999999</v>
      </c>
      <c r="E891" s="340">
        <v>14.96</v>
      </c>
      <c r="F891" s="340">
        <v>166.63</v>
      </c>
    </row>
    <row r="892" spans="1:6" ht="12.75" customHeight="1" x14ac:dyDescent="0.25">
      <c r="A892" s="338" t="s">
        <v>1819</v>
      </c>
      <c r="B892" s="253" t="s">
        <v>6719</v>
      </c>
      <c r="C892" s="264" t="s">
        <v>21</v>
      </c>
      <c r="D892" s="340">
        <v>230.84</v>
      </c>
      <c r="E892" s="340">
        <v>14.96</v>
      </c>
      <c r="F892" s="340">
        <v>245.8</v>
      </c>
    </row>
    <row r="893" spans="1:6" ht="12.75" customHeight="1" x14ac:dyDescent="0.25">
      <c r="A893" s="338" t="s">
        <v>1820</v>
      </c>
      <c r="B893" s="253" t="s">
        <v>6720</v>
      </c>
      <c r="C893" s="264" t="s">
        <v>21</v>
      </c>
      <c r="D893" s="340">
        <v>138.4</v>
      </c>
      <c r="E893" s="340">
        <v>14.96</v>
      </c>
      <c r="F893" s="340">
        <v>153.36000000000001</v>
      </c>
    </row>
    <row r="894" spans="1:6" ht="25.5" customHeight="1" x14ac:dyDescent="0.25">
      <c r="A894" s="338" t="s">
        <v>156</v>
      </c>
      <c r="B894" s="254" t="s">
        <v>6721</v>
      </c>
      <c r="C894" s="264" t="s">
        <v>21</v>
      </c>
      <c r="D894" s="340">
        <v>123.85</v>
      </c>
      <c r="E894" s="340">
        <v>14.96</v>
      </c>
      <c r="F894" s="340">
        <v>138.81</v>
      </c>
    </row>
    <row r="895" spans="1:6" ht="12.75" customHeight="1" x14ac:dyDescent="0.25">
      <c r="A895" s="338" t="s">
        <v>157</v>
      </c>
      <c r="B895" s="253" t="s">
        <v>6722</v>
      </c>
      <c r="C895" s="264" t="s">
        <v>52</v>
      </c>
      <c r="D895" s="340">
        <v>105.55</v>
      </c>
      <c r="E895" s="340">
        <v>7.48</v>
      </c>
      <c r="F895" s="340">
        <v>113.03</v>
      </c>
    </row>
    <row r="896" spans="1:6" ht="12.75" customHeight="1" x14ac:dyDescent="0.2">
      <c r="A896" s="336" t="s">
        <v>1821</v>
      </c>
      <c r="B896" s="251" t="s">
        <v>6723</v>
      </c>
      <c r="C896" s="252" t="s">
        <v>52</v>
      </c>
      <c r="D896" s="337">
        <v>119.24</v>
      </c>
      <c r="E896" s="337">
        <v>7.48</v>
      </c>
      <c r="F896" s="337">
        <v>126.72</v>
      </c>
    </row>
    <row r="897" spans="1:6" ht="25.5" customHeight="1" x14ac:dyDescent="0.25">
      <c r="A897" s="338" t="s">
        <v>6724</v>
      </c>
      <c r="B897" s="254" t="s">
        <v>1822</v>
      </c>
      <c r="C897" s="264"/>
      <c r="D897" s="340"/>
      <c r="E897" s="340"/>
      <c r="F897" s="340"/>
    </row>
    <row r="898" spans="1:6" ht="25.5" customHeight="1" x14ac:dyDescent="0.25">
      <c r="A898" s="338" t="s">
        <v>1823</v>
      </c>
      <c r="B898" s="254" t="s">
        <v>6725</v>
      </c>
      <c r="C898" s="264" t="s">
        <v>21</v>
      </c>
      <c r="D898" s="340">
        <v>252.03</v>
      </c>
      <c r="E898" s="340">
        <v>37.630000000000003</v>
      </c>
      <c r="F898" s="340">
        <v>289.66000000000003</v>
      </c>
    </row>
    <row r="899" spans="1:6" ht="25.5" customHeight="1" x14ac:dyDescent="0.25">
      <c r="A899" s="338" t="s">
        <v>1824</v>
      </c>
      <c r="B899" s="254" t="s">
        <v>6726</v>
      </c>
      <c r="C899" s="264" t="s">
        <v>21</v>
      </c>
      <c r="D899" s="340">
        <v>257.8</v>
      </c>
      <c r="E899" s="340">
        <v>16.28</v>
      </c>
      <c r="F899" s="340">
        <v>274.08</v>
      </c>
    </row>
    <row r="900" spans="1:6" ht="22.9" customHeight="1" x14ac:dyDescent="0.25">
      <c r="A900" s="338" t="s">
        <v>1825</v>
      </c>
      <c r="B900" s="253" t="s">
        <v>6727</v>
      </c>
      <c r="C900" s="264" t="s">
        <v>21</v>
      </c>
      <c r="D900" s="340">
        <v>169.63</v>
      </c>
      <c r="E900" s="340">
        <v>16.28</v>
      </c>
      <c r="F900" s="340">
        <v>185.91</v>
      </c>
    </row>
    <row r="901" spans="1:6" ht="25.5" customHeight="1" x14ac:dyDescent="0.25">
      <c r="A901" s="338" t="s">
        <v>1826</v>
      </c>
      <c r="B901" s="254" t="s">
        <v>6728</v>
      </c>
      <c r="C901" s="264" t="s">
        <v>21</v>
      </c>
      <c r="D901" s="340">
        <v>164.17</v>
      </c>
      <c r="E901" s="340">
        <v>14.96</v>
      </c>
      <c r="F901" s="340">
        <v>179.13</v>
      </c>
    </row>
    <row r="902" spans="1:6" ht="25.5" customHeight="1" x14ac:dyDescent="0.25">
      <c r="A902" s="338" t="s">
        <v>6729</v>
      </c>
      <c r="B902" s="254" t="s">
        <v>1827</v>
      </c>
      <c r="C902" s="264"/>
      <c r="D902" s="340"/>
      <c r="E902" s="340"/>
      <c r="F902" s="340"/>
    </row>
    <row r="903" spans="1:6" ht="25.5" customHeight="1" x14ac:dyDescent="0.25">
      <c r="A903" s="338" t="s">
        <v>1828</v>
      </c>
      <c r="B903" s="254" t="s">
        <v>1829</v>
      </c>
      <c r="C903" s="264" t="s">
        <v>21</v>
      </c>
      <c r="D903" s="340">
        <v>79.099999999999994</v>
      </c>
      <c r="E903" s="340">
        <v>14.96</v>
      </c>
      <c r="F903" s="340">
        <v>94.06</v>
      </c>
    </row>
    <row r="904" spans="1:6" ht="25.5" customHeight="1" x14ac:dyDescent="0.25">
      <c r="A904" s="338" t="s">
        <v>1830</v>
      </c>
      <c r="B904" s="254" t="s">
        <v>1831</v>
      </c>
      <c r="C904" s="264" t="s">
        <v>21</v>
      </c>
      <c r="D904" s="340">
        <v>113.69</v>
      </c>
      <c r="E904" s="340">
        <v>14.96</v>
      </c>
      <c r="F904" s="340">
        <v>128.65</v>
      </c>
    </row>
    <row r="905" spans="1:6" ht="22.9" customHeight="1" x14ac:dyDescent="0.25">
      <c r="A905" s="338" t="s">
        <v>1832</v>
      </c>
      <c r="B905" s="253" t="s">
        <v>1833</v>
      </c>
      <c r="C905" s="264" t="s">
        <v>52</v>
      </c>
      <c r="D905" s="340">
        <v>154.77000000000001</v>
      </c>
      <c r="E905" s="340">
        <v>7.48</v>
      </c>
      <c r="F905" s="340">
        <v>162.25</v>
      </c>
    </row>
    <row r="906" spans="1:6" ht="12" customHeight="1" x14ac:dyDescent="0.25">
      <c r="A906" s="333" t="s">
        <v>6730</v>
      </c>
      <c r="B906" s="247" t="s">
        <v>1834</v>
      </c>
      <c r="C906" s="247"/>
      <c r="D906" s="334"/>
      <c r="E906" s="335"/>
      <c r="F906" s="335"/>
    </row>
    <row r="907" spans="1:6" ht="22.9" customHeight="1" x14ac:dyDescent="0.25">
      <c r="A907" s="338" t="s">
        <v>1835</v>
      </c>
      <c r="B907" s="253" t="s">
        <v>1836</v>
      </c>
      <c r="C907" s="264" t="s">
        <v>569</v>
      </c>
      <c r="D907" s="340">
        <v>70.69</v>
      </c>
      <c r="E907" s="340">
        <v>3.74</v>
      </c>
      <c r="F907" s="340">
        <v>74.430000000000007</v>
      </c>
    </row>
    <row r="908" spans="1:6" ht="12.75" customHeight="1" x14ac:dyDescent="0.25">
      <c r="A908" s="338" t="s">
        <v>1837</v>
      </c>
      <c r="B908" s="253" t="s">
        <v>1838</v>
      </c>
      <c r="C908" s="264" t="s">
        <v>569</v>
      </c>
      <c r="D908" s="340">
        <v>70.69</v>
      </c>
      <c r="E908" s="340">
        <v>3.74</v>
      </c>
      <c r="F908" s="340">
        <v>74.430000000000007</v>
      </c>
    </row>
    <row r="909" spans="1:6" ht="12.75" customHeight="1" x14ac:dyDescent="0.2">
      <c r="A909" s="336" t="s">
        <v>6731</v>
      </c>
      <c r="B909" s="251" t="s">
        <v>1839</v>
      </c>
      <c r="C909" s="252"/>
      <c r="D909" s="337"/>
      <c r="E909" s="337"/>
      <c r="F909" s="337"/>
    </row>
    <row r="910" spans="1:6" ht="12.75" customHeight="1" x14ac:dyDescent="0.25">
      <c r="A910" s="338" t="s">
        <v>1840</v>
      </c>
      <c r="B910" s="253" t="s">
        <v>1841</v>
      </c>
      <c r="C910" s="264" t="s">
        <v>21</v>
      </c>
      <c r="D910" s="340">
        <v>752.67</v>
      </c>
      <c r="E910" s="340"/>
      <c r="F910" s="340">
        <v>752.67</v>
      </c>
    </row>
    <row r="911" spans="1:6" ht="12.75" customHeight="1" x14ac:dyDescent="0.25">
      <c r="A911" s="338" t="s">
        <v>6732</v>
      </c>
      <c r="B911" s="253" t="s">
        <v>1842</v>
      </c>
      <c r="C911" s="264"/>
      <c r="D911" s="340"/>
      <c r="E911" s="340"/>
      <c r="F911" s="340"/>
    </row>
    <row r="912" spans="1:6" ht="12.75" customHeight="1" x14ac:dyDescent="0.2">
      <c r="A912" s="336" t="s">
        <v>1843</v>
      </c>
      <c r="B912" s="251" t="s">
        <v>1844</v>
      </c>
      <c r="C912" s="252" t="s">
        <v>21</v>
      </c>
      <c r="D912" s="337">
        <v>150.13</v>
      </c>
      <c r="E912" s="337">
        <v>76.569999999999993</v>
      </c>
      <c r="F912" s="337">
        <v>226.7</v>
      </c>
    </row>
    <row r="913" spans="1:6" ht="25.5" customHeight="1" x14ac:dyDescent="0.25">
      <c r="A913" s="338" t="s">
        <v>1845</v>
      </c>
      <c r="B913" s="254" t="s">
        <v>1846</v>
      </c>
      <c r="C913" s="264" t="s">
        <v>21</v>
      </c>
      <c r="D913" s="340">
        <v>243.37</v>
      </c>
      <c r="E913" s="340">
        <v>68.91</v>
      </c>
      <c r="F913" s="340">
        <v>312.27999999999997</v>
      </c>
    </row>
    <row r="914" spans="1:6" ht="25.5" customHeight="1" x14ac:dyDescent="0.25">
      <c r="A914" s="338" t="s">
        <v>1847</v>
      </c>
      <c r="B914" s="254" t="s">
        <v>1848</v>
      </c>
      <c r="C914" s="264" t="s">
        <v>21</v>
      </c>
      <c r="D914" s="340">
        <v>247.55</v>
      </c>
      <c r="E914" s="340">
        <v>76.569999999999993</v>
      </c>
      <c r="F914" s="340">
        <v>324.12</v>
      </c>
    </row>
    <row r="915" spans="1:6" ht="25.5" customHeight="1" x14ac:dyDescent="0.25">
      <c r="A915" s="338" t="s">
        <v>6733</v>
      </c>
      <c r="B915" s="254" t="s">
        <v>1849</v>
      </c>
      <c r="C915" s="264"/>
      <c r="D915" s="340"/>
      <c r="E915" s="340"/>
      <c r="F915" s="340"/>
    </row>
    <row r="916" spans="1:6" ht="25.5" customHeight="1" x14ac:dyDescent="0.25">
      <c r="A916" s="338" t="s">
        <v>85</v>
      </c>
      <c r="B916" s="254" t="s">
        <v>6734</v>
      </c>
      <c r="C916" s="264" t="s">
        <v>52</v>
      </c>
      <c r="D916" s="340">
        <v>56.25</v>
      </c>
      <c r="E916" s="340">
        <v>45.62</v>
      </c>
      <c r="F916" s="340">
        <v>101.87</v>
      </c>
    </row>
    <row r="917" spans="1:6" ht="25.5" customHeight="1" x14ac:dyDescent="0.25">
      <c r="A917" s="338" t="s">
        <v>86</v>
      </c>
      <c r="B917" s="254" t="s">
        <v>6735</v>
      </c>
      <c r="C917" s="264" t="s">
        <v>52</v>
      </c>
      <c r="D917" s="340">
        <v>86.78</v>
      </c>
      <c r="E917" s="340">
        <v>53.91</v>
      </c>
      <c r="F917" s="340">
        <v>140.69</v>
      </c>
    </row>
    <row r="918" spans="1:6" ht="25.5" customHeight="1" x14ac:dyDescent="0.25">
      <c r="A918" s="338" t="s">
        <v>1850</v>
      </c>
      <c r="B918" s="254" t="s">
        <v>6736</v>
      </c>
      <c r="C918" s="264" t="s">
        <v>52</v>
      </c>
      <c r="D918" s="340">
        <v>173.95</v>
      </c>
      <c r="E918" s="340">
        <v>58.06</v>
      </c>
      <c r="F918" s="340">
        <v>232.01</v>
      </c>
    </row>
    <row r="919" spans="1:6" ht="12.75" customHeight="1" x14ac:dyDescent="0.2">
      <c r="A919" s="336" t="s">
        <v>1851</v>
      </c>
      <c r="B919" s="251" t="s">
        <v>6737</v>
      </c>
      <c r="C919" s="252" t="s">
        <v>52</v>
      </c>
      <c r="D919" s="337">
        <v>45.5</v>
      </c>
      <c r="E919" s="337">
        <v>45.62</v>
      </c>
      <c r="F919" s="337">
        <v>91.12</v>
      </c>
    </row>
    <row r="920" spans="1:6" ht="25.5" customHeight="1" x14ac:dyDescent="0.25">
      <c r="A920" s="338" t="s">
        <v>1852</v>
      </c>
      <c r="B920" s="254" t="s">
        <v>6738</v>
      </c>
      <c r="C920" s="264" t="s">
        <v>52</v>
      </c>
      <c r="D920" s="340">
        <v>67.930000000000007</v>
      </c>
      <c r="E920" s="340">
        <v>53.91</v>
      </c>
      <c r="F920" s="340">
        <v>121.84</v>
      </c>
    </row>
    <row r="921" spans="1:6" ht="25.5" customHeight="1" x14ac:dyDescent="0.25">
      <c r="A921" s="338" t="s">
        <v>1853</v>
      </c>
      <c r="B921" s="254" t="s">
        <v>6739</v>
      </c>
      <c r="C921" s="264" t="s">
        <v>52</v>
      </c>
      <c r="D921" s="340">
        <v>91.46</v>
      </c>
      <c r="E921" s="340">
        <v>39.4</v>
      </c>
      <c r="F921" s="340">
        <v>130.86000000000001</v>
      </c>
    </row>
    <row r="922" spans="1:6" ht="25.5" customHeight="1" x14ac:dyDescent="0.25">
      <c r="A922" s="338" t="s">
        <v>1854</v>
      </c>
      <c r="B922" s="254" t="s">
        <v>6740</v>
      </c>
      <c r="C922" s="264" t="s">
        <v>569</v>
      </c>
      <c r="D922" s="340">
        <v>14.51</v>
      </c>
      <c r="E922" s="340">
        <v>1.18</v>
      </c>
      <c r="F922" s="340">
        <v>15.69</v>
      </c>
    </row>
    <row r="923" spans="1:6" ht="25.5" customHeight="1" x14ac:dyDescent="0.25">
      <c r="A923" s="338" t="s">
        <v>1855</v>
      </c>
      <c r="B923" s="254" t="s">
        <v>6741</v>
      </c>
      <c r="C923" s="264" t="s">
        <v>569</v>
      </c>
      <c r="D923" s="340">
        <v>17.32</v>
      </c>
      <c r="E923" s="340">
        <v>1.69</v>
      </c>
      <c r="F923" s="340">
        <v>19.010000000000002</v>
      </c>
    </row>
    <row r="924" spans="1:6" ht="12.75" customHeight="1" x14ac:dyDescent="0.2">
      <c r="A924" s="336" t="s">
        <v>1856</v>
      </c>
      <c r="B924" s="251" t="s">
        <v>6742</v>
      </c>
      <c r="C924" s="252" t="s">
        <v>569</v>
      </c>
      <c r="D924" s="337">
        <v>18.399999999999999</v>
      </c>
      <c r="E924" s="337">
        <v>2.36</v>
      </c>
      <c r="F924" s="337">
        <v>20.76</v>
      </c>
    </row>
    <row r="925" spans="1:6" ht="12.75" customHeight="1" x14ac:dyDescent="0.25">
      <c r="A925" s="338" t="s">
        <v>6743</v>
      </c>
      <c r="B925" s="253" t="s">
        <v>6744</v>
      </c>
      <c r="C925" s="264"/>
      <c r="D925" s="340"/>
      <c r="E925" s="340"/>
      <c r="F925" s="340"/>
    </row>
    <row r="926" spans="1:6" ht="22.9" customHeight="1" x14ac:dyDescent="0.25">
      <c r="A926" s="338" t="s">
        <v>1857</v>
      </c>
      <c r="B926" s="253" t="s">
        <v>1858</v>
      </c>
      <c r="C926" s="264" t="s">
        <v>52</v>
      </c>
      <c r="D926" s="340">
        <v>2.31</v>
      </c>
      <c r="E926" s="340">
        <v>14.96</v>
      </c>
      <c r="F926" s="340">
        <v>17.27</v>
      </c>
    </row>
    <row r="927" spans="1:6" ht="12.75" customHeight="1" x14ac:dyDescent="0.25">
      <c r="A927" s="338" t="s">
        <v>1859</v>
      </c>
      <c r="B927" s="253" t="s">
        <v>1860</v>
      </c>
      <c r="C927" s="264" t="s">
        <v>21</v>
      </c>
      <c r="D927" s="340"/>
      <c r="E927" s="340">
        <v>40.71</v>
      </c>
      <c r="F927" s="340">
        <v>40.71</v>
      </c>
    </row>
    <row r="928" spans="1:6" ht="12.75" customHeight="1" x14ac:dyDescent="0.2">
      <c r="A928" s="336" t="s">
        <v>1861</v>
      </c>
      <c r="B928" s="251" t="s">
        <v>1862</v>
      </c>
      <c r="C928" s="252" t="s">
        <v>21</v>
      </c>
      <c r="D928" s="337"/>
      <c r="E928" s="337">
        <v>40.71</v>
      </c>
      <c r="F928" s="337">
        <v>40.71</v>
      </c>
    </row>
    <row r="929" spans="1:6" ht="12.75" customHeight="1" x14ac:dyDescent="0.25">
      <c r="A929" s="338" t="s">
        <v>1863</v>
      </c>
      <c r="B929" s="253" t="s">
        <v>1864</v>
      </c>
      <c r="C929" s="264" t="s">
        <v>21</v>
      </c>
      <c r="D929" s="340"/>
      <c r="E929" s="340">
        <v>18.71</v>
      </c>
      <c r="F929" s="340">
        <v>18.71</v>
      </c>
    </row>
    <row r="930" spans="1:6" ht="12.75" customHeight="1" x14ac:dyDescent="0.25">
      <c r="A930" s="338" t="s">
        <v>1865</v>
      </c>
      <c r="B930" s="253" t="s">
        <v>1866</v>
      </c>
      <c r="C930" s="264" t="s">
        <v>21</v>
      </c>
      <c r="D930" s="340"/>
      <c r="E930" s="340">
        <v>27.14</v>
      </c>
      <c r="F930" s="340">
        <v>27.14</v>
      </c>
    </row>
    <row r="931" spans="1:6" ht="12.75" customHeight="1" x14ac:dyDescent="0.2">
      <c r="A931" s="336" t="s">
        <v>1867</v>
      </c>
      <c r="B931" s="251" t="s">
        <v>1868</v>
      </c>
      <c r="C931" s="252" t="s">
        <v>21</v>
      </c>
      <c r="D931" s="337">
        <v>3.83</v>
      </c>
      <c r="E931" s="337">
        <v>14.96</v>
      </c>
      <c r="F931" s="337">
        <v>18.79</v>
      </c>
    </row>
    <row r="932" spans="1:6" ht="12.75" customHeight="1" x14ac:dyDescent="0.2">
      <c r="A932" s="338" t="s">
        <v>1869</v>
      </c>
      <c r="B932" s="253" t="s">
        <v>6745</v>
      </c>
      <c r="C932" s="264" t="s">
        <v>21</v>
      </c>
      <c r="D932" s="340">
        <v>11.49</v>
      </c>
      <c r="E932" s="344">
        <v>14.96</v>
      </c>
      <c r="F932" s="340">
        <v>26.45</v>
      </c>
    </row>
    <row r="933" spans="1:6" ht="12.75" customHeight="1" x14ac:dyDescent="0.2">
      <c r="A933" s="336" t="s">
        <v>6222</v>
      </c>
      <c r="B933" s="251" t="s">
        <v>1870</v>
      </c>
      <c r="C933" s="252"/>
      <c r="D933" s="337"/>
      <c r="E933" s="337"/>
      <c r="F933" s="337"/>
    </row>
    <row r="934" spans="1:6" ht="22.9" customHeight="1" x14ac:dyDescent="0.25">
      <c r="A934" s="338" t="s">
        <v>6746</v>
      </c>
      <c r="B934" s="253" t="s">
        <v>1871</v>
      </c>
      <c r="C934" s="264"/>
      <c r="D934" s="340"/>
      <c r="E934" s="340"/>
      <c r="F934" s="340"/>
    </row>
    <row r="935" spans="1:6" ht="12.75" customHeight="1" x14ac:dyDescent="0.25">
      <c r="A935" s="338" t="s">
        <v>1872</v>
      </c>
      <c r="B935" s="253" t="s">
        <v>1873</v>
      </c>
      <c r="C935" s="264" t="s">
        <v>25</v>
      </c>
      <c r="D935" s="340">
        <v>942.45</v>
      </c>
      <c r="E935" s="340">
        <v>266.58</v>
      </c>
      <c r="F935" s="340">
        <v>1209.03</v>
      </c>
    </row>
    <row r="936" spans="1:6" ht="22.9" customHeight="1" x14ac:dyDescent="0.25">
      <c r="A936" s="338" t="s">
        <v>205</v>
      </c>
      <c r="B936" s="253" t="s">
        <v>206</v>
      </c>
      <c r="C936" s="264" t="s">
        <v>25</v>
      </c>
      <c r="D936" s="340">
        <v>468.34</v>
      </c>
      <c r="E936" s="340">
        <v>266.58</v>
      </c>
      <c r="F936" s="340">
        <v>734.92</v>
      </c>
    </row>
    <row r="937" spans="1:6" ht="12.75" customHeight="1" x14ac:dyDescent="0.2">
      <c r="A937" s="336" t="s">
        <v>1874</v>
      </c>
      <c r="B937" s="251" t="s">
        <v>1875</v>
      </c>
      <c r="C937" s="252" t="s">
        <v>25</v>
      </c>
      <c r="D937" s="337">
        <v>385.16</v>
      </c>
      <c r="E937" s="337">
        <v>266.58</v>
      </c>
      <c r="F937" s="337">
        <v>651.74</v>
      </c>
    </row>
    <row r="938" spans="1:6" ht="12.75" customHeight="1" x14ac:dyDescent="0.25">
      <c r="A938" s="338" t="s">
        <v>87</v>
      </c>
      <c r="B938" s="253" t="s">
        <v>88</v>
      </c>
      <c r="C938" s="264" t="s">
        <v>21</v>
      </c>
      <c r="D938" s="340">
        <v>3.8</v>
      </c>
      <c r="E938" s="340">
        <v>20.76</v>
      </c>
      <c r="F938" s="340">
        <v>24.56</v>
      </c>
    </row>
    <row r="939" spans="1:6" ht="12.75" customHeight="1" x14ac:dyDescent="0.25">
      <c r="A939" s="338" t="s">
        <v>1876</v>
      </c>
      <c r="B939" s="253" t="s">
        <v>6747</v>
      </c>
      <c r="C939" s="264" t="s">
        <v>21</v>
      </c>
      <c r="D939" s="340">
        <v>8.43</v>
      </c>
      <c r="E939" s="340">
        <v>20.39</v>
      </c>
      <c r="F939" s="340">
        <v>28.82</v>
      </c>
    </row>
    <row r="940" spans="1:6" ht="12.75" customHeight="1" x14ac:dyDescent="0.25">
      <c r="A940" s="338" t="s">
        <v>1877</v>
      </c>
      <c r="B940" s="253" t="s">
        <v>1878</v>
      </c>
      <c r="C940" s="264" t="s">
        <v>25</v>
      </c>
      <c r="D940" s="340">
        <v>1071.98</v>
      </c>
      <c r="E940" s="340">
        <v>266.58</v>
      </c>
      <c r="F940" s="340">
        <v>1338.56</v>
      </c>
    </row>
    <row r="941" spans="1:6" ht="12.75" customHeight="1" x14ac:dyDescent="0.25">
      <c r="A941" s="338" t="s">
        <v>6748</v>
      </c>
      <c r="B941" s="253" t="s">
        <v>1879</v>
      </c>
      <c r="C941" s="264"/>
      <c r="D941" s="340"/>
      <c r="E941" s="340"/>
      <c r="F941" s="340"/>
    </row>
    <row r="942" spans="1:6" ht="12.75" customHeight="1" x14ac:dyDescent="0.25">
      <c r="A942" s="338" t="s">
        <v>89</v>
      </c>
      <c r="B942" s="253" t="s">
        <v>90</v>
      </c>
      <c r="C942" s="264" t="s">
        <v>21</v>
      </c>
      <c r="D942" s="340">
        <v>2.34</v>
      </c>
      <c r="E942" s="340">
        <v>3.95</v>
      </c>
      <c r="F942" s="340">
        <v>6.29</v>
      </c>
    </row>
    <row r="943" spans="1:6" ht="12.75" customHeight="1" x14ac:dyDescent="0.25">
      <c r="A943" s="338" t="s">
        <v>1880</v>
      </c>
      <c r="B943" s="253" t="s">
        <v>1881</v>
      </c>
      <c r="C943" s="264" t="s">
        <v>21</v>
      </c>
      <c r="D943" s="340">
        <v>1.45</v>
      </c>
      <c r="E943" s="340">
        <v>3.95</v>
      </c>
      <c r="F943" s="340">
        <v>5.4</v>
      </c>
    </row>
    <row r="944" spans="1:6" ht="12.75" customHeight="1" x14ac:dyDescent="0.25">
      <c r="A944" s="338" t="s">
        <v>1882</v>
      </c>
      <c r="B944" s="253" t="s">
        <v>6749</v>
      </c>
      <c r="C944" s="264" t="s">
        <v>21</v>
      </c>
      <c r="D944" s="340">
        <v>6.78</v>
      </c>
      <c r="E944" s="340">
        <v>3.95</v>
      </c>
      <c r="F944" s="340">
        <v>10.73</v>
      </c>
    </row>
    <row r="945" spans="1:6" ht="12.75" customHeight="1" x14ac:dyDescent="0.25">
      <c r="A945" s="338" t="s">
        <v>1883</v>
      </c>
      <c r="B945" s="253" t="s">
        <v>1884</v>
      </c>
      <c r="C945" s="264" t="s">
        <v>21</v>
      </c>
      <c r="D945" s="340">
        <v>2.38</v>
      </c>
      <c r="E945" s="340">
        <v>5.76</v>
      </c>
      <c r="F945" s="340">
        <v>8.14</v>
      </c>
    </row>
    <row r="946" spans="1:6" ht="12.75" customHeight="1" x14ac:dyDescent="0.25">
      <c r="A946" s="338" t="s">
        <v>1885</v>
      </c>
      <c r="B946" s="253" t="s">
        <v>1886</v>
      </c>
      <c r="C946" s="264" t="s">
        <v>21</v>
      </c>
      <c r="D946" s="340">
        <v>3.96</v>
      </c>
      <c r="E946" s="340">
        <v>6.12</v>
      </c>
      <c r="F946" s="340">
        <v>10.08</v>
      </c>
    </row>
    <row r="947" spans="1:6" ht="12.75" customHeight="1" x14ac:dyDescent="0.2">
      <c r="A947" s="336" t="s">
        <v>91</v>
      </c>
      <c r="B947" s="251" t="s">
        <v>92</v>
      </c>
      <c r="C947" s="252" t="s">
        <v>21</v>
      </c>
      <c r="D947" s="337">
        <v>9.0399999999999991</v>
      </c>
      <c r="E947" s="337">
        <v>10.86</v>
      </c>
      <c r="F947" s="337">
        <v>19.899999999999999</v>
      </c>
    </row>
    <row r="948" spans="1:6" ht="12.75" customHeight="1" x14ac:dyDescent="0.25">
      <c r="A948" s="338" t="s">
        <v>1887</v>
      </c>
      <c r="B948" s="253" t="s">
        <v>1888</v>
      </c>
      <c r="C948" s="264" t="s">
        <v>21</v>
      </c>
      <c r="D948" s="340">
        <v>9.0399999999999991</v>
      </c>
      <c r="E948" s="340">
        <v>14.96</v>
      </c>
      <c r="F948" s="340">
        <v>24</v>
      </c>
    </row>
    <row r="949" spans="1:6" ht="12.75" customHeight="1" x14ac:dyDescent="0.2">
      <c r="A949" s="338" t="s">
        <v>1889</v>
      </c>
      <c r="B949" s="253" t="s">
        <v>1890</v>
      </c>
      <c r="C949" s="264" t="s">
        <v>21</v>
      </c>
      <c r="D949" s="344">
        <v>36.979999999999997</v>
      </c>
      <c r="E949" s="340">
        <v>9.35</v>
      </c>
      <c r="F949" s="340">
        <v>46.33</v>
      </c>
    </row>
    <row r="950" spans="1:6" ht="12" customHeight="1" x14ac:dyDescent="0.25">
      <c r="A950" s="333" t="s">
        <v>93</v>
      </c>
      <c r="B950" s="247" t="s">
        <v>94</v>
      </c>
      <c r="C950" s="247" t="s">
        <v>21</v>
      </c>
      <c r="D950" s="334">
        <v>1.89</v>
      </c>
      <c r="E950" s="335">
        <v>9.35</v>
      </c>
      <c r="F950" s="335">
        <v>11.24</v>
      </c>
    </row>
    <row r="951" spans="1:6" ht="12.75" customHeight="1" x14ac:dyDescent="0.2">
      <c r="A951" s="338" t="s">
        <v>1891</v>
      </c>
      <c r="B951" s="253" t="s">
        <v>1892</v>
      </c>
      <c r="C951" s="264" t="s">
        <v>21</v>
      </c>
      <c r="D951" s="344">
        <v>9.6199999999999992</v>
      </c>
      <c r="E951" s="340">
        <v>24.31</v>
      </c>
      <c r="F951" s="340">
        <v>33.93</v>
      </c>
    </row>
    <row r="952" spans="1:6" ht="22.9" customHeight="1" x14ac:dyDescent="0.25">
      <c r="A952" s="338" t="s">
        <v>6750</v>
      </c>
      <c r="B952" s="253" t="s">
        <v>1893</v>
      </c>
      <c r="C952" s="264"/>
      <c r="D952" s="339"/>
      <c r="E952" s="340"/>
      <c r="F952" s="340"/>
    </row>
    <row r="953" spans="1:6" ht="12.75" customHeight="1" x14ac:dyDescent="0.2">
      <c r="A953" s="338" t="s">
        <v>1894</v>
      </c>
      <c r="B953" s="253" t="s">
        <v>1895</v>
      </c>
      <c r="C953" s="264" t="s">
        <v>21</v>
      </c>
      <c r="D953" s="344">
        <v>9.3699999999999992</v>
      </c>
      <c r="E953" s="340">
        <v>20.57</v>
      </c>
      <c r="F953" s="340">
        <v>29.94</v>
      </c>
    </row>
    <row r="954" spans="1:6" ht="12.75" customHeight="1" x14ac:dyDescent="0.25">
      <c r="A954" s="338" t="s">
        <v>1896</v>
      </c>
      <c r="B954" s="253" t="s">
        <v>1897</v>
      </c>
      <c r="C954" s="264" t="s">
        <v>21</v>
      </c>
      <c r="D954" s="340">
        <v>10.06</v>
      </c>
      <c r="E954" s="340">
        <v>24.31</v>
      </c>
      <c r="F954" s="340">
        <v>34.369999999999997</v>
      </c>
    </row>
    <row r="955" spans="1:6" ht="25.5" customHeight="1" x14ac:dyDescent="0.25">
      <c r="A955" s="338" t="s">
        <v>1898</v>
      </c>
      <c r="B955" s="254" t="s">
        <v>1899</v>
      </c>
      <c r="C955" s="264" t="s">
        <v>21</v>
      </c>
      <c r="D955" s="340">
        <v>29.52</v>
      </c>
      <c r="E955" s="340">
        <v>24.31</v>
      </c>
      <c r="F955" s="340">
        <v>53.83</v>
      </c>
    </row>
    <row r="956" spans="1:6" ht="12.75" customHeight="1" x14ac:dyDescent="0.2">
      <c r="A956" s="336" t="s">
        <v>1900</v>
      </c>
      <c r="B956" s="251" t="s">
        <v>6751</v>
      </c>
      <c r="C956" s="252" t="s">
        <v>21</v>
      </c>
      <c r="D956" s="337">
        <v>9.3699999999999992</v>
      </c>
      <c r="E956" s="337">
        <v>14.96</v>
      </c>
      <c r="F956" s="337">
        <v>24.33</v>
      </c>
    </row>
    <row r="957" spans="1:6" ht="12.75" customHeight="1" x14ac:dyDescent="0.2">
      <c r="A957" s="336" t="s">
        <v>1901</v>
      </c>
      <c r="B957" s="251" t="s">
        <v>1902</v>
      </c>
      <c r="C957" s="252" t="s">
        <v>21</v>
      </c>
      <c r="D957" s="337">
        <v>9.3699999999999992</v>
      </c>
      <c r="E957" s="337">
        <v>26.18</v>
      </c>
      <c r="F957" s="337">
        <v>35.549999999999997</v>
      </c>
    </row>
    <row r="958" spans="1:6" ht="12.75" customHeight="1" x14ac:dyDescent="0.25">
      <c r="A958" s="338" t="s">
        <v>1903</v>
      </c>
      <c r="B958" s="253" t="s">
        <v>1904</v>
      </c>
      <c r="C958" s="264" t="s">
        <v>52</v>
      </c>
      <c r="D958" s="340">
        <v>6.74</v>
      </c>
      <c r="E958" s="340">
        <v>42.35</v>
      </c>
      <c r="F958" s="340">
        <v>49.09</v>
      </c>
    </row>
    <row r="959" spans="1:6" ht="12.75" customHeight="1" x14ac:dyDescent="0.25">
      <c r="A959" s="338" t="s">
        <v>1905</v>
      </c>
      <c r="B959" s="253" t="s">
        <v>1906</v>
      </c>
      <c r="C959" s="264" t="s">
        <v>52</v>
      </c>
      <c r="D959" s="340">
        <v>1.57</v>
      </c>
      <c r="E959" s="340">
        <v>19.72</v>
      </c>
      <c r="F959" s="340">
        <v>21.29</v>
      </c>
    </row>
    <row r="960" spans="1:6" ht="12.75" customHeight="1" x14ac:dyDescent="0.25">
      <c r="A960" s="338" t="s">
        <v>1907</v>
      </c>
      <c r="B960" s="253" t="s">
        <v>1908</v>
      </c>
      <c r="C960" s="264" t="s">
        <v>52</v>
      </c>
      <c r="D960" s="340">
        <v>1.75</v>
      </c>
      <c r="E960" s="340">
        <v>19.72</v>
      </c>
      <c r="F960" s="340">
        <v>21.47</v>
      </c>
    </row>
    <row r="961" spans="1:6" ht="12.75" customHeight="1" x14ac:dyDescent="0.25">
      <c r="A961" s="338" t="s">
        <v>1909</v>
      </c>
      <c r="B961" s="253" t="s">
        <v>1910</v>
      </c>
      <c r="C961" s="264" t="s">
        <v>52</v>
      </c>
      <c r="D961" s="340">
        <v>1.99</v>
      </c>
      <c r="E961" s="340">
        <v>19.72</v>
      </c>
      <c r="F961" s="340">
        <v>21.71</v>
      </c>
    </row>
    <row r="962" spans="1:6" ht="12.75" customHeight="1" x14ac:dyDescent="0.25">
      <c r="A962" s="338" t="s">
        <v>1911</v>
      </c>
      <c r="B962" s="253" t="s">
        <v>1912</v>
      </c>
      <c r="C962" s="264" t="s">
        <v>52</v>
      </c>
      <c r="D962" s="340">
        <v>2.4500000000000002</v>
      </c>
      <c r="E962" s="340">
        <v>19.72</v>
      </c>
      <c r="F962" s="340">
        <v>22.17</v>
      </c>
    </row>
    <row r="963" spans="1:6" ht="12.75" customHeight="1" x14ac:dyDescent="0.25">
      <c r="A963" s="338" t="s">
        <v>6752</v>
      </c>
      <c r="B963" s="253" t="s">
        <v>1913</v>
      </c>
      <c r="C963" s="264"/>
      <c r="D963" s="340"/>
      <c r="E963" s="340"/>
      <c r="F963" s="340"/>
    </row>
    <row r="964" spans="1:6" ht="12.75" customHeight="1" x14ac:dyDescent="0.2">
      <c r="A964" s="336" t="s">
        <v>1914</v>
      </c>
      <c r="B964" s="251" t="s">
        <v>1915</v>
      </c>
      <c r="C964" s="252" t="s">
        <v>21</v>
      </c>
      <c r="D964" s="337">
        <v>5.25</v>
      </c>
      <c r="E964" s="337">
        <v>12.43</v>
      </c>
      <c r="F964" s="337">
        <v>17.68</v>
      </c>
    </row>
    <row r="965" spans="1:6" ht="12.75" customHeight="1" x14ac:dyDescent="0.25">
      <c r="A965" s="338" t="s">
        <v>1916</v>
      </c>
      <c r="B965" s="253" t="s">
        <v>1917</v>
      </c>
      <c r="C965" s="264" t="s">
        <v>21</v>
      </c>
      <c r="D965" s="340">
        <v>7.35</v>
      </c>
      <c r="E965" s="340">
        <v>12.43</v>
      </c>
      <c r="F965" s="340">
        <v>19.78</v>
      </c>
    </row>
    <row r="966" spans="1:6" ht="12.75" customHeight="1" x14ac:dyDescent="0.25">
      <c r="A966" s="338" t="s">
        <v>6753</v>
      </c>
      <c r="B966" s="253" t="s">
        <v>1918</v>
      </c>
      <c r="C966" s="264"/>
      <c r="D966" s="340"/>
      <c r="E966" s="340"/>
      <c r="F966" s="340"/>
    </row>
    <row r="967" spans="1:6" ht="12.75" customHeight="1" x14ac:dyDescent="0.25">
      <c r="A967" s="338" t="s">
        <v>1919</v>
      </c>
      <c r="B967" s="253" t="s">
        <v>1920</v>
      </c>
      <c r="C967" s="264" t="s">
        <v>25</v>
      </c>
      <c r="D967" s="340">
        <v>442.4</v>
      </c>
      <c r="E967" s="340">
        <v>358.97</v>
      </c>
      <c r="F967" s="340">
        <v>801.37</v>
      </c>
    </row>
    <row r="968" spans="1:6" ht="12.75" customHeight="1" x14ac:dyDescent="0.25">
      <c r="A968" s="338" t="s">
        <v>95</v>
      </c>
      <c r="B968" s="253" t="s">
        <v>1921</v>
      </c>
      <c r="C968" s="264" t="s">
        <v>25</v>
      </c>
      <c r="D968" s="340">
        <v>500.22</v>
      </c>
      <c r="E968" s="340">
        <v>358.97</v>
      </c>
      <c r="F968" s="340">
        <v>859.19</v>
      </c>
    </row>
    <row r="969" spans="1:6" ht="12.75" customHeight="1" x14ac:dyDescent="0.25">
      <c r="A969" s="338" t="s">
        <v>1922</v>
      </c>
      <c r="B969" s="253" t="s">
        <v>1923</v>
      </c>
      <c r="C969" s="264" t="s">
        <v>25</v>
      </c>
      <c r="D969" s="340">
        <v>533.91999999999996</v>
      </c>
      <c r="E969" s="340">
        <v>358.97</v>
      </c>
      <c r="F969" s="340">
        <v>892.89</v>
      </c>
    </row>
    <row r="970" spans="1:6" ht="12.75" customHeight="1" x14ac:dyDescent="0.25">
      <c r="A970" s="338" t="s">
        <v>1924</v>
      </c>
      <c r="B970" s="253" t="s">
        <v>1925</v>
      </c>
      <c r="C970" s="264" t="s">
        <v>52</v>
      </c>
      <c r="D970" s="340">
        <v>29</v>
      </c>
      <c r="E970" s="340">
        <v>41.71</v>
      </c>
      <c r="F970" s="340">
        <v>70.709999999999994</v>
      </c>
    </row>
    <row r="971" spans="1:6" ht="12.75" customHeight="1" x14ac:dyDescent="0.25">
      <c r="A971" s="338" t="s">
        <v>1926</v>
      </c>
      <c r="B971" s="253" t="s">
        <v>1927</v>
      </c>
      <c r="C971" s="264" t="s">
        <v>52</v>
      </c>
      <c r="D971" s="340">
        <v>14.21</v>
      </c>
      <c r="E971" s="340">
        <v>56.78</v>
      </c>
      <c r="F971" s="340">
        <v>70.989999999999995</v>
      </c>
    </row>
    <row r="972" spans="1:6" ht="12.75" customHeight="1" x14ac:dyDescent="0.25">
      <c r="A972" s="338" t="s">
        <v>6160</v>
      </c>
      <c r="B972" s="253" t="s">
        <v>1928</v>
      </c>
      <c r="C972" s="264"/>
      <c r="D972" s="340"/>
      <c r="E972" s="340"/>
      <c r="F972" s="340"/>
    </row>
    <row r="973" spans="1:6" ht="12.75" customHeight="1" x14ac:dyDescent="0.25">
      <c r="A973" s="338" t="s">
        <v>1929</v>
      </c>
      <c r="B973" s="253" t="s">
        <v>1930</v>
      </c>
      <c r="C973" s="264" t="s">
        <v>21</v>
      </c>
      <c r="D973" s="340">
        <v>85.75</v>
      </c>
      <c r="E973" s="340">
        <v>6.75</v>
      </c>
      <c r="F973" s="340">
        <v>92.5</v>
      </c>
    </row>
    <row r="974" spans="1:6" ht="12.75" customHeight="1" x14ac:dyDescent="0.25">
      <c r="A974" s="338" t="s">
        <v>1931</v>
      </c>
      <c r="B974" s="253" t="s">
        <v>1932</v>
      </c>
      <c r="C974" s="264" t="s">
        <v>52</v>
      </c>
      <c r="D974" s="340">
        <v>44.95</v>
      </c>
      <c r="E974" s="340">
        <v>1.69</v>
      </c>
      <c r="F974" s="340">
        <v>46.64</v>
      </c>
    </row>
    <row r="975" spans="1:6" ht="12.75" customHeight="1" x14ac:dyDescent="0.2">
      <c r="A975" s="336" t="s">
        <v>1933</v>
      </c>
      <c r="B975" s="251" t="s">
        <v>1934</v>
      </c>
      <c r="C975" s="252" t="s">
        <v>52</v>
      </c>
      <c r="D975" s="337">
        <v>78.92</v>
      </c>
      <c r="E975" s="337">
        <v>2.02</v>
      </c>
      <c r="F975" s="337">
        <v>80.94</v>
      </c>
    </row>
    <row r="976" spans="1:6" ht="12.75" customHeight="1" x14ac:dyDescent="0.25">
      <c r="A976" s="338" t="s">
        <v>1935</v>
      </c>
      <c r="B976" s="253" t="s">
        <v>1936</v>
      </c>
      <c r="C976" s="264" t="s">
        <v>52</v>
      </c>
      <c r="D976" s="340">
        <v>42.24</v>
      </c>
      <c r="E976" s="340">
        <v>3.37</v>
      </c>
      <c r="F976" s="340">
        <v>45.61</v>
      </c>
    </row>
    <row r="977" spans="1:6" ht="12.75" customHeight="1" x14ac:dyDescent="0.25">
      <c r="A977" s="338" t="s">
        <v>1937</v>
      </c>
      <c r="B977" s="253" t="s">
        <v>6754</v>
      </c>
      <c r="C977" s="264" t="s">
        <v>52</v>
      </c>
      <c r="D977" s="340">
        <v>92.43</v>
      </c>
      <c r="E977" s="340">
        <v>0.4</v>
      </c>
      <c r="F977" s="340">
        <v>92.83</v>
      </c>
    </row>
    <row r="978" spans="1:6" ht="12.75" customHeight="1" x14ac:dyDescent="0.25">
      <c r="A978" s="338" t="s">
        <v>1938</v>
      </c>
      <c r="B978" s="253" t="s">
        <v>1939</v>
      </c>
      <c r="C978" s="264" t="s">
        <v>21</v>
      </c>
      <c r="D978" s="340">
        <v>196.06</v>
      </c>
      <c r="E978" s="340">
        <v>4.05</v>
      </c>
      <c r="F978" s="340">
        <v>200.11</v>
      </c>
    </row>
    <row r="979" spans="1:6" ht="12.75" customHeight="1" x14ac:dyDescent="0.25">
      <c r="A979" s="338" t="s">
        <v>6202</v>
      </c>
      <c r="B979" s="253" t="s">
        <v>1940</v>
      </c>
      <c r="C979" s="264"/>
      <c r="D979" s="340"/>
      <c r="E979" s="340"/>
      <c r="F979" s="340"/>
    </row>
    <row r="980" spans="1:6" ht="12.75" customHeight="1" x14ac:dyDescent="0.25">
      <c r="A980" s="338" t="s">
        <v>1941</v>
      </c>
      <c r="B980" s="253" t="s">
        <v>1942</v>
      </c>
      <c r="C980" s="264" t="s">
        <v>21</v>
      </c>
      <c r="D980" s="340">
        <v>84.96</v>
      </c>
      <c r="E980" s="340">
        <v>6.75</v>
      </c>
      <c r="F980" s="340">
        <v>91.71</v>
      </c>
    </row>
    <row r="981" spans="1:6" ht="12.75" customHeight="1" x14ac:dyDescent="0.25">
      <c r="A981" s="338" t="s">
        <v>1943</v>
      </c>
      <c r="B981" s="253" t="s">
        <v>1944</v>
      </c>
      <c r="C981" s="264" t="s">
        <v>52</v>
      </c>
      <c r="D981" s="340">
        <v>39.049999999999997</v>
      </c>
      <c r="E981" s="340">
        <v>1.69</v>
      </c>
      <c r="F981" s="340">
        <v>40.74</v>
      </c>
    </row>
    <row r="982" spans="1:6" ht="12.75" customHeight="1" x14ac:dyDescent="0.25">
      <c r="A982" s="338" t="s">
        <v>1945</v>
      </c>
      <c r="B982" s="253" t="s">
        <v>1946</v>
      </c>
      <c r="C982" s="264" t="s">
        <v>52</v>
      </c>
      <c r="D982" s="340">
        <v>71.040000000000006</v>
      </c>
      <c r="E982" s="340">
        <v>2.02</v>
      </c>
      <c r="F982" s="340">
        <v>73.06</v>
      </c>
    </row>
    <row r="983" spans="1:6" ht="12.75" customHeight="1" x14ac:dyDescent="0.25">
      <c r="A983" s="338" t="s">
        <v>1947</v>
      </c>
      <c r="B983" s="253" t="s">
        <v>1948</v>
      </c>
      <c r="C983" s="264" t="s">
        <v>52</v>
      </c>
      <c r="D983" s="340">
        <v>81.99</v>
      </c>
      <c r="E983" s="340">
        <v>2.02</v>
      </c>
      <c r="F983" s="340">
        <v>84.01</v>
      </c>
    </row>
    <row r="984" spans="1:6" ht="12.75" customHeight="1" x14ac:dyDescent="0.25">
      <c r="A984" s="338" t="s">
        <v>1949</v>
      </c>
      <c r="B984" s="253" t="s">
        <v>1950</v>
      </c>
      <c r="C984" s="264" t="s">
        <v>52</v>
      </c>
      <c r="D984" s="340">
        <v>41.54</v>
      </c>
      <c r="E984" s="340">
        <v>3.37</v>
      </c>
      <c r="F984" s="340">
        <v>44.91</v>
      </c>
    </row>
    <row r="985" spans="1:6" ht="12.75" customHeight="1" x14ac:dyDescent="0.25">
      <c r="A985" s="338" t="s">
        <v>1951</v>
      </c>
      <c r="B985" s="253" t="s">
        <v>1952</v>
      </c>
      <c r="C985" s="264" t="s">
        <v>52</v>
      </c>
      <c r="D985" s="340">
        <v>79.099999999999994</v>
      </c>
      <c r="E985" s="340"/>
      <c r="F985" s="340">
        <v>79.099999999999994</v>
      </c>
    </row>
    <row r="986" spans="1:6" ht="12.75" customHeight="1" x14ac:dyDescent="0.2">
      <c r="A986" s="336" t="s">
        <v>1953</v>
      </c>
      <c r="B986" s="251" t="s">
        <v>1954</v>
      </c>
      <c r="C986" s="252" t="s">
        <v>21</v>
      </c>
      <c r="D986" s="337">
        <v>146.47999999999999</v>
      </c>
      <c r="E986" s="337"/>
      <c r="F986" s="337">
        <v>146.47999999999999</v>
      </c>
    </row>
    <row r="987" spans="1:6" ht="12.75" customHeight="1" x14ac:dyDescent="0.25">
      <c r="A987" s="338" t="s">
        <v>1955</v>
      </c>
      <c r="B987" s="253" t="s">
        <v>6755</v>
      </c>
      <c r="C987" s="264" t="s">
        <v>48</v>
      </c>
      <c r="D987" s="340">
        <v>2586.4899999999998</v>
      </c>
      <c r="E987" s="340"/>
      <c r="F987" s="340">
        <v>2586.4899999999998</v>
      </c>
    </row>
    <row r="988" spans="1:6" ht="12.75" customHeight="1" x14ac:dyDescent="0.25">
      <c r="A988" s="338" t="s">
        <v>6756</v>
      </c>
      <c r="B988" s="253" t="s">
        <v>1956</v>
      </c>
      <c r="C988" s="264"/>
      <c r="D988" s="340"/>
      <c r="E988" s="340"/>
      <c r="F988" s="340"/>
    </row>
    <row r="989" spans="1:6" ht="12.75" customHeight="1" x14ac:dyDescent="0.2">
      <c r="A989" s="336" t="s">
        <v>1957</v>
      </c>
      <c r="B989" s="251" t="s">
        <v>1958</v>
      </c>
      <c r="C989" s="252" t="s">
        <v>21</v>
      </c>
      <c r="D989" s="337">
        <v>29.82</v>
      </c>
      <c r="E989" s="337">
        <v>47.41</v>
      </c>
      <c r="F989" s="337">
        <v>77.23</v>
      </c>
    </row>
    <row r="990" spans="1:6" ht="12.75" customHeight="1" x14ac:dyDescent="0.25">
      <c r="A990" s="338" t="s">
        <v>1959</v>
      </c>
      <c r="B990" s="253" t="s">
        <v>1960</v>
      </c>
      <c r="C990" s="264" t="s">
        <v>52</v>
      </c>
      <c r="D990" s="340">
        <v>75.7</v>
      </c>
      <c r="E990" s="340">
        <v>16.87</v>
      </c>
      <c r="F990" s="340">
        <v>92.57</v>
      </c>
    </row>
    <row r="991" spans="1:6" ht="22.9" customHeight="1" x14ac:dyDescent="0.25">
      <c r="A991" s="338" t="s">
        <v>1961</v>
      </c>
      <c r="B991" s="253" t="s">
        <v>1962</v>
      </c>
      <c r="C991" s="264" t="s">
        <v>52</v>
      </c>
      <c r="D991" s="340">
        <v>10.47</v>
      </c>
      <c r="E991" s="340"/>
      <c r="F991" s="340">
        <v>10.47</v>
      </c>
    </row>
    <row r="992" spans="1:6" ht="22.9" customHeight="1" x14ac:dyDescent="0.25">
      <c r="A992" s="338" t="s">
        <v>1963</v>
      </c>
      <c r="B992" s="253" t="s">
        <v>1964</v>
      </c>
      <c r="C992" s="264" t="s">
        <v>21</v>
      </c>
      <c r="D992" s="340">
        <v>144.07</v>
      </c>
      <c r="E992" s="340">
        <v>16.87</v>
      </c>
      <c r="F992" s="340">
        <v>160.94</v>
      </c>
    </row>
    <row r="993" spans="1:6" ht="12.75" customHeight="1" x14ac:dyDescent="0.25">
      <c r="A993" s="338" t="s">
        <v>1965</v>
      </c>
      <c r="B993" s="253" t="s">
        <v>1966</v>
      </c>
      <c r="C993" s="264" t="s">
        <v>21</v>
      </c>
      <c r="D993" s="340">
        <v>10.98</v>
      </c>
      <c r="E993" s="340">
        <v>18.59</v>
      </c>
      <c r="F993" s="340">
        <v>29.57</v>
      </c>
    </row>
    <row r="994" spans="1:6" ht="12.75" customHeight="1" x14ac:dyDescent="0.25">
      <c r="A994" s="338" t="s">
        <v>6757</v>
      </c>
      <c r="B994" s="253" t="s">
        <v>6758</v>
      </c>
      <c r="C994" s="264"/>
      <c r="D994" s="340"/>
      <c r="E994" s="340"/>
      <c r="F994" s="340"/>
    </row>
    <row r="995" spans="1:6" ht="12.75" customHeight="1" x14ac:dyDescent="0.2">
      <c r="A995" s="336" t="s">
        <v>1967</v>
      </c>
      <c r="B995" s="251" t="s">
        <v>6759</v>
      </c>
      <c r="C995" s="252" t="s">
        <v>21</v>
      </c>
      <c r="D995" s="337">
        <v>44.01</v>
      </c>
      <c r="E995" s="337"/>
      <c r="F995" s="337">
        <v>44.01</v>
      </c>
    </row>
    <row r="996" spans="1:6" ht="12.75" customHeight="1" x14ac:dyDescent="0.25">
      <c r="A996" s="338" t="s">
        <v>1968</v>
      </c>
      <c r="B996" s="253" t="s">
        <v>6760</v>
      </c>
      <c r="C996" s="264" t="s">
        <v>21</v>
      </c>
      <c r="D996" s="340">
        <v>38.94</v>
      </c>
      <c r="E996" s="340"/>
      <c r="F996" s="340">
        <v>38.94</v>
      </c>
    </row>
    <row r="997" spans="1:6" ht="12.75" customHeight="1" x14ac:dyDescent="0.25">
      <c r="A997" s="338" t="s">
        <v>1969</v>
      </c>
      <c r="B997" s="253" t="s">
        <v>6761</v>
      </c>
      <c r="C997" s="264" t="s">
        <v>52</v>
      </c>
      <c r="D997" s="340">
        <v>40.700000000000003</v>
      </c>
      <c r="E997" s="340"/>
      <c r="F997" s="340">
        <v>40.700000000000003</v>
      </c>
    </row>
    <row r="998" spans="1:6" ht="12.75" customHeight="1" x14ac:dyDescent="0.25">
      <c r="A998" s="338" t="s">
        <v>1970</v>
      </c>
      <c r="B998" s="253" t="s">
        <v>6762</v>
      </c>
      <c r="C998" s="264" t="s">
        <v>52</v>
      </c>
      <c r="D998" s="340">
        <v>33.24</v>
      </c>
      <c r="E998" s="340"/>
      <c r="F998" s="340">
        <v>33.24</v>
      </c>
    </row>
    <row r="999" spans="1:6" ht="12.75" customHeight="1" x14ac:dyDescent="0.25">
      <c r="A999" s="338" t="s">
        <v>1971</v>
      </c>
      <c r="B999" s="253" t="s">
        <v>1972</v>
      </c>
      <c r="C999" s="264" t="s">
        <v>52</v>
      </c>
      <c r="D999" s="340"/>
      <c r="E999" s="340">
        <v>37.4</v>
      </c>
      <c r="F999" s="340">
        <v>37.4</v>
      </c>
    </row>
    <row r="1000" spans="1:6" ht="25.5" customHeight="1" x14ac:dyDescent="0.25">
      <c r="A1000" s="338" t="s">
        <v>1973</v>
      </c>
      <c r="B1000" s="254" t="s">
        <v>1974</v>
      </c>
      <c r="C1000" s="264" t="s">
        <v>21</v>
      </c>
      <c r="D1000" s="340">
        <v>9.4</v>
      </c>
      <c r="E1000" s="340">
        <v>19.05</v>
      </c>
      <c r="F1000" s="340">
        <v>28.45</v>
      </c>
    </row>
    <row r="1001" spans="1:6" ht="12.75" customHeight="1" x14ac:dyDescent="0.25">
      <c r="A1001" s="338" t="s">
        <v>1975</v>
      </c>
      <c r="B1001" s="253" t="s">
        <v>1976</v>
      </c>
      <c r="C1001" s="264" t="s">
        <v>21</v>
      </c>
      <c r="D1001" s="340">
        <v>21.77</v>
      </c>
      <c r="E1001" s="340">
        <v>19.05</v>
      </c>
      <c r="F1001" s="340">
        <v>40.82</v>
      </c>
    </row>
    <row r="1002" spans="1:6" ht="12.75" customHeight="1" x14ac:dyDescent="0.2">
      <c r="A1002" s="336" t="s">
        <v>1977</v>
      </c>
      <c r="B1002" s="251" t="s">
        <v>1978</v>
      </c>
      <c r="C1002" s="252" t="s">
        <v>52</v>
      </c>
      <c r="D1002" s="337">
        <v>5.01</v>
      </c>
      <c r="E1002" s="337">
        <v>9.94</v>
      </c>
      <c r="F1002" s="337">
        <v>14.95</v>
      </c>
    </row>
    <row r="1003" spans="1:6" ht="12" customHeight="1" x14ac:dyDescent="0.25">
      <c r="A1003" s="333" t="s">
        <v>1979</v>
      </c>
      <c r="B1003" s="247" t="s">
        <v>1980</v>
      </c>
      <c r="C1003" s="247" t="s">
        <v>52</v>
      </c>
      <c r="D1003" s="334">
        <v>11.61</v>
      </c>
      <c r="E1003" s="335">
        <v>9.94</v>
      </c>
      <c r="F1003" s="335">
        <v>21.55</v>
      </c>
    </row>
    <row r="1004" spans="1:6" ht="12.75" customHeight="1" x14ac:dyDescent="0.25">
      <c r="A1004" s="338" t="s">
        <v>6223</v>
      </c>
      <c r="B1004" s="253" t="s">
        <v>1981</v>
      </c>
      <c r="C1004" s="264"/>
      <c r="D1004" s="340"/>
      <c r="E1004" s="340"/>
      <c r="F1004" s="340"/>
    </row>
    <row r="1005" spans="1:6" ht="12.75" customHeight="1" x14ac:dyDescent="0.25">
      <c r="A1005" s="338" t="s">
        <v>6763</v>
      </c>
      <c r="B1005" s="253" t="s">
        <v>1982</v>
      </c>
      <c r="C1005" s="264"/>
      <c r="D1005" s="340"/>
      <c r="E1005" s="340"/>
      <c r="F1005" s="340"/>
    </row>
    <row r="1006" spans="1:6" ht="12.75" customHeight="1" x14ac:dyDescent="0.25">
      <c r="A1006" s="338" t="s">
        <v>1983</v>
      </c>
      <c r="B1006" s="253" t="s">
        <v>6764</v>
      </c>
      <c r="C1006" s="264" t="s">
        <v>21</v>
      </c>
      <c r="D1006" s="340">
        <v>46.55</v>
      </c>
      <c r="E1006" s="340">
        <v>10.76</v>
      </c>
      <c r="F1006" s="340">
        <v>57.31</v>
      </c>
    </row>
    <row r="1007" spans="1:6" ht="12.75" customHeight="1" x14ac:dyDescent="0.25">
      <c r="A1007" s="338" t="s">
        <v>6765</v>
      </c>
      <c r="B1007" s="253" t="s">
        <v>1984</v>
      </c>
      <c r="C1007" s="264"/>
      <c r="D1007" s="340"/>
      <c r="E1007" s="340"/>
      <c r="F1007" s="340"/>
    </row>
    <row r="1008" spans="1:6" ht="12.75" customHeight="1" x14ac:dyDescent="0.25">
      <c r="A1008" s="338" t="s">
        <v>1985</v>
      </c>
      <c r="B1008" s="253" t="s">
        <v>6766</v>
      </c>
      <c r="C1008" s="264" t="s">
        <v>21</v>
      </c>
      <c r="D1008" s="340">
        <v>29.47</v>
      </c>
      <c r="E1008" s="340">
        <v>12.74</v>
      </c>
      <c r="F1008" s="340">
        <v>42.21</v>
      </c>
    </row>
    <row r="1009" spans="1:6" ht="12.75" customHeight="1" x14ac:dyDescent="0.2">
      <c r="A1009" s="338" t="s">
        <v>1986</v>
      </c>
      <c r="B1009" s="253" t="s">
        <v>6767</v>
      </c>
      <c r="C1009" s="264" t="s">
        <v>52</v>
      </c>
      <c r="D1009" s="340">
        <v>4.8499999999999996</v>
      </c>
      <c r="E1009" s="344">
        <v>1.02</v>
      </c>
      <c r="F1009" s="340">
        <v>5.87</v>
      </c>
    </row>
    <row r="1010" spans="1:6" ht="12.75" customHeight="1" x14ac:dyDescent="0.2">
      <c r="A1010" s="338" t="s">
        <v>1987</v>
      </c>
      <c r="B1010" s="253" t="s">
        <v>6768</v>
      </c>
      <c r="C1010" s="264" t="s">
        <v>21</v>
      </c>
      <c r="D1010" s="340">
        <v>138.25</v>
      </c>
      <c r="E1010" s="344">
        <v>12.74</v>
      </c>
      <c r="F1010" s="340">
        <v>150.99</v>
      </c>
    </row>
    <row r="1011" spans="1:6" ht="25.5" customHeight="1" x14ac:dyDescent="0.25">
      <c r="A1011" s="338" t="s">
        <v>1988</v>
      </c>
      <c r="B1011" s="254" t="s">
        <v>6769</v>
      </c>
      <c r="C1011" s="264" t="s">
        <v>52</v>
      </c>
      <c r="D1011" s="340">
        <v>23.24</v>
      </c>
      <c r="E1011" s="339">
        <v>1.02</v>
      </c>
      <c r="F1011" s="340">
        <v>24.26</v>
      </c>
    </row>
    <row r="1012" spans="1:6" ht="12.75" customHeight="1" x14ac:dyDescent="0.2">
      <c r="A1012" s="336" t="s">
        <v>1989</v>
      </c>
      <c r="B1012" s="251" t="s">
        <v>6770</v>
      </c>
      <c r="C1012" s="252" t="s">
        <v>21</v>
      </c>
      <c r="D1012" s="337">
        <v>45.7</v>
      </c>
      <c r="E1012" s="337">
        <v>12.74</v>
      </c>
      <c r="F1012" s="337">
        <v>58.44</v>
      </c>
    </row>
    <row r="1013" spans="1:6" ht="12.75" customHeight="1" x14ac:dyDescent="0.25">
      <c r="A1013" s="338" t="s">
        <v>1990</v>
      </c>
      <c r="B1013" s="253" t="s">
        <v>6771</v>
      </c>
      <c r="C1013" s="264" t="s">
        <v>52</v>
      </c>
      <c r="D1013" s="340">
        <v>7.42</v>
      </c>
      <c r="E1013" s="340">
        <v>1.02</v>
      </c>
      <c r="F1013" s="340">
        <v>8.44</v>
      </c>
    </row>
    <row r="1014" spans="1:6" ht="22.9" customHeight="1" x14ac:dyDescent="0.25">
      <c r="A1014" s="338" t="s">
        <v>1991</v>
      </c>
      <c r="B1014" s="253" t="s">
        <v>6772</v>
      </c>
      <c r="C1014" s="264" t="s">
        <v>21</v>
      </c>
      <c r="D1014" s="340">
        <v>31.09</v>
      </c>
      <c r="E1014" s="340">
        <v>12.74</v>
      </c>
      <c r="F1014" s="340">
        <v>43.83</v>
      </c>
    </row>
    <row r="1015" spans="1:6" ht="22.9" customHeight="1" x14ac:dyDescent="0.25">
      <c r="A1015" s="338" t="s">
        <v>1992</v>
      </c>
      <c r="B1015" s="253" t="s">
        <v>6773</v>
      </c>
      <c r="C1015" s="264" t="s">
        <v>52</v>
      </c>
      <c r="D1015" s="340">
        <v>4.92</v>
      </c>
      <c r="E1015" s="339">
        <v>1.02</v>
      </c>
      <c r="F1015" s="340">
        <v>5.94</v>
      </c>
    </row>
    <row r="1016" spans="1:6" ht="12.75" customHeight="1" x14ac:dyDescent="0.25">
      <c r="A1016" s="338" t="s">
        <v>1993</v>
      </c>
      <c r="B1016" s="253" t="s">
        <v>1994</v>
      </c>
      <c r="C1016" s="264" t="s">
        <v>21</v>
      </c>
      <c r="D1016" s="340">
        <v>11.63</v>
      </c>
      <c r="E1016" s="340">
        <v>53.57</v>
      </c>
      <c r="F1016" s="340">
        <v>65.2</v>
      </c>
    </row>
    <row r="1017" spans="1:6" ht="12.75" customHeight="1" x14ac:dyDescent="0.25">
      <c r="A1017" s="338" t="s">
        <v>1995</v>
      </c>
      <c r="B1017" s="253" t="s">
        <v>6774</v>
      </c>
      <c r="C1017" s="264" t="s">
        <v>21</v>
      </c>
      <c r="D1017" s="340">
        <v>1.27</v>
      </c>
      <c r="E1017" s="340">
        <v>8.5</v>
      </c>
      <c r="F1017" s="340">
        <v>9.77</v>
      </c>
    </row>
    <row r="1018" spans="1:6" ht="12.75" customHeight="1" x14ac:dyDescent="0.2">
      <c r="A1018" s="336" t="s">
        <v>1996</v>
      </c>
      <c r="B1018" s="251" t="s">
        <v>6775</v>
      </c>
      <c r="C1018" s="252" t="s">
        <v>21</v>
      </c>
      <c r="D1018" s="337">
        <v>2.48</v>
      </c>
      <c r="E1018" s="337">
        <v>8.5</v>
      </c>
      <c r="F1018" s="337">
        <v>10.98</v>
      </c>
    </row>
    <row r="1019" spans="1:6" ht="12.75" customHeight="1" x14ac:dyDescent="0.2">
      <c r="A1019" s="338" t="s">
        <v>1997</v>
      </c>
      <c r="B1019" s="253" t="s">
        <v>6776</v>
      </c>
      <c r="C1019" s="264" t="s">
        <v>21</v>
      </c>
      <c r="D1019" s="340">
        <v>2.54</v>
      </c>
      <c r="E1019" s="344">
        <v>8.5</v>
      </c>
      <c r="F1019" s="340">
        <v>11.04</v>
      </c>
    </row>
    <row r="1020" spans="1:6" ht="25.5" customHeight="1" x14ac:dyDescent="0.25">
      <c r="A1020" s="338" t="s">
        <v>1998</v>
      </c>
      <c r="B1020" s="254" t="s">
        <v>6777</v>
      </c>
      <c r="C1020" s="264" t="s">
        <v>21</v>
      </c>
      <c r="D1020" s="340">
        <v>6.2</v>
      </c>
      <c r="E1020" s="339">
        <v>8.5</v>
      </c>
      <c r="F1020" s="340">
        <v>14.7</v>
      </c>
    </row>
    <row r="1021" spans="1:6" ht="22.9" customHeight="1" x14ac:dyDescent="0.25">
      <c r="A1021" s="338" t="s">
        <v>1999</v>
      </c>
      <c r="B1021" s="253" t="s">
        <v>6778</v>
      </c>
      <c r="C1021" s="264" t="s">
        <v>52</v>
      </c>
      <c r="D1021" s="340">
        <v>0.13</v>
      </c>
      <c r="E1021" s="339">
        <v>0.96</v>
      </c>
      <c r="F1021" s="340">
        <v>1.0900000000000001</v>
      </c>
    </row>
    <row r="1022" spans="1:6" ht="12.75" customHeight="1" x14ac:dyDescent="0.2">
      <c r="A1022" s="338" t="s">
        <v>2000</v>
      </c>
      <c r="B1022" s="253" t="s">
        <v>2001</v>
      </c>
      <c r="C1022" s="264" t="s">
        <v>52</v>
      </c>
      <c r="D1022" s="340">
        <v>0.25</v>
      </c>
      <c r="E1022" s="344">
        <v>0.96</v>
      </c>
      <c r="F1022" s="340">
        <v>1.21</v>
      </c>
    </row>
    <row r="1023" spans="1:6" ht="22.9" customHeight="1" x14ac:dyDescent="0.25">
      <c r="A1023" s="338" t="s">
        <v>2002</v>
      </c>
      <c r="B1023" s="253" t="s">
        <v>6779</v>
      </c>
      <c r="C1023" s="264" t="s">
        <v>52</v>
      </c>
      <c r="D1023" s="339">
        <v>0.25</v>
      </c>
      <c r="E1023" s="340">
        <v>0.96</v>
      </c>
      <c r="F1023" s="340">
        <v>1.21</v>
      </c>
    </row>
    <row r="1024" spans="1:6" ht="12.75" customHeight="1" x14ac:dyDescent="0.25">
      <c r="A1024" s="338" t="s">
        <v>2003</v>
      </c>
      <c r="B1024" s="253" t="s">
        <v>2004</v>
      </c>
      <c r="C1024" s="264" t="s">
        <v>52</v>
      </c>
      <c r="D1024" s="340">
        <v>0.62</v>
      </c>
      <c r="E1024" s="340">
        <v>0.96</v>
      </c>
      <c r="F1024" s="340">
        <v>1.58</v>
      </c>
    </row>
    <row r="1025" spans="1:6" ht="12.75" customHeight="1" x14ac:dyDescent="0.25">
      <c r="A1025" s="338" t="s">
        <v>6780</v>
      </c>
      <c r="B1025" s="253" t="s">
        <v>2005</v>
      </c>
      <c r="C1025" s="264"/>
      <c r="D1025" s="340"/>
      <c r="E1025" s="340"/>
      <c r="F1025" s="340"/>
    </row>
    <row r="1026" spans="1:6" ht="12.75" customHeight="1" x14ac:dyDescent="0.25">
      <c r="A1026" s="338" t="s">
        <v>2006</v>
      </c>
      <c r="B1026" s="253" t="s">
        <v>6781</v>
      </c>
      <c r="C1026" s="264" t="s">
        <v>21</v>
      </c>
      <c r="D1026" s="340">
        <v>124.68</v>
      </c>
      <c r="E1026" s="340">
        <v>12.74</v>
      </c>
      <c r="F1026" s="340">
        <v>137.41999999999999</v>
      </c>
    </row>
    <row r="1027" spans="1:6" ht="12.75" customHeight="1" x14ac:dyDescent="0.25">
      <c r="A1027" s="338" t="s">
        <v>2007</v>
      </c>
      <c r="B1027" s="253" t="s">
        <v>6782</v>
      </c>
      <c r="C1027" s="264" t="s">
        <v>21</v>
      </c>
      <c r="D1027" s="340">
        <v>171</v>
      </c>
      <c r="E1027" s="340">
        <v>12.74</v>
      </c>
      <c r="F1027" s="340">
        <v>183.74</v>
      </c>
    </row>
    <row r="1028" spans="1:6" ht="12.75" customHeight="1" x14ac:dyDescent="0.2">
      <c r="A1028" s="336" t="s">
        <v>2008</v>
      </c>
      <c r="B1028" s="251" t="s">
        <v>6783</v>
      </c>
      <c r="C1028" s="252" t="s">
        <v>21</v>
      </c>
      <c r="D1028" s="337">
        <v>137.9</v>
      </c>
      <c r="E1028" s="337">
        <v>12.74</v>
      </c>
      <c r="F1028" s="337">
        <v>150.63999999999999</v>
      </c>
    </row>
    <row r="1029" spans="1:6" ht="12.75" customHeight="1" x14ac:dyDescent="0.2">
      <c r="A1029" s="336" t="s">
        <v>2009</v>
      </c>
      <c r="B1029" s="251" t="s">
        <v>6784</v>
      </c>
      <c r="C1029" s="252" t="s">
        <v>52</v>
      </c>
      <c r="D1029" s="337">
        <v>40.64</v>
      </c>
      <c r="E1029" s="337">
        <v>1.27</v>
      </c>
      <c r="F1029" s="337">
        <v>41.91</v>
      </c>
    </row>
    <row r="1030" spans="1:6" ht="25.5" customHeight="1" x14ac:dyDescent="0.25">
      <c r="A1030" s="338" t="s">
        <v>2010</v>
      </c>
      <c r="B1030" s="254" t="s">
        <v>2011</v>
      </c>
      <c r="C1030" s="264" t="s">
        <v>21</v>
      </c>
      <c r="D1030" s="340">
        <v>211.39</v>
      </c>
      <c r="E1030" s="340">
        <v>12.74</v>
      </c>
      <c r="F1030" s="340">
        <v>224.13</v>
      </c>
    </row>
    <row r="1031" spans="1:6" ht="12.75" customHeight="1" x14ac:dyDescent="0.2">
      <c r="A1031" s="336" t="s">
        <v>2012</v>
      </c>
      <c r="B1031" s="251" t="s">
        <v>2013</v>
      </c>
      <c r="C1031" s="252" t="s">
        <v>52</v>
      </c>
      <c r="D1031" s="337">
        <v>50.21</v>
      </c>
      <c r="E1031" s="337">
        <v>1.27</v>
      </c>
      <c r="F1031" s="337">
        <v>51.48</v>
      </c>
    </row>
    <row r="1032" spans="1:6" ht="34.9" customHeight="1" x14ac:dyDescent="0.25">
      <c r="A1032" s="341" t="s">
        <v>2014</v>
      </c>
      <c r="B1032" s="253" t="s">
        <v>6785</v>
      </c>
      <c r="C1032" s="265" t="s">
        <v>21</v>
      </c>
      <c r="D1032" s="343">
        <v>35.81</v>
      </c>
      <c r="E1032" s="343">
        <v>8.5</v>
      </c>
      <c r="F1032" s="343">
        <v>44.31</v>
      </c>
    </row>
    <row r="1033" spans="1:6" ht="34.15" customHeight="1" x14ac:dyDescent="0.25">
      <c r="A1033" s="341" t="s">
        <v>2015</v>
      </c>
      <c r="B1033" s="254" t="s">
        <v>6786</v>
      </c>
      <c r="C1033" s="265" t="s">
        <v>21</v>
      </c>
      <c r="D1033" s="343">
        <v>29.36</v>
      </c>
      <c r="E1033" s="343">
        <v>8.5</v>
      </c>
      <c r="F1033" s="343">
        <v>37.86</v>
      </c>
    </row>
    <row r="1034" spans="1:6" ht="34.9" customHeight="1" x14ac:dyDescent="0.25">
      <c r="A1034" s="341" t="s">
        <v>2016</v>
      </c>
      <c r="B1034" s="254" t="s">
        <v>6787</v>
      </c>
      <c r="C1034" s="265" t="s">
        <v>21</v>
      </c>
      <c r="D1034" s="343">
        <v>59.68</v>
      </c>
      <c r="E1034" s="343">
        <v>8.5</v>
      </c>
      <c r="F1034" s="343">
        <v>68.180000000000007</v>
      </c>
    </row>
    <row r="1035" spans="1:6" ht="46.15" customHeight="1" x14ac:dyDescent="0.25">
      <c r="A1035" s="338" t="s">
        <v>2017</v>
      </c>
      <c r="B1035" s="253" t="s">
        <v>6788</v>
      </c>
      <c r="C1035" s="264" t="s">
        <v>21</v>
      </c>
      <c r="D1035" s="340">
        <v>48.94</v>
      </c>
      <c r="E1035" s="340">
        <v>8.5</v>
      </c>
      <c r="F1035" s="340">
        <v>57.44</v>
      </c>
    </row>
    <row r="1036" spans="1:6" ht="34.15" customHeight="1" x14ac:dyDescent="0.25">
      <c r="A1036" s="341" t="s">
        <v>2018</v>
      </c>
      <c r="B1036" s="254" t="s">
        <v>2019</v>
      </c>
      <c r="C1036" s="265" t="s">
        <v>21</v>
      </c>
      <c r="D1036" s="343">
        <v>49.68</v>
      </c>
      <c r="E1036" s="343">
        <v>8.5</v>
      </c>
      <c r="F1036" s="343">
        <v>58.18</v>
      </c>
    </row>
    <row r="1037" spans="1:6" ht="34.9" customHeight="1" x14ac:dyDescent="0.25">
      <c r="A1037" s="341" t="s">
        <v>2020</v>
      </c>
      <c r="B1037" s="254" t="s">
        <v>6789</v>
      </c>
      <c r="C1037" s="265" t="s">
        <v>52</v>
      </c>
      <c r="D1037" s="343">
        <v>3.58</v>
      </c>
      <c r="E1037" s="343">
        <v>0.85</v>
      </c>
      <c r="F1037" s="343">
        <v>4.43</v>
      </c>
    </row>
    <row r="1038" spans="1:6" ht="34.5" customHeight="1" x14ac:dyDescent="0.25">
      <c r="A1038" s="341" t="s">
        <v>2021</v>
      </c>
      <c r="B1038" s="254" t="s">
        <v>6790</v>
      </c>
      <c r="C1038" s="265" t="s">
        <v>52</v>
      </c>
      <c r="D1038" s="343">
        <v>2.94</v>
      </c>
      <c r="E1038" s="343">
        <v>0.85</v>
      </c>
      <c r="F1038" s="343">
        <v>3.79</v>
      </c>
    </row>
    <row r="1039" spans="1:6" ht="12" customHeight="1" x14ac:dyDescent="0.25">
      <c r="A1039" s="333" t="s">
        <v>6791</v>
      </c>
      <c r="B1039" s="247" t="s">
        <v>2022</v>
      </c>
      <c r="C1039" s="247"/>
      <c r="D1039" s="334"/>
      <c r="E1039" s="335"/>
      <c r="F1039" s="335"/>
    </row>
    <row r="1040" spans="1:6" ht="34.15" customHeight="1" x14ac:dyDescent="0.25">
      <c r="A1040" s="341" t="s">
        <v>158</v>
      </c>
      <c r="B1040" s="254" t="s">
        <v>6792</v>
      </c>
      <c r="C1040" s="265" t="s">
        <v>21</v>
      </c>
      <c r="D1040" s="343">
        <v>102.82</v>
      </c>
      <c r="E1040" s="343">
        <v>33.659999999999997</v>
      </c>
      <c r="F1040" s="343">
        <v>136.47999999999999</v>
      </c>
    </row>
    <row r="1041" spans="1:6" ht="24" customHeight="1" x14ac:dyDescent="0.25">
      <c r="A1041" s="338" t="s">
        <v>2023</v>
      </c>
      <c r="B1041" s="253" t="s">
        <v>6793</v>
      </c>
      <c r="C1041" s="264" t="s">
        <v>52</v>
      </c>
      <c r="D1041" s="340">
        <v>18.309999999999999</v>
      </c>
      <c r="E1041" s="340">
        <v>9.35</v>
      </c>
      <c r="F1041" s="340">
        <v>27.66</v>
      </c>
    </row>
    <row r="1042" spans="1:6" ht="25.5" customHeight="1" x14ac:dyDescent="0.25">
      <c r="A1042" s="338" t="s">
        <v>2024</v>
      </c>
      <c r="B1042" s="254" t="s">
        <v>6794</v>
      </c>
      <c r="C1042" s="264" t="s">
        <v>21</v>
      </c>
      <c r="D1042" s="340">
        <v>195.5</v>
      </c>
      <c r="E1042" s="340">
        <v>33.659999999999997</v>
      </c>
      <c r="F1042" s="340">
        <v>229.16</v>
      </c>
    </row>
    <row r="1043" spans="1:6" ht="25.5" customHeight="1" x14ac:dyDescent="0.25">
      <c r="A1043" s="338" t="s">
        <v>2025</v>
      </c>
      <c r="B1043" s="254" t="s">
        <v>6795</v>
      </c>
      <c r="C1043" s="264" t="s">
        <v>52</v>
      </c>
      <c r="D1043" s="340">
        <v>34.44</v>
      </c>
      <c r="E1043" s="340">
        <v>9.35</v>
      </c>
      <c r="F1043" s="340">
        <v>43.79</v>
      </c>
    </row>
    <row r="1044" spans="1:6" ht="25.5" customHeight="1" x14ac:dyDescent="0.25">
      <c r="A1044" s="338" t="s">
        <v>96</v>
      </c>
      <c r="B1044" s="254" t="s">
        <v>97</v>
      </c>
      <c r="C1044" s="264" t="s">
        <v>21</v>
      </c>
      <c r="D1044" s="340">
        <v>89.91</v>
      </c>
      <c r="E1044" s="340">
        <v>33.659999999999997</v>
      </c>
      <c r="F1044" s="340">
        <v>123.57</v>
      </c>
    </row>
    <row r="1045" spans="1:6" ht="25.5" customHeight="1" x14ac:dyDescent="0.25">
      <c r="A1045" s="338" t="s">
        <v>98</v>
      </c>
      <c r="B1045" s="254" t="s">
        <v>99</v>
      </c>
      <c r="C1045" s="264" t="s">
        <v>52</v>
      </c>
      <c r="D1045" s="340">
        <v>16.059999999999999</v>
      </c>
      <c r="E1045" s="340">
        <v>9.35</v>
      </c>
      <c r="F1045" s="340">
        <v>25.41</v>
      </c>
    </row>
    <row r="1046" spans="1:6" ht="25.5" customHeight="1" x14ac:dyDescent="0.25">
      <c r="A1046" s="338" t="s">
        <v>2026</v>
      </c>
      <c r="B1046" s="254" t="s">
        <v>6796</v>
      </c>
      <c r="C1046" s="264" t="s">
        <v>21</v>
      </c>
      <c r="D1046" s="340">
        <v>177.27</v>
      </c>
      <c r="E1046" s="340">
        <v>33.659999999999997</v>
      </c>
      <c r="F1046" s="340">
        <v>210.93</v>
      </c>
    </row>
    <row r="1047" spans="1:6" ht="34.15" customHeight="1" x14ac:dyDescent="0.25">
      <c r="A1047" s="341" t="s">
        <v>2027</v>
      </c>
      <c r="B1047" s="253" t="s">
        <v>2028</v>
      </c>
      <c r="C1047" s="265" t="s">
        <v>52</v>
      </c>
      <c r="D1047" s="343">
        <v>31.48</v>
      </c>
      <c r="E1047" s="343">
        <v>9.35</v>
      </c>
      <c r="F1047" s="343">
        <v>40.83</v>
      </c>
    </row>
    <row r="1048" spans="1:6" ht="25.5" customHeight="1" x14ac:dyDescent="0.25">
      <c r="A1048" s="338" t="s">
        <v>2029</v>
      </c>
      <c r="B1048" s="254" t="s">
        <v>6797</v>
      </c>
      <c r="C1048" s="264" t="s">
        <v>21</v>
      </c>
      <c r="D1048" s="340">
        <v>146.30000000000001</v>
      </c>
      <c r="E1048" s="340">
        <v>33.659999999999997</v>
      </c>
      <c r="F1048" s="340">
        <v>179.96</v>
      </c>
    </row>
    <row r="1049" spans="1:6" ht="34.9" customHeight="1" x14ac:dyDescent="0.25">
      <c r="A1049" s="341" t="s">
        <v>2030</v>
      </c>
      <c r="B1049" s="253" t="s">
        <v>6798</v>
      </c>
      <c r="C1049" s="265" t="s">
        <v>52</v>
      </c>
      <c r="D1049" s="343">
        <v>26.08</v>
      </c>
      <c r="E1049" s="343">
        <v>9.35</v>
      </c>
      <c r="F1049" s="343">
        <v>35.43</v>
      </c>
    </row>
    <row r="1050" spans="1:6" ht="12.75" customHeight="1" x14ac:dyDescent="0.2">
      <c r="A1050" s="336" t="s">
        <v>2031</v>
      </c>
      <c r="B1050" s="251" t="s">
        <v>6799</v>
      </c>
      <c r="C1050" s="252" t="s">
        <v>21</v>
      </c>
      <c r="D1050" s="337">
        <v>176.59</v>
      </c>
      <c r="E1050" s="337">
        <v>33.659999999999997</v>
      </c>
      <c r="F1050" s="337">
        <v>210.25</v>
      </c>
    </row>
    <row r="1051" spans="1:6" ht="34.9" customHeight="1" x14ac:dyDescent="0.25">
      <c r="A1051" s="341" t="s">
        <v>2032</v>
      </c>
      <c r="B1051" s="254" t="s">
        <v>6800</v>
      </c>
      <c r="C1051" s="265" t="s">
        <v>52</v>
      </c>
      <c r="D1051" s="343">
        <v>31.36</v>
      </c>
      <c r="E1051" s="343">
        <v>9.35</v>
      </c>
      <c r="F1051" s="343">
        <v>40.71</v>
      </c>
    </row>
    <row r="1052" spans="1:6" ht="34.9" customHeight="1" x14ac:dyDescent="0.25">
      <c r="A1052" s="341" t="s">
        <v>6801</v>
      </c>
      <c r="B1052" s="254" t="s">
        <v>2033</v>
      </c>
      <c r="C1052" s="265"/>
      <c r="D1052" s="343"/>
      <c r="E1052" s="343"/>
      <c r="F1052" s="343"/>
    </row>
    <row r="1053" spans="1:6" ht="34.15" customHeight="1" x14ac:dyDescent="0.25">
      <c r="A1053" s="341" t="s">
        <v>2034</v>
      </c>
      <c r="B1053" s="254" t="s">
        <v>6802</v>
      </c>
      <c r="C1053" s="265" t="s">
        <v>21</v>
      </c>
      <c r="D1053" s="343">
        <v>120.02</v>
      </c>
      <c r="E1053" s="343">
        <v>19.07</v>
      </c>
      <c r="F1053" s="343">
        <v>139.09</v>
      </c>
    </row>
    <row r="1054" spans="1:6" ht="34.9" customHeight="1" x14ac:dyDescent="0.25">
      <c r="A1054" s="341" t="s">
        <v>2035</v>
      </c>
      <c r="B1054" s="254" t="s">
        <v>6803</v>
      </c>
      <c r="C1054" s="265" t="s">
        <v>21</v>
      </c>
      <c r="D1054" s="343">
        <v>66.94</v>
      </c>
      <c r="E1054" s="343">
        <v>19.07</v>
      </c>
      <c r="F1054" s="343">
        <v>86.01</v>
      </c>
    </row>
    <row r="1055" spans="1:6" ht="46.15" customHeight="1" x14ac:dyDescent="0.25">
      <c r="A1055" s="338" t="s">
        <v>2036</v>
      </c>
      <c r="B1055" s="253" t="s">
        <v>6804</v>
      </c>
      <c r="C1055" s="264" t="s">
        <v>21</v>
      </c>
      <c r="D1055" s="340">
        <v>66.92</v>
      </c>
      <c r="E1055" s="340">
        <v>19.07</v>
      </c>
      <c r="F1055" s="340">
        <v>85.99</v>
      </c>
    </row>
    <row r="1056" spans="1:6" ht="46.15" customHeight="1" x14ac:dyDescent="0.25">
      <c r="A1056" s="338" t="s">
        <v>2037</v>
      </c>
      <c r="B1056" s="253" t="s">
        <v>6805</v>
      </c>
      <c r="C1056" s="264" t="s">
        <v>21</v>
      </c>
      <c r="D1056" s="340">
        <v>51.53</v>
      </c>
      <c r="E1056" s="340">
        <v>19.07</v>
      </c>
      <c r="F1056" s="340">
        <v>70.599999999999994</v>
      </c>
    </row>
    <row r="1057" spans="1:6" ht="34.15" customHeight="1" x14ac:dyDescent="0.25">
      <c r="A1057" s="341" t="s">
        <v>2038</v>
      </c>
      <c r="B1057" s="254" t="s">
        <v>6806</v>
      </c>
      <c r="C1057" s="265" t="s">
        <v>21</v>
      </c>
      <c r="D1057" s="343">
        <v>54.89</v>
      </c>
      <c r="E1057" s="343">
        <v>19.07</v>
      </c>
      <c r="F1057" s="343">
        <v>73.959999999999994</v>
      </c>
    </row>
    <row r="1058" spans="1:6" ht="34.9" customHeight="1" x14ac:dyDescent="0.25">
      <c r="A1058" s="341" t="s">
        <v>6807</v>
      </c>
      <c r="B1058" s="254" t="s">
        <v>2039</v>
      </c>
      <c r="C1058" s="265"/>
      <c r="D1058" s="343"/>
      <c r="E1058" s="343"/>
      <c r="F1058" s="343"/>
    </row>
    <row r="1059" spans="1:6" ht="34.15" customHeight="1" x14ac:dyDescent="0.25">
      <c r="A1059" s="341" t="s">
        <v>2040</v>
      </c>
      <c r="B1059" s="254" t="s">
        <v>2041</v>
      </c>
      <c r="C1059" s="265" t="s">
        <v>21</v>
      </c>
      <c r="D1059" s="343">
        <v>165.11</v>
      </c>
      <c r="E1059" s="343">
        <v>24.13</v>
      </c>
      <c r="F1059" s="343">
        <v>189.24</v>
      </c>
    </row>
    <row r="1060" spans="1:6" ht="34.9" customHeight="1" x14ac:dyDescent="0.25">
      <c r="A1060" s="341" t="s">
        <v>2042</v>
      </c>
      <c r="B1060" s="254" t="s">
        <v>2043</v>
      </c>
      <c r="C1060" s="265" t="s">
        <v>21</v>
      </c>
      <c r="D1060" s="343">
        <v>334.73</v>
      </c>
      <c r="E1060" s="343">
        <v>24.13</v>
      </c>
      <c r="F1060" s="343">
        <v>358.86</v>
      </c>
    </row>
    <row r="1061" spans="1:6" ht="12" customHeight="1" x14ac:dyDescent="0.25">
      <c r="A1061" s="333" t="s">
        <v>2044</v>
      </c>
      <c r="B1061" s="247" t="s">
        <v>2045</v>
      </c>
      <c r="C1061" s="247" t="s">
        <v>21</v>
      </c>
      <c r="D1061" s="334">
        <v>354.34</v>
      </c>
      <c r="E1061" s="335">
        <v>24.13</v>
      </c>
      <c r="F1061" s="335">
        <v>378.47</v>
      </c>
    </row>
    <row r="1062" spans="1:6" ht="46.15" customHeight="1" x14ac:dyDescent="0.25">
      <c r="A1062" s="338" t="s">
        <v>6808</v>
      </c>
      <c r="B1062" s="253" t="s">
        <v>2046</v>
      </c>
      <c r="C1062" s="264"/>
      <c r="D1062" s="340"/>
      <c r="E1062" s="340"/>
      <c r="F1062" s="340"/>
    </row>
    <row r="1063" spans="1:6" ht="34.9" customHeight="1" x14ac:dyDescent="0.25">
      <c r="A1063" s="341" t="s">
        <v>159</v>
      </c>
      <c r="B1063" s="254" t="s">
        <v>6809</v>
      </c>
      <c r="C1063" s="265" t="s">
        <v>21</v>
      </c>
      <c r="D1063" s="343">
        <v>114.9</v>
      </c>
      <c r="E1063" s="343">
        <v>15.43</v>
      </c>
      <c r="F1063" s="343">
        <v>130.33000000000001</v>
      </c>
    </row>
    <row r="1064" spans="1:6" ht="34.15" customHeight="1" x14ac:dyDescent="0.25">
      <c r="A1064" s="341" t="s">
        <v>2047</v>
      </c>
      <c r="B1064" s="254" t="s">
        <v>6810</v>
      </c>
      <c r="C1064" s="265" t="s">
        <v>21</v>
      </c>
      <c r="D1064" s="343">
        <v>118.57</v>
      </c>
      <c r="E1064" s="343">
        <v>15.43</v>
      </c>
      <c r="F1064" s="343">
        <v>134</v>
      </c>
    </row>
    <row r="1065" spans="1:6" ht="12.75" customHeight="1" x14ac:dyDescent="0.2">
      <c r="A1065" s="336" t="s">
        <v>2048</v>
      </c>
      <c r="B1065" s="251" t="s">
        <v>6811</v>
      </c>
      <c r="C1065" s="252" t="s">
        <v>21</v>
      </c>
      <c r="D1065" s="337">
        <v>42.82</v>
      </c>
      <c r="E1065" s="337">
        <v>8.5</v>
      </c>
      <c r="F1065" s="337">
        <v>51.32</v>
      </c>
    </row>
    <row r="1066" spans="1:6" ht="34.15" customHeight="1" x14ac:dyDescent="0.25">
      <c r="A1066" s="341" t="s">
        <v>6224</v>
      </c>
      <c r="B1066" s="254" t="s">
        <v>2049</v>
      </c>
      <c r="C1066" s="265"/>
      <c r="D1066" s="343"/>
      <c r="E1066" s="343"/>
      <c r="F1066" s="343"/>
    </row>
    <row r="1067" spans="1:6" ht="34.9" customHeight="1" x14ac:dyDescent="0.25">
      <c r="A1067" s="341" t="s">
        <v>6812</v>
      </c>
      <c r="B1067" s="254" t="s">
        <v>2050</v>
      </c>
      <c r="C1067" s="265"/>
      <c r="D1067" s="343"/>
      <c r="E1067" s="343"/>
      <c r="F1067" s="343"/>
    </row>
    <row r="1068" spans="1:6" ht="34.15" customHeight="1" x14ac:dyDescent="0.25">
      <c r="A1068" s="341" t="s">
        <v>2051</v>
      </c>
      <c r="B1068" s="254" t="s">
        <v>2052</v>
      </c>
      <c r="C1068" s="265" t="s">
        <v>21</v>
      </c>
      <c r="D1068" s="343">
        <v>396.94</v>
      </c>
      <c r="E1068" s="343">
        <v>39.24</v>
      </c>
      <c r="F1068" s="343">
        <v>436.18</v>
      </c>
    </row>
    <row r="1069" spans="1:6" ht="34.9" customHeight="1" x14ac:dyDescent="0.25">
      <c r="A1069" s="341" t="s">
        <v>100</v>
      </c>
      <c r="B1069" s="254" t="s">
        <v>6813</v>
      </c>
      <c r="C1069" s="265" t="s">
        <v>52</v>
      </c>
      <c r="D1069" s="343">
        <v>133.37</v>
      </c>
      <c r="E1069" s="343">
        <v>18.07</v>
      </c>
      <c r="F1069" s="343">
        <v>151.44</v>
      </c>
    </row>
    <row r="1070" spans="1:6" ht="46.15" customHeight="1" x14ac:dyDescent="0.25">
      <c r="A1070" s="338" t="s">
        <v>2053</v>
      </c>
      <c r="B1070" s="253" t="s">
        <v>6814</v>
      </c>
      <c r="C1070" s="264" t="s">
        <v>52</v>
      </c>
      <c r="D1070" s="340">
        <v>158.84</v>
      </c>
      <c r="E1070" s="340">
        <v>22.58</v>
      </c>
      <c r="F1070" s="340">
        <v>181.42</v>
      </c>
    </row>
    <row r="1071" spans="1:6" ht="46.15" customHeight="1" x14ac:dyDescent="0.25">
      <c r="A1071" s="338" t="s">
        <v>2054</v>
      </c>
      <c r="B1071" s="253" t="s">
        <v>2055</v>
      </c>
      <c r="C1071" s="264" t="s">
        <v>52</v>
      </c>
      <c r="D1071" s="340">
        <v>342.22</v>
      </c>
      <c r="E1071" s="340">
        <v>45.15</v>
      </c>
      <c r="F1071" s="340">
        <v>387.37</v>
      </c>
    </row>
    <row r="1072" spans="1:6" ht="34.9" customHeight="1" x14ac:dyDescent="0.25">
      <c r="A1072" s="341" t="s">
        <v>2056</v>
      </c>
      <c r="B1072" s="254" t="s">
        <v>2057</v>
      </c>
      <c r="C1072" s="265" t="s">
        <v>52</v>
      </c>
      <c r="D1072" s="343">
        <v>79.39</v>
      </c>
      <c r="E1072" s="343">
        <v>9.89</v>
      </c>
      <c r="F1072" s="343">
        <v>89.28</v>
      </c>
    </row>
    <row r="1073" spans="1:6" ht="34.15" customHeight="1" x14ac:dyDescent="0.25">
      <c r="A1073" s="341" t="s">
        <v>2058</v>
      </c>
      <c r="B1073" s="253" t="s">
        <v>6815</v>
      </c>
      <c r="C1073" s="265" t="s">
        <v>52</v>
      </c>
      <c r="D1073" s="343">
        <v>86.54</v>
      </c>
      <c r="E1073" s="343">
        <v>9.89</v>
      </c>
      <c r="F1073" s="343">
        <v>96.43</v>
      </c>
    </row>
    <row r="1074" spans="1:6" ht="34.9" customHeight="1" x14ac:dyDescent="0.25">
      <c r="A1074" s="341" t="s">
        <v>6816</v>
      </c>
      <c r="B1074" s="254" t="s">
        <v>2059</v>
      </c>
      <c r="C1074" s="265"/>
      <c r="D1074" s="343"/>
      <c r="E1074" s="343"/>
      <c r="F1074" s="343"/>
    </row>
    <row r="1075" spans="1:6" ht="34.15" customHeight="1" x14ac:dyDescent="0.25">
      <c r="A1075" s="341" t="s">
        <v>2060</v>
      </c>
      <c r="B1075" s="254" t="s">
        <v>2061</v>
      </c>
      <c r="C1075" s="265" t="s">
        <v>21</v>
      </c>
      <c r="D1075" s="343">
        <v>585.32000000000005</v>
      </c>
      <c r="E1075" s="343">
        <v>10.119999999999999</v>
      </c>
      <c r="F1075" s="343">
        <v>595.44000000000005</v>
      </c>
    </row>
    <row r="1076" spans="1:6" ht="34.9" customHeight="1" x14ac:dyDescent="0.25">
      <c r="A1076" s="341" t="s">
        <v>2062</v>
      </c>
      <c r="B1076" s="254" t="s">
        <v>6817</v>
      </c>
      <c r="C1076" s="265" t="s">
        <v>21</v>
      </c>
      <c r="D1076" s="343">
        <v>662.53</v>
      </c>
      <c r="E1076" s="343">
        <v>10.119999999999999</v>
      </c>
      <c r="F1076" s="343">
        <v>672.65</v>
      </c>
    </row>
    <row r="1077" spans="1:6" ht="34.15" customHeight="1" x14ac:dyDescent="0.25">
      <c r="A1077" s="341" t="s">
        <v>2063</v>
      </c>
      <c r="B1077" s="254" t="s">
        <v>2064</v>
      </c>
      <c r="C1077" s="265" t="s">
        <v>21</v>
      </c>
      <c r="D1077" s="343">
        <v>777.43</v>
      </c>
      <c r="E1077" s="343">
        <v>11.81</v>
      </c>
      <c r="F1077" s="343">
        <v>789.24</v>
      </c>
    </row>
    <row r="1078" spans="1:6" ht="12.75" customHeight="1" x14ac:dyDescent="0.2">
      <c r="A1078" s="336" t="s">
        <v>2065</v>
      </c>
      <c r="B1078" s="251" t="s">
        <v>6818</v>
      </c>
      <c r="C1078" s="252" t="s">
        <v>21</v>
      </c>
      <c r="D1078" s="337">
        <v>837.44</v>
      </c>
      <c r="E1078" s="337">
        <v>11.81</v>
      </c>
      <c r="F1078" s="337">
        <v>849.25</v>
      </c>
    </row>
    <row r="1079" spans="1:6" ht="25.5" customHeight="1" x14ac:dyDescent="0.25">
      <c r="A1079" s="338" t="s">
        <v>2066</v>
      </c>
      <c r="B1079" s="254" t="s">
        <v>2067</v>
      </c>
      <c r="C1079" s="264" t="s">
        <v>52</v>
      </c>
      <c r="D1079" s="340">
        <v>331.55</v>
      </c>
      <c r="E1079" s="340">
        <v>5.9</v>
      </c>
      <c r="F1079" s="340">
        <v>337.45</v>
      </c>
    </row>
    <row r="1080" spans="1:6" ht="25.5" customHeight="1" x14ac:dyDescent="0.25">
      <c r="A1080" s="338" t="s">
        <v>2068</v>
      </c>
      <c r="B1080" s="254" t="s">
        <v>2069</v>
      </c>
      <c r="C1080" s="264" t="s">
        <v>52</v>
      </c>
      <c r="D1080" s="340">
        <v>327.85</v>
      </c>
      <c r="E1080" s="340">
        <v>5.9</v>
      </c>
      <c r="F1080" s="340">
        <v>333.75</v>
      </c>
    </row>
    <row r="1081" spans="1:6" ht="25.5" customHeight="1" x14ac:dyDescent="0.25">
      <c r="A1081" s="338" t="s">
        <v>2070</v>
      </c>
      <c r="B1081" s="254" t="s">
        <v>2071</v>
      </c>
      <c r="C1081" s="264" t="s">
        <v>52</v>
      </c>
      <c r="D1081" s="340">
        <v>47.87</v>
      </c>
      <c r="E1081" s="340">
        <v>1.69</v>
      </c>
      <c r="F1081" s="340">
        <v>49.56</v>
      </c>
    </row>
    <row r="1082" spans="1:6" ht="12" customHeight="1" x14ac:dyDescent="0.25">
      <c r="A1082" s="333" t="s">
        <v>6819</v>
      </c>
      <c r="B1082" s="247" t="s">
        <v>2072</v>
      </c>
      <c r="C1082" s="247"/>
      <c r="D1082" s="334"/>
      <c r="E1082" s="335"/>
      <c r="F1082" s="335"/>
    </row>
    <row r="1083" spans="1:6" ht="25.5" customHeight="1" x14ac:dyDescent="0.25">
      <c r="A1083" s="338" t="s">
        <v>2073</v>
      </c>
      <c r="B1083" s="254" t="s">
        <v>2074</v>
      </c>
      <c r="C1083" s="264" t="s">
        <v>21</v>
      </c>
      <c r="D1083" s="340">
        <v>252.4</v>
      </c>
      <c r="E1083" s="340">
        <v>26.99</v>
      </c>
      <c r="F1083" s="340">
        <v>279.39</v>
      </c>
    </row>
    <row r="1084" spans="1:6" ht="25.5" customHeight="1" x14ac:dyDescent="0.25">
      <c r="A1084" s="338" t="s">
        <v>2075</v>
      </c>
      <c r="B1084" s="254" t="s">
        <v>2076</v>
      </c>
      <c r="C1084" s="264" t="s">
        <v>21</v>
      </c>
      <c r="D1084" s="340">
        <v>345.79</v>
      </c>
      <c r="E1084" s="340">
        <v>26.99</v>
      </c>
      <c r="F1084" s="340">
        <v>372.78</v>
      </c>
    </row>
    <row r="1085" spans="1:6" ht="12.75" customHeight="1" x14ac:dyDescent="0.2">
      <c r="A1085" s="336" t="s">
        <v>2077</v>
      </c>
      <c r="B1085" s="251" t="s">
        <v>2078</v>
      </c>
      <c r="C1085" s="252" t="s">
        <v>21</v>
      </c>
      <c r="D1085" s="337">
        <v>94.6</v>
      </c>
      <c r="E1085" s="337">
        <v>21.18</v>
      </c>
      <c r="F1085" s="337">
        <v>115.78</v>
      </c>
    </row>
    <row r="1086" spans="1:6" ht="34.15" customHeight="1" x14ac:dyDescent="0.25">
      <c r="A1086" s="341" t="s">
        <v>2079</v>
      </c>
      <c r="B1086" s="253" t="s">
        <v>2080</v>
      </c>
      <c r="C1086" s="265" t="s">
        <v>52</v>
      </c>
      <c r="D1086" s="343">
        <v>2.98</v>
      </c>
      <c r="E1086" s="343">
        <v>22.81</v>
      </c>
      <c r="F1086" s="343">
        <v>25.79</v>
      </c>
    </row>
    <row r="1087" spans="1:6" ht="34.9" customHeight="1" x14ac:dyDescent="0.25">
      <c r="A1087" s="341" t="s">
        <v>2081</v>
      </c>
      <c r="B1087" s="253" t="s">
        <v>2082</v>
      </c>
      <c r="C1087" s="265" t="s">
        <v>52</v>
      </c>
      <c r="D1087" s="343">
        <v>6.05</v>
      </c>
      <c r="E1087" s="343">
        <v>34.03</v>
      </c>
      <c r="F1087" s="343">
        <v>40.08</v>
      </c>
    </row>
    <row r="1088" spans="1:6" ht="34.15" customHeight="1" x14ac:dyDescent="0.25">
      <c r="A1088" s="341" t="s">
        <v>2083</v>
      </c>
      <c r="B1088" s="253" t="s">
        <v>2084</v>
      </c>
      <c r="C1088" s="265" t="s">
        <v>52</v>
      </c>
      <c r="D1088" s="343">
        <v>81.87</v>
      </c>
      <c r="E1088" s="343">
        <v>1.69</v>
      </c>
      <c r="F1088" s="343">
        <v>83.56</v>
      </c>
    </row>
    <row r="1089" spans="1:6" ht="12.75" customHeight="1" x14ac:dyDescent="0.2">
      <c r="A1089" s="336" t="s">
        <v>2085</v>
      </c>
      <c r="B1089" s="251" t="s">
        <v>2086</v>
      </c>
      <c r="C1089" s="252" t="s">
        <v>21</v>
      </c>
      <c r="D1089" s="337">
        <v>130.69</v>
      </c>
      <c r="E1089" s="337">
        <v>21.71</v>
      </c>
      <c r="F1089" s="337">
        <v>152.4</v>
      </c>
    </row>
    <row r="1090" spans="1:6" ht="34.15" customHeight="1" x14ac:dyDescent="0.25">
      <c r="A1090" s="341" t="s">
        <v>2087</v>
      </c>
      <c r="B1090" s="254" t="s">
        <v>2088</v>
      </c>
      <c r="C1090" s="265" t="s">
        <v>52</v>
      </c>
      <c r="D1090" s="343">
        <v>27.72</v>
      </c>
      <c r="E1090" s="343">
        <v>5.8</v>
      </c>
      <c r="F1090" s="343">
        <v>33.520000000000003</v>
      </c>
    </row>
    <row r="1091" spans="1:6" ht="34.9" customHeight="1" x14ac:dyDescent="0.25">
      <c r="A1091" s="341" t="s">
        <v>2089</v>
      </c>
      <c r="B1091" s="254" t="s">
        <v>2090</v>
      </c>
      <c r="C1091" s="265" t="s">
        <v>52</v>
      </c>
      <c r="D1091" s="343">
        <v>125.71</v>
      </c>
      <c r="E1091" s="343">
        <v>3.37</v>
      </c>
      <c r="F1091" s="343">
        <v>129.08000000000001</v>
      </c>
    </row>
    <row r="1092" spans="1:6" ht="34.15" customHeight="1" x14ac:dyDescent="0.25">
      <c r="A1092" s="341" t="s">
        <v>6820</v>
      </c>
      <c r="B1092" s="254" t="s">
        <v>6821</v>
      </c>
      <c r="C1092" s="265"/>
      <c r="D1092" s="343"/>
      <c r="E1092" s="343"/>
      <c r="F1092" s="343"/>
    </row>
    <row r="1093" spans="1:6" ht="12.75" customHeight="1" x14ac:dyDescent="0.2">
      <c r="A1093" s="336" t="s">
        <v>2091</v>
      </c>
      <c r="B1093" s="251" t="s">
        <v>2092</v>
      </c>
      <c r="C1093" s="252" t="s">
        <v>21</v>
      </c>
      <c r="D1093" s="337">
        <v>11.51</v>
      </c>
      <c r="E1093" s="337">
        <v>43.41</v>
      </c>
      <c r="F1093" s="337">
        <v>54.92</v>
      </c>
    </row>
    <row r="1094" spans="1:6" ht="12.75" customHeight="1" x14ac:dyDescent="0.2">
      <c r="A1094" s="336" t="s">
        <v>6822</v>
      </c>
      <c r="B1094" s="251" t="s">
        <v>2093</v>
      </c>
      <c r="C1094" s="252"/>
      <c r="D1094" s="337"/>
      <c r="E1094" s="337"/>
      <c r="F1094" s="337"/>
    </row>
    <row r="1095" spans="1:6" ht="12.75" customHeight="1" x14ac:dyDescent="0.25">
      <c r="A1095" s="338" t="s">
        <v>6823</v>
      </c>
      <c r="B1095" s="253" t="s">
        <v>2094</v>
      </c>
      <c r="C1095" s="264"/>
      <c r="D1095" s="340"/>
      <c r="E1095" s="340"/>
      <c r="F1095" s="340"/>
    </row>
    <row r="1096" spans="1:6" ht="25.5" customHeight="1" x14ac:dyDescent="0.25">
      <c r="A1096" s="338" t="s">
        <v>2095</v>
      </c>
      <c r="B1096" s="254" t="s">
        <v>2096</v>
      </c>
      <c r="C1096" s="264" t="s">
        <v>21</v>
      </c>
      <c r="D1096" s="340">
        <v>107.36</v>
      </c>
      <c r="E1096" s="340">
        <v>57.79</v>
      </c>
      <c r="F1096" s="340">
        <v>165.15</v>
      </c>
    </row>
    <row r="1097" spans="1:6" ht="25.5" customHeight="1" x14ac:dyDescent="0.25">
      <c r="A1097" s="338" t="s">
        <v>6824</v>
      </c>
      <c r="B1097" s="254" t="s">
        <v>2097</v>
      </c>
      <c r="C1097" s="264"/>
      <c r="D1097" s="340"/>
      <c r="E1097" s="340"/>
      <c r="F1097" s="340"/>
    </row>
    <row r="1098" spans="1:6" ht="12.75" customHeight="1" x14ac:dyDescent="0.25">
      <c r="A1098" s="338" t="s">
        <v>2098</v>
      </c>
      <c r="B1098" s="253" t="s">
        <v>2099</v>
      </c>
      <c r="C1098" s="264" t="s">
        <v>21</v>
      </c>
      <c r="D1098" s="340">
        <v>612.30999999999995</v>
      </c>
      <c r="E1098" s="340"/>
      <c r="F1098" s="340">
        <v>612.30999999999995</v>
      </c>
    </row>
    <row r="1099" spans="1:6" ht="22.9" customHeight="1" x14ac:dyDescent="0.25">
      <c r="A1099" s="338" t="s">
        <v>6825</v>
      </c>
      <c r="B1099" s="253" t="s">
        <v>2100</v>
      </c>
      <c r="C1099" s="264"/>
      <c r="D1099" s="340"/>
      <c r="E1099" s="340"/>
      <c r="F1099" s="340"/>
    </row>
    <row r="1100" spans="1:6" ht="25.5" customHeight="1" x14ac:dyDescent="0.25">
      <c r="A1100" s="338" t="s">
        <v>2101</v>
      </c>
      <c r="B1100" s="254" t="s">
        <v>2102</v>
      </c>
      <c r="C1100" s="264" t="s">
        <v>21</v>
      </c>
      <c r="D1100" s="340">
        <v>275.32</v>
      </c>
      <c r="E1100" s="340">
        <v>19</v>
      </c>
      <c r="F1100" s="340">
        <v>294.32</v>
      </c>
    </row>
    <row r="1101" spans="1:6" ht="12.75" customHeight="1" x14ac:dyDescent="0.2">
      <c r="A1101" s="336" t="s">
        <v>6826</v>
      </c>
      <c r="B1101" s="251" t="s">
        <v>2103</v>
      </c>
      <c r="C1101" s="252"/>
      <c r="D1101" s="337"/>
      <c r="E1101" s="337"/>
      <c r="F1101" s="337"/>
    </row>
    <row r="1102" spans="1:6" ht="22.9" customHeight="1" x14ac:dyDescent="0.25">
      <c r="A1102" s="338" t="s">
        <v>2104</v>
      </c>
      <c r="B1102" s="253" t="s">
        <v>2105</v>
      </c>
      <c r="C1102" s="264" t="s">
        <v>52</v>
      </c>
      <c r="D1102" s="340">
        <v>21.79</v>
      </c>
      <c r="E1102" s="340">
        <v>12.61</v>
      </c>
      <c r="F1102" s="340">
        <v>34.4</v>
      </c>
    </row>
    <row r="1103" spans="1:6" ht="25.5" customHeight="1" x14ac:dyDescent="0.25">
      <c r="A1103" s="338" t="s">
        <v>2106</v>
      </c>
      <c r="B1103" s="254" t="s">
        <v>2107</v>
      </c>
      <c r="C1103" s="264" t="s">
        <v>52</v>
      </c>
      <c r="D1103" s="340">
        <v>5.93</v>
      </c>
      <c r="E1103" s="340">
        <v>3.08</v>
      </c>
      <c r="F1103" s="340">
        <v>9.01</v>
      </c>
    </row>
    <row r="1104" spans="1:6" ht="22.9" customHeight="1" x14ac:dyDescent="0.25">
      <c r="A1104" s="338" t="s">
        <v>6827</v>
      </c>
      <c r="B1104" s="253" t="s">
        <v>6828</v>
      </c>
      <c r="C1104" s="264"/>
      <c r="D1104" s="340"/>
      <c r="E1104" s="340"/>
      <c r="F1104" s="340"/>
    </row>
    <row r="1105" spans="1:6" ht="25.5" customHeight="1" x14ac:dyDescent="0.25">
      <c r="A1105" s="338" t="s">
        <v>2108</v>
      </c>
      <c r="B1105" s="254" t="s">
        <v>2109</v>
      </c>
      <c r="C1105" s="264" t="s">
        <v>21</v>
      </c>
      <c r="D1105" s="340">
        <v>0.72</v>
      </c>
      <c r="E1105" s="340">
        <v>7.48</v>
      </c>
      <c r="F1105" s="340">
        <v>8.1999999999999993</v>
      </c>
    </row>
    <row r="1106" spans="1:6" ht="12.75" customHeight="1" x14ac:dyDescent="0.25">
      <c r="A1106" s="338" t="s">
        <v>2110</v>
      </c>
      <c r="B1106" s="253" t="s">
        <v>2111</v>
      </c>
      <c r="C1106" s="264" t="s">
        <v>21</v>
      </c>
      <c r="D1106" s="340">
        <v>23.94</v>
      </c>
      <c r="E1106" s="340">
        <v>19</v>
      </c>
      <c r="F1106" s="340">
        <v>42.94</v>
      </c>
    </row>
    <row r="1107" spans="1:6" ht="22.9" customHeight="1" x14ac:dyDescent="0.25">
      <c r="A1107" s="338" t="s">
        <v>2112</v>
      </c>
      <c r="B1107" s="253" t="s">
        <v>2113</v>
      </c>
      <c r="C1107" s="264" t="s">
        <v>52</v>
      </c>
      <c r="D1107" s="340">
        <v>0.72</v>
      </c>
      <c r="E1107" s="340">
        <v>9.5299999999999994</v>
      </c>
      <c r="F1107" s="340">
        <v>10.25</v>
      </c>
    </row>
    <row r="1108" spans="1:6" ht="12.75" customHeight="1" x14ac:dyDescent="0.25">
      <c r="A1108" s="338" t="s">
        <v>2114</v>
      </c>
      <c r="B1108" s="253" t="s">
        <v>2115</v>
      </c>
      <c r="C1108" s="264" t="s">
        <v>21</v>
      </c>
      <c r="D1108" s="340">
        <v>110.83</v>
      </c>
      <c r="E1108" s="340"/>
      <c r="F1108" s="340">
        <v>110.83</v>
      </c>
    </row>
    <row r="1109" spans="1:6" ht="12.75" customHeight="1" x14ac:dyDescent="0.2">
      <c r="A1109" s="336" t="s">
        <v>2116</v>
      </c>
      <c r="B1109" s="251" t="s">
        <v>2117</v>
      </c>
      <c r="C1109" s="252" t="s">
        <v>21</v>
      </c>
      <c r="D1109" s="337">
        <v>52.34</v>
      </c>
      <c r="E1109" s="337"/>
      <c r="F1109" s="337">
        <v>52.34</v>
      </c>
    </row>
    <row r="1110" spans="1:6" ht="12.75" customHeight="1" x14ac:dyDescent="0.25">
      <c r="A1110" s="338" t="s">
        <v>6829</v>
      </c>
      <c r="B1110" s="253" t="s">
        <v>2118</v>
      </c>
      <c r="C1110" s="264"/>
      <c r="D1110" s="340"/>
      <c r="E1110" s="340"/>
      <c r="F1110" s="340"/>
    </row>
    <row r="1111" spans="1:6" ht="12.75" customHeight="1" x14ac:dyDescent="0.25">
      <c r="A1111" s="338" t="s">
        <v>6830</v>
      </c>
      <c r="B1111" s="253" t="s">
        <v>2119</v>
      </c>
      <c r="C1111" s="264"/>
      <c r="D1111" s="340"/>
      <c r="E1111" s="340"/>
      <c r="F1111" s="340"/>
    </row>
    <row r="1112" spans="1:6" ht="12.75" customHeight="1" x14ac:dyDescent="0.25">
      <c r="A1112" s="338" t="s">
        <v>2120</v>
      </c>
      <c r="B1112" s="253" t="s">
        <v>6831</v>
      </c>
      <c r="C1112" s="264" t="s">
        <v>21</v>
      </c>
      <c r="D1112" s="340">
        <v>85.73</v>
      </c>
      <c r="E1112" s="340">
        <v>8.6</v>
      </c>
      <c r="F1112" s="340">
        <v>94.33</v>
      </c>
    </row>
    <row r="1113" spans="1:6" ht="12.75" customHeight="1" x14ac:dyDescent="0.25">
      <c r="A1113" s="338" t="s">
        <v>2121</v>
      </c>
      <c r="B1113" s="253" t="s">
        <v>2122</v>
      </c>
      <c r="C1113" s="264" t="s">
        <v>21</v>
      </c>
      <c r="D1113" s="340">
        <v>65.36</v>
      </c>
      <c r="E1113" s="340"/>
      <c r="F1113" s="340">
        <v>65.36</v>
      </c>
    </row>
    <row r="1114" spans="1:6" ht="12.75" customHeight="1" x14ac:dyDescent="0.25">
      <c r="A1114" s="338" t="s">
        <v>6832</v>
      </c>
      <c r="B1114" s="253" t="s">
        <v>2123</v>
      </c>
      <c r="C1114" s="264"/>
      <c r="D1114" s="340"/>
      <c r="E1114" s="340"/>
      <c r="F1114" s="340"/>
    </row>
    <row r="1115" spans="1:6" ht="12.75" customHeight="1" x14ac:dyDescent="0.25">
      <c r="A1115" s="338" t="s">
        <v>2124</v>
      </c>
      <c r="B1115" s="253" t="s">
        <v>6833</v>
      </c>
      <c r="C1115" s="264" t="s">
        <v>21</v>
      </c>
      <c r="D1115" s="340">
        <v>135.66999999999999</v>
      </c>
      <c r="E1115" s="340">
        <v>19.09</v>
      </c>
      <c r="F1115" s="340">
        <v>154.76</v>
      </c>
    </row>
    <row r="1116" spans="1:6" ht="12.75" customHeight="1" x14ac:dyDescent="0.25">
      <c r="A1116" s="338" t="s">
        <v>2125</v>
      </c>
      <c r="B1116" s="253" t="s">
        <v>6834</v>
      </c>
      <c r="C1116" s="264" t="s">
        <v>21</v>
      </c>
      <c r="D1116" s="340">
        <v>209.91</v>
      </c>
      <c r="E1116" s="340">
        <v>19.09</v>
      </c>
      <c r="F1116" s="340">
        <v>229</v>
      </c>
    </row>
    <row r="1117" spans="1:6" ht="12" customHeight="1" x14ac:dyDescent="0.25">
      <c r="A1117" s="333" t="s">
        <v>2126</v>
      </c>
      <c r="B1117" s="247" t="s">
        <v>6835</v>
      </c>
      <c r="C1117" s="247" t="s">
        <v>21</v>
      </c>
      <c r="D1117" s="334">
        <v>244.77</v>
      </c>
      <c r="E1117" s="335"/>
      <c r="F1117" s="335">
        <v>244.77</v>
      </c>
    </row>
    <row r="1118" spans="1:6" ht="12.75" customHeight="1" x14ac:dyDescent="0.25">
      <c r="A1118" s="338" t="s">
        <v>2127</v>
      </c>
      <c r="B1118" s="253" t="s">
        <v>6836</v>
      </c>
      <c r="C1118" s="264" t="s">
        <v>21</v>
      </c>
      <c r="D1118" s="340">
        <v>192.71</v>
      </c>
      <c r="E1118" s="340">
        <v>19.09</v>
      </c>
      <c r="F1118" s="340">
        <v>211.8</v>
      </c>
    </row>
    <row r="1119" spans="1:6" ht="22.9" customHeight="1" x14ac:dyDescent="0.25">
      <c r="A1119" s="338" t="s">
        <v>2128</v>
      </c>
      <c r="B1119" s="253" t="s">
        <v>6837</v>
      </c>
      <c r="C1119" s="264" t="s">
        <v>21</v>
      </c>
      <c r="D1119" s="340">
        <v>370.34</v>
      </c>
      <c r="E1119" s="340">
        <v>19.09</v>
      </c>
      <c r="F1119" s="340">
        <v>389.43</v>
      </c>
    </row>
    <row r="1120" spans="1:6" ht="12.75" customHeight="1" x14ac:dyDescent="0.2">
      <c r="A1120" s="336" t="s">
        <v>2129</v>
      </c>
      <c r="B1120" s="251" t="s">
        <v>6838</v>
      </c>
      <c r="C1120" s="252" t="s">
        <v>21</v>
      </c>
      <c r="D1120" s="337">
        <v>231.93</v>
      </c>
      <c r="E1120" s="337">
        <v>19.09</v>
      </c>
      <c r="F1120" s="337">
        <v>251.02</v>
      </c>
    </row>
    <row r="1121" spans="1:6" ht="12.75" customHeight="1" x14ac:dyDescent="0.25">
      <c r="A1121" s="338" t="s">
        <v>2130</v>
      </c>
      <c r="B1121" s="253" t="s">
        <v>6839</v>
      </c>
      <c r="C1121" s="264" t="s">
        <v>21</v>
      </c>
      <c r="D1121" s="340">
        <v>568.75</v>
      </c>
      <c r="E1121" s="340">
        <v>19.09</v>
      </c>
      <c r="F1121" s="340">
        <v>587.84</v>
      </c>
    </row>
    <row r="1122" spans="1:6" ht="12.75" customHeight="1" x14ac:dyDescent="0.2">
      <c r="A1122" s="336" t="s">
        <v>2131</v>
      </c>
      <c r="B1122" s="251" t="s">
        <v>6840</v>
      </c>
      <c r="C1122" s="252" t="s">
        <v>21</v>
      </c>
      <c r="D1122" s="337">
        <v>430.34</v>
      </c>
      <c r="E1122" s="337">
        <v>19.09</v>
      </c>
      <c r="F1122" s="337">
        <v>449.43</v>
      </c>
    </row>
    <row r="1123" spans="1:6" ht="12.75" customHeight="1" x14ac:dyDescent="0.2">
      <c r="A1123" s="336" t="s">
        <v>2132</v>
      </c>
      <c r="B1123" s="251" t="s">
        <v>6841</v>
      </c>
      <c r="C1123" s="252" t="s">
        <v>21</v>
      </c>
      <c r="D1123" s="337">
        <v>347.96</v>
      </c>
      <c r="E1123" s="337">
        <v>38.770000000000003</v>
      </c>
      <c r="F1123" s="337">
        <v>386.73</v>
      </c>
    </row>
    <row r="1124" spans="1:6" ht="12.75" customHeight="1" x14ac:dyDescent="0.25">
      <c r="A1124" s="338" t="s">
        <v>6842</v>
      </c>
      <c r="B1124" s="253" t="s">
        <v>2133</v>
      </c>
      <c r="C1124" s="264"/>
      <c r="D1124" s="340"/>
      <c r="E1124" s="340"/>
      <c r="F1124" s="340"/>
    </row>
    <row r="1125" spans="1:6" ht="12.75" customHeight="1" x14ac:dyDescent="0.2">
      <c r="A1125" s="336" t="s">
        <v>2134</v>
      </c>
      <c r="B1125" s="251" t="s">
        <v>6843</v>
      </c>
      <c r="C1125" s="252" t="s">
        <v>21</v>
      </c>
      <c r="D1125" s="337">
        <v>1248.33</v>
      </c>
      <c r="E1125" s="337"/>
      <c r="F1125" s="337">
        <v>1248.33</v>
      </c>
    </row>
    <row r="1126" spans="1:6" ht="12.75" customHeight="1" x14ac:dyDescent="0.2">
      <c r="A1126" s="338" t="s">
        <v>2135</v>
      </c>
      <c r="B1126" s="253" t="s">
        <v>2136</v>
      </c>
      <c r="C1126" s="264" t="s">
        <v>21</v>
      </c>
      <c r="D1126" s="340">
        <v>301.95999999999998</v>
      </c>
      <c r="E1126" s="344"/>
      <c r="F1126" s="340">
        <v>301.95999999999998</v>
      </c>
    </row>
    <row r="1127" spans="1:6" ht="12.75" customHeight="1" x14ac:dyDescent="0.2">
      <c r="A1127" s="336" t="s">
        <v>2137</v>
      </c>
      <c r="B1127" s="251" t="s">
        <v>6844</v>
      </c>
      <c r="C1127" s="252" t="s">
        <v>21</v>
      </c>
      <c r="D1127" s="337">
        <v>730.72</v>
      </c>
      <c r="E1127" s="337"/>
      <c r="F1127" s="337">
        <v>730.72</v>
      </c>
    </row>
    <row r="1128" spans="1:6" ht="12.75" customHeight="1" x14ac:dyDescent="0.25">
      <c r="A1128" s="338" t="s">
        <v>2138</v>
      </c>
      <c r="B1128" s="253" t="s">
        <v>6845</v>
      </c>
      <c r="C1128" s="264" t="s">
        <v>21</v>
      </c>
      <c r="D1128" s="340">
        <v>458.98</v>
      </c>
      <c r="E1128" s="340"/>
      <c r="F1128" s="340">
        <v>458.98</v>
      </c>
    </row>
    <row r="1129" spans="1:6" ht="12.75" customHeight="1" x14ac:dyDescent="0.2">
      <c r="A1129" s="336" t="s">
        <v>6846</v>
      </c>
      <c r="B1129" s="251" t="s">
        <v>2139</v>
      </c>
      <c r="C1129" s="252"/>
      <c r="D1129" s="337"/>
      <c r="E1129" s="337"/>
      <c r="F1129" s="337"/>
    </row>
    <row r="1130" spans="1:6" ht="12.75" customHeight="1" x14ac:dyDescent="0.25">
      <c r="A1130" s="338" t="s">
        <v>2140</v>
      </c>
      <c r="B1130" s="253" t="s">
        <v>6847</v>
      </c>
      <c r="C1130" s="264" t="s">
        <v>21</v>
      </c>
      <c r="D1130" s="340">
        <v>135.72999999999999</v>
      </c>
      <c r="E1130" s="340"/>
      <c r="F1130" s="340">
        <v>135.72999999999999</v>
      </c>
    </row>
    <row r="1131" spans="1:6" ht="12.75" customHeight="1" x14ac:dyDescent="0.25">
      <c r="A1131" s="338" t="s">
        <v>2141</v>
      </c>
      <c r="B1131" s="253" t="s">
        <v>6848</v>
      </c>
      <c r="C1131" s="264" t="s">
        <v>21</v>
      </c>
      <c r="D1131" s="340">
        <v>158.21</v>
      </c>
      <c r="E1131" s="340"/>
      <c r="F1131" s="340">
        <v>158.21</v>
      </c>
    </row>
    <row r="1132" spans="1:6" ht="12.75" customHeight="1" x14ac:dyDescent="0.2">
      <c r="A1132" s="336" t="s">
        <v>6849</v>
      </c>
      <c r="B1132" s="251" t="s">
        <v>2142</v>
      </c>
      <c r="C1132" s="252"/>
      <c r="D1132" s="337"/>
      <c r="E1132" s="337"/>
      <c r="F1132" s="337"/>
    </row>
    <row r="1133" spans="1:6" ht="12.75" customHeight="1" x14ac:dyDescent="0.25">
      <c r="A1133" s="338" t="s">
        <v>2143</v>
      </c>
      <c r="B1133" s="253" t="s">
        <v>6850</v>
      </c>
      <c r="C1133" s="264" t="s">
        <v>21</v>
      </c>
      <c r="D1133" s="340">
        <v>179.37</v>
      </c>
      <c r="E1133" s="340">
        <v>81.41</v>
      </c>
      <c r="F1133" s="340">
        <v>260.77999999999997</v>
      </c>
    </row>
    <row r="1134" spans="1:6" ht="12.75" customHeight="1" x14ac:dyDescent="0.25">
      <c r="A1134" s="338" t="s">
        <v>2144</v>
      </c>
      <c r="B1134" s="253" t="s">
        <v>6851</v>
      </c>
      <c r="C1134" s="264" t="s">
        <v>21</v>
      </c>
      <c r="D1134" s="340">
        <v>317.64999999999998</v>
      </c>
      <c r="E1134" s="340"/>
      <c r="F1134" s="340">
        <v>317.64999999999998</v>
      </c>
    </row>
    <row r="1135" spans="1:6" ht="12.75" customHeight="1" x14ac:dyDescent="0.25">
      <c r="A1135" s="338" t="s">
        <v>6852</v>
      </c>
      <c r="B1135" s="253" t="s">
        <v>2145</v>
      </c>
      <c r="C1135" s="264"/>
      <c r="D1135" s="340"/>
      <c r="E1135" s="340"/>
      <c r="F1135" s="340"/>
    </row>
    <row r="1136" spans="1:6" ht="12.75" customHeight="1" x14ac:dyDescent="0.2">
      <c r="A1136" s="338" t="s">
        <v>2146</v>
      </c>
      <c r="B1136" s="253" t="s">
        <v>2147</v>
      </c>
      <c r="C1136" s="264" t="s">
        <v>21</v>
      </c>
      <c r="D1136" s="340">
        <v>506.23</v>
      </c>
      <c r="E1136" s="344"/>
      <c r="F1136" s="340">
        <v>506.23</v>
      </c>
    </row>
    <row r="1137" spans="1:6" ht="12.75" customHeight="1" x14ac:dyDescent="0.2">
      <c r="A1137" s="338" t="s">
        <v>6853</v>
      </c>
      <c r="B1137" s="253" t="s">
        <v>2148</v>
      </c>
      <c r="C1137" s="264"/>
      <c r="D1137" s="340"/>
      <c r="E1137" s="344"/>
      <c r="F1137" s="340"/>
    </row>
    <row r="1138" spans="1:6" ht="12.75" customHeight="1" x14ac:dyDescent="0.2">
      <c r="A1138" s="336" t="s">
        <v>2149</v>
      </c>
      <c r="B1138" s="251" t="s">
        <v>2150</v>
      </c>
      <c r="C1138" s="252" t="s">
        <v>52</v>
      </c>
      <c r="D1138" s="337">
        <v>41.04</v>
      </c>
      <c r="E1138" s="337">
        <v>6.6</v>
      </c>
      <c r="F1138" s="337">
        <v>47.64</v>
      </c>
    </row>
    <row r="1139" spans="1:6" ht="12.75" customHeight="1" x14ac:dyDescent="0.2">
      <c r="A1139" s="336" t="s">
        <v>2151</v>
      </c>
      <c r="B1139" s="251" t="s">
        <v>2152</v>
      </c>
      <c r="C1139" s="252" t="s">
        <v>52</v>
      </c>
      <c r="D1139" s="337">
        <v>52.72</v>
      </c>
      <c r="E1139" s="337">
        <v>6.6</v>
      </c>
      <c r="F1139" s="337">
        <v>59.32</v>
      </c>
    </row>
    <row r="1140" spans="1:6" ht="22.9" customHeight="1" x14ac:dyDescent="0.25">
      <c r="A1140" s="338" t="s">
        <v>2153</v>
      </c>
      <c r="B1140" s="253" t="s">
        <v>6854</v>
      </c>
      <c r="C1140" s="264" t="s">
        <v>52</v>
      </c>
      <c r="D1140" s="340">
        <v>26.73</v>
      </c>
      <c r="E1140" s="340">
        <v>8.6300000000000008</v>
      </c>
      <c r="F1140" s="340">
        <v>35.36</v>
      </c>
    </row>
    <row r="1141" spans="1:6" ht="12.75" customHeight="1" x14ac:dyDescent="0.2">
      <c r="A1141" s="338" t="s">
        <v>2154</v>
      </c>
      <c r="B1141" s="253" t="s">
        <v>6855</v>
      </c>
      <c r="C1141" s="264" t="s">
        <v>52</v>
      </c>
      <c r="D1141" s="340">
        <v>32.950000000000003</v>
      </c>
      <c r="E1141" s="344">
        <v>8.6300000000000008</v>
      </c>
      <c r="F1141" s="340">
        <v>41.58</v>
      </c>
    </row>
    <row r="1142" spans="1:6" ht="12.75" customHeight="1" x14ac:dyDescent="0.2">
      <c r="A1142" s="336" t="s">
        <v>2155</v>
      </c>
      <c r="B1142" s="251" t="s">
        <v>6856</v>
      </c>
      <c r="C1142" s="252" t="s">
        <v>52</v>
      </c>
      <c r="D1142" s="337">
        <v>44.78</v>
      </c>
      <c r="E1142" s="337">
        <v>6.6</v>
      </c>
      <c r="F1142" s="337">
        <v>51.38</v>
      </c>
    </row>
    <row r="1143" spans="1:6" ht="25.5" customHeight="1" x14ac:dyDescent="0.25">
      <c r="A1143" s="338" t="s">
        <v>2156</v>
      </c>
      <c r="B1143" s="254" t="s">
        <v>6857</v>
      </c>
      <c r="C1143" s="264" t="s">
        <v>52</v>
      </c>
      <c r="D1143" s="340">
        <v>16.95</v>
      </c>
      <c r="E1143" s="340">
        <v>2.62</v>
      </c>
      <c r="F1143" s="340">
        <v>19.57</v>
      </c>
    </row>
    <row r="1144" spans="1:6" ht="25.5" customHeight="1" x14ac:dyDescent="0.25">
      <c r="A1144" s="338" t="s">
        <v>2157</v>
      </c>
      <c r="B1144" s="254" t="s">
        <v>2158</v>
      </c>
      <c r="C1144" s="264" t="s">
        <v>52</v>
      </c>
      <c r="D1144" s="340">
        <v>8.06</v>
      </c>
      <c r="E1144" s="340"/>
      <c r="F1144" s="340">
        <v>8.06</v>
      </c>
    </row>
    <row r="1145" spans="1:6" ht="25.5" customHeight="1" x14ac:dyDescent="0.25">
      <c r="A1145" s="338" t="s">
        <v>2159</v>
      </c>
      <c r="B1145" s="254" t="s">
        <v>6858</v>
      </c>
      <c r="C1145" s="264" t="s">
        <v>52</v>
      </c>
      <c r="D1145" s="340">
        <v>53.03</v>
      </c>
      <c r="E1145" s="339"/>
      <c r="F1145" s="340">
        <v>53.03</v>
      </c>
    </row>
    <row r="1146" spans="1:6" ht="25.5" customHeight="1" x14ac:dyDescent="0.25">
      <c r="A1146" s="338" t="s">
        <v>6859</v>
      </c>
      <c r="B1146" s="254" t="s">
        <v>2160</v>
      </c>
      <c r="C1146" s="264"/>
      <c r="D1146" s="340"/>
      <c r="E1146" s="340"/>
      <c r="F1146" s="340"/>
    </row>
    <row r="1147" spans="1:6" ht="25.5" customHeight="1" x14ac:dyDescent="0.25">
      <c r="A1147" s="338" t="s">
        <v>2161</v>
      </c>
      <c r="B1147" s="254" t="s">
        <v>6860</v>
      </c>
      <c r="C1147" s="264" t="s">
        <v>52</v>
      </c>
      <c r="D1147" s="340">
        <v>113.2</v>
      </c>
      <c r="E1147" s="340">
        <v>7.11</v>
      </c>
      <c r="F1147" s="340">
        <v>120.31</v>
      </c>
    </row>
    <row r="1148" spans="1:6" ht="25.5" customHeight="1" x14ac:dyDescent="0.25">
      <c r="A1148" s="338" t="s">
        <v>2162</v>
      </c>
      <c r="B1148" s="254" t="s">
        <v>6861</v>
      </c>
      <c r="C1148" s="264" t="s">
        <v>52</v>
      </c>
      <c r="D1148" s="340">
        <v>42.44</v>
      </c>
      <c r="E1148" s="340">
        <v>6.6</v>
      </c>
      <c r="F1148" s="340">
        <v>49.04</v>
      </c>
    </row>
    <row r="1149" spans="1:6" ht="25.5" customHeight="1" x14ac:dyDescent="0.25">
      <c r="A1149" s="338" t="s">
        <v>6862</v>
      </c>
      <c r="B1149" s="254" t="s">
        <v>6863</v>
      </c>
      <c r="C1149" s="264"/>
      <c r="D1149" s="340"/>
      <c r="E1149" s="340"/>
      <c r="F1149" s="340"/>
    </row>
    <row r="1150" spans="1:6" ht="25.5" customHeight="1" x14ac:dyDescent="0.25">
      <c r="A1150" s="338" t="s">
        <v>2163</v>
      </c>
      <c r="B1150" s="254" t="s">
        <v>2164</v>
      </c>
      <c r="C1150" s="264" t="s">
        <v>21</v>
      </c>
      <c r="D1150" s="340">
        <v>10.6</v>
      </c>
      <c r="E1150" s="340">
        <v>7.48</v>
      </c>
      <c r="F1150" s="340">
        <v>18.079999999999998</v>
      </c>
    </row>
    <row r="1151" spans="1:6" ht="25.5" customHeight="1" x14ac:dyDescent="0.25">
      <c r="A1151" s="338" t="s">
        <v>2165</v>
      </c>
      <c r="B1151" s="254" t="s">
        <v>2166</v>
      </c>
      <c r="C1151" s="264" t="s">
        <v>21</v>
      </c>
      <c r="D1151" s="340">
        <v>4.3099999999999996</v>
      </c>
      <c r="E1151" s="340">
        <v>26.18</v>
      </c>
      <c r="F1151" s="340">
        <v>30.49</v>
      </c>
    </row>
    <row r="1152" spans="1:6" ht="12.75" customHeight="1" x14ac:dyDescent="0.2">
      <c r="A1152" s="336" t="s">
        <v>2167</v>
      </c>
      <c r="B1152" s="251" t="s">
        <v>6864</v>
      </c>
      <c r="C1152" s="252" t="s">
        <v>21</v>
      </c>
      <c r="D1152" s="337"/>
      <c r="E1152" s="337">
        <v>57.34</v>
      </c>
      <c r="F1152" s="337">
        <v>57.34</v>
      </c>
    </row>
    <row r="1153" spans="1:6" ht="25.5" customHeight="1" x14ac:dyDescent="0.25">
      <c r="A1153" s="338" t="s">
        <v>2168</v>
      </c>
      <c r="B1153" s="254" t="s">
        <v>2169</v>
      </c>
      <c r="C1153" s="264" t="s">
        <v>569</v>
      </c>
      <c r="D1153" s="340">
        <v>68.64</v>
      </c>
      <c r="E1153" s="339"/>
      <c r="F1153" s="340">
        <v>68.64</v>
      </c>
    </row>
    <row r="1154" spans="1:6" ht="12.75" customHeight="1" x14ac:dyDescent="0.2">
      <c r="A1154" s="338" t="s">
        <v>2170</v>
      </c>
      <c r="B1154" s="253" t="s">
        <v>2171</v>
      </c>
      <c r="C1154" s="264" t="s">
        <v>52</v>
      </c>
      <c r="D1154" s="340"/>
      <c r="E1154" s="344">
        <v>9.5299999999999994</v>
      </c>
      <c r="F1154" s="340">
        <v>9.5299999999999994</v>
      </c>
    </row>
    <row r="1155" spans="1:6" ht="25.5" customHeight="1" x14ac:dyDescent="0.25">
      <c r="A1155" s="338" t="s">
        <v>2172</v>
      </c>
      <c r="B1155" s="254" t="s">
        <v>2173</v>
      </c>
      <c r="C1155" s="264" t="s">
        <v>52</v>
      </c>
      <c r="D1155" s="340">
        <v>13.78</v>
      </c>
      <c r="E1155" s="339">
        <v>10.27</v>
      </c>
      <c r="F1155" s="340">
        <v>24.05</v>
      </c>
    </row>
    <row r="1156" spans="1:6" ht="25.5" customHeight="1" x14ac:dyDescent="0.25">
      <c r="A1156" s="338" t="s">
        <v>2174</v>
      </c>
      <c r="B1156" s="254" t="s">
        <v>2175</v>
      </c>
      <c r="C1156" s="264" t="s">
        <v>52</v>
      </c>
      <c r="D1156" s="340">
        <v>14.29</v>
      </c>
      <c r="E1156" s="339">
        <v>10.27</v>
      </c>
      <c r="F1156" s="340">
        <v>24.56</v>
      </c>
    </row>
    <row r="1157" spans="1:6" ht="12.75" customHeight="1" x14ac:dyDescent="0.2">
      <c r="A1157" s="336" t="s">
        <v>2176</v>
      </c>
      <c r="B1157" s="251" t="s">
        <v>2177</v>
      </c>
      <c r="C1157" s="252" t="s">
        <v>569</v>
      </c>
      <c r="D1157" s="337">
        <v>55.64</v>
      </c>
      <c r="E1157" s="337">
        <v>2.62</v>
      </c>
      <c r="F1157" s="337">
        <v>58.26</v>
      </c>
    </row>
    <row r="1158" spans="1:6" ht="25.5" customHeight="1" x14ac:dyDescent="0.25">
      <c r="A1158" s="338" t="s">
        <v>2178</v>
      </c>
      <c r="B1158" s="254" t="s">
        <v>2179</v>
      </c>
      <c r="C1158" s="264" t="s">
        <v>52</v>
      </c>
      <c r="D1158" s="340">
        <v>12.81</v>
      </c>
      <c r="E1158" s="339">
        <v>1.31</v>
      </c>
      <c r="F1158" s="340">
        <v>14.12</v>
      </c>
    </row>
    <row r="1159" spans="1:6" ht="12" customHeight="1" x14ac:dyDescent="0.25">
      <c r="A1159" s="333" t="s">
        <v>2180</v>
      </c>
      <c r="B1159" s="247" t="s">
        <v>2181</v>
      </c>
      <c r="C1159" s="247" t="s">
        <v>52</v>
      </c>
      <c r="D1159" s="334">
        <v>39.1</v>
      </c>
      <c r="E1159" s="335">
        <v>5.61</v>
      </c>
      <c r="F1159" s="335">
        <v>44.71</v>
      </c>
    </row>
    <row r="1160" spans="1:6" ht="25.5" customHeight="1" x14ac:dyDescent="0.25">
      <c r="A1160" s="338" t="s">
        <v>6865</v>
      </c>
      <c r="B1160" s="254" t="s">
        <v>2182</v>
      </c>
      <c r="C1160" s="264"/>
      <c r="D1160" s="340"/>
      <c r="E1160" s="339"/>
      <c r="F1160" s="340"/>
    </row>
    <row r="1161" spans="1:6" ht="12.75" customHeight="1" x14ac:dyDescent="0.2">
      <c r="A1161" s="336" t="s">
        <v>6866</v>
      </c>
      <c r="B1161" s="251" t="s">
        <v>2183</v>
      </c>
      <c r="C1161" s="252"/>
      <c r="D1161" s="337"/>
      <c r="E1161" s="337"/>
      <c r="F1161" s="337"/>
    </row>
    <row r="1162" spans="1:6" ht="25.5" customHeight="1" x14ac:dyDescent="0.25">
      <c r="A1162" s="338" t="s">
        <v>2184</v>
      </c>
      <c r="B1162" s="254" t="s">
        <v>2185</v>
      </c>
      <c r="C1162" s="264" t="s">
        <v>21</v>
      </c>
      <c r="D1162" s="340">
        <v>63.03</v>
      </c>
      <c r="E1162" s="340">
        <v>22.44</v>
      </c>
      <c r="F1162" s="340">
        <v>85.47</v>
      </c>
    </row>
    <row r="1163" spans="1:6" ht="25.5" customHeight="1" x14ac:dyDescent="0.25">
      <c r="A1163" s="338" t="s">
        <v>2186</v>
      </c>
      <c r="B1163" s="254" t="s">
        <v>2187</v>
      </c>
      <c r="C1163" s="264" t="s">
        <v>21</v>
      </c>
      <c r="D1163" s="340">
        <v>86.62</v>
      </c>
      <c r="E1163" s="339">
        <v>44.88</v>
      </c>
      <c r="F1163" s="340">
        <v>131.5</v>
      </c>
    </row>
    <row r="1164" spans="1:6" ht="12.75" customHeight="1" x14ac:dyDescent="0.2">
      <c r="A1164" s="336" t="s">
        <v>2188</v>
      </c>
      <c r="B1164" s="251" t="s">
        <v>6867</v>
      </c>
      <c r="C1164" s="252" t="s">
        <v>21</v>
      </c>
      <c r="D1164" s="337">
        <v>117.36</v>
      </c>
      <c r="E1164" s="337">
        <v>48.62</v>
      </c>
      <c r="F1164" s="337">
        <v>165.98</v>
      </c>
    </row>
    <row r="1165" spans="1:6" ht="12.75" customHeight="1" x14ac:dyDescent="0.2">
      <c r="A1165" s="338" t="s">
        <v>2189</v>
      </c>
      <c r="B1165" s="253" t="s">
        <v>2190</v>
      </c>
      <c r="C1165" s="264" t="s">
        <v>52</v>
      </c>
      <c r="D1165" s="340">
        <v>18.190000000000001</v>
      </c>
      <c r="E1165" s="344">
        <v>14.96</v>
      </c>
      <c r="F1165" s="340">
        <v>33.15</v>
      </c>
    </row>
    <row r="1166" spans="1:6" ht="12.75" customHeight="1" x14ac:dyDescent="0.2">
      <c r="A1166" s="336" t="s">
        <v>2191</v>
      </c>
      <c r="B1166" s="251" t="s">
        <v>6868</v>
      </c>
      <c r="C1166" s="252" t="s">
        <v>21</v>
      </c>
      <c r="D1166" s="337">
        <v>150.59</v>
      </c>
      <c r="E1166" s="337">
        <v>44.88</v>
      </c>
      <c r="F1166" s="337">
        <v>195.47</v>
      </c>
    </row>
    <row r="1167" spans="1:6" ht="12.75" customHeight="1" x14ac:dyDescent="0.25">
      <c r="A1167" s="338" t="s">
        <v>2192</v>
      </c>
      <c r="B1167" s="253" t="s">
        <v>6869</v>
      </c>
      <c r="C1167" s="264" t="s">
        <v>21</v>
      </c>
      <c r="D1167" s="340">
        <v>116.3</v>
      </c>
      <c r="E1167" s="340">
        <v>22.44</v>
      </c>
      <c r="F1167" s="340">
        <v>138.74</v>
      </c>
    </row>
    <row r="1168" spans="1:6" ht="12.75" customHeight="1" x14ac:dyDescent="0.25">
      <c r="A1168" s="338" t="s">
        <v>6870</v>
      </c>
      <c r="B1168" s="253" t="s">
        <v>2193</v>
      </c>
      <c r="C1168" s="264"/>
      <c r="D1168" s="340"/>
      <c r="E1168" s="340"/>
      <c r="F1168" s="340"/>
    </row>
    <row r="1169" spans="1:6" ht="25.5" customHeight="1" x14ac:dyDescent="0.25">
      <c r="A1169" s="338" t="s">
        <v>2194</v>
      </c>
      <c r="B1169" s="254" t="s">
        <v>2195</v>
      </c>
      <c r="C1169" s="264" t="s">
        <v>21</v>
      </c>
      <c r="D1169" s="340">
        <v>82.34</v>
      </c>
      <c r="E1169" s="340"/>
      <c r="F1169" s="340">
        <v>82.34</v>
      </c>
    </row>
    <row r="1170" spans="1:6" ht="25.5" customHeight="1" x14ac:dyDescent="0.25">
      <c r="A1170" s="338" t="s">
        <v>160</v>
      </c>
      <c r="B1170" s="254" t="s">
        <v>161</v>
      </c>
      <c r="C1170" s="264" t="s">
        <v>21</v>
      </c>
      <c r="D1170" s="340">
        <v>88.39</v>
      </c>
      <c r="E1170" s="340"/>
      <c r="F1170" s="340">
        <v>88.39</v>
      </c>
    </row>
    <row r="1171" spans="1:6" ht="25.5" customHeight="1" x14ac:dyDescent="0.25">
      <c r="A1171" s="338" t="s">
        <v>2196</v>
      </c>
      <c r="B1171" s="254" t="s">
        <v>6871</v>
      </c>
      <c r="C1171" s="264" t="s">
        <v>21</v>
      </c>
      <c r="D1171" s="340">
        <v>104.23</v>
      </c>
      <c r="E1171" s="340"/>
      <c r="F1171" s="340">
        <v>104.23</v>
      </c>
    </row>
    <row r="1172" spans="1:6" ht="12.75" customHeight="1" x14ac:dyDescent="0.25">
      <c r="A1172" s="338" t="s">
        <v>2197</v>
      </c>
      <c r="B1172" s="253" t="s">
        <v>6872</v>
      </c>
      <c r="C1172" s="264" t="s">
        <v>21</v>
      </c>
      <c r="D1172" s="340">
        <v>89.72</v>
      </c>
      <c r="E1172" s="340"/>
      <c r="F1172" s="340">
        <v>89.72</v>
      </c>
    </row>
    <row r="1173" spans="1:6" ht="12.75" customHeight="1" x14ac:dyDescent="0.2">
      <c r="A1173" s="338" t="s">
        <v>6873</v>
      </c>
      <c r="B1173" s="253" t="s">
        <v>2198</v>
      </c>
      <c r="C1173" s="264"/>
      <c r="D1173" s="340"/>
      <c r="E1173" s="344"/>
      <c r="F1173" s="340"/>
    </row>
    <row r="1174" spans="1:6" ht="25.5" customHeight="1" x14ac:dyDescent="0.25">
      <c r="A1174" s="338" t="s">
        <v>2199</v>
      </c>
      <c r="B1174" s="254" t="s">
        <v>2200</v>
      </c>
      <c r="C1174" s="264" t="s">
        <v>21</v>
      </c>
      <c r="D1174" s="340">
        <v>95.44</v>
      </c>
      <c r="E1174" s="339"/>
      <c r="F1174" s="340">
        <v>95.44</v>
      </c>
    </row>
    <row r="1175" spans="1:6" ht="12.75" customHeight="1" x14ac:dyDescent="0.2">
      <c r="A1175" s="336" t="s">
        <v>2201</v>
      </c>
      <c r="B1175" s="251" t="s">
        <v>2202</v>
      </c>
      <c r="C1175" s="252" t="s">
        <v>21</v>
      </c>
      <c r="D1175" s="337">
        <v>134.47999999999999</v>
      </c>
      <c r="E1175" s="337"/>
      <c r="F1175" s="337">
        <v>134.47999999999999</v>
      </c>
    </row>
    <row r="1176" spans="1:6" ht="22.9" customHeight="1" x14ac:dyDescent="0.25">
      <c r="A1176" s="338" t="s">
        <v>2203</v>
      </c>
      <c r="B1176" s="253" t="s">
        <v>2204</v>
      </c>
      <c r="C1176" s="264" t="s">
        <v>21</v>
      </c>
      <c r="D1176" s="340">
        <v>103.88</v>
      </c>
      <c r="E1176" s="340"/>
      <c r="F1176" s="340">
        <v>103.88</v>
      </c>
    </row>
    <row r="1177" spans="1:6" ht="25.5" customHeight="1" x14ac:dyDescent="0.25">
      <c r="A1177" s="338" t="s">
        <v>2205</v>
      </c>
      <c r="B1177" s="254" t="s">
        <v>2206</v>
      </c>
      <c r="C1177" s="264" t="s">
        <v>21</v>
      </c>
      <c r="D1177" s="340">
        <v>110.47</v>
      </c>
      <c r="E1177" s="340"/>
      <c r="F1177" s="340">
        <v>110.47</v>
      </c>
    </row>
    <row r="1178" spans="1:6" ht="12.75" customHeight="1" x14ac:dyDescent="0.2">
      <c r="A1178" s="336" t="s">
        <v>2207</v>
      </c>
      <c r="B1178" s="251" t="s">
        <v>2208</v>
      </c>
      <c r="C1178" s="252" t="s">
        <v>21</v>
      </c>
      <c r="D1178" s="337">
        <v>80.89</v>
      </c>
      <c r="E1178" s="337"/>
      <c r="F1178" s="337">
        <v>80.89</v>
      </c>
    </row>
    <row r="1179" spans="1:6" ht="12.75" customHeight="1" x14ac:dyDescent="0.25">
      <c r="A1179" s="338" t="s">
        <v>2209</v>
      </c>
      <c r="B1179" s="253" t="s">
        <v>6874</v>
      </c>
      <c r="C1179" s="264" t="s">
        <v>21</v>
      </c>
      <c r="D1179" s="340">
        <v>226.11</v>
      </c>
      <c r="E1179" s="340"/>
      <c r="F1179" s="340">
        <v>226.11</v>
      </c>
    </row>
    <row r="1180" spans="1:6" ht="12.75" customHeight="1" x14ac:dyDescent="0.25">
      <c r="A1180" s="338" t="s">
        <v>2210</v>
      </c>
      <c r="B1180" s="253" t="s">
        <v>6875</v>
      </c>
      <c r="C1180" s="264" t="s">
        <v>21</v>
      </c>
      <c r="D1180" s="340">
        <v>141.79</v>
      </c>
      <c r="E1180" s="340"/>
      <c r="F1180" s="340">
        <v>141.79</v>
      </c>
    </row>
    <row r="1181" spans="1:6" ht="25.5" customHeight="1" x14ac:dyDescent="0.25">
      <c r="A1181" s="338" t="s">
        <v>2211</v>
      </c>
      <c r="B1181" s="254" t="s">
        <v>2212</v>
      </c>
      <c r="C1181" s="264" t="s">
        <v>21</v>
      </c>
      <c r="D1181" s="339">
        <v>167.1</v>
      </c>
      <c r="E1181" s="340"/>
      <c r="F1181" s="340">
        <v>167.1</v>
      </c>
    </row>
    <row r="1182" spans="1:6" ht="12.75" customHeight="1" x14ac:dyDescent="0.2">
      <c r="A1182" s="338" t="s">
        <v>6876</v>
      </c>
      <c r="B1182" s="253" t="s">
        <v>2213</v>
      </c>
      <c r="C1182" s="264"/>
      <c r="D1182" s="340"/>
      <c r="E1182" s="344"/>
      <c r="F1182" s="340"/>
    </row>
    <row r="1183" spans="1:6" ht="12.75" customHeight="1" x14ac:dyDescent="0.2">
      <c r="A1183" s="338" t="s">
        <v>2214</v>
      </c>
      <c r="B1183" s="253" t="s">
        <v>2215</v>
      </c>
      <c r="C1183" s="264" t="s">
        <v>21</v>
      </c>
      <c r="D1183" s="344">
        <v>883.21</v>
      </c>
      <c r="E1183" s="340"/>
      <c r="F1183" s="340">
        <v>883.21</v>
      </c>
    </row>
    <row r="1184" spans="1:6" ht="12.75" customHeight="1" x14ac:dyDescent="0.25">
      <c r="A1184" s="338" t="s">
        <v>2216</v>
      </c>
      <c r="B1184" s="253" t="s">
        <v>6877</v>
      </c>
      <c r="C1184" s="264" t="s">
        <v>21</v>
      </c>
      <c r="D1184" s="340">
        <v>348.38</v>
      </c>
      <c r="E1184" s="340"/>
      <c r="F1184" s="340">
        <v>348.38</v>
      </c>
    </row>
    <row r="1185" spans="1:6" ht="22.9" customHeight="1" x14ac:dyDescent="0.25">
      <c r="A1185" s="338" t="s">
        <v>6878</v>
      </c>
      <c r="B1185" s="253" t="s">
        <v>6879</v>
      </c>
      <c r="C1185" s="264"/>
      <c r="D1185" s="340"/>
      <c r="E1185" s="340"/>
      <c r="F1185" s="340"/>
    </row>
    <row r="1186" spans="1:6" ht="12.75" customHeight="1" x14ac:dyDescent="0.25">
      <c r="A1186" s="338" t="s">
        <v>2217</v>
      </c>
      <c r="B1186" s="253" t="s">
        <v>2218</v>
      </c>
      <c r="C1186" s="264" t="s">
        <v>21</v>
      </c>
      <c r="D1186" s="340">
        <v>336.9</v>
      </c>
      <c r="E1186" s="340">
        <v>108.23</v>
      </c>
      <c r="F1186" s="340">
        <v>445.13</v>
      </c>
    </row>
    <row r="1187" spans="1:6" ht="12.75" customHeight="1" x14ac:dyDescent="0.25">
      <c r="A1187" s="338" t="s">
        <v>2219</v>
      </c>
      <c r="B1187" s="253" t="s">
        <v>6880</v>
      </c>
      <c r="C1187" s="264" t="s">
        <v>21</v>
      </c>
      <c r="D1187" s="340">
        <v>868.76</v>
      </c>
      <c r="E1187" s="340"/>
      <c r="F1187" s="340">
        <v>868.76</v>
      </c>
    </row>
    <row r="1188" spans="1:6" ht="12.75" customHeight="1" x14ac:dyDescent="0.25">
      <c r="A1188" s="338" t="s">
        <v>2220</v>
      </c>
      <c r="B1188" s="253" t="s">
        <v>6881</v>
      </c>
      <c r="C1188" s="264" t="s">
        <v>21</v>
      </c>
      <c r="D1188" s="340">
        <v>1452.47</v>
      </c>
      <c r="E1188" s="340"/>
      <c r="F1188" s="340">
        <v>1452.47</v>
      </c>
    </row>
    <row r="1189" spans="1:6" ht="12.75" customHeight="1" x14ac:dyDescent="0.2">
      <c r="A1189" s="336" t="s">
        <v>2221</v>
      </c>
      <c r="B1189" s="251" t="s">
        <v>6882</v>
      </c>
      <c r="C1189" s="252" t="s">
        <v>21</v>
      </c>
      <c r="D1189" s="337">
        <v>635.19000000000005</v>
      </c>
      <c r="E1189" s="337"/>
      <c r="F1189" s="337">
        <v>635.19000000000005</v>
      </c>
    </row>
    <row r="1190" spans="1:6" ht="12.75" customHeight="1" x14ac:dyDescent="0.2">
      <c r="A1190" s="336" t="s">
        <v>2222</v>
      </c>
      <c r="B1190" s="251" t="s">
        <v>6883</v>
      </c>
      <c r="C1190" s="252" t="s">
        <v>21</v>
      </c>
      <c r="D1190" s="337">
        <v>909.4</v>
      </c>
      <c r="E1190" s="337"/>
      <c r="F1190" s="337">
        <v>909.4</v>
      </c>
    </row>
    <row r="1191" spans="1:6" ht="12.75" customHeight="1" x14ac:dyDescent="0.25">
      <c r="A1191" s="338" t="s">
        <v>2223</v>
      </c>
      <c r="B1191" s="253" t="s">
        <v>6884</v>
      </c>
      <c r="C1191" s="264" t="s">
        <v>21</v>
      </c>
      <c r="D1191" s="340">
        <v>845.68</v>
      </c>
      <c r="E1191" s="340"/>
      <c r="F1191" s="340">
        <v>845.68</v>
      </c>
    </row>
    <row r="1192" spans="1:6" ht="12.75" customHeight="1" x14ac:dyDescent="0.25">
      <c r="A1192" s="338" t="s">
        <v>6885</v>
      </c>
      <c r="B1192" s="253" t="s">
        <v>6886</v>
      </c>
      <c r="C1192" s="264"/>
      <c r="D1192" s="340"/>
      <c r="E1192" s="340"/>
      <c r="F1192" s="340"/>
    </row>
    <row r="1193" spans="1:6" ht="22.9" customHeight="1" x14ac:dyDescent="0.25">
      <c r="A1193" s="338" t="s">
        <v>2224</v>
      </c>
      <c r="B1193" s="253" t="s">
        <v>2225</v>
      </c>
      <c r="C1193" s="264" t="s">
        <v>21</v>
      </c>
      <c r="D1193" s="340">
        <v>56.8</v>
      </c>
      <c r="E1193" s="340"/>
      <c r="F1193" s="340">
        <v>56.8</v>
      </c>
    </row>
    <row r="1194" spans="1:6" ht="12.75" customHeight="1" x14ac:dyDescent="0.25">
      <c r="A1194" s="338" t="s">
        <v>2226</v>
      </c>
      <c r="B1194" s="253" t="s">
        <v>2227</v>
      </c>
      <c r="C1194" s="264" t="s">
        <v>21</v>
      </c>
      <c r="D1194" s="340">
        <v>1.45</v>
      </c>
      <c r="E1194" s="340">
        <v>11.22</v>
      </c>
      <c r="F1194" s="340">
        <v>12.67</v>
      </c>
    </row>
    <row r="1195" spans="1:6" ht="25.5" customHeight="1" x14ac:dyDescent="0.25">
      <c r="A1195" s="338" t="s">
        <v>2228</v>
      </c>
      <c r="B1195" s="254" t="s">
        <v>2229</v>
      </c>
      <c r="C1195" s="264" t="s">
        <v>21</v>
      </c>
      <c r="D1195" s="340"/>
      <c r="E1195" s="340">
        <v>5.61</v>
      </c>
      <c r="F1195" s="340">
        <v>5.61</v>
      </c>
    </row>
    <row r="1196" spans="1:6" ht="22.9" customHeight="1" x14ac:dyDescent="0.25">
      <c r="A1196" s="338" t="s">
        <v>2230</v>
      </c>
      <c r="B1196" s="253" t="s">
        <v>2231</v>
      </c>
      <c r="C1196" s="264" t="s">
        <v>52</v>
      </c>
      <c r="D1196" s="340">
        <v>16.07</v>
      </c>
      <c r="E1196" s="340"/>
      <c r="F1196" s="340">
        <v>16.07</v>
      </c>
    </row>
    <row r="1197" spans="1:6" ht="12.75" customHeight="1" x14ac:dyDescent="0.2">
      <c r="A1197" s="336" t="s">
        <v>2232</v>
      </c>
      <c r="B1197" s="251" t="s">
        <v>2233</v>
      </c>
      <c r="C1197" s="252" t="s">
        <v>569</v>
      </c>
      <c r="D1197" s="337">
        <v>20.54</v>
      </c>
      <c r="E1197" s="337"/>
      <c r="F1197" s="337">
        <v>20.54</v>
      </c>
    </row>
    <row r="1198" spans="1:6" ht="12.75" customHeight="1" x14ac:dyDescent="0.2">
      <c r="A1198" s="338" t="s">
        <v>6887</v>
      </c>
      <c r="B1198" s="253" t="s">
        <v>2234</v>
      </c>
      <c r="C1198" s="264"/>
      <c r="D1198" s="340"/>
      <c r="E1198" s="344"/>
      <c r="F1198" s="340"/>
    </row>
    <row r="1199" spans="1:6" ht="12.75" customHeight="1" x14ac:dyDescent="0.2">
      <c r="A1199" s="338" t="s">
        <v>6888</v>
      </c>
      <c r="B1199" s="253" t="s">
        <v>2235</v>
      </c>
      <c r="C1199" s="264"/>
      <c r="D1199" s="340"/>
      <c r="E1199" s="344"/>
      <c r="F1199" s="340"/>
    </row>
    <row r="1200" spans="1:6" ht="34.5" customHeight="1" x14ac:dyDescent="0.25">
      <c r="A1200" s="341" t="s">
        <v>2236</v>
      </c>
      <c r="B1200" s="254" t="s">
        <v>6889</v>
      </c>
      <c r="C1200" s="265" t="s">
        <v>21</v>
      </c>
      <c r="D1200" s="343">
        <v>1034.22</v>
      </c>
      <c r="E1200" s="342">
        <v>48.99</v>
      </c>
      <c r="F1200" s="343">
        <v>1083.21</v>
      </c>
    </row>
    <row r="1201" spans="1:6" ht="12" customHeight="1" x14ac:dyDescent="0.25">
      <c r="A1201" s="333" t="s">
        <v>2237</v>
      </c>
      <c r="B1201" s="247" t="s">
        <v>2238</v>
      </c>
      <c r="C1201" s="247" t="s">
        <v>21</v>
      </c>
      <c r="D1201" s="334">
        <v>867.81</v>
      </c>
      <c r="E1201" s="335">
        <v>48.99</v>
      </c>
      <c r="F1201" s="335">
        <v>916.8</v>
      </c>
    </row>
    <row r="1202" spans="1:6" ht="25.5" customHeight="1" x14ac:dyDescent="0.25">
      <c r="A1202" s="338" t="s">
        <v>6890</v>
      </c>
      <c r="B1202" s="254" t="s">
        <v>2239</v>
      </c>
      <c r="C1202" s="264"/>
      <c r="D1202" s="340"/>
      <c r="E1202" s="339"/>
      <c r="F1202" s="340"/>
    </row>
    <row r="1203" spans="1:6" ht="12.75" customHeight="1" x14ac:dyDescent="0.2">
      <c r="A1203" s="336" t="s">
        <v>2240</v>
      </c>
      <c r="B1203" s="251" t="s">
        <v>6891</v>
      </c>
      <c r="C1203" s="252" t="s">
        <v>21</v>
      </c>
      <c r="D1203" s="337">
        <v>676.44</v>
      </c>
      <c r="E1203" s="337">
        <v>51.61</v>
      </c>
      <c r="F1203" s="337">
        <v>728.05</v>
      </c>
    </row>
    <row r="1204" spans="1:6" ht="12.75" customHeight="1" x14ac:dyDescent="0.2">
      <c r="A1204" s="338" t="s">
        <v>2241</v>
      </c>
      <c r="B1204" s="253" t="s">
        <v>6892</v>
      </c>
      <c r="C1204" s="264" t="s">
        <v>569</v>
      </c>
      <c r="D1204" s="340">
        <v>1155.79</v>
      </c>
      <c r="E1204" s="344">
        <v>104.73</v>
      </c>
      <c r="F1204" s="340">
        <v>1260.52</v>
      </c>
    </row>
    <row r="1205" spans="1:6" ht="12.75" customHeight="1" x14ac:dyDescent="0.2">
      <c r="A1205" s="338" t="s">
        <v>2242</v>
      </c>
      <c r="B1205" s="253" t="s">
        <v>6893</v>
      </c>
      <c r="C1205" s="264" t="s">
        <v>569</v>
      </c>
      <c r="D1205" s="340">
        <v>1264.27</v>
      </c>
      <c r="E1205" s="344">
        <v>104.73</v>
      </c>
      <c r="F1205" s="340">
        <v>1369</v>
      </c>
    </row>
    <row r="1206" spans="1:6" ht="12.75" customHeight="1" x14ac:dyDescent="0.2">
      <c r="A1206" s="338" t="s">
        <v>2243</v>
      </c>
      <c r="B1206" s="253" t="s">
        <v>6894</v>
      </c>
      <c r="C1206" s="264" t="s">
        <v>569</v>
      </c>
      <c r="D1206" s="340">
        <v>1388.86</v>
      </c>
      <c r="E1206" s="344">
        <v>104.73</v>
      </c>
      <c r="F1206" s="340">
        <v>1493.59</v>
      </c>
    </row>
    <row r="1207" spans="1:6" ht="12.75" customHeight="1" x14ac:dyDescent="0.2">
      <c r="A1207" s="338" t="s">
        <v>2244</v>
      </c>
      <c r="B1207" s="253" t="s">
        <v>6895</v>
      </c>
      <c r="C1207" s="264" t="s">
        <v>569</v>
      </c>
      <c r="D1207" s="340">
        <v>1942.07</v>
      </c>
      <c r="E1207" s="344">
        <v>130.91</v>
      </c>
      <c r="F1207" s="340">
        <v>2072.98</v>
      </c>
    </row>
    <row r="1208" spans="1:6" ht="12.75" customHeight="1" x14ac:dyDescent="0.2">
      <c r="A1208" s="338" t="s">
        <v>6896</v>
      </c>
      <c r="B1208" s="253" t="s">
        <v>2245</v>
      </c>
      <c r="C1208" s="264"/>
      <c r="D1208" s="340"/>
      <c r="E1208" s="344"/>
      <c r="F1208" s="340"/>
    </row>
    <row r="1209" spans="1:6" ht="25.5" customHeight="1" x14ac:dyDescent="0.25">
      <c r="A1209" s="338" t="s">
        <v>101</v>
      </c>
      <c r="B1209" s="254" t="s">
        <v>6897</v>
      </c>
      <c r="C1209" s="264" t="s">
        <v>569</v>
      </c>
      <c r="D1209" s="340">
        <v>1230.8699999999999</v>
      </c>
      <c r="E1209" s="339">
        <v>52.36</v>
      </c>
      <c r="F1209" s="340">
        <v>1283.23</v>
      </c>
    </row>
    <row r="1210" spans="1:6" ht="25.5" customHeight="1" x14ac:dyDescent="0.25">
      <c r="A1210" s="338" t="s">
        <v>2246</v>
      </c>
      <c r="B1210" s="254" t="s">
        <v>6898</v>
      </c>
      <c r="C1210" s="264" t="s">
        <v>569</v>
      </c>
      <c r="D1210" s="340">
        <v>1057.45</v>
      </c>
      <c r="E1210" s="339">
        <v>52.36</v>
      </c>
      <c r="F1210" s="340">
        <v>1109.81</v>
      </c>
    </row>
    <row r="1211" spans="1:6" ht="12.75" customHeight="1" x14ac:dyDescent="0.2">
      <c r="A1211" s="338" t="s">
        <v>2247</v>
      </c>
      <c r="B1211" s="253" t="s">
        <v>6899</v>
      </c>
      <c r="C1211" s="264" t="s">
        <v>569</v>
      </c>
      <c r="D1211" s="340">
        <v>1214.7</v>
      </c>
      <c r="E1211" s="344">
        <v>104.73</v>
      </c>
      <c r="F1211" s="340">
        <v>1319.43</v>
      </c>
    </row>
    <row r="1212" spans="1:6" ht="12.75" customHeight="1" x14ac:dyDescent="0.2">
      <c r="A1212" s="336" t="s">
        <v>2248</v>
      </c>
      <c r="B1212" s="251" t="s">
        <v>6900</v>
      </c>
      <c r="C1212" s="252" t="s">
        <v>569</v>
      </c>
      <c r="D1212" s="337">
        <v>1327.02</v>
      </c>
      <c r="E1212" s="337">
        <v>104.73</v>
      </c>
      <c r="F1212" s="337">
        <v>1431.75</v>
      </c>
    </row>
    <row r="1213" spans="1:6" ht="22.9" customHeight="1" x14ac:dyDescent="0.25">
      <c r="A1213" s="338" t="s">
        <v>2249</v>
      </c>
      <c r="B1213" s="253" t="s">
        <v>6901</v>
      </c>
      <c r="C1213" s="264" t="s">
        <v>569</v>
      </c>
      <c r="D1213" s="340">
        <v>1343.73</v>
      </c>
      <c r="E1213" s="339">
        <v>104.73</v>
      </c>
      <c r="F1213" s="340">
        <v>1448.46</v>
      </c>
    </row>
    <row r="1214" spans="1:6" ht="25.5" customHeight="1" x14ac:dyDescent="0.25">
      <c r="A1214" s="338" t="s">
        <v>2250</v>
      </c>
      <c r="B1214" s="254" t="s">
        <v>6902</v>
      </c>
      <c r="C1214" s="264" t="s">
        <v>569</v>
      </c>
      <c r="D1214" s="340">
        <v>2137.4899999999998</v>
      </c>
      <c r="E1214" s="339">
        <v>130.91</v>
      </c>
      <c r="F1214" s="340">
        <v>2268.4</v>
      </c>
    </row>
    <row r="1215" spans="1:6" ht="12.75" customHeight="1" x14ac:dyDescent="0.2">
      <c r="A1215" s="336" t="s">
        <v>2251</v>
      </c>
      <c r="B1215" s="251" t="s">
        <v>6903</v>
      </c>
      <c r="C1215" s="252" t="s">
        <v>569</v>
      </c>
      <c r="D1215" s="337">
        <v>2279.5</v>
      </c>
      <c r="E1215" s="337">
        <v>130.91</v>
      </c>
      <c r="F1215" s="337">
        <v>2410.41</v>
      </c>
    </row>
    <row r="1216" spans="1:6" ht="12.75" customHeight="1" x14ac:dyDescent="0.25">
      <c r="A1216" s="338" t="s">
        <v>2252</v>
      </c>
      <c r="B1216" s="253" t="s">
        <v>6904</v>
      </c>
      <c r="C1216" s="264" t="s">
        <v>569</v>
      </c>
      <c r="D1216" s="340">
        <v>4166.79</v>
      </c>
      <c r="E1216" s="340">
        <v>149.62</v>
      </c>
      <c r="F1216" s="340">
        <v>4316.41</v>
      </c>
    </row>
    <row r="1217" spans="1:6" ht="25.5" customHeight="1" x14ac:dyDescent="0.25">
      <c r="A1217" s="338" t="s">
        <v>2253</v>
      </c>
      <c r="B1217" s="254" t="s">
        <v>6905</v>
      </c>
      <c r="C1217" s="264" t="s">
        <v>569</v>
      </c>
      <c r="D1217" s="340">
        <v>934.87</v>
      </c>
      <c r="E1217" s="339">
        <v>13.09</v>
      </c>
      <c r="F1217" s="340">
        <v>947.96</v>
      </c>
    </row>
    <row r="1218" spans="1:6" ht="22.9" customHeight="1" x14ac:dyDescent="0.25">
      <c r="A1218" s="338" t="s">
        <v>2254</v>
      </c>
      <c r="B1218" s="253" t="s">
        <v>6906</v>
      </c>
      <c r="C1218" s="264" t="s">
        <v>569</v>
      </c>
      <c r="D1218" s="340">
        <v>1483.89</v>
      </c>
      <c r="E1218" s="339">
        <v>100.98</v>
      </c>
      <c r="F1218" s="340">
        <v>1584.87</v>
      </c>
    </row>
    <row r="1219" spans="1:6" ht="25.5" customHeight="1" x14ac:dyDescent="0.25">
      <c r="A1219" s="338" t="s">
        <v>2255</v>
      </c>
      <c r="B1219" s="254" t="s">
        <v>6907</v>
      </c>
      <c r="C1219" s="264" t="s">
        <v>569</v>
      </c>
      <c r="D1219" s="340">
        <v>1543.8</v>
      </c>
      <c r="E1219" s="339">
        <v>97.24</v>
      </c>
      <c r="F1219" s="340">
        <v>1641.04</v>
      </c>
    </row>
    <row r="1220" spans="1:6" ht="25.5" customHeight="1" x14ac:dyDescent="0.25">
      <c r="A1220" s="338" t="s">
        <v>2256</v>
      </c>
      <c r="B1220" s="254" t="s">
        <v>6908</v>
      </c>
      <c r="C1220" s="264" t="s">
        <v>569</v>
      </c>
      <c r="D1220" s="340">
        <v>1680.63</v>
      </c>
      <c r="E1220" s="339">
        <v>97.24</v>
      </c>
      <c r="F1220" s="340">
        <v>1777.87</v>
      </c>
    </row>
    <row r="1221" spans="1:6" ht="25.5" customHeight="1" x14ac:dyDescent="0.25">
      <c r="A1221" s="338" t="s">
        <v>2257</v>
      </c>
      <c r="B1221" s="254" t="s">
        <v>6909</v>
      </c>
      <c r="C1221" s="264" t="s">
        <v>569</v>
      </c>
      <c r="D1221" s="340">
        <v>1697.34</v>
      </c>
      <c r="E1221" s="339">
        <v>97.24</v>
      </c>
      <c r="F1221" s="340">
        <v>1794.58</v>
      </c>
    </row>
    <row r="1222" spans="1:6" ht="12.75" customHeight="1" x14ac:dyDescent="0.2">
      <c r="A1222" s="336" t="s">
        <v>2258</v>
      </c>
      <c r="B1222" s="251" t="s">
        <v>6910</v>
      </c>
      <c r="C1222" s="252" t="s">
        <v>569</v>
      </c>
      <c r="D1222" s="337">
        <v>2436.39</v>
      </c>
      <c r="E1222" s="337">
        <v>127.16</v>
      </c>
      <c r="F1222" s="337">
        <v>2563.5500000000002</v>
      </c>
    </row>
    <row r="1223" spans="1:6" ht="12.75" customHeight="1" x14ac:dyDescent="0.2">
      <c r="A1223" s="338" t="s">
        <v>6911</v>
      </c>
      <c r="B1223" s="253" t="s">
        <v>2259</v>
      </c>
      <c r="C1223" s="264"/>
      <c r="D1223" s="340"/>
      <c r="E1223" s="344"/>
      <c r="F1223" s="340"/>
    </row>
    <row r="1224" spans="1:6" ht="12.75" customHeight="1" x14ac:dyDescent="0.25">
      <c r="A1224" s="338" t="s">
        <v>2260</v>
      </c>
      <c r="B1224" s="253" t="s">
        <v>2261</v>
      </c>
      <c r="C1224" s="264" t="s">
        <v>21</v>
      </c>
      <c r="D1224" s="340">
        <v>112.48</v>
      </c>
      <c r="E1224" s="340">
        <v>37.4</v>
      </c>
      <c r="F1224" s="340">
        <v>149.88</v>
      </c>
    </row>
    <row r="1225" spans="1:6" ht="12.75" customHeight="1" x14ac:dyDescent="0.2">
      <c r="A1225" s="338" t="s">
        <v>2262</v>
      </c>
      <c r="B1225" s="253" t="s">
        <v>2263</v>
      </c>
      <c r="C1225" s="264" t="s">
        <v>52</v>
      </c>
      <c r="D1225" s="344">
        <v>9.18</v>
      </c>
      <c r="E1225" s="340">
        <v>7.48</v>
      </c>
      <c r="F1225" s="340">
        <v>16.66</v>
      </c>
    </row>
    <row r="1226" spans="1:6" ht="12.75" customHeight="1" x14ac:dyDescent="0.2">
      <c r="A1226" s="338" t="s">
        <v>2264</v>
      </c>
      <c r="B1226" s="253" t="s">
        <v>6912</v>
      </c>
      <c r="C1226" s="264" t="s">
        <v>52</v>
      </c>
      <c r="D1226" s="340">
        <v>96.73</v>
      </c>
      <c r="E1226" s="344">
        <v>74.8</v>
      </c>
      <c r="F1226" s="340">
        <v>171.53</v>
      </c>
    </row>
    <row r="1227" spans="1:6" ht="12.75" customHeight="1" x14ac:dyDescent="0.2">
      <c r="A1227" s="338" t="s">
        <v>2265</v>
      </c>
      <c r="B1227" s="253" t="s">
        <v>6913</v>
      </c>
      <c r="C1227" s="264" t="s">
        <v>21</v>
      </c>
      <c r="D1227" s="340">
        <v>2092.8200000000002</v>
      </c>
      <c r="E1227" s="344"/>
      <c r="F1227" s="340">
        <v>2092.8200000000002</v>
      </c>
    </row>
    <row r="1228" spans="1:6" ht="12.75" customHeight="1" x14ac:dyDescent="0.2">
      <c r="A1228" s="336" t="s">
        <v>2266</v>
      </c>
      <c r="B1228" s="251" t="s">
        <v>6914</v>
      </c>
      <c r="C1228" s="252" t="s">
        <v>21</v>
      </c>
      <c r="D1228" s="337">
        <v>769.35</v>
      </c>
      <c r="E1228" s="337"/>
      <c r="F1228" s="337">
        <v>769.35</v>
      </c>
    </row>
    <row r="1229" spans="1:6" ht="12.75" customHeight="1" x14ac:dyDescent="0.2">
      <c r="A1229" s="336" t="s">
        <v>2267</v>
      </c>
      <c r="B1229" s="251" t="s">
        <v>6915</v>
      </c>
      <c r="C1229" s="252" t="s">
        <v>21</v>
      </c>
      <c r="D1229" s="337">
        <v>597.13</v>
      </c>
      <c r="E1229" s="337">
        <v>14.96</v>
      </c>
      <c r="F1229" s="337">
        <v>612.09</v>
      </c>
    </row>
    <row r="1230" spans="1:6" ht="12.75" customHeight="1" x14ac:dyDescent="0.25">
      <c r="A1230" s="338" t="s">
        <v>2268</v>
      </c>
      <c r="B1230" s="253" t="s">
        <v>6916</v>
      </c>
      <c r="C1230" s="264" t="s">
        <v>21</v>
      </c>
      <c r="D1230" s="340">
        <v>1612.22</v>
      </c>
      <c r="E1230" s="340"/>
      <c r="F1230" s="340">
        <v>1612.22</v>
      </c>
    </row>
    <row r="1231" spans="1:6" ht="12.75" customHeight="1" x14ac:dyDescent="0.25">
      <c r="A1231" s="338" t="s">
        <v>2269</v>
      </c>
      <c r="B1231" s="253" t="s">
        <v>2270</v>
      </c>
      <c r="C1231" s="264" t="s">
        <v>21</v>
      </c>
      <c r="D1231" s="340">
        <v>196.19</v>
      </c>
      <c r="E1231" s="340">
        <v>37.4</v>
      </c>
      <c r="F1231" s="340">
        <v>233.59</v>
      </c>
    </row>
    <row r="1232" spans="1:6" ht="12.75" customHeight="1" x14ac:dyDescent="0.2">
      <c r="A1232" s="336" t="s">
        <v>2271</v>
      </c>
      <c r="B1232" s="251" t="s">
        <v>6917</v>
      </c>
      <c r="C1232" s="252" t="s">
        <v>780</v>
      </c>
      <c r="D1232" s="337">
        <v>1009.94</v>
      </c>
      <c r="E1232" s="337">
        <v>160.82</v>
      </c>
      <c r="F1232" s="337">
        <v>1170.76</v>
      </c>
    </row>
    <row r="1233" spans="1:6" ht="22.9" customHeight="1" x14ac:dyDescent="0.25">
      <c r="A1233" s="338" t="s">
        <v>2272</v>
      </c>
      <c r="B1233" s="253" t="s">
        <v>6918</v>
      </c>
      <c r="C1233" s="264" t="s">
        <v>21</v>
      </c>
      <c r="D1233" s="340">
        <v>235.51</v>
      </c>
      <c r="E1233" s="340">
        <v>7.33</v>
      </c>
      <c r="F1233" s="340">
        <v>242.84</v>
      </c>
    </row>
    <row r="1234" spans="1:6" ht="12.75" customHeight="1" x14ac:dyDescent="0.25">
      <c r="A1234" s="338" t="s">
        <v>2273</v>
      </c>
      <c r="B1234" s="253" t="s">
        <v>6919</v>
      </c>
      <c r="C1234" s="264" t="s">
        <v>21</v>
      </c>
      <c r="D1234" s="340">
        <v>2019.54</v>
      </c>
      <c r="E1234" s="340"/>
      <c r="F1234" s="340">
        <v>2019.54</v>
      </c>
    </row>
    <row r="1235" spans="1:6" ht="12.75" customHeight="1" x14ac:dyDescent="0.25">
      <c r="A1235" s="338" t="s">
        <v>2274</v>
      </c>
      <c r="B1235" s="253" t="s">
        <v>6920</v>
      </c>
      <c r="C1235" s="264" t="s">
        <v>21</v>
      </c>
      <c r="D1235" s="340">
        <v>1729.69</v>
      </c>
      <c r="E1235" s="340"/>
      <c r="F1235" s="340">
        <v>1729.69</v>
      </c>
    </row>
    <row r="1236" spans="1:6" ht="12.75" customHeight="1" x14ac:dyDescent="0.25">
      <c r="A1236" s="338" t="s">
        <v>2275</v>
      </c>
      <c r="B1236" s="253" t="s">
        <v>2276</v>
      </c>
      <c r="C1236" s="264" t="s">
        <v>21</v>
      </c>
      <c r="D1236" s="340">
        <v>469.98</v>
      </c>
      <c r="E1236" s="340">
        <v>30.8</v>
      </c>
      <c r="F1236" s="340">
        <v>500.78</v>
      </c>
    </row>
    <row r="1237" spans="1:6" ht="12.75" customHeight="1" x14ac:dyDescent="0.25">
      <c r="A1237" s="338" t="s">
        <v>2277</v>
      </c>
      <c r="B1237" s="253" t="s">
        <v>6921</v>
      </c>
      <c r="C1237" s="264" t="s">
        <v>21</v>
      </c>
      <c r="D1237" s="340">
        <v>683.99</v>
      </c>
      <c r="E1237" s="340">
        <v>149.6</v>
      </c>
      <c r="F1237" s="340">
        <v>833.59</v>
      </c>
    </row>
    <row r="1238" spans="1:6" ht="12.75" customHeight="1" x14ac:dyDescent="0.2">
      <c r="A1238" s="336" t="s">
        <v>2278</v>
      </c>
      <c r="B1238" s="251" t="s">
        <v>2279</v>
      </c>
      <c r="C1238" s="252" t="s">
        <v>21</v>
      </c>
      <c r="D1238" s="337">
        <v>437.9</v>
      </c>
      <c r="E1238" s="337">
        <v>74.790000000000006</v>
      </c>
      <c r="F1238" s="337">
        <v>512.69000000000005</v>
      </c>
    </row>
    <row r="1239" spans="1:6" ht="25.5" customHeight="1" x14ac:dyDescent="0.25">
      <c r="A1239" s="338" t="s">
        <v>2280</v>
      </c>
      <c r="B1239" s="254" t="s">
        <v>6922</v>
      </c>
      <c r="C1239" s="264" t="s">
        <v>52</v>
      </c>
      <c r="D1239" s="340">
        <v>162.66</v>
      </c>
      <c r="E1239" s="340">
        <v>7.48</v>
      </c>
      <c r="F1239" s="340">
        <v>170.14</v>
      </c>
    </row>
    <row r="1240" spans="1:6" ht="25.5" customHeight="1" x14ac:dyDescent="0.25">
      <c r="A1240" s="338" t="s">
        <v>6923</v>
      </c>
      <c r="B1240" s="254" t="s">
        <v>2281</v>
      </c>
      <c r="C1240" s="264"/>
      <c r="D1240" s="340"/>
      <c r="E1240" s="340"/>
      <c r="F1240" s="340"/>
    </row>
    <row r="1241" spans="1:6" ht="25.5" customHeight="1" x14ac:dyDescent="0.25">
      <c r="A1241" s="338" t="s">
        <v>2282</v>
      </c>
      <c r="B1241" s="254" t="s">
        <v>6924</v>
      </c>
      <c r="C1241" s="264" t="s">
        <v>21</v>
      </c>
      <c r="D1241" s="340">
        <v>253.41</v>
      </c>
      <c r="E1241" s="340">
        <v>51.61</v>
      </c>
      <c r="F1241" s="340">
        <v>305.02</v>
      </c>
    </row>
    <row r="1242" spans="1:6" ht="25.5" customHeight="1" x14ac:dyDescent="0.25">
      <c r="A1242" s="338" t="s">
        <v>2283</v>
      </c>
      <c r="B1242" s="254" t="s">
        <v>6925</v>
      </c>
      <c r="C1242" s="264" t="s">
        <v>569</v>
      </c>
      <c r="D1242" s="340">
        <v>517.87</v>
      </c>
      <c r="E1242" s="340">
        <v>104.73</v>
      </c>
      <c r="F1242" s="340">
        <v>622.6</v>
      </c>
    </row>
    <row r="1243" spans="1:6" ht="12" customHeight="1" x14ac:dyDescent="0.25">
      <c r="A1243" s="333" t="s">
        <v>2284</v>
      </c>
      <c r="B1243" s="247" t="s">
        <v>6926</v>
      </c>
      <c r="C1243" s="247" t="s">
        <v>569</v>
      </c>
      <c r="D1243" s="334">
        <v>504.63</v>
      </c>
      <c r="E1243" s="335">
        <v>104.73</v>
      </c>
      <c r="F1243" s="335">
        <v>609.36</v>
      </c>
    </row>
    <row r="1244" spans="1:6" ht="25.5" customHeight="1" x14ac:dyDescent="0.25">
      <c r="A1244" s="338" t="s">
        <v>2285</v>
      </c>
      <c r="B1244" s="254" t="s">
        <v>6927</v>
      </c>
      <c r="C1244" s="264" t="s">
        <v>569</v>
      </c>
      <c r="D1244" s="340">
        <v>513.72</v>
      </c>
      <c r="E1244" s="340">
        <v>104.73</v>
      </c>
      <c r="F1244" s="340">
        <v>618.45000000000005</v>
      </c>
    </row>
    <row r="1245" spans="1:6" ht="25.5" customHeight="1" x14ac:dyDescent="0.25">
      <c r="A1245" s="338" t="s">
        <v>2286</v>
      </c>
      <c r="B1245" s="254" t="s">
        <v>6928</v>
      </c>
      <c r="C1245" s="264" t="s">
        <v>569</v>
      </c>
      <c r="D1245" s="340">
        <v>541.26</v>
      </c>
      <c r="E1245" s="340">
        <v>104.73</v>
      </c>
      <c r="F1245" s="340">
        <v>645.99</v>
      </c>
    </row>
    <row r="1246" spans="1:6" ht="25.5" customHeight="1" x14ac:dyDescent="0.25">
      <c r="A1246" s="338" t="s">
        <v>2287</v>
      </c>
      <c r="B1246" s="254" t="s">
        <v>6929</v>
      </c>
      <c r="C1246" s="264" t="s">
        <v>569</v>
      </c>
      <c r="D1246" s="340">
        <v>642.85</v>
      </c>
      <c r="E1246" s="340">
        <v>104.73</v>
      </c>
      <c r="F1246" s="340">
        <v>747.58</v>
      </c>
    </row>
    <row r="1247" spans="1:6" ht="25.5" customHeight="1" x14ac:dyDescent="0.25">
      <c r="A1247" s="338" t="s">
        <v>2288</v>
      </c>
      <c r="B1247" s="254" t="s">
        <v>6930</v>
      </c>
      <c r="C1247" s="264" t="s">
        <v>569</v>
      </c>
      <c r="D1247" s="340">
        <v>840.87</v>
      </c>
      <c r="E1247" s="340">
        <v>130.91</v>
      </c>
      <c r="F1247" s="340">
        <v>971.78</v>
      </c>
    </row>
    <row r="1248" spans="1:6" ht="25.5" customHeight="1" x14ac:dyDescent="0.25">
      <c r="A1248" s="338" t="s">
        <v>2289</v>
      </c>
      <c r="B1248" s="254" t="s">
        <v>6931</v>
      </c>
      <c r="C1248" s="264" t="s">
        <v>569</v>
      </c>
      <c r="D1248" s="340">
        <v>904.44</v>
      </c>
      <c r="E1248" s="340">
        <v>151.47</v>
      </c>
      <c r="F1248" s="340">
        <v>1055.9100000000001</v>
      </c>
    </row>
    <row r="1249" spans="1:6" ht="25.5" customHeight="1" x14ac:dyDescent="0.25">
      <c r="A1249" s="338" t="s">
        <v>2290</v>
      </c>
      <c r="B1249" s="254" t="s">
        <v>2291</v>
      </c>
      <c r="C1249" s="264" t="s">
        <v>569</v>
      </c>
      <c r="D1249" s="340">
        <v>340.99</v>
      </c>
      <c r="E1249" s="340">
        <v>52.36</v>
      </c>
      <c r="F1249" s="340">
        <v>393.35</v>
      </c>
    </row>
    <row r="1250" spans="1:6" ht="25.5" customHeight="1" x14ac:dyDescent="0.25">
      <c r="A1250" s="338" t="s">
        <v>2292</v>
      </c>
      <c r="B1250" s="254" t="s">
        <v>2293</v>
      </c>
      <c r="C1250" s="264" t="s">
        <v>569</v>
      </c>
      <c r="D1250" s="340">
        <v>336.84</v>
      </c>
      <c r="E1250" s="340">
        <v>52.36</v>
      </c>
      <c r="F1250" s="340">
        <v>389.2</v>
      </c>
    </row>
    <row r="1251" spans="1:6" ht="25.5" customHeight="1" x14ac:dyDescent="0.25">
      <c r="A1251" s="338" t="s">
        <v>2294</v>
      </c>
      <c r="B1251" s="254" t="s">
        <v>2295</v>
      </c>
      <c r="C1251" s="264" t="s">
        <v>569</v>
      </c>
      <c r="D1251" s="340">
        <v>364.38</v>
      </c>
      <c r="E1251" s="340">
        <v>52.36</v>
      </c>
      <c r="F1251" s="340">
        <v>416.74</v>
      </c>
    </row>
    <row r="1252" spans="1:6" ht="25.5" customHeight="1" x14ac:dyDescent="0.25">
      <c r="A1252" s="338" t="s">
        <v>2296</v>
      </c>
      <c r="B1252" s="254" t="s">
        <v>6932</v>
      </c>
      <c r="C1252" s="264" t="s">
        <v>569</v>
      </c>
      <c r="D1252" s="340">
        <v>626.36</v>
      </c>
      <c r="E1252" s="340">
        <v>52.36</v>
      </c>
      <c r="F1252" s="340">
        <v>678.72</v>
      </c>
    </row>
    <row r="1253" spans="1:6" ht="25.5" customHeight="1" x14ac:dyDescent="0.25">
      <c r="A1253" s="338" t="s">
        <v>2297</v>
      </c>
      <c r="B1253" s="254" t="s">
        <v>6933</v>
      </c>
      <c r="C1253" s="264" t="s">
        <v>569</v>
      </c>
      <c r="D1253" s="340">
        <v>622.21</v>
      </c>
      <c r="E1253" s="340">
        <v>52.36</v>
      </c>
      <c r="F1253" s="340">
        <v>674.57</v>
      </c>
    </row>
    <row r="1254" spans="1:6" ht="12.75" customHeight="1" x14ac:dyDescent="0.2">
      <c r="A1254" s="336" t="s">
        <v>2298</v>
      </c>
      <c r="B1254" s="251" t="s">
        <v>6934</v>
      </c>
      <c r="C1254" s="252" t="s">
        <v>569</v>
      </c>
      <c r="D1254" s="337">
        <v>833.73</v>
      </c>
      <c r="E1254" s="337">
        <v>97.24</v>
      </c>
      <c r="F1254" s="337">
        <v>930.97</v>
      </c>
    </row>
    <row r="1255" spans="1:6" ht="12.75" customHeight="1" x14ac:dyDescent="0.25">
      <c r="A1255" s="338" t="s">
        <v>2299</v>
      </c>
      <c r="B1255" s="253" t="s">
        <v>6935</v>
      </c>
      <c r="C1255" s="264" t="s">
        <v>569</v>
      </c>
      <c r="D1255" s="340">
        <v>855.07</v>
      </c>
      <c r="E1255" s="340">
        <v>97.24</v>
      </c>
      <c r="F1255" s="340">
        <v>952.31</v>
      </c>
    </row>
    <row r="1256" spans="1:6" ht="22.9" customHeight="1" x14ac:dyDescent="0.25">
      <c r="A1256" s="338" t="s">
        <v>2300</v>
      </c>
      <c r="B1256" s="253" t="s">
        <v>6936</v>
      </c>
      <c r="C1256" s="264" t="s">
        <v>569</v>
      </c>
      <c r="D1256" s="340">
        <v>894.87</v>
      </c>
      <c r="E1256" s="340">
        <v>97.24</v>
      </c>
      <c r="F1256" s="340">
        <v>992.11</v>
      </c>
    </row>
    <row r="1257" spans="1:6" ht="25.5" customHeight="1" x14ac:dyDescent="0.25">
      <c r="A1257" s="338" t="s">
        <v>2301</v>
      </c>
      <c r="B1257" s="254" t="s">
        <v>6937</v>
      </c>
      <c r="C1257" s="264" t="s">
        <v>569</v>
      </c>
      <c r="D1257" s="340">
        <v>1139.77</v>
      </c>
      <c r="E1257" s="340">
        <v>127.16</v>
      </c>
      <c r="F1257" s="340">
        <v>1266.93</v>
      </c>
    </row>
    <row r="1258" spans="1:6" ht="25.5" customHeight="1" x14ac:dyDescent="0.25">
      <c r="A1258" s="338" t="s">
        <v>2302</v>
      </c>
      <c r="B1258" s="254" t="s">
        <v>6938</v>
      </c>
      <c r="C1258" s="264" t="s">
        <v>569</v>
      </c>
      <c r="D1258" s="340">
        <v>1180.49</v>
      </c>
      <c r="E1258" s="339">
        <v>127.16</v>
      </c>
      <c r="F1258" s="340">
        <v>1307.6500000000001</v>
      </c>
    </row>
    <row r="1259" spans="1:6" ht="25.5" customHeight="1" x14ac:dyDescent="0.25">
      <c r="A1259" s="338" t="s">
        <v>2303</v>
      </c>
      <c r="B1259" s="254" t="s">
        <v>6939</v>
      </c>
      <c r="C1259" s="264" t="s">
        <v>569</v>
      </c>
      <c r="D1259" s="340">
        <v>725.29</v>
      </c>
      <c r="E1259" s="339">
        <v>52.36</v>
      </c>
      <c r="F1259" s="340">
        <v>777.65</v>
      </c>
    </row>
    <row r="1260" spans="1:6" ht="25.5" customHeight="1" x14ac:dyDescent="0.25">
      <c r="A1260" s="338" t="s">
        <v>2304</v>
      </c>
      <c r="B1260" s="254" t="s">
        <v>6940</v>
      </c>
      <c r="C1260" s="264" t="s">
        <v>569</v>
      </c>
      <c r="D1260" s="340">
        <v>834.72</v>
      </c>
      <c r="E1260" s="340">
        <v>52.36</v>
      </c>
      <c r="F1260" s="340">
        <v>887.08</v>
      </c>
    </row>
    <row r="1261" spans="1:6" ht="25.5" customHeight="1" x14ac:dyDescent="0.25">
      <c r="A1261" s="338" t="s">
        <v>2305</v>
      </c>
      <c r="B1261" s="254" t="s">
        <v>6941</v>
      </c>
      <c r="C1261" s="264" t="s">
        <v>569</v>
      </c>
      <c r="D1261" s="340">
        <v>1060.3800000000001</v>
      </c>
      <c r="E1261" s="339">
        <v>130.91</v>
      </c>
      <c r="F1261" s="340">
        <v>1191.29</v>
      </c>
    </row>
    <row r="1262" spans="1:6" ht="12.75" customHeight="1" x14ac:dyDescent="0.25">
      <c r="A1262" s="338" t="s">
        <v>6942</v>
      </c>
      <c r="B1262" s="253" t="s">
        <v>2306</v>
      </c>
      <c r="C1262" s="264"/>
      <c r="D1262" s="340"/>
      <c r="E1262" s="340"/>
      <c r="F1262" s="340"/>
    </row>
    <row r="1263" spans="1:6" ht="12.75" customHeight="1" x14ac:dyDescent="0.25">
      <c r="A1263" s="338" t="s">
        <v>2307</v>
      </c>
      <c r="B1263" s="253" t="s">
        <v>6943</v>
      </c>
      <c r="C1263" s="264" t="s">
        <v>21</v>
      </c>
      <c r="D1263" s="340">
        <v>267.49</v>
      </c>
      <c r="E1263" s="340">
        <v>51.61</v>
      </c>
      <c r="F1263" s="340">
        <v>319.10000000000002</v>
      </c>
    </row>
    <row r="1264" spans="1:6" ht="12.75" customHeight="1" x14ac:dyDescent="0.25">
      <c r="A1264" s="338" t="s">
        <v>2308</v>
      </c>
      <c r="B1264" s="253" t="s">
        <v>6944</v>
      </c>
      <c r="C1264" s="264" t="s">
        <v>569</v>
      </c>
      <c r="D1264" s="340">
        <v>530.86</v>
      </c>
      <c r="E1264" s="340">
        <v>104.73</v>
      </c>
      <c r="F1264" s="340">
        <v>635.59</v>
      </c>
    </row>
    <row r="1265" spans="1:6" ht="25.5" customHeight="1" x14ac:dyDescent="0.25">
      <c r="A1265" s="338" t="s">
        <v>2309</v>
      </c>
      <c r="B1265" s="254" t="s">
        <v>6945</v>
      </c>
      <c r="C1265" s="264" t="s">
        <v>569</v>
      </c>
      <c r="D1265" s="340">
        <v>532.46</v>
      </c>
      <c r="E1265" s="339">
        <v>104.73</v>
      </c>
      <c r="F1265" s="340">
        <v>637.19000000000005</v>
      </c>
    </row>
    <row r="1266" spans="1:6" ht="25.5" customHeight="1" x14ac:dyDescent="0.25">
      <c r="A1266" s="338" t="s">
        <v>2310</v>
      </c>
      <c r="B1266" s="254" t="s">
        <v>6946</v>
      </c>
      <c r="C1266" s="264" t="s">
        <v>569</v>
      </c>
      <c r="D1266" s="340">
        <v>564.92999999999995</v>
      </c>
      <c r="E1266" s="339">
        <v>104.73</v>
      </c>
      <c r="F1266" s="340">
        <v>669.66</v>
      </c>
    </row>
    <row r="1267" spans="1:6" ht="12.75" customHeight="1" x14ac:dyDescent="0.25">
      <c r="A1267" s="338" t="s">
        <v>6947</v>
      </c>
      <c r="B1267" s="253" t="s">
        <v>6948</v>
      </c>
      <c r="C1267" s="264"/>
      <c r="D1267" s="340"/>
      <c r="E1267" s="340"/>
      <c r="F1267" s="340"/>
    </row>
    <row r="1268" spans="1:6" ht="25.5" customHeight="1" x14ac:dyDescent="0.25">
      <c r="A1268" s="338" t="s">
        <v>2311</v>
      </c>
      <c r="B1268" s="254" t="s">
        <v>6949</v>
      </c>
      <c r="C1268" s="264" t="s">
        <v>569</v>
      </c>
      <c r="D1268" s="340">
        <v>668.5</v>
      </c>
      <c r="E1268" s="340"/>
      <c r="F1268" s="340">
        <v>668.5</v>
      </c>
    </row>
    <row r="1269" spans="1:6" ht="12.75" customHeight="1" x14ac:dyDescent="0.25">
      <c r="A1269" s="338" t="s">
        <v>6950</v>
      </c>
      <c r="B1269" s="253" t="s">
        <v>6951</v>
      </c>
      <c r="C1269" s="264"/>
      <c r="D1269" s="340"/>
      <c r="E1269" s="340"/>
      <c r="F1269" s="340"/>
    </row>
    <row r="1270" spans="1:6" ht="25.5" customHeight="1" x14ac:dyDescent="0.25">
      <c r="A1270" s="338" t="s">
        <v>2312</v>
      </c>
      <c r="B1270" s="254" t="s">
        <v>6952</v>
      </c>
      <c r="C1270" s="264" t="s">
        <v>569</v>
      </c>
      <c r="D1270" s="340">
        <v>668.5</v>
      </c>
      <c r="E1270" s="340"/>
      <c r="F1270" s="340">
        <v>668.5</v>
      </c>
    </row>
    <row r="1271" spans="1:6" ht="12.75" customHeight="1" x14ac:dyDescent="0.2">
      <c r="A1271" s="336" t="s">
        <v>2313</v>
      </c>
      <c r="B1271" s="251" t="s">
        <v>6953</v>
      </c>
      <c r="C1271" s="252" t="s">
        <v>569</v>
      </c>
      <c r="D1271" s="337">
        <v>689.89</v>
      </c>
      <c r="E1271" s="337"/>
      <c r="F1271" s="337">
        <v>689.89</v>
      </c>
    </row>
    <row r="1272" spans="1:6" ht="12.75" customHeight="1" x14ac:dyDescent="0.25">
      <c r="A1272" s="338" t="s">
        <v>2314</v>
      </c>
      <c r="B1272" s="253" t="s">
        <v>6954</v>
      </c>
      <c r="C1272" s="264" t="s">
        <v>569</v>
      </c>
      <c r="D1272" s="340">
        <v>634.20000000000005</v>
      </c>
      <c r="E1272" s="340"/>
      <c r="F1272" s="340">
        <v>634.20000000000005</v>
      </c>
    </row>
    <row r="1273" spans="1:6" ht="12.75" customHeight="1" x14ac:dyDescent="0.25">
      <c r="A1273" s="338" t="s">
        <v>2315</v>
      </c>
      <c r="B1273" s="253" t="s">
        <v>6955</v>
      </c>
      <c r="C1273" s="264" t="s">
        <v>569</v>
      </c>
      <c r="D1273" s="340">
        <v>686.33</v>
      </c>
      <c r="E1273" s="340"/>
      <c r="F1273" s="340">
        <v>686.33</v>
      </c>
    </row>
    <row r="1274" spans="1:6" ht="12.75" customHeight="1" x14ac:dyDescent="0.25">
      <c r="A1274" s="338" t="s">
        <v>2316</v>
      </c>
      <c r="B1274" s="253" t="s">
        <v>6956</v>
      </c>
      <c r="C1274" s="264" t="s">
        <v>569</v>
      </c>
      <c r="D1274" s="340">
        <v>831.75</v>
      </c>
      <c r="E1274" s="340"/>
      <c r="F1274" s="340">
        <v>831.75</v>
      </c>
    </row>
    <row r="1275" spans="1:6" ht="12.75" customHeight="1" x14ac:dyDescent="0.25">
      <c r="A1275" s="338" t="s">
        <v>2317</v>
      </c>
      <c r="B1275" s="253" t="s">
        <v>6957</v>
      </c>
      <c r="C1275" s="264" t="s">
        <v>569</v>
      </c>
      <c r="D1275" s="340">
        <v>852.33</v>
      </c>
      <c r="E1275" s="340"/>
      <c r="F1275" s="340">
        <v>852.33</v>
      </c>
    </row>
    <row r="1276" spans="1:6" ht="12.75" customHeight="1" x14ac:dyDescent="0.25">
      <c r="A1276" s="338" t="s">
        <v>6958</v>
      </c>
      <c r="B1276" s="253" t="s">
        <v>6959</v>
      </c>
      <c r="C1276" s="264"/>
      <c r="D1276" s="340"/>
      <c r="E1276" s="340"/>
      <c r="F1276" s="340"/>
    </row>
    <row r="1277" spans="1:6" ht="12.75" customHeight="1" x14ac:dyDescent="0.25">
      <c r="A1277" s="338" t="s">
        <v>2318</v>
      </c>
      <c r="B1277" s="253" t="s">
        <v>2319</v>
      </c>
      <c r="C1277" s="264" t="s">
        <v>569</v>
      </c>
      <c r="D1277" s="340"/>
      <c r="E1277" s="340">
        <v>48.62</v>
      </c>
      <c r="F1277" s="340">
        <v>48.62</v>
      </c>
    </row>
    <row r="1278" spans="1:6" ht="12.75" customHeight="1" x14ac:dyDescent="0.25">
      <c r="A1278" s="338" t="s">
        <v>2320</v>
      </c>
      <c r="B1278" s="253" t="s">
        <v>2321</v>
      </c>
      <c r="C1278" s="264" t="s">
        <v>569</v>
      </c>
      <c r="D1278" s="340"/>
      <c r="E1278" s="340">
        <v>59.84</v>
      </c>
      <c r="F1278" s="340">
        <v>59.84</v>
      </c>
    </row>
    <row r="1279" spans="1:6" ht="12.75" customHeight="1" x14ac:dyDescent="0.25">
      <c r="A1279" s="338" t="s">
        <v>2322</v>
      </c>
      <c r="B1279" s="253" t="s">
        <v>2323</v>
      </c>
      <c r="C1279" s="264" t="s">
        <v>52</v>
      </c>
      <c r="D1279" s="340"/>
      <c r="E1279" s="340">
        <v>1.87</v>
      </c>
      <c r="F1279" s="340">
        <v>1.87</v>
      </c>
    </row>
    <row r="1280" spans="1:6" ht="12" customHeight="1" x14ac:dyDescent="0.25">
      <c r="A1280" s="333" t="s">
        <v>2324</v>
      </c>
      <c r="B1280" s="247" t="s">
        <v>2325</v>
      </c>
      <c r="C1280" s="247" t="s">
        <v>52</v>
      </c>
      <c r="D1280" s="334">
        <v>45.57</v>
      </c>
      <c r="E1280" s="335">
        <v>11.22</v>
      </c>
      <c r="F1280" s="335">
        <v>56.79</v>
      </c>
    </row>
    <row r="1281" spans="1:6" ht="22.9" customHeight="1" x14ac:dyDescent="0.25">
      <c r="A1281" s="338" t="s">
        <v>2326</v>
      </c>
      <c r="B1281" s="253" t="s">
        <v>2327</v>
      </c>
      <c r="C1281" s="264" t="s">
        <v>21</v>
      </c>
      <c r="D1281" s="340">
        <v>1336.24</v>
      </c>
      <c r="E1281" s="340">
        <v>149.6</v>
      </c>
      <c r="F1281" s="340">
        <v>1485.84</v>
      </c>
    </row>
    <row r="1282" spans="1:6" ht="22.9" customHeight="1" x14ac:dyDescent="0.25">
      <c r="A1282" s="338" t="s">
        <v>2328</v>
      </c>
      <c r="B1282" s="253" t="s">
        <v>2329</v>
      </c>
      <c r="C1282" s="264" t="s">
        <v>52</v>
      </c>
      <c r="D1282" s="340">
        <v>6.88</v>
      </c>
      <c r="E1282" s="340">
        <v>1.87</v>
      </c>
      <c r="F1282" s="340">
        <v>8.75</v>
      </c>
    </row>
    <row r="1283" spans="1:6" ht="22.9" customHeight="1" x14ac:dyDescent="0.25">
      <c r="A1283" s="338" t="s">
        <v>2330</v>
      </c>
      <c r="B1283" s="253" t="s">
        <v>2331</v>
      </c>
      <c r="C1283" s="264" t="s">
        <v>569</v>
      </c>
      <c r="D1283" s="340">
        <v>277.67</v>
      </c>
      <c r="E1283" s="340"/>
      <c r="F1283" s="340">
        <v>277.67</v>
      </c>
    </row>
    <row r="1284" spans="1:6" ht="12.75" customHeight="1" x14ac:dyDescent="0.25">
      <c r="A1284" s="338" t="s">
        <v>2332</v>
      </c>
      <c r="B1284" s="253" t="s">
        <v>2333</v>
      </c>
      <c r="C1284" s="264" t="s">
        <v>21</v>
      </c>
      <c r="D1284" s="340">
        <v>1281.94</v>
      </c>
      <c r="E1284" s="340">
        <v>18.71</v>
      </c>
      <c r="F1284" s="340">
        <v>1300.6500000000001</v>
      </c>
    </row>
    <row r="1285" spans="1:6" ht="12.75" customHeight="1" x14ac:dyDescent="0.25">
      <c r="A1285" s="338" t="s">
        <v>2334</v>
      </c>
      <c r="B1285" s="253" t="s">
        <v>2335</v>
      </c>
      <c r="C1285" s="264" t="s">
        <v>21</v>
      </c>
      <c r="D1285" s="340">
        <v>216.87</v>
      </c>
      <c r="E1285" s="340">
        <v>18.71</v>
      </c>
      <c r="F1285" s="340">
        <v>235.58</v>
      </c>
    </row>
    <row r="1286" spans="1:6" ht="12.75" customHeight="1" x14ac:dyDescent="0.25">
      <c r="A1286" s="338" t="s">
        <v>2336</v>
      </c>
      <c r="B1286" s="253" t="s">
        <v>2337</v>
      </c>
      <c r="C1286" s="264" t="s">
        <v>21</v>
      </c>
      <c r="D1286" s="340">
        <v>470.97</v>
      </c>
      <c r="E1286" s="340">
        <v>18.71</v>
      </c>
      <c r="F1286" s="340">
        <v>489.68</v>
      </c>
    </row>
    <row r="1287" spans="1:6" ht="12.75" customHeight="1" x14ac:dyDescent="0.25">
      <c r="A1287" s="338" t="s">
        <v>2338</v>
      </c>
      <c r="B1287" s="253" t="s">
        <v>6960</v>
      </c>
      <c r="C1287" s="264" t="s">
        <v>569</v>
      </c>
      <c r="D1287" s="340">
        <v>231.53</v>
      </c>
      <c r="E1287" s="340">
        <v>56.11</v>
      </c>
      <c r="F1287" s="340">
        <v>287.64</v>
      </c>
    </row>
    <row r="1288" spans="1:6" ht="12.75" customHeight="1" x14ac:dyDescent="0.25">
      <c r="A1288" s="338" t="s">
        <v>2339</v>
      </c>
      <c r="B1288" s="253" t="s">
        <v>6961</v>
      </c>
      <c r="C1288" s="264" t="s">
        <v>569</v>
      </c>
      <c r="D1288" s="340">
        <v>218.29</v>
      </c>
      <c r="E1288" s="340">
        <v>56.11</v>
      </c>
      <c r="F1288" s="340">
        <v>274.39999999999998</v>
      </c>
    </row>
    <row r="1289" spans="1:6" ht="12.75" customHeight="1" x14ac:dyDescent="0.25">
      <c r="A1289" s="338" t="s">
        <v>2340</v>
      </c>
      <c r="B1289" s="253" t="s">
        <v>6962</v>
      </c>
      <c r="C1289" s="264" t="s">
        <v>569</v>
      </c>
      <c r="D1289" s="340">
        <v>227.38</v>
      </c>
      <c r="E1289" s="340">
        <v>56.11</v>
      </c>
      <c r="F1289" s="340">
        <v>283.49</v>
      </c>
    </row>
    <row r="1290" spans="1:6" ht="12.75" customHeight="1" x14ac:dyDescent="0.25">
      <c r="A1290" s="338" t="s">
        <v>2341</v>
      </c>
      <c r="B1290" s="253" t="s">
        <v>6963</v>
      </c>
      <c r="C1290" s="264" t="s">
        <v>569</v>
      </c>
      <c r="D1290" s="340">
        <v>254.92</v>
      </c>
      <c r="E1290" s="340">
        <v>56.11</v>
      </c>
      <c r="F1290" s="340">
        <v>311.02999999999997</v>
      </c>
    </row>
    <row r="1291" spans="1:6" ht="12.75" customHeight="1" x14ac:dyDescent="0.25">
      <c r="A1291" s="338" t="s">
        <v>2342</v>
      </c>
      <c r="B1291" s="253" t="s">
        <v>6964</v>
      </c>
      <c r="C1291" s="264" t="s">
        <v>569</v>
      </c>
      <c r="D1291" s="340">
        <v>928.36</v>
      </c>
      <c r="E1291" s="340">
        <v>56.11</v>
      </c>
      <c r="F1291" s="340">
        <v>984.47</v>
      </c>
    </row>
    <row r="1292" spans="1:6" ht="12.75" customHeight="1" x14ac:dyDescent="0.25">
      <c r="A1292" s="338" t="s">
        <v>2343</v>
      </c>
      <c r="B1292" s="253" t="s">
        <v>6965</v>
      </c>
      <c r="C1292" s="264" t="s">
        <v>569</v>
      </c>
      <c r="D1292" s="340">
        <v>1057.3900000000001</v>
      </c>
      <c r="E1292" s="340">
        <v>56.11</v>
      </c>
      <c r="F1292" s="340">
        <v>1113.5</v>
      </c>
    </row>
    <row r="1293" spans="1:6" ht="12.75" customHeight="1" x14ac:dyDescent="0.25">
      <c r="A1293" s="338" t="s">
        <v>2344</v>
      </c>
      <c r="B1293" s="253" t="s">
        <v>6966</v>
      </c>
      <c r="C1293" s="264" t="s">
        <v>569</v>
      </c>
      <c r="D1293" s="340">
        <v>1040.68</v>
      </c>
      <c r="E1293" s="340">
        <v>56.11</v>
      </c>
      <c r="F1293" s="340">
        <v>1096.79</v>
      </c>
    </row>
    <row r="1294" spans="1:6" ht="12.75" customHeight="1" x14ac:dyDescent="0.2">
      <c r="A1294" s="336" t="s">
        <v>2345</v>
      </c>
      <c r="B1294" s="251" t="s">
        <v>2346</v>
      </c>
      <c r="C1294" s="252" t="s">
        <v>21</v>
      </c>
      <c r="D1294" s="337">
        <v>1290.1600000000001</v>
      </c>
      <c r="E1294" s="337">
        <v>56.11</v>
      </c>
      <c r="F1294" s="337">
        <v>1346.27</v>
      </c>
    </row>
    <row r="1295" spans="1:6" ht="25.5" customHeight="1" x14ac:dyDescent="0.25">
      <c r="A1295" s="338" t="s">
        <v>6967</v>
      </c>
      <c r="B1295" s="254" t="s">
        <v>2347</v>
      </c>
      <c r="C1295" s="264"/>
      <c r="D1295" s="340"/>
      <c r="E1295" s="340"/>
      <c r="F1295" s="340"/>
    </row>
    <row r="1296" spans="1:6" ht="22.9" customHeight="1" x14ac:dyDescent="0.25">
      <c r="A1296" s="338" t="s">
        <v>6968</v>
      </c>
      <c r="B1296" s="253" t="s">
        <v>2348</v>
      </c>
      <c r="C1296" s="264"/>
      <c r="D1296" s="340"/>
      <c r="E1296" s="340"/>
      <c r="F1296" s="340"/>
    </row>
    <row r="1297" spans="1:6" ht="22.9" customHeight="1" x14ac:dyDescent="0.25">
      <c r="A1297" s="338" t="s">
        <v>2349</v>
      </c>
      <c r="B1297" s="253" t="s">
        <v>2350</v>
      </c>
      <c r="C1297" s="264" t="s">
        <v>21</v>
      </c>
      <c r="D1297" s="340">
        <v>732.68</v>
      </c>
      <c r="E1297" s="340">
        <v>23.74</v>
      </c>
      <c r="F1297" s="340">
        <v>756.42</v>
      </c>
    </row>
    <row r="1298" spans="1:6" ht="22.9" customHeight="1" x14ac:dyDescent="0.25">
      <c r="A1298" s="338" t="s">
        <v>2351</v>
      </c>
      <c r="B1298" s="253" t="s">
        <v>2352</v>
      </c>
      <c r="C1298" s="264" t="s">
        <v>21</v>
      </c>
      <c r="D1298" s="340">
        <v>1045</v>
      </c>
      <c r="E1298" s="340">
        <v>23.74</v>
      </c>
      <c r="F1298" s="340">
        <v>1068.74</v>
      </c>
    </row>
    <row r="1299" spans="1:6" ht="12.75" customHeight="1" x14ac:dyDescent="0.2">
      <c r="A1299" s="336" t="s">
        <v>2353</v>
      </c>
      <c r="B1299" s="251" t="s">
        <v>2354</v>
      </c>
      <c r="C1299" s="252" t="s">
        <v>21</v>
      </c>
      <c r="D1299" s="337">
        <v>893.9</v>
      </c>
      <c r="E1299" s="337">
        <v>23.74</v>
      </c>
      <c r="F1299" s="337">
        <v>917.64</v>
      </c>
    </row>
    <row r="1300" spans="1:6" ht="25.5" customHeight="1" x14ac:dyDescent="0.25">
      <c r="A1300" s="338" t="s">
        <v>2355</v>
      </c>
      <c r="B1300" s="254" t="s">
        <v>2356</v>
      </c>
      <c r="C1300" s="264" t="s">
        <v>21</v>
      </c>
      <c r="D1300" s="340">
        <v>843.41</v>
      </c>
      <c r="E1300" s="339">
        <v>23.74</v>
      </c>
      <c r="F1300" s="340">
        <v>867.15</v>
      </c>
    </row>
    <row r="1301" spans="1:6" ht="24" customHeight="1" x14ac:dyDescent="0.25">
      <c r="A1301" s="336" t="s">
        <v>2357</v>
      </c>
      <c r="B1301" s="251" t="s">
        <v>2358</v>
      </c>
      <c r="C1301" s="266" t="s">
        <v>21</v>
      </c>
      <c r="D1301" s="345">
        <v>556.57000000000005</v>
      </c>
      <c r="E1301" s="345">
        <v>23.74</v>
      </c>
      <c r="F1301" s="345">
        <v>580.30999999999995</v>
      </c>
    </row>
    <row r="1302" spans="1:6" ht="34.15" customHeight="1" x14ac:dyDescent="0.25">
      <c r="A1302" s="341" t="s">
        <v>2359</v>
      </c>
      <c r="B1302" s="253" t="s">
        <v>2360</v>
      </c>
      <c r="C1302" s="265" t="s">
        <v>21</v>
      </c>
      <c r="D1302" s="343">
        <v>884.82</v>
      </c>
      <c r="E1302" s="342">
        <v>23.74</v>
      </c>
      <c r="F1302" s="343">
        <v>908.56</v>
      </c>
    </row>
    <row r="1303" spans="1:6" ht="34.9" customHeight="1" x14ac:dyDescent="0.25">
      <c r="A1303" s="341" t="s">
        <v>2361</v>
      </c>
      <c r="B1303" s="253" t="s">
        <v>6969</v>
      </c>
      <c r="C1303" s="265" t="s">
        <v>21</v>
      </c>
      <c r="D1303" s="343">
        <v>272.41000000000003</v>
      </c>
      <c r="E1303" s="342"/>
      <c r="F1303" s="343">
        <v>272.41000000000003</v>
      </c>
    </row>
    <row r="1304" spans="1:6" ht="34.15" customHeight="1" x14ac:dyDescent="0.25">
      <c r="A1304" s="341" t="s">
        <v>2362</v>
      </c>
      <c r="B1304" s="254" t="s">
        <v>2363</v>
      </c>
      <c r="C1304" s="265" t="s">
        <v>21</v>
      </c>
      <c r="D1304" s="343">
        <v>690.2</v>
      </c>
      <c r="E1304" s="342">
        <v>22.85</v>
      </c>
      <c r="F1304" s="343">
        <v>713.05</v>
      </c>
    </row>
    <row r="1305" spans="1:6" ht="46.15" customHeight="1" x14ac:dyDescent="0.25">
      <c r="A1305" s="338" t="s">
        <v>2364</v>
      </c>
      <c r="B1305" s="253" t="s">
        <v>2365</v>
      </c>
      <c r="C1305" s="264" t="s">
        <v>21</v>
      </c>
      <c r="D1305" s="340">
        <v>429.35</v>
      </c>
      <c r="E1305" s="342">
        <v>22.85</v>
      </c>
      <c r="F1305" s="340">
        <v>452.2</v>
      </c>
    </row>
    <row r="1306" spans="1:6" ht="34.9" customHeight="1" x14ac:dyDescent="0.25">
      <c r="A1306" s="341" t="s">
        <v>2366</v>
      </c>
      <c r="B1306" s="254" t="s">
        <v>2367</v>
      </c>
      <c r="C1306" s="265" t="s">
        <v>21</v>
      </c>
      <c r="D1306" s="343">
        <v>1448.76</v>
      </c>
      <c r="E1306" s="342">
        <v>60.49</v>
      </c>
      <c r="F1306" s="343">
        <v>1509.25</v>
      </c>
    </row>
    <row r="1307" spans="1:6" ht="46.15" customHeight="1" x14ac:dyDescent="0.25">
      <c r="A1307" s="338" t="s">
        <v>2368</v>
      </c>
      <c r="B1307" s="254" t="s">
        <v>2369</v>
      </c>
      <c r="C1307" s="264" t="s">
        <v>21</v>
      </c>
      <c r="D1307" s="340">
        <v>1413.84</v>
      </c>
      <c r="E1307" s="342">
        <v>78.459999999999994</v>
      </c>
      <c r="F1307" s="340">
        <v>1492.3</v>
      </c>
    </row>
    <row r="1308" spans="1:6" ht="12.75" customHeight="1" x14ac:dyDescent="0.2">
      <c r="A1308" s="336" t="s">
        <v>6970</v>
      </c>
      <c r="B1308" s="251" t="s">
        <v>2370</v>
      </c>
      <c r="C1308" s="252"/>
      <c r="D1308" s="337"/>
      <c r="E1308" s="337"/>
      <c r="F1308" s="337"/>
    </row>
    <row r="1309" spans="1:6" ht="12.75" customHeight="1" x14ac:dyDescent="0.2">
      <c r="A1309" s="338" t="s">
        <v>2371</v>
      </c>
      <c r="B1309" s="253" t="s">
        <v>2372</v>
      </c>
      <c r="C1309" s="264" t="s">
        <v>21</v>
      </c>
      <c r="D1309" s="344">
        <v>973.25</v>
      </c>
      <c r="E1309" s="340">
        <v>71.14</v>
      </c>
      <c r="F1309" s="340">
        <v>1044.3900000000001</v>
      </c>
    </row>
    <row r="1310" spans="1:6" ht="12.75" customHeight="1" x14ac:dyDescent="0.2">
      <c r="A1310" s="338" t="s">
        <v>2373</v>
      </c>
      <c r="B1310" s="253" t="s">
        <v>2374</v>
      </c>
      <c r="C1310" s="264" t="s">
        <v>21</v>
      </c>
      <c r="D1310" s="344">
        <v>954.37</v>
      </c>
      <c r="E1310" s="340">
        <v>71.14</v>
      </c>
      <c r="F1310" s="340">
        <v>1025.51</v>
      </c>
    </row>
    <row r="1311" spans="1:6" ht="12.75" customHeight="1" x14ac:dyDescent="0.2">
      <c r="A1311" s="338" t="s">
        <v>2375</v>
      </c>
      <c r="B1311" s="253" t="s">
        <v>6971</v>
      </c>
      <c r="C1311" s="264" t="s">
        <v>569</v>
      </c>
      <c r="D1311" s="344">
        <v>1376.18</v>
      </c>
      <c r="E1311" s="340">
        <v>125.41</v>
      </c>
      <c r="F1311" s="340">
        <v>1501.59</v>
      </c>
    </row>
    <row r="1312" spans="1:6" ht="12.75" customHeight="1" x14ac:dyDescent="0.25">
      <c r="A1312" s="338" t="s">
        <v>2376</v>
      </c>
      <c r="B1312" s="253" t="s">
        <v>6972</v>
      </c>
      <c r="C1312" s="264" t="s">
        <v>569</v>
      </c>
      <c r="D1312" s="340">
        <v>1378.45</v>
      </c>
      <c r="E1312" s="340">
        <v>125.41</v>
      </c>
      <c r="F1312" s="340">
        <v>1503.86</v>
      </c>
    </row>
    <row r="1313" spans="1:6" ht="12.75" customHeight="1" x14ac:dyDescent="0.25">
      <c r="A1313" s="338" t="s">
        <v>2377</v>
      </c>
      <c r="B1313" s="253" t="s">
        <v>6973</v>
      </c>
      <c r="C1313" s="264" t="s">
        <v>21</v>
      </c>
      <c r="D1313" s="340">
        <v>1301.29</v>
      </c>
      <c r="E1313" s="340">
        <v>125.41</v>
      </c>
      <c r="F1313" s="340">
        <v>1426.7</v>
      </c>
    </row>
    <row r="1314" spans="1:6" ht="12.75" customHeight="1" x14ac:dyDescent="0.25">
      <c r="A1314" s="338" t="s">
        <v>2378</v>
      </c>
      <c r="B1314" s="253" t="s">
        <v>6974</v>
      </c>
      <c r="C1314" s="264" t="s">
        <v>569</v>
      </c>
      <c r="D1314" s="340">
        <v>1507.75</v>
      </c>
      <c r="E1314" s="340">
        <v>136.38999999999999</v>
      </c>
      <c r="F1314" s="340">
        <v>1644.14</v>
      </c>
    </row>
    <row r="1315" spans="1:6" ht="12" customHeight="1" x14ac:dyDescent="0.25">
      <c r="A1315" s="333" t="s">
        <v>2379</v>
      </c>
      <c r="B1315" s="247" t="s">
        <v>6975</v>
      </c>
      <c r="C1315" s="248" t="s">
        <v>569</v>
      </c>
      <c r="D1315" s="334">
        <v>1454.01</v>
      </c>
      <c r="E1315" s="335">
        <v>136.38999999999999</v>
      </c>
      <c r="F1315" s="335">
        <v>1590.4</v>
      </c>
    </row>
    <row r="1316" spans="1:6" ht="12.75" customHeight="1" x14ac:dyDescent="0.2">
      <c r="A1316" s="338" t="s">
        <v>2380</v>
      </c>
      <c r="B1316" s="253" t="s">
        <v>2381</v>
      </c>
      <c r="C1316" s="255" t="s">
        <v>21</v>
      </c>
      <c r="D1316" s="340">
        <v>952.32</v>
      </c>
      <c r="E1316" s="344">
        <v>71.14</v>
      </c>
      <c r="F1316" s="340">
        <v>1023.46</v>
      </c>
    </row>
    <row r="1317" spans="1:6" ht="12.75" customHeight="1" x14ac:dyDescent="0.25">
      <c r="A1317" s="338" t="s">
        <v>2382</v>
      </c>
      <c r="B1317" s="253" t="s">
        <v>2383</v>
      </c>
      <c r="C1317" s="262" t="s">
        <v>21</v>
      </c>
      <c r="D1317" s="340">
        <v>457.94</v>
      </c>
      <c r="E1317" s="340">
        <v>71.14</v>
      </c>
      <c r="F1317" s="340">
        <v>529.08000000000004</v>
      </c>
    </row>
    <row r="1318" spans="1:6" ht="12.75" customHeight="1" x14ac:dyDescent="0.25">
      <c r="A1318" s="338" t="s">
        <v>2384</v>
      </c>
      <c r="B1318" s="253" t="s">
        <v>2385</v>
      </c>
      <c r="C1318" s="262" t="s">
        <v>21</v>
      </c>
      <c r="D1318" s="340">
        <v>1587.94</v>
      </c>
      <c r="E1318" s="340">
        <v>71.14</v>
      </c>
      <c r="F1318" s="340">
        <v>1659.08</v>
      </c>
    </row>
    <row r="1319" spans="1:6" ht="12.75" customHeight="1" x14ac:dyDescent="0.25">
      <c r="A1319" s="338" t="s">
        <v>2386</v>
      </c>
      <c r="B1319" s="253" t="s">
        <v>2387</v>
      </c>
      <c r="C1319" s="262" t="s">
        <v>21</v>
      </c>
      <c r="D1319" s="340">
        <v>661.22</v>
      </c>
      <c r="E1319" s="340">
        <v>54.27</v>
      </c>
      <c r="F1319" s="340">
        <v>715.49</v>
      </c>
    </row>
    <row r="1320" spans="1:6" ht="12.75" customHeight="1" x14ac:dyDescent="0.25">
      <c r="A1320" s="338" t="s">
        <v>2388</v>
      </c>
      <c r="B1320" s="253" t="s">
        <v>6976</v>
      </c>
      <c r="C1320" s="255" t="s">
        <v>21</v>
      </c>
      <c r="D1320" s="340">
        <v>559.51</v>
      </c>
      <c r="E1320" s="340">
        <v>71.14</v>
      </c>
      <c r="F1320" s="340">
        <v>630.65</v>
      </c>
    </row>
    <row r="1321" spans="1:6" ht="12.75" customHeight="1" x14ac:dyDescent="0.25">
      <c r="A1321" s="338" t="s">
        <v>2389</v>
      </c>
      <c r="B1321" s="253" t="s">
        <v>2390</v>
      </c>
      <c r="C1321" s="255" t="s">
        <v>21</v>
      </c>
      <c r="D1321" s="340">
        <v>537.27</v>
      </c>
      <c r="E1321" s="340">
        <v>71.14</v>
      </c>
      <c r="F1321" s="340">
        <v>608.41</v>
      </c>
    </row>
    <row r="1322" spans="1:6" ht="12.75" customHeight="1" x14ac:dyDescent="0.25">
      <c r="A1322" s="338" t="s">
        <v>2391</v>
      </c>
      <c r="B1322" s="253" t="s">
        <v>2392</v>
      </c>
      <c r="C1322" s="255" t="s">
        <v>21</v>
      </c>
      <c r="D1322" s="340">
        <v>1323.55</v>
      </c>
      <c r="E1322" s="340">
        <v>71.14</v>
      </c>
      <c r="F1322" s="340">
        <v>1394.69</v>
      </c>
    </row>
    <row r="1323" spans="1:6" ht="12.75" customHeight="1" x14ac:dyDescent="0.25">
      <c r="A1323" s="338" t="s">
        <v>2393</v>
      </c>
      <c r="B1323" s="253" t="s">
        <v>2394</v>
      </c>
      <c r="C1323" s="255" t="s">
        <v>21</v>
      </c>
      <c r="D1323" s="340">
        <v>1708.36</v>
      </c>
      <c r="E1323" s="340">
        <v>71.14</v>
      </c>
      <c r="F1323" s="340">
        <v>1779.5</v>
      </c>
    </row>
    <row r="1324" spans="1:6" ht="25.5" customHeight="1" x14ac:dyDescent="0.25">
      <c r="A1324" s="338" t="s">
        <v>2395</v>
      </c>
      <c r="B1324" s="254" t="s">
        <v>6977</v>
      </c>
      <c r="C1324" s="255" t="s">
        <v>21</v>
      </c>
      <c r="D1324" s="340">
        <v>1431.6</v>
      </c>
      <c r="E1324" s="340">
        <v>71.14</v>
      </c>
      <c r="F1324" s="340">
        <v>1502.74</v>
      </c>
    </row>
    <row r="1325" spans="1:6" ht="25.5" customHeight="1" x14ac:dyDescent="0.25">
      <c r="A1325" s="338" t="s">
        <v>2396</v>
      </c>
      <c r="B1325" s="254" t="s">
        <v>2397</v>
      </c>
      <c r="C1325" s="255" t="s">
        <v>21</v>
      </c>
      <c r="D1325" s="340">
        <v>994.27</v>
      </c>
      <c r="E1325" s="340">
        <v>47.28</v>
      </c>
      <c r="F1325" s="340">
        <v>1041.55</v>
      </c>
    </row>
    <row r="1326" spans="1:6" ht="25.5" customHeight="1" x14ac:dyDescent="0.25">
      <c r="A1326" s="338" t="s">
        <v>2398</v>
      </c>
      <c r="B1326" s="254" t="s">
        <v>2399</v>
      </c>
      <c r="C1326" s="255" t="s">
        <v>21</v>
      </c>
      <c r="D1326" s="340">
        <v>747.41</v>
      </c>
      <c r="E1326" s="340">
        <v>57.93</v>
      </c>
      <c r="F1326" s="340">
        <v>805.34</v>
      </c>
    </row>
    <row r="1327" spans="1:6" ht="12.75" customHeight="1" x14ac:dyDescent="0.25">
      <c r="A1327" s="338" t="s">
        <v>2400</v>
      </c>
      <c r="B1327" s="253" t="s">
        <v>2401</v>
      </c>
      <c r="C1327" s="262" t="s">
        <v>21</v>
      </c>
      <c r="D1327" s="340">
        <v>1704.79</v>
      </c>
      <c r="E1327" s="340">
        <v>47.28</v>
      </c>
      <c r="F1327" s="340">
        <v>1752.07</v>
      </c>
    </row>
    <row r="1328" spans="1:6" ht="12.75" customHeight="1" x14ac:dyDescent="0.2">
      <c r="A1328" s="336" t="s">
        <v>2402</v>
      </c>
      <c r="B1328" s="251" t="s">
        <v>2403</v>
      </c>
      <c r="C1328" s="252" t="s">
        <v>21</v>
      </c>
      <c r="D1328" s="337">
        <v>1286.6099999999999</v>
      </c>
      <c r="E1328" s="337">
        <v>47.28</v>
      </c>
      <c r="F1328" s="337">
        <v>1333.89</v>
      </c>
    </row>
    <row r="1329" spans="1:6" ht="12.75" customHeight="1" x14ac:dyDescent="0.2">
      <c r="A1329" s="336" t="s">
        <v>2404</v>
      </c>
      <c r="B1329" s="251" t="s">
        <v>2405</v>
      </c>
      <c r="C1329" s="252" t="s">
        <v>21</v>
      </c>
      <c r="D1329" s="337">
        <v>1530.61</v>
      </c>
      <c r="E1329" s="337">
        <v>23.74</v>
      </c>
      <c r="F1329" s="337">
        <v>1554.35</v>
      </c>
    </row>
    <row r="1330" spans="1:6" ht="12.75" customHeight="1" x14ac:dyDescent="0.25">
      <c r="A1330" s="338" t="s">
        <v>2406</v>
      </c>
      <c r="B1330" s="253" t="s">
        <v>2407</v>
      </c>
      <c r="C1330" s="262" t="s">
        <v>21</v>
      </c>
      <c r="D1330" s="340">
        <v>299.95999999999998</v>
      </c>
      <c r="E1330" s="340">
        <v>37.4</v>
      </c>
      <c r="F1330" s="340">
        <v>337.36</v>
      </c>
    </row>
    <row r="1331" spans="1:6" ht="12.75" customHeight="1" x14ac:dyDescent="0.25">
      <c r="A1331" s="338" t="s">
        <v>2408</v>
      </c>
      <c r="B1331" s="253" t="s">
        <v>6978</v>
      </c>
      <c r="C1331" s="262" t="s">
        <v>21</v>
      </c>
      <c r="D1331" s="340">
        <v>669.4</v>
      </c>
      <c r="E1331" s="340">
        <v>71.14</v>
      </c>
      <c r="F1331" s="340">
        <v>740.54</v>
      </c>
    </row>
    <row r="1332" spans="1:6" ht="12.75" customHeight="1" x14ac:dyDescent="0.25">
      <c r="A1332" s="338" t="s">
        <v>2409</v>
      </c>
      <c r="B1332" s="253" t="s">
        <v>2410</v>
      </c>
      <c r="C1332" s="262" t="s">
        <v>21</v>
      </c>
      <c r="D1332" s="340">
        <v>1264.18</v>
      </c>
      <c r="E1332" s="340">
        <v>112.9</v>
      </c>
      <c r="F1332" s="340">
        <v>1377.08</v>
      </c>
    </row>
    <row r="1333" spans="1:6" ht="12.75" customHeight="1" x14ac:dyDescent="0.25">
      <c r="A1333" s="338" t="s">
        <v>2411</v>
      </c>
      <c r="B1333" s="253" t="s">
        <v>6979</v>
      </c>
      <c r="C1333" s="262" t="s">
        <v>21</v>
      </c>
      <c r="D1333" s="340">
        <v>5677.62</v>
      </c>
      <c r="E1333" s="340">
        <v>139.34</v>
      </c>
      <c r="F1333" s="340">
        <v>5816.96</v>
      </c>
    </row>
    <row r="1334" spans="1:6" ht="12.75" customHeight="1" x14ac:dyDescent="0.25">
      <c r="A1334" s="338" t="s">
        <v>2412</v>
      </c>
      <c r="B1334" s="253" t="s">
        <v>2413</v>
      </c>
      <c r="C1334" s="262" t="s">
        <v>21</v>
      </c>
      <c r="D1334" s="340">
        <v>906.3</v>
      </c>
      <c r="E1334" s="340">
        <v>50.71</v>
      </c>
      <c r="F1334" s="340">
        <v>957.01</v>
      </c>
    </row>
    <row r="1335" spans="1:6" ht="12.75" customHeight="1" x14ac:dyDescent="0.25">
      <c r="A1335" s="338" t="s">
        <v>2414</v>
      </c>
      <c r="B1335" s="253" t="s">
        <v>2415</v>
      </c>
      <c r="C1335" s="262" t="s">
        <v>21</v>
      </c>
      <c r="D1335" s="340">
        <v>1796.21</v>
      </c>
      <c r="E1335" s="340">
        <v>54.03</v>
      </c>
      <c r="F1335" s="340">
        <v>1850.24</v>
      </c>
    </row>
    <row r="1336" spans="1:6" ht="25.5" customHeight="1" x14ac:dyDescent="0.25">
      <c r="A1336" s="338" t="s">
        <v>2416</v>
      </c>
      <c r="B1336" s="254" t="s">
        <v>6980</v>
      </c>
      <c r="C1336" s="262" t="s">
        <v>21</v>
      </c>
      <c r="D1336" s="340">
        <v>785.4</v>
      </c>
      <c r="E1336" s="339">
        <v>71.14</v>
      </c>
      <c r="F1336" s="340">
        <v>856.54</v>
      </c>
    </row>
    <row r="1337" spans="1:6" ht="34.15" customHeight="1" x14ac:dyDescent="0.25">
      <c r="A1337" s="341" t="s">
        <v>6981</v>
      </c>
      <c r="B1337" s="253" t="s">
        <v>2417</v>
      </c>
      <c r="C1337" s="263"/>
      <c r="D1337" s="343"/>
      <c r="E1337" s="343"/>
      <c r="F1337" s="343"/>
    </row>
    <row r="1338" spans="1:6" ht="34.9" customHeight="1" x14ac:dyDescent="0.25">
      <c r="A1338" s="341" t="s">
        <v>495</v>
      </c>
      <c r="B1338" s="253" t="s">
        <v>6982</v>
      </c>
      <c r="C1338" s="263" t="s">
        <v>52</v>
      </c>
      <c r="D1338" s="343">
        <v>869.81</v>
      </c>
      <c r="E1338" s="343">
        <v>37.4</v>
      </c>
      <c r="F1338" s="343">
        <v>907.21</v>
      </c>
    </row>
    <row r="1339" spans="1:6" ht="22.9" customHeight="1" x14ac:dyDescent="0.25">
      <c r="A1339" s="338" t="s">
        <v>2418</v>
      </c>
      <c r="B1339" s="253" t="s">
        <v>2419</v>
      </c>
      <c r="C1339" s="262" t="s">
        <v>52</v>
      </c>
      <c r="D1339" s="340">
        <v>756.58</v>
      </c>
      <c r="E1339" s="340">
        <v>14.96</v>
      </c>
      <c r="F1339" s="340">
        <v>771.54</v>
      </c>
    </row>
    <row r="1340" spans="1:6" ht="12.75" customHeight="1" x14ac:dyDescent="0.25">
      <c r="A1340" s="338" t="s">
        <v>2420</v>
      </c>
      <c r="B1340" s="253" t="s">
        <v>2421</v>
      </c>
      <c r="C1340" s="262" t="s">
        <v>52</v>
      </c>
      <c r="D1340" s="340">
        <v>1197.67</v>
      </c>
      <c r="E1340" s="340">
        <v>37.4</v>
      </c>
      <c r="F1340" s="340">
        <v>1235.07</v>
      </c>
    </row>
    <row r="1341" spans="1:6" ht="12.75" customHeight="1" x14ac:dyDescent="0.2">
      <c r="A1341" s="336" t="s">
        <v>2422</v>
      </c>
      <c r="B1341" s="251" t="s">
        <v>2423</v>
      </c>
      <c r="C1341" s="252" t="s">
        <v>21</v>
      </c>
      <c r="D1341" s="337">
        <v>1303.6199999999999</v>
      </c>
      <c r="E1341" s="337">
        <v>74.8</v>
      </c>
      <c r="F1341" s="337">
        <v>1378.42</v>
      </c>
    </row>
    <row r="1342" spans="1:6" ht="12.75" customHeight="1" x14ac:dyDescent="0.25">
      <c r="A1342" s="338" t="s">
        <v>2424</v>
      </c>
      <c r="B1342" s="253" t="s">
        <v>6983</v>
      </c>
      <c r="C1342" s="262" t="s">
        <v>21</v>
      </c>
      <c r="D1342" s="340">
        <v>1052.8599999999999</v>
      </c>
      <c r="E1342" s="340">
        <v>12.34</v>
      </c>
      <c r="F1342" s="340">
        <v>1065.2</v>
      </c>
    </row>
    <row r="1343" spans="1:6" ht="12.75" customHeight="1" x14ac:dyDescent="0.25">
      <c r="A1343" s="338" t="s">
        <v>2425</v>
      </c>
      <c r="B1343" s="253" t="s">
        <v>2426</v>
      </c>
      <c r="C1343" s="262" t="s">
        <v>21</v>
      </c>
      <c r="D1343" s="340">
        <v>815.62</v>
      </c>
      <c r="E1343" s="340">
        <v>37.4</v>
      </c>
      <c r="F1343" s="340">
        <v>853.02</v>
      </c>
    </row>
    <row r="1344" spans="1:6" ht="25.5" customHeight="1" x14ac:dyDescent="0.25">
      <c r="A1344" s="338" t="s">
        <v>2427</v>
      </c>
      <c r="B1344" s="254" t="s">
        <v>6984</v>
      </c>
      <c r="C1344" s="255" t="s">
        <v>21</v>
      </c>
      <c r="D1344" s="340">
        <v>1229.3399999999999</v>
      </c>
      <c r="E1344" s="340">
        <v>23.74</v>
      </c>
      <c r="F1344" s="340">
        <v>1253.08</v>
      </c>
    </row>
    <row r="1345" spans="1:6" ht="25.5" customHeight="1" x14ac:dyDescent="0.25">
      <c r="A1345" s="338" t="s">
        <v>2428</v>
      </c>
      <c r="B1345" s="254" t="s">
        <v>6985</v>
      </c>
      <c r="C1345" s="255" t="s">
        <v>21</v>
      </c>
      <c r="D1345" s="340">
        <v>620.22</v>
      </c>
      <c r="E1345" s="340">
        <v>47.28</v>
      </c>
      <c r="F1345" s="340">
        <v>667.5</v>
      </c>
    </row>
    <row r="1346" spans="1:6" ht="25.5" customHeight="1" x14ac:dyDescent="0.25">
      <c r="A1346" s="338" t="s">
        <v>2429</v>
      </c>
      <c r="B1346" s="254" t="s">
        <v>2430</v>
      </c>
      <c r="C1346" s="262" t="s">
        <v>52</v>
      </c>
      <c r="D1346" s="340">
        <v>193.07</v>
      </c>
      <c r="E1346" s="340">
        <v>18.71</v>
      </c>
      <c r="F1346" s="340">
        <v>211.78</v>
      </c>
    </row>
    <row r="1347" spans="1:6" ht="25.5" customHeight="1" x14ac:dyDescent="0.25">
      <c r="A1347" s="338" t="s">
        <v>2431</v>
      </c>
      <c r="B1347" s="254" t="s">
        <v>2432</v>
      </c>
      <c r="C1347" s="255" t="s">
        <v>52</v>
      </c>
      <c r="D1347" s="340">
        <v>237.4</v>
      </c>
      <c r="E1347" s="340">
        <v>18.71</v>
      </c>
      <c r="F1347" s="340">
        <v>256.11</v>
      </c>
    </row>
    <row r="1348" spans="1:6" ht="25.5" customHeight="1" x14ac:dyDescent="0.25">
      <c r="A1348" s="338" t="s">
        <v>2433</v>
      </c>
      <c r="B1348" s="254" t="s">
        <v>6986</v>
      </c>
      <c r="C1348" s="255" t="s">
        <v>21</v>
      </c>
      <c r="D1348" s="340">
        <v>1161.07</v>
      </c>
      <c r="E1348" s="340">
        <v>54.27</v>
      </c>
      <c r="F1348" s="340">
        <v>1215.3399999999999</v>
      </c>
    </row>
    <row r="1349" spans="1:6" ht="12.75" customHeight="1" x14ac:dyDescent="0.25">
      <c r="A1349" s="338" t="s">
        <v>2434</v>
      </c>
      <c r="B1349" s="253" t="s">
        <v>6987</v>
      </c>
      <c r="C1349" s="262" t="s">
        <v>21</v>
      </c>
      <c r="D1349" s="340">
        <v>1219.49</v>
      </c>
      <c r="E1349" s="340">
        <v>23.74</v>
      </c>
      <c r="F1349" s="340">
        <v>1243.23</v>
      </c>
    </row>
    <row r="1350" spans="1:6" ht="12.75" customHeight="1" x14ac:dyDescent="0.25">
      <c r="A1350" s="338" t="s">
        <v>2435</v>
      </c>
      <c r="B1350" s="253" t="s">
        <v>2436</v>
      </c>
      <c r="C1350" s="262" t="s">
        <v>21</v>
      </c>
      <c r="D1350" s="340">
        <v>1004.13</v>
      </c>
      <c r="E1350" s="340">
        <v>47.28</v>
      </c>
      <c r="F1350" s="340">
        <v>1051.4100000000001</v>
      </c>
    </row>
    <row r="1351" spans="1:6" ht="12.75" customHeight="1" x14ac:dyDescent="0.25">
      <c r="A1351" s="338" t="s">
        <v>2437</v>
      </c>
      <c r="B1351" s="253" t="s">
        <v>2438</v>
      </c>
      <c r="C1351" s="262" t="s">
        <v>21</v>
      </c>
      <c r="D1351" s="340">
        <v>781.07</v>
      </c>
      <c r="E1351" s="340">
        <v>14.96</v>
      </c>
      <c r="F1351" s="340">
        <v>796.03</v>
      </c>
    </row>
    <row r="1352" spans="1:6" ht="22.9" customHeight="1" x14ac:dyDescent="0.25">
      <c r="A1352" s="338" t="s">
        <v>2439</v>
      </c>
      <c r="B1352" s="253" t="s">
        <v>6988</v>
      </c>
      <c r="C1352" s="262" t="s">
        <v>21</v>
      </c>
      <c r="D1352" s="340">
        <v>595.02</v>
      </c>
      <c r="E1352" s="340"/>
      <c r="F1352" s="340">
        <v>595.02</v>
      </c>
    </row>
    <row r="1353" spans="1:6" ht="25.5" customHeight="1" x14ac:dyDescent="0.25">
      <c r="A1353" s="338" t="s">
        <v>6989</v>
      </c>
      <c r="B1353" s="254" t="s">
        <v>2440</v>
      </c>
      <c r="C1353" s="262"/>
      <c r="D1353" s="340"/>
      <c r="E1353" s="340"/>
      <c r="F1353" s="340"/>
    </row>
    <row r="1354" spans="1:6" ht="22.9" customHeight="1" x14ac:dyDescent="0.25">
      <c r="A1354" s="338" t="s">
        <v>2441</v>
      </c>
      <c r="B1354" s="253" t="s">
        <v>6990</v>
      </c>
      <c r="C1354" s="262" t="s">
        <v>21</v>
      </c>
      <c r="D1354" s="340">
        <v>3045.66</v>
      </c>
      <c r="E1354" s="340">
        <v>52.69</v>
      </c>
      <c r="F1354" s="340">
        <v>3098.35</v>
      </c>
    </row>
    <row r="1355" spans="1:6" ht="12.75" customHeight="1" x14ac:dyDescent="0.25">
      <c r="A1355" s="338" t="s">
        <v>2442</v>
      </c>
      <c r="B1355" s="253" t="s">
        <v>6991</v>
      </c>
      <c r="C1355" s="262" t="s">
        <v>21</v>
      </c>
      <c r="D1355" s="340">
        <v>1793.07</v>
      </c>
      <c r="E1355" s="340">
        <v>52.69</v>
      </c>
      <c r="F1355" s="340">
        <v>1845.76</v>
      </c>
    </row>
    <row r="1356" spans="1:6" ht="12" customHeight="1" x14ac:dyDescent="0.25">
      <c r="A1356" s="333" t="s">
        <v>2443</v>
      </c>
      <c r="B1356" s="247" t="s">
        <v>6992</v>
      </c>
      <c r="C1356" s="247" t="s">
        <v>21</v>
      </c>
      <c r="D1356" s="334">
        <v>1923.17</v>
      </c>
      <c r="E1356" s="335">
        <v>52.69</v>
      </c>
      <c r="F1356" s="335">
        <v>1975.86</v>
      </c>
    </row>
    <row r="1357" spans="1:6" ht="12.75" customHeight="1" x14ac:dyDescent="0.25">
      <c r="A1357" s="338" t="s">
        <v>2444</v>
      </c>
      <c r="B1357" s="253" t="s">
        <v>6993</v>
      </c>
      <c r="C1357" s="264" t="s">
        <v>21</v>
      </c>
      <c r="D1357" s="340">
        <v>2913.21</v>
      </c>
      <c r="E1357" s="340">
        <v>52.69</v>
      </c>
      <c r="F1357" s="340">
        <v>2965.9</v>
      </c>
    </row>
    <row r="1358" spans="1:6" ht="25.5" customHeight="1" x14ac:dyDescent="0.25">
      <c r="A1358" s="338" t="s">
        <v>2445</v>
      </c>
      <c r="B1358" s="254" t="s">
        <v>6994</v>
      </c>
      <c r="C1358" s="264" t="s">
        <v>21</v>
      </c>
      <c r="D1358" s="340">
        <v>2348.4699999999998</v>
      </c>
      <c r="E1358" s="340">
        <v>96.54</v>
      </c>
      <c r="F1358" s="340">
        <v>2445.0100000000002</v>
      </c>
    </row>
    <row r="1359" spans="1:6" ht="12.75" customHeight="1" x14ac:dyDescent="0.25">
      <c r="A1359" s="338" t="s">
        <v>2446</v>
      </c>
      <c r="B1359" s="253" t="s">
        <v>6995</v>
      </c>
      <c r="C1359" s="264" t="s">
        <v>21</v>
      </c>
      <c r="D1359" s="340">
        <v>3538.35</v>
      </c>
      <c r="E1359" s="340">
        <v>96.54</v>
      </c>
      <c r="F1359" s="340">
        <v>3634.89</v>
      </c>
    </row>
    <row r="1360" spans="1:6" ht="12.75" customHeight="1" x14ac:dyDescent="0.25">
      <c r="A1360" s="338" t="s">
        <v>2447</v>
      </c>
      <c r="B1360" s="253" t="s">
        <v>2448</v>
      </c>
      <c r="C1360" s="264" t="s">
        <v>21</v>
      </c>
      <c r="D1360" s="340">
        <v>2830.03</v>
      </c>
      <c r="E1360" s="340">
        <v>96.54</v>
      </c>
      <c r="F1360" s="340">
        <v>2926.57</v>
      </c>
    </row>
    <row r="1361" spans="1:6" ht="22.9" customHeight="1" x14ac:dyDescent="0.25">
      <c r="A1361" s="338" t="s">
        <v>2449</v>
      </c>
      <c r="B1361" s="253" t="s">
        <v>6996</v>
      </c>
      <c r="C1361" s="264" t="s">
        <v>21</v>
      </c>
      <c r="D1361" s="340">
        <v>3581.85</v>
      </c>
      <c r="E1361" s="340">
        <v>96.54</v>
      </c>
      <c r="F1361" s="340">
        <v>3678.39</v>
      </c>
    </row>
    <row r="1362" spans="1:6" ht="22.9" customHeight="1" x14ac:dyDescent="0.25">
      <c r="A1362" s="338" t="s">
        <v>2450</v>
      </c>
      <c r="B1362" s="253" t="s">
        <v>6997</v>
      </c>
      <c r="C1362" s="264" t="s">
        <v>21</v>
      </c>
      <c r="D1362" s="340">
        <v>2292.7600000000002</v>
      </c>
      <c r="E1362" s="340">
        <v>52.69</v>
      </c>
      <c r="F1362" s="340">
        <v>2345.4499999999998</v>
      </c>
    </row>
    <row r="1363" spans="1:6" ht="12.75" customHeight="1" x14ac:dyDescent="0.25">
      <c r="A1363" s="338" t="s">
        <v>2451</v>
      </c>
      <c r="B1363" s="253" t="s">
        <v>6998</v>
      </c>
      <c r="C1363" s="264" t="s">
        <v>21</v>
      </c>
      <c r="D1363" s="340">
        <v>2314.19</v>
      </c>
      <c r="E1363" s="340">
        <v>52.69</v>
      </c>
      <c r="F1363" s="340">
        <v>2366.88</v>
      </c>
    </row>
    <row r="1364" spans="1:6" ht="12.75" customHeight="1" x14ac:dyDescent="0.25">
      <c r="A1364" s="338" t="s">
        <v>2452</v>
      </c>
      <c r="B1364" s="253" t="s">
        <v>6999</v>
      </c>
      <c r="C1364" s="264" t="s">
        <v>21</v>
      </c>
      <c r="D1364" s="340">
        <v>3450.14</v>
      </c>
      <c r="E1364" s="340">
        <v>52.69</v>
      </c>
      <c r="F1364" s="340">
        <v>3502.83</v>
      </c>
    </row>
    <row r="1365" spans="1:6" ht="25.5" customHeight="1" x14ac:dyDescent="0.25">
      <c r="A1365" s="338" t="s">
        <v>2453</v>
      </c>
      <c r="B1365" s="254" t="s">
        <v>7000</v>
      </c>
      <c r="C1365" s="264" t="s">
        <v>21</v>
      </c>
      <c r="D1365" s="340">
        <v>2864.13</v>
      </c>
      <c r="E1365" s="340">
        <v>96.54</v>
      </c>
      <c r="F1365" s="340">
        <v>2960.67</v>
      </c>
    </row>
    <row r="1366" spans="1:6" ht="22.9" customHeight="1" x14ac:dyDescent="0.25">
      <c r="A1366" s="338" t="s">
        <v>2454</v>
      </c>
      <c r="B1366" s="253" t="s">
        <v>7001</v>
      </c>
      <c r="C1366" s="264" t="s">
        <v>21</v>
      </c>
      <c r="D1366" s="340">
        <v>4067.63</v>
      </c>
      <c r="E1366" s="340">
        <v>96.54</v>
      </c>
      <c r="F1366" s="340">
        <v>4164.17</v>
      </c>
    </row>
    <row r="1367" spans="1:6" ht="25.5" customHeight="1" x14ac:dyDescent="0.25">
      <c r="A1367" s="338" t="s">
        <v>2455</v>
      </c>
      <c r="B1367" s="254" t="s">
        <v>2456</v>
      </c>
      <c r="C1367" s="264" t="s">
        <v>21</v>
      </c>
      <c r="D1367" s="340">
        <v>3105.61</v>
      </c>
      <c r="E1367" s="340">
        <v>96.54</v>
      </c>
      <c r="F1367" s="340">
        <v>3202.15</v>
      </c>
    </row>
    <row r="1368" spans="1:6" ht="22.9" customHeight="1" x14ac:dyDescent="0.25">
      <c r="A1368" s="338" t="s">
        <v>2457</v>
      </c>
      <c r="B1368" s="253" t="s">
        <v>2458</v>
      </c>
      <c r="C1368" s="264" t="s">
        <v>21</v>
      </c>
      <c r="D1368" s="340">
        <v>4109.57</v>
      </c>
      <c r="E1368" s="340">
        <v>96.54</v>
      </c>
      <c r="F1368" s="340">
        <v>4206.1099999999997</v>
      </c>
    </row>
    <row r="1369" spans="1:6" ht="22.9" customHeight="1" x14ac:dyDescent="0.25">
      <c r="A1369" s="338" t="s">
        <v>2459</v>
      </c>
      <c r="B1369" s="253" t="s">
        <v>7002</v>
      </c>
      <c r="C1369" s="264" t="s">
        <v>21</v>
      </c>
      <c r="D1369" s="340">
        <v>4163.55</v>
      </c>
      <c r="E1369" s="340">
        <v>96.54</v>
      </c>
      <c r="F1369" s="340">
        <v>4260.09</v>
      </c>
    </row>
    <row r="1370" spans="1:6" ht="25.5" customHeight="1" x14ac:dyDescent="0.25">
      <c r="A1370" s="338" t="s">
        <v>2460</v>
      </c>
      <c r="B1370" s="254" t="s">
        <v>7003</v>
      </c>
      <c r="C1370" s="264" t="s">
        <v>21</v>
      </c>
      <c r="D1370" s="340">
        <v>4027.68</v>
      </c>
      <c r="E1370" s="340">
        <v>52.69</v>
      </c>
      <c r="F1370" s="340">
        <v>4080.37</v>
      </c>
    </row>
    <row r="1371" spans="1:6" ht="12.75" customHeight="1" x14ac:dyDescent="0.2">
      <c r="A1371" s="336" t="s">
        <v>2461</v>
      </c>
      <c r="B1371" s="251" t="s">
        <v>7004</v>
      </c>
      <c r="C1371" s="252" t="s">
        <v>21</v>
      </c>
      <c r="D1371" s="337">
        <v>3130.37</v>
      </c>
      <c r="E1371" s="337">
        <v>52.69</v>
      </c>
      <c r="F1371" s="337">
        <v>3183.06</v>
      </c>
    </row>
    <row r="1372" spans="1:6" ht="22.9" customHeight="1" x14ac:dyDescent="0.25">
      <c r="A1372" s="338" t="s">
        <v>2462</v>
      </c>
      <c r="B1372" s="253" t="s">
        <v>7005</v>
      </c>
      <c r="C1372" s="264" t="s">
        <v>21</v>
      </c>
      <c r="D1372" s="340">
        <v>4292.2</v>
      </c>
      <c r="E1372" s="340">
        <v>52.69</v>
      </c>
      <c r="F1372" s="340">
        <v>4344.8900000000003</v>
      </c>
    </row>
    <row r="1373" spans="1:6" ht="12.75" customHeight="1" x14ac:dyDescent="0.25">
      <c r="A1373" s="338" t="s">
        <v>2463</v>
      </c>
      <c r="B1373" s="253" t="s">
        <v>7006</v>
      </c>
      <c r="C1373" s="264" t="s">
        <v>21</v>
      </c>
      <c r="D1373" s="340">
        <v>3262.98</v>
      </c>
      <c r="E1373" s="340">
        <v>211.46</v>
      </c>
      <c r="F1373" s="340">
        <v>3474.44</v>
      </c>
    </row>
    <row r="1374" spans="1:6" ht="12.75" customHeight="1" x14ac:dyDescent="0.25">
      <c r="A1374" s="338" t="s">
        <v>2464</v>
      </c>
      <c r="B1374" s="253" t="s">
        <v>7007</v>
      </c>
      <c r="C1374" s="264" t="s">
        <v>21</v>
      </c>
      <c r="D1374" s="340">
        <v>2738.87</v>
      </c>
      <c r="E1374" s="340">
        <v>52.69</v>
      </c>
      <c r="F1374" s="340">
        <v>2791.56</v>
      </c>
    </row>
    <row r="1375" spans="1:6" ht="12.75" customHeight="1" x14ac:dyDescent="0.25">
      <c r="A1375" s="338" t="s">
        <v>2465</v>
      </c>
      <c r="B1375" s="253" t="s">
        <v>7008</v>
      </c>
      <c r="C1375" s="264" t="s">
        <v>21</v>
      </c>
      <c r="D1375" s="340">
        <v>1644.38</v>
      </c>
      <c r="E1375" s="340">
        <v>52.69</v>
      </c>
      <c r="F1375" s="340">
        <v>1697.07</v>
      </c>
    </row>
    <row r="1376" spans="1:6" ht="25.5" customHeight="1" x14ac:dyDescent="0.25">
      <c r="A1376" s="338" t="s">
        <v>2466</v>
      </c>
      <c r="B1376" s="254" t="s">
        <v>7009</v>
      </c>
      <c r="C1376" s="264" t="s">
        <v>21</v>
      </c>
      <c r="D1376" s="340">
        <v>2634.96</v>
      </c>
      <c r="E1376" s="340">
        <v>52.69</v>
      </c>
      <c r="F1376" s="340">
        <v>2687.65</v>
      </c>
    </row>
    <row r="1377" spans="1:6" ht="22.9" customHeight="1" x14ac:dyDescent="0.25">
      <c r="A1377" s="338" t="s">
        <v>2467</v>
      </c>
      <c r="B1377" s="253" t="s">
        <v>7010</v>
      </c>
      <c r="C1377" s="264" t="s">
        <v>21</v>
      </c>
      <c r="D1377" s="340">
        <v>2186.06</v>
      </c>
      <c r="E1377" s="340">
        <v>52.69</v>
      </c>
      <c r="F1377" s="340">
        <v>2238.75</v>
      </c>
    </row>
    <row r="1378" spans="1:6" ht="25.5" customHeight="1" x14ac:dyDescent="0.25">
      <c r="A1378" s="338" t="s">
        <v>7011</v>
      </c>
      <c r="B1378" s="254" t="s">
        <v>2468</v>
      </c>
      <c r="C1378" s="264"/>
      <c r="D1378" s="340"/>
      <c r="E1378" s="340"/>
      <c r="F1378" s="340"/>
    </row>
    <row r="1379" spans="1:6" ht="25.5" customHeight="1" x14ac:dyDescent="0.25">
      <c r="A1379" s="338" t="s">
        <v>2469</v>
      </c>
      <c r="B1379" s="254" t="s">
        <v>7012</v>
      </c>
      <c r="C1379" s="264" t="s">
        <v>52</v>
      </c>
      <c r="D1379" s="340">
        <v>1329.94</v>
      </c>
      <c r="E1379" s="340">
        <v>43.85</v>
      </c>
      <c r="F1379" s="340">
        <v>1373.79</v>
      </c>
    </row>
    <row r="1380" spans="1:6" ht="12.75" customHeight="1" x14ac:dyDescent="0.25">
      <c r="A1380" s="338" t="s">
        <v>7013</v>
      </c>
      <c r="B1380" s="253" t="s">
        <v>2470</v>
      </c>
      <c r="C1380" s="264"/>
      <c r="D1380" s="340"/>
      <c r="E1380" s="340"/>
      <c r="F1380" s="340"/>
    </row>
    <row r="1381" spans="1:6" ht="12.75" customHeight="1" x14ac:dyDescent="0.25">
      <c r="A1381" s="338" t="s">
        <v>2471</v>
      </c>
      <c r="B1381" s="253" t="s">
        <v>7014</v>
      </c>
      <c r="C1381" s="264" t="s">
        <v>21</v>
      </c>
      <c r="D1381" s="340">
        <v>793.47</v>
      </c>
      <c r="E1381" s="340">
        <v>37.4</v>
      </c>
      <c r="F1381" s="340">
        <v>830.87</v>
      </c>
    </row>
    <row r="1382" spans="1:6" ht="25.5" customHeight="1" x14ac:dyDescent="0.25">
      <c r="A1382" s="338" t="s">
        <v>2472</v>
      </c>
      <c r="B1382" s="254" t="s">
        <v>7015</v>
      </c>
      <c r="C1382" s="264" t="s">
        <v>21</v>
      </c>
      <c r="D1382" s="340">
        <v>976.84</v>
      </c>
      <c r="E1382" s="340">
        <v>105.04</v>
      </c>
      <c r="F1382" s="340">
        <v>1081.8800000000001</v>
      </c>
    </row>
    <row r="1383" spans="1:6" ht="25.5" customHeight="1" x14ac:dyDescent="0.25">
      <c r="A1383" s="338" t="s">
        <v>7016</v>
      </c>
      <c r="B1383" s="254" t="s">
        <v>2473</v>
      </c>
      <c r="C1383" s="264"/>
      <c r="D1383" s="340"/>
      <c r="E1383" s="340"/>
      <c r="F1383" s="340"/>
    </row>
    <row r="1384" spans="1:6" ht="22.9" customHeight="1" x14ac:dyDescent="0.25">
      <c r="A1384" s="338" t="s">
        <v>2474</v>
      </c>
      <c r="B1384" s="253" t="s">
        <v>7017</v>
      </c>
      <c r="C1384" s="264" t="s">
        <v>52</v>
      </c>
      <c r="D1384" s="340">
        <v>737.84</v>
      </c>
      <c r="E1384" s="340">
        <v>44.88</v>
      </c>
      <c r="F1384" s="340">
        <v>782.72</v>
      </c>
    </row>
    <row r="1385" spans="1:6" ht="22.9" customHeight="1" x14ac:dyDescent="0.25">
      <c r="A1385" s="338" t="s">
        <v>2475</v>
      </c>
      <c r="B1385" s="253" t="s">
        <v>2476</v>
      </c>
      <c r="C1385" s="264" t="s">
        <v>52</v>
      </c>
      <c r="D1385" s="340">
        <v>511.16</v>
      </c>
      <c r="E1385" s="340">
        <v>18.71</v>
      </c>
      <c r="F1385" s="340">
        <v>529.87</v>
      </c>
    </row>
    <row r="1386" spans="1:6" ht="25.5" customHeight="1" x14ac:dyDescent="0.25">
      <c r="A1386" s="338" t="s">
        <v>2477</v>
      </c>
      <c r="B1386" s="254" t="s">
        <v>7018</v>
      </c>
      <c r="C1386" s="264" t="s">
        <v>52</v>
      </c>
      <c r="D1386" s="340">
        <v>586.42999999999995</v>
      </c>
      <c r="E1386" s="339">
        <v>37.4</v>
      </c>
      <c r="F1386" s="340">
        <v>623.83000000000004</v>
      </c>
    </row>
    <row r="1387" spans="1:6" ht="12.75" customHeight="1" x14ac:dyDescent="0.2">
      <c r="A1387" s="336" t="s">
        <v>7019</v>
      </c>
      <c r="B1387" s="251" t="s">
        <v>7020</v>
      </c>
      <c r="C1387" s="252"/>
      <c r="D1387" s="337"/>
      <c r="E1387" s="337"/>
      <c r="F1387" s="337"/>
    </row>
    <row r="1388" spans="1:6" ht="25.5" customHeight="1" x14ac:dyDescent="0.25">
      <c r="A1388" s="338" t="s">
        <v>2478</v>
      </c>
      <c r="B1388" s="254" t="s">
        <v>2479</v>
      </c>
      <c r="C1388" s="264" t="s">
        <v>21</v>
      </c>
      <c r="D1388" s="340"/>
      <c r="E1388" s="340">
        <v>37.4</v>
      </c>
      <c r="F1388" s="340">
        <v>37.4</v>
      </c>
    </row>
    <row r="1389" spans="1:6" ht="25.5" customHeight="1" x14ac:dyDescent="0.25">
      <c r="A1389" s="338" t="s">
        <v>2480</v>
      </c>
      <c r="B1389" s="254" t="s">
        <v>2481</v>
      </c>
      <c r="C1389" s="264" t="s">
        <v>52</v>
      </c>
      <c r="D1389" s="340">
        <v>1.75</v>
      </c>
      <c r="E1389" s="340">
        <v>9.73</v>
      </c>
      <c r="F1389" s="340">
        <v>11.48</v>
      </c>
    </row>
    <row r="1390" spans="1:6" ht="25.5" customHeight="1" x14ac:dyDescent="0.25">
      <c r="A1390" s="338" t="s">
        <v>2482</v>
      </c>
      <c r="B1390" s="254" t="s">
        <v>2483</v>
      </c>
      <c r="C1390" s="264" t="s">
        <v>52</v>
      </c>
      <c r="D1390" s="340"/>
      <c r="E1390" s="340">
        <v>22.44</v>
      </c>
      <c r="F1390" s="340">
        <v>22.44</v>
      </c>
    </row>
    <row r="1391" spans="1:6" ht="12" customHeight="1" x14ac:dyDescent="0.25">
      <c r="A1391" s="333" t="s">
        <v>2484</v>
      </c>
      <c r="B1391" s="247" t="s">
        <v>2485</v>
      </c>
      <c r="C1391" s="247" t="s">
        <v>52</v>
      </c>
      <c r="D1391" s="334">
        <v>31.7</v>
      </c>
      <c r="E1391" s="335">
        <v>23.37</v>
      </c>
      <c r="F1391" s="335">
        <v>55.07</v>
      </c>
    </row>
    <row r="1392" spans="1:6" ht="25.5" customHeight="1" x14ac:dyDescent="0.25">
      <c r="A1392" s="338" t="s">
        <v>2486</v>
      </c>
      <c r="B1392" s="254" t="s">
        <v>2487</v>
      </c>
      <c r="C1392" s="264" t="s">
        <v>780</v>
      </c>
      <c r="D1392" s="340">
        <v>3788.13</v>
      </c>
      <c r="E1392" s="340">
        <v>87.7</v>
      </c>
      <c r="F1392" s="340">
        <v>3875.83</v>
      </c>
    </row>
    <row r="1393" spans="1:6" ht="25.5" customHeight="1" x14ac:dyDescent="0.25">
      <c r="A1393" s="338" t="s">
        <v>2488</v>
      </c>
      <c r="B1393" s="254" t="s">
        <v>2489</v>
      </c>
      <c r="C1393" s="264" t="s">
        <v>52</v>
      </c>
      <c r="D1393" s="340">
        <v>125.28</v>
      </c>
      <c r="E1393" s="340">
        <v>9.73</v>
      </c>
      <c r="F1393" s="340">
        <v>135.01</v>
      </c>
    </row>
    <row r="1394" spans="1:6" ht="25.5" customHeight="1" x14ac:dyDescent="0.25">
      <c r="A1394" s="338" t="s">
        <v>2490</v>
      </c>
      <c r="B1394" s="254" t="s">
        <v>7021</v>
      </c>
      <c r="C1394" s="264" t="s">
        <v>52</v>
      </c>
      <c r="D1394" s="340">
        <v>455.92</v>
      </c>
      <c r="E1394" s="340">
        <v>9.73</v>
      </c>
      <c r="F1394" s="340">
        <v>465.65</v>
      </c>
    </row>
    <row r="1395" spans="1:6" ht="34.9" customHeight="1" x14ac:dyDescent="0.25">
      <c r="A1395" s="341" t="s">
        <v>2491</v>
      </c>
      <c r="B1395" s="253" t="s">
        <v>2492</v>
      </c>
      <c r="C1395" s="265" t="s">
        <v>21</v>
      </c>
      <c r="D1395" s="343">
        <v>290.89</v>
      </c>
      <c r="E1395" s="343">
        <v>44.88</v>
      </c>
      <c r="F1395" s="343">
        <v>335.77</v>
      </c>
    </row>
    <row r="1396" spans="1:6" ht="25.5" customHeight="1" x14ac:dyDescent="0.25">
      <c r="A1396" s="338" t="s">
        <v>2493</v>
      </c>
      <c r="B1396" s="254" t="s">
        <v>2494</v>
      </c>
      <c r="C1396" s="264" t="s">
        <v>21</v>
      </c>
      <c r="D1396" s="340">
        <v>133.81</v>
      </c>
      <c r="E1396" s="340">
        <v>8.14</v>
      </c>
      <c r="F1396" s="340">
        <v>141.94999999999999</v>
      </c>
    </row>
    <row r="1397" spans="1:6" ht="25.5" customHeight="1" x14ac:dyDescent="0.25">
      <c r="A1397" s="338" t="s">
        <v>2495</v>
      </c>
      <c r="B1397" s="254" t="s">
        <v>7022</v>
      </c>
      <c r="C1397" s="264" t="s">
        <v>21</v>
      </c>
      <c r="D1397" s="340">
        <v>47.77</v>
      </c>
      <c r="E1397" s="340">
        <v>8.14</v>
      </c>
      <c r="F1397" s="340">
        <v>55.91</v>
      </c>
    </row>
    <row r="1398" spans="1:6" ht="25.5" customHeight="1" x14ac:dyDescent="0.25">
      <c r="A1398" s="338" t="s">
        <v>2496</v>
      </c>
      <c r="B1398" s="254" t="s">
        <v>7023</v>
      </c>
      <c r="C1398" s="264" t="s">
        <v>21</v>
      </c>
      <c r="D1398" s="340">
        <v>708.28</v>
      </c>
      <c r="E1398" s="340">
        <v>80.11</v>
      </c>
      <c r="F1398" s="340">
        <v>788.39</v>
      </c>
    </row>
    <row r="1399" spans="1:6" ht="25.5" customHeight="1" x14ac:dyDescent="0.25">
      <c r="A1399" s="338" t="s">
        <v>2497</v>
      </c>
      <c r="B1399" s="254" t="s">
        <v>7024</v>
      </c>
      <c r="C1399" s="264" t="s">
        <v>21</v>
      </c>
      <c r="D1399" s="340">
        <v>1307.97</v>
      </c>
      <c r="E1399" s="340">
        <v>80.11</v>
      </c>
      <c r="F1399" s="340">
        <v>1388.08</v>
      </c>
    </row>
    <row r="1400" spans="1:6" ht="25.5" customHeight="1" x14ac:dyDescent="0.25">
      <c r="A1400" s="338" t="s">
        <v>7025</v>
      </c>
      <c r="B1400" s="254" t="s">
        <v>2498</v>
      </c>
      <c r="C1400" s="264"/>
      <c r="D1400" s="340"/>
      <c r="E1400" s="340"/>
      <c r="F1400" s="340"/>
    </row>
    <row r="1401" spans="1:6" ht="25.5" customHeight="1" x14ac:dyDescent="0.25">
      <c r="A1401" s="338" t="s">
        <v>7026</v>
      </c>
      <c r="B1401" s="254" t="s">
        <v>2499</v>
      </c>
      <c r="C1401" s="264"/>
      <c r="D1401" s="340"/>
      <c r="E1401" s="340"/>
      <c r="F1401" s="340"/>
    </row>
    <row r="1402" spans="1:6" ht="34.15" customHeight="1" x14ac:dyDescent="0.25">
      <c r="A1402" s="341" t="s">
        <v>2500</v>
      </c>
      <c r="B1402" s="253" t="s">
        <v>2501</v>
      </c>
      <c r="C1402" s="265" t="s">
        <v>21</v>
      </c>
      <c r="D1402" s="343">
        <v>820.29</v>
      </c>
      <c r="E1402" s="343">
        <v>56.11</v>
      </c>
      <c r="F1402" s="343">
        <v>876.4</v>
      </c>
    </row>
    <row r="1403" spans="1:6" ht="34.9" customHeight="1" x14ac:dyDescent="0.25">
      <c r="A1403" s="341" t="s">
        <v>2502</v>
      </c>
      <c r="B1403" s="253" t="s">
        <v>2503</v>
      </c>
      <c r="C1403" s="265" t="s">
        <v>21</v>
      </c>
      <c r="D1403" s="343">
        <v>383.97</v>
      </c>
      <c r="E1403" s="343">
        <v>56.11</v>
      </c>
      <c r="F1403" s="343">
        <v>440.08</v>
      </c>
    </row>
    <row r="1404" spans="1:6" ht="25.5" customHeight="1" x14ac:dyDescent="0.25">
      <c r="A1404" s="338" t="s">
        <v>2504</v>
      </c>
      <c r="B1404" s="254" t="s">
        <v>2505</v>
      </c>
      <c r="C1404" s="264" t="s">
        <v>21</v>
      </c>
      <c r="D1404" s="340">
        <v>1072.8599999999999</v>
      </c>
      <c r="E1404" s="340">
        <v>56.11</v>
      </c>
      <c r="F1404" s="340">
        <v>1128.97</v>
      </c>
    </row>
    <row r="1405" spans="1:6" ht="25.5" customHeight="1" x14ac:dyDescent="0.25">
      <c r="A1405" s="338" t="s">
        <v>2506</v>
      </c>
      <c r="B1405" s="254" t="s">
        <v>7027</v>
      </c>
      <c r="C1405" s="264" t="s">
        <v>21</v>
      </c>
      <c r="D1405" s="340">
        <v>798.32</v>
      </c>
      <c r="E1405" s="340">
        <v>56.11</v>
      </c>
      <c r="F1405" s="340">
        <v>854.43</v>
      </c>
    </row>
    <row r="1406" spans="1:6" ht="25.5" customHeight="1" x14ac:dyDescent="0.25">
      <c r="A1406" s="338" t="s">
        <v>2507</v>
      </c>
      <c r="B1406" s="254" t="s">
        <v>7028</v>
      </c>
      <c r="C1406" s="264" t="s">
        <v>21</v>
      </c>
      <c r="D1406" s="340">
        <v>849.43</v>
      </c>
      <c r="E1406" s="340">
        <v>56.11</v>
      </c>
      <c r="F1406" s="340">
        <v>905.54</v>
      </c>
    </row>
    <row r="1407" spans="1:6" ht="25.5" customHeight="1" x14ac:dyDescent="0.25">
      <c r="A1407" s="338" t="s">
        <v>2508</v>
      </c>
      <c r="B1407" s="254" t="s">
        <v>2509</v>
      </c>
      <c r="C1407" s="264" t="s">
        <v>21</v>
      </c>
      <c r="D1407" s="340">
        <v>393.52</v>
      </c>
      <c r="E1407" s="340">
        <v>56.11</v>
      </c>
      <c r="F1407" s="340">
        <v>449.63</v>
      </c>
    </row>
    <row r="1408" spans="1:6" ht="25.5" customHeight="1" x14ac:dyDescent="0.25">
      <c r="A1408" s="338" t="s">
        <v>2510</v>
      </c>
      <c r="B1408" s="254" t="s">
        <v>2511</v>
      </c>
      <c r="C1408" s="264" t="s">
        <v>21</v>
      </c>
      <c r="D1408" s="340">
        <v>939.81</v>
      </c>
      <c r="E1408" s="340">
        <v>56.11</v>
      </c>
      <c r="F1408" s="340">
        <v>995.92</v>
      </c>
    </row>
    <row r="1409" spans="1:6" ht="25.5" customHeight="1" x14ac:dyDescent="0.25">
      <c r="A1409" s="338" t="s">
        <v>2512</v>
      </c>
      <c r="B1409" s="254" t="s">
        <v>2513</v>
      </c>
      <c r="C1409" s="264" t="s">
        <v>21</v>
      </c>
      <c r="D1409" s="340">
        <v>647.94000000000005</v>
      </c>
      <c r="E1409" s="340">
        <v>56.11</v>
      </c>
      <c r="F1409" s="340">
        <v>704.05</v>
      </c>
    </row>
    <row r="1410" spans="1:6" ht="25.5" customHeight="1" x14ac:dyDescent="0.25">
      <c r="A1410" s="338" t="s">
        <v>2514</v>
      </c>
      <c r="B1410" s="254" t="s">
        <v>2515</v>
      </c>
      <c r="C1410" s="264" t="s">
        <v>21</v>
      </c>
      <c r="D1410" s="340">
        <v>1074.07</v>
      </c>
      <c r="E1410" s="340">
        <v>56.11</v>
      </c>
      <c r="F1410" s="340">
        <v>1130.18</v>
      </c>
    </row>
    <row r="1411" spans="1:6" ht="25.5" customHeight="1" x14ac:dyDescent="0.25">
      <c r="A1411" s="338" t="s">
        <v>2516</v>
      </c>
      <c r="B1411" s="254" t="s">
        <v>2517</v>
      </c>
      <c r="C1411" s="264" t="s">
        <v>21</v>
      </c>
      <c r="D1411" s="340">
        <v>1128.58</v>
      </c>
      <c r="E1411" s="340">
        <v>56.11</v>
      </c>
      <c r="F1411" s="340">
        <v>1184.69</v>
      </c>
    </row>
    <row r="1412" spans="1:6" ht="25.5" customHeight="1" x14ac:dyDescent="0.25">
      <c r="A1412" s="338" t="s">
        <v>2518</v>
      </c>
      <c r="B1412" s="254" t="s">
        <v>7029</v>
      </c>
      <c r="C1412" s="264" t="s">
        <v>21</v>
      </c>
      <c r="D1412" s="340">
        <v>431.35</v>
      </c>
      <c r="E1412" s="340"/>
      <c r="F1412" s="340">
        <v>431.35</v>
      </c>
    </row>
    <row r="1413" spans="1:6" ht="12.75" customHeight="1" x14ac:dyDescent="0.2">
      <c r="A1413" s="336" t="s">
        <v>2519</v>
      </c>
      <c r="B1413" s="251" t="s">
        <v>7030</v>
      </c>
      <c r="C1413" s="252" t="s">
        <v>21</v>
      </c>
      <c r="D1413" s="337">
        <v>1047.2</v>
      </c>
      <c r="E1413" s="337">
        <v>43.12</v>
      </c>
      <c r="F1413" s="337">
        <v>1090.32</v>
      </c>
    </row>
    <row r="1414" spans="1:6" ht="25.5" customHeight="1" x14ac:dyDescent="0.25">
      <c r="A1414" s="338" t="s">
        <v>103</v>
      </c>
      <c r="B1414" s="254" t="s">
        <v>7031</v>
      </c>
      <c r="C1414" s="264" t="s">
        <v>21</v>
      </c>
      <c r="D1414" s="340">
        <v>1831.38</v>
      </c>
      <c r="E1414" s="340">
        <v>56.11</v>
      </c>
      <c r="F1414" s="340">
        <v>1887.49</v>
      </c>
    </row>
    <row r="1415" spans="1:6" ht="12.75" customHeight="1" x14ac:dyDescent="0.2">
      <c r="A1415" s="336" t="s">
        <v>2520</v>
      </c>
      <c r="B1415" s="251" t="s">
        <v>7032</v>
      </c>
      <c r="C1415" s="252" t="s">
        <v>21</v>
      </c>
      <c r="D1415" s="337">
        <v>1471.12</v>
      </c>
      <c r="E1415" s="337">
        <v>56.11</v>
      </c>
      <c r="F1415" s="337">
        <v>1527.23</v>
      </c>
    </row>
    <row r="1416" spans="1:6" ht="25.5" customHeight="1" x14ac:dyDescent="0.25">
      <c r="A1416" s="338" t="s">
        <v>2521</v>
      </c>
      <c r="B1416" s="254" t="s">
        <v>7033</v>
      </c>
      <c r="C1416" s="264" t="s">
        <v>21</v>
      </c>
      <c r="D1416" s="340">
        <v>793.72</v>
      </c>
      <c r="E1416" s="340">
        <v>56.11</v>
      </c>
      <c r="F1416" s="340">
        <v>849.83</v>
      </c>
    </row>
    <row r="1417" spans="1:6" ht="25.5" customHeight="1" x14ac:dyDescent="0.25">
      <c r="A1417" s="338" t="s">
        <v>2522</v>
      </c>
      <c r="B1417" s="254" t="s">
        <v>2523</v>
      </c>
      <c r="C1417" s="264" t="s">
        <v>21</v>
      </c>
      <c r="D1417" s="340">
        <v>717.16</v>
      </c>
      <c r="E1417" s="340">
        <v>43.12</v>
      </c>
      <c r="F1417" s="340">
        <v>760.28</v>
      </c>
    </row>
    <row r="1418" spans="1:6" ht="12.75" customHeight="1" x14ac:dyDescent="0.2">
      <c r="A1418" s="336" t="s">
        <v>2524</v>
      </c>
      <c r="B1418" s="251" t="s">
        <v>7034</v>
      </c>
      <c r="C1418" s="252" t="s">
        <v>21</v>
      </c>
      <c r="D1418" s="337">
        <v>985.38</v>
      </c>
      <c r="E1418" s="337">
        <v>43.12</v>
      </c>
      <c r="F1418" s="337">
        <v>1028.5</v>
      </c>
    </row>
    <row r="1419" spans="1:6" ht="25.5" customHeight="1" x14ac:dyDescent="0.25">
      <c r="A1419" s="338" t="s">
        <v>2525</v>
      </c>
      <c r="B1419" s="254" t="s">
        <v>2526</v>
      </c>
      <c r="C1419" s="264" t="s">
        <v>21</v>
      </c>
      <c r="D1419" s="340">
        <v>780.06</v>
      </c>
      <c r="E1419" s="340">
        <v>32.340000000000003</v>
      </c>
      <c r="F1419" s="340">
        <v>812.4</v>
      </c>
    </row>
    <row r="1420" spans="1:6" ht="12.75" customHeight="1" x14ac:dyDescent="0.25">
      <c r="A1420" s="338" t="s">
        <v>2527</v>
      </c>
      <c r="B1420" s="253" t="s">
        <v>7035</v>
      </c>
      <c r="C1420" s="264" t="s">
        <v>21</v>
      </c>
      <c r="D1420" s="340">
        <v>854.93</v>
      </c>
      <c r="E1420" s="340">
        <v>32.340000000000003</v>
      </c>
      <c r="F1420" s="340">
        <v>887.27</v>
      </c>
    </row>
    <row r="1421" spans="1:6" ht="12" customHeight="1" x14ac:dyDescent="0.25">
      <c r="A1421" s="333" t="s">
        <v>2528</v>
      </c>
      <c r="B1421" s="247" t="s">
        <v>2529</v>
      </c>
      <c r="C1421" s="247" t="s">
        <v>21</v>
      </c>
      <c r="D1421" s="334">
        <v>1162.3599999999999</v>
      </c>
      <c r="E1421" s="335">
        <v>32.340000000000003</v>
      </c>
      <c r="F1421" s="335">
        <v>1194.7</v>
      </c>
    </row>
    <row r="1422" spans="1:6" ht="25.5" customHeight="1" x14ac:dyDescent="0.25">
      <c r="A1422" s="338" t="s">
        <v>2530</v>
      </c>
      <c r="B1422" s="254" t="s">
        <v>2531</v>
      </c>
      <c r="C1422" s="264" t="s">
        <v>21</v>
      </c>
      <c r="D1422" s="340">
        <v>848.49</v>
      </c>
      <c r="E1422" s="340"/>
      <c r="F1422" s="340">
        <v>848.49</v>
      </c>
    </row>
    <row r="1423" spans="1:6" ht="12.75" customHeight="1" x14ac:dyDescent="0.2">
      <c r="A1423" s="336" t="s">
        <v>2532</v>
      </c>
      <c r="B1423" s="251" t="s">
        <v>7036</v>
      </c>
      <c r="C1423" s="252" t="s">
        <v>21</v>
      </c>
      <c r="D1423" s="337">
        <v>1410.92</v>
      </c>
      <c r="E1423" s="337"/>
      <c r="F1423" s="337">
        <v>1410.92</v>
      </c>
    </row>
    <row r="1424" spans="1:6" ht="12.75" customHeight="1" x14ac:dyDescent="0.2">
      <c r="A1424" s="338" t="s">
        <v>2533</v>
      </c>
      <c r="B1424" s="253" t="s">
        <v>7037</v>
      </c>
      <c r="C1424" s="264" t="s">
        <v>21</v>
      </c>
      <c r="D1424" s="344">
        <v>902.21</v>
      </c>
      <c r="E1424" s="340"/>
      <c r="F1424" s="340">
        <v>902.21</v>
      </c>
    </row>
    <row r="1425" spans="1:6" ht="12.75" customHeight="1" x14ac:dyDescent="0.25">
      <c r="A1425" s="338" t="s">
        <v>2534</v>
      </c>
      <c r="B1425" s="253" t="s">
        <v>7038</v>
      </c>
      <c r="C1425" s="264" t="s">
        <v>21</v>
      </c>
      <c r="D1425" s="340">
        <v>906.9</v>
      </c>
      <c r="E1425" s="340"/>
      <c r="F1425" s="340">
        <v>906.9</v>
      </c>
    </row>
    <row r="1426" spans="1:6" ht="12.75" customHeight="1" x14ac:dyDescent="0.2">
      <c r="A1426" s="338" t="s">
        <v>2535</v>
      </c>
      <c r="B1426" s="253" t="s">
        <v>7039</v>
      </c>
      <c r="C1426" s="264" t="s">
        <v>21</v>
      </c>
      <c r="D1426" s="344">
        <v>930.17</v>
      </c>
      <c r="E1426" s="340">
        <v>56.11</v>
      </c>
      <c r="F1426" s="340">
        <v>986.28</v>
      </c>
    </row>
    <row r="1427" spans="1:6" ht="12.75" customHeight="1" x14ac:dyDescent="0.25">
      <c r="A1427" s="338" t="s">
        <v>2536</v>
      </c>
      <c r="B1427" s="253" t="s">
        <v>7040</v>
      </c>
      <c r="C1427" s="264" t="s">
        <v>21</v>
      </c>
      <c r="D1427" s="340">
        <v>1163.07</v>
      </c>
      <c r="E1427" s="340">
        <v>56.11</v>
      </c>
      <c r="F1427" s="340">
        <v>1219.18</v>
      </c>
    </row>
    <row r="1428" spans="1:6" ht="12.75" customHeight="1" x14ac:dyDescent="0.25">
      <c r="A1428" s="338" t="s">
        <v>2537</v>
      </c>
      <c r="B1428" s="253" t="s">
        <v>7041</v>
      </c>
      <c r="C1428" s="264" t="s">
        <v>21</v>
      </c>
      <c r="D1428" s="340">
        <v>1007.3</v>
      </c>
      <c r="E1428" s="340">
        <v>56.11</v>
      </c>
      <c r="F1428" s="340">
        <v>1063.4100000000001</v>
      </c>
    </row>
    <row r="1429" spans="1:6" ht="12.75" customHeight="1" x14ac:dyDescent="0.25">
      <c r="A1429" s="338" t="s">
        <v>2538</v>
      </c>
      <c r="B1429" s="253" t="s">
        <v>7042</v>
      </c>
      <c r="C1429" s="264" t="s">
        <v>21</v>
      </c>
      <c r="D1429" s="340">
        <v>1000.74</v>
      </c>
      <c r="E1429" s="340">
        <v>56.11</v>
      </c>
      <c r="F1429" s="340">
        <v>1056.8499999999999</v>
      </c>
    </row>
    <row r="1430" spans="1:6" ht="25.5" customHeight="1" x14ac:dyDescent="0.25">
      <c r="A1430" s="338" t="s">
        <v>7043</v>
      </c>
      <c r="B1430" s="254" t="s">
        <v>2539</v>
      </c>
      <c r="C1430" s="264"/>
      <c r="D1430" s="340"/>
      <c r="E1430" s="340"/>
      <c r="F1430" s="340"/>
    </row>
    <row r="1431" spans="1:6" ht="12.75" customHeight="1" x14ac:dyDescent="0.25">
      <c r="A1431" s="338" t="s">
        <v>2540</v>
      </c>
      <c r="B1431" s="253" t="s">
        <v>2541</v>
      </c>
      <c r="C1431" s="264" t="s">
        <v>21</v>
      </c>
      <c r="D1431" s="340">
        <v>411.63</v>
      </c>
      <c r="E1431" s="340">
        <v>112.2</v>
      </c>
      <c r="F1431" s="340">
        <v>523.83000000000004</v>
      </c>
    </row>
    <row r="1432" spans="1:6" ht="12.75" customHeight="1" x14ac:dyDescent="0.25">
      <c r="A1432" s="338" t="s">
        <v>2542</v>
      </c>
      <c r="B1432" s="253" t="s">
        <v>2543</v>
      </c>
      <c r="C1432" s="264" t="s">
        <v>21</v>
      </c>
      <c r="D1432" s="340">
        <v>1003.7</v>
      </c>
      <c r="E1432" s="340">
        <v>112.2</v>
      </c>
      <c r="F1432" s="340">
        <v>1115.9000000000001</v>
      </c>
    </row>
    <row r="1433" spans="1:6" ht="12.75" customHeight="1" x14ac:dyDescent="0.25">
      <c r="A1433" s="338" t="s">
        <v>2544</v>
      </c>
      <c r="B1433" s="253" t="s">
        <v>2545</v>
      </c>
      <c r="C1433" s="264" t="s">
        <v>21</v>
      </c>
      <c r="D1433" s="340">
        <v>1124.93</v>
      </c>
      <c r="E1433" s="340">
        <v>112.2</v>
      </c>
      <c r="F1433" s="340">
        <v>1237.1300000000001</v>
      </c>
    </row>
    <row r="1434" spans="1:6" ht="25.5" customHeight="1" x14ac:dyDescent="0.25">
      <c r="A1434" s="338" t="s">
        <v>2546</v>
      </c>
      <c r="B1434" s="254" t="s">
        <v>2547</v>
      </c>
      <c r="C1434" s="264" t="s">
        <v>21</v>
      </c>
      <c r="D1434" s="340">
        <v>709.23</v>
      </c>
      <c r="E1434" s="340">
        <v>56.11</v>
      </c>
      <c r="F1434" s="340">
        <v>765.34</v>
      </c>
    </row>
    <row r="1435" spans="1:6" ht="25.5" customHeight="1" x14ac:dyDescent="0.25">
      <c r="A1435" s="338" t="s">
        <v>2548</v>
      </c>
      <c r="B1435" s="254" t="s">
        <v>2549</v>
      </c>
      <c r="C1435" s="264" t="s">
        <v>21</v>
      </c>
      <c r="D1435" s="340">
        <v>495.89</v>
      </c>
      <c r="E1435" s="340">
        <v>112.2</v>
      </c>
      <c r="F1435" s="340">
        <v>608.09</v>
      </c>
    </row>
    <row r="1436" spans="1:6" ht="12.75" customHeight="1" x14ac:dyDescent="0.2">
      <c r="A1436" s="336" t="s">
        <v>104</v>
      </c>
      <c r="B1436" s="251" t="s">
        <v>105</v>
      </c>
      <c r="C1436" s="252" t="s">
        <v>21</v>
      </c>
      <c r="D1436" s="337">
        <v>840.6</v>
      </c>
      <c r="E1436" s="337">
        <v>112.2</v>
      </c>
      <c r="F1436" s="337">
        <v>952.8</v>
      </c>
    </row>
    <row r="1437" spans="1:6" ht="12.75" customHeight="1" x14ac:dyDescent="0.2">
      <c r="A1437" s="336" t="s">
        <v>2550</v>
      </c>
      <c r="B1437" s="251" t="s">
        <v>2551</v>
      </c>
      <c r="C1437" s="252" t="s">
        <v>21</v>
      </c>
      <c r="D1437" s="337">
        <v>553.67999999999995</v>
      </c>
      <c r="E1437" s="337">
        <v>112.2</v>
      </c>
      <c r="F1437" s="337">
        <v>665.88</v>
      </c>
    </row>
    <row r="1438" spans="1:6" ht="12.75" customHeight="1" x14ac:dyDescent="0.25">
      <c r="A1438" s="338" t="s">
        <v>106</v>
      </c>
      <c r="B1438" s="253" t="s">
        <v>107</v>
      </c>
      <c r="C1438" s="264" t="s">
        <v>21</v>
      </c>
      <c r="D1438" s="340">
        <v>926.1</v>
      </c>
      <c r="E1438" s="340">
        <v>112.2</v>
      </c>
      <c r="F1438" s="340">
        <v>1038.3</v>
      </c>
    </row>
    <row r="1439" spans="1:6" ht="12.75" customHeight="1" x14ac:dyDescent="0.25">
      <c r="A1439" s="338" t="s">
        <v>2552</v>
      </c>
      <c r="B1439" s="253" t="s">
        <v>7044</v>
      </c>
      <c r="C1439" s="264" t="s">
        <v>21</v>
      </c>
      <c r="D1439" s="340">
        <v>510.95</v>
      </c>
      <c r="E1439" s="340">
        <v>112.2</v>
      </c>
      <c r="F1439" s="340">
        <v>623.15</v>
      </c>
    </row>
    <row r="1440" spans="1:6" ht="12.75" customHeight="1" x14ac:dyDescent="0.25">
      <c r="A1440" s="338" t="s">
        <v>2553</v>
      </c>
      <c r="B1440" s="253" t="s">
        <v>7045</v>
      </c>
      <c r="C1440" s="264" t="s">
        <v>21</v>
      </c>
      <c r="D1440" s="340">
        <v>657.7</v>
      </c>
      <c r="E1440" s="340">
        <v>112.2</v>
      </c>
      <c r="F1440" s="340">
        <v>769.9</v>
      </c>
    </row>
    <row r="1441" spans="1:6" ht="12.75" customHeight="1" x14ac:dyDescent="0.25">
      <c r="A1441" s="338" t="s">
        <v>2554</v>
      </c>
      <c r="B1441" s="253" t="s">
        <v>7046</v>
      </c>
      <c r="C1441" s="264" t="s">
        <v>21</v>
      </c>
      <c r="D1441" s="340">
        <v>1162.73</v>
      </c>
      <c r="E1441" s="340">
        <v>56.11</v>
      </c>
      <c r="F1441" s="340">
        <v>1218.8399999999999</v>
      </c>
    </row>
    <row r="1442" spans="1:6" ht="12.75" customHeight="1" x14ac:dyDescent="0.25">
      <c r="A1442" s="338" t="s">
        <v>2555</v>
      </c>
      <c r="B1442" s="253" t="s">
        <v>7047</v>
      </c>
      <c r="C1442" s="264" t="s">
        <v>21</v>
      </c>
      <c r="D1442" s="340">
        <v>959.86</v>
      </c>
      <c r="E1442" s="340">
        <v>56.11</v>
      </c>
      <c r="F1442" s="340">
        <v>1015.97</v>
      </c>
    </row>
    <row r="1443" spans="1:6" ht="12.75" customHeight="1" x14ac:dyDescent="0.25">
      <c r="A1443" s="338" t="s">
        <v>2556</v>
      </c>
      <c r="B1443" s="253" t="s">
        <v>7048</v>
      </c>
      <c r="C1443" s="264" t="s">
        <v>21</v>
      </c>
      <c r="D1443" s="340">
        <v>1093.6099999999999</v>
      </c>
      <c r="E1443" s="340">
        <v>56.11</v>
      </c>
      <c r="F1443" s="340">
        <v>1149.72</v>
      </c>
    </row>
    <row r="1444" spans="1:6" ht="12.75" customHeight="1" x14ac:dyDescent="0.25">
      <c r="A1444" s="338" t="s">
        <v>2557</v>
      </c>
      <c r="B1444" s="253" t="s">
        <v>7049</v>
      </c>
      <c r="C1444" s="264" t="s">
        <v>21</v>
      </c>
      <c r="D1444" s="340">
        <v>1253.1400000000001</v>
      </c>
      <c r="E1444" s="340">
        <v>56.11</v>
      </c>
      <c r="F1444" s="340">
        <v>1309.25</v>
      </c>
    </row>
    <row r="1445" spans="1:6" ht="12.75" customHeight="1" x14ac:dyDescent="0.25">
      <c r="A1445" s="338" t="s">
        <v>2558</v>
      </c>
      <c r="B1445" s="253" t="s">
        <v>7050</v>
      </c>
      <c r="C1445" s="264" t="s">
        <v>21</v>
      </c>
      <c r="D1445" s="340">
        <v>1115.5899999999999</v>
      </c>
      <c r="E1445" s="340">
        <v>112.2</v>
      </c>
      <c r="F1445" s="340">
        <v>1227.79</v>
      </c>
    </row>
    <row r="1446" spans="1:6" ht="12.75" customHeight="1" x14ac:dyDescent="0.25">
      <c r="A1446" s="338" t="s">
        <v>2559</v>
      </c>
      <c r="B1446" s="253" t="s">
        <v>7051</v>
      </c>
      <c r="C1446" s="264" t="s">
        <v>21</v>
      </c>
      <c r="D1446" s="340">
        <v>1240.04</v>
      </c>
      <c r="E1446" s="340">
        <v>112.2</v>
      </c>
      <c r="F1446" s="340">
        <v>1352.24</v>
      </c>
    </row>
    <row r="1447" spans="1:6" ht="12.75" customHeight="1" x14ac:dyDescent="0.25">
      <c r="A1447" s="338" t="s">
        <v>7052</v>
      </c>
      <c r="B1447" s="253" t="s">
        <v>7053</v>
      </c>
      <c r="C1447" s="264"/>
      <c r="D1447" s="340"/>
      <c r="E1447" s="340"/>
      <c r="F1447" s="340"/>
    </row>
    <row r="1448" spans="1:6" ht="25.5" customHeight="1" x14ac:dyDescent="0.25">
      <c r="A1448" s="338" t="s">
        <v>2560</v>
      </c>
      <c r="B1448" s="254" t="s">
        <v>7054</v>
      </c>
      <c r="C1448" s="264" t="s">
        <v>21</v>
      </c>
      <c r="D1448" s="340">
        <v>153.13999999999999</v>
      </c>
      <c r="E1448" s="339"/>
      <c r="F1448" s="340">
        <v>153.13999999999999</v>
      </c>
    </row>
    <row r="1449" spans="1:6" ht="12.75" customHeight="1" x14ac:dyDescent="0.25">
      <c r="A1449" s="338" t="s">
        <v>7055</v>
      </c>
      <c r="B1449" s="253" t="s">
        <v>2561</v>
      </c>
      <c r="C1449" s="264"/>
      <c r="D1449" s="340"/>
      <c r="E1449" s="340"/>
      <c r="F1449" s="340"/>
    </row>
    <row r="1450" spans="1:6" ht="12.75" customHeight="1" x14ac:dyDescent="0.25">
      <c r="A1450" s="338" t="s">
        <v>7056</v>
      </c>
      <c r="B1450" s="253" t="s">
        <v>2562</v>
      </c>
      <c r="C1450" s="264"/>
      <c r="D1450" s="340"/>
      <c r="E1450" s="340"/>
      <c r="F1450" s="340"/>
    </row>
    <row r="1451" spans="1:6" ht="12.75" customHeight="1" x14ac:dyDescent="0.25">
      <c r="A1451" s="338" t="s">
        <v>2563</v>
      </c>
      <c r="B1451" s="253" t="s">
        <v>2564</v>
      </c>
      <c r="C1451" s="264" t="s">
        <v>21</v>
      </c>
      <c r="D1451" s="340">
        <v>107.45</v>
      </c>
      <c r="E1451" s="340">
        <v>17.920000000000002</v>
      </c>
      <c r="F1451" s="340">
        <v>125.37</v>
      </c>
    </row>
    <row r="1452" spans="1:6" ht="12.75" customHeight="1" x14ac:dyDescent="0.25">
      <c r="A1452" s="338" t="s">
        <v>2565</v>
      </c>
      <c r="B1452" s="253" t="s">
        <v>2566</v>
      </c>
      <c r="C1452" s="264" t="s">
        <v>21</v>
      </c>
      <c r="D1452" s="340">
        <v>138.97999999999999</v>
      </c>
      <c r="E1452" s="340">
        <v>17.920000000000002</v>
      </c>
      <c r="F1452" s="340">
        <v>156.9</v>
      </c>
    </row>
    <row r="1453" spans="1:6" ht="12.75" customHeight="1" x14ac:dyDescent="0.25">
      <c r="A1453" s="338" t="s">
        <v>2567</v>
      </c>
      <c r="B1453" s="253" t="s">
        <v>2568</v>
      </c>
      <c r="C1453" s="264" t="s">
        <v>21</v>
      </c>
      <c r="D1453" s="340">
        <v>139.13</v>
      </c>
      <c r="E1453" s="340">
        <v>17.920000000000002</v>
      </c>
      <c r="F1453" s="340">
        <v>157.05000000000001</v>
      </c>
    </row>
    <row r="1454" spans="1:6" ht="12.75" customHeight="1" x14ac:dyDescent="0.25">
      <c r="A1454" s="338" t="s">
        <v>2569</v>
      </c>
      <c r="B1454" s="253" t="s">
        <v>2570</v>
      </c>
      <c r="C1454" s="264" t="s">
        <v>21</v>
      </c>
      <c r="D1454" s="340">
        <v>168.35</v>
      </c>
      <c r="E1454" s="340">
        <v>23.44</v>
      </c>
      <c r="F1454" s="340">
        <v>191.79</v>
      </c>
    </row>
    <row r="1455" spans="1:6" ht="12.75" customHeight="1" x14ac:dyDescent="0.25">
      <c r="A1455" s="338" t="s">
        <v>2571</v>
      </c>
      <c r="B1455" s="253" t="s">
        <v>2572</v>
      </c>
      <c r="C1455" s="264" t="s">
        <v>21</v>
      </c>
      <c r="D1455" s="340">
        <v>389.82</v>
      </c>
      <c r="E1455" s="340">
        <v>23.44</v>
      </c>
      <c r="F1455" s="340">
        <v>413.26</v>
      </c>
    </row>
    <row r="1456" spans="1:6" ht="12.75" customHeight="1" x14ac:dyDescent="0.25">
      <c r="A1456" s="338" t="s">
        <v>2573</v>
      </c>
      <c r="B1456" s="253" t="s">
        <v>2574</v>
      </c>
      <c r="C1456" s="264" t="s">
        <v>21</v>
      </c>
      <c r="D1456" s="340">
        <v>512.65</v>
      </c>
      <c r="E1456" s="340">
        <v>26.89</v>
      </c>
      <c r="F1456" s="340">
        <v>539.54</v>
      </c>
    </row>
    <row r="1457" spans="1:6" ht="12.75" customHeight="1" x14ac:dyDescent="0.25">
      <c r="A1457" s="338" t="s">
        <v>2575</v>
      </c>
      <c r="B1457" s="253" t="s">
        <v>2576</v>
      </c>
      <c r="C1457" s="264" t="s">
        <v>21</v>
      </c>
      <c r="D1457" s="340">
        <v>550.59</v>
      </c>
      <c r="E1457" s="340">
        <v>28.29</v>
      </c>
      <c r="F1457" s="340">
        <v>578.88</v>
      </c>
    </row>
    <row r="1458" spans="1:6" ht="12.75" customHeight="1" x14ac:dyDescent="0.2">
      <c r="A1458" s="338" t="s">
        <v>2577</v>
      </c>
      <c r="B1458" s="253" t="s">
        <v>2578</v>
      </c>
      <c r="C1458" s="264" t="s">
        <v>21</v>
      </c>
      <c r="D1458" s="340">
        <v>441.08</v>
      </c>
      <c r="E1458" s="344">
        <v>23.44</v>
      </c>
      <c r="F1458" s="340">
        <v>464.52</v>
      </c>
    </row>
    <row r="1459" spans="1:6" ht="22.9" customHeight="1" x14ac:dyDescent="0.25">
      <c r="A1459" s="338" t="s">
        <v>2579</v>
      </c>
      <c r="B1459" s="253" t="s">
        <v>2580</v>
      </c>
      <c r="C1459" s="264" t="s">
        <v>21</v>
      </c>
      <c r="D1459" s="340">
        <v>268.66000000000003</v>
      </c>
      <c r="E1459" s="339">
        <v>23.44</v>
      </c>
      <c r="F1459" s="340">
        <v>292.10000000000002</v>
      </c>
    </row>
    <row r="1460" spans="1:6" ht="25.5" customHeight="1" x14ac:dyDescent="0.25">
      <c r="A1460" s="338" t="s">
        <v>2581</v>
      </c>
      <c r="B1460" s="254" t="s">
        <v>2582</v>
      </c>
      <c r="C1460" s="264" t="s">
        <v>21</v>
      </c>
      <c r="D1460" s="340">
        <v>305.95999999999998</v>
      </c>
      <c r="E1460" s="339">
        <v>26.89</v>
      </c>
      <c r="F1460" s="340">
        <v>332.85</v>
      </c>
    </row>
    <row r="1461" spans="1:6" ht="25.5" customHeight="1" x14ac:dyDescent="0.25">
      <c r="A1461" s="338" t="s">
        <v>2583</v>
      </c>
      <c r="B1461" s="254" t="s">
        <v>2584</v>
      </c>
      <c r="C1461" s="264" t="s">
        <v>21</v>
      </c>
      <c r="D1461" s="340">
        <v>396.66</v>
      </c>
      <c r="E1461" s="339">
        <v>28.29</v>
      </c>
      <c r="F1461" s="340">
        <v>424.95</v>
      </c>
    </row>
    <row r="1462" spans="1:6" ht="12.75" customHeight="1" x14ac:dyDescent="0.25">
      <c r="A1462" s="338" t="s">
        <v>2585</v>
      </c>
      <c r="B1462" s="253" t="s">
        <v>2586</v>
      </c>
      <c r="C1462" s="264" t="s">
        <v>21</v>
      </c>
      <c r="D1462" s="340">
        <v>506.81</v>
      </c>
      <c r="E1462" s="340">
        <v>23.44</v>
      </c>
      <c r="F1462" s="340">
        <v>530.25</v>
      </c>
    </row>
    <row r="1463" spans="1:6" ht="22.9" customHeight="1" x14ac:dyDescent="0.25">
      <c r="A1463" s="338" t="s">
        <v>2587</v>
      </c>
      <c r="B1463" s="253" t="s">
        <v>2588</v>
      </c>
      <c r="C1463" s="264" t="s">
        <v>21</v>
      </c>
      <c r="D1463" s="340">
        <v>142.11000000000001</v>
      </c>
      <c r="E1463" s="340">
        <v>17.920000000000002</v>
      </c>
      <c r="F1463" s="340">
        <v>160.03</v>
      </c>
    </row>
    <row r="1464" spans="1:6" ht="22.9" customHeight="1" x14ac:dyDescent="0.25">
      <c r="A1464" s="338" t="s">
        <v>2589</v>
      </c>
      <c r="B1464" s="253" t="s">
        <v>2590</v>
      </c>
      <c r="C1464" s="264" t="s">
        <v>21</v>
      </c>
      <c r="D1464" s="340">
        <v>3906.55</v>
      </c>
      <c r="E1464" s="340"/>
      <c r="F1464" s="340">
        <v>3906.55</v>
      </c>
    </row>
    <row r="1465" spans="1:6" ht="24" customHeight="1" x14ac:dyDescent="0.25">
      <c r="A1465" s="338" t="s">
        <v>2591</v>
      </c>
      <c r="B1465" s="253" t="s">
        <v>7057</v>
      </c>
      <c r="C1465" s="264" t="s">
        <v>21</v>
      </c>
      <c r="D1465" s="340">
        <v>5103.3599999999997</v>
      </c>
      <c r="E1465" s="340">
        <v>70.569999999999993</v>
      </c>
      <c r="F1465" s="340">
        <v>5173.93</v>
      </c>
    </row>
    <row r="1466" spans="1:6" ht="12.75" customHeight="1" x14ac:dyDescent="0.2">
      <c r="A1466" s="336" t="s">
        <v>2592</v>
      </c>
      <c r="B1466" s="251" t="s">
        <v>2593</v>
      </c>
      <c r="C1466" s="252" t="s">
        <v>21</v>
      </c>
      <c r="D1466" s="337">
        <v>202.58</v>
      </c>
      <c r="E1466" s="337">
        <v>23.44</v>
      </c>
      <c r="F1466" s="337">
        <v>226.02</v>
      </c>
    </row>
    <row r="1467" spans="1:6" ht="12.75" customHeight="1" x14ac:dyDescent="0.25">
      <c r="A1467" s="338" t="s">
        <v>7058</v>
      </c>
      <c r="B1467" s="253" t="s">
        <v>2594</v>
      </c>
      <c r="C1467" s="264"/>
      <c r="D1467" s="340"/>
      <c r="E1467" s="340"/>
      <c r="F1467" s="340"/>
    </row>
    <row r="1468" spans="1:6" ht="12" customHeight="1" x14ac:dyDescent="0.25">
      <c r="A1468" s="333" t="s">
        <v>2595</v>
      </c>
      <c r="B1468" s="247" t="s">
        <v>2596</v>
      </c>
      <c r="C1468" s="248" t="s">
        <v>21</v>
      </c>
      <c r="D1468" s="334">
        <v>222.95</v>
      </c>
      <c r="E1468" s="335">
        <v>23.44</v>
      </c>
      <c r="F1468" s="335">
        <v>246.39</v>
      </c>
    </row>
    <row r="1469" spans="1:6" ht="12.75" customHeight="1" x14ac:dyDescent="0.25">
      <c r="A1469" s="338" t="s">
        <v>2597</v>
      </c>
      <c r="B1469" s="253" t="s">
        <v>2598</v>
      </c>
      <c r="C1469" s="262" t="s">
        <v>21</v>
      </c>
      <c r="D1469" s="340">
        <v>244.34</v>
      </c>
      <c r="E1469" s="340">
        <v>26.89</v>
      </c>
      <c r="F1469" s="340">
        <v>271.23</v>
      </c>
    </row>
    <row r="1470" spans="1:6" ht="12.75" customHeight="1" x14ac:dyDescent="0.25">
      <c r="A1470" s="338" t="s">
        <v>2599</v>
      </c>
      <c r="B1470" s="253" t="s">
        <v>2600</v>
      </c>
      <c r="C1470" s="262" t="s">
        <v>21</v>
      </c>
      <c r="D1470" s="340">
        <v>270.89</v>
      </c>
      <c r="E1470" s="340">
        <v>28.29</v>
      </c>
      <c r="F1470" s="340">
        <v>299.18</v>
      </c>
    </row>
    <row r="1471" spans="1:6" ht="12.75" customHeight="1" x14ac:dyDescent="0.25">
      <c r="A1471" s="338" t="s">
        <v>2601</v>
      </c>
      <c r="B1471" s="253" t="s">
        <v>2602</v>
      </c>
      <c r="C1471" s="262" t="s">
        <v>21</v>
      </c>
      <c r="D1471" s="340">
        <v>276.14</v>
      </c>
      <c r="E1471" s="340">
        <v>23.43</v>
      </c>
      <c r="F1471" s="340">
        <v>299.57</v>
      </c>
    </row>
    <row r="1472" spans="1:6" ht="12.75" customHeight="1" x14ac:dyDescent="0.25">
      <c r="A1472" s="338" t="s">
        <v>2603</v>
      </c>
      <c r="B1472" s="253" t="s">
        <v>2604</v>
      </c>
      <c r="C1472" s="262" t="s">
        <v>21</v>
      </c>
      <c r="D1472" s="340">
        <v>339.57</v>
      </c>
      <c r="E1472" s="340">
        <v>26.89</v>
      </c>
      <c r="F1472" s="340">
        <v>366.46</v>
      </c>
    </row>
    <row r="1473" spans="1:6" ht="12.75" customHeight="1" x14ac:dyDescent="0.25">
      <c r="A1473" s="338" t="s">
        <v>2605</v>
      </c>
      <c r="B1473" s="253" t="s">
        <v>2606</v>
      </c>
      <c r="C1473" s="262" t="s">
        <v>21</v>
      </c>
      <c r="D1473" s="340">
        <v>426.57</v>
      </c>
      <c r="E1473" s="340">
        <v>28.29</v>
      </c>
      <c r="F1473" s="340">
        <v>454.86</v>
      </c>
    </row>
    <row r="1474" spans="1:6" ht="12.75" customHeight="1" x14ac:dyDescent="0.25">
      <c r="A1474" s="338" t="s">
        <v>2607</v>
      </c>
      <c r="B1474" s="253" t="s">
        <v>2608</v>
      </c>
      <c r="C1474" s="262" t="s">
        <v>21</v>
      </c>
      <c r="D1474" s="340">
        <v>563.51</v>
      </c>
      <c r="E1474" s="340">
        <v>26.89</v>
      </c>
      <c r="F1474" s="340">
        <v>590.4</v>
      </c>
    </row>
    <row r="1475" spans="1:6" ht="12.75" customHeight="1" x14ac:dyDescent="0.25">
      <c r="A1475" s="338" t="s">
        <v>2609</v>
      </c>
      <c r="B1475" s="253" t="s">
        <v>2610</v>
      </c>
      <c r="C1475" s="262" t="s">
        <v>21</v>
      </c>
      <c r="D1475" s="340">
        <v>470.2</v>
      </c>
      <c r="E1475" s="340">
        <v>28.29</v>
      </c>
      <c r="F1475" s="340">
        <v>498.49</v>
      </c>
    </row>
    <row r="1476" spans="1:6" ht="12.75" customHeight="1" x14ac:dyDescent="0.25">
      <c r="A1476" s="338" t="s">
        <v>7059</v>
      </c>
      <c r="B1476" s="253" t="s">
        <v>2611</v>
      </c>
      <c r="C1476" s="262"/>
      <c r="D1476" s="340"/>
      <c r="E1476" s="340"/>
      <c r="F1476" s="340"/>
    </row>
    <row r="1477" spans="1:6" ht="12.75" customHeight="1" x14ac:dyDescent="0.25">
      <c r="A1477" s="338" t="s">
        <v>2612</v>
      </c>
      <c r="B1477" s="253" t="s">
        <v>2613</v>
      </c>
      <c r="C1477" s="262" t="s">
        <v>21</v>
      </c>
      <c r="D1477" s="340">
        <v>486.89</v>
      </c>
      <c r="E1477" s="340">
        <v>26.89</v>
      </c>
      <c r="F1477" s="340">
        <v>513.78</v>
      </c>
    </row>
    <row r="1478" spans="1:6" ht="12.75" customHeight="1" x14ac:dyDescent="0.25">
      <c r="A1478" s="338" t="s">
        <v>2614</v>
      </c>
      <c r="B1478" s="253" t="s">
        <v>2615</v>
      </c>
      <c r="C1478" s="262" t="s">
        <v>21</v>
      </c>
      <c r="D1478" s="340">
        <v>1160.94</v>
      </c>
      <c r="E1478" s="340">
        <v>35.85</v>
      </c>
      <c r="F1478" s="340">
        <v>1196.79</v>
      </c>
    </row>
    <row r="1479" spans="1:6" ht="12.75" customHeight="1" x14ac:dyDescent="0.25">
      <c r="A1479" s="338" t="s">
        <v>2616</v>
      </c>
      <c r="B1479" s="253" t="s">
        <v>2617</v>
      </c>
      <c r="C1479" s="262" t="s">
        <v>21</v>
      </c>
      <c r="D1479" s="340">
        <v>538.27</v>
      </c>
      <c r="E1479" s="340">
        <v>26.89</v>
      </c>
      <c r="F1479" s="340">
        <v>565.16</v>
      </c>
    </row>
    <row r="1480" spans="1:6" ht="25.5" customHeight="1" x14ac:dyDescent="0.25">
      <c r="A1480" s="338" t="s">
        <v>2618</v>
      </c>
      <c r="B1480" s="254" t="s">
        <v>2619</v>
      </c>
      <c r="C1480" s="262" t="s">
        <v>21</v>
      </c>
      <c r="D1480" s="340">
        <v>988.79</v>
      </c>
      <c r="E1480" s="340">
        <v>31.74</v>
      </c>
      <c r="F1480" s="340">
        <v>1020.53</v>
      </c>
    </row>
    <row r="1481" spans="1:6" ht="25.5" customHeight="1" x14ac:dyDescent="0.25">
      <c r="A1481" s="338" t="s">
        <v>7060</v>
      </c>
      <c r="B1481" s="254" t="s">
        <v>2620</v>
      </c>
      <c r="C1481" s="262"/>
      <c r="D1481" s="340"/>
      <c r="E1481" s="340"/>
      <c r="F1481" s="340"/>
    </row>
    <row r="1482" spans="1:6" ht="22.9" customHeight="1" x14ac:dyDescent="0.25">
      <c r="A1482" s="338" t="s">
        <v>108</v>
      </c>
      <c r="B1482" s="253" t="s">
        <v>109</v>
      </c>
      <c r="C1482" s="262" t="s">
        <v>21</v>
      </c>
      <c r="D1482" s="340">
        <v>513.91999999999996</v>
      </c>
      <c r="E1482" s="340"/>
      <c r="F1482" s="340">
        <v>513.91999999999996</v>
      </c>
    </row>
    <row r="1483" spans="1:6" ht="12.75" customHeight="1" x14ac:dyDescent="0.25">
      <c r="A1483" s="338" t="s">
        <v>2621</v>
      </c>
      <c r="B1483" s="253" t="s">
        <v>2622</v>
      </c>
      <c r="C1483" s="262" t="s">
        <v>21</v>
      </c>
      <c r="D1483" s="340">
        <v>660.1</v>
      </c>
      <c r="E1483" s="340">
        <v>18.71</v>
      </c>
      <c r="F1483" s="340">
        <v>678.81</v>
      </c>
    </row>
    <row r="1484" spans="1:6" ht="12.75" customHeight="1" x14ac:dyDescent="0.2">
      <c r="A1484" s="336" t="s">
        <v>7061</v>
      </c>
      <c r="B1484" s="251" t="s">
        <v>7062</v>
      </c>
      <c r="C1484" s="252"/>
      <c r="D1484" s="337"/>
      <c r="E1484" s="337"/>
      <c r="F1484" s="337"/>
    </row>
    <row r="1485" spans="1:6" ht="25.5" customHeight="1" x14ac:dyDescent="0.25">
      <c r="A1485" s="338" t="s">
        <v>2623</v>
      </c>
      <c r="B1485" s="254" t="s">
        <v>2624</v>
      </c>
      <c r="C1485" s="262" t="s">
        <v>52</v>
      </c>
      <c r="D1485" s="340">
        <v>1.38</v>
      </c>
      <c r="E1485" s="339">
        <v>3.69</v>
      </c>
      <c r="F1485" s="340">
        <v>5.07</v>
      </c>
    </row>
    <row r="1486" spans="1:6" ht="12.75" customHeight="1" x14ac:dyDescent="0.2">
      <c r="A1486" s="336" t="s">
        <v>2625</v>
      </c>
      <c r="B1486" s="251" t="s">
        <v>2626</v>
      </c>
      <c r="C1486" s="252" t="s">
        <v>21</v>
      </c>
      <c r="D1486" s="337">
        <v>6.88</v>
      </c>
      <c r="E1486" s="337">
        <v>49.2</v>
      </c>
      <c r="F1486" s="337">
        <v>56.08</v>
      </c>
    </row>
    <row r="1487" spans="1:6" ht="12.75" customHeight="1" x14ac:dyDescent="0.2">
      <c r="A1487" s="336" t="s">
        <v>7063</v>
      </c>
      <c r="B1487" s="251" t="s">
        <v>2627</v>
      </c>
      <c r="C1487" s="252"/>
      <c r="D1487" s="337"/>
      <c r="E1487" s="337"/>
      <c r="F1487" s="337"/>
    </row>
    <row r="1488" spans="1:6" ht="12.75" customHeight="1" x14ac:dyDescent="0.25">
      <c r="A1488" s="338" t="s">
        <v>7064</v>
      </c>
      <c r="B1488" s="253" t="s">
        <v>2628</v>
      </c>
      <c r="C1488" s="262"/>
      <c r="D1488" s="340"/>
      <c r="E1488" s="340"/>
      <c r="F1488" s="340"/>
    </row>
    <row r="1489" spans="1:6" ht="12.75" customHeight="1" x14ac:dyDescent="0.25">
      <c r="A1489" s="338" t="s">
        <v>2629</v>
      </c>
      <c r="B1489" s="253" t="s">
        <v>2630</v>
      </c>
      <c r="C1489" s="262" t="s">
        <v>21</v>
      </c>
      <c r="D1489" s="340">
        <v>606.72</v>
      </c>
      <c r="E1489" s="340">
        <v>86.38</v>
      </c>
      <c r="F1489" s="340">
        <v>693.1</v>
      </c>
    </row>
    <row r="1490" spans="1:6" ht="12.75" customHeight="1" x14ac:dyDescent="0.25">
      <c r="A1490" s="338" t="s">
        <v>2631</v>
      </c>
      <c r="B1490" s="253" t="s">
        <v>2632</v>
      </c>
      <c r="C1490" s="262" t="s">
        <v>21</v>
      </c>
      <c r="D1490" s="340">
        <v>478.01</v>
      </c>
      <c r="E1490" s="340">
        <v>86.38</v>
      </c>
      <c r="F1490" s="340">
        <v>564.39</v>
      </c>
    </row>
    <row r="1491" spans="1:6" ht="12.75" customHeight="1" x14ac:dyDescent="0.25">
      <c r="A1491" s="338" t="s">
        <v>2633</v>
      </c>
      <c r="B1491" s="253" t="s">
        <v>2634</v>
      </c>
      <c r="C1491" s="262" t="s">
        <v>21</v>
      </c>
      <c r="D1491" s="340">
        <v>778.66</v>
      </c>
      <c r="E1491" s="340">
        <v>86.38</v>
      </c>
      <c r="F1491" s="340">
        <v>865.04</v>
      </c>
    </row>
    <row r="1492" spans="1:6" ht="12.75" customHeight="1" x14ac:dyDescent="0.25">
      <c r="A1492" s="338" t="s">
        <v>2635</v>
      </c>
      <c r="B1492" s="253" t="s">
        <v>2636</v>
      </c>
      <c r="C1492" s="262" t="s">
        <v>21</v>
      </c>
      <c r="D1492" s="340">
        <v>78.61</v>
      </c>
      <c r="E1492" s="340">
        <v>86.38</v>
      </c>
      <c r="F1492" s="340">
        <v>164.99</v>
      </c>
    </row>
    <row r="1493" spans="1:6" ht="12.75" customHeight="1" x14ac:dyDescent="0.25">
      <c r="A1493" s="338" t="s">
        <v>7065</v>
      </c>
      <c r="B1493" s="253" t="s">
        <v>2637</v>
      </c>
      <c r="C1493" s="262"/>
      <c r="D1493" s="340"/>
      <c r="E1493" s="340"/>
      <c r="F1493" s="340"/>
    </row>
    <row r="1494" spans="1:6" ht="12.75" customHeight="1" x14ac:dyDescent="0.25">
      <c r="A1494" s="338" t="s">
        <v>2638</v>
      </c>
      <c r="B1494" s="253" t="s">
        <v>2639</v>
      </c>
      <c r="C1494" s="262" t="s">
        <v>21</v>
      </c>
      <c r="D1494" s="340">
        <v>183.27</v>
      </c>
      <c r="E1494" s="340">
        <v>49.2</v>
      </c>
      <c r="F1494" s="340">
        <v>232.47</v>
      </c>
    </row>
    <row r="1495" spans="1:6" ht="12.75" customHeight="1" x14ac:dyDescent="0.25">
      <c r="A1495" s="338" t="s">
        <v>7066</v>
      </c>
      <c r="B1495" s="253" t="s">
        <v>2640</v>
      </c>
      <c r="C1495" s="262"/>
      <c r="D1495" s="340"/>
      <c r="E1495" s="340"/>
      <c r="F1495" s="340"/>
    </row>
    <row r="1496" spans="1:6" ht="12.75" customHeight="1" x14ac:dyDescent="0.25">
      <c r="A1496" s="338" t="s">
        <v>2641</v>
      </c>
      <c r="B1496" s="253" t="s">
        <v>2642</v>
      </c>
      <c r="C1496" s="262" t="s">
        <v>21</v>
      </c>
      <c r="D1496" s="340">
        <v>2531.94</v>
      </c>
      <c r="E1496" s="340">
        <v>85.34</v>
      </c>
      <c r="F1496" s="340">
        <v>2617.2800000000002</v>
      </c>
    </row>
    <row r="1497" spans="1:6" ht="12.75" customHeight="1" x14ac:dyDescent="0.25">
      <c r="A1497" s="338" t="s">
        <v>2643</v>
      </c>
      <c r="B1497" s="253" t="s">
        <v>7067</v>
      </c>
      <c r="C1497" s="262" t="s">
        <v>52</v>
      </c>
      <c r="D1497" s="340">
        <v>366.96</v>
      </c>
      <c r="E1497" s="340">
        <v>69</v>
      </c>
      <c r="F1497" s="340">
        <v>435.96</v>
      </c>
    </row>
    <row r="1498" spans="1:6" ht="12.75" customHeight="1" x14ac:dyDescent="0.25">
      <c r="A1498" s="338" t="s">
        <v>2644</v>
      </c>
      <c r="B1498" s="253" t="s">
        <v>7068</v>
      </c>
      <c r="C1498" s="262" t="s">
        <v>52</v>
      </c>
      <c r="D1498" s="340">
        <v>84.53</v>
      </c>
      <c r="E1498" s="340">
        <v>22.44</v>
      </c>
      <c r="F1498" s="340">
        <v>106.97</v>
      </c>
    </row>
    <row r="1499" spans="1:6" ht="12.75" customHeight="1" x14ac:dyDescent="0.25">
      <c r="A1499" s="338" t="s">
        <v>2645</v>
      </c>
      <c r="B1499" s="253" t="s">
        <v>7069</v>
      </c>
      <c r="C1499" s="262" t="s">
        <v>52</v>
      </c>
      <c r="D1499" s="340">
        <v>107.45</v>
      </c>
      <c r="E1499" s="340">
        <v>10.27</v>
      </c>
      <c r="F1499" s="340">
        <v>117.72</v>
      </c>
    </row>
    <row r="1500" spans="1:6" ht="12.75" customHeight="1" x14ac:dyDescent="0.25">
      <c r="A1500" s="338" t="s">
        <v>2646</v>
      </c>
      <c r="B1500" s="253" t="s">
        <v>2647</v>
      </c>
      <c r="C1500" s="262" t="s">
        <v>52</v>
      </c>
      <c r="D1500" s="340">
        <v>72.45</v>
      </c>
      <c r="E1500" s="340">
        <v>5.61</v>
      </c>
      <c r="F1500" s="340">
        <v>78.06</v>
      </c>
    </row>
    <row r="1501" spans="1:6" ht="12.75" customHeight="1" x14ac:dyDescent="0.2">
      <c r="A1501" s="338" t="s">
        <v>2648</v>
      </c>
      <c r="B1501" s="253" t="s">
        <v>7070</v>
      </c>
      <c r="C1501" s="262" t="s">
        <v>52</v>
      </c>
      <c r="D1501" s="340">
        <v>164.66</v>
      </c>
      <c r="E1501" s="344">
        <v>61.17</v>
      </c>
      <c r="F1501" s="340">
        <v>225.83</v>
      </c>
    </row>
    <row r="1502" spans="1:6" ht="25.5" customHeight="1" x14ac:dyDescent="0.25">
      <c r="A1502" s="338" t="s">
        <v>2649</v>
      </c>
      <c r="B1502" s="254" t="s">
        <v>7071</v>
      </c>
      <c r="C1502" s="262" t="s">
        <v>52</v>
      </c>
      <c r="D1502" s="340">
        <v>128.79</v>
      </c>
      <c r="E1502" s="339">
        <v>31.24</v>
      </c>
      <c r="F1502" s="340">
        <v>160.03</v>
      </c>
    </row>
    <row r="1503" spans="1:6" ht="12.75" customHeight="1" x14ac:dyDescent="0.25">
      <c r="A1503" s="338" t="s">
        <v>7072</v>
      </c>
      <c r="B1503" s="253" t="s">
        <v>2650</v>
      </c>
      <c r="C1503" s="262"/>
      <c r="D1503" s="340"/>
      <c r="E1503" s="340"/>
      <c r="F1503" s="340"/>
    </row>
    <row r="1504" spans="1:6" ht="12.75" customHeight="1" x14ac:dyDescent="0.2">
      <c r="A1504" s="336" t="s">
        <v>7073</v>
      </c>
      <c r="B1504" s="251" t="s">
        <v>2651</v>
      </c>
      <c r="C1504" s="252"/>
      <c r="D1504" s="337"/>
      <c r="E1504" s="337"/>
      <c r="F1504" s="337"/>
    </row>
    <row r="1505" spans="1:6" ht="12.75" customHeight="1" x14ac:dyDescent="0.2">
      <c r="A1505" s="338" t="s">
        <v>2652</v>
      </c>
      <c r="B1505" s="253" t="s">
        <v>7074</v>
      </c>
      <c r="C1505" s="262" t="s">
        <v>780</v>
      </c>
      <c r="D1505" s="340">
        <v>349.15</v>
      </c>
      <c r="E1505" s="344">
        <v>56.11</v>
      </c>
      <c r="F1505" s="340">
        <v>405.26</v>
      </c>
    </row>
    <row r="1506" spans="1:6" ht="12.75" customHeight="1" x14ac:dyDescent="0.2">
      <c r="A1506" s="338" t="s">
        <v>2653</v>
      </c>
      <c r="B1506" s="253" t="s">
        <v>7075</v>
      </c>
      <c r="C1506" s="262" t="s">
        <v>780</v>
      </c>
      <c r="D1506" s="340">
        <v>637.27</v>
      </c>
      <c r="E1506" s="344">
        <v>74.8</v>
      </c>
      <c r="F1506" s="340">
        <v>712.07</v>
      </c>
    </row>
    <row r="1507" spans="1:6" ht="12.75" customHeight="1" x14ac:dyDescent="0.2">
      <c r="A1507" s="338" t="s">
        <v>2654</v>
      </c>
      <c r="B1507" s="253" t="s">
        <v>7076</v>
      </c>
      <c r="C1507" s="262" t="s">
        <v>780</v>
      </c>
      <c r="D1507" s="340">
        <v>249.34</v>
      </c>
      <c r="E1507" s="344">
        <v>56.11</v>
      </c>
      <c r="F1507" s="340">
        <v>305.45</v>
      </c>
    </row>
    <row r="1508" spans="1:6" ht="12.75" customHeight="1" x14ac:dyDescent="0.2">
      <c r="A1508" s="338" t="s">
        <v>2655</v>
      </c>
      <c r="B1508" s="253" t="s">
        <v>7077</v>
      </c>
      <c r="C1508" s="262" t="s">
        <v>780</v>
      </c>
      <c r="D1508" s="340">
        <v>491.59</v>
      </c>
      <c r="E1508" s="344">
        <v>74.8</v>
      </c>
      <c r="F1508" s="340">
        <v>566.39</v>
      </c>
    </row>
    <row r="1509" spans="1:6" ht="12.75" customHeight="1" x14ac:dyDescent="0.2">
      <c r="A1509" s="338" t="s">
        <v>2656</v>
      </c>
      <c r="B1509" s="253" t="s">
        <v>2657</v>
      </c>
      <c r="C1509" s="262" t="s">
        <v>780</v>
      </c>
      <c r="D1509" s="340">
        <v>208.77</v>
      </c>
      <c r="E1509" s="344">
        <v>56.11</v>
      </c>
      <c r="F1509" s="340">
        <v>264.88</v>
      </c>
    </row>
    <row r="1510" spans="1:6" ht="12.75" customHeight="1" x14ac:dyDescent="0.2">
      <c r="A1510" s="338" t="s">
        <v>2658</v>
      </c>
      <c r="B1510" s="253" t="s">
        <v>2659</v>
      </c>
      <c r="C1510" s="262" t="s">
        <v>780</v>
      </c>
      <c r="D1510" s="340">
        <v>266.01</v>
      </c>
      <c r="E1510" s="344"/>
      <c r="F1510" s="340">
        <v>266.01</v>
      </c>
    </row>
    <row r="1511" spans="1:6" ht="12.75" customHeight="1" x14ac:dyDescent="0.2">
      <c r="A1511" s="338" t="s">
        <v>2660</v>
      </c>
      <c r="B1511" s="253" t="s">
        <v>2661</v>
      </c>
      <c r="C1511" s="262" t="s">
        <v>780</v>
      </c>
      <c r="D1511" s="340">
        <v>417.53</v>
      </c>
      <c r="E1511" s="344"/>
      <c r="F1511" s="340">
        <v>417.53</v>
      </c>
    </row>
    <row r="1512" spans="1:6" ht="12.75" customHeight="1" x14ac:dyDescent="0.2">
      <c r="A1512" s="338" t="s">
        <v>2662</v>
      </c>
      <c r="B1512" s="253" t="s">
        <v>2663</v>
      </c>
      <c r="C1512" s="262" t="s">
        <v>569</v>
      </c>
      <c r="D1512" s="340">
        <v>373.22</v>
      </c>
      <c r="E1512" s="344">
        <v>62.21</v>
      </c>
      <c r="F1512" s="340">
        <v>435.43</v>
      </c>
    </row>
    <row r="1513" spans="1:6" ht="12.75" customHeight="1" x14ac:dyDescent="0.2">
      <c r="A1513" s="336" t="s">
        <v>2664</v>
      </c>
      <c r="B1513" s="251" t="s">
        <v>2665</v>
      </c>
      <c r="C1513" s="252" t="s">
        <v>780</v>
      </c>
      <c r="D1513" s="337">
        <v>483.31</v>
      </c>
      <c r="E1513" s="337">
        <v>62.21</v>
      </c>
      <c r="F1513" s="337">
        <v>545.52</v>
      </c>
    </row>
    <row r="1514" spans="1:6" ht="12.75" customHeight="1" x14ac:dyDescent="0.2">
      <c r="A1514" s="338" t="s">
        <v>2666</v>
      </c>
      <c r="B1514" s="253" t="s">
        <v>2667</v>
      </c>
      <c r="C1514" s="262" t="s">
        <v>569</v>
      </c>
      <c r="D1514" s="340">
        <v>316.99</v>
      </c>
      <c r="E1514" s="344">
        <v>17.54</v>
      </c>
      <c r="F1514" s="340">
        <v>334.53</v>
      </c>
    </row>
    <row r="1515" spans="1:6" ht="12.75" customHeight="1" x14ac:dyDescent="0.2">
      <c r="A1515" s="338" t="s">
        <v>2668</v>
      </c>
      <c r="B1515" s="253" t="s">
        <v>2669</v>
      </c>
      <c r="C1515" s="262" t="s">
        <v>569</v>
      </c>
      <c r="D1515" s="340">
        <v>298.2</v>
      </c>
      <c r="E1515" s="344">
        <v>17.54</v>
      </c>
      <c r="F1515" s="340">
        <v>315.74</v>
      </c>
    </row>
    <row r="1516" spans="1:6" ht="12.75" customHeight="1" x14ac:dyDescent="0.2">
      <c r="A1516" s="338" t="s">
        <v>2670</v>
      </c>
      <c r="B1516" s="253" t="s">
        <v>2671</v>
      </c>
      <c r="C1516" s="262" t="s">
        <v>569</v>
      </c>
      <c r="D1516" s="340">
        <v>2573.2199999999998</v>
      </c>
      <c r="E1516" s="344">
        <v>43.85</v>
      </c>
      <c r="F1516" s="340">
        <v>2617.0700000000002</v>
      </c>
    </row>
    <row r="1517" spans="1:6" ht="12.75" customHeight="1" x14ac:dyDescent="0.2">
      <c r="A1517" s="338" t="s">
        <v>2672</v>
      </c>
      <c r="B1517" s="253" t="s">
        <v>7078</v>
      </c>
      <c r="C1517" s="262" t="s">
        <v>569</v>
      </c>
      <c r="D1517" s="340">
        <v>445.54</v>
      </c>
      <c r="E1517" s="344">
        <v>32.89</v>
      </c>
      <c r="F1517" s="340">
        <v>478.43</v>
      </c>
    </row>
    <row r="1518" spans="1:6" ht="12.75" customHeight="1" x14ac:dyDescent="0.2">
      <c r="A1518" s="336" t="s">
        <v>2673</v>
      </c>
      <c r="B1518" s="251" t="s">
        <v>2674</v>
      </c>
      <c r="C1518" s="252" t="s">
        <v>569</v>
      </c>
      <c r="D1518" s="337">
        <v>28.54</v>
      </c>
      <c r="E1518" s="337">
        <v>11.22</v>
      </c>
      <c r="F1518" s="337">
        <v>39.76</v>
      </c>
    </row>
    <row r="1519" spans="1:6" ht="12.75" customHeight="1" x14ac:dyDescent="0.2">
      <c r="A1519" s="338" t="s">
        <v>2675</v>
      </c>
      <c r="B1519" s="253" t="s">
        <v>2676</v>
      </c>
      <c r="C1519" s="262" t="s">
        <v>569</v>
      </c>
      <c r="D1519" s="340">
        <v>1010.16</v>
      </c>
      <c r="E1519" s="344">
        <v>43.85</v>
      </c>
      <c r="F1519" s="340">
        <v>1054.01</v>
      </c>
    </row>
    <row r="1520" spans="1:6" ht="12.75" customHeight="1" x14ac:dyDescent="0.25">
      <c r="A1520" s="338" t="s">
        <v>2677</v>
      </c>
      <c r="B1520" s="253" t="s">
        <v>7079</v>
      </c>
      <c r="C1520" s="262" t="s">
        <v>569</v>
      </c>
      <c r="D1520" s="340">
        <v>1000.89</v>
      </c>
      <c r="E1520" s="340">
        <v>87.7</v>
      </c>
      <c r="F1520" s="340">
        <v>1088.5899999999999</v>
      </c>
    </row>
    <row r="1521" spans="1:6" ht="12" customHeight="1" x14ac:dyDescent="0.25">
      <c r="A1521" s="333" t="s">
        <v>2678</v>
      </c>
      <c r="B1521" s="247" t="s">
        <v>2679</v>
      </c>
      <c r="C1521" s="247" t="s">
        <v>569</v>
      </c>
      <c r="D1521" s="334">
        <v>328.44</v>
      </c>
      <c r="E1521" s="335">
        <v>56.11</v>
      </c>
      <c r="F1521" s="335">
        <v>384.55</v>
      </c>
    </row>
    <row r="1522" spans="1:6" ht="12.75" customHeight="1" x14ac:dyDescent="0.2">
      <c r="A1522" s="336" t="s">
        <v>7080</v>
      </c>
      <c r="B1522" s="251" t="s">
        <v>2680</v>
      </c>
      <c r="C1522" s="252"/>
      <c r="D1522" s="337"/>
      <c r="E1522" s="337"/>
      <c r="F1522" s="337"/>
    </row>
    <row r="1523" spans="1:6" ht="12.75" customHeight="1" x14ac:dyDescent="0.25">
      <c r="A1523" s="338" t="s">
        <v>2681</v>
      </c>
      <c r="B1523" s="253" t="s">
        <v>7081</v>
      </c>
      <c r="C1523" s="264" t="s">
        <v>569</v>
      </c>
      <c r="D1523" s="340">
        <v>20.59</v>
      </c>
      <c r="E1523" s="340"/>
      <c r="F1523" s="340">
        <v>20.59</v>
      </c>
    </row>
    <row r="1524" spans="1:6" ht="22.9" customHeight="1" x14ac:dyDescent="0.25">
      <c r="A1524" s="338" t="s">
        <v>2682</v>
      </c>
      <c r="B1524" s="253" t="s">
        <v>7082</v>
      </c>
      <c r="C1524" s="264" t="s">
        <v>569</v>
      </c>
      <c r="D1524" s="340">
        <v>29.59</v>
      </c>
      <c r="E1524" s="340"/>
      <c r="F1524" s="340">
        <v>29.59</v>
      </c>
    </row>
    <row r="1525" spans="1:6" ht="12.75" customHeight="1" x14ac:dyDescent="0.2">
      <c r="A1525" s="336" t="s">
        <v>2683</v>
      </c>
      <c r="B1525" s="251" t="s">
        <v>7083</v>
      </c>
      <c r="C1525" s="252" t="s">
        <v>569</v>
      </c>
      <c r="D1525" s="337">
        <v>52.34</v>
      </c>
      <c r="E1525" s="337"/>
      <c r="F1525" s="337">
        <v>52.34</v>
      </c>
    </row>
    <row r="1526" spans="1:6" ht="12.75" customHeight="1" x14ac:dyDescent="0.2">
      <c r="A1526" s="336" t="s">
        <v>2684</v>
      </c>
      <c r="B1526" s="251" t="s">
        <v>7084</v>
      </c>
      <c r="C1526" s="252" t="s">
        <v>569</v>
      </c>
      <c r="D1526" s="337">
        <v>187.9</v>
      </c>
      <c r="E1526" s="337"/>
      <c r="F1526" s="337">
        <v>187.9</v>
      </c>
    </row>
    <row r="1527" spans="1:6" ht="12.75" customHeight="1" x14ac:dyDescent="0.25">
      <c r="A1527" s="338" t="s">
        <v>2685</v>
      </c>
      <c r="B1527" s="253" t="s">
        <v>7085</v>
      </c>
      <c r="C1527" s="264" t="s">
        <v>569</v>
      </c>
      <c r="D1527" s="340">
        <v>83.47</v>
      </c>
      <c r="E1527" s="340"/>
      <c r="F1527" s="340">
        <v>83.47</v>
      </c>
    </row>
    <row r="1528" spans="1:6" ht="12.75" customHeight="1" x14ac:dyDescent="0.25">
      <c r="A1528" s="338" t="s">
        <v>7086</v>
      </c>
      <c r="B1528" s="253" t="s">
        <v>7087</v>
      </c>
      <c r="C1528" s="264"/>
      <c r="D1528" s="340"/>
      <c r="E1528" s="340"/>
      <c r="F1528" s="340"/>
    </row>
    <row r="1529" spans="1:6" ht="12.75" customHeight="1" x14ac:dyDescent="0.25">
      <c r="A1529" s="338" t="s">
        <v>2686</v>
      </c>
      <c r="B1529" s="253" t="s">
        <v>2687</v>
      </c>
      <c r="C1529" s="264" t="s">
        <v>569</v>
      </c>
      <c r="D1529" s="340"/>
      <c r="E1529" s="340">
        <v>56.11</v>
      </c>
      <c r="F1529" s="340">
        <v>56.11</v>
      </c>
    </row>
    <row r="1530" spans="1:6" ht="12.75" customHeight="1" x14ac:dyDescent="0.25">
      <c r="A1530" s="338" t="s">
        <v>2688</v>
      </c>
      <c r="B1530" s="253" t="s">
        <v>2689</v>
      </c>
      <c r="C1530" s="264" t="s">
        <v>569</v>
      </c>
      <c r="D1530" s="340">
        <v>886.32</v>
      </c>
      <c r="E1530" s="340">
        <v>43.85</v>
      </c>
      <c r="F1530" s="340">
        <v>930.17</v>
      </c>
    </row>
    <row r="1531" spans="1:6" ht="12.75" customHeight="1" x14ac:dyDescent="0.2">
      <c r="A1531" s="336" t="s">
        <v>2690</v>
      </c>
      <c r="B1531" s="251" t="s">
        <v>2691</v>
      </c>
      <c r="C1531" s="252" t="s">
        <v>569</v>
      </c>
      <c r="D1531" s="337"/>
      <c r="E1531" s="337">
        <v>48.24</v>
      </c>
      <c r="F1531" s="337">
        <v>48.24</v>
      </c>
    </row>
    <row r="1532" spans="1:6" ht="12.75" customHeight="1" x14ac:dyDescent="0.25">
      <c r="A1532" s="338" t="s">
        <v>2692</v>
      </c>
      <c r="B1532" s="253" t="s">
        <v>2693</v>
      </c>
      <c r="C1532" s="264" t="s">
        <v>780</v>
      </c>
      <c r="D1532" s="340">
        <v>1298.02</v>
      </c>
      <c r="E1532" s="340">
        <v>57</v>
      </c>
      <c r="F1532" s="340">
        <v>1355.02</v>
      </c>
    </row>
    <row r="1533" spans="1:6" ht="12.75" customHeight="1" x14ac:dyDescent="0.2">
      <c r="A1533" s="336" t="s">
        <v>2694</v>
      </c>
      <c r="B1533" s="251" t="s">
        <v>2695</v>
      </c>
      <c r="C1533" s="252" t="s">
        <v>569</v>
      </c>
      <c r="D1533" s="337"/>
      <c r="E1533" s="337">
        <v>6.36</v>
      </c>
      <c r="F1533" s="337">
        <v>6.36</v>
      </c>
    </row>
    <row r="1534" spans="1:6" ht="12.75" customHeight="1" x14ac:dyDescent="0.25">
      <c r="A1534" s="338" t="s">
        <v>2696</v>
      </c>
      <c r="B1534" s="253" t="s">
        <v>2697</v>
      </c>
      <c r="C1534" s="264" t="s">
        <v>780</v>
      </c>
      <c r="D1534" s="340">
        <v>477.17</v>
      </c>
      <c r="E1534" s="340">
        <v>112.2</v>
      </c>
      <c r="F1534" s="340">
        <v>589.37</v>
      </c>
    </row>
    <row r="1535" spans="1:6" ht="25.5" customHeight="1" x14ac:dyDescent="0.25">
      <c r="A1535" s="338" t="s">
        <v>2698</v>
      </c>
      <c r="B1535" s="254" t="s">
        <v>2699</v>
      </c>
      <c r="C1535" s="264" t="s">
        <v>569</v>
      </c>
      <c r="D1535" s="340">
        <v>153.76</v>
      </c>
      <c r="E1535" s="340">
        <v>21.25</v>
      </c>
      <c r="F1535" s="340">
        <v>175.01</v>
      </c>
    </row>
    <row r="1536" spans="1:6" ht="25.5" customHeight="1" x14ac:dyDescent="0.25">
      <c r="A1536" s="338" t="s">
        <v>2700</v>
      </c>
      <c r="B1536" s="254" t="s">
        <v>2701</v>
      </c>
      <c r="C1536" s="264" t="s">
        <v>780</v>
      </c>
      <c r="D1536" s="340">
        <v>4150.58</v>
      </c>
      <c r="E1536" s="340">
        <v>131.55000000000001</v>
      </c>
      <c r="F1536" s="340">
        <v>4282.13</v>
      </c>
    </row>
    <row r="1537" spans="1:6" ht="25.5" customHeight="1" x14ac:dyDescent="0.25">
      <c r="A1537" s="338" t="s">
        <v>2702</v>
      </c>
      <c r="B1537" s="254" t="s">
        <v>2703</v>
      </c>
      <c r="C1537" s="264" t="s">
        <v>569</v>
      </c>
      <c r="D1537" s="340">
        <v>403.36</v>
      </c>
      <c r="E1537" s="340">
        <v>43.85</v>
      </c>
      <c r="F1537" s="340">
        <v>447.21</v>
      </c>
    </row>
    <row r="1538" spans="1:6" ht="12.75" customHeight="1" x14ac:dyDescent="0.25">
      <c r="A1538" s="338" t="s">
        <v>2704</v>
      </c>
      <c r="B1538" s="253" t="s">
        <v>7088</v>
      </c>
      <c r="C1538" s="264" t="s">
        <v>569</v>
      </c>
      <c r="D1538" s="340">
        <v>213.21</v>
      </c>
      <c r="E1538" s="340">
        <v>32.89</v>
      </c>
      <c r="F1538" s="340">
        <v>246.1</v>
      </c>
    </row>
    <row r="1539" spans="1:6" ht="25.5" customHeight="1" x14ac:dyDescent="0.25">
      <c r="A1539" s="338" t="s">
        <v>2705</v>
      </c>
      <c r="B1539" s="254" t="s">
        <v>2706</v>
      </c>
      <c r="C1539" s="264" t="s">
        <v>569</v>
      </c>
      <c r="D1539" s="340">
        <v>105.08</v>
      </c>
      <c r="E1539" s="340">
        <v>7.46</v>
      </c>
      <c r="F1539" s="340">
        <v>112.54</v>
      </c>
    </row>
    <row r="1540" spans="1:6" ht="25.5" customHeight="1" x14ac:dyDescent="0.25">
      <c r="A1540" s="338" t="s">
        <v>2707</v>
      </c>
      <c r="B1540" s="254" t="s">
        <v>2708</v>
      </c>
      <c r="C1540" s="264" t="s">
        <v>569</v>
      </c>
      <c r="D1540" s="340">
        <v>68.599999999999994</v>
      </c>
      <c r="E1540" s="340">
        <v>7.46</v>
      </c>
      <c r="F1540" s="340">
        <v>76.06</v>
      </c>
    </row>
    <row r="1541" spans="1:6" ht="12.75" customHeight="1" x14ac:dyDescent="0.2">
      <c r="A1541" s="336" t="s">
        <v>2709</v>
      </c>
      <c r="B1541" s="251" t="s">
        <v>2710</v>
      </c>
      <c r="C1541" s="252" t="s">
        <v>569</v>
      </c>
      <c r="D1541" s="337">
        <v>174.52</v>
      </c>
      <c r="E1541" s="337">
        <v>7.46</v>
      </c>
      <c r="F1541" s="337">
        <v>181.98</v>
      </c>
    </row>
    <row r="1542" spans="1:6" ht="12.75" customHeight="1" x14ac:dyDescent="0.2">
      <c r="A1542" s="336" t="s">
        <v>2711</v>
      </c>
      <c r="B1542" s="251" t="s">
        <v>2712</v>
      </c>
      <c r="C1542" s="252" t="s">
        <v>780</v>
      </c>
      <c r="D1542" s="337">
        <v>29.11</v>
      </c>
      <c r="E1542" s="337">
        <v>6.36</v>
      </c>
      <c r="F1542" s="337">
        <v>35.47</v>
      </c>
    </row>
    <row r="1543" spans="1:6" ht="25.5" customHeight="1" x14ac:dyDescent="0.25">
      <c r="A1543" s="338" t="s">
        <v>2713</v>
      </c>
      <c r="B1543" s="254" t="s">
        <v>2714</v>
      </c>
      <c r="C1543" s="264" t="s">
        <v>569</v>
      </c>
      <c r="D1543" s="340">
        <v>42.52</v>
      </c>
      <c r="E1543" s="340">
        <v>6.36</v>
      </c>
      <c r="F1543" s="340">
        <v>48.88</v>
      </c>
    </row>
    <row r="1544" spans="1:6" ht="25.5" customHeight="1" x14ac:dyDescent="0.25">
      <c r="A1544" s="338" t="s">
        <v>2715</v>
      </c>
      <c r="B1544" s="254" t="s">
        <v>2716</v>
      </c>
      <c r="C1544" s="264" t="s">
        <v>569</v>
      </c>
      <c r="D1544" s="340">
        <v>64.25</v>
      </c>
      <c r="E1544" s="340">
        <v>6.36</v>
      </c>
      <c r="F1544" s="340">
        <v>70.61</v>
      </c>
    </row>
    <row r="1545" spans="1:6" ht="25.5" customHeight="1" x14ac:dyDescent="0.25">
      <c r="A1545" s="338" t="s">
        <v>2717</v>
      </c>
      <c r="B1545" s="254" t="s">
        <v>2718</v>
      </c>
      <c r="C1545" s="264" t="s">
        <v>780</v>
      </c>
      <c r="D1545" s="340">
        <v>261.29000000000002</v>
      </c>
      <c r="E1545" s="340">
        <v>13.46</v>
      </c>
      <c r="F1545" s="340">
        <v>274.75</v>
      </c>
    </row>
    <row r="1546" spans="1:6" ht="25.5" customHeight="1" x14ac:dyDescent="0.25">
      <c r="A1546" s="338" t="s">
        <v>2719</v>
      </c>
      <c r="B1546" s="254" t="s">
        <v>2720</v>
      </c>
      <c r="C1546" s="264" t="s">
        <v>569</v>
      </c>
      <c r="D1546" s="340">
        <v>72.69</v>
      </c>
      <c r="E1546" s="340">
        <v>7.46</v>
      </c>
      <c r="F1546" s="340">
        <v>80.150000000000006</v>
      </c>
    </row>
    <row r="1547" spans="1:6" ht="12.75" customHeight="1" x14ac:dyDescent="0.25">
      <c r="A1547" s="338" t="s">
        <v>2721</v>
      </c>
      <c r="B1547" s="253" t="s">
        <v>2722</v>
      </c>
      <c r="C1547" s="264" t="s">
        <v>569</v>
      </c>
      <c r="D1547" s="340">
        <v>89.42</v>
      </c>
      <c r="E1547" s="340">
        <v>7.46</v>
      </c>
      <c r="F1547" s="340">
        <v>96.88</v>
      </c>
    </row>
    <row r="1548" spans="1:6" ht="12.75" customHeight="1" x14ac:dyDescent="0.2">
      <c r="A1548" s="338" t="s">
        <v>2723</v>
      </c>
      <c r="B1548" s="253" t="s">
        <v>2724</v>
      </c>
      <c r="C1548" s="264" t="s">
        <v>569</v>
      </c>
      <c r="D1548" s="340">
        <v>190.87</v>
      </c>
      <c r="E1548" s="344">
        <v>5.4</v>
      </c>
      <c r="F1548" s="340">
        <v>196.27</v>
      </c>
    </row>
    <row r="1549" spans="1:6" ht="12.75" customHeight="1" x14ac:dyDescent="0.2">
      <c r="A1549" s="338" t="s">
        <v>2725</v>
      </c>
      <c r="B1549" s="253" t="s">
        <v>2726</v>
      </c>
      <c r="C1549" s="264" t="s">
        <v>569</v>
      </c>
      <c r="D1549" s="340">
        <v>217.04</v>
      </c>
      <c r="E1549" s="344">
        <v>7.46</v>
      </c>
      <c r="F1549" s="340">
        <v>224.5</v>
      </c>
    </row>
    <row r="1550" spans="1:6" ht="12.75" customHeight="1" x14ac:dyDescent="0.25">
      <c r="A1550" s="338" t="s">
        <v>2727</v>
      </c>
      <c r="B1550" s="253" t="s">
        <v>7089</v>
      </c>
      <c r="C1550" s="264" t="s">
        <v>569</v>
      </c>
      <c r="D1550" s="340">
        <v>600.19000000000005</v>
      </c>
      <c r="E1550" s="340">
        <v>65.78</v>
      </c>
      <c r="F1550" s="340">
        <v>665.97</v>
      </c>
    </row>
    <row r="1551" spans="1:6" ht="22.9" customHeight="1" x14ac:dyDescent="0.25">
      <c r="A1551" s="338" t="s">
        <v>2728</v>
      </c>
      <c r="B1551" s="253" t="s">
        <v>2729</v>
      </c>
      <c r="C1551" s="264" t="s">
        <v>569</v>
      </c>
      <c r="D1551" s="340">
        <v>132.88</v>
      </c>
      <c r="E1551" s="340">
        <v>65.78</v>
      </c>
      <c r="F1551" s="340">
        <v>198.66</v>
      </c>
    </row>
    <row r="1552" spans="1:6" ht="12.75" customHeight="1" x14ac:dyDescent="0.25">
      <c r="A1552" s="338" t="s">
        <v>2730</v>
      </c>
      <c r="B1552" s="253" t="s">
        <v>2731</v>
      </c>
      <c r="C1552" s="264" t="s">
        <v>569</v>
      </c>
      <c r="D1552" s="340">
        <v>27.53</v>
      </c>
      <c r="E1552" s="340">
        <v>42.51</v>
      </c>
      <c r="F1552" s="340">
        <v>70.040000000000006</v>
      </c>
    </row>
    <row r="1553" spans="1:6" ht="12.75" customHeight="1" x14ac:dyDescent="0.25">
      <c r="A1553" s="338" t="s">
        <v>2732</v>
      </c>
      <c r="B1553" s="253" t="s">
        <v>2733</v>
      </c>
      <c r="C1553" s="264" t="s">
        <v>569</v>
      </c>
      <c r="D1553" s="340">
        <v>177.99</v>
      </c>
      <c r="E1553" s="340">
        <v>7.46</v>
      </c>
      <c r="F1553" s="340">
        <v>185.45</v>
      </c>
    </row>
    <row r="1554" spans="1:6" ht="12.75" customHeight="1" x14ac:dyDescent="0.25">
      <c r="A1554" s="338" t="s">
        <v>2734</v>
      </c>
      <c r="B1554" s="253" t="s">
        <v>2735</v>
      </c>
      <c r="C1554" s="264" t="s">
        <v>569</v>
      </c>
      <c r="D1554" s="340">
        <v>10982.81</v>
      </c>
      <c r="E1554" s="340"/>
      <c r="F1554" s="340">
        <v>10982.81</v>
      </c>
    </row>
    <row r="1555" spans="1:6" ht="12.75" customHeight="1" x14ac:dyDescent="0.25">
      <c r="A1555" s="338" t="s">
        <v>2736</v>
      </c>
      <c r="B1555" s="253" t="s">
        <v>7090</v>
      </c>
      <c r="C1555" s="264" t="s">
        <v>569</v>
      </c>
      <c r="D1555" s="340">
        <v>14426.47</v>
      </c>
      <c r="E1555" s="340"/>
      <c r="F1555" s="340">
        <v>14426.47</v>
      </c>
    </row>
    <row r="1556" spans="1:6" ht="12.75" customHeight="1" x14ac:dyDescent="0.25">
      <c r="A1556" s="338" t="s">
        <v>2737</v>
      </c>
      <c r="B1556" s="253" t="s">
        <v>7091</v>
      </c>
      <c r="C1556" s="264" t="s">
        <v>780</v>
      </c>
      <c r="D1556" s="340">
        <v>727.12</v>
      </c>
      <c r="E1556" s="340">
        <v>87.7</v>
      </c>
      <c r="F1556" s="340">
        <v>814.82</v>
      </c>
    </row>
    <row r="1557" spans="1:6" ht="22.9" customHeight="1" x14ac:dyDescent="0.25">
      <c r="A1557" s="338" t="s">
        <v>2738</v>
      </c>
      <c r="B1557" s="253" t="s">
        <v>7092</v>
      </c>
      <c r="C1557" s="264" t="s">
        <v>780</v>
      </c>
      <c r="D1557" s="340">
        <v>1447.67</v>
      </c>
      <c r="E1557" s="340">
        <v>175.4</v>
      </c>
      <c r="F1557" s="340">
        <v>1623.07</v>
      </c>
    </row>
    <row r="1558" spans="1:6" ht="25.5" customHeight="1" x14ac:dyDescent="0.25">
      <c r="A1558" s="338" t="s">
        <v>2739</v>
      </c>
      <c r="B1558" s="254" t="s">
        <v>2740</v>
      </c>
      <c r="C1558" s="264" t="s">
        <v>780</v>
      </c>
      <c r="D1558" s="340">
        <v>1065.1600000000001</v>
      </c>
      <c r="E1558" s="340">
        <v>175.4</v>
      </c>
      <c r="F1558" s="340">
        <v>1240.56</v>
      </c>
    </row>
    <row r="1559" spans="1:6" ht="22.9" customHeight="1" x14ac:dyDescent="0.25">
      <c r="A1559" s="338" t="s">
        <v>2741</v>
      </c>
      <c r="B1559" s="253" t="s">
        <v>2742</v>
      </c>
      <c r="C1559" s="264" t="s">
        <v>780</v>
      </c>
      <c r="D1559" s="340">
        <v>1165.3900000000001</v>
      </c>
      <c r="E1559" s="340">
        <v>175.4</v>
      </c>
      <c r="F1559" s="340">
        <v>1340.79</v>
      </c>
    </row>
    <row r="1560" spans="1:6" ht="12.75" customHeight="1" x14ac:dyDescent="0.2">
      <c r="A1560" s="336" t="s">
        <v>2743</v>
      </c>
      <c r="B1560" s="251" t="s">
        <v>2744</v>
      </c>
      <c r="C1560" s="252" t="s">
        <v>52</v>
      </c>
      <c r="D1560" s="337">
        <v>44.68</v>
      </c>
      <c r="E1560" s="337">
        <v>10.27</v>
      </c>
      <c r="F1560" s="337">
        <v>54.95</v>
      </c>
    </row>
    <row r="1561" spans="1:6" ht="12.75" customHeight="1" x14ac:dyDescent="0.2">
      <c r="A1561" s="338" t="s">
        <v>7093</v>
      </c>
      <c r="B1561" s="253" t="s">
        <v>2745</v>
      </c>
      <c r="C1561" s="264"/>
      <c r="D1561" s="340"/>
      <c r="E1561" s="344"/>
      <c r="F1561" s="340"/>
    </row>
    <row r="1562" spans="1:6" ht="12.75" customHeight="1" x14ac:dyDescent="0.2">
      <c r="A1562" s="338" t="s">
        <v>7094</v>
      </c>
      <c r="B1562" s="253" t="s">
        <v>2746</v>
      </c>
      <c r="C1562" s="264"/>
      <c r="D1562" s="340"/>
      <c r="E1562" s="344"/>
      <c r="F1562" s="340"/>
    </row>
    <row r="1563" spans="1:6" ht="12.75" customHeight="1" x14ac:dyDescent="0.2">
      <c r="A1563" s="338" t="s">
        <v>2747</v>
      </c>
      <c r="B1563" s="253" t="s">
        <v>2748</v>
      </c>
      <c r="C1563" s="264" t="s">
        <v>52</v>
      </c>
      <c r="D1563" s="340">
        <v>6.33</v>
      </c>
      <c r="E1563" s="344">
        <v>13.27</v>
      </c>
      <c r="F1563" s="340">
        <v>19.600000000000001</v>
      </c>
    </row>
    <row r="1564" spans="1:6" ht="12" customHeight="1" x14ac:dyDescent="0.25">
      <c r="A1564" s="333" t="s">
        <v>2749</v>
      </c>
      <c r="B1564" s="247" t="s">
        <v>2750</v>
      </c>
      <c r="C1564" s="247" t="s">
        <v>32</v>
      </c>
      <c r="D1564" s="334">
        <v>37.01</v>
      </c>
      <c r="E1564" s="335">
        <v>59.37</v>
      </c>
      <c r="F1564" s="335">
        <v>96.38</v>
      </c>
    </row>
    <row r="1565" spans="1:6" ht="25.5" customHeight="1" x14ac:dyDescent="0.25">
      <c r="A1565" s="338" t="s">
        <v>2751</v>
      </c>
      <c r="B1565" s="254" t="s">
        <v>2752</v>
      </c>
      <c r="C1565" s="264" t="s">
        <v>52</v>
      </c>
      <c r="D1565" s="340">
        <v>7.88</v>
      </c>
      <c r="E1565" s="339">
        <v>13.27</v>
      </c>
      <c r="F1565" s="340">
        <v>21.15</v>
      </c>
    </row>
    <row r="1566" spans="1:6" ht="12.75" customHeight="1" x14ac:dyDescent="0.2">
      <c r="A1566" s="338" t="s">
        <v>2753</v>
      </c>
      <c r="B1566" s="253" t="s">
        <v>2754</v>
      </c>
      <c r="C1566" s="264" t="s">
        <v>32</v>
      </c>
      <c r="D1566" s="340">
        <v>18.059999999999999</v>
      </c>
      <c r="E1566" s="344">
        <v>13.27</v>
      </c>
      <c r="F1566" s="340">
        <v>31.33</v>
      </c>
    </row>
    <row r="1567" spans="1:6" ht="12.75" customHeight="1" x14ac:dyDescent="0.2">
      <c r="A1567" s="336" t="s">
        <v>2755</v>
      </c>
      <c r="B1567" s="251" t="s">
        <v>2756</v>
      </c>
      <c r="C1567" s="252" t="s">
        <v>32</v>
      </c>
      <c r="D1567" s="337">
        <v>12.91</v>
      </c>
      <c r="E1567" s="337">
        <v>13.27</v>
      </c>
      <c r="F1567" s="337">
        <v>26.18</v>
      </c>
    </row>
    <row r="1568" spans="1:6" ht="12.75" customHeight="1" x14ac:dyDescent="0.2">
      <c r="A1568" s="338" t="s">
        <v>7095</v>
      </c>
      <c r="B1568" s="253" t="s">
        <v>2757</v>
      </c>
      <c r="C1568" s="264"/>
      <c r="D1568" s="344"/>
      <c r="E1568" s="340"/>
      <c r="F1568" s="340"/>
    </row>
    <row r="1569" spans="1:6" ht="12.75" customHeight="1" x14ac:dyDescent="0.25">
      <c r="A1569" s="338" t="s">
        <v>2758</v>
      </c>
      <c r="B1569" s="253" t="s">
        <v>2759</v>
      </c>
      <c r="C1569" s="264" t="s">
        <v>52</v>
      </c>
      <c r="D1569" s="340">
        <v>8.9</v>
      </c>
      <c r="E1569" s="340">
        <v>11.22</v>
      </c>
      <c r="F1569" s="340">
        <v>20.12</v>
      </c>
    </row>
    <row r="1570" spans="1:6" ht="12.75" customHeight="1" x14ac:dyDescent="0.2">
      <c r="A1570" s="338" t="s">
        <v>2760</v>
      </c>
      <c r="B1570" s="253" t="s">
        <v>2761</v>
      </c>
      <c r="C1570" s="264" t="s">
        <v>52</v>
      </c>
      <c r="D1570" s="344">
        <v>14.62</v>
      </c>
      <c r="E1570" s="340">
        <v>11.22</v>
      </c>
      <c r="F1570" s="340">
        <v>25.84</v>
      </c>
    </row>
    <row r="1571" spans="1:6" ht="12.75" customHeight="1" x14ac:dyDescent="0.25">
      <c r="A1571" s="338" t="s">
        <v>2762</v>
      </c>
      <c r="B1571" s="253" t="s">
        <v>2763</v>
      </c>
      <c r="C1571" s="264" t="s">
        <v>52</v>
      </c>
      <c r="D1571" s="340">
        <v>9.81</v>
      </c>
      <c r="E1571" s="340">
        <v>11.22</v>
      </c>
      <c r="F1571" s="340">
        <v>21.03</v>
      </c>
    </row>
    <row r="1572" spans="1:6" ht="12.75" customHeight="1" x14ac:dyDescent="0.2">
      <c r="A1572" s="338" t="s">
        <v>2764</v>
      </c>
      <c r="B1572" s="253" t="s">
        <v>2765</v>
      </c>
      <c r="C1572" s="264" t="s">
        <v>52</v>
      </c>
      <c r="D1572" s="344">
        <v>20.66</v>
      </c>
      <c r="E1572" s="340">
        <v>11.22</v>
      </c>
      <c r="F1572" s="340">
        <v>31.88</v>
      </c>
    </row>
    <row r="1573" spans="1:6" ht="12.75" customHeight="1" x14ac:dyDescent="0.25">
      <c r="A1573" s="338" t="s">
        <v>7096</v>
      </c>
      <c r="B1573" s="253" t="s">
        <v>7097</v>
      </c>
      <c r="C1573" s="264"/>
      <c r="D1573" s="340"/>
      <c r="E1573" s="340"/>
      <c r="F1573" s="340"/>
    </row>
    <row r="1574" spans="1:6" ht="12.75" customHeight="1" x14ac:dyDescent="0.25">
      <c r="A1574" s="338" t="s">
        <v>2766</v>
      </c>
      <c r="B1574" s="253" t="s">
        <v>2767</v>
      </c>
      <c r="C1574" s="264" t="s">
        <v>32</v>
      </c>
      <c r="D1574" s="340">
        <v>54.07</v>
      </c>
      <c r="E1574" s="340">
        <v>13.66</v>
      </c>
      <c r="F1574" s="340">
        <v>67.73</v>
      </c>
    </row>
    <row r="1575" spans="1:6" ht="12.75" customHeight="1" x14ac:dyDescent="0.25">
      <c r="A1575" s="338" t="s">
        <v>7098</v>
      </c>
      <c r="B1575" s="253" t="s">
        <v>2768</v>
      </c>
      <c r="C1575" s="264"/>
      <c r="D1575" s="340"/>
      <c r="E1575" s="340"/>
      <c r="F1575" s="340"/>
    </row>
    <row r="1576" spans="1:6" ht="12.75" customHeight="1" x14ac:dyDescent="0.25">
      <c r="A1576" s="338" t="s">
        <v>7099</v>
      </c>
      <c r="B1576" s="253" t="s">
        <v>2769</v>
      </c>
      <c r="C1576" s="264"/>
      <c r="D1576" s="340"/>
      <c r="E1576" s="340"/>
      <c r="F1576" s="340"/>
    </row>
    <row r="1577" spans="1:6" ht="22.9" customHeight="1" x14ac:dyDescent="0.25">
      <c r="A1577" s="338" t="s">
        <v>2770</v>
      </c>
      <c r="B1577" s="253" t="s">
        <v>7100</v>
      </c>
      <c r="C1577" s="264" t="s">
        <v>52</v>
      </c>
      <c r="D1577" s="340">
        <v>180.24</v>
      </c>
      <c r="E1577" s="340">
        <v>11.22</v>
      </c>
      <c r="F1577" s="340">
        <v>191.46</v>
      </c>
    </row>
    <row r="1578" spans="1:6" ht="12.75" customHeight="1" x14ac:dyDescent="0.25">
      <c r="A1578" s="338" t="s">
        <v>2771</v>
      </c>
      <c r="B1578" s="253" t="s">
        <v>7101</v>
      </c>
      <c r="C1578" s="264" t="s">
        <v>569</v>
      </c>
      <c r="D1578" s="340">
        <v>111.73</v>
      </c>
      <c r="E1578" s="340">
        <v>11.22</v>
      </c>
      <c r="F1578" s="340">
        <v>122.95</v>
      </c>
    </row>
    <row r="1579" spans="1:6" ht="12.75" customHeight="1" x14ac:dyDescent="0.25">
      <c r="A1579" s="338" t="s">
        <v>2772</v>
      </c>
      <c r="B1579" s="253" t="s">
        <v>7102</v>
      </c>
      <c r="C1579" s="264" t="s">
        <v>569</v>
      </c>
      <c r="D1579" s="340">
        <v>150.19999999999999</v>
      </c>
      <c r="E1579" s="340">
        <v>11.22</v>
      </c>
      <c r="F1579" s="340">
        <v>161.41999999999999</v>
      </c>
    </row>
    <row r="1580" spans="1:6" ht="12.75" customHeight="1" x14ac:dyDescent="0.25">
      <c r="A1580" s="338" t="s">
        <v>2773</v>
      </c>
      <c r="B1580" s="253" t="s">
        <v>7103</v>
      </c>
      <c r="C1580" s="264" t="s">
        <v>569</v>
      </c>
      <c r="D1580" s="340">
        <v>350.98</v>
      </c>
      <c r="E1580" s="340">
        <v>11.22</v>
      </c>
      <c r="F1580" s="340">
        <v>362.2</v>
      </c>
    </row>
    <row r="1581" spans="1:6" ht="12.75" customHeight="1" x14ac:dyDescent="0.25">
      <c r="A1581" s="338" t="s">
        <v>110</v>
      </c>
      <c r="B1581" s="253" t="s">
        <v>111</v>
      </c>
      <c r="C1581" s="264" t="s">
        <v>569</v>
      </c>
      <c r="D1581" s="340">
        <v>204.88</v>
      </c>
      <c r="E1581" s="340">
        <v>11.22</v>
      </c>
      <c r="F1581" s="340">
        <v>216.1</v>
      </c>
    </row>
    <row r="1582" spans="1:6" ht="12.75" customHeight="1" x14ac:dyDescent="0.25">
      <c r="A1582" s="338" t="s">
        <v>112</v>
      </c>
      <c r="B1582" s="253" t="s">
        <v>113</v>
      </c>
      <c r="C1582" s="264" t="s">
        <v>569</v>
      </c>
      <c r="D1582" s="340">
        <v>172.18</v>
      </c>
      <c r="E1582" s="340">
        <v>11.22</v>
      </c>
      <c r="F1582" s="340">
        <v>183.4</v>
      </c>
    </row>
    <row r="1583" spans="1:6" ht="22.9" customHeight="1" x14ac:dyDescent="0.25">
      <c r="A1583" s="338" t="s">
        <v>2774</v>
      </c>
      <c r="B1583" s="253" t="s">
        <v>2775</v>
      </c>
      <c r="C1583" s="264" t="s">
        <v>569</v>
      </c>
      <c r="D1583" s="340">
        <v>386.01</v>
      </c>
      <c r="E1583" s="340">
        <v>11.22</v>
      </c>
      <c r="F1583" s="340">
        <v>397.23</v>
      </c>
    </row>
    <row r="1584" spans="1:6" ht="12.75" customHeight="1" x14ac:dyDescent="0.25">
      <c r="A1584" s="338" t="s">
        <v>2776</v>
      </c>
      <c r="B1584" s="253" t="s">
        <v>7104</v>
      </c>
      <c r="C1584" s="264" t="s">
        <v>569</v>
      </c>
      <c r="D1584" s="340">
        <v>312.75</v>
      </c>
      <c r="E1584" s="340">
        <v>11.22</v>
      </c>
      <c r="F1584" s="340">
        <v>323.97000000000003</v>
      </c>
    </row>
    <row r="1585" spans="1:6" ht="12.75" customHeight="1" x14ac:dyDescent="0.25">
      <c r="A1585" s="338" t="s">
        <v>2777</v>
      </c>
      <c r="B1585" s="253" t="s">
        <v>7105</v>
      </c>
      <c r="C1585" s="264" t="s">
        <v>569</v>
      </c>
      <c r="D1585" s="340">
        <v>138.31</v>
      </c>
      <c r="E1585" s="340">
        <v>11.22</v>
      </c>
      <c r="F1585" s="340">
        <v>149.53</v>
      </c>
    </row>
    <row r="1586" spans="1:6" ht="12.75" customHeight="1" x14ac:dyDescent="0.25">
      <c r="A1586" s="338" t="s">
        <v>114</v>
      </c>
      <c r="B1586" s="253" t="s">
        <v>7106</v>
      </c>
      <c r="C1586" s="264" t="s">
        <v>569</v>
      </c>
      <c r="D1586" s="340">
        <v>462.97</v>
      </c>
      <c r="E1586" s="340">
        <v>18.71</v>
      </c>
      <c r="F1586" s="340">
        <v>481.68</v>
      </c>
    </row>
    <row r="1587" spans="1:6" ht="12.75" customHeight="1" x14ac:dyDescent="0.25">
      <c r="A1587" s="338" t="s">
        <v>7107</v>
      </c>
      <c r="B1587" s="253" t="s">
        <v>2778</v>
      </c>
      <c r="C1587" s="264"/>
      <c r="D1587" s="340"/>
      <c r="E1587" s="340"/>
      <c r="F1587" s="340"/>
    </row>
    <row r="1588" spans="1:6" ht="12.75" customHeight="1" x14ac:dyDescent="0.25">
      <c r="A1588" s="338" t="s">
        <v>2779</v>
      </c>
      <c r="B1588" s="253" t="s">
        <v>7108</v>
      </c>
      <c r="C1588" s="264" t="s">
        <v>569</v>
      </c>
      <c r="D1588" s="340">
        <v>2622.95</v>
      </c>
      <c r="E1588" s="340">
        <v>58.34</v>
      </c>
      <c r="F1588" s="340">
        <v>2681.29</v>
      </c>
    </row>
    <row r="1589" spans="1:6" ht="25.5" customHeight="1" x14ac:dyDescent="0.25">
      <c r="A1589" s="338" t="s">
        <v>2780</v>
      </c>
      <c r="B1589" s="254" t="s">
        <v>7109</v>
      </c>
      <c r="C1589" s="264" t="s">
        <v>569</v>
      </c>
      <c r="D1589" s="340">
        <v>3550.61</v>
      </c>
      <c r="E1589" s="340">
        <v>58.34</v>
      </c>
      <c r="F1589" s="340">
        <v>3608.95</v>
      </c>
    </row>
    <row r="1590" spans="1:6" ht="12.75" customHeight="1" x14ac:dyDescent="0.25">
      <c r="A1590" s="338" t="s">
        <v>7110</v>
      </c>
      <c r="B1590" s="253" t="s">
        <v>2781</v>
      </c>
      <c r="C1590" s="264"/>
      <c r="D1590" s="340"/>
      <c r="E1590" s="340"/>
      <c r="F1590" s="340"/>
    </row>
    <row r="1591" spans="1:6" ht="12.75" customHeight="1" x14ac:dyDescent="0.25">
      <c r="A1591" s="338" t="s">
        <v>2782</v>
      </c>
      <c r="B1591" s="253" t="s">
        <v>7111</v>
      </c>
      <c r="C1591" s="264" t="s">
        <v>21</v>
      </c>
      <c r="D1591" s="340">
        <v>339.34</v>
      </c>
      <c r="E1591" s="340">
        <v>20.56</v>
      </c>
      <c r="F1591" s="340">
        <v>359.9</v>
      </c>
    </row>
    <row r="1592" spans="1:6" ht="12.75" customHeight="1" x14ac:dyDescent="0.25">
      <c r="A1592" s="338" t="s">
        <v>2783</v>
      </c>
      <c r="B1592" s="253" t="s">
        <v>7112</v>
      </c>
      <c r="C1592" s="264" t="s">
        <v>21</v>
      </c>
      <c r="D1592" s="340">
        <v>184.95</v>
      </c>
      <c r="E1592" s="340">
        <v>8.6</v>
      </c>
      <c r="F1592" s="340">
        <v>193.55</v>
      </c>
    </row>
    <row r="1593" spans="1:6" ht="12.75" customHeight="1" x14ac:dyDescent="0.2">
      <c r="A1593" s="338" t="s">
        <v>2784</v>
      </c>
      <c r="B1593" s="253" t="s">
        <v>7113</v>
      </c>
      <c r="C1593" s="264" t="s">
        <v>21</v>
      </c>
      <c r="D1593" s="340">
        <v>116.92</v>
      </c>
      <c r="E1593" s="344">
        <v>24.13</v>
      </c>
      <c r="F1593" s="340">
        <v>141.05000000000001</v>
      </c>
    </row>
    <row r="1594" spans="1:6" ht="25.5" customHeight="1" x14ac:dyDescent="0.25">
      <c r="A1594" s="338" t="s">
        <v>2785</v>
      </c>
      <c r="B1594" s="254" t="s">
        <v>7114</v>
      </c>
      <c r="C1594" s="264" t="s">
        <v>21</v>
      </c>
      <c r="D1594" s="340">
        <v>123.46</v>
      </c>
      <c r="E1594" s="339">
        <v>24.13</v>
      </c>
      <c r="F1594" s="340">
        <v>147.59</v>
      </c>
    </row>
    <row r="1595" spans="1:6" ht="25.5" customHeight="1" x14ac:dyDescent="0.25">
      <c r="A1595" s="338" t="s">
        <v>2786</v>
      </c>
      <c r="B1595" s="254" t="s">
        <v>7115</v>
      </c>
      <c r="C1595" s="264" t="s">
        <v>569</v>
      </c>
      <c r="D1595" s="340">
        <v>4.54</v>
      </c>
      <c r="E1595" s="340">
        <v>1.31</v>
      </c>
      <c r="F1595" s="340">
        <v>5.85</v>
      </c>
    </row>
    <row r="1596" spans="1:6" ht="25.5" customHeight="1" x14ac:dyDescent="0.25">
      <c r="A1596" s="338" t="s">
        <v>2787</v>
      </c>
      <c r="B1596" s="254" t="s">
        <v>7116</v>
      </c>
      <c r="C1596" s="264" t="s">
        <v>52</v>
      </c>
      <c r="D1596" s="340">
        <v>499.33</v>
      </c>
      <c r="E1596" s="340"/>
      <c r="F1596" s="340">
        <v>499.33</v>
      </c>
    </row>
    <row r="1597" spans="1:6" ht="34.9" customHeight="1" x14ac:dyDescent="0.25">
      <c r="A1597" s="341" t="s">
        <v>2788</v>
      </c>
      <c r="B1597" s="253" t="s">
        <v>7117</v>
      </c>
      <c r="C1597" s="265" t="s">
        <v>21</v>
      </c>
      <c r="D1597" s="343">
        <v>5.43</v>
      </c>
      <c r="E1597" s="343">
        <v>8.5</v>
      </c>
      <c r="F1597" s="343">
        <v>13.93</v>
      </c>
    </row>
    <row r="1598" spans="1:6" ht="34.15" customHeight="1" x14ac:dyDescent="0.25">
      <c r="A1598" s="341" t="s">
        <v>2789</v>
      </c>
      <c r="B1598" s="253" t="s">
        <v>7118</v>
      </c>
      <c r="C1598" s="265" t="s">
        <v>569</v>
      </c>
      <c r="D1598" s="343">
        <v>0.5</v>
      </c>
      <c r="E1598" s="343">
        <v>13.69</v>
      </c>
      <c r="F1598" s="343">
        <v>14.19</v>
      </c>
    </row>
    <row r="1599" spans="1:6" ht="12.75" customHeight="1" x14ac:dyDescent="0.25">
      <c r="A1599" s="338" t="s">
        <v>467</v>
      </c>
      <c r="B1599" s="253" t="s">
        <v>7119</v>
      </c>
      <c r="C1599" s="264" t="s">
        <v>21</v>
      </c>
      <c r="D1599" s="340">
        <v>82.5</v>
      </c>
      <c r="E1599" s="340">
        <v>13.32</v>
      </c>
      <c r="F1599" s="340">
        <v>95.82</v>
      </c>
    </row>
    <row r="1600" spans="1:6" ht="12.75" customHeight="1" x14ac:dyDescent="0.2">
      <c r="A1600" s="336" t="s">
        <v>7120</v>
      </c>
      <c r="B1600" s="251" t="s">
        <v>2790</v>
      </c>
      <c r="C1600" s="252"/>
      <c r="D1600" s="337"/>
      <c r="E1600" s="337"/>
      <c r="F1600" s="337"/>
    </row>
    <row r="1601" spans="1:6" ht="12.75" customHeight="1" x14ac:dyDescent="0.2">
      <c r="A1601" s="336" t="s">
        <v>2791</v>
      </c>
      <c r="B1601" s="251" t="s">
        <v>2792</v>
      </c>
      <c r="C1601" s="252" t="s">
        <v>569</v>
      </c>
      <c r="D1601" s="337">
        <v>11.6</v>
      </c>
      <c r="E1601" s="337">
        <v>1.31</v>
      </c>
      <c r="F1601" s="337">
        <v>12.91</v>
      </c>
    </row>
    <row r="1602" spans="1:6" ht="12.75" customHeight="1" x14ac:dyDescent="0.25">
      <c r="A1602" s="338" t="s">
        <v>2793</v>
      </c>
      <c r="B1602" s="253" t="s">
        <v>2794</v>
      </c>
      <c r="C1602" s="264" t="s">
        <v>569</v>
      </c>
      <c r="D1602" s="340">
        <v>11.44</v>
      </c>
      <c r="E1602" s="340">
        <v>1.31</v>
      </c>
      <c r="F1602" s="340">
        <v>12.75</v>
      </c>
    </row>
    <row r="1603" spans="1:6" ht="12.75" customHeight="1" x14ac:dyDescent="0.25">
      <c r="A1603" s="338" t="s">
        <v>2795</v>
      </c>
      <c r="B1603" s="253" t="s">
        <v>2796</v>
      </c>
      <c r="C1603" s="264" t="s">
        <v>569</v>
      </c>
      <c r="D1603" s="340">
        <v>24.27</v>
      </c>
      <c r="E1603" s="340">
        <v>1.31</v>
      </c>
      <c r="F1603" s="340">
        <v>25.58</v>
      </c>
    </row>
    <row r="1604" spans="1:6" ht="12.75" customHeight="1" x14ac:dyDescent="0.25">
      <c r="A1604" s="338" t="s">
        <v>2797</v>
      </c>
      <c r="B1604" s="253" t="s">
        <v>7121</v>
      </c>
      <c r="C1604" s="264" t="s">
        <v>52</v>
      </c>
      <c r="D1604" s="340">
        <v>32.65</v>
      </c>
      <c r="E1604" s="340">
        <v>20.74</v>
      </c>
      <c r="F1604" s="340">
        <v>53.39</v>
      </c>
    </row>
    <row r="1605" spans="1:6" ht="12.75" customHeight="1" x14ac:dyDescent="0.25">
      <c r="A1605" s="338" t="s">
        <v>2798</v>
      </c>
      <c r="B1605" s="253" t="s">
        <v>7122</v>
      </c>
      <c r="C1605" s="264" t="s">
        <v>780</v>
      </c>
      <c r="D1605" s="340">
        <v>242.32</v>
      </c>
      <c r="E1605" s="340">
        <v>20.74</v>
      </c>
      <c r="F1605" s="340">
        <v>263.06</v>
      </c>
    </row>
    <row r="1606" spans="1:6" ht="12.75" customHeight="1" x14ac:dyDescent="0.25">
      <c r="A1606" s="338" t="s">
        <v>2799</v>
      </c>
      <c r="B1606" s="253" t="s">
        <v>7123</v>
      </c>
      <c r="C1606" s="264" t="s">
        <v>780</v>
      </c>
      <c r="D1606" s="340">
        <v>697.92</v>
      </c>
      <c r="E1606" s="340">
        <v>20.74</v>
      </c>
      <c r="F1606" s="340">
        <v>718.66</v>
      </c>
    </row>
    <row r="1607" spans="1:6" ht="12.75" customHeight="1" x14ac:dyDescent="0.2">
      <c r="A1607" s="336" t="s">
        <v>115</v>
      </c>
      <c r="B1607" s="251" t="s">
        <v>7124</v>
      </c>
      <c r="C1607" s="252" t="s">
        <v>569</v>
      </c>
      <c r="D1607" s="337">
        <v>28.98</v>
      </c>
      <c r="E1607" s="337">
        <v>3.37</v>
      </c>
      <c r="F1607" s="337">
        <v>32.35</v>
      </c>
    </row>
    <row r="1608" spans="1:6" ht="22.9" customHeight="1" x14ac:dyDescent="0.25">
      <c r="A1608" s="338" t="s">
        <v>2800</v>
      </c>
      <c r="B1608" s="253" t="s">
        <v>7125</v>
      </c>
      <c r="C1608" s="264" t="s">
        <v>569</v>
      </c>
      <c r="D1608" s="340">
        <v>685.28</v>
      </c>
      <c r="E1608" s="340">
        <v>4.22</v>
      </c>
      <c r="F1608" s="340">
        <v>689.5</v>
      </c>
    </row>
    <row r="1609" spans="1:6" ht="12" customHeight="1" x14ac:dyDescent="0.25">
      <c r="A1609" s="333" t="s">
        <v>2801</v>
      </c>
      <c r="B1609" s="247" t="s">
        <v>2802</v>
      </c>
      <c r="C1609" s="247" t="s">
        <v>569</v>
      </c>
      <c r="D1609" s="334">
        <v>146.38999999999999</v>
      </c>
      <c r="E1609" s="335">
        <v>72.569999999999993</v>
      </c>
      <c r="F1609" s="335">
        <v>218.96</v>
      </c>
    </row>
    <row r="1610" spans="1:6" ht="22.9" customHeight="1" x14ac:dyDescent="0.25">
      <c r="A1610" s="338" t="s">
        <v>2803</v>
      </c>
      <c r="B1610" s="253" t="s">
        <v>7126</v>
      </c>
      <c r="C1610" s="264" t="s">
        <v>569</v>
      </c>
      <c r="D1610" s="340">
        <v>294.29000000000002</v>
      </c>
      <c r="E1610" s="340">
        <v>165.88</v>
      </c>
      <c r="F1610" s="340">
        <v>460.17</v>
      </c>
    </row>
    <row r="1611" spans="1:6" ht="12.75" customHeight="1" x14ac:dyDescent="0.25">
      <c r="A1611" s="338" t="s">
        <v>2804</v>
      </c>
      <c r="B1611" s="253" t="s">
        <v>7127</v>
      </c>
      <c r="C1611" s="264" t="s">
        <v>569</v>
      </c>
      <c r="D1611" s="340">
        <v>228.16</v>
      </c>
      <c r="E1611" s="340">
        <v>18.71</v>
      </c>
      <c r="F1611" s="340">
        <v>246.87</v>
      </c>
    </row>
    <row r="1612" spans="1:6" ht="24" customHeight="1" x14ac:dyDescent="0.25">
      <c r="A1612" s="338" t="s">
        <v>2805</v>
      </c>
      <c r="B1612" s="253" t="s">
        <v>7128</v>
      </c>
      <c r="C1612" s="264" t="s">
        <v>569</v>
      </c>
      <c r="D1612" s="340">
        <v>23.53</v>
      </c>
      <c r="E1612" s="340">
        <v>3.37</v>
      </c>
      <c r="F1612" s="340">
        <v>26.9</v>
      </c>
    </row>
    <row r="1613" spans="1:6" ht="12.75" customHeight="1" x14ac:dyDescent="0.2">
      <c r="A1613" s="336" t="s">
        <v>7129</v>
      </c>
      <c r="B1613" s="251" t="s">
        <v>2806</v>
      </c>
      <c r="C1613" s="252"/>
      <c r="D1613" s="337"/>
      <c r="E1613" s="337"/>
      <c r="F1613" s="337"/>
    </row>
    <row r="1614" spans="1:6" ht="12.75" customHeight="1" x14ac:dyDescent="0.25">
      <c r="A1614" s="338" t="s">
        <v>2807</v>
      </c>
      <c r="B1614" s="253" t="s">
        <v>7130</v>
      </c>
      <c r="C1614" s="264" t="s">
        <v>569</v>
      </c>
      <c r="D1614" s="340">
        <v>978.26</v>
      </c>
      <c r="E1614" s="340">
        <v>4.22</v>
      </c>
      <c r="F1614" s="340">
        <v>982.48</v>
      </c>
    </row>
    <row r="1615" spans="1:6" ht="12.75" customHeight="1" x14ac:dyDescent="0.2">
      <c r="A1615" s="336" t="s">
        <v>116</v>
      </c>
      <c r="B1615" s="251" t="s">
        <v>7131</v>
      </c>
      <c r="C1615" s="252" t="s">
        <v>569</v>
      </c>
      <c r="D1615" s="337">
        <v>1470.58</v>
      </c>
      <c r="E1615" s="337">
        <v>58.34</v>
      </c>
      <c r="F1615" s="337">
        <v>1528.92</v>
      </c>
    </row>
    <row r="1616" spans="1:6" ht="12.75" customHeight="1" x14ac:dyDescent="0.2">
      <c r="A1616" s="336" t="s">
        <v>2808</v>
      </c>
      <c r="B1616" s="251" t="s">
        <v>7132</v>
      </c>
      <c r="C1616" s="252" t="s">
        <v>569</v>
      </c>
      <c r="D1616" s="337">
        <v>3369.72</v>
      </c>
      <c r="E1616" s="337">
        <v>304.20999999999998</v>
      </c>
      <c r="F1616" s="337">
        <v>3673.93</v>
      </c>
    </row>
    <row r="1617" spans="1:6" ht="25.5" customHeight="1" x14ac:dyDescent="0.25">
      <c r="A1617" s="338" t="s">
        <v>117</v>
      </c>
      <c r="B1617" s="254" t="s">
        <v>7133</v>
      </c>
      <c r="C1617" s="264" t="s">
        <v>569</v>
      </c>
      <c r="D1617" s="340">
        <v>1038.28</v>
      </c>
      <c r="E1617" s="340">
        <v>49.91</v>
      </c>
      <c r="F1617" s="340">
        <v>1088.19</v>
      </c>
    </row>
    <row r="1618" spans="1:6" ht="25.5" customHeight="1" x14ac:dyDescent="0.25">
      <c r="A1618" s="338" t="s">
        <v>7134</v>
      </c>
      <c r="B1618" s="254" t="s">
        <v>2809</v>
      </c>
      <c r="C1618" s="264"/>
      <c r="D1618" s="340"/>
      <c r="E1618" s="340"/>
      <c r="F1618" s="340"/>
    </row>
    <row r="1619" spans="1:6" ht="25.5" customHeight="1" x14ac:dyDescent="0.25">
      <c r="A1619" s="338" t="s">
        <v>2810</v>
      </c>
      <c r="B1619" s="254" t="s">
        <v>7135</v>
      </c>
      <c r="C1619" s="264" t="s">
        <v>780</v>
      </c>
      <c r="D1619" s="340">
        <v>132283.84</v>
      </c>
      <c r="E1619" s="340"/>
      <c r="F1619" s="340">
        <v>132283.84</v>
      </c>
    </row>
    <row r="1620" spans="1:6" ht="25.5" customHeight="1" x14ac:dyDescent="0.25">
      <c r="A1620" s="338" t="s">
        <v>2811</v>
      </c>
      <c r="B1620" s="254" t="s">
        <v>7136</v>
      </c>
      <c r="C1620" s="264" t="s">
        <v>780</v>
      </c>
      <c r="D1620" s="340">
        <v>139839.29999999999</v>
      </c>
      <c r="E1620" s="340"/>
      <c r="F1620" s="340">
        <v>139839.29999999999</v>
      </c>
    </row>
    <row r="1621" spans="1:6" ht="34.15" customHeight="1" x14ac:dyDescent="0.25">
      <c r="A1621" s="341" t="s">
        <v>2812</v>
      </c>
      <c r="B1621" s="253" t="s">
        <v>7137</v>
      </c>
      <c r="C1621" s="265" t="s">
        <v>780</v>
      </c>
      <c r="D1621" s="343">
        <v>46652.25</v>
      </c>
      <c r="E1621" s="343"/>
      <c r="F1621" s="343">
        <v>46652.25</v>
      </c>
    </row>
    <row r="1622" spans="1:6" ht="34.9" customHeight="1" x14ac:dyDescent="0.25">
      <c r="A1622" s="341" t="s">
        <v>2813</v>
      </c>
      <c r="B1622" s="253" t="s">
        <v>7138</v>
      </c>
      <c r="C1622" s="265" t="s">
        <v>780</v>
      </c>
      <c r="D1622" s="343">
        <v>36149.870000000003</v>
      </c>
      <c r="E1622" s="343"/>
      <c r="F1622" s="343">
        <v>36149.870000000003</v>
      </c>
    </row>
    <row r="1623" spans="1:6" ht="34.15" customHeight="1" x14ac:dyDescent="0.25">
      <c r="A1623" s="341" t="s">
        <v>7139</v>
      </c>
      <c r="B1623" s="253" t="s">
        <v>2814</v>
      </c>
      <c r="C1623" s="265"/>
      <c r="D1623" s="343"/>
      <c r="E1623" s="343"/>
      <c r="F1623" s="343"/>
    </row>
    <row r="1624" spans="1:6" ht="25.5" customHeight="1" x14ac:dyDescent="0.25">
      <c r="A1624" s="338" t="s">
        <v>7140</v>
      </c>
      <c r="B1624" s="254" t="s">
        <v>2815</v>
      </c>
      <c r="C1624" s="264"/>
      <c r="D1624" s="340"/>
      <c r="E1624" s="340"/>
      <c r="F1624" s="340"/>
    </row>
    <row r="1625" spans="1:6" ht="25.5" customHeight="1" x14ac:dyDescent="0.25">
      <c r="A1625" s="338" t="s">
        <v>2816</v>
      </c>
      <c r="B1625" s="254" t="s">
        <v>2817</v>
      </c>
      <c r="C1625" s="264" t="s">
        <v>21</v>
      </c>
      <c r="D1625" s="340">
        <v>20.97</v>
      </c>
      <c r="E1625" s="340">
        <v>3.37</v>
      </c>
      <c r="F1625" s="340">
        <v>24.34</v>
      </c>
    </row>
    <row r="1626" spans="1:6" ht="25.5" customHeight="1" x14ac:dyDescent="0.25">
      <c r="A1626" s="338" t="s">
        <v>2818</v>
      </c>
      <c r="B1626" s="254" t="s">
        <v>2819</v>
      </c>
      <c r="C1626" s="264" t="s">
        <v>21</v>
      </c>
      <c r="D1626" s="340">
        <v>26.89</v>
      </c>
      <c r="E1626" s="340">
        <v>3.37</v>
      </c>
      <c r="F1626" s="340">
        <v>30.26</v>
      </c>
    </row>
    <row r="1627" spans="1:6" ht="12.75" customHeight="1" x14ac:dyDescent="0.2">
      <c r="A1627" s="336" t="s">
        <v>2820</v>
      </c>
      <c r="B1627" s="251" t="s">
        <v>2821</v>
      </c>
      <c r="C1627" s="252" t="s">
        <v>25</v>
      </c>
      <c r="D1627" s="337">
        <v>567</v>
      </c>
      <c r="E1627" s="337">
        <v>47.24</v>
      </c>
      <c r="F1627" s="337">
        <v>614.24</v>
      </c>
    </row>
    <row r="1628" spans="1:6" ht="25.5" customHeight="1" x14ac:dyDescent="0.25">
      <c r="A1628" s="338" t="s">
        <v>2822</v>
      </c>
      <c r="B1628" s="254" t="s">
        <v>7141</v>
      </c>
      <c r="C1628" s="264" t="s">
        <v>21</v>
      </c>
      <c r="D1628" s="340">
        <v>132.30000000000001</v>
      </c>
      <c r="E1628" s="340">
        <v>6.21</v>
      </c>
      <c r="F1628" s="340">
        <v>138.51</v>
      </c>
    </row>
    <row r="1629" spans="1:6" ht="25.5" customHeight="1" x14ac:dyDescent="0.25">
      <c r="A1629" s="338" t="s">
        <v>2823</v>
      </c>
      <c r="B1629" s="254" t="s">
        <v>7142</v>
      </c>
      <c r="C1629" s="264" t="s">
        <v>21</v>
      </c>
      <c r="D1629" s="340">
        <v>19.21</v>
      </c>
      <c r="E1629" s="340">
        <v>9.17</v>
      </c>
      <c r="F1629" s="340">
        <v>28.38</v>
      </c>
    </row>
    <row r="1630" spans="1:6" ht="12.75" customHeight="1" x14ac:dyDescent="0.2">
      <c r="A1630" s="336" t="s">
        <v>2824</v>
      </c>
      <c r="B1630" s="251" t="s">
        <v>2825</v>
      </c>
      <c r="C1630" s="252" t="s">
        <v>21</v>
      </c>
      <c r="D1630" s="337">
        <v>89.31</v>
      </c>
      <c r="E1630" s="337"/>
      <c r="F1630" s="337">
        <v>89.31</v>
      </c>
    </row>
    <row r="1631" spans="1:6" ht="25.5" customHeight="1" x14ac:dyDescent="0.25">
      <c r="A1631" s="338" t="s">
        <v>2826</v>
      </c>
      <c r="B1631" s="254" t="s">
        <v>7143</v>
      </c>
      <c r="C1631" s="264" t="s">
        <v>21</v>
      </c>
      <c r="D1631" s="340">
        <v>920.35</v>
      </c>
      <c r="E1631" s="340"/>
      <c r="F1631" s="340">
        <v>920.35</v>
      </c>
    </row>
    <row r="1632" spans="1:6" ht="25.5" customHeight="1" x14ac:dyDescent="0.25">
      <c r="A1632" s="338" t="s">
        <v>2827</v>
      </c>
      <c r="B1632" s="254" t="s">
        <v>2828</v>
      </c>
      <c r="C1632" s="264" t="s">
        <v>21</v>
      </c>
      <c r="D1632" s="340">
        <v>78.989999999999995</v>
      </c>
      <c r="E1632" s="340">
        <v>24.88</v>
      </c>
      <c r="F1632" s="340">
        <v>103.87</v>
      </c>
    </row>
    <row r="1633" spans="1:6" ht="25.5" customHeight="1" x14ac:dyDescent="0.25">
      <c r="A1633" s="338" t="s">
        <v>2829</v>
      </c>
      <c r="B1633" s="254" t="s">
        <v>2830</v>
      </c>
      <c r="C1633" s="264" t="s">
        <v>21</v>
      </c>
      <c r="D1633" s="340">
        <v>456.83</v>
      </c>
      <c r="E1633" s="340"/>
      <c r="F1633" s="340">
        <v>456.83</v>
      </c>
    </row>
    <row r="1634" spans="1:6" ht="25.5" customHeight="1" x14ac:dyDescent="0.25">
      <c r="A1634" s="338" t="s">
        <v>7144</v>
      </c>
      <c r="B1634" s="254" t="s">
        <v>2831</v>
      </c>
      <c r="C1634" s="264"/>
      <c r="D1634" s="340"/>
      <c r="E1634" s="340"/>
      <c r="F1634" s="340"/>
    </row>
    <row r="1635" spans="1:6" ht="25.5" customHeight="1" x14ac:dyDescent="0.25">
      <c r="A1635" s="338" t="s">
        <v>2832</v>
      </c>
      <c r="B1635" s="254" t="s">
        <v>2833</v>
      </c>
      <c r="C1635" s="264" t="s">
        <v>52</v>
      </c>
      <c r="D1635" s="340">
        <v>1.58</v>
      </c>
      <c r="E1635" s="340">
        <v>6.15</v>
      </c>
      <c r="F1635" s="340">
        <v>7.73</v>
      </c>
    </row>
    <row r="1636" spans="1:6" ht="25.5" customHeight="1" x14ac:dyDescent="0.25">
      <c r="A1636" s="338" t="s">
        <v>2834</v>
      </c>
      <c r="B1636" s="254" t="s">
        <v>2835</v>
      </c>
      <c r="C1636" s="264" t="s">
        <v>52</v>
      </c>
      <c r="D1636" s="340">
        <v>71.11</v>
      </c>
      <c r="E1636" s="339">
        <v>6.15</v>
      </c>
      <c r="F1636" s="340">
        <v>77.260000000000005</v>
      </c>
    </row>
    <row r="1637" spans="1:6" ht="25.5" customHeight="1" x14ac:dyDescent="0.25">
      <c r="A1637" s="338" t="s">
        <v>2836</v>
      </c>
      <c r="B1637" s="254" t="s">
        <v>7145</v>
      </c>
      <c r="C1637" s="264" t="s">
        <v>52</v>
      </c>
      <c r="D1637" s="340">
        <v>6.12</v>
      </c>
      <c r="E1637" s="340">
        <v>2.57</v>
      </c>
      <c r="F1637" s="340">
        <v>8.69</v>
      </c>
    </row>
    <row r="1638" spans="1:6" ht="25.5" customHeight="1" x14ac:dyDescent="0.25">
      <c r="A1638" s="338" t="s">
        <v>2837</v>
      </c>
      <c r="B1638" s="254" t="s">
        <v>2838</v>
      </c>
      <c r="C1638" s="264" t="s">
        <v>2839</v>
      </c>
      <c r="D1638" s="340">
        <v>0.17</v>
      </c>
      <c r="E1638" s="340">
        <v>0.05</v>
      </c>
      <c r="F1638" s="340">
        <v>0.22</v>
      </c>
    </row>
    <row r="1639" spans="1:6" ht="25.5" customHeight="1" x14ac:dyDescent="0.25">
      <c r="A1639" s="338" t="s">
        <v>2840</v>
      </c>
      <c r="B1639" s="254" t="s">
        <v>2841</v>
      </c>
      <c r="C1639" s="264" t="s">
        <v>52</v>
      </c>
      <c r="D1639" s="340">
        <v>6.68</v>
      </c>
      <c r="E1639" s="340">
        <v>4.1100000000000003</v>
      </c>
      <c r="F1639" s="340">
        <v>10.79</v>
      </c>
    </row>
    <row r="1640" spans="1:6" ht="12.75" customHeight="1" x14ac:dyDescent="0.2">
      <c r="A1640" s="336" t="s">
        <v>2842</v>
      </c>
      <c r="B1640" s="251" t="s">
        <v>2843</v>
      </c>
      <c r="C1640" s="252" t="s">
        <v>2839</v>
      </c>
      <c r="D1640" s="337">
        <v>0.19</v>
      </c>
      <c r="E1640" s="337">
        <v>0.1</v>
      </c>
      <c r="F1640" s="337">
        <v>0.28999999999999998</v>
      </c>
    </row>
    <row r="1641" spans="1:6" ht="12" customHeight="1" x14ac:dyDescent="0.25">
      <c r="A1641" s="333" t="s">
        <v>2844</v>
      </c>
      <c r="B1641" s="247" t="s">
        <v>7146</v>
      </c>
      <c r="C1641" s="247" t="s">
        <v>52</v>
      </c>
      <c r="D1641" s="334">
        <v>241.41</v>
      </c>
      <c r="E1641" s="335">
        <v>3.74</v>
      </c>
      <c r="F1641" s="335">
        <v>245.15</v>
      </c>
    </row>
    <row r="1642" spans="1:6" ht="12.75" customHeight="1" x14ac:dyDescent="0.25">
      <c r="A1642" s="338" t="s">
        <v>2845</v>
      </c>
      <c r="B1642" s="253" t="s">
        <v>7147</v>
      </c>
      <c r="C1642" s="264" t="s">
        <v>52</v>
      </c>
      <c r="D1642" s="340">
        <v>335.92</v>
      </c>
      <c r="E1642" s="340">
        <v>3.74</v>
      </c>
      <c r="F1642" s="340">
        <v>339.66</v>
      </c>
    </row>
    <row r="1643" spans="1:6" ht="12.75" customHeight="1" x14ac:dyDescent="0.25">
      <c r="A1643" s="338" t="s">
        <v>2846</v>
      </c>
      <c r="B1643" s="253" t="s">
        <v>7148</v>
      </c>
      <c r="C1643" s="264" t="s">
        <v>52</v>
      </c>
      <c r="D1643" s="340">
        <v>129.31</v>
      </c>
      <c r="E1643" s="340">
        <v>3.74</v>
      </c>
      <c r="F1643" s="340">
        <v>133.05000000000001</v>
      </c>
    </row>
    <row r="1644" spans="1:6" ht="22.9" customHeight="1" x14ac:dyDescent="0.25">
      <c r="A1644" s="338" t="s">
        <v>2847</v>
      </c>
      <c r="B1644" s="253" t="s">
        <v>7149</v>
      </c>
      <c r="C1644" s="264" t="s">
        <v>52</v>
      </c>
      <c r="D1644" s="340">
        <v>118.98</v>
      </c>
      <c r="E1644" s="340">
        <v>3.74</v>
      </c>
      <c r="F1644" s="340">
        <v>122.72</v>
      </c>
    </row>
    <row r="1645" spans="1:6" ht="25.5" customHeight="1" x14ac:dyDescent="0.25">
      <c r="A1645" s="338" t="s">
        <v>7150</v>
      </c>
      <c r="B1645" s="254" t="s">
        <v>2848</v>
      </c>
      <c r="C1645" s="264"/>
      <c r="D1645" s="340"/>
      <c r="E1645" s="340"/>
      <c r="F1645" s="340"/>
    </row>
    <row r="1646" spans="1:6" ht="25.5" customHeight="1" x14ac:dyDescent="0.25">
      <c r="A1646" s="338" t="s">
        <v>2849</v>
      </c>
      <c r="B1646" s="254" t="s">
        <v>7151</v>
      </c>
      <c r="C1646" s="264" t="s">
        <v>21</v>
      </c>
      <c r="D1646" s="340">
        <v>9.51</v>
      </c>
      <c r="E1646" s="340">
        <v>2.5299999999999998</v>
      </c>
      <c r="F1646" s="340">
        <v>12.04</v>
      </c>
    </row>
    <row r="1647" spans="1:6" ht="25.5" customHeight="1" x14ac:dyDescent="0.25">
      <c r="A1647" s="338" t="s">
        <v>2850</v>
      </c>
      <c r="B1647" s="254" t="s">
        <v>7152</v>
      </c>
      <c r="C1647" s="264" t="s">
        <v>21</v>
      </c>
      <c r="D1647" s="340">
        <v>18.96</v>
      </c>
      <c r="E1647" s="340">
        <v>2.5299999999999998</v>
      </c>
      <c r="F1647" s="340">
        <v>21.49</v>
      </c>
    </row>
    <row r="1648" spans="1:6" ht="25.5" customHeight="1" x14ac:dyDescent="0.25">
      <c r="A1648" s="338" t="s">
        <v>2851</v>
      </c>
      <c r="B1648" s="254" t="s">
        <v>7153</v>
      </c>
      <c r="C1648" s="264" t="s">
        <v>52</v>
      </c>
      <c r="D1648" s="340">
        <v>53.47</v>
      </c>
      <c r="E1648" s="340">
        <v>17.38</v>
      </c>
      <c r="F1648" s="340">
        <v>70.849999999999994</v>
      </c>
    </row>
    <row r="1649" spans="1:6" ht="25.5" customHeight="1" x14ac:dyDescent="0.25">
      <c r="A1649" s="338" t="s">
        <v>2852</v>
      </c>
      <c r="B1649" s="254" t="s">
        <v>7154</v>
      </c>
      <c r="C1649" s="264" t="s">
        <v>52</v>
      </c>
      <c r="D1649" s="340">
        <v>110.17</v>
      </c>
      <c r="E1649" s="340">
        <v>17.38</v>
      </c>
      <c r="F1649" s="340">
        <v>127.55</v>
      </c>
    </row>
    <row r="1650" spans="1:6" ht="12.75" customHeight="1" x14ac:dyDescent="0.25">
      <c r="A1650" s="338" t="s">
        <v>2853</v>
      </c>
      <c r="B1650" s="253" t="s">
        <v>7155</v>
      </c>
      <c r="C1650" s="264" t="s">
        <v>52</v>
      </c>
      <c r="D1650" s="340">
        <v>172.69</v>
      </c>
      <c r="E1650" s="340"/>
      <c r="F1650" s="340">
        <v>172.69</v>
      </c>
    </row>
    <row r="1651" spans="1:6" ht="25.5" customHeight="1" x14ac:dyDescent="0.25">
      <c r="A1651" s="338" t="s">
        <v>2854</v>
      </c>
      <c r="B1651" s="254" t="s">
        <v>7156</v>
      </c>
      <c r="C1651" s="264" t="s">
        <v>52</v>
      </c>
      <c r="D1651" s="340">
        <v>351.48</v>
      </c>
      <c r="E1651" s="340"/>
      <c r="F1651" s="340">
        <v>351.48</v>
      </c>
    </row>
    <row r="1652" spans="1:6" ht="25.5" customHeight="1" x14ac:dyDescent="0.25">
      <c r="A1652" s="338" t="s">
        <v>2855</v>
      </c>
      <c r="B1652" s="254" t="s">
        <v>7157</v>
      </c>
      <c r="C1652" s="264" t="s">
        <v>52</v>
      </c>
      <c r="D1652" s="340">
        <v>765.28</v>
      </c>
      <c r="E1652" s="340">
        <v>8.44</v>
      </c>
      <c r="F1652" s="340">
        <v>773.72</v>
      </c>
    </row>
    <row r="1653" spans="1:6" ht="25.5" customHeight="1" x14ac:dyDescent="0.25">
      <c r="A1653" s="338" t="s">
        <v>2856</v>
      </c>
      <c r="B1653" s="254" t="s">
        <v>7158</v>
      </c>
      <c r="C1653" s="264" t="s">
        <v>52</v>
      </c>
      <c r="D1653" s="340">
        <v>1104.1500000000001</v>
      </c>
      <c r="E1653" s="340">
        <v>8.44</v>
      </c>
      <c r="F1653" s="340">
        <v>1112.5899999999999</v>
      </c>
    </row>
    <row r="1654" spans="1:6" ht="12.75" customHeight="1" x14ac:dyDescent="0.2">
      <c r="A1654" s="336" t="s">
        <v>2857</v>
      </c>
      <c r="B1654" s="251" t="s">
        <v>2858</v>
      </c>
      <c r="C1654" s="252" t="s">
        <v>52</v>
      </c>
      <c r="D1654" s="337">
        <v>251.25</v>
      </c>
      <c r="E1654" s="337"/>
      <c r="F1654" s="337">
        <v>251.25</v>
      </c>
    </row>
    <row r="1655" spans="1:6" ht="25.5" customHeight="1" x14ac:dyDescent="0.25">
      <c r="A1655" s="338" t="s">
        <v>7159</v>
      </c>
      <c r="B1655" s="254" t="s">
        <v>2859</v>
      </c>
      <c r="C1655" s="264"/>
      <c r="D1655" s="340"/>
      <c r="E1655" s="340"/>
      <c r="F1655" s="340"/>
    </row>
    <row r="1656" spans="1:6" ht="25.5" customHeight="1" x14ac:dyDescent="0.25">
      <c r="A1656" s="338" t="s">
        <v>2860</v>
      </c>
      <c r="B1656" s="254" t="s">
        <v>2861</v>
      </c>
      <c r="C1656" s="264" t="s">
        <v>32</v>
      </c>
      <c r="D1656" s="340">
        <v>12.63</v>
      </c>
      <c r="E1656" s="340">
        <v>11.22</v>
      </c>
      <c r="F1656" s="340">
        <v>23.85</v>
      </c>
    </row>
    <row r="1657" spans="1:6" ht="25.5" customHeight="1" x14ac:dyDescent="0.25">
      <c r="A1657" s="338" t="s">
        <v>2862</v>
      </c>
      <c r="B1657" s="254" t="s">
        <v>2863</v>
      </c>
      <c r="C1657" s="264" t="s">
        <v>2864</v>
      </c>
      <c r="D1657" s="340">
        <v>130.66999999999999</v>
      </c>
      <c r="E1657" s="340">
        <v>7.48</v>
      </c>
      <c r="F1657" s="340">
        <v>138.15</v>
      </c>
    </row>
    <row r="1658" spans="1:6" ht="25.5" customHeight="1" x14ac:dyDescent="0.25">
      <c r="A1658" s="338" t="s">
        <v>7160</v>
      </c>
      <c r="B1658" s="254" t="s">
        <v>2865</v>
      </c>
      <c r="C1658" s="264"/>
      <c r="D1658" s="340"/>
      <c r="E1658" s="340"/>
      <c r="F1658" s="340"/>
    </row>
    <row r="1659" spans="1:6" ht="12.75" customHeight="1" x14ac:dyDescent="0.2">
      <c r="A1659" s="336" t="s">
        <v>2866</v>
      </c>
      <c r="B1659" s="251" t="s">
        <v>7161</v>
      </c>
      <c r="C1659" s="252" t="s">
        <v>52</v>
      </c>
      <c r="D1659" s="337">
        <v>4.45</v>
      </c>
      <c r="E1659" s="337">
        <v>2.2799999999999998</v>
      </c>
      <c r="F1659" s="337">
        <v>6.73</v>
      </c>
    </row>
    <row r="1660" spans="1:6" ht="25.5" customHeight="1" x14ac:dyDescent="0.25">
      <c r="A1660" s="338" t="s">
        <v>2867</v>
      </c>
      <c r="B1660" s="254" t="s">
        <v>7162</v>
      </c>
      <c r="C1660" s="264" t="s">
        <v>52</v>
      </c>
      <c r="D1660" s="340">
        <v>8.91</v>
      </c>
      <c r="E1660" s="339">
        <v>4.55</v>
      </c>
      <c r="F1660" s="340">
        <v>13.46</v>
      </c>
    </row>
    <row r="1661" spans="1:6" ht="25.5" customHeight="1" x14ac:dyDescent="0.25">
      <c r="A1661" s="338" t="s">
        <v>2868</v>
      </c>
      <c r="B1661" s="254" t="s">
        <v>7163</v>
      </c>
      <c r="C1661" s="264" t="s">
        <v>52</v>
      </c>
      <c r="D1661" s="340">
        <v>13.38</v>
      </c>
      <c r="E1661" s="339">
        <v>6.83</v>
      </c>
      <c r="F1661" s="340">
        <v>20.21</v>
      </c>
    </row>
    <row r="1662" spans="1:6" ht="25.5" customHeight="1" x14ac:dyDescent="0.25">
      <c r="A1662" s="338" t="s">
        <v>2869</v>
      </c>
      <c r="B1662" s="254" t="s">
        <v>7164</v>
      </c>
      <c r="C1662" s="264" t="s">
        <v>52</v>
      </c>
      <c r="D1662" s="340">
        <v>17.82</v>
      </c>
      <c r="E1662" s="339">
        <v>9.11</v>
      </c>
      <c r="F1662" s="340">
        <v>26.93</v>
      </c>
    </row>
    <row r="1663" spans="1:6" ht="25.5" customHeight="1" x14ac:dyDescent="0.25">
      <c r="A1663" s="338" t="s">
        <v>2870</v>
      </c>
      <c r="B1663" s="254" t="s">
        <v>7165</v>
      </c>
      <c r="C1663" s="264" t="s">
        <v>52</v>
      </c>
      <c r="D1663" s="340">
        <v>26.77</v>
      </c>
      <c r="E1663" s="339">
        <v>13.68</v>
      </c>
      <c r="F1663" s="340">
        <v>40.450000000000003</v>
      </c>
    </row>
    <row r="1664" spans="1:6" ht="12.75" customHeight="1" x14ac:dyDescent="0.2">
      <c r="A1664" s="336" t="s">
        <v>2871</v>
      </c>
      <c r="B1664" s="251" t="s">
        <v>7166</v>
      </c>
      <c r="C1664" s="252" t="s">
        <v>52</v>
      </c>
      <c r="D1664" s="337">
        <v>25.7</v>
      </c>
      <c r="E1664" s="337">
        <v>1.41</v>
      </c>
      <c r="F1664" s="337">
        <v>27.11</v>
      </c>
    </row>
    <row r="1665" spans="1:6" ht="12.75" customHeight="1" x14ac:dyDescent="0.2">
      <c r="A1665" s="336" t="s">
        <v>2872</v>
      </c>
      <c r="B1665" s="251" t="s">
        <v>7167</v>
      </c>
      <c r="C1665" s="252" t="s">
        <v>52</v>
      </c>
      <c r="D1665" s="337">
        <v>46.35</v>
      </c>
      <c r="E1665" s="337">
        <v>1.97</v>
      </c>
      <c r="F1665" s="337">
        <v>48.32</v>
      </c>
    </row>
    <row r="1666" spans="1:6" ht="12.75" customHeight="1" x14ac:dyDescent="0.25">
      <c r="A1666" s="338" t="s">
        <v>2873</v>
      </c>
      <c r="B1666" s="253" t="s">
        <v>7168</v>
      </c>
      <c r="C1666" s="264" t="s">
        <v>52</v>
      </c>
      <c r="D1666" s="340">
        <v>70.16</v>
      </c>
      <c r="E1666" s="340">
        <v>2.5299999999999998</v>
      </c>
      <c r="F1666" s="340">
        <v>72.69</v>
      </c>
    </row>
    <row r="1667" spans="1:6" ht="12.75" customHeight="1" x14ac:dyDescent="0.25">
      <c r="A1667" s="338" t="s">
        <v>7169</v>
      </c>
      <c r="B1667" s="253" t="s">
        <v>2874</v>
      </c>
      <c r="C1667" s="264"/>
      <c r="D1667" s="340"/>
      <c r="E1667" s="340"/>
      <c r="F1667" s="340"/>
    </row>
    <row r="1668" spans="1:6" ht="12.75" customHeight="1" x14ac:dyDescent="0.25">
      <c r="A1668" s="338" t="s">
        <v>2875</v>
      </c>
      <c r="B1668" s="253" t="s">
        <v>2876</v>
      </c>
      <c r="C1668" s="264" t="s">
        <v>21</v>
      </c>
      <c r="D1668" s="340">
        <v>37.43</v>
      </c>
      <c r="E1668" s="340">
        <v>9.5399999999999991</v>
      </c>
      <c r="F1668" s="340">
        <v>46.97</v>
      </c>
    </row>
    <row r="1669" spans="1:6" ht="25.5" customHeight="1" x14ac:dyDescent="0.25">
      <c r="A1669" s="338" t="s">
        <v>2877</v>
      </c>
      <c r="B1669" s="254" t="s">
        <v>7170</v>
      </c>
      <c r="C1669" s="264" t="s">
        <v>52</v>
      </c>
      <c r="D1669" s="340">
        <v>1.26</v>
      </c>
      <c r="E1669" s="340">
        <v>9.5399999999999991</v>
      </c>
      <c r="F1669" s="340">
        <v>10.8</v>
      </c>
    </row>
    <row r="1670" spans="1:6" ht="25.5" customHeight="1" x14ac:dyDescent="0.25">
      <c r="A1670" s="338" t="s">
        <v>2878</v>
      </c>
      <c r="B1670" s="254" t="s">
        <v>7171</v>
      </c>
      <c r="C1670" s="264" t="s">
        <v>52</v>
      </c>
      <c r="D1670" s="340">
        <v>1.94</v>
      </c>
      <c r="E1670" s="340">
        <v>9.5399999999999991</v>
      </c>
      <c r="F1670" s="340">
        <v>11.48</v>
      </c>
    </row>
    <row r="1671" spans="1:6" ht="22.9" customHeight="1" x14ac:dyDescent="0.25">
      <c r="A1671" s="338" t="s">
        <v>2879</v>
      </c>
      <c r="B1671" s="253" t="s">
        <v>7172</v>
      </c>
      <c r="C1671" s="264" t="s">
        <v>52</v>
      </c>
      <c r="D1671" s="340">
        <v>2.2799999999999998</v>
      </c>
      <c r="E1671" s="339">
        <v>9.5399999999999991</v>
      </c>
      <c r="F1671" s="340">
        <v>11.82</v>
      </c>
    </row>
    <row r="1672" spans="1:6" ht="25.5" customHeight="1" x14ac:dyDescent="0.25">
      <c r="A1672" s="338" t="s">
        <v>2880</v>
      </c>
      <c r="B1672" s="254" t="s">
        <v>7173</v>
      </c>
      <c r="C1672" s="264" t="s">
        <v>52</v>
      </c>
      <c r="D1672" s="340">
        <v>2.5099999999999998</v>
      </c>
      <c r="E1672" s="339">
        <v>9.5399999999999991</v>
      </c>
      <c r="F1672" s="340">
        <v>12.05</v>
      </c>
    </row>
    <row r="1673" spans="1:6" ht="22.9" customHeight="1" x14ac:dyDescent="0.25">
      <c r="A1673" s="338" t="s">
        <v>2881</v>
      </c>
      <c r="B1673" s="253" t="s">
        <v>7174</v>
      </c>
      <c r="C1673" s="264" t="s">
        <v>52</v>
      </c>
      <c r="D1673" s="340">
        <v>4.16</v>
      </c>
      <c r="E1673" s="340">
        <v>9.5399999999999991</v>
      </c>
      <c r="F1673" s="340">
        <v>13.7</v>
      </c>
    </row>
    <row r="1674" spans="1:6" ht="34.5" customHeight="1" x14ac:dyDescent="0.25">
      <c r="A1674" s="341" t="s">
        <v>2882</v>
      </c>
      <c r="B1674" s="253" t="s">
        <v>7175</v>
      </c>
      <c r="C1674" s="265" t="s">
        <v>52</v>
      </c>
      <c r="D1674" s="343">
        <v>5.17</v>
      </c>
      <c r="E1674" s="342">
        <v>9.5399999999999991</v>
      </c>
      <c r="F1674" s="343">
        <v>14.71</v>
      </c>
    </row>
    <row r="1675" spans="1:6" ht="12" customHeight="1" x14ac:dyDescent="0.25">
      <c r="A1675" s="333" t="s">
        <v>2883</v>
      </c>
      <c r="B1675" s="247" t="s">
        <v>7176</v>
      </c>
      <c r="C1675" s="247" t="s">
        <v>52</v>
      </c>
      <c r="D1675" s="334">
        <v>6.57</v>
      </c>
      <c r="E1675" s="335">
        <v>9.5399999999999991</v>
      </c>
      <c r="F1675" s="335">
        <v>16.11</v>
      </c>
    </row>
    <row r="1676" spans="1:6" ht="12.75" customHeight="1" x14ac:dyDescent="0.2">
      <c r="A1676" s="336" t="s">
        <v>2884</v>
      </c>
      <c r="B1676" s="251" t="s">
        <v>7177</v>
      </c>
      <c r="C1676" s="252" t="s">
        <v>52</v>
      </c>
      <c r="D1676" s="337">
        <v>6.86</v>
      </c>
      <c r="E1676" s="337">
        <v>9.5399999999999991</v>
      </c>
      <c r="F1676" s="337">
        <v>16.399999999999999</v>
      </c>
    </row>
    <row r="1677" spans="1:6" ht="12.75" customHeight="1" x14ac:dyDescent="0.25">
      <c r="A1677" s="338" t="s">
        <v>2885</v>
      </c>
      <c r="B1677" s="253" t="s">
        <v>7178</v>
      </c>
      <c r="C1677" s="264" t="s">
        <v>52</v>
      </c>
      <c r="D1677" s="340">
        <v>7.83</v>
      </c>
      <c r="E1677" s="340">
        <v>9.5399999999999991</v>
      </c>
      <c r="F1677" s="340">
        <v>17.37</v>
      </c>
    </row>
    <row r="1678" spans="1:6" ht="12.75" customHeight="1" x14ac:dyDescent="0.25">
      <c r="A1678" s="338" t="s">
        <v>2886</v>
      </c>
      <c r="B1678" s="253" t="s">
        <v>7179</v>
      </c>
      <c r="C1678" s="264" t="s">
        <v>52</v>
      </c>
      <c r="D1678" s="340">
        <v>8.86</v>
      </c>
      <c r="E1678" s="340">
        <v>9.5399999999999991</v>
      </c>
      <c r="F1678" s="340">
        <v>18.399999999999999</v>
      </c>
    </row>
    <row r="1679" spans="1:6" ht="25.5" customHeight="1" x14ac:dyDescent="0.25">
      <c r="A1679" s="338" t="s">
        <v>2887</v>
      </c>
      <c r="B1679" s="254" t="s">
        <v>7180</v>
      </c>
      <c r="C1679" s="264" t="s">
        <v>52</v>
      </c>
      <c r="D1679" s="340">
        <v>20.84</v>
      </c>
      <c r="E1679" s="340">
        <v>9.5399999999999991</v>
      </c>
      <c r="F1679" s="340">
        <v>30.38</v>
      </c>
    </row>
    <row r="1680" spans="1:6" ht="12.75" customHeight="1" x14ac:dyDescent="0.25">
      <c r="A1680" s="338" t="s">
        <v>2888</v>
      </c>
      <c r="B1680" s="253" t="s">
        <v>7181</v>
      </c>
      <c r="C1680" s="264" t="s">
        <v>52</v>
      </c>
      <c r="D1680" s="340">
        <v>25.53</v>
      </c>
      <c r="E1680" s="340">
        <v>9.5399999999999991</v>
      </c>
      <c r="F1680" s="340">
        <v>35.07</v>
      </c>
    </row>
    <row r="1681" spans="1:6" ht="12.75" customHeight="1" x14ac:dyDescent="0.25">
      <c r="A1681" s="338" t="s">
        <v>2889</v>
      </c>
      <c r="B1681" s="253" t="s">
        <v>7182</v>
      </c>
      <c r="C1681" s="264" t="s">
        <v>52</v>
      </c>
      <c r="D1681" s="340">
        <v>29.82</v>
      </c>
      <c r="E1681" s="340">
        <v>9.5399999999999991</v>
      </c>
      <c r="F1681" s="340">
        <v>39.36</v>
      </c>
    </row>
    <row r="1682" spans="1:6" ht="12.75" customHeight="1" x14ac:dyDescent="0.25">
      <c r="A1682" s="338" t="s">
        <v>2890</v>
      </c>
      <c r="B1682" s="253" t="s">
        <v>7183</v>
      </c>
      <c r="C1682" s="264" t="s">
        <v>52</v>
      </c>
      <c r="D1682" s="340">
        <v>32.520000000000003</v>
      </c>
      <c r="E1682" s="340">
        <v>9.5399999999999991</v>
      </c>
      <c r="F1682" s="340">
        <v>42.06</v>
      </c>
    </row>
    <row r="1683" spans="1:6" ht="25.5" customHeight="1" x14ac:dyDescent="0.25">
      <c r="A1683" s="338" t="s">
        <v>2891</v>
      </c>
      <c r="B1683" s="254" t="s">
        <v>7184</v>
      </c>
      <c r="C1683" s="264" t="s">
        <v>52</v>
      </c>
      <c r="D1683" s="340">
        <v>35.99</v>
      </c>
      <c r="E1683" s="340">
        <v>9.5399999999999991</v>
      </c>
      <c r="F1683" s="340">
        <v>45.53</v>
      </c>
    </row>
    <row r="1684" spans="1:6" ht="25.5" customHeight="1" x14ac:dyDescent="0.25">
      <c r="A1684" s="338" t="s">
        <v>2892</v>
      </c>
      <c r="B1684" s="254" t="s">
        <v>7185</v>
      </c>
      <c r="C1684" s="264" t="s">
        <v>52</v>
      </c>
      <c r="D1684" s="340">
        <v>41.65</v>
      </c>
      <c r="E1684" s="340">
        <v>9.5399999999999991</v>
      </c>
      <c r="F1684" s="340">
        <v>51.19</v>
      </c>
    </row>
    <row r="1685" spans="1:6" ht="34.9" customHeight="1" x14ac:dyDescent="0.25">
      <c r="A1685" s="341" t="s">
        <v>2893</v>
      </c>
      <c r="B1685" s="253" t="s">
        <v>7186</v>
      </c>
      <c r="C1685" s="265" t="s">
        <v>52</v>
      </c>
      <c r="D1685" s="343">
        <v>49.74</v>
      </c>
      <c r="E1685" s="343">
        <v>9.5399999999999991</v>
      </c>
      <c r="F1685" s="343">
        <v>59.28</v>
      </c>
    </row>
    <row r="1686" spans="1:6" ht="34.15" customHeight="1" x14ac:dyDescent="0.25">
      <c r="A1686" s="341" t="s">
        <v>2894</v>
      </c>
      <c r="B1686" s="254" t="s">
        <v>7187</v>
      </c>
      <c r="C1686" s="265" t="s">
        <v>52</v>
      </c>
      <c r="D1686" s="343">
        <v>55.45</v>
      </c>
      <c r="E1686" s="343">
        <v>9.5399999999999991</v>
      </c>
      <c r="F1686" s="343">
        <v>64.989999999999995</v>
      </c>
    </row>
    <row r="1687" spans="1:6" ht="12.75" customHeight="1" x14ac:dyDescent="0.2">
      <c r="A1687" s="336" t="s">
        <v>2895</v>
      </c>
      <c r="B1687" s="251" t="s">
        <v>7188</v>
      </c>
      <c r="C1687" s="252" t="s">
        <v>52</v>
      </c>
      <c r="D1687" s="337">
        <v>79.180000000000007</v>
      </c>
      <c r="E1687" s="337">
        <v>9.5399999999999991</v>
      </c>
      <c r="F1687" s="337">
        <v>88.72</v>
      </c>
    </row>
    <row r="1688" spans="1:6" ht="25.5" customHeight="1" x14ac:dyDescent="0.25">
      <c r="A1688" s="338" t="s">
        <v>2896</v>
      </c>
      <c r="B1688" s="254" t="s">
        <v>7189</v>
      </c>
      <c r="C1688" s="264" t="s">
        <v>52</v>
      </c>
      <c r="D1688" s="340">
        <v>97.07</v>
      </c>
      <c r="E1688" s="340">
        <v>9.5399999999999991</v>
      </c>
      <c r="F1688" s="340">
        <v>106.61</v>
      </c>
    </row>
    <row r="1689" spans="1:6" ht="25.5" customHeight="1" x14ac:dyDescent="0.25">
      <c r="A1689" s="338" t="s">
        <v>2897</v>
      </c>
      <c r="B1689" s="254" t="s">
        <v>7190</v>
      </c>
      <c r="C1689" s="264" t="s">
        <v>52</v>
      </c>
      <c r="D1689" s="340">
        <v>125.7</v>
      </c>
      <c r="E1689" s="340">
        <v>9.5399999999999991</v>
      </c>
      <c r="F1689" s="340">
        <v>135.24</v>
      </c>
    </row>
    <row r="1690" spans="1:6" ht="12.75" customHeight="1" x14ac:dyDescent="0.25">
      <c r="A1690" s="338" t="s">
        <v>2898</v>
      </c>
      <c r="B1690" s="253" t="s">
        <v>7191</v>
      </c>
      <c r="C1690" s="264" t="s">
        <v>21</v>
      </c>
      <c r="D1690" s="340">
        <v>197.07</v>
      </c>
      <c r="E1690" s="340">
        <v>17.5</v>
      </c>
      <c r="F1690" s="340">
        <v>214.57</v>
      </c>
    </row>
    <row r="1691" spans="1:6" ht="12.75" customHeight="1" x14ac:dyDescent="0.25">
      <c r="A1691" s="338" t="s">
        <v>2899</v>
      </c>
      <c r="B1691" s="253" t="s">
        <v>7192</v>
      </c>
      <c r="C1691" s="264" t="s">
        <v>52</v>
      </c>
      <c r="D1691" s="340">
        <v>15.05</v>
      </c>
      <c r="E1691" s="340">
        <v>9.5399999999999991</v>
      </c>
      <c r="F1691" s="340">
        <v>24.59</v>
      </c>
    </row>
    <row r="1692" spans="1:6" ht="25.5" customHeight="1" x14ac:dyDescent="0.25">
      <c r="A1692" s="338" t="s">
        <v>2900</v>
      </c>
      <c r="B1692" s="254" t="s">
        <v>7193</v>
      </c>
      <c r="C1692" s="264" t="s">
        <v>52</v>
      </c>
      <c r="D1692" s="340">
        <v>17.89</v>
      </c>
      <c r="E1692" s="339">
        <v>9.5399999999999991</v>
      </c>
      <c r="F1692" s="340">
        <v>27.43</v>
      </c>
    </row>
    <row r="1693" spans="1:6" ht="25.5" customHeight="1" x14ac:dyDescent="0.25">
      <c r="A1693" s="338" t="s">
        <v>7194</v>
      </c>
      <c r="B1693" s="254" t="s">
        <v>2901</v>
      </c>
      <c r="C1693" s="264"/>
      <c r="D1693" s="340"/>
      <c r="E1693" s="339"/>
      <c r="F1693" s="340"/>
    </row>
    <row r="1694" spans="1:6" ht="25.5" customHeight="1" x14ac:dyDescent="0.25">
      <c r="A1694" s="338" t="s">
        <v>2902</v>
      </c>
      <c r="B1694" s="254" t="s">
        <v>7195</v>
      </c>
      <c r="C1694" s="264" t="s">
        <v>21</v>
      </c>
      <c r="D1694" s="340">
        <v>60.02</v>
      </c>
      <c r="E1694" s="340">
        <v>16.28</v>
      </c>
      <c r="F1694" s="340">
        <v>76.3</v>
      </c>
    </row>
    <row r="1695" spans="1:6" ht="25.5" customHeight="1" x14ac:dyDescent="0.25">
      <c r="A1695" s="338" t="s">
        <v>2903</v>
      </c>
      <c r="B1695" s="254" t="s">
        <v>7196</v>
      </c>
      <c r="C1695" s="264" t="s">
        <v>21</v>
      </c>
      <c r="D1695" s="340">
        <v>65.31</v>
      </c>
      <c r="E1695" s="340">
        <v>16.28</v>
      </c>
      <c r="F1695" s="340">
        <v>81.59</v>
      </c>
    </row>
    <row r="1696" spans="1:6" ht="12.75" customHeight="1" x14ac:dyDescent="0.2">
      <c r="A1696" s="338" t="s">
        <v>2904</v>
      </c>
      <c r="B1696" s="253" t="s">
        <v>7197</v>
      </c>
      <c r="C1696" s="264" t="s">
        <v>21</v>
      </c>
      <c r="D1696" s="340">
        <v>135.41</v>
      </c>
      <c r="E1696" s="344">
        <v>20.5</v>
      </c>
      <c r="F1696" s="340">
        <v>155.91</v>
      </c>
    </row>
    <row r="1697" spans="1:6" ht="12.75" customHeight="1" x14ac:dyDescent="0.2">
      <c r="A1697" s="336" t="s">
        <v>2905</v>
      </c>
      <c r="B1697" s="251" t="s">
        <v>2906</v>
      </c>
      <c r="C1697" s="252" t="s">
        <v>21</v>
      </c>
      <c r="D1697" s="337">
        <v>141.63999999999999</v>
      </c>
      <c r="E1697" s="337">
        <v>20.5</v>
      </c>
      <c r="F1697" s="337">
        <v>162.13999999999999</v>
      </c>
    </row>
    <row r="1698" spans="1:6" ht="12.75" customHeight="1" x14ac:dyDescent="0.25">
      <c r="A1698" s="338" t="s">
        <v>2907</v>
      </c>
      <c r="B1698" s="253" t="s">
        <v>2908</v>
      </c>
      <c r="C1698" s="264" t="s">
        <v>21</v>
      </c>
      <c r="D1698" s="340">
        <v>113.27</v>
      </c>
      <c r="E1698" s="340"/>
      <c r="F1698" s="340">
        <v>113.27</v>
      </c>
    </row>
    <row r="1699" spans="1:6" ht="12.75" customHeight="1" x14ac:dyDescent="0.25">
      <c r="A1699" s="338" t="s">
        <v>7198</v>
      </c>
      <c r="B1699" s="253" t="s">
        <v>2909</v>
      </c>
      <c r="C1699" s="264"/>
      <c r="D1699" s="340"/>
      <c r="E1699" s="340"/>
      <c r="F1699" s="340"/>
    </row>
    <row r="1700" spans="1:6" ht="12.75" customHeight="1" x14ac:dyDescent="0.2">
      <c r="A1700" s="336" t="s">
        <v>56</v>
      </c>
      <c r="B1700" s="251" t="s">
        <v>7199</v>
      </c>
      <c r="C1700" s="252" t="s">
        <v>21</v>
      </c>
      <c r="D1700" s="337">
        <v>10.94</v>
      </c>
      <c r="E1700" s="337">
        <v>6.75</v>
      </c>
      <c r="F1700" s="337">
        <v>17.690000000000001</v>
      </c>
    </row>
    <row r="1701" spans="1:6" ht="25.5" customHeight="1" x14ac:dyDescent="0.25">
      <c r="A1701" s="338" t="s">
        <v>2910</v>
      </c>
      <c r="B1701" s="254" t="s">
        <v>7200</v>
      </c>
      <c r="C1701" s="264" t="s">
        <v>21</v>
      </c>
      <c r="D1701" s="340">
        <v>7.65</v>
      </c>
      <c r="E1701" s="340">
        <v>6.75</v>
      </c>
      <c r="F1701" s="340">
        <v>14.4</v>
      </c>
    </row>
    <row r="1702" spans="1:6" ht="25.5" customHeight="1" x14ac:dyDescent="0.25">
      <c r="A1702" s="338" t="s">
        <v>2911</v>
      </c>
      <c r="B1702" s="254" t="s">
        <v>7201</v>
      </c>
      <c r="C1702" s="264" t="s">
        <v>21</v>
      </c>
      <c r="D1702" s="340">
        <v>50.15</v>
      </c>
      <c r="E1702" s="340">
        <v>6.75</v>
      </c>
      <c r="F1702" s="340">
        <v>56.9</v>
      </c>
    </row>
    <row r="1703" spans="1:6" ht="25.5" customHeight="1" x14ac:dyDescent="0.25">
      <c r="A1703" s="338" t="s">
        <v>2912</v>
      </c>
      <c r="B1703" s="254" t="s">
        <v>7202</v>
      </c>
      <c r="C1703" s="264" t="s">
        <v>21</v>
      </c>
      <c r="D1703" s="340">
        <v>72.760000000000005</v>
      </c>
      <c r="E1703" s="340">
        <v>18.71</v>
      </c>
      <c r="F1703" s="340">
        <v>91.47</v>
      </c>
    </row>
    <row r="1704" spans="1:6" ht="25.5" customHeight="1" x14ac:dyDescent="0.25">
      <c r="A1704" s="338" t="s">
        <v>2913</v>
      </c>
      <c r="B1704" s="254" t="s">
        <v>7203</v>
      </c>
      <c r="C1704" s="264" t="s">
        <v>21</v>
      </c>
      <c r="D1704" s="340">
        <v>51.38</v>
      </c>
      <c r="E1704" s="340">
        <v>6.75</v>
      </c>
      <c r="F1704" s="340">
        <v>58.13</v>
      </c>
    </row>
    <row r="1705" spans="1:6" ht="25.5" customHeight="1" x14ac:dyDescent="0.25">
      <c r="A1705" s="338" t="s">
        <v>2914</v>
      </c>
      <c r="B1705" s="254" t="s">
        <v>7204</v>
      </c>
      <c r="C1705" s="264" t="s">
        <v>21</v>
      </c>
      <c r="D1705" s="340">
        <v>74.48</v>
      </c>
      <c r="E1705" s="340">
        <v>18.71</v>
      </c>
      <c r="F1705" s="340">
        <v>93.19</v>
      </c>
    </row>
    <row r="1706" spans="1:6" ht="25.5" customHeight="1" x14ac:dyDescent="0.25">
      <c r="A1706" s="338" t="s">
        <v>2915</v>
      </c>
      <c r="B1706" s="254" t="s">
        <v>7205</v>
      </c>
      <c r="C1706" s="264" t="s">
        <v>21</v>
      </c>
      <c r="D1706" s="340">
        <v>36.15</v>
      </c>
      <c r="E1706" s="340">
        <v>22.08</v>
      </c>
      <c r="F1706" s="340">
        <v>58.23</v>
      </c>
    </row>
    <row r="1707" spans="1:6" ht="25.5" customHeight="1" x14ac:dyDescent="0.25">
      <c r="A1707" s="338" t="s">
        <v>7206</v>
      </c>
      <c r="B1707" s="254" t="s">
        <v>2916</v>
      </c>
      <c r="C1707" s="264"/>
      <c r="D1707" s="340"/>
      <c r="E1707" s="340"/>
      <c r="F1707" s="340"/>
    </row>
    <row r="1708" spans="1:6" ht="25.5" customHeight="1" x14ac:dyDescent="0.25">
      <c r="A1708" s="338" t="s">
        <v>2917</v>
      </c>
      <c r="B1708" s="254" t="s">
        <v>2918</v>
      </c>
      <c r="C1708" s="264" t="s">
        <v>25</v>
      </c>
      <c r="D1708" s="340">
        <v>483.36</v>
      </c>
      <c r="E1708" s="340">
        <v>291.88</v>
      </c>
      <c r="F1708" s="340">
        <v>775.24</v>
      </c>
    </row>
    <row r="1709" spans="1:6" ht="12.75" customHeight="1" x14ac:dyDescent="0.2">
      <c r="A1709" s="336" t="s">
        <v>2919</v>
      </c>
      <c r="B1709" s="251" t="s">
        <v>7207</v>
      </c>
      <c r="C1709" s="252" t="s">
        <v>25</v>
      </c>
      <c r="D1709" s="337">
        <v>457.98</v>
      </c>
      <c r="E1709" s="337"/>
      <c r="F1709" s="337">
        <v>457.98</v>
      </c>
    </row>
    <row r="1710" spans="1:6" ht="12.75" customHeight="1" x14ac:dyDescent="0.25">
      <c r="A1710" s="338" t="s">
        <v>2920</v>
      </c>
      <c r="B1710" s="253" t="s">
        <v>7208</v>
      </c>
      <c r="C1710" s="264" t="s">
        <v>21</v>
      </c>
      <c r="D1710" s="340">
        <v>5.52</v>
      </c>
      <c r="E1710" s="340">
        <v>7.11</v>
      </c>
      <c r="F1710" s="340">
        <v>12.63</v>
      </c>
    </row>
    <row r="1711" spans="1:6" ht="12" customHeight="1" x14ac:dyDescent="0.25">
      <c r="A1711" s="333" t="s">
        <v>2921</v>
      </c>
      <c r="B1711" s="247" t="s">
        <v>7209</v>
      </c>
      <c r="C1711" s="247" t="s">
        <v>21</v>
      </c>
      <c r="D1711" s="334">
        <v>13.59</v>
      </c>
      <c r="E1711" s="335">
        <v>14.23</v>
      </c>
      <c r="F1711" s="335">
        <v>27.82</v>
      </c>
    </row>
    <row r="1712" spans="1:6" ht="25.5" customHeight="1" x14ac:dyDescent="0.25">
      <c r="A1712" s="338" t="s">
        <v>2922</v>
      </c>
      <c r="B1712" s="254" t="s">
        <v>7210</v>
      </c>
      <c r="C1712" s="264" t="s">
        <v>21</v>
      </c>
      <c r="D1712" s="340">
        <v>51.58</v>
      </c>
      <c r="E1712" s="340">
        <v>7.11</v>
      </c>
      <c r="F1712" s="340">
        <v>58.69</v>
      </c>
    </row>
    <row r="1713" spans="1:6" ht="25.5" customHeight="1" x14ac:dyDescent="0.25">
      <c r="A1713" s="338" t="s">
        <v>7211</v>
      </c>
      <c r="B1713" s="254" t="s">
        <v>7212</v>
      </c>
      <c r="C1713" s="264"/>
      <c r="D1713" s="340"/>
      <c r="E1713" s="340"/>
      <c r="F1713" s="340"/>
    </row>
    <row r="1714" spans="1:6" ht="25.5" customHeight="1" x14ac:dyDescent="0.25">
      <c r="A1714" s="338" t="s">
        <v>2923</v>
      </c>
      <c r="B1714" s="254" t="s">
        <v>2924</v>
      </c>
      <c r="C1714" s="264" t="s">
        <v>25</v>
      </c>
      <c r="D1714" s="340"/>
      <c r="E1714" s="340">
        <v>67.48</v>
      </c>
      <c r="F1714" s="340">
        <v>67.48</v>
      </c>
    </row>
    <row r="1715" spans="1:6" ht="25.5" customHeight="1" x14ac:dyDescent="0.25">
      <c r="A1715" s="338" t="s">
        <v>2925</v>
      </c>
      <c r="B1715" s="254" t="s">
        <v>2926</v>
      </c>
      <c r="C1715" s="264" t="s">
        <v>21</v>
      </c>
      <c r="D1715" s="340">
        <v>4.5199999999999996</v>
      </c>
      <c r="E1715" s="340">
        <v>3.37</v>
      </c>
      <c r="F1715" s="340">
        <v>7.89</v>
      </c>
    </row>
    <row r="1716" spans="1:6" ht="25.5" customHeight="1" x14ac:dyDescent="0.25">
      <c r="A1716" s="338" t="s">
        <v>2927</v>
      </c>
      <c r="B1716" s="254" t="s">
        <v>2928</v>
      </c>
      <c r="C1716" s="264" t="s">
        <v>21</v>
      </c>
      <c r="D1716" s="340">
        <v>2.2799999999999998</v>
      </c>
      <c r="E1716" s="340">
        <v>3.37</v>
      </c>
      <c r="F1716" s="340">
        <v>5.65</v>
      </c>
    </row>
    <row r="1717" spans="1:6" ht="25.5" customHeight="1" x14ac:dyDescent="0.25">
      <c r="A1717" s="338" t="s">
        <v>2929</v>
      </c>
      <c r="B1717" s="254" t="s">
        <v>7213</v>
      </c>
      <c r="C1717" s="264" t="s">
        <v>21</v>
      </c>
      <c r="D1717" s="340">
        <v>13.11</v>
      </c>
      <c r="E1717" s="340">
        <v>3.37</v>
      </c>
      <c r="F1717" s="340">
        <v>16.48</v>
      </c>
    </row>
    <row r="1718" spans="1:6" ht="25.5" customHeight="1" x14ac:dyDescent="0.25">
      <c r="A1718" s="338" t="s">
        <v>7214</v>
      </c>
      <c r="B1718" s="254" t="s">
        <v>2930</v>
      </c>
      <c r="C1718" s="264"/>
      <c r="D1718" s="340"/>
      <c r="E1718" s="340"/>
      <c r="F1718" s="340"/>
    </row>
    <row r="1719" spans="1:6" ht="25.5" customHeight="1" x14ac:dyDescent="0.25">
      <c r="A1719" s="338" t="s">
        <v>7215</v>
      </c>
      <c r="B1719" s="254" t="s">
        <v>2931</v>
      </c>
      <c r="C1719" s="264"/>
      <c r="D1719" s="340"/>
      <c r="E1719" s="340"/>
      <c r="F1719" s="340"/>
    </row>
    <row r="1720" spans="1:6" ht="25.5" customHeight="1" x14ac:dyDescent="0.25">
      <c r="A1720" s="338" t="s">
        <v>2932</v>
      </c>
      <c r="B1720" s="254" t="s">
        <v>2933</v>
      </c>
      <c r="C1720" s="264" t="s">
        <v>21</v>
      </c>
      <c r="D1720" s="340">
        <v>7.4</v>
      </c>
      <c r="E1720" s="340">
        <v>28.97</v>
      </c>
      <c r="F1720" s="340">
        <v>36.369999999999997</v>
      </c>
    </row>
    <row r="1721" spans="1:6" ht="25.5" customHeight="1" x14ac:dyDescent="0.25">
      <c r="A1721" s="338" t="s">
        <v>2934</v>
      </c>
      <c r="B1721" s="254" t="s">
        <v>2935</v>
      </c>
      <c r="C1721" s="264" t="s">
        <v>21</v>
      </c>
      <c r="D1721" s="340">
        <v>4.3099999999999996</v>
      </c>
      <c r="E1721" s="340">
        <v>28.97</v>
      </c>
      <c r="F1721" s="340">
        <v>33.28</v>
      </c>
    </row>
    <row r="1722" spans="1:6" ht="25.5" customHeight="1" x14ac:dyDescent="0.25">
      <c r="A1722" s="338" t="s">
        <v>2936</v>
      </c>
      <c r="B1722" s="254" t="s">
        <v>2937</v>
      </c>
      <c r="C1722" s="264" t="s">
        <v>21</v>
      </c>
      <c r="D1722" s="340">
        <v>6.37</v>
      </c>
      <c r="E1722" s="340">
        <v>7.38</v>
      </c>
      <c r="F1722" s="340">
        <v>13.75</v>
      </c>
    </row>
    <row r="1723" spans="1:6" ht="25.5" customHeight="1" x14ac:dyDescent="0.25">
      <c r="A1723" s="338" t="s">
        <v>2938</v>
      </c>
      <c r="B1723" s="254" t="s">
        <v>2939</v>
      </c>
      <c r="C1723" s="264" t="s">
        <v>52</v>
      </c>
      <c r="D1723" s="340">
        <v>25.73</v>
      </c>
      <c r="E1723" s="340">
        <v>20.74</v>
      </c>
      <c r="F1723" s="340">
        <v>46.47</v>
      </c>
    </row>
    <row r="1724" spans="1:6" ht="25.5" customHeight="1" x14ac:dyDescent="0.25">
      <c r="A1724" s="338" t="s">
        <v>2940</v>
      </c>
      <c r="B1724" s="254" t="s">
        <v>2941</v>
      </c>
      <c r="C1724" s="264" t="s">
        <v>21</v>
      </c>
      <c r="D1724" s="340">
        <v>7.46</v>
      </c>
      <c r="E1724" s="340">
        <v>7.92</v>
      </c>
      <c r="F1724" s="340">
        <v>15.38</v>
      </c>
    </row>
    <row r="1725" spans="1:6" ht="25.5" customHeight="1" x14ac:dyDescent="0.25">
      <c r="A1725" s="338" t="s">
        <v>7216</v>
      </c>
      <c r="B1725" s="254" t="s">
        <v>2942</v>
      </c>
      <c r="C1725" s="264"/>
      <c r="D1725" s="340"/>
      <c r="E1725" s="340"/>
      <c r="F1725" s="340"/>
    </row>
    <row r="1726" spans="1:6" ht="25.5" customHeight="1" x14ac:dyDescent="0.25">
      <c r="A1726" s="338" t="s">
        <v>162</v>
      </c>
      <c r="B1726" s="254" t="s">
        <v>163</v>
      </c>
      <c r="C1726" s="264" t="s">
        <v>21</v>
      </c>
      <c r="D1726" s="340">
        <v>2.62</v>
      </c>
      <c r="E1726" s="340">
        <v>9.98</v>
      </c>
      <c r="F1726" s="340">
        <v>12.6</v>
      </c>
    </row>
    <row r="1727" spans="1:6" ht="25.5" customHeight="1" x14ac:dyDescent="0.25">
      <c r="A1727" s="338" t="s">
        <v>2943</v>
      </c>
      <c r="B1727" s="254" t="s">
        <v>2944</v>
      </c>
      <c r="C1727" s="264" t="s">
        <v>21</v>
      </c>
      <c r="D1727" s="340">
        <v>4.97</v>
      </c>
      <c r="E1727" s="340">
        <v>9.98</v>
      </c>
      <c r="F1727" s="340">
        <v>14.95</v>
      </c>
    </row>
    <row r="1728" spans="1:6" ht="25.5" customHeight="1" x14ac:dyDescent="0.25">
      <c r="A1728" s="338" t="s">
        <v>7217</v>
      </c>
      <c r="B1728" s="254" t="s">
        <v>2945</v>
      </c>
      <c r="C1728" s="264"/>
      <c r="D1728" s="340"/>
      <c r="E1728" s="340"/>
      <c r="F1728" s="340"/>
    </row>
    <row r="1729" spans="1:6" ht="25.5" customHeight="1" x14ac:dyDescent="0.25">
      <c r="A1729" s="338" t="s">
        <v>2946</v>
      </c>
      <c r="B1729" s="254" t="s">
        <v>2947</v>
      </c>
      <c r="C1729" s="264" t="s">
        <v>21</v>
      </c>
      <c r="D1729" s="340">
        <v>6</v>
      </c>
      <c r="E1729" s="340">
        <v>21.97</v>
      </c>
      <c r="F1729" s="340">
        <v>27.97</v>
      </c>
    </row>
    <row r="1730" spans="1:6" ht="25.5" customHeight="1" x14ac:dyDescent="0.25">
      <c r="A1730" s="338" t="s">
        <v>2948</v>
      </c>
      <c r="B1730" s="254" t="s">
        <v>2949</v>
      </c>
      <c r="C1730" s="264" t="s">
        <v>21</v>
      </c>
      <c r="D1730" s="340">
        <v>7.84</v>
      </c>
      <c r="E1730" s="340">
        <v>18.66</v>
      </c>
      <c r="F1730" s="340">
        <v>26.5</v>
      </c>
    </row>
    <row r="1731" spans="1:6" ht="25.5" customHeight="1" x14ac:dyDescent="0.25">
      <c r="A1731" s="338" t="s">
        <v>2950</v>
      </c>
      <c r="B1731" s="254" t="s">
        <v>2951</v>
      </c>
      <c r="C1731" s="264" t="s">
        <v>21</v>
      </c>
      <c r="D1731" s="340">
        <v>15.63</v>
      </c>
      <c r="E1731" s="340">
        <v>10.37</v>
      </c>
      <c r="F1731" s="340">
        <v>26</v>
      </c>
    </row>
    <row r="1732" spans="1:6" ht="25.5" customHeight="1" x14ac:dyDescent="0.25">
      <c r="A1732" s="338" t="s">
        <v>2952</v>
      </c>
      <c r="B1732" s="254" t="s">
        <v>2953</v>
      </c>
      <c r="C1732" s="264" t="s">
        <v>21</v>
      </c>
      <c r="D1732" s="340">
        <v>18.02</v>
      </c>
      <c r="E1732" s="340">
        <v>17.82</v>
      </c>
      <c r="F1732" s="340">
        <v>35.840000000000003</v>
      </c>
    </row>
    <row r="1733" spans="1:6" ht="25.5" customHeight="1" x14ac:dyDescent="0.25">
      <c r="A1733" s="338" t="s">
        <v>58</v>
      </c>
      <c r="B1733" s="254" t="s">
        <v>7218</v>
      </c>
      <c r="C1733" s="264" t="s">
        <v>21</v>
      </c>
      <c r="D1733" s="340">
        <v>8.59</v>
      </c>
      <c r="E1733" s="340">
        <v>13.21</v>
      </c>
      <c r="F1733" s="340">
        <v>21.8</v>
      </c>
    </row>
    <row r="1734" spans="1:6" ht="25.5" customHeight="1" x14ac:dyDescent="0.25">
      <c r="A1734" s="338" t="s">
        <v>2954</v>
      </c>
      <c r="B1734" s="254" t="s">
        <v>7219</v>
      </c>
      <c r="C1734" s="264" t="s">
        <v>21</v>
      </c>
      <c r="D1734" s="340">
        <v>37.75</v>
      </c>
      <c r="E1734" s="340">
        <v>13.21</v>
      </c>
      <c r="F1734" s="340">
        <v>50.96</v>
      </c>
    </row>
    <row r="1735" spans="1:6" ht="25.5" customHeight="1" x14ac:dyDescent="0.25">
      <c r="A1735" s="338" t="s">
        <v>2955</v>
      </c>
      <c r="B1735" s="254" t="s">
        <v>2956</v>
      </c>
      <c r="C1735" s="264" t="s">
        <v>21</v>
      </c>
      <c r="D1735" s="340">
        <v>22.15</v>
      </c>
      <c r="E1735" s="340">
        <v>17.82</v>
      </c>
      <c r="F1735" s="340">
        <v>39.97</v>
      </c>
    </row>
    <row r="1736" spans="1:6" ht="12.75" customHeight="1" x14ac:dyDescent="0.2">
      <c r="A1736" s="336" t="s">
        <v>7220</v>
      </c>
      <c r="B1736" s="251" t="s">
        <v>2957</v>
      </c>
      <c r="C1736" s="252"/>
      <c r="D1736" s="337"/>
      <c r="E1736" s="337"/>
      <c r="F1736" s="337"/>
    </row>
    <row r="1737" spans="1:6" ht="25.5" customHeight="1" x14ac:dyDescent="0.25">
      <c r="A1737" s="338" t="s">
        <v>2958</v>
      </c>
      <c r="B1737" s="254" t="s">
        <v>2959</v>
      </c>
      <c r="C1737" s="264" t="s">
        <v>21</v>
      </c>
      <c r="D1737" s="340">
        <v>7.28</v>
      </c>
      <c r="E1737" s="340">
        <v>13.21</v>
      </c>
      <c r="F1737" s="340">
        <v>20.49</v>
      </c>
    </row>
    <row r="1738" spans="1:6" ht="25.5" customHeight="1" x14ac:dyDescent="0.25">
      <c r="A1738" s="338" t="s">
        <v>2960</v>
      </c>
      <c r="B1738" s="254" t="s">
        <v>2961</v>
      </c>
      <c r="C1738" s="264" t="s">
        <v>52</v>
      </c>
      <c r="D1738" s="340">
        <v>2.84</v>
      </c>
      <c r="E1738" s="340">
        <v>2.46</v>
      </c>
      <c r="F1738" s="340">
        <v>5.3</v>
      </c>
    </row>
    <row r="1739" spans="1:6" ht="25.5" customHeight="1" x14ac:dyDescent="0.25">
      <c r="A1739" s="338" t="s">
        <v>2962</v>
      </c>
      <c r="B1739" s="254" t="s">
        <v>2963</v>
      </c>
      <c r="C1739" s="264" t="s">
        <v>21</v>
      </c>
      <c r="D1739" s="340">
        <v>9.5299999999999994</v>
      </c>
      <c r="E1739" s="340">
        <v>14.9</v>
      </c>
      <c r="F1739" s="340">
        <v>24.43</v>
      </c>
    </row>
    <row r="1740" spans="1:6" ht="12" customHeight="1" x14ac:dyDescent="0.25">
      <c r="A1740" s="333" t="s">
        <v>2964</v>
      </c>
      <c r="B1740" s="247" t="s">
        <v>2965</v>
      </c>
      <c r="C1740" s="247" t="s">
        <v>52</v>
      </c>
      <c r="D1740" s="334">
        <v>2.5299999999999998</v>
      </c>
      <c r="E1740" s="335">
        <v>1.97</v>
      </c>
      <c r="F1740" s="335">
        <v>4.5</v>
      </c>
    </row>
    <row r="1741" spans="1:6" ht="34.15" customHeight="1" x14ac:dyDescent="0.25">
      <c r="A1741" s="341" t="s">
        <v>7221</v>
      </c>
      <c r="B1741" s="253" t="s">
        <v>2966</v>
      </c>
      <c r="C1741" s="265"/>
      <c r="D1741" s="343"/>
      <c r="E1741" s="343"/>
      <c r="F1741" s="343"/>
    </row>
    <row r="1742" spans="1:6" ht="24" customHeight="1" x14ac:dyDescent="0.25">
      <c r="A1742" s="338" t="s">
        <v>2967</v>
      </c>
      <c r="B1742" s="253" t="s">
        <v>2968</v>
      </c>
      <c r="C1742" s="264" t="s">
        <v>21</v>
      </c>
      <c r="D1742" s="340">
        <v>3.98</v>
      </c>
      <c r="E1742" s="339">
        <v>17.82</v>
      </c>
      <c r="F1742" s="340">
        <v>21.8</v>
      </c>
    </row>
    <row r="1743" spans="1:6" ht="12.75" customHeight="1" x14ac:dyDescent="0.2">
      <c r="A1743" s="336" t="s">
        <v>7222</v>
      </c>
      <c r="B1743" s="251" t="s">
        <v>2969</v>
      </c>
      <c r="C1743" s="252"/>
      <c r="D1743" s="337"/>
      <c r="E1743" s="337"/>
      <c r="F1743" s="337"/>
    </row>
    <row r="1744" spans="1:6" ht="25.5" customHeight="1" x14ac:dyDescent="0.25">
      <c r="A1744" s="338" t="s">
        <v>60</v>
      </c>
      <c r="B1744" s="254" t="s">
        <v>61</v>
      </c>
      <c r="C1744" s="264" t="s">
        <v>21</v>
      </c>
      <c r="D1744" s="340">
        <v>10.81</v>
      </c>
      <c r="E1744" s="340">
        <v>33.18</v>
      </c>
      <c r="F1744" s="340">
        <v>43.99</v>
      </c>
    </row>
    <row r="1745" spans="1:6" ht="25.5" customHeight="1" x14ac:dyDescent="0.25">
      <c r="A1745" s="338" t="s">
        <v>2970</v>
      </c>
      <c r="B1745" s="254" t="s">
        <v>2971</v>
      </c>
      <c r="C1745" s="264" t="s">
        <v>32</v>
      </c>
      <c r="D1745" s="340">
        <v>4.7</v>
      </c>
      <c r="E1745" s="340"/>
      <c r="F1745" s="340">
        <v>4.7</v>
      </c>
    </row>
    <row r="1746" spans="1:6" ht="25.5" customHeight="1" x14ac:dyDescent="0.25">
      <c r="A1746" s="338" t="s">
        <v>118</v>
      </c>
      <c r="B1746" s="254" t="s">
        <v>119</v>
      </c>
      <c r="C1746" s="264" t="s">
        <v>32</v>
      </c>
      <c r="D1746" s="340">
        <v>4</v>
      </c>
      <c r="E1746" s="340"/>
      <c r="F1746" s="340">
        <v>4</v>
      </c>
    </row>
    <row r="1747" spans="1:6" ht="25.5" customHeight="1" x14ac:dyDescent="0.25">
      <c r="A1747" s="338" t="s">
        <v>2972</v>
      </c>
      <c r="B1747" s="254" t="s">
        <v>7223</v>
      </c>
      <c r="C1747" s="264" t="s">
        <v>21</v>
      </c>
      <c r="D1747" s="340">
        <v>155.44</v>
      </c>
      <c r="E1747" s="340">
        <v>164.82</v>
      </c>
      <c r="F1747" s="340">
        <v>320.26</v>
      </c>
    </row>
    <row r="1748" spans="1:6" ht="25.5" customHeight="1" x14ac:dyDescent="0.25">
      <c r="A1748" s="338" t="s">
        <v>2973</v>
      </c>
      <c r="B1748" s="254" t="s">
        <v>7224</v>
      </c>
      <c r="C1748" s="264" t="s">
        <v>21</v>
      </c>
      <c r="D1748" s="340">
        <v>745.58</v>
      </c>
      <c r="E1748" s="340">
        <v>191.08</v>
      </c>
      <c r="F1748" s="340">
        <v>936.66</v>
      </c>
    </row>
    <row r="1749" spans="1:6" ht="25.5" customHeight="1" x14ac:dyDescent="0.25">
      <c r="A1749" s="338" t="s">
        <v>7225</v>
      </c>
      <c r="B1749" s="254" t="s">
        <v>2974</v>
      </c>
      <c r="C1749" s="264"/>
      <c r="D1749" s="340"/>
      <c r="E1749" s="340"/>
      <c r="F1749" s="340"/>
    </row>
    <row r="1750" spans="1:6" ht="25.5" customHeight="1" x14ac:dyDescent="0.25">
      <c r="A1750" s="338" t="s">
        <v>2975</v>
      </c>
      <c r="B1750" s="254" t="s">
        <v>2976</v>
      </c>
      <c r="C1750" s="264" t="s">
        <v>52</v>
      </c>
      <c r="D1750" s="340">
        <v>1.53</v>
      </c>
      <c r="E1750" s="340">
        <v>1.35</v>
      </c>
      <c r="F1750" s="340">
        <v>2.88</v>
      </c>
    </row>
    <row r="1751" spans="1:6" ht="12.75" customHeight="1" x14ac:dyDescent="0.2">
      <c r="A1751" s="336" t="s">
        <v>2977</v>
      </c>
      <c r="B1751" s="251" t="s">
        <v>2978</v>
      </c>
      <c r="C1751" s="252" t="s">
        <v>52</v>
      </c>
      <c r="D1751" s="337">
        <v>0.97</v>
      </c>
      <c r="E1751" s="337">
        <v>2.67</v>
      </c>
      <c r="F1751" s="337">
        <v>3.64</v>
      </c>
    </row>
    <row r="1752" spans="1:6" ht="22.9" customHeight="1" x14ac:dyDescent="0.25">
      <c r="A1752" s="338" t="s">
        <v>7226</v>
      </c>
      <c r="B1752" s="253" t="s">
        <v>2979</v>
      </c>
      <c r="C1752" s="264"/>
      <c r="D1752" s="340"/>
      <c r="E1752" s="340"/>
      <c r="F1752" s="340"/>
    </row>
    <row r="1753" spans="1:6" ht="25.5" customHeight="1" x14ac:dyDescent="0.25">
      <c r="A1753" s="338" t="s">
        <v>2980</v>
      </c>
      <c r="B1753" s="254" t="s">
        <v>2981</v>
      </c>
      <c r="C1753" s="264" t="s">
        <v>21</v>
      </c>
      <c r="D1753" s="340">
        <v>7.11</v>
      </c>
      <c r="E1753" s="339">
        <v>17.82</v>
      </c>
      <c r="F1753" s="340">
        <v>24.93</v>
      </c>
    </row>
    <row r="1754" spans="1:6" ht="25.5" customHeight="1" x14ac:dyDescent="0.25">
      <c r="A1754" s="338" t="s">
        <v>2982</v>
      </c>
      <c r="B1754" s="254" t="s">
        <v>2983</v>
      </c>
      <c r="C1754" s="264" t="s">
        <v>21</v>
      </c>
      <c r="D1754" s="340">
        <v>8.94</v>
      </c>
      <c r="E1754" s="340">
        <v>17.82</v>
      </c>
      <c r="F1754" s="340">
        <v>26.76</v>
      </c>
    </row>
    <row r="1755" spans="1:6" ht="25.5" customHeight="1" x14ac:dyDescent="0.25">
      <c r="A1755" s="338" t="s">
        <v>465</v>
      </c>
      <c r="B1755" s="254" t="s">
        <v>466</v>
      </c>
      <c r="C1755" s="264" t="s">
        <v>21</v>
      </c>
      <c r="D1755" s="340">
        <v>10.26</v>
      </c>
      <c r="E1755" s="340">
        <v>17.82</v>
      </c>
      <c r="F1755" s="340">
        <v>28.08</v>
      </c>
    </row>
    <row r="1756" spans="1:6" ht="25.5" customHeight="1" x14ac:dyDescent="0.25">
      <c r="A1756" s="338" t="s">
        <v>2984</v>
      </c>
      <c r="B1756" s="254" t="s">
        <v>2985</v>
      </c>
      <c r="C1756" s="264" t="s">
        <v>21</v>
      </c>
      <c r="D1756" s="340">
        <v>12.87</v>
      </c>
      <c r="E1756" s="340">
        <v>17.82</v>
      </c>
      <c r="F1756" s="340">
        <v>30.69</v>
      </c>
    </row>
    <row r="1757" spans="1:6" ht="12.75" customHeight="1" x14ac:dyDescent="0.2">
      <c r="A1757" s="336" t="s">
        <v>120</v>
      </c>
      <c r="B1757" s="251" t="s">
        <v>121</v>
      </c>
      <c r="C1757" s="252" t="s">
        <v>21</v>
      </c>
      <c r="D1757" s="337">
        <v>10.029999999999999</v>
      </c>
      <c r="E1757" s="337">
        <v>17.82</v>
      </c>
      <c r="F1757" s="337">
        <v>27.85</v>
      </c>
    </row>
    <row r="1758" spans="1:6" ht="12.75" customHeight="1" x14ac:dyDescent="0.2">
      <c r="A1758" s="338" t="s">
        <v>2986</v>
      </c>
      <c r="B1758" s="253" t="s">
        <v>2987</v>
      </c>
      <c r="C1758" s="264" t="s">
        <v>21</v>
      </c>
      <c r="D1758" s="344">
        <v>65.52</v>
      </c>
      <c r="E1758" s="340">
        <v>37.32</v>
      </c>
      <c r="F1758" s="340">
        <v>102.84</v>
      </c>
    </row>
    <row r="1759" spans="1:6" ht="12.75" customHeight="1" x14ac:dyDescent="0.25">
      <c r="A1759" s="338" t="s">
        <v>2988</v>
      </c>
      <c r="B1759" s="253" t="s">
        <v>2989</v>
      </c>
      <c r="C1759" s="264" t="s">
        <v>21</v>
      </c>
      <c r="D1759" s="340">
        <v>17.68</v>
      </c>
      <c r="E1759" s="340">
        <v>17.82</v>
      </c>
      <c r="F1759" s="340">
        <v>35.5</v>
      </c>
    </row>
    <row r="1760" spans="1:6" ht="22.9" customHeight="1" x14ac:dyDescent="0.25">
      <c r="A1760" s="338" t="s">
        <v>182</v>
      </c>
      <c r="B1760" s="253" t="s">
        <v>183</v>
      </c>
      <c r="C1760" s="264" t="s">
        <v>21</v>
      </c>
      <c r="D1760" s="340">
        <v>13.94</v>
      </c>
      <c r="E1760" s="340">
        <v>24.88</v>
      </c>
      <c r="F1760" s="340">
        <v>38.82</v>
      </c>
    </row>
    <row r="1761" spans="1:6" ht="25.5" customHeight="1" x14ac:dyDescent="0.25">
      <c r="A1761" s="338" t="s">
        <v>2990</v>
      </c>
      <c r="B1761" s="254" t="s">
        <v>7227</v>
      </c>
      <c r="C1761" s="264" t="s">
        <v>21</v>
      </c>
      <c r="D1761" s="340">
        <v>216.21</v>
      </c>
      <c r="E1761" s="340"/>
      <c r="F1761" s="340">
        <v>216.21</v>
      </c>
    </row>
    <row r="1762" spans="1:6" ht="12.75" customHeight="1" x14ac:dyDescent="0.2">
      <c r="A1762" s="336" t="s">
        <v>2991</v>
      </c>
      <c r="B1762" s="251" t="s">
        <v>7228</v>
      </c>
      <c r="C1762" s="252" t="s">
        <v>21</v>
      </c>
      <c r="D1762" s="337">
        <v>428.69</v>
      </c>
      <c r="E1762" s="337"/>
      <c r="F1762" s="337">
        <v>428.69</v>
      </c>
    </row>
    <row r="1763" spans="1:6" ht="12.75" customHeight="1" x14ac:dyDescent="0.2">
      <c r="A1763" s="336" t="s">
        <v>7229</v>
      </c>
      <c r="B1763" s="251" t="s">
        <v>2992</v>
      </c>
      <c r="C1763" s="252"/>
      <c r="D1763" s="337"/>
      <c r="E1763" s="337"/>
      <c r="F1763" s="337"/>
    </row>
    <row r="1764" spans="1:6" ht="12.75" customHeight="1" x14ac:dyDescent="0.25">
      <c r="A1764" s="338" t="s">
        <v>2993</v>
      </c>
      <c r="B1764" s="253" t="s">
        <v>2994</v>
      </c>
      <c r="C1764" s="264" t="s">
        <v>21</v>
      </c>
      <c r="D1764" s="340">
        <v>16.41</v>
      </c>
      <c r="E1764" s="340">
        <v>24.88</v>
      </c>
      <c r="F1764" s="340">
        <v>41.29</v>
      </c>
    </row>
    <row r="1765" spans="1:6" ht="12.75" customHeight="1" x14ac:dyDescent="0.25">
      <c r="A1765" s="338" t="s">
        <v>7230</v>
      </c>
      <c r="B1765" s="253" t="s">
        <v>2995</v>
      </c>
      <c r="C1765" s="264"/>
      <c r="D1765" s="340"/>
      <c r="E1765" s="340"/>
      <c r="F1765" s="340"/>
    </row>
    <row r="1766" spans="1:6" ht="12.75" customHeight="1" x14ac:dyDescent="0.25">
      <c r="A1766" s="338" t="s">
        <v>2996</v>
      </c>
      <c r="B1766" s="253" t="s">
        <v>2997</v>
      </c>
      <c r="C1766" s="264" t="s">
        <v>21</v>
      </c>
      <c r="D1766" s="340">
        <v>16.78</v>
      </c>
      <c r="E1766" s="340">
        <v>24.88</v>
      </c>
      <c r="F1766" s="340">
        <v>41.66</v>
      </c>
    </row>
    <row r="1767" spans="1:6" ht="12.75" customHeight="1" x14ac:dyDescent="0.25">
      <c r="A1767" s="338" t="s">
        <v>7231</v>
      </c>
      <c r="B1767" s="253" t="s">
        <v>2998</v>
      </c>
      <c r="C1767" s="264"/>
      <c r="D1767" s="340"/>
      <c r="E1767" s="340"/>
      <c r="F1767" s="340"/>
    </row>
    <row r="1768" spans="1:6" ht="12.75" customHeight="1" x14ac:dyDescent="0.25">
      <c r="A1768" s="338" t="s">
        <v>7232</v>
      </c>
      <c r="B1768" s="253" t="s">
        <v>2999</v>
      </c>
      <c r="C1768" s="264"/>
      <c r="D1768" s="340"/>
      <c r="E1768" s="340"/>
      <c r="F1768" s="340"/>
    </row>
    <row r="1769" spans="1:6" ht="12.75" customHeight="1" x14ac:dyDescent="0.2">
      <c r="A1769" s="336" t="s">
        <v>3000</v>
      </c>
      <c r="B1769" s="251" t="s">
        <v>3001</v>
      </c>
      <c r="C1769" s="252" t="s">
        <v>25</v>
      </c>
      <c r="D1769" s="337">
        <v>149.66</v>
      </c>
      <c r="E1769" s="337">
        <v>42.18</v>
      </c>
      <c r="F1769" s="337">
        <v>191.84</v>
      </c>
    </row>
    <row r="1770" spans="1:6" ht="12.75" customHeight="1" x14ac:dyDescent="0.25">
      <c r="A1770" s="338" t="s">
        <v>3002</v>
      </c>
      <c r="B1770" s="253" t="s">
        <v>3003</v>
      </c>
      <c r="C1770" s="264" t="s">
        <v>21</v>
      </c>
      <c r="D1770" s="340"/>
      <c r="E1770" s="340">
        <v>1.69</v>
      </c>
      <c r="F1770" s="340">
        <v>1.69</v>
      </c>
    </row>
    <row r="1771" spans="1:6" ht="12.75" customHeight="1" x14ac:dyDescent="0.25">
      <c r="A1771" s="338" t="s">
        <v>7233</v>
      </c>
      <c r="B1771" s="253" t="s">
        <v>3004</v>
      </c>
      <c r="C1771" s="264"/>
      <c r="D1771" s="340"/>
      <c r="E1771" s="340"/>
      <c r="F1771" s="340"/>
    </row>
    <row r="1772" spans="1:6" ht="12.75" customHeight="1" x14ac:dyDescent="0.2">
      <c r="A1772" s="336" t="s">
        <v>3005</v>
      </c>
      <c r="B1772" s="251" t="s">
        <v>3006</v>
      </c>
      <c r="C1772" s="252" t="s">
        <v>21</v>
      </c>
      <c r="D1772" s="337">
        <v>10.050000000000001</v>
      </c>
      <c r="E1772" s="337">
        <v>2.84</v>
      </c>
      <c r="F1772" s="337">
        <v>12.89</v>
      </c>
    </row>
    <row r="1773" spans="1:6" ht="12.75" customHeight="1" x14ac:dyDescent="0.25">
      <c r="A1773" s="338" t="s">
        <v>556</v>
      </c>
      <c r="B1773" s="253" t="s">
        <v>555</v>
      </c>
      <c r="C1773" s="264" t="s">
        <v>21</v>
      </c>
      <c r="D1773" s="340">
        <v>9.08</v>
      </c>
      <c r="E1773" s="340">
        <v>4.2699999999999996</v>
      </c>
      <c r="F1773" s="340">
        <v>13.35</v>
      </c>
    </row>
    <row r="1774" spans="1:6" ht="12.75" customHeight="1" x14ac:dyDescent="0.25">
      <c r="A1774" s="338" t="s">
        <v>3007</v>
      </c>
      <c r="B1774" s="253" t="s">
        <v>7234</v>
      </c>
      <c r="C1774" s="264" t="s">
        <v>21</v>
      </c>
      <c r="D1774" s="340">
        <v>66.459999999999994</v>
      </c>
      <c r="E1774" s="340">
        <v>5.42</v>
      </c>
      <c r="F1774" s="340">
        <v>71.88</v>
      </c>
    </row>
    <row r="1775" spans="1:6" ht="12.75" customHeight="1" x14ac:dyDescent="0.25">
      <c r="A1775" s="338" t="s">
        <v>3008</v>
      </c>
      <c r="B1775" s="253" t="s">
        <v>3009</v>
      </c>
      <c r="C1775" s="264" t="s">
        <v>21</v>
      </c>
      <c r="D1775" s="340">
        <v>17.440000000000001</v>
      </c>
      <c r="E1775" s="340">
        <v>4.2699999999999996</v>
      </c>
      <c r="F1775" s="340">
        <v>21.71</v>
      </c>
    </row>
    <row r="1776" spans="1:6" ht="12.75" customHeight="1" x14ac:dyDescent="0.25">
      <c r="A1776" s="338" t="s">
        <v>3010</v>
      </c>
      <c r="B1776" s="253" t="s">
        <v>7235</v>
      </c>
      <c r="C1776" s="264" t="s">
        <v>21</v>
      </c>
      <c r="D1776" s="340">
        <v>44.68</v>
      </c>
      <c r="E1776" s="340">
        <v>5.42</v>
      </c>
      <c r="F1776" s="340">
        <v>50.1</v>
      </c>
    </row>
    <row r="1777" spans="1:6" ht="25.5" customHeight="1" x14ac:dyDescent="0.25">
      <c r="A1777" s="338" t="s">
        <v>3011</v>
      </c>
      <c r="B1777" s="254" t="s">
        <v>3012</v>
      </c>
      <c r="C1777" s="264" t="s">
        <v>21</v>
      </c>
      <c r="D1777" s="340">
        <v>9.68</v>
      </c>
      <c r="E1777" s="340">
        <v>4.2699999999999996</v>
      </c>
      <c r="F1777" s="340">
        <v>13.95</v>
      </c>
    </row>
    <row r="1778" spans="1:6" ht="25.5" customHeight="1" x14ac:dyDescent="0.25">
      <c r="A1778" s="338" t="s">
        <v>3013</v>
      </c>
      <c r="B1778" s="254" t="s">
        <v>7236</v>
      </c>
      <c r="C1778" s="264" t="s">
        <v>21</v>
      </c>
      <c r="D1778" s="340">
        <v>46.56</v>
      </c>
      <c r="E1778" s="340">
        <v>5.42</v>
      </c>
      <c r="F1778" s="340">
        <v>51.98</v>
      </c>
    </row>
    <row r="1779" spans="1:6" ht="12" customHeight="1" x14ac:dyDescent="0.25">
      <c r="A1779" s="333" t="s">
        <v>3014</v>
      </c>
      <c r="B1779" s="247" t="s">
        <v>3015</v>
      </c>
      <c r="C1779" s="247" t="s">
        <v>21</v>
      </c>
      <c r="D1779" s="334">
        <v>7.63</v>
      </c>
      <c r="E1779" s="335"/>
      <c r="F1779" s="335">
        <v>7.63</v>
      </c>
    </row>
    <row r="1780" spans="1:6" ht="12.75" customHeight="1" x14ac:dyDescent="0.25">
      <c r="A1780" s="338" t="s">
        <v>7237</v>
      </c>
      <c r="B1780" s="253" t="s">
        <v>3016</v>
      </c>
      <c r="C1780" s="264"/>
      <c r="D1780" s="340"/>
      <c r="E1780" s="340"/>
      <c r="F1780" s="340"/>
    </row>
    <row r="1781" spans="1:6" ht="12.75" customHeight="1" x14ac:dyDescent="0.2">
      <c r="A1781" s="336" t="s">
        <v>3017</v>
      </c>
      <c r="B1781" s="251" t="s">
        <v>7238</v>
      </c>
      <c r="C1781" s="252" t="s">
        <v>569</v>
      </c>
      <c r="D1781" s="337">
        <v>48.33</v>
      </c>
      <c r="E1781" s="337">
        <v>3.13</v>
      </c>
      <c r="F1781" s="337">
        <v>51.46</v>
      </c>
    </row>
    <row r="1782" spans="1:6" ht="12.75" customHeight="1" x14ac:dyDescent="0.25">
      <c r="A1782" s="338" t="s">
        <v>3018</v>
      </c>
      <c r="B1782" s="253" t="s">
        <v>7239</v>
      </c>
      <c r="C1782" s="264" t="s">
        <v>569</v>
      </c>
      <c r="D1782" s="340">
        <v>34.74</v>
      </c>
      <c r="E1782" s="340">
        <v>3.13</v>
      </c>
      <c r="F1782" s="340">
        <v>37.869999999999997</v>
      </c>
    </row>
    <row r="1783" spans="1:6" ht="12.75" customHeight="1" x14ac:dyDescent="0.25">
      <c r="A1783" s="338" t="s">
        <v>3019</v>
      </c>
      <c r="B1783" s="253" t="s">
        <v>7240</v>
      </c>
      <c r="C1783" s="264" t="s">
        <v>569</v>
      </c>
      <c r="D1783" s="340">
        <v>35.28</v>
      </c>
      <c r="E1783" s="340">
        <v>3.13</v>
      </c>
      <c r="F1783" s="340">
        <v>38.409999999999997</v>
      </c>
    </row>
    <row r="1784" spans="1:6" ht="12.75" customHeight="1" x14ac:dyDescent="0.25">
      <c r="A1784" s="338" t="s">
        <v>3020</v>
      </c>
      <c r="B1784" s="253" t="s">
        <v>7241</v>
      </c>
      <c r="C1784" s="264" t="s">
        <v>569</v>
      </c>
      <c r="D1784" s="340">
        <v>50.57</v>
      </c>
      <c r="E1784" s="340">
        <v>3.13</v>
      </c>
      <c r="F1784" s="340">
        <v>53.7</v>
      </c>
    </row>
    <row r="1785" spans="1:6" ht="12.75" customHeight="1" x14ac:dyDescent="0.25">
      <c r="A1785" s="338" t="s">
        <v>7242</v>
      </c>
      <c r="B1785" s="253" t="s">
        <v>3021</v>
      </c>
      <c r="C1785" s="264"/>
      <c r="D1785" s="340"/>
      <c r="E1785" s="340"/>
      <c r="F1785" s="340"/>
    </row>
    <row r="1786" spans="1:6" ht="12.75" customHeight="1" x14ac:dyDescent="0.2">
      <c r="A1786" s="336" t="s">
        <v>3022</v>
      </c>
      <c r="B1786" s="251" t="s">
        <v>7243</v>
      </c>
      <c r="C1786" s="252" t="s">
        <v>569</v>
      </c>
      <c r="D1786" s="337">
        <v>70.52</v>
      </c>
      <c r="E1786" s="337">
        <v>27.14</v>
      </c>
      <c r="F1786" s="337">
        <v>97.66</v>
      </c>
    </row>
    <row r="1787" spans="1:6" ht="12.75" customHeight="1" x14ac:dyDescent="0.25">
      <c r="A1787" s="338" t="s">
        <v>3023</v>
      </c>
      <c r="B1787" s="253" t="s">
        <v>7244</v>
      </c>
      <c r="C1787" s="264" t="s">
        <v>569</v>
      </c>
      <c r="D1787" s="340">
        <v>87.11</v>
      </c>
      <c r="E1787" s="340">
        <v>27.14</v>
      </c>
      <c r="F1787" s="340">
        <v>114.25</v>
      </c>
    </row>
    <row r="1788" spans="1:6" ht="12.75" customHeight="1" x14ac:dyDescent="0.2">
      <c r="A1788" s="336" t="s">
        <v>3024</v>
      </c>
      <c r="B1788" s="251" t="s">
        <v>7245</v>
      </c>
      <c r="C1788" s="252" t="s">
        <v>569</v>
      </c>
      <c r="D1788" s="337">
        <v>111.98</v>
      </c>
      <c r="E1788" s="337">
        <v>27.14</v>
      </c>
      <c r="F1788" s="337">
        <v>139.12</v>
      </c>
    </row>
    <row r="1789" spans="1:6" ht="12.75" customHeight="1" x14ac:dyDescent="0.25">
      <c r="A1789" s="338" t="s">
        <v>3025</v>
      </c>
      <c r="B1789" s="253" t="s">
        <v>7246</v>
      </c>
      <c r="C1789" s="264" t="s">
        <v>569</v>
      </c>
      <c r="D1789" s="340">
        <v>213.67</v>
      </c>
      <c r="E1789" s="340">
        <v>3.06</v>
      </c>
      <c r="F1789" s="340">
        <v>216.73</v>
      </c>
    </row>
    <row r="1790" spans="1:6" ht="12.75" customHeight="1" x14ac:dyDescent="0.2">
      <c r="A1790" s="338" t="s">
        <v>3026</v>
      </c>
      <c r="B1790" s="253" t="s">
        <v>7247</v>
      </c>
      <c r="C1790" s="264" t="s">
        <v>569</v>
      </c>
      <c r="D1790" s="340">
        <v>105.35</v>
      </c>
      <c r="E1790" s="344">
        <v>3.06</v>
      </c>
      <c r="F1790" s="340">
        <v>108.41</v>
      </c>
    </row>
    <row r="1791" spans="1:6" ht="12.75" customHeight="1" x14ac:dyDescent="0.2">
      <c r="A1791" s="338" t="s">
        <v>3027</v>
      </c>
      <c r="B1791" s="253" t="s">
        <v>7248</v>
      </c>
      <c r="C1791" s="264" t="s">
        <v>569</v>
      </c>
      <c r="D1791" s="340">
        <v>126.27</v>
      </c>
      <c r="E1791" s="344">
        <v>27.14</v>
      </c>
      <c r="F1791" s="340">
        <v>153.41</v>
      </c>
    </row>
    <row r="1792" spans="1:6" ht="34.9" customHeight="1" x14ac:dyDescent="0.25">
      <c r="A1792" s="341" t="s">
        <v>3028</v>
      </c>
      <c r="B1792" s="254" t="s">
        <v>7249</v>
      </c>
      <c r="C1792" s="265" t="s">
        <v>569</v>
      </c>
      <c r="D1792" s="343">
        <v>274.18</v>
      </c>
      <c r="E1792" s="343">
        <v>27.14</v>
      </c>
      <c r="F1792" s="343">
        <v>301.32</v>
      </c>
    </row>
    <row r="1793" spans="1:6" ht="34.15" customHeight="1" x14ac:dyDescent="0.25">
      <c r="A1793" s="341" t="s">
        <v>3029</v>
      </c>
      <c r="B1793" s="254" t="s">
        <v>7250</v>
      </c>
      <c r="C1793" s="265" t="s">
        <v>569</v>
      </c>
      <c r="D1793" s="343">
        <v>51.82</v>
      </c>
      <c r="E1793" s="343">
        <v>27.14</v>
      </c>
      <c r="F1793" s="343">
        <v>78.959999999999994</v>
      </c>
    </row>
    <row r="1794" spans="1:6" ht="12.75" customHeight="1" x14ac:dyDescent="0.2">
      <c r="A1794" s="336" t="s">
        <v>7251</v>
      </c>
      <c r="B1794" s="251" t="s">
        <v>3030</v>
      </c>
      <c r="C1794" s="252"/>
      <c r="D1794" s="337"/>
      <c r="E1794" s="337"/>
      <c r="F1794" s="337"/>
    </row>
    <row r="1795" spans="1:6" ht="12.75" customHeight="1" x14ac:dyDescent="0.25">
      <c r="A1795" s="338" t="s">
        <v>3031</v>
      </c>
      <c r="B1795" s="253" t="s">
        <v>3032</v>
      </c>
      <c r="C1795" s="264" t="s">
        <v>52</v>
      </c>
      <c r="D1795" s="340">
        <v>30.22</v>
      </c>
      <c r="E1795" s="340">
        <v>27.14</v>
      </c>
      <c r="F1795" s="340">
        <v>57.36</v>
      </c>
    </row>
    <row r="1796" spans="1:6" ht="12.75" customHeight="1" x14ac:dyDescent="0.25">
      <c r="A1796" s="338" t="s">
        <v>3033</v>
      </c>
      <c r="B1796" s="253" t="s">
        <v>3034</v>
      </c>
      <c r="C1796" s="264" t="s">
        <v>52</v>
      </c>
      <c r="D1796" s="340">
        <v>42.62</v>
      </c>
      <c r="E1796" s="340">
        <v>27.14</v>
      </c>
      <c r="F1796" s="340">
        <v>69.760000000000005</v>
      </c>
    </row>
    <row r="1797" spans="1:6" ht="22.9" customHeight="1" x14ac:dyDescent="0.25">
      <c r="A1797" s="336" t="s">
        <v>3035</v>
      </c>
      <c r="B1797" s="251" t="s">
        <v>7252</v>
      </c>
      <c r="C1797" s="266" t="s">
        <v>52</v>
      </c>
      <c r="D1797" s="345">
        <v>48.46</v>
      </c>
      <c r="E1797" s="345">
        <v>27.14</v>
      </c>
      <c r="F1797" s="345">
        <v>75.599999999999994</v>
      </c>
    </row>
    <row r="1798" spans="1:6" ht="12.75" customHeight="1" x14ac:dyDescent="0.25">
      <c r="A1798" s="338" t="s">
        <v>3036</v>
      </c>
      <c r="B1798" s="253" t="s">
        <v>7253</v>
      </c>
      <c r="C1798" s="264" t="s">
        <v>52</v>
      </c>
      <c r="D1798" s="340">
        <v>180.33</v>
      </c>
      <c r="E1798" s="340">
        <v>43.53</v>
      </c>
      <c r="F1798" s="340">
        <v>223.86</v>
      </c>
    </row>
    <row r="1799" spans="1:6" ht="12.75" customHeight="1" x14ac:dyDescent="0.25">
      <c r="A1799" s="338" t="s">
        <v>3037</v>
      </c>
      <c r="B1799" s="253" t="s">
        <v>7254</v>
      </c>
      <c r="C1799" s="264" t="s">
        <v>21</v>
      </c>
      <c r="D1799" s="340">
        <v>238.32</v>
      </c>
      <c r="E1799" s="340"/>
      <c r="F1799" s="340">
        <v>238.32</v>
      </c>
    </row>
    <row r="1800" spans="1:6" ht="12.75" customHeight="1" x14ac:dyDescent="0.25">
      <c r="A1800" s="338" t="s">
        <v>3038</v>
      </c>
      <c r="B1800" s="253" t="s">
        <v>7255</v>
      </c>
      <c r="C1800" s="264" t="s">
        <v>21</v>
      </c>
      <c r="D1800" s="340">
        <v>251.66</v>
      </c>
      <c r="E1800" s="340"/>
      <c r="F1800" s="340">
        <v>251.66</v>
      </c>
    </row>
    <row r="1801" spans="1:6" ht="12.75" customHeight="1" x14ac:dyDescent="0.25">
      <c r="A1801" s="338" t="s">
        <v>3039</v>
      </c>
      <c r="B1801" s="253" t="s">
        <v>7256</v>
      </c>
      <c r="C1801" s="264" t="s">
        <v>21</v>
      </c>
      <c r="D1801" s="340">
        <v>250.15</v>
      </c>
      <c r="E1801" s="340"/>
      <c r="F1801" s="340">
        <v>250.15</v>
      </c>
    </row>
    <row r="1802" spans="1:6" ht="12.75" customHeight="1" x14ac:dyDescent="0.25">
      <c r="A1802" s="338" t="s">
        <v>3040</v>
      </c>
      <c r="B1802" s="253" t="s">
        <v>3041</v>
      </c>
      <c r="C1802" s="264" t="s">
        <v>52</v>
      </c>
      <c r="D1802" s="340">
        <v>36.94</v>
      </c>
      <c r="E1802" s="340"/>
      <c r="F1802" s="340">
        <v>36.94</v>
      </c>
    </row>
    <row r="1803" spans="1:6" ht="12.75" customHeight="1" x14ac:dyDescent="0.25">
      <c r="A1803" s="338" t="s">
        <v>3042</v>
      </c>
      <c r="B1803" s="253" t="s">
        <v>3043</v>
      </c>
      <c r="C1803" s="264" t="s">
        <v>21</v>
      </c>
      <c r="D1803" s="340">
        <v>292.70999999999998</v>
      </c>
      <c r="E1803" s="340"/>
      <c r="F1803" s="340">
        <v>292.70999999999998</v>
      </c>
    </row>
    <row r="1804" spans="1:6" ht="12.75" customHeight="1" x14ac:dyDescent="0.25">
      <c r="A1804" s="338" t="s">
        <v>3044</v>
      </c>
      <c r="B1804" s="253" t="s">
        <v>7257</v>
      </c>
      <c r="C1804" s="264" t="s">
        <v>21</v>
      </c>
      <c r="D1804" s="340">
        <v>364.1</v>
      </c>
      <c r="E1804" s="340">
        <v>55.99</v>
      </c>
      <c r="F1804" s="340">
        <v>420.09</v>
      </c>
    </row>
    <row r="1805" spans="1:6" ht="12.75" customHeight="1" x14ac:dyDescent="0.25">
      <c r="A1805" s="338" t="s">
        <v>3045</v>
      </c>
      <c r="B1805" s="253" t="s">
        <v>3046</v>
      </c>
      <c r="C1805" s="264" t="s">
        <v>21</v>
      </c>
      <c r="D1805" s="340">
        <v>271.61</v>
      </c>
      <c r="E1805" s="340"/>
      <c r="F1805" s="340">
        <v>271.61</v>
      </c>
    </row>
    <row r="1806" spans="1:6" ht="34.9" customHeight="1" x14ac:dyDescent="0.25">
      <c r="A1806" s="341" t="s">
        <v>3047</v>
      </c>
      <c r="B1806" s="253" t="s">
        <v>7258</v>
      </c>
      <c r="C1806" s="265" t="s">
        <v>21</v>
      </c>
      <c r="D1806" s="343">
        <v>2191.0700000000002</v>
      </c>
      <c r="E1806" s="342">
        <v>83.6</v>
      </c>
      <c r="F1806" s="343">
        <v>2274.67</v>
      </c>
    </row>
    <row r="1807" spans="1:6" ht="34.15" customHeight="1" x14ac:dyDescent="0.25">
      <c r="A1807" s="341" t="s">
        <v>3048</v>
      </c>
      <c r="B1807" s="254" t="s">
        <v>7259</v>
      </c>
      <c r="C1807" s="265" t="s">
        <v>21</v>
      </c>
      <c r="D1807" s="343">
        <v>1242.07</v>
      </c>
      <c r="E1807" s="342">
        <v>83.6</v>
      </c>
      <c r="F1807" s="343">
        <v>1325.67</v>
      </c>
    </row>
    <row r="1808" spans="1:6" ht="12.75" customHeight="1" x14ac:dyDescent="0.2">
      <c r="A1808" s="336" t="s">
        <v>63</v>
      </c>
      <c r="B1808" s="251" t="s">
        <v>64</v>
      </c>
      <c r="C1808" s="252" t="s">
        <v>21</v>
      </c>
      <c r="D1808" s="337">
        <v>584.52</v>
      </c>
      <c r="E1808" s="337">
        <v>32.840000000000003</v>
      </c>
      <c r="F1808" s="337">
        <v>617.36</v>
      </c>
    </row>
    <row r="1809" spans="1:6" ht="12.75" customHeight="1" x14ac:dyDescent="0.25">
      <c r="A1809" s="338" t="s">
        <v>66</v>
      </c>
      <c r="B1809" s="253" t="s">
        <v>67</v>
      </c>
      <c r="C1809" s="264" t="s">
        <v>21</v>
      </c>
      <c r="D1809" s="340">
        <v>812.72</v>
      </c>
      <c r="E1809" s="340">
        <v>28.48</v>
      </c>
      <c r="F1809" s="340">
        <v>841.2</v>
      </c>
    </row>
    <row r="1810" spans="1:6" ht="12.75" customHeight="1" x14ac:dyDescent="0.2">
      <c r="A1810" s="336" t="s">
        <v>3049</v>
      </c>
      <c r="B1810" s="251" t="s">
        <v>3050</v>
      </c>
      <c r="C1810" s="252" t="s">
        <v>21</v>
      </c>
      <c r="D1810" s="337">
        <v>1380.66</v>
      </c>
      <c r="E1810" s="337">
        <v>67.459999999999994</v>
      </c>
      <c r="F1810" s="337">
        <v>1448.12</v>
      </c>
    </row>
    <row r="1811" spans="1:6" ht="12.75" customHeight="1" x14ac:dyDescent="0.25">
      <c r="A1811" s="338" t="s">
        <v>3051</v>
      </c>
      <c r="B1811" s="253" t="s">
        <v>3052</v>
      </c>
      <c r="C1811" s="264" t="s">
        <v>21</v>
      </c>
      <c r="D1811" s="340">
        <v>132.72</v>
      </c>
      <c r="E1811" s="340">
        <v>82.49</v>
      </c>
      <c r="F1811" s="340">
        <v>215.21</v>
      </c>
    </row>
    <row r="1812" spans="1:6" ht="12.75" customHeight="1" x14ac:dyDescent="0.2">
      <c r="A1812" s="336" t="s">
        <v>3053</v>
      </c>
      <c r="B1812" s="251" t="s">
        <v>7260</v>
      </c>
      <c r="C1812" s="252" t="s">
        <v>52</v>
      </c>
      <c r="D1812" s="337">
        <v>167.69</v>
      </c>
      <c r="E1812" s="337">
        <v>43.84</v>
      </c>
      <c r="F1812" s="337">
        <v>211.53</v>
      </c>
    </row>
    <row r="1813" spans="1:6" ht="12.75" customHeight="1" x14ac:dyDescent="0.2">
      <c r="A1813" s="336" t="s">
        <v>7261</v>
      </c>
      <c r="B1813" s="251" t="s">
        <v>3054</v>
      </c>
      <c r="C1813" s="252"/>
      <c r="D1813" s="337"/>
      <c r="E1813" s="337"/>
      <c r="F1813" s="337"/>
    </row>
    <row r="1814" spans="1:6" ht="12.75" customHeight="1" x14ac:dyDescent="0.25">
      <c r="A1814" s="338" t="s">
        <v>3055</v>
      </c>
      <c r="B1814" s="253" t="s">
        <v>7262</v>
      </c>
      <c r="C1814" s="264" t="s">
        <v>569</v>
      </c>
      <c r="D1814" s="340">
        <v>138.02000000000001</v>
      </c>
      <c r="E1814" s="340">
        <v>131.68</v>
      </c>
      <c r="F1814" s="340">
        <v>269.7</v>
      </c>
    </row>
    <row r="1815" spans="1:6" ht="22.9" customHeight="1" x14ac:dyDescent="0.25">
      <c r="A1815" s="338" t="s">
        <v>3056</v>
      </c>
      <c r="B1815" s="253" t="s">
        <v>7263</v>
      </c>
      <c r="C1815" s="264" t="s">
        <v>569</v>
      </c>
      <c r="D1815" s="339">
        <v>600.97</v>
      </c>
      <c r="E1815" s="340">
        <v>162.13999999999999</v>
      </c>
      <c r="F1815" s="340">
        <v>763.11</v>
      </c>
    </row>
    <row r="1816" spans="1:6" ht="12.75" customHeight="1" x14ac:dyDescent="0.2">
      <c r="A1816" s="336" t="s">
        <v>3057</v>
      </c>
      <c r="B1816" s="251" t="s">
        <v>7264</v>
      </c>
      <c r="C1816" s="252" t="s">
        <v>569</v>
      </c>
      <c r="D1816" s="337">
        <v>1886.98</v>
      </c>
      <c r="E1816" s="337">
        <v>293.82</v>
      </c>
      <c r="F1816" s="337">
        <v>2180.8000000000002</v>
      </c>
    </row>
    <row r="1817" spans="1:6" ht="12.75" customHeight="1" x14ac:dyDescent="0.25">
      <c r="A1817" s="338" t="s">
        <v>3058</v>
      </c>
      <c r="B1817" s="253" t="s">
        <v>7265</v>
      </c>
      <c r="C1817" s="264" t="s">
        <v>569</v>
      </c>
      <c r="D1817" s="340">
        <v>2724.09</v>
      </c>
      <c r="E1817" s="340">
        <v>796.64</v>
      </c>
      <c r="F1817" s="340">
        <v>3520.73</v>
      </c>
    </row>
    <row r="1818" spans="1:6" ht="12.75" customHeight="1" x14ac:dyDescent="0.25">
      <c r="A1818" s="338" t="s">
        <v>3059</v>
      </c>
      <c r="B1818" s="253" t="s">
        <v>7266</v>
      </c>
      <c r="C1818" s="264" t="s">
        <v>569</v>
      </c>
      <c r="D1818" s="340">
        <v>5468.76</v>
      </c>
      <c r="E1818" s="340">
        <v>1593.28</v>
      </c>
      <c r="F1818" s="340">
        <v>7062.04</v>
      </c>
    </row>
    <row r="1819" spans="1:6" ht="12.75" customHeight="1" x14ac:dyDescent="0.25">
      <c r="A1819" s="338" t="s">
        <v>3060</v>
      </c>
      <c r="B1819" s="253" t="s">
        <v>7267</v>
      </c>
      <c r="C1819" s="264" t="s">
        <v>569</v>
      </c>
      <c r="D1819" s="340">
        <v>8051.83</v>
      </c>
      <c r="E1819" s="340">
        <v>1850.08</v>
      </c>
      <c r="F1819" s="340">
        <v>9901.91</v>
      </c>
    </row>
    <row r="1820" spans="1:6" ht="12.75" customHeight="1" x14ac:dyDescent="0.25">
      <c r="A1820" s="338" t="s">
        <v>7268</v>
      </c>
      <c r="B1820" s="253" t="s">
        <v>7269</v>
      </c>
      <c r="C1820" s="264"/>
      <c r="D1820" s="340"/>
      <c r="E1820" s="340"/>
      <c r="F1820" s="340"/>
    </row>
    <row r="1821" spans="1:6" ht="12.75" customHeight="1" x14ac:dyDescent="0.25">
      <c r="A1821" s="338" t="s">
        <v>3061</v>
      </c>
      <c r="B1821" s="253" t="s">
        <v>3062</v>
      </c>
      <c r="C1821" s="264" t="s">
        <v>21</v>
      </c>
      <c r="D1821" s="340">
        <v>10.38</v>
      </c>
      <c r="E1821" s="340">
        <v>6.58</v>
      </c>
      <c r="F1821" s="340">
        <v>16.96</v>
      </c>
    </row>
    <row r="1822" spans="1:6" ht="12.75" customHeight="1" x14ac:dyDescent="0.25">
      <c r="A1822" s="338" t="s">
        <v>3063</v>
      </c>
      <c r="B1822" s="253" t="s">
        <v>7270</v>
      </c>
      <c r="C1822" s="264" t="s">
        <v>21</v>
      </c>
      <c r="D1822" s="340">
        <v>79.77</v>
      </c>
      <c r="E1822" s="340">
        <v>9.11</v>
      </c>
      <c r="F1822" s="340">
        <v>88.88</v>
      </c>
    </row>
    <row r="1823" spans="1:6" ht="12.75" customHeight="1" x14ac:dyDescent="0.25">
      <c r="A1823" s="338" t="s">
        <v>3064</v>
      </c>
      <c r="B1823" s="253" t="s">
        <v>3065</v>
      </c>
      <c r="C1823" s="264" t="s">
        <v>52</v>
      </c>
      <c r="D1823" s="340">
        <v>14.87</v>
      </c>
      <c r="E1823" s="340"/>
      <c r="F1823" s="340">
        <v>14.87</v>
      </c>
    </row>
    <row r="1824" spans="1:6" ht="12.75" customHeight="1" x14ac:dyDescent="0.2">
      <c r="A1824" s="338" t="s">
        <v>3066</v>
      </c>
      <c r="B1824" s="253" t="s">
        <v>3067</v>
      </c>
      <c r="C1824" s="264" t="s">
        <v>21</v>
      </c>
      <c r="D1824" s="340">
        <v>2.38</v>
      </c>
      <c r="E1824" s="344">
        <v>13.8</v>
      </c>
      <c r="F1824" s="340">
        <v>16.18</v>
      </c>
    </row>
    <row r="1825" spans="1:6" ht="12.75" customHeight="1" x14ac:dyDescent="0.2">
      <c r="A1825" s="336" t="s">
        <v>3068</v>
      </c>
      <c r="B1825" s="251" t="s">
        <v>3069</v>
      </c>
      <c r="C1825" s="252" t="s">
        <v>21</v>
      </c>
      <c r="D1825" s="337">
        <v>2.46</v>
      </c>
      <c r="E1825" s="337">
        <v>18.489999999999998</v>
      </c>
      <c r="F1825" s="337">
        <v>20.95</v>
      </c>
    </row>
    <row r="1826" spans="1:6" ht="12.75" customHeight="1" x14ac:dyDescent="0.25">
      <c r="A1826" s="338" t="s">
        <v>3070</v>
      </c>
      <c r="B1826" s="253" t="s">
        <v>7271</v>
      </c>
      <c r="C1826" s="264" t="s">
        <v>569</v>
      </c>
      <c r="D1826" s="340">
        <v>487.62</v>
      </c>
      <c r="E1826" s="340">
        <v>150.26</v>
      </c>
      <c r="F1826" s="340">
        <v>637.88</v>
      </c>
    </row>
    <row r="1827" spans="1:6" ht="12" customHeight="1" x14ac:dyDescent="0.25">
      <c r="A1827" s="333" t="s">
        <v>3071</v>
      </c>
      <c r="B1827" s="247" t="s">
        <v>3072</v>
      </c>
      <c r="C1827" s="247" t="s">
        <v>21</v>
      </c>
      <c r="D1827" s="334">
        <v>846.2</v>
      </c>
      <c r="E1827" s="335">
        <v>18.71</v>
      </c>
      <c r="F1827" s="335">
        <v>864.91</v>
      </c>
    </row>
    <row r="1828" spans="1:6" ht="12.75" customHeight="1" x14ac:dyDescent="0.25">
      <c r="A1828" s="338" t="s">
        <v>7272</v>
      </c>
      <c r="B1828" s="253" t="s">
        <v>3073</v>
      </c>
      <c r="C1828" s="264"/>
      <c r="D1828" s="340"/>
      <c r="E1828" s="340"/>
      <c r="F1828" s="340"/>
    </row>
    <row r="1829" spans="1:6" ht="12.75" customHeight="1" x14ac:dyDescent="0.25">
      <c r="A1829" s="338" t="s">
        <v>7273</v>
      </c>
      <c r="B1829" s="253" t="s">
        <v>3074</v>
      </c>
      <c r="C1829" s="264"/>
      <c r="D1829" s="340"/>
      <c r="E1829" s="340"/>
      <c r="F1829" s="340"/>
    </row>
    <row r="1830" spans="1:6" ht="12.75" customHeight="1" x14ac:dyDescent="0.25">
      <c r="A1830" s="338" t="s">
        <v>3075</v>
      </c>
      <c r="B1830" s="253" t="s">
        <v>3076</v>
      </c>
      <c r="C1830" s="264" t="s">
        <v>21</v>
      </c>
      <c r="D1830" s="340">
        <v>53.25</v>
      </c>
      <c r="E1830" s="340">
        <v>5.61</v>
      </c>
      <c r="F1830" s="340">
        <v>58.86</v>
      </c>
    </row>
    <row r="1831" spans="1:6" ht="12.75" customHeight="1" x14ac:dyDescent="0.2">
      <c r="A1831" s="336" t="s">
        <v>3077</v>
      </c>
      <c r="B1831" s="251" t="s">
        <v>3078</v>
      </c>
      <c r="C1831" s="252" t="s">
        <v>780</v>
      </c>
      <c r="D1831" s="337">
        <v>1809.16</v>
      </c>
      <c r="E1831" s="337">
        <v>134.63999999999999</v>
      </c>
      <c r="F1831" s="337">
        <v>1943.8</v>
      </c>
    </row>
    <row r="1832" spans="1:6" ht="12.75" customHeight="1" x14ac:dyDescent="0.25">
      <c r="A1832" s="338" t="s">
        <v>3079</v>
      </c>
      <c r="B1832" s="253" t="s">
        <v>3080</v>
      </c>
      <c r="C1832" s="264" t="s">
        <v>569</v>
      </c>
      <c r="D1832" s="340">
        <v>2308.23</v>
      </c>
      <c r="E1832" s="340">
        <v>1695.81</v>
      </c>
      <c r="F1832" s="340">
        <v>4004.04</v>
      </c>
    </row>
    <row r="1833" spans="1:6" ht="12.75" customHeight="1" x14ac:dyDescent="0.25">
      <c r="A1833" s="338" t="s">
        <v>3081</v>
      </c>
      <c r="B1833" s="253" t="s">
        <v>3082</v>
      </c>
      <c r="C1833" s="264" t="s">
        <v>780</v>
      </c>
      <c r="D1833" s="340">
        <v>1456.45</v>
      </c>
      <c r="E1833" s="340">
        <v>134.63999999999999</v>
      </c>
      <c r="F1833" s="340">
        <v>1591.09</v>
      </c>
    </row>
    <row r="1834" spans="1:6" ht="12.75" customHeight="1" x14ac:dyDescent="0.25">
      <c r="A1834" s="338" t="s">
        <v>3083</v>
      </c>
      <c r="B1834" s="253" t="s">
        <v>7274</v>
      </c>
      <c r="C1834" s="264" t="s">
        <v>21</v>
      </c>
      <c r="D1834" s="340">
        <v>151.61000000000001</v>
      </c>
      <c r="E1834" s="340">
        <v>27.7</v>
      </c>
      <c r="F1834" s="340">
        <v>179.31</v>
      </c>
    </row>
    <row r="1835" spans="1:6" ht="12.75" customHeight="1" x14ac:dyDescent="0.25">
      <c r="A1835" s="338" t="s">
        <v>7275</v>
      </c>
      <c r="B1835" s="253" t="s">
        <v>3084</v>
      </c>
      <c r="C1835" s="264"/>
      <c r="D1835" s="340"/>
      <c r="E1835" s="340"/>
      <c r="F1835" s="340"/>
    </row>
    <row r="1836" spans="1:6" ht="12.75" customHeight="1" x14ac:dyDescent="0.25">
      <c r="A1836" s="338" t="s">
        <v>3085</v>
      </c>
      <c r="B1836" s="253" t="s">
        <v>3086</v>
      </c>
      <c r="C1836" s="264" t="s">
        <v>569</v>
      </c>
      <c r="D1836" s="340">
        <v>3631.33</v>
      </c>
      <c r="E1836" s="340">
        <v>79.63</v>
      </c>
      <c r="F1836" s="340">
        <v>3710.96</v>
      </c>
    </row>
    <row r="1837" spans="1:6" ht="12.75" customHeight="1" x14ac:dyDescent="0.25">
      <c r="A1837" s="338" t="s">
        <v>7276</v>
      </c>
      <c r="B1837" s="253" t="s">
        <v>3087</v>
      </c>
      <c r="C1837" s="264"/>
      <c r="D1837" s="340"/>
      <c r="E1837" s="340"/>
      <c r="F1837" s="340"/>
    </row>
    <row r="1838" spans="1:6" ht="12.75" customHeight="1" x14ac:dyDescent="0.25">
      <c r="A1838" s="338" t="s">
        <v>3088</v>
      </c>
      <c r="B1838" s="253" t="s">
        <v>3089</v>
      </c>
      <c r="C1838" s="264" t="s">
        <v>52</v>
      </c>
      <c r="D1838" s="340">
        <v>144.21</v>
      </c>
      <c r="E1838" s="340">
        <v>81.19</v>
      </c>
      <c r="F1838" s="340">
        <v>225.4</v>
      </c>
    </row>
    <row r="1839" spans="1:6" ht="25.5" customHeight="1" x14ac:dyDescent="0.25">
      <c r="A1839" s="338" t="s">
        <v>3090</v>
      </c>
      <c r="B1839" s="254" t="s">
        <v>7277</v>
      </c>
      <c r="C1839" s="264" t="s">
        <v>569</v>
      </c>
      <c r="D1839" s="340">
        <v>496.9</v>
      </c>
      <c r="E1839" s="340">
        <v>18.079999999999998</v>
      </c>
      <c r="F1839" s="340">
        <v>514.98</v>
      </c>
    </row>
    <row r="1840" spans="1:6" ht="12.75" customHeight="1" x14ac:dyDescent="0.2">
      <c r="A1840" s="336" t="s">
        <v>3091</v>
      </c>
      <c r="B1840" s="251" t="s">
        <v>3092</v>
      </c>
      <c r="C1840" s="252" t="s">
        <v>21</v>
      </c>
      <c r="D1840" s="337">
        <v>202.98</v>
      </c>
      <c r="E1840" s="337">
        <v>50.61</v>
      </c>
      <c r="F1840" s="337">
        <v>253.59</v>
      </c>
    </row>
    <row r="1841" spans="1:6" ht="12.75" customHeight="1" x14ac:dyDescent="0.25">
      <c r="A1841" s="338" t="s">
        <v>3093</v>
      </c>
      <c r="B1841" s="253" t="s">
        <v>7278</v>
      </c>
      <c r="C1841" s="264" t="s">
        <v>569</v>
      </c>
      <c r="D1841" s="340">
        <v>528.70000000000005</v>
      </c>
      <c r="E1841" s="340">
        <v>25.41</v>
      </c>
      <c r="F1841" s="340">
        <v>554.11</v>
      </c>
    </row>
    <row r="1842" spans="1:6" ht="22.9" customHeight="1" x14ac:dyDescent="0.25">
      <c r="A1842" s="338" t="s">
        <v>3094</v>
      </c>
      <c r="B1842" s="253" t="s">
        <v>7279</v>
      </c>
      <c r="C1842" s="264" t="s">
        <v>569</v>
      </c>
      <c r="D1842" s="340">
        <v>826.38</v>
      </c>
      <c r="E1842" s="340">
        <v>38.130000000000003</v>
      </c>
      <c r="F1842" s="340">
        <v>864.51</v>
      </c>
    </row>
    <row r="1843" spans="1:6" ht="25.5" customHeight="1" x14ac:dyDescent="0.25">
      <c r="A1843" s="338" t="s">
        <v>7280</v>
      </c>
      <c r="B1843" s="254" t="s">
        <v>3095</v>
      </c>
      <c r="C1843" s="264"/>
      <c r="D1843" s="340"/>
      <c r="E1843" s="340"/>
      <c r="F1843" s="340"/>
    </row>
    <row r="1844" spans="1:6" ht="25.5" customHeight="1" x14ac:dyDescent="0.25">
      <c r="A1844" s="338" t="s">
        <v>3096</v>
      </c>
      <c r="B1844" s="254" t="s">
        <v>3097</v>
      </c>
      <c r="C1844" s="264" t="s">
        <v>780</v>
      </c>
      <c r="D1844" s="340">
        <v>4454.6000000000004</v>
      </c>
      <c r="E1844" s="340">
        <v>179.52</v>
      </c>
      <c r="F1844" s="340">
        <v>4634.12</v>
      </c>
    </row>
    <row r="1845" spans="1:6" ht="25.5" customHeight="1" x14ac:dyDescent="0.25">
      <c r="A1845" s="338" t="s">
        <v>3098</v>
      </c>
      <c r="B1845" s="254" t="s">
        <v>3099</v>
      </c>
      <c r="C1845" s="264" t="s">
        <v>780</v>
      </c>
      <c r="D1845" s="340">
        <v>1358.61</v>
      </c>
      <c r="E1845" s="339">
        <v>179.52</v>
      </c>
      <c r="F1845" s="340">
        <v>1538.13</v>
      </c>
    </row>
    <row r="1846" spans="1:6" ht="25.5" customHeight="1" x14ac:dyDescent="0.25">
      <c r="A1846" s="338" t="s">
        <v>3100</v>
      </c>
      <c r="B1846" s="254" t="s">
        <v>3101</v>
      </c>
      <c r="C1846" s="264" t="s">
        <v>780</v>
      </c>
      <c r="D1846" s="340">
        <v>1103.79</v>
      </c>
      <c r="E1846" s="339">
        <v>179.52</v>
      </c>
      <c r="F1846" s="340">
        <v>1283.31</v>
      </c>
    </row>
    <row r="1847" spans="1:6" ht="25.5" customHeight="1" x14ac:dyDescent="0.25">
      <c r="A1847" s="338" t="s">
        <v>3102</v>
      </c>
      <c r="B1847" s="254" t="s">
        <v>7281</v>
      </c>
      <c r="C1847" s="264" t="s">
        <v>780</v>
      </c>
      <c r="D1847" s="340">
        <v>1372.75</v>
      </c>
      <c r="E1847" s="339">
        <v>179.52</v>
      </c>
      <c r="F1847" s="340">
        <v>1552.27</v>
      </c>
    </row>
    <row r="1848" spans="1:6" ht="12.75" customHeight="1" x14ac:dyDescent="0.2">
      <c r="A1848" s="338" t="s">
        <v>7282</v>
      </c>
      <c r="B1848" s="253" t="s">
        <v>3103</v>
      </c>
      <c r="C1848" s="264"/>
      <c r="D1848" s="340"/>
      <c r="E1848" s="344"/>
      <c r="F1848" s="340"/>
    </row>
    <row r="1849" spans="1:6" ht="34.9" customHeight="1" x14ac:dyDescent="0.25">
      <c r="A1849" s="341" t="s">
        <v>3104</v>
      </c>
      <c r="B1849" s="253" t="s">
        <v>3105</v>
      </c>
      <c r="C1849" s="265" t="s">
        <v>780</v>
      </c>
      <c r="D1849" s="343">
        <v>5435.11</v>
      </c>
      <c r="E1849" s="342">
        <v>285.36</v>
      </c>
      <c r="F1849" s="343">
        <v>5720.47</v>
      </c>
    </row>
    <row r="1850" spans="1:6" ht="25.5" customHeight="1" x14ac:dyDescent="0.25">
      <c r="A1850" s="338" t="s">
        <v>3106</v>
      </c>
      <c r="B1850" s="254" t="s">
        <v>3107</v>
      </c>
      <c r="C1850" s="264" t="s">
        <v>780</v>
      </c>
      <c r="D1850" s="340">
        <v>11062.72</v>
      </c>
      <c r="E1850" s="340">
        <v>285.36</v>
      </c>
      <c r="F1850" s="340">
        <v>11348.08</v>
      </c>
    </row>
    <row r="1851" spans="1:6" ht="22.9" customHeight="1" x14ac:dyDescent="0.25">
      <c r="A1851" s="338" t="s">
        <v>3108</v>
      </c>
      <c r="B1851" s="253" t="s">
        <v>3109</v>
      </c>
      <c r="C1851" s="264" t="s">
        <v>569</v>
      </c>
      <c r="D1851" s="340">
        <v>3661.2</v>
      </c>
      <c r="E1851" s="339">
        <v>42.14</v>
      </c>
      <c r="F1851" s="340">
        <v>3703.34</v>
      </c>
    </row>
    <row r="1852" spans="1:6" ht="25.5" customHeight="1" x14ac:dyDescent="0.25">
      <c r="A1852" s="338" t="s">
        <v>3110</v>
      </c>
      <c r="B1852" s="254" t="s">
        <v>3111</v>
      </c>
      <c r="C1852" s="264" t="s">
        <v>569</v>
      </c>
      <c r="D1852" s="340">
        <v>1785.38</v>
      </c>
      <c r="E1852" s="340">
        <v>42.14</v>
      </c>
      <c r="F1852" s="340">
        <v>1827.52</v>
      </c>
    </row>
    <row r="1853" spans="1:6" ht="25.5" customHeight="1" x14ac:dyDescent="0.25">
      <c r="A1853" s="338" t="s">
        <v>7283</v>
      </c>
      <c r="B1853" s="254" t="s">
        <v>7284</v>
      </c>
      <c r="C1853" s="264"/>
      <c r="D1853" s="340"/>
      <c r="E1853" s="340"/>
      <c r="F1853" s="340"/>
    </row>
    <row r="1854" spans="1:6" ht="12.75" customHeight="1" x14ac:dyDescent="0.25">
      <c r="A1854" s="338" t="s">
        <v>3112</v>
      </c>
      <c r="B1854" s="253" t="s">
        <v>3113</v>
      </c>
      <c r="C1854" s="264" t="s">
        <v>21</v>
      </c>
      <c r="D1854" s="340">
        <v>11.16</v>
      </c>
      <c r="E1854" s="340"/>
      <c r="F1854" s="340">
        <v>11.16</v>
      </c>
    </row>
    <row r="1855" spans="1:6" ht="12.75" customHeight="1" x14ac:dyDescent="0.25">
      <c r="A1855" s="338" t="s">
        <v>3114</v>
      </c>
      <c r="B1855" s="253" t="s">
        <v>7285</v>
      </c>
      <c r="C1855" s="264" t="s">
        <v>569</v>
      </c>
      <c r="D1855" s="340">
        <v>1110.96</v>
      </c>
      <c r="E1855" s="340">
        <v>28.05</v>
      </c>
      <c r="F1855" s="340">
        <v>1139.01</v>
      </c>
    </row>
    <row r="1856" spans="1:6" ht="12.75" customHeight="1" x14ac:dyDescent="0.25">
      <c r="A1856" s="338" t="s">
        <v>7286</v>
      </c>
      <c r="B1856" s="253" t="s">
        <v>3115</v>
      </c>
      <c r="C1856" s="264"/>
      <c r="D1856" s="340"/>
      <c r="E1856" s="340"/>
      <c r="F1856" s="340"/>
    </row>
    <row r="1857" spans="1:6" ht="12.75" customHeight="1" x14ac:dyDescent="0.25">
      <c r="A1857" s="338" t="s">
        <v>7287</v>
      </c>
      <c r="B1857" s="253" t="s">
        <v>7288</v>
      </c>
      <c r="C1857" s="264"/>
      <c r="D1857" s="340"/>
      <c r="E1857" s="340"/>
      <c r="F1857" s="340"/>
    </row>
    <row r="1858" spans="1:6" ht="12.75" customHeight="1" x14ac:dyDescent="0.25">
      <c r="A1858" s="338" t="s">
        <v>3116</v>
      </c>
      <c r="B1858" s="253" t="s">
        <v>3117</v>
      </c>
      <c r="C1858" s="264" t="s">
        <v>780</v>
      </c>
      <c r="D1858" s="340">
        <v>149803.70000000001</v>
      </c>
      <c r="E1858" s="340">
        <v>219.91</v>
      </c>
      <c r="F1858" s="340">
        <v>150023.60999999999</v>
      </c>
    </row>
    <row r="1859" spans="1:6" ht="12.75" customHeight="1" x14ac:dyDescent="0.2">
      <c r="A1859" s="336" t="s">
        <v>3118</v>
      </c>
      <c r="B1859" s="251" t="s">
        <v>3119</v>
      </c>
      <c r="C1859" s="252" t="s">
        <v>780</v>
      </c>
      <c r="D1859" s="337">
        <v>120423.64</v>
      </c>
      <c r="E1859" s="337">
        <v>219.91</v>
      </c>
      <c r="F1859" s="337">
        <v>120643.55</v>
      </c>
    </row>
    <row r="1860" spans="1:6" ht="25.5" customHeight="1" x14ac:dyDescent="0.25">
      <c r="A1860" s="338" t="s">
        <v>3120</v>
      </c>
      <c r="B1860" s="254" t="s">
        <v>3121</v>
      </c>
      <c r="C1860" s="264" t="s">
        <v>780</v>
      </c>
      <c r="D1860" s="340">
        <v>137787.62</v>
      </c>
      <c r="E1860" s="340">
        <v>439.82</v>
      </c>
      <c r="F1860" s="340">
        <v>138227.44</v>
      </c>
    </row>
    <row r="1861" spans="1:6" ht="25.5" customHeight="1" x14ac:dyDescent="0.25">
      <c r="A1861" s="338" t="s">
        <v>7289</v>
      </c>
      <c r="B1861" s="254" t="s">
        <v>3122</v>
      </c>
      <c r="C1861" s="264"/>
      <c r="D1861" s="340"/>
      <c r="E1861" s="340"/>
      <c r="F1861" s="340"/>
    </row>
    <row r="1862" spans="1:6" ht="25.5" customHeight="1" x14ac:dyDescent="0.25">
      <c r="A1862" s="338" t="s">
        <v>3123</v>
      </c>
      <c r="B1862" s="254" t="s">
        <v>3124</v>
      </c>
      <c r="C1862" s="264" t="s">
        <v>569</v>
      </c>
      <c r="D1862" s="340">
        <v>158.55000000000001</v>
      </c>
      <c r="E1862" s="340">
        <v>143.69999999999999</v>
      </c>
      <c r="F1862" s="340">
        <v>302.25</v>
      </c>
    </row>
    <row r="1863" spans="1:6" ht="25.5" customHeight="1" x14ac:dyDescent="0.25">
      <c r="A1863" s="338" t="s">
        <v>221</v>
      </c>
      <c r="B1863" s="254" t="s">
        <v>222</v>
      </c>
      <c r="C1863" s="264" t="s">
        <v>569</v>
      </c>
      <c r="D1863" s="340">
        <v>258.85000000000002</v>
      </c>
      <c r="E1863" s="340">
        <v>143.69999999999999</v>
      </c>
      <c r="F1863" s="340">
        <v>402.55</v>
      </c>
    </row>
    <row r="1864" spans="1:6" ht="25.5" customHeight="1" x14ac:dyDescent="0.25">
      <c r="A1864" s="338" t="s">
        <v>3125</v>
      </c>
      <c r="B1864" s="254" t="s">
        <v>7290</v>
      </c>
      <c r="C1864" s="264" t="s">
        <v>569</v>
      </c>
      <c r="D1864" s="340">
        <v>1016.79</v>
      </c>
      <c r="E1864" s="340">
        <v>165.88</v>
      </c>
      <c r="F1864" s="340">
        <v>1182.67</v>
      </c>
    </row>
    <row r="1865" spans="1:6" ht="25.5" customHeight="1" x14ac:dyDescent="0.25">
      <c r="A1865" s="338" t="s">
        <v>3126</v>
      </c>
      <c r="B1865" s="254" t="s">
        <v>7291</v>
      </c>
      <c r="C1865" s="264" t="s">
        <v>569</v>
      </c>
      <c r="D1865" s="340">
        <v>2652.5</v>
      </c>
      <c r="E1865" s="340">
        <v>165.88</v>
      </c>
      <c r="F1865" s="340">
        <v>2818.38</v>
      </c>
    </row>
    <row r="1866" spans="1:6" ht="12" customHeight="1" x14ac:dyDescent="0.25">
      <c r="A1866" s="333" t="s">
        <v>3127</v>
      </c>
      <c r="B1866" s="247" t="s">
        <v>7292</v>
      </c>
      <c r="C1866" s="247" t="s">
        <v>569</v>
      </c>
      <c r="D1866" s="334">
        <v>1609.8</v>
      </c>
      <c r="E1866" s="335">
        <v>165.88</v>
      </c>
      <c r="F1866" s="335">
        <v>1775.68</v>
      </c>
    </row>
    <row r="1867" spans="1:6" ht="12.75" customHeight="1" x14ac:dyDescent="0.2">
      <c r="A1867" s="336" t="s">
        <v>3128</v>
      </c>
      <c r="B1867" s="251" t="s">
        <v>7293</v>
      </c>
      <c r="C1867" s="252" t="s">
        <v>569</v>
      </c>
      <c r="D1867" s="337">
        <v>616.66999999999996</v>
      </c>
      <c r="E1867" s="337">
        <v>124.41</v>
      </c>
      <c r="F1867" s="337">
        <v>741.08</v>
      </c>
    </row>
    <row r="1868" spans="1:6" ht="22.9" customHeight="1" x14ac:dyDescent="0.25">
      <c r="A1868" s="338" t="s">
        <v>3129</v>
      </c>
      <c r="B1868" s="253" t="s">
        <v>7294</v>
      </c>
      <c r="C1868" s="264" t="s">
        <v>569</v>
      </c>
      <c r="D1868" s="340">
        <v>2363.56</v>
      </c>
      <c r="E1868" s="340">
        <v>172.87</v>
      </c>
      <c r="F1868" s="340">
        <v>2536.4299999999998</v>
      </c>
    </row>
    <row r="1869" spans="1:6" ht="25.5" customHeight="1" x14ac:dyDescent="0.25">
      <c r="A1869" s="338" t="s">
        <v>3130</v>
      </c>
      <c r="B1869" s="254" t="s">
        <v>7295</v>
      </c>
      <c r="C1869" s="264" t="s">
        <v>569</v>
      </c>
      <c r="D1869" s="340">
        <v>1094.3399999999999</v>
      </c>
      <c r="E1869" s="340">
        <v>165.88</v>
      </c>
      <c r="F1869" s="340">
        <v>1260.22</v>
      </c>
    </row>
    <row r="1870" spans="1:6" ht="12.75" customHeight="1" x14ac:dyDescent="0.2">
      <c r="A1870" s="338" t="s">
        <v>3131</v>
      </c>
      <c r="B1870" s="253" t="s">
        <v>7296</v>
      </c>
      <c r="C1870" s="264" t="s">
        <v>569</v>
      </c>
      <c r="D1870" s="340">
        <v>137.88</v>
      </c>
      <c r="E1870" s="344">
        <v>82.94</v>
      </c>
      <c r="F1870" s="340">
        <v>220.82</v>
      </c>
    </row>
    <row r="1871" spans="1:6" ht="12.75" customHeight="1" x14ac:dyDescent="0.25">
      <c r="A1871" s="338" t="s">
        <v>3132</v>
      </c>
      <c r="B1871" s="253" t="s">
        <v>7297</v>
      </c>
      <c r="C1871" s="264" t="s">
        <v>569</v>
      </c>
      <c r="D1871" s="340">
        <v>248.65</v>
      </c>
      <c r="E1871" s="340">
        <v>143.69999999999999</v>
      </c>
      <c r="F1871" s="340">
        <v>392.35</v>
      </c>
    </row>
    <row r="1872" spans="1:6" ht="12.75" customHeight="1" x14ac:dyDescent="0.25">
      <c r="A1872" s="338" t="s">
        <v>3133</v>
      </c>
      <c r="B1872" s="253" t="s">
        <v>3134</v>
      </c>
      <c r="C1872" s="264" t="s">
        <v>569</v>
      </c>
      <c r="D1872" s="340">
        <v>722.24</v>
      </c>
      <c r="E1872" s="340">
        <v>165.88</v>
      </c>
      <c r="F1872" s="340">
        <v>888.12</v>
      </c>
    </row>
    <row r="1873" spans="1:6" ht="25.5" customHeight="1" x14ac:dyDescent="0.25">
      <c r="A1873" s="338" t="s">
        <v>7298</v>
      </c>
      <c r="B1873" s="254" t="s">
        <v>3135</v>
      </c>
      <c r="C1873" s="264"/>
      <c r="D1873" s="340"/>
      <c r="E1873" s="340"/>
      <c r="F1873" s="340"/>
    </row>
    <row r="1874" spans="1:6" ht="12.75" customHeight="1" x14ac:dyDescent="0.25">
      <c r="A1874" s="338" t="s">
        <v>3136</v>
      </c>
      <c r="B1874" s="253" t="s">
        <v>3137</v>
      </c>
      <c r="C1874" s="264" t="s">
        <v>569</v>
      </c>
      <c r="D1874" s="340">
        <v>32.79</v>
      </c>
      <c r="E1874" s="340">
        <v>12.44</v>
      </c>
      <c r="F1874" s="340">
        <v>45.23</v>
      </c>
    </row>
    <row r="1875" spans="1:6" ht="12.75" customHeight="1" x14ac:dyDescent="0.2">
      <c r="A1875" s="336" t="s">
        <v>3138</v>
      </c>
      <c r="B1875" s="251" t="s">
        <v>3139</v>
      </c>
      <c r="C1875" s="252" t="s">
        <v>569</v>
      </c>
      <c r="D1875" s="337">
        <v>40.17</v>
      </c>
      <c r="E1875" s="337">
        <v>12.44</v>
      </c>
      <c r="F1875" s="337">
        <v>52.61</v>
      </c>
    </row>
    <row r="1876" spans="1:6" ht="12.75" customHeight="1" x14ac:dyDescent="0.2">
      <c r="A1876" s="336" t="s">
        <v>3140</v>
      </c>
      <c r="B1876" s="251" t="s">
        <v>3141</v>
      </c>
      <c r="C1876" s="252" t="s">
        <v>569</v>
      </c>
      <c r="D1876" s="337">
        <v>56.68</v>
      </c>
      <c r="E1876" s="337">
        <v>12.44</v>
      </c>
      <c r="F1876" s="337">
        <v>69.12</v>
      </c>
    </row>
    <row r="1877" spans="1:6" ht="12.75" customHeight="1" x14ac:dyDescent="0.25">
      <c r="A1877" s="338" t="s">
        <v>3142</v>
      </c>
      <c r="B1877" s="253" t="s">
        <v>3143</v>
      </c>
      <c r="C1877" s="264" t="s">
        <v>569</v>
      </c>
      <c r="D1877" s="340">
        <v>84.71</v>
      </c>
      <c r="E1877" s="340">
        <v>12.44</v>
      </c>
      <c r="F1877" s="340">
        <v>97.15</v>
      </c>
    </row>
    <row r="1878" spans="1:6" ht="12.75" customHeight="1" x14ac:dyDescent="0.25">
      <c r="A1878" s="338" t="s">
        <v>7299</v>
      </c>
      <c r="B1878" s="253" t="s">
        <v>3144</v>
      </c>
      <c r="C1878" s="264"/>
      <c r="D1878" s="340"/>
      <c r="E1878" s="340"/>
      <c r="F1878" s="340"/>
    </row>
    <row r="1879" spans="1:6" ht="12.75" customHeight="1" x14ac:dyDescent="0.25">
      <c r="A1879" s="338" t="s">
        <v>3145</v>
      </c>
      <c r="B1879" s="253" t="s">
        <v>3146</v>
      </c>
      <c r="C1879" s="264" t="s">
        <v>569</v>
      </c>
      <c r="D1879" s="340">
        <v>41.45</v>
      </c>
      <c r="E1879" s="340">
        <v>8.2899999999999991</v>
      </c>
      <c r="F1879" s="340">
        <v>49.74</v>
      </c>
    </row>
    <row r="1880" spans="1:6" ht="12.75" customHeight="1" x14ac:dyDescent="0.25">
      <c r="A1880" s="338" t="s">
        <v>3147</v>
      </c>
      <c r="B1880" s="253" t="s">
        <v>7300</v>
      </c>
      <c r="C1880" s="264" t="s">
        <v>569</v>
      </c>
      <c r="D1880" s="340">
        <v>89.83</v>
      </c>
      <c r="E1880" s="340">
        <v>8.2899999999999991</v>
      </c>
      <c r="F1880" s="340">
        <v>98.12</v>
      </c>
    </row>
    <row r="1881" spans="1:6" ht="25.5" customHeight="1" x14ac:dyDescent="0.25">
      <c r="A1881" s="338" t="s">
        <v>3148</v>
      </c>
      <c r="B1881" s="254" t="s">
        <v>3149</v>
      </c>
      <c r="C1881" s="264" t="s">
        <v>569</v>
      </c>
      <c r="D1881" s="340">
        <v>59.77</v>
      </c>
      <c r="E1881" s="340">
        <v>31.1</v>
      </c>
      <c r="F1881" s="340">
        <v>90.87</v>
      </c>
    </row>
    <row r="1882" spans="1:6" ht="12.75" customHeight="1" x14ac:dyDescent="0.2">
      <c r="A1882" s="336" t="s">
        <v>3150</v>
      </c>
      <c r="B1882" s="251" t="s">
        <v>3151</v>
      </c>
      <c r="C1882" s="252" t="s">
        <v>569</v>
      </c>
      <c r="D1882" s="337">
        <v>114.27</v>
      </c>
      <c r="E1882" s="337">
        <v>8.2899999999999991</v>
      </c>
      <c r="F1882" s="337">
        <v>122.56</v>
      </c>
    </row>
    <row r="1883" spans="1:6" ht="22.9" customHeight="1" x14ac:dyDescent="0.25">
      <c r="A1883" s="338" t="s">
        <v>3152</v>
      </c>
      <c r="B1883" s="253" t="s">
        <v>3153</v>
      </c>
      <c r="C1883" s="264" t="s">
        <v>569</v>
      </c>
      <c r="D1883" s="340">
        <v>155.91</v>
      </c>
      <c r="E1883" s="340">
        <v>8.2899999999999991</v>
      </c>
      <c r="F1883" s="340">
        <v>164.2</v>
      </c>
    </row>
    <row r="1884" spans="1:6" ht="12.75" customHeight="1" x14ac:dyDescent="0.2">
      <c r="A1884" s="336" t="s">
        <v>7301</v>
      </c>
      <c r="B1884" s="251" t="s">
        <v>3154</v>
      </c>
      <c r="C1884" s="252"/>
      <c r="D1884" s="337"/>
      <c r="E1884" s="337"/>
      <c r="F1884" s="337"/>
    </row>
    <row r="1885" spans="1:6" ht="12.75" customHeight="1" x14ac:dyDescent="0.25">
      <c r="A1885" s="338" t="s">
        <v>3155</v>
      </c>
      <c r="B1885" s="253" t="s">
        <v>3156</v>
      </c>
      <c r="C1885" s="264" t="s">
        <v>780</v>
      </c>
      <c r="D1885" s="340">
        <v>530.52</v>
      </c>
      <c r="E1885" s="340">
        <v>20.74</v>
      </c>
      <c r="F1885" s="340">
        <v>551.26</v>
      </c>
    </row>
    <row r="1886" spans="1:6" ht="12.75" customHeight="1" x14ac:dyDescent="0.25">
      <c r="A1886" s="338" t="s">
        <v>3157</v>
      </c>
      <c r="B1886" s="253" t="s">
        <v>3158</v>
      </c>
      <c r="C1886" s="264" t="s">
        <v>780</v>
      </c>
      <c r="D1886" s="340">
        <v>485.46</v>
      </c>
      <c r="E1886" s="340">
        <v>20.74</v>
      </c>
      <c r="F1886" s="340">
        <v>506.2</v>
      </c>
    </row>
    <row r="1887" spans="1:6" ht="12.75" customHeight="1" x14ac:dyDescent="0.25">
      <c r="A1887" s="338" t="s">
        <v>7302</v>
      </c>
      <c r="B1887" s="253" t="s">
        <v>7303</v>
      </c>
      <c r="C1887" s="264"/>
      <c r="D1887" s="340"/>
      <c r="E1887" s="340"/>
      <c r="F1887" s="340"/>
    </row>
    <row r="1888" spans="1:6" ht="22.9" customHeight="1" x14ac:dyDescent="0.25">
      <c r="A1888" s="338" t="s">
        <v>3159</v>
      </c>
      <c r="B1888" s="253" t="s">
        <v>7304</v>
      </c>
      <c r="C1888" s="264" t="s">
        <v>569</v>
      </c>
      <c r="D1888" s="340">
        <v>181.38</v>
      </c>
      <c r="E1888" s="340">
        <v>19.45</v>
      </c>
      <c r="F1888" s="340">
        <v>200.83</v>
      </c>
    </row>
    <row r="1889" spans="1:6" ht="12.75" customHeight="1" x14ac:dyDescent="0.25">
      <c r="A1889" s="338" t="s">
        <v>3160</v>
      </c>
      <c r="B1889" s="253" t="s">
        <v>7305</v>
      </c>
      <c r="C1889" s="264" t="s">
        <v>569</v>
      </c>
      <c r="D1889" s="340">
        <v>192.69</v>
      </c>
      <c r="E1889" s="340">
        <v>19.45</v>
      </c>
      <c r="F1889" s="340">
        <v>212.14</v>
      </c>
    </row>
    <row r="1890" spans="1:6" ht="12.75" customHeight="1" x14ac:dyDescent="0.2">
      <c r="A1890" s="336" t="s">
        <v>3161</v>
      </c>
      <c r="B1890" s="251" t="s">
        <v>7306</v>
      </c>
      <c r="C1890" s="252" t="s">
        <v>569</v>
      </c>
      <c r="D1890" s="337">
        <v>187.23</v>
      </c>
      <c r="E1890" s="337">
        <v>19.45</v>
      </c>
      <c r="F1890" s="337">
        <v>206.68</v>
      </c>
    </row>
    <row r="1891" spans="1:6" ht="12.75" customHeight="1" x14ac:dyDescent="0.25">
      <c r="A1891" s="338" t="s">
        <v>3162</v>
      </c>
      <c r="B1891" s="253" t="s">
        <v>7307</v>
      </c>
      <c r="C1891" s="264" t="s">
        <v>569</v>
      </c>
      <c r="D1891" s="340">
        <v>192.1</v>
      </c>
      <c r="E1891" s="340">
        <v>19.45</v>
      </c>
      <c r="F1891" s="340">
        <v>211.55</v>
      </c>
    </row>
    <row r="1892" spans="1:6" ht="12.75" customHeight="1" x14ac:dyDescent="0.25">
      <c r="A1892" s="338" t="s">
        <v>7308</v>
      </c>
      <c r="B1892" s="253" t="s">
        <v>3163</v>
      </c>
      <c r="C1892" s="264"/>
      <c r="D1892" s="340"/>
      <c r="E1892" s="340"/>
      <c r="F1892" s="340"/>
    </row>
    <row r="1893" spans="1:6" ht="12.75" customHeight="1" x14ac:dyDescent="0.25">
      <c r="A1893" s="338" t="s">
        <v>3164</v>
      </c>
      <c r="B1893" s="253" t="s">
        <v>7309</v>
      </c>
      <c r="C1893" s="264" t="s">
        <v>569</v>
      </c>
      <c r="D1893" s="340">
        <v>195608.27</v>
      </c>
      <c r="E1893" s="340">
        <v>1599.04</v>
      </c>
      <c r="F1893" s="340">
        <v>197207.31</v>
      </c>
    </row>
    <row r="1894" spans="1:6" ht="12.75" customHeight="1" x14ac:dyDescent="0.25">
      <c r="A1894" s="338" t="s">
        <v>3165</v>
      </c>
      <c r="B1894" s="253" t="s">
        <v>7310</v>
      </c>
      <c r="C1894" s="264" t="s">
        <v>569</v>
      </c>
      <c r="D1894" s="340">
        <v>233837.94</v>
      </c>
      <c r="E1894" s="340">
        <v>1599.04</v>
      </c>
      <c r="F1894" s="340">
        <v>235436.98</v>
      </c>
    </row>
    <row r="1895" spans="1:6" ht="12.75" customHeight="1" x14ac:dyDescent="0.2">
      <c r="A1895" s="336" t="s">
        <v>3166</v>
      </c>
      <c r="B1895" s="251" t="s">
        <v>7311</v>
      </c>
      <c r="C1895" s="252" t="s">
        <v>569</v>
      </c>
      <c r="D1895" s="337">
        <v>88809.47</v>
      </c>
      <c r="E1895" s="337">
        <v>1599.04</v>
      </c>
      <c r="F1895" s="337">
        <v>90408.51</v>
      </c>
    </row>
    <row r="1896" spans="1:6" ht="12.75" customHeight="1" x14ac:dyDescent="0.25">
      <c r="A1896" s="338" t="s">
        <v>3167</v>
      </c>
      <c r="B1896" s="253" t="s">
        <v>7312</v>
      </c>
      <c r="C1896" s="264" t="s">
        <v>569</v>
      </c>
      <c r="D1896" s="340">
        <v>128183.57</v>
      </c>
      <c r="E1896" s="340">
        <v>1599.04</v>
      </c>
      <c r="F1896" s="340">
        <v>129782.61</v>
      </c>
    </row>
    <row r="1897" spans="1:6" ht="12.75" customHeight="1" x14ac:dyDescent="0.25">
      <c r="A1897" s="338" t="s">
        <v>3168</v>
      </c>
      <c r="B1897" s="253" t="s">
        <v>7313</v>
      </c>
      <c r="C1897" s="264" t="s">
        <v>569</v>
      </c>
      <c r="D1897" s="340">
        <v>81127.69</v>
      </c>
      <c r="E1897" s="340">
        <v>853.55</v>
      </c>
      <c r="F1897" s="340">
        <v>81981.240000000005</v>
      </c>
    </row>
    <row r="1898" spans="1:6" ht="12.75" customHeight="1" x14ac:dyDescent="0.25">
      <c r="A1898" s="338" t="s">
        <v>3169</v>
      </c>
      <c r="B1898" s="253" t="s">
        <v>7314</v>
      </c>
      <c r="C1898" s="264" t="s">
        <v>569</v>
      </c>
      <c r="D1898" s="340">
        <v>140225.94</v>
      </c>
      <c r="E1898" s="340">
        <v>1599.04</v>
      </c>
      <c r="F1898" s="340">
        <v>141824.98000000001</v>
      </c>
    </row>
    <row r="1899" spans="1:6" ht="12.75" customHeight="1" x14ac:dyDescent="0.25">
      <c r="A1899" s="338" t="s">
        <v>3170</v>
      </c>
      <c r="B1899" s="253" t="s">
        <v>7315</v>
      </c>
      <c r="C1899" s="264" t="s">
        <v>569</v>
      </c>
      <c r="D1899" s="340">
        <v>370003.78</v>
      </c>
      <c r="E1899" s="340">
        <v>1769.75</v>
      </c>
      <c r="F1899" s="340">
        <v>371773.53</v>
      </c>
    </row>
    <row r="1900" spans="1:6" ht="12.75" customHeight="1" x14ac:dyDescent="0.2">
      <c r="A1900" s="336" t="s">
        <v>3171</v>
      </c>
      <c r="B1900" s="251" t="s">
        <v>7316</v>
      </c>
      <c r="C1900" s="252" t="s">
        <v>569</v>
      </c>
      <c r="D1900" s="337">
        <v>142741.89000000001</v>
      </c>
      <c r="E1900" s="337">
        <v>1599.04</v>
      </c>
      <c r="F1900" s="337">
        <v>144340.93</v>
      </c>
    </row>
    <row r="1901" spans="1:6" ht="12.75" customHeight="1" x14ac:dyDescent="0.2">
      <c r="A1901" s="338" t="s">
        <v>3172</v>
      </c>
      <c r="B1901" s="253" t="s">
        <v>7317</v>
      </c>
      <c r="C1901" s="264" t="s">
        <v>569</v>
      </c>
      <c r="D1901" s="340">
        <v>378268.81</v>
      </c>
      <c r="E1901" s="344">
        <v>1753.64</v>
      </c>
      <c r="F1901" s="340">
        <v>380022.45</v>
      </c>
    </row>
    <row r="1902" spans="1:6" ht="25.5" customHeight="1" x14ac:dyDescent="0.25">
      <c r="A1902" s="338" t="s">
        <v>3173</v>
      </c>
      <c r="B1902" s="254" t="s">
        <v>7318</v>
      </c>
      <c r="C1902" s="264" t="s">
        <v>569</v>
      </c>
      <c r="D1902" s="340">
        <v>265174.56</v>
      </c>
      <c r="E1902" s="340">
        <v>1769.75</v>
      </c>
      <c r="F1902" s="340">
        <v>266944.31</v>
      </c>
    </row>
    <row r="1903" spans="1:6" ht="12.75" customHeight="1" x14ac:dyDescent="0.2">
      <c r="A1903" s="336" t="s">
        <v>7319</v>
      </c>
      <c r="B1903" s="251" t="s">
        <v>3174</v>
      </c>
      <c r="C1903" s="252"/>
      <c r="D1903" s="337"/>
      <c r="E1903" s="337"/>
      <c r="F1903" s="337"/>
    </row>
    <row r="1904" spans="1:6" ht="12.75" customHeight="1" x14ac:dyDescent="0.2">
      <c r="A1904" s="336" t="s">
        <v>3175</v>
      </c>
      <c r="B1904" s="251" t="s">
        <v>3176</v>
      </c>
      <c r="C1904" s="252" t="s">
        <v>569</v>
      </c>
      <c r="D1904" s="337">
        <v>32614.2</v>
      </c>
      <c r="E1904" s="337">
        <v>853.55</v>
      </c>
      <c r="F1904" s="337">
        <v>33467.75</v>
      </c>
    </row>
    <row r="1905" spans="1:6" ht="12.75" customHeight="1" x14ac:dyDescent="0.25">
      <c r="A1905" s="338" t="s">
        <v>3177</v>
      </c>
      <c r="B1905" s="253" t="s">
        <v>3178</v>
      </c>
      <c r="C1905" s="264" t="s">
        <v>569</v>
      </c>
      <c r="D1905" s="340">
        <v>23466.3</v>
      </c>
      <c r="E1905" s="340">
        <v>853.55</v>
      </c>
      <c r="F1905" s="340">
        <v>24319.85</v>
      </c>
    </row>
    <row r="1906" spans="1:6" ht="12.75" customHeight="1" x14ac:dyDescent="0.25">
      <c r="A1906" s="338" t="s">
        <v>3179</v>
      </c>
      <c r="B1906" s="253" t="s">
        <v>3180</v>
      </c>
      <c r="C1906" s="264" t="s">
        <v>569</v>
      </c>
      <c r="D1906" s="340">
        <v>58991.39</v>
      </c>
      <c r="E1906" s="340">
        <v>1365.68</v>
      </c>
      <c r="F1906" s="340">
        <v>60357.07</v>
      </c>
    </row>
    <row r="1907" spans="1:6" ht="12.75" customHeight="1" x14ac:dyDescent="0.25">
      <c r="A1907" s="338" t="s">
        <v>3181</v>
      </c>
      <c r="B1907" s="253" t="s">
        <v>7320</v>
      </c>
      <c r="C1907" s="264" t="s">
        <v>569</v>
      </c>
      <c r="D1907" s="340">
        <v>107597.96</v>
      </c>
      <c r="E1907" s="340">
        <v>1365.68</v>
      </c>
      <c r="F1907" s="340">
        <v>108963.64</v>
      </c>
    </row>
    <row r="1908" spans="1:6" ht="12.75" customHeight="1" x14ac:dyDescent="0.2">
      <c r="A1908" s="336" t="s">
        <v>3182</v>
      </c>
      <c r="B1908" s="251" t="s">
        <v>7321</v>
      </c>
      <c r="C1908" s="252" t="s">
        <v>569</v>
      </c>
      <c r="D1908" s="337">
        <v>4641.51</v>
      </c>
      <c r="E1908" s="337">
        <v>341.42</v>
      </c>
      <c r="F1908" s="337">
        <v>4982.93</v>
      </c>
    </row>
    <row r="1909" spans="1:6" ht="22.9" customHeight="1" x14ac:dyDescent="0.25">
      <c r="A1909" s="338" t="s">
        <v>3183</v>
      </c>
      <c r="B1909" s="253" t="s">
        <v>7322</v>
      </c>
      <c r="C1909" s="264" t="s">
        <v>569</v>
      </c>
      <c r="D1909" s="340">
        <v>4997.53</v>
      </c>
      <c r="E1909" s="340">
        <v>341.42</v>
      </c>
      <c r="F1909" s="340">
        <v>5338.95</v>
      </c>
    </row>
    <row r="1910" spans="1:6" ht="22.9" customHeight="1" x14ac:dyDescent="0.25">
      <c r="A1910" s="338" t="s">
        <v>3184</v>
      </c>
      <c r="B1910" s="253" t="s">
        <v>3185</v>
      </c>
      <c r="C1910" s="264" t="s">
        <v>569</v>
      </c>
      <c r="D1910" s="340">
        <v>20222.169999999998</v>
      </c>
      <c r="E1910" s="340">
        <v>853.55</v>
      </c>
      <c r="F1910" s="340">
        <v>21075.72</v>
      </c>
    </row>
    <row r="1911" spans="1:6" ht="25.5" customHeight="1" x14ac:dyDescent="0.25">
      <c r="A1911" s="338" t="s">
        <v>3186</v>
      </c>
      <c r="B1911" s="254" t="s">
        <v>3187</v>
      </c>
      <c r="C1911" s="264" t="s">
        <v>569</v>
      </c>
      <c r="D1911" s="340">
        <v>35833.53</v>
      </c>
      <c r="E1911" s="340">
        <v>853.55</v>
      </c>
      <c r="F1911" s="340">
        <v>36687.08</v>
      </c>
    </row>
    <row r="1912" spans="1:6" ht="25.5" customHeight="1" x14ac:dyDescent="0.25">
      <c r="A1912" s="338" t="s">
        <v>3188</v>
      </c>
      <c r="B1912" s="254" t="s">
        <v>3189</v>
      </c>
      <c r="C1912" s="264" t="s">
        <v>569</v>
      </c>
      <c r="D1912" s="340">
        <v>17609.86</v>
      </c>
      <c r="E1912" s="340">
        <v>853.55</v>
      </c>
      <c r="F1912" s="340">
        <v>18463.41</v>
      </c>
    </row>
    <row r="1913" spans="1:6" ht="12" customHeight="1" x14ac:dyDescent="0.25">
      <c r="A1913" s="333" t="s">
        <v>3190</v>
      </c>
      <c r="B1913" s="247" t="s">
        <v>7323</v>
      </c>
      <c r="C1913" s="247" t="s">
        <v>569</v>
      </c>
      <c r="D1913" s="334">
        <v>73500.44</v>
      </c>
      <c r="E1913" s="335">
        <v>1365.68</v>
      </c>
      <c r="F1913" s="335">
        <v>74866.12</v>
      </c>
    </row>
    <row r="1914" spans="1:6" ht="25.5" customHeight="1" x14ac:dyDescent="0.25">
      <c r="A1914" s="338" t="s">
        <v>3191</v>
      </c>
      <c r="B1914" s="254" t="s">
        <v>7324</v>
      </c>
      <c r="C1914" s="264" t="s">
        <v>569</v>
      </c>
      <c r="D1914" s="340">
        <v>15400.43</v>
      </c>
      <c r="E1914" s="340">
        <v>341.42</v>
      </c>
      <c r="F1914" s="340">
        <v>15741.85</v>
      </c>
    </row>
    <row r="1915" spans="1:6" ht="25.5" customHeight="1" x14ac:dyDescent="0.25">
      <c r="A1915" s="338" t="s">
        <v>3192</v>
      </c>
      <c r="B1915" s="254" t="s">
        <v>3193</v>
      </c>
      <c r="C1915" s="264" t="s">
        <v>569</v>
      </c>
      <c r="D1915" s="340">
        <v>56558.67</v>
      </c>
      <c r="E1915" s="340">
        <v>1365.68</v>
      </c>
      <c r="F1915" s="340">
        <v>57924.35</v>
      </c>
    </row>
    <row r="1916" spans="1:6" ht="25.5" customHeight="1" x14ac:dyDescent="0.25">
      <c r="A1916" s="338" t="s">
        <v>3194</v>
      </c>
      <c r="B1916" s="254" t="s">
        <v>3195</v>
      </c>
      <c r="C1916" s="264" t="s">
        <v>569</v>
      </c>
      <c r="D1916" s="340">
        <v>75981.679999999993</v>
      </c>
      <c r="E1916" s="340">
        <v>1365.68</v>
      </c>
      <c r="F1916" s="340">
        <v>77347.360000000001</v>
      </c>
    </row>
    <row r="1917" spans="1:6" ht="25.5" customHeight="1" x14ac:dyDescent="0.25">
      <c r="A1917" s="338" t="s">
        <v>3196</v>
      </c>
      <c r="B1917" s="254" t="s">
        <v>3197</v>
      </c>
      <c r="C1917" s="264" t="s">
        <v>569</v>
      </c>
      <c r="D1917" s="340">
        <v>93430.73</v>
      </c>
      <c r="E1917" s="340">
        <v>1365.68</v>
      </c>
      <c r="F1917" s="340">
        <v>94796.41</v>
      </c>
    </row>
    <row r="1918" spans="1:6" ht="25.5" customHeight="1" x14ac:dyDescent="0.25">
      <c r="A1918" s="338" t="s">
        <v>3198</v>
      </c>
      <c r="B1918" s="254" t="s">
        <v>3199</v>
      </c>
      <c r="C1918" s="264" t="s">
        <v>569</v>
      </c>
      <c r="D1918" s="340">
        <v>60629.87</v>
      </c>
      <c r="E1918" s="340">
        <v>853.55</v>
      </c>
      <c r="F1918" s="340">
        <v>61483.42</v>
      </c>
    </row>
    <row r="1919" spans="1:6" ht="22.9" customHeight="1" x14ac:dyDescent="0.25">
      <c r="A1919" s="338" t="s">
        <v>3200</v>
      </c>
      <c r="B1919" s="253" t="s">
        <v>3201</v>
      </c>
      <c r="C1919" s="264" t="s">
        <v>569</v>
      </c>
      <c r="D1919" s="340">
        <v>24991.67</v>
      </c>
      <c r="E1919" s="340">
        <v>853.55</v>
      </c>
      <c r="F1919" s="340">
        <v>25845.22</v>
      </c>
    </row>
    <row r="1920" spans="1:6" ht="12.75" customHeight="1" x14ac:dyDescent="0.25">
      <c r="A1920" s="338" t="s">
        <v>3202</v>
      </c>
      <c r="B1920" s="253" t="s">
        <v>7325</v>
      </c>
      <c r="C1920" s="264" t="s">
        <v>569</v>
      </c>
      <c r="D1920" s="340">
        <v>117070.09</v>
      </c>
      <c r="E1920" s="340">
        <v>1365.68</v>
      </c>
      <c r="F1920" s="340">
        <v>118435.77</v>
      </c>
    </row>
    <row r="1921" spans="1:6" ht="12.75" customHeight="1" x14ac:dyDescent="0.2">
      <c r="A1921" s="336" t="s">
        <v>3203</v>
      </c>
      <c r="B1921" s="251" t="s">
        <v>7326</v>
      </c>
      <c r="C1921" s="252" t="s">
        <v>569</v>
      </c>
      <c r="D1921" s="337">
        <v>32210.67</v>
      </c>
      <c r="E1921" s="337">
        <v>853.55</v>
      </c>
      <c r="F1921" s="337">
        <v>33064.22</v>
      </c>
    </row>
    <row r="1922" spans="1:6" ht="12.75" customHeight="1" x14ac:dyDescent="0.25">
      <c r="A1922" s="338" t="s">
        <v>3204</v>
      </c>
      <c r="B1922" s="253" t="s">
        <v>7327</v>
      </c>
      <c r="C1922" s="264" t="s">
        <v>569</v>
      </c>
      <c r="D1922" s="340">
        <v>38553.9</v>
      </c>
      <c r="E1922" s="340">
        <v>853.55</v>
      </c>
      <c r="F1922" s="340">
        <v>39407.449999999997</v>
      </c>
    </row>
    <row r="1923" spans="1:6" ht="12.75" customHeight="1" x14ac:dyDescent="0.25">
      <c r="A1923" s="338" t="s">
        <v>7328</v>
      </c>
      <c r="B1923" s="253" t="s">
        <v>7329</v>
      </c>
      <c r="C1923" s="264"/>
      <c r="D1923" s="340"/>
      <c r="E1923" s="340"/>
      <c r="F1923" s="340"/>
    </row>
    <row r="1924" spans="1:6" ht="12.75" customHeight="1" x14ac:dyDescent="0.25">
      <c r="A1924" s="338" t="s">
        <v>3205</v>
      </c>
      <c r="B1924" s="253" t="s">
        <v>3206</v>
      </c>
      <c r="C1924" s="264" t="s">
        <v>52</v>
      </c>
      <c r="D1924" s="340">
        <v>77.650000000000006</v>
      </c>
      <c r="E1924" s="340">
        <v>16.59</v>
      </c>
      <c r="F1924" s="340">
        <v>94.24</v>
      </c>
    </row>
    <row r="1925" spans="1:6" ht="12.75" customHeight="1" x14ac:dyDescent="0.25">
      <c r="A1925" s="338" t="s">
        <v>3207</v>
      </c>
      <c r="B1925" s="253" t="s">
        <v>3208</v>
      </c>
      <c r="C1925" s="264" t="s">
        <v>569</v>
      </c>
      <c r="D1925" s="340">
        <v>50.43</v>
      </c>
      <c r="E1925" s="340">
        <v>8.2899999999999991</v>
      </c>
      <c r="F1925" s="340">
        <v>58.72</v>
      </c>
    </row>
    <row r="1926" spans="1:6" ht="12.75" customHeight="1" x14ac:dyDescent="0.2">
      <c r="A1926" s="336" t="s">
        <v>3209</v>
      </c>
      <c r="B1926" s="251" t="s">
        <v>3210</v>
      </c>
      <c r="C1926" s="252" t="s">
        <v>569</v>
      </c>
      <c r="D1926" s="337">
        <v>1418.67</v>
      </c>
      <c r="E1926" s="337">
        <v>54.03</v>
      </c>
      <c r="F1926" s="337">
        <v>1472.7</v>
      </c>
    </row>
    <row r="1927" spans="1:6" ht="12.75" customHeight="1" x14ac:dyDescent="0.25">
      <c r="A1927" s="338" t="s">
        <v>3211</v>
      </c>
      <c r="B1927" s="253" t="s">
        <v>3212</v>
      </c>
      <c r="C1927" s="264" t="s">
        <v>569</v>
      </c>
      <c r="D1927" s="340">
        <v>25.51</v>
      </c>
      <c r="E1927" s="340">
        <v>8.2899999999999991</v>
      </c>
      <c r="F1927" s="340">
        <v>33.799999999999997</v>
      </c>
    </row>
    <row r="1928" spans="1:6" ht="12.75" customHeight="1" x14ac:dyDescent="0.25">
      <c r="A1928" s="338" t="s">
        <v>3213</v>
      </c>
      <c r="B1928" s="253" t="s">
        <v>3214</v>
      </c>
      <c r="C1928" s="264" t="s">
        <v>569</v>
      </c>
      <c r="D1928" s="340">
        <v>3.37</v>
      </c>
      <c r="E1928" s="340">
        <v>6.22</v>
      </c>
      <c r="F1928" s="340">
        <v>9.59</v>
      </c>
    </row>
    <row r="1929" spans="1:6" ht="12.75" customHeight="1" x14ac:dyDescent="0.25">
      <c r="A1929" s="338" t="s">
        <v>3215</v>
      </c>
      <c r="B1929" s="253" t="s">
        <v>3216</v>
      </c>
      <c r="C1929" s="264" t="s">
        <v>569</v>
      </c>
      <c r="D1929" s="340">
        <v>23.07</v>
      </c>
      <c r="E1929" s="340">
        <v>8.2899999999999991</v>
      </c>
      <c r="F1929" s="340">
        <v>31.36</v>
      </c>
    </row>
    <row r="1930" spans="1:6" ht="12.75" customHeight="1" x14ac:dyDescent="0.25">
      <c r="A1930" s="338" t="s">
        <v>3217</v>
      </c>
      <c r="B1930" s="253" t="s">
        <v>3218</v>
      </c>
      <c r="C1930" s="264" t="s">
        <v>569</v>
      </c>
      <c r="D1930" s="340">
        <v>609.29</v>
      </c>
      <c r="E1930" s="340">
        <v>0.84</v>
      </c>
      <c r="F1930" s="340">
        <v>610.13</v>
      </c>
    </row>
    <row r="1931" spans="1:6" ht="12.75" customHeight="1" x14ac:dyDescent="0.25">
      <c r="A1931" s="338" t="s">
        <v>3219</v>
      </c>
      <c r="B1931" s="253" t="s">
        <v>3220</v>
      </c>
      <c r="C1931" s="264" t="s">
        <v>569</v>
      </c>
      <c r="D1931" s="340">
        <v>442.7</v>
      </c>
      <c r="E1931" s="340">
        <v>20.74</v>
      </c>
      <c r="F1931" s="340">
        <v>463.44</v>
      </c>
    </row>
    <row r="1932" spans="1:6" ht="12.75" customHeight="1" x14ac:dyDescent="0.2">
      <c r="A1932" s="336" t="s">
        <v>3221</v>
      </c>
      <c r="B1932" s="251" t="s">
        <v>3222</v>
      </c>
      <c r="C1932" s="252" t="s">
        <v>569</v>
      </c>
      <c r="D1932" s="337">
        <v>330.2</v>
      </c>
      <c r="E1932" s="337">
        <v>20.74</v>
      </c>
      <c r="F1932" s="337">
        <v>350.94</v>
      </c>
    </row>
    <row r="1933" spans="1:6" ht="22.9" customHeight="1" x14ac:dyDescent="0.25">
      <c r="A1933" s="338" t="s">
        <v>3223</v>
      </c>
      <c r="B1933" s="253" t="s">
        <v>3224</v>
      </c>
      <c r="C1933" s="264" t="s">
        <v>569</v>
      </c>
      <c r="D1933" s="340">
        <v>252.48</v>
      </c>
      <c r="E1933" s="340">
        <v>116.68</v>
      </c>
      <c r="F1933" s="340">
        <v>369.16</v>
      </c>
    </row>
    <row r="1934" spans="1:6" ht="22.9" customHeight="1" x14ac:dyDescent="0.25">
      <c r="A1934" s="338" t="s">
        <v>3225</v>
      </c>
      <c r="B1934" s="253" t="s">
        <v>3226</v>
      </c>
      <c r="C1934" s="264" t="s">
        <v>3227</v>
      </c>
      <c r="D1934" s="340">
        <v>598.02</v>
      </c>
      <c r="E1934" s="340">
        <v>0.84</v>
      </c>
      <c r="F1934" s="340">
        <v>598.86</v>
      </c>
    </row>
    <row r="1935" spans="1:6" ht="12.75" customHeight="1" x14ac:dyDescent="0.2">
      <c r="A1935" s="336" t="s">
        <v>3228</v>
      </c>
      <c r="B1935" s="251" t="s">
        <v>3229</v>
      </c>
      <c r="C1935" s="252" t="s">
        <v>569</v>
      </c>
      <c r="D1935" s="337">
        <v>23.9</v>
      </c>
      <c r="E1935" s="337">
        <v>41.47</v>
      </c>
      <c r="F1935" s="337">
        <v>65.37</v>
      </c>
    </row>
    <row r="1936" spans="1:6" ht="25.5" customHeight="1" x14ac:dyDescent="0.25">
      <c r="A1936" s="338" t="s">
        <v>3230</v>
      </c>
      <c r="B1936" s="254" t="s">
        <v>3231</v>
      </c>
      <c r="C1936" s="264" t="s">
        <v>3227</v>
      </c>
      <c r="D1936" s="340">
        <v>500.68</v>
      </c>
      <c r="E1936" s="340">
        <v>0.84</v>
      </c>
      <c r="F1936" s="340">
        <v>501.52</v>
      </c>
    </row>
    <row r="1937" spans="1:6" ht="25.5" customHeight="1" x14ac:dyDescent="0.25">
      <c r="A1937" s="338" t="s">
        <v>3232</v>
      </c>
      <c r="B1937" s="254" t="s">
        <v>3233</v>
      </c>
      <c r="C1937" s="264" t="s">
        <v>569</v>
      </c>
      <c r="D1937" s="340"/>
      <c r="E1937" s="340">
        <v>233.36</v>
      </c>
      <c r="F1937" s="340">
        <v>233.36</v>
      </c>
    </row>
    <row r="1938" spans="1:6" ht="25.5" customHeight="1" x14ac:dyDescent="0.25">
      <c r="A1938" s="338" t="s">
        <v>3234</v>
      </c>
      <c r="B1938" s="254" t="s">
        <v>3235</v>
      </c>
      <c r="C1938" s="264" t="s">
        <v>310</v>
      </c>
      <c r="D1938" s="340">
        <v>21.82</v>
      </c>
      <c r="E1938" s="340">
        <v>0.67</v>
      </c>
      <c r="F1938" s="340">
        <v>22.49</v>
      </c>
    </row>
    <row r="1939" spans="1:6" ht="25.5" customHeight="1" x14ac:dyDescent="0.25">
      <c r="A1939" s="338" t="s">
        <v>3236</v>
      </c>
      <c r="B1939" s="254" t="s">
        <v>3237</v>
      </c>
      <c r="C1939" s="264" t="s">
        <v>310</v>
      </c>
      <c r="D1939" s="340">
        <v>21.82</v>
      </c>
      <c r="E1939" s="340">
        <v>1.01</v>
      </c>
      <c r="F1939" s="340">
        <v>22.83</v>
      </c>
    </row>
    <row r="1940" spans="1:6" ht="12.75" customHeight="1" x14ac:dyDescent="0.2">
      <c r="A1940" s="336" t="s">
        <v>3238</v>
      </c>
      <c r="B1940" s="251" t="s">
        <v>7330</v>
      </c>
      <c r="C1940" s="252" t="s">
        <v>21</v>
      </c>
      <c r="D1940" s="337">
        <v>993.3</v>
      </c>
      <c r="E1940" s="337">
        <v>8.44</v>
      </c>
      <c r="F1940" s="337">
        <v>1001.74</v>
      </c>
    </row>
    <row r="1941" spans="1:6" ht="25.5" customHeight="1" x14ac:dyDescent="0.25">
      <c r="A1941" s="338" t="s">
        <v>3239</v>
      </c>
      <c r="B1941" s="254" t="s">
        <v>7331</v>
      </c>
      <c r="C1941" s="264" t="s">
        <v>21</v>
      </c>
      <c r="D1941" s="340">
        <v>1238.4100000000001</v>
      </c>
      <c r="E1941" s="340">
        <v>8.44</v>
      </c>
      <c r="F1941" s="340">
        <v>1246.8499999999999</v>
      </c>
    </row>
    <row r="1942" spans="1:6" ht="25.5" customHeight="1" x14ac:dyDescent="0.25">
      <c r="A1942" s="338" t="s">
        <v>3240</v>
      </c>
      <c r="B1942" s="254" t="s">
        <v>3241</v>
      </c>
      <c r="C1942" s="264" t="s">
        <v>3227</v>
      </c>
      <c r="D1942" s="340">
        <v>41.35</v>
      </c>
      <c r="E1942" s="340">
        <v>0.84</v>
      </c>
      <c r="F1942" s="340">
        <v>42.19</v>
      </c>
    </row>
    <row r="1943" spans="1:6" ht="22.9" customHeight="1" x14ac:dyDescent="0.25">
      <c r="A1943" s="338" t="s">
        <v>3242</v>
      </c>
      <c r="B1943" s="253" t="s">
        <v>3243</v>
      </c>
      <c r="C1943" s="264" t="s">
        <v>569</v>
      </c>
      <c r="D1943" s="340">
        <v>18.260000000000002</v>
      </c>
      <c r="E1943" s="340">
        <v>58.34</v>
      </c>
      <c r="F1943" s="340">
        <v>76.599999999999994</v>
      </c>
    </row>
    <row r="1944" spans="1:6" ht="25.5" customHeight="1" x14ac:dyDescent="0.25">
      <c r="A1944" s="338" t="s">
        <v>3244</v>
      </c>
      <c r="B1944" s="254" t="s">
        <v>3245</v>
      </c>
      <c r="C1944" s="264" t="s">
        <v>569</v>
      </c>
      <c r="D1944" s="340">
        <v>76.430000000000007</v>
      </c>
      <c r="E1944" s="340">
        <v>0.84</v>
      </c>
      <c r="F1944" s="340">
        <v>77.27</v>
      </c>
    </row>
    <row r="1945" spans="1:6" ht="22.9" customHeight="1" x14ac:dyDescent="0.25">
      <c r="A1945" s="338" t="s">
        <v>3246</v>
      </c>
      <c r="B1945" s="253" t="s">
        <v>3247</v>
      </c>
      <c r="C1945" s="264" t="s">
        <v>569</v>
      </c>
      <c r="D1945" s="340">
        <v>182.89</v>
      </c>
      <c r="E1945" s="340">
        <v>116.68</v>
      </c>
      <c r="F1945" s="340">
        <v>299.57</v>
      </c>
    </row>
    <row r="1946" spans="1:6" ht="25.5" customHeight="1" x14ac:dyDescent="0.25">
      <c r="A1946" s="338" t="s">
        <v>3248</v>
      </c>
      <c r="B1946" s="254" t="s">
        <v>3249</v>
      </c>
      <c r="C1946" s="264" t="s">
        <v>569</v>
      </c>
      <c r="D1946" s="340">
        <v>330.04</v>
      </c>
      <c r="E1946" s="340">
        <v>0.84</v>
      </c>
      <c r="F1946" s="340">
        <v>330.88</v>
      </c>
    </row>
    <row r="1947" spans="1:6" ht="25.5" customHeight="1" x14ac:dyDescent="0.25">
      <c r="A1947" s="338" t="s">
        <v>3250</v>
      </c>
      <c r="B1947" s="254" t="s">
        <v>7332</v>
      </c>
      <c r="C1947" s="264" t="s">
        <v>569</v>
      </c>
      <c r="D1947" s="340">
        <v>529.55999999999995</v>
      </c>
      <c r="E1947" s="340">
        <v>116.68</v>
      </c>
      <c r="F1947" s="340">
        <v>646.24</v>
      </c>
    </row>
    <row r="1948" spans="1:6" ht="25.5" customHeight="1" x14ac:dyDescent="0.25">
      <c r="A1948" s="338" t="s">
        <v>3251</v>
      </c>
      <c r="B1948" s="254" t="s">
        <v>3252</v>
      </c>
      <c r="C1948" s="264" t="s">
        <v>569</v>
      </c>
      <c r="D1948" s="340">
        <v>2480.48</v>
      </c>
      <c r="E1948" s="340">
        <v>41.47</v>
      </c>
      <c r="F1948" s="340">
        <v>2521.9499999999998</v>
      </c>
    </row>
    <row r="1949" spans="1:6" ht="25.5" customHeight="1" x14ac:dyDescent="0.25">
      <c r="A1949" s="338" t="s">
        <v>3253</v>
      </c>
      <c r="B1949" s="254" t="s">
        <v>3254</v>
      </c>
      <c r="C1949" s="264" t="s">
        <v>569</v>
      </c>
      <c r="D1949" s="340">
        <v>3725.14</v>
      </c>
      <c r="E1949" s="340">
        <v>41.47</v>
      </c>
      <c r="F1949" s="340">
        <v>3766.61</v>
      </c>
    </row>
    <row r="1950" spans="1:6" ht="12" customHeight="1" x14ac:dyDescent="0.25">
      <c r="A1950" s="333" t="s">
        <v>3255</v>
      </c>
      <c r="B1950" s="247" t="s">
        <v>3256</v>
      </c>
      <c r="C1950" s="269" t="s">
        <v>569</v>
      </c>
      <c r="D1950" s="334">
        <v>4819.08</v>
      </c>
      <c r="E1950" s="335">
        <v>41.47</v>
      </c>
      <c r="F1950" s="335">
        <v>4860.55</v>
      </c>
    </row>
    <row r="1951" spans="1:6" ht="25.5" customHeight="1" x14ac:dyDescent="0.25">
      <c r="A1951" s="338" t="s">
        <v>7333</v>
      </c>
      <c r="B1951" s="254" t="s">
        <v>3257</v>
      </c>
      <c r="C1951" s="270"/>
      <c r="D1951" s="340"/>
      <c r="E1951" s="340"/>
      <c r="F1951" s="340"/>
    </row>
    <row r="1952" spans="1:6" ht="12.75" customHeight="1" x14ac:dyDescent="0.2">
      <c r="A1952" s="336" t="s">
        <v>7334</v>
      </c>
      <c r="B1952" s="251" t="s">
        <v>3258</v>
      </c>
      <c r="C1952" s="252"/>
      <c r="D1952" s="337"/>
      <c r="E1952" s="337"/>
      <c r="F1952" s="337"/>
    </row>
    <row r="1953" spans="1:6" ht="12.75" customHeight="1" x14ac:dyDescent="0.25">
      <c r="A1953" s="338" t="s">
        <v>3259</v>
      </c>
      <c r="B1953" s="253" t="s">
        <v>3260</v>
      </c>
      <c r="C1953" s="270" t="s">
        <v>569</v>
      </c>
      <c r="D1953" s="340">
        <v>39.590000000000003</v>
      </c>
      <c r="E1953" s="340">
        <v>71.39</v>
      </c>
      <c r="F1953" s="340">
        <v>110.98</v>
      </c>
    </row>
    <row r="1954" spans="1:6" ht="12.75" customHeight="1" x14ac:dyDescent="0.25">
      <c r="A1954" s="338" t="s">
        <v>3261</v>
      </c>
      <c r="B1954" s="253" t="s">
        <v>3262</v>
      </c>
      <c r="C1954" s="270" t="s">
        <v>569</v>
      </c>
      <c r="D1954" s="340">
        <v>81.13</v>
      </c>
      <c r="E1954" s="340">
        <v>99.61</v>
      </c>
      <c r="F1954" s="340">
        <v>180.74</v>
      </c>
    </row>
    <row r="1955" spans="1:6" ht="12.75" customHeight="1" x14ac:dyDescent="0.25">
      <c r="A1955" s="338" t="s">
        <v>3263</v>
      </c>
      <c r="B1955" s="253" t="s">
        <v>3264</v>
      </c>
      <c r="C1955" s="270" t="s">
        <v>569</v>
      </c>
      <c r="D1955" s="340">
        <v>143.86000000000001</v>
      </c>
      <c r="E1955" s="340">
        <v>127.82</v>
      </c>
      <c r="F1955" s="340">
        <v>271.68</v>
      </c>
    </row>
    <row r="1956" spans="1:6" ht="25.5" customHeight="1" x14ac:dyDescent="0.25">
      <c r="A1956" s="338" t="s">
        <v>3265</v>
      </c>
      <c r="B1956" s="254" t="s">
        <v>3266</v>
      </c>
      <c r="C1956" s="270" t="s">
        <v>569</v>
      </c>
      <c r="D1956" s="340">
        <v>482.84</v>
      </c>
      <c r="E1956" s="340">
        <v>158.5</v>
      </c>
      <c r="F1956" s="340">
        <v>641.34</v>
      </c>
    </row>
    <row r="1957" spans="1:6" ht="25.5" customHeight="1" x14ac:dyDescent="0.25">
      <c r="A1957" s="338" t="s">
        <v>3267</v>
      </c>
      <c r="B1957" s="254" t="s">
        <v>3268</v>
      </c>
      <c r="C1957" s="270" t="s">
        <v>569</v>
      </c>
      <c r="D1957" s="340">
        <v>991.61</v>
      </c>
      <c r="E1957" s="340">
        <v>212.47</v>
      </c>
      <c r="F1957" s="340">
        <v>1204.08</v>
      </c>
    </row>
    <row r="1958" spans="1:6" ht="25.5" customHeight="1" x14ac:dyDescent="0.25">
      <c r="A1958" s="338" t="s">
        <v>7335</v>
      </c>
      <c r="B1958" s="254" t="s">
        <v>3269</v>
      </c>
      <c r="C1958" s="270"/>
      <c r="D1958" s="340"/>
      <c r="E1958" s="340"/>
      <c r="F1958" s="340"/>
    </row>
    <row r="1959" spans="1:6" ht="12.75" customHeight="1" x14ac:dyDescent="0.25">
      <c r="A1959" s="338" t="s">
        <v>3270</v>
      </c>
      <c r="B1959" s="253" t="s">
        <v>3271</v>
      </c>
      <c r="C1959" s="270" t="s">
        <v>569</v>
      </c>
      <c r="D1959" s="340">
        <v>83.99</v>
      </c>
      <c r="E1959" s="340">
        <v>62.21</v>
      </c>
      <c r="F1959" s="340">
        <v>146.19999999999999</v>
      </c>
    </row>
    <row r="1960" spans="1:6" ht="12.75" customHeight="1" x14ac:dyDescent="0.25">
      <c r="A1960" s="338" t="s">
        <v>3272</v>
      </c>
      <c r="B1960" s="253" t="s">
        <v>3273</v>
      </c>
      <c r="C1960" s="270" t="s">
        <v>569</v>
      </c>
      <c r="D1960" s="340">
        <v>166.26</v>
      </c>
      <c r="E1960" s="340">
        <v>82.94</v>
      </c>
      <c r="F1960" s="340">
        <v>249.2</v>
      </c>
    </row>
    <row r="1961" spans="1:6" ht="22.9" customHeight="1" x14ac:dyDescent="0.25">
      <c r="A1961" s="338" t="s">
        <v>3274</v>
      </c>
      <c r="B1961" s="253" t="s">
        <v>3275</v>
      </c>
      <c r="C1961" s="270" t="s">
        <v>569</v>
      </c>
      <c r="D1961" s="340">
        <v>293.2</v>
      </c>
      <c r="E1961" s="340">
        <v>103.68</v>
      </c>
      <c r="F1961" s="340">
        <v>396.88</v>
      </c>
    </row>
    <row r="1962" spans="1:6" ht="25.5" customHeight="1" x14ac:dyDescent="0.25">
      <c r="A1962" s="338" t="s">
        <v>3276</v>
      </c>
      <c r="B1962" s="254" t="s">
        <v>3277</v>
      </c>
      <c r="C1962" s="270" t="s">
        <v>569</v>
      </c>
      <c r="D1962" s="340">
        <v>450.04</v>
      </c>
      <c r="E1962" s="340">
        <v>124.41</v>
      </c>
      <c r="F1962" s="340">
        <v>574.45000000000005</v>
      </c>
    </row>
    <row r="1963" spans="1:6" ht="25.5" customHeight="1" x14ac:dyDescent="0.25">
      <c r="A1963" s="338" t="s">
        <v>7336</v>
      </c>
      <c r="B1963" s="254" t="s">
        <v>3278</v>
      </c>
      <c r="C1963" s="270"/>
      <c r="D1963" s="340"/>
      <c r="E1963" s="340"/>
      <c r="F1963" s="340"/>
    </row>
    <row r="1964" spans="1:6" ht="12.75" customHeight="1" x14ac:dyDescent="0.25">
      <c r="A1964" s="338" t="s">
        <v>3279</v>
      </c>
      <c r="B1964" s="253" t="s">
        <v>7337</v>
      </c>
      <c r="C1964" s="270" t="s">
        <v>569</v>
      </c>
      <c r="D1964" s="340">
        <v>525.22</v>
      </c>
      <c r="E1964" s="340">
        <v>124</v>
      </c>
      <c r="F1964" s="340">
        <v>649.22</v>
      </c>
    </row>
    <row r="1965" spans="1:6" ht="12.75" customHeight="1" x14ac:dyDescent="0.25">
      <c r="A1965" s="338" t="s">
        <v>223</v>
      </c>
      <c r="B1965" s="253" t="s">
        <v>7338</v>
      </c>
      <c r="C1965" s="270" t="s">
        <v>569</v>
      </c>
      <c r="D1965" s="340">
        <v>511.77</v>
      </c>
      <c r="E1965" s="340">
        <v>124</v>
      </c>
      <c r="F1965" s="340">
        <v>635.77</v>
      </c>
    </row>
    <row r="1966" spans="1:6" ht="12.75" customHeight="1" x14ac:dyDescent="0.25">
      <c r="A1966" s="338" t="s">
        <v>3280</v>
      </c>
      <c r="B1966" s="253" t="s">
        <v>7339</v>
      </c>
      <c r="C1966" s="270" t="s">
        <v>569</v>
      </c>
      <c r="D1966" s="340">
        <v>697.7</v>
      </c>
      <c r="E1966" s="340">
        <v>155.01</v>
      </c>
      <c r="F1966" s="340">
        <v>852.71</v>
      </c>
    </row>
    <row r="1967" spans="1:6" ht="12.75" customHeight="1" x14ac:dyDescent="0.25">
      <c r="A1967" s="338" t="s">
        <v>3281</v>
      </c>
      <c r="B1967" s="253" t="s">
        <v>7340</v>
      </c>
      <c r="C1967" s="270" t="s">
        <v>569</v>
      </c>
      <c r="D1967" s="340">
        <v>705.87</v>
      </c>
      <c r="E1967" s="340">
        <v>155.01</v>
      </c>
      <c r="F1967" s="340">
        <v>860.88</v>
      </c>
    </row>
    <row r="1968" spans="1:6" ht="12.75" customHeight="1" x14ac:dyDescent="0.25">
      <c r="A1968" s="338" t="s">
        <v>3282</v>
      </c>
      <c r="B1968" s="253" t="s">
        <v>7341</v>
      </c>
      <c r="C1968" s="270" t="s">
        <v>569</v>
      </c>
      <c r="D1968" s="340">
        <v>1110.3399999999999</v>
      </c>
      <c r="E1968" s="340">
        <v>186</v>
      </c>
      <c r="F1968" s="340">
        <v>1296.3399999999999</v>
      </c>
    </row>
    <row r="1969" spans="1:6" ht="25.5" customHeight="1" x14ac:dyDescent="0.25">
      <c r="A1969" s="338" t="s">
        <v>3283</v>
      </c>
      <c r="B1969" s="254" t="s">
        <v>7342</v>
      </c>
      <c r="C1969" s="270" t="s">
        <v>569</v>
      </c>
      <c r="D1969" s="340">
        <v>1482.3</v>
      </c>
      <c r="E1969" s="340">
        <v>186</v>
      </c>
      <c r="F1969" s="340">
        <v>1668.3</v>
      </c>
    </row>
    <row r="1970" spans="1:6" ht="25.5" customHeight="1" x14ac:dyDescent="0.25">
      <c r="A1970" s="338" t="s">
        <v>7343</v>
      </c>
      <c r="B1970" s="254" t="s">
        <v>3284</v>
      </c>
      <c r="C1970" s="270"/>
      <c r="D1970" s="340"/>
      <c r="E1970" s="340"/>
      <c r="F1970" s="340"/>
    </row>
    <row r="1971" spans="1:6" ht="25.5" customHeight="1" x14ac:dyDescent="0.25">
      <c r="A1971" s="338" t="s">
        <v>3285</v>
      </c>
      <c r="B1971" s="254" t="s">
        <v>7344</v>
      </c>
      <c r="C1971" s="270" t="s">
        <v>569</v>
      </c>
      <c r="D1971" s="340">
        <v>621.80999999999995</v>
      </c>
      <c r="E1971" s="340">
        <v>93.01</v>
      </c>
      <c r="F1971" s="340">
        <v>714.82</v>
      </c>
    </row>
    <row r="1972" spans="1:6" ht="12.75" customHeight="1" x14ac:dyDescent="0.2">
      <c r="A1972" s="336" t="s">
        <v>3286</v>
      </c>
      <c r="B1972" s="251" t="s">
        <v>7345</v>
      </c>
      <c r="C1972" s="252" t="s">
        <v>569</v>
      </c>
      <c r="D1972" s="337">
        <v>727.24</v>
      </c>
      <c r="E1972" s="337">
        <v>93.01</v>
      </c>
      <c r="F1972" s="337">
        <v>820.25</v>
      </c>
    </row>
    <row r="1973" spans="1:6" ht="12.75" customHeight="1" x14ac:dyDescent="0.25">
      <c r="A1973" s="338" t="s">
        <v>3287</v>
      </c>
      <c r="B1973" s="253" t="s">
        <v>7346</v>
      </c>
      <c r="C1973" s="270" t="s">
        <v>569</v>
      </c>
      <c r="D1973" s="340">
        <v>832.3</v>
      </c>
      <c r="E1973" s="340">
        <v>124</v>
      </c>
      <c r="F1973" s="340">
        <v>956.3</v>
      </c>
    </row>
    <row r="1974" spans="1:6" ht="12.75" customHeight="1" x14ac:dyDescent="0.25">
      <c r="A1974" s="338" t="s">
        <v>353</v>
      </c>
      <c r="B1974" s="253" t="s">
        <v>7347</v>
      </c>
      <c r="C1974" s="270" t="s">
        <v>569</v>
      </c>
      <c r="D1974" s="340">
        <v>847.42</v>
      </c>
      <c r="E1974" s="340">
        <v>124</v>
      </c>
      <c r="F1974" s="340">
        <v>971.42</v>
      </c>
    </row>
    <row r="1975" spans="1:6" ht="12.75" customHeight="1" x14ac:dyDescent="0.25">
      <c r="A1975" s="338" t="s">
        <v>3288</v>
      </c>
      <c r="B1975" s="253" t="s">
        <v>7348</v>
      </c>
      <c r="C1975" s="270" t="s">
        <v>569</v>
      </c>
      <c r="D1975" s="340">
        <v>1239.6400000000001</v>
      </c>
      <c r="E1975" s="340">
        <v>155.01</v>
      </c>
      <c r="F1975" s="340">
        <v>1394.65</v>
      </c>
    </row>
    <row r="1976" spans="1:6" ht="12.75" customHeight="1" x14ac:dyDescent="0.25">
      <c r="A1976" s="338" t="s">
        <v>3289</v>
      </c>
      <c r="B1976" s="253" t="s">
        <v>7349</v>
      </c>
      <c r="C1976" s="270" t="s">
        <v>569</v>
      </c>
      <c r="D1976" s="340">
        <v>1978.16</v>
      </c>
      <c r="E1976" s="340">
        <v>155.01</v>
      </c>
      <c r="F1976" s="340">
        <v>2133.17</v>
      </c>
    </row>
    <row r="1977" spans="1:6" ht="12.75" customHeight="1" x14ac:dyDescent="0.25">
      <c r="A1977" s="338" t="s">
        <v>7350</v>
      </c>
      <c r="B1977" s="253" t="s">
        <v>3290</v>
      </c>
      <c r="C1977" s="270"/>
      <c r="D1977" s="340"/>
      <c r="E1977" s="340"/>
      <c r="F1977" s="340"/>
    </row>
    <row r="1978" spans="1:6" ht="12.75" customHeight="1" x14ac:dyDescent="0.25">
      <c r="A1978" s="338" t="s">
        <v>3291</v>
      </c>
      <c r="B1978" s="253" t="s">
        <v>7351</v>
      </c>
      <c r="C1978" s="270" t="s">
        <v>21</v>
      </c>
      <c r="D1978" s="340">
        <v>6153.34</v>
      </c>
      <c r="E1978" s="340">
        <v>109.96</v>
      </c>
      <c r="F1978" s="340">
        <v>6263.3</v>
      </c>
    </row>
    <row r="1979" spans="1:6" ht="22.9" customHeight="1" x14ac:dyDescent="0.25">
      <c r="A1979" s="338" t="s">
        <v>7352</v>
      </c>
      <c r="B1979" s="253" t="s">
        <v>3292</v>
      </c>
      <c r="C1979" s="270"/>
      <c r="D1979" s="340"/>
      <c r="E1979" s="340"/>
      <c r="F1979" s="340"/>
    </row>
    <row r="1980" spans="1:6" ht="12.75" customHeight="1" x14ac:dyDescent="0.25">
      <c r="A1980" s="338" t="s">
        <v>3293</v>
      </c>
      <c r="B1980" s="253" t="s">
        <v>3294</v>
      </c>
      <c r="C1980" s="270" t="s">
        <v>32</v>
      </c>
      <c r="D1980" s="340">
        <v>112.88</v>
      </c>
      <c r="E1980" s="340">
        <v>7.38</v>
      </c>
      <c r="F1980" s="340">
        <v>120.26</v>
      </c>
    </row>
    <row r="1981" spans="1:6" ht="12.75" customHeight="1" x14ac:dyDescent="0.25">
      <c r="A1981" s="338" t="s">
        <v>7353</v>
      </c>
      <c r="B1981" s="253" t="s">
        <v>3295</v>
      </c>
      <c r="C1981" s="270"/>
      <c r="D1981" s="340"/>
      <c r="E1981" s="340"/>
      <c r="F1981" s="340"/>
    </row>
    <row r="1982" spans="1:6" ht="12.75" customHeight="1" x14ac:dyDescent="0.25">
      <c r="A1982" s="338" t="s">
        <v>3296</v>
      </c>
      <c r="B1982" s="253" t="s">
        <v>3297</v>
      </c>
      <c r="C1982" s="270" t="s">
        <v>569</v>
      </c>
      <c r="D1982" s="340">
        <v>29.52</v>
      </c>
      <c r="E1982" s="340">
        <v>12.44</v>
      </c>
      <c r="F1982" s="340">
        <v>41.96</v>
      </c>
    </row>
    <row r="1983" spans="1:6" ht="12.75" customHeight="1" x14ac:dyDescent="0.25">
      <c r="A1983" s="338" t="s">
        <v>3298</v>
      </c>
      <c r="B1983" s="253" t="s">
        <v>3299</v>
      </c>
      <c r="C1983" s="271" t="s">
        <v>569</v>
      </c>
      <c r="D1983" s="340">
        <v>43.79</v>
      </c>
      <c r="E1983" s="340">
        <v>20.74</v>
      </c>
      <c r="F1983" s="340">
        <v>64.53</v>
      </c>
    </row>
    <row r="1984" spans="1:6" ht="12.75" customHeight="1" x14ac:dyDescent="0.25">
      <c r="A1984" s="338" t="s">
        <v>3300</v>
      </c>
      <c r="B1984" s="253" t="s">
        <v>3301</v>
      </c>
      <c r="C1984" s="270" t="s">
        <v>569</v>
      </c>
      <c r="D1984" s="340">
        <v>53.68</v>
      </c>
      <c r="E1984" s="340">
        <v>41.47</v>
      </c>
      <c r="F1984" s="340">
        <v>95.15</v>
      </c>
    </row>
    <row r="1985" spans="1:6" ht="12.75" customHeight="1" x14ac:dyDescent="0.25">
      <c r="A1985" s="338" t="s">
        <v>3302</v>
      </c>
      <c r="B1985" s="253" t="s">
        <v>3303</v>
      </c>
      <c r="C1985" s="271" t="s">
        <v>569</v>
      </c>
      <c r="D1985" s="340">
        <v>166.08</v>
      </c>
      <c r="E1985" s="340">
        <v>41.47</v>
      </c>
      <c r="F1985" s="340">
        <v>207.55</v>
      </c>
    </row>
    <row r="1986" spans="1:6" ht="12.75" customHeight="1" x14ac:dyDescent="0.2">
      <c r="A1986" s="338" t="s">
        <v>3304</v>
      </c>
      <c r="B1986" s="253" t="s">
        <v>3305</v>
      </c>
      <c r="C1986" s="270" t="s">
        <v>569</v>
      </c>
      <c r="D1986" s="344">
        <v>240.27</v>
      </c>
      <c r="E1986" s="340">
        <v>41.47</v>
      </c>
      <c r="F1986" s="340">
        <v>281.74</v>
      </c>
    </row>
    <row r="1987" spans="1:6" ht="12.75" customHeight="1" x14ac:dyDescent="0.25">
      <c r="A1987" s="338" t="s">
        <v>3306</v>
      </c>
      <c r="B1987" s="253" t="s">
        <v>3307</v>
      </c>
      <c r="C1987" s="270" t="s">
        <v>569</v>
      </c>
      <c r="D1987" s="340">
        <v>819.89</v>
      </c>
      <c r="E1987" s="340">
        <v>49.76</v>
      </c>
      <c r="F1987" s="340">
        <v>869.65</v>
      </c>
    </row>
    <row r="1988" spans="1:6" ht="12.75" customHeight="1" x14ac:dyDescent="0.25">
      <c r="A1988" s="338" t="s">
        <v>3308</v>
      </c>
      <c r="B1988" s="253" t="s">
        <v>3309</v>
      </c>
      <c r="C1988" s="270" t="s">
        <v>569</v>
      </c>
      <c r="D1988" s="340">
        <v>321.08999999999997</v>
      </c>
      <c r="E1988" s="340">
        <v>49.76</v>
      </c>
      <c r="F1988" s="340">
        <v>370.85</v>
      </c>
    </row>
    <row r="1989" spans="1:6" ht="25.5" customHeight="1" x14ac:dyDescent="0.25">
      <c r="A1989" s="338" t="s">
        <v>7354</v>
      </c>
      <c r="B1989" s="254" t="s">
        <v>3310</v>
      </c>
      <c r="C1989" s="270"/>
      <c r="D1989" s="340"/>
      <c r="E1989" s="340"/>
      <c r="F1989" s="340"/>
    </row>
    <row r="1990" spans="1:6" ht="25.5" customHeight="1" x14ac:dyDescent="0.25">
      <c r="A1990" s="338" t="s">
        <v>3311</v>
      </c>
      <c r="B1990" s="254" t="s">
        <v>3312</v>
      </c>
      <c r="C1990" s="270" t="s">
        <v>569</v>
      </c>
      <c r="D1990" s="340">
        <v>25.63</v>
      </c>
      <c r="E1990" s="340">
        <v>8.2899999999999991</v>
      </c>
      <c r="F1990" s="340">
        <v>33.92</v>
      </c>
    </row>
    <row r="1991" spans="1:6" ht="12.75" customHeight="1" x14ac:dyDescent="0.25">
      <c r="A1991" s="338" t="s">
        <v>3313</v>
      </c>
      <c r="B1991" s="253" t="s">
        <v>3314</v>
      </c>
      <c r="C1991" s="271" t="s">
        <v>569</v>
      </c>
      <c r="D1991" s="340">
        <v>59.1</v>
      </c>
      <c r="E1991" s="340">
        <v>8.2899999999999991</v>
      </c>
      <c r="F1991" s="340">
        <v>67.39</v>
      </c>
    </row>
    <row r="1992" spans="1:6" ht="12.75" customHeight="1" x14ac:dyDescent="0.25">
      <c r="A1992" s="338" t="s">
        <v>3315</v>
      </c>
      <c r="B1992" s="253" t="s">
        <v>3316</v>
      </c>
      <c r="C1992" s="270" t="s">
        <v>569</v>
      </c>
      <c r="D1992" s="340">
        <v>84.59</v>
      </c>
      <c r="E1992" s="340">
        <v>8.2899999999999991</v>
      </c>
      <c r="F1992" s="340">
        <v>92.88</v>
      </c>
    </row>
    <row r="1993" spans="1:6" ht="12.75" customHeight="1" x14ac:dyDescent="0.25">
      <c r="A1993" s="338" t="s">
        <v>3317</v>
      </c>
      <c r="B1993" s="253" t="s">
        <v>3318</v>
      </c>
      <c r="C1993" s="270" t="s">
        <v>569</v>
      </c>
      <c r="D1993" s="340">
        <v>116.26</v>
      </c>
      <c r="E1993" s="340">
        <v>8.2899999999999991</v>
      </c>
      <c r="F1993" s="340">
        <v>124.55</v>
      </c>
    </row>
    <row r="1994" spans="1:6" ht="12.75" customHeight="1" x14ac:dyDescent="0.25">
      <c r="A1994" s="338" t="s">
        <v>3319</v>
      </c>
      <c r="B1994" s="253" t="s">
        <v>3320</v>
      </c>
      <c r="C1994" s="270" t="s">
        <v>569</v>
      </c>
      <c r="D1994" s="340">
        <v>146.36000000000001</v>
      </c>
      <c r="E1994" s="340">
        <v>8.2899999999999991</v>
      </c>
      <c r="F1994" s="340">
        <v>154.65</v>
      </c>
    </row>
    <row r="1995" spans="1:6" ht="12" customHeight="1" x14ac:dyDescent="0.25">
      <c r="A1995" s="333" t="s">
        <v>3321</v>
      </c>
      <c r="B1995" s="247" t="s">
        <v>3322</v>
      </c>
      <c r="C1995" s="248" t="s">
        <v>569</v>
      </c>
      <c r="D1995" s="334">
        <v>314.44</v>
      </c>
      <c r="E1995" s="335">
        <v>8.2899999999999991</v>
      </c>
      <c r="F1995" s="335">
        <v>322.73</v>
      </c>
    </row>
    <row r="1996" spans="1:6" ht="12.75" customHeight="1" x14ac:dyDescent="0.25">
      <c r="A1996" s="338" t="s">
        <v>3323</v>
      </c>
      <c r="B1996" s="253" t="s">
        <v>3324</v>
      </c>
      <c r="C1996" s="255" t="s">
        <v>569</v>
      </c>
      <c r="D1996" s="340">
        <v>8.7100000000000009</v>
      </c>
      <c r="E1996" s="340">
        <v>8.2899999999999991</v>
      </c>
      <c r="F1996" s="340">
        <v>17</v>
      </c>
    </row>
    <row r="1997" spans="1:6" ht="12.75" customHeight="1" x14ac:dyDescent="0.25">
      <c r="A1997" s="338" t="s">
        <v>3325</v>
      </c>
      <c r="B1997" s="253" t="s">
        <v>3326</v>
      </c>
      <c r="C1997" s="255" t="s">
        <v>569</v>
      </c>
      <c r="D1997" s="340">
        <v>11.37</v>
      </c>
      <c r="E1997" s="340">
        <v>8.2899999999999991</v>
      </c>
      <c r="F1997" s="340">
        <v>19.66</v>
      </c>
    </row>
    <row r="1998" spans="1:6" ht="12.75" customHeight="1" x14ac:dyDescent="0.25">
      <c r="A1998" s="338" t="s">
        <v>3327</v>
      </c>
      <c r="B1998" s="253" t="s">
        <v>3328</v>
      </c>
      <c r="C1998" s="255" t="s">
        <v>569</v>
      </c>
      <c r="D1998" s="340">
        <v>34.28</v>
      </c>
      <c r="E1998" s="340">
        <v>2.0699999999999998</v>
      </c>
      <c r="F1998" s="340">
        <v>36.35</v>
      </c>
    </row>
    <row r="1999" spans="1:6" ht="12.75" customHeight="1" x14ac:dyDescent="0.25">
      <c r="A1999" s="338" t="s">
        <v>7355</v>
      </c>
      <c r="B1999" s="253" t="s">
        <v>3329</v>
      </c>
      <c r="C1999" s="255"/>
      <c r="D1999" s="340"/>
      <c r="E1999" s="340"/>
      <c r="F1999" s="340"/>
    </row>
    <row r="2000" spans="1:6" ht="12.75" customHeight="1" x14ac:dyDescent="0.25">
      <c r="A2000" s="338" t="s">
        <v>3330</v>
      </c>
      <c r="B2000" s="253" t="s">
        <v>7356</v>
      </c>
      <c r="C2000" s="255" t="s">
        <v>569</v>
      </c>
      <c r="D2000" s="340">
        <v>15527.12</v>
      </c>
      <c r="E2000" s="340">
        <v>260.38</v>
      </c>
      <c r="F2000" s="340">
        <v>15787.5</v>
      </c>
    </row>
    <row r="2001" spans="1:6" ht="12.75" customHeight="1" x14ac:dyDescent="0.2">
      <c r="A2001" s="336" t="s">
        <v>3331</v>
      </c>
      <c r="B2001" s="251" t="s">
        <v>3332</v>
      </c>
      <c r="C2001" s="252" t="s">
        <v>569</v>
      </c>
      <c r="D2001" s="337">
        <v>31998.69</v>
      </c>
      <c r="E2001" s="337">
        <v>233.36</v>
      </c>
      <c r="F2001" s="337">
        <v>32232.05</v>
      </c>
    </row>
    <row r="2002" spans="1:6" ht="12.75" customHeight="1" x14ac:dyDescent="0.2">
      <c r="A2002" s="336" t="s">
        <v>3333</v>
      </c>
      <c r="B2002" s="251" t="s">
        <v>7357</v>
      </c>
      <c r="C2002" s="252" t="s">
        <v>780</v>
      </c>
      <c r="D2002" s="337">
        <v>32680.49</v>
      </c>
      <c r="E2002" s="337">
        <v>343.99</v>
      </c>
      <c r="F2002" s="337">
        <v>33024.480000000003</v>
      </c>
    </row>
    <row r="2003" spans="1:6" ht="12.75" customHeight="1" x14ac:dyDescent="0.25">
      <c r="A2003" s="338" t="s">
        <v>3334</v>
      </c>
      <c r="B2003" s="253" t="s">
        <v>3335</v>
      </c>
      <c r="C2003" s="255" t="s">
        <v>569</v>
      </c>
      <c r="D2003" s="340">
        <v>72155.520000000004</v>
      </c>
      <c r="E2003" s="340">
        <v>41.47</v>
      </c>
      <c r="F2003" s="340">
        <v>72196.990000000005</v>
      </c>
    </row>
    <row r="2004" spans="1:6" ht="12.75" customHeight="1" x14ac:dyDescent="0.25">
      <c r="A2004" s="338" t="s">
        <v>3336</v>
      </c>
      <c r="B2004" s="253" t="s">
        <v>3337</v>
      </c>
      <c r="C2004" s="255" t="s">
        <v>569</v>
      </c>
      <c r="D2004" s="340">
        <v>127794.47</v>
      </c>
      <c r="E2004" s="340">
        <v>41.47</v>
      </c>
      <c r="F2004" s="340">
        <v>127835.94</v>
      </c>
    </row>
    <row r="2005" spans="1:6" ht="12.75" customHeight="1" x14ac:dyDescent="0.25">
      <c r="A2005" s="338" t="s">
        <v>3338</v>
      </c>
      <c r="B2005" s="253" t="s">
        <v>3339</v>
      </c>
      <c r="C2005" s="255" t="s">
        <v>569</v>
      </c>
      <c r="D2005" s="340">
        <v>17.420000000000002</v>
      </c>
      <c r="E2005" s="340">
        <v>12.44</v>
      </c>
      <c r="F2005" s="340">
        <v>29.86</v>
      </c>
    </row>
    <row r="2006" spans="1:6" ht="12.75" customHeight="1" x14ac:dyDescent="0.25">
      <c r="A2006" s="338" t="s">
        <v>3340</v>
      </c>
      <c r="B2006" s="253" t="s">
        <v>3341</v>
      </c>
      <c r="C2006" s="255" t="s">
        <v>569</v>
      </c>
      <c r="D2006" s="340">
        <v>26.69</v>
      </c>
      <c r="E2006" s="340">
        <v>12.44</v>
      </c>
      <c r="F2006" s="340">
        <v>39.130000000000003</v>
      </c>
    </row>
    <row r="2007" spans="1:6" ht="12.75" customHeight="1" x14ac:dyDescent="0.25">
      <c r="A2007" s="338" t="s">
        <v>3342</v>
      </c>
      <c r="B2007" s="253" t="s">
        <v>3343</v>
      </c>
      <c r="C2007" s="255" t="s">
        <v>569</v>
      </c>
      <c r="D2007" s="340">
        <v>98.04</v>
      </c>
      <c r="E2007" s="340">
        <v>24.88</v>
      </c>
      <c r="F2007" s="340">
        <v>122.92</v>
      </c>
    </row>
    <row r="2008" spans="1:6" ht="12.75" customHeight="1" x14ac:dyDescent="0.2">
      <c r="A2008" s="336" t="s">
        <v>3344</v>
      </c>
      <c r="B2008" s="251" t="s">
        <v>3345</v>
      </c>
      <c r="C2008" s="252" t="s">
        <v>569</v>
      </c>
      <c r="D2008" s="337">
        <v>141.11000000000001</v>
      </c>
      <c r="E2008" s="337">
        <v>24.88</v>
      </c>
      <c r="F2008" s="337">
        <v>165.99</v>
      </c>
    </row>
    <row r="2009" spans="1:6" ht="12.75" customHeight="1" x14ac:dyDescent="0.25">
      <c r="A2009" s="338" t="s">
        <v>3346</v>
      </c>
      <c r="B2009" s="253" t="s">
        <v>3347</v>
      </c>
      <c r="C2009" s="255" t="s">
        <v>569</v>
      </c>
      <c r="D2009" s="340">
        <v>128.74</v>
      </c>
      <c r="E2009" s="340">
        <v>37.32</v>
      </c>
      <c r="F2009" s="340">
        <v>166.06</v>
      </c>
    </row>
    <row r="2010" spans="1:6" ht="12.75" customHeight="1" x14ac:dyDescent="0.25">
      <c r="A2010" s="338" t="s">
        <v>3348</v>
      </c>
      <c r="B2010" s="253" t="s">
        <v>3349</v>
      </c>
      <c r="C2010" s="255" t="s">
        <v>569</v>
      </c>
      <c r="D2010" s="340">
        <v>152.79</v>
      </c>
      <c r="E2010" s="340">
        <v>37.32</v>
      </c>
      <c r="F2010" s="340">
        <v>190.11</v>
      </c>
    </row>
    <row r="2011" spans="1:6" ht="12.75" customHeight="1" x14ac:dyDescent="0.25">
      <c r="A2011" s="338" t="s">
        <v>3350</v>
      </c>
      <c r="B2011" s="253" t="s">
        <v>7358</v>
      </c>
      <c r="C2011" s="255" t="s">
        <v>569</v>
      </c>
      <c r="D2011" s="340">
        <v>440.85</v>
      </c>
      <c r="E2011" s="340">
        <v>41.47</v>
      </c>
      <c r="F2011" s="340">
        <v>482.32</v>
      </c>
    </row>
    <row r="2012" spans="1:6" ht="12.75" customHeight="1" x14ac:dyDescent="0.25">
      <c r="A2012" s="338" t="s">
        <v>3351</v>
      </c>
      <c r="B2012" s="253" t="s">
        <v>7359</v>
      </c>
      <c r="C2012" s="255" t="s">
        <v>569</v>
      </c>
      <c r="D2012" s="340">
        <v>630.64</v>
      </c>
      <c r="E2012" s="340">
        <v>41.47</v>
      </c>
      <c r="F2012" s="340">
        <v>672.11</v>
      </c>
    </row>
    <row r="2013" spans="1:6" ht="12.75" customHeight="1" x14ac:dyDescent="0.2">
      <c r="A2013" s="336" t="s">
        <v>3352</v>
      </c>
      <c r="B2013" s="251" t="s">
        <v>7360</v>
      </c>
      <c r="C2013" s="252" t="s">
        <v>569</v>
      </c>
      <c r="D2013" s="337">
        <v>2958.38</v>
      </c>
      <c r="E2013" s="337">
        <v>82.94</v>
      </c>
      <c r="F2013" s="337">
        <v>3041.32</v>
      </c>
    </row>
    <row r="2014" spans="1:6" ht="25.5" customHeight="1" x14ac:dyDescent="0.25">
      <c r="A2014" s="338" t="s">
        <v>3353</v>
      </c>
      <c r="B2014" s="254" t="s">
        <v>7361</v>
      </c>
      <c r="C2014" s="255" t="s">
        <v>569</v>
      </c>
      <c r="D2014" s="340">
        <v>4674.1899999999996</v>
      </c>
      <c r="E2014" s="340">
        <v>82.94</v>
      </c>
      <c r="F2014" s="340">
        <v>4757.13</v>
      </c>
    </row>
    <row r="2015" spans="1:6" ht="25.5" customHeight="1" x14ac:dyDescent="0.25">
      <c r="A2015" s="338" t="s">
        <v>3354</v>
      </c>
      <c r="B2015" s="254" t="s">
        <v>7362</v>
      </c>
      <c r="C2015" s="255" t="s">
        <v>569</v>
      </c>
      <c r="D2015" s="340">
        <v>6693.2</v>
      </c>
      <c r="E2015" s="340">
        <v>82.94</v>
      </c>
      <c r="F2015" s="340">
        <v>6776.14</v>
      </c>
    </row>
    <row r="2016" spans="1:6" ht="25.5" customHeight="1" x14ac:dyDescent="0.25">
      <c r="A2016" s="338" t="s">
        <v>3355</v>
      </c>
      <c r="B2016" s="254" t="s">
        <v>7363</v>
      </c>
      <c r="C2016" s="255" t="s">
        <v>569</v>
      </c>
      <c r="D2016" s="340">
        <v>10656.84</v>
      </c>
      <c r="E2016" s="340">
        <v>82.94</v>
      </c>
      <c r="F2016" s="340">
        <v>10739.78</v>
      </c>
    </row>
    <row r="2017" spans="1:6" ht="25.5" customHeight="1" x14ac:dyDescent="0.25">
      <c r="A2017" s="338" t="s">
        <v>3356</v>
      </c>
      <c r="B2017" s="254" t="s">
        <v>7364</v>
      </c>
      <c r="C2017" s="255" t="s">
        <v>569</v>
      </c>
      <c r="D2017" s="340">
        <v>13025.42</v>
      </c>
      <c r="E2017" s="340">
        <v>82.94</v>
      </c>
      <c r="F2017" s="340">
        <v>13108.36</v>
      </c>
    </row>
    <row r="2018" spans="1:6" ht="25.5" customHeight="1" x14ac:dyDescent="0.25">
      <c r="A2018" s="338" t="s">
        <v>3357</v>
      </c>
      <c r="B2018" s="254" t="s">
        <v>7365</v>
      </c>
      <c r="C2018" s="255" t="s">
        <v>569</v>
      </c>
      <c r="D2018" s="340">
        <v>17582.11</v>
      </c>
      <c r="E2018" s="340">
        <v>82.94</v>
      </c>
      <c r="F2018" s="340">
        <v>17665.05</v>
      </c>
    </row>
    <row r="2019" spans="1:6" ht="25.5" customHeight="1" x14ac:dyDescent="0.25">
      <c r="A2019" s="338" t="s">
        <v>224</v>
      </c>
      <c r="B2019" s="254" t="s">
        <v>7366</v>
      </c>
      <c r="C2019" s="255" t="s">
        <v>569</v>
      </c>
      <c r="D2019" s="340">
        <v>12.82</v>
      </c>
      <c r="E2019" s="340">
        <v>8.2899999999999991</v>
      </c>
      <c r="F2019" s="340">
        <v>21.11</v>
      </c>
    </row>
    <row r="2020" spans="1:6" ht="12.75" customHeight="1" x14ac:dyDescent="0.2">
      <c r="A2020" s="336" t="s">
        <v>3358</v>
      </c>
      <c r="B2020" s="251" t="s">
        <v>7367</v>
      </c>
      <c r="C2020" s="252" t="s">
        <v>569</v>
      </c>
      <c r="D2020" s="337">
        <v>15.47</v>
      </c>
      <c r="E2020" s="337">
        <v>8.2899999999999991</v>
      </c>
      <c r="F2020" s="337">
        <v>23.76</v>
      </c>
    </row>
    <row r="2021" spans="1:6" ht="25.5" customHeight="1" x14ac:dyDescent="0.25">
      <c r="A2021" s="338" t="s">
        <v>225</v>
      </c>
      <c r="B2021" s="254" t="s">
        <v>7368</v>
      </c>
      <c r="C2021" s="255" t="s">
        <v>569</v>
      </c>
      <c r="D2021" s="340">
        <v>48.83</v>
      </c>
      <c r="E2021" s="340">
        <v>8.2899999999999991</v>
      </c>
      <c r="F2021" s="340">
        <v>57.12</v>
      </c>
    </row>
    <row r="2022" spans="1:6" ht="25.5" customHeight="1" x14ac:dyDescent="0.25">
      <c r="A2022" s="338" t="s">
        <v>3359</v>
      </c>
      <c r="B2022" s="254" t="s">
        <v>7369</v>
      </c>
      <c r="C2022" s="255" t="s">
        <v>569</v>
      </c>
      <c r="D2022" s="340">
        <v>51.31</v>
      </c>
      <c r="E2022" s="340">
        <v>8.2899999999999991</v>
      </c>
      <c r="F2022" s="340">
        <v>59.6</v>
      </c>
    </row>
    <row r="2023" spans="1:6" ht="25.5" customHeight="1" x14ac:dyDescent="0.25">
      <c r="A2023" s="338" t="s">
        <v>3360</v>
      </c>
      <c r="B2023" s="254" t="s">
        <v>7370</v>
      </c>
      <c r="C2023" s="255" t="s">
        <v>569</v>
      </c>
      <c r="D2023" s="340">
        <v>58.21</v>
      </c>
      <c r="E2023" s="340">
        <v>8.2899999999999991</v>
      </c>
      <c r="F2023" s="340">
        <v>66.5</v>
      </c>
    </row>
    <row r="2024" spans="1:6" ht="25.5" customHeight="1" x14ac:dyDescent="0.25">
      <c r="A2024" s="338" t="s">
        <v>3361</v>
      </c>
      <c r="B2024" s="254" t="s">
        <v>7371</v>
      </c>
      <c r="C2024" s="255" t="s">
        <v>569</v>
      </c>
      <c r="D2024" s="340">
        <v>144.22999999999999</v>
      </c>
      <c r="E2024" s="340">
        <v>8.2899999999999991</v>
      </c>
      <c r="F2024" s="340">
        <v>152.52000000000001</v>
      </c>
    </row>
    <row r="2025" spans="1:6" ht="25.5" customHeight="1" x14ac:dyDescent="0.25">
      <c r="A2025" s="338" t="s">
        <v>226</v>
      </c>
      <c r="B2025" s="254" t="s">
        <v>7372</v>
      </c>
      <c r="C2025" s="255" t="s">
        <v>569</v>
      </c>
      <c r="D2025" s="340">
        <v>68.08</v>
      </c>
      <c r="E2025" s="340">
        <v>8.2899999999999991</v>
      </c>
      <c r="F2025" s="340">
        <v>76.37</v>
      </c>
    </row>
    <row r="2026" spans="1:6" ht="25.5" customHeight="1" x14ac:dyDescent="0.25">
      <c r="A2026" s="338" t="s">
        <v>227</v>
      </c>
      <c r="B2026" s="254" t="s">
        <v>7373</v>
      </c>
      <c r="C2026" s="255" t="s">
        <v>569</v>
      </c>
      <c r="D2026" s="340">
        <v>70.680000000000007</v>
      </c>
      <c r="E2026" s="340">
        <v>8.2899999999999991</v>
      </c>
      <c r="F2026" s="340">
        <v>78.97</v>
      </c>
    </row>
    <row r="2027" spans="1:6" ht="12.75" customHeight="1" x14ac:dyDescent="0.2">
      <c r="A2027" s="336" t="s">
        <v>3362</v>
      </c>
      <c r="B2027" s="251" t="s">
        <v>7374</v>
      </c>
      <c r="C2027" s="252" t="s">
        <v>569</v>
      </c>
      <c r="D2027" s="337">
        <v>80.62</v>
      </c>
      <c r="E2027" s="337">
        <v>8.2899999999999991</v>
      </c>
      <c r="F2027" s="337">
        <v>88.91</v>
      </c>
    </row>
    <row r="2028" spans="1:6" ht="25.5" customHeight="1" x14ac:dyDescent="0.25">
      <c r="A2028" s="338" t="s">
        <v>228</v>
      </c>
      <c r="B2028" s="254" t="s">
        <v>7375</v>
      </c>
      <c r="C2028" s="262" t="s">
        <v>569</v>
      </c>
      <c r="D2028" s="340">
        <v>1499.55</v>
      </c>
      <c r="E2028" s="340">
        <v>8.2899999999999991</v>
      </c>
      <c r="F2028" s="340">
        <v>1507.84</v>
      </c>
    </row>
    <row r="2029" spans="1:6" ht="12.75" customHeight="1" x14ac:dyDescent="0.2">
      <c r="A2029" s="336" t="s">
        <v>3363</v>
      </c>
      <c r="B2029" s="251" t="s">
        <v>7376</v>
      </c>
      <c r="C2029" s="252" t="s">
        <v>569</v>
      </c>
      <c r="D2029" s="337">
        <v>37851.019999999997</v>
      </c>
      <c r="E2029" s="337">
        <v>82.94</v>
      </c>
      <c r="F2029" s="337">
        <v>37933.96</v>
      </c>
    </row>
    <row r="2030" spans="1:6" ht="12.75" customHeight="1" x14ac:dyDescent="0.25">
      <c r="A2030" s="338" t="s">
        <v>3364</v>
      </c>
      <c r="B2030" s="253" t="s">
        <v>7377</v>
      </c>
      <c r="C2030" s="255" t="s">
        <v>569</v>
      </c>
      <c r="D2030" s="340">
        <v>58021.27</v>
      </c>
      <c r="E2030" s="340">
        <v>82.94</v>
      </c>
      <c r="F2030" s="340">
        <v>58104.21</v>
      </c>
    </row>
    <row r="2031" spans="1:6" ht="12.75" customHeight="1" x14ac:dyDescent="0.2">
      <c r="A2031" s="336" t="s">
        <v>3365</v>
      </c>
      <c r="B2031" s="251" t="s">
        <v>3366</v>
      </c>
      <c r="C2031" s="252" t="s">
        <v>569</v>
      </c>
      <c r="D2031" s="337">
        <v>410747.56</v>
      </c>
      <c r="E2031" s="337">
        <v>41.47</v>
      </c>
      <c r="F2031" s="337">
        <v>410789.03</v>
      </c>
    </row>
    <row r="2032" spans="1:6" ht="12.75" customHeight="1" x14ac:dyDescent="0.25">
      <c r="A2032" s="338" t="s">
        <v>7378</v>
      </c>
      <c r="B2032" s="253" t="s">
        <v>3367</v>
      </c>
      <c r="C2032" s="255"/>
      <c r="D2032" s="340"/>
      <c r="E2032" s="340"/>
      <c r="F2032" s="340"/>
    </row>
    <row r="2033" spans="1:6" ht="12.75" customHeight="1" x14ac:dyDescent="0.25">
      <c r="A2033" s="338" t="s">
        <v>3368</v>
      </c>
      <c r="B2033" s="253" t="s">
        <v>7379</v>
      </c>
      <c r="C2033" s="255" t="s">
        <v>569</v>
      </c>
      <c r="D2033" s="340">
        <v>2573.62</v>
      </c>
      <c r="E2033" s="340">
        <v>41.47</v>
      </c>
      <c r="F2033" s="340">
        <v>2615.09</v>
      </c>
    </row>
    <row r="2034" spans="1:6" ht="12.75" customHeight="1" x14ac:dyDescent="0.25">
      <c r="A2034" s="338" t="s">
        <v>3369</v>
      </c>
      <c r="B2034" s="253" t="s">
        <v>7380</v>
      </c>
      <c r="C2034" s="255" t="s">
        <v>569</v>
      </c>
      <c r="D2034" s="340">
        <v>1815.54</v>
      </c>
      <c r="E2034" s="340">
        <v>33.18</v>
      </c>
      <c r="F2034" s="340">
        <v>1848.72</v>
      </c>
    </row>
    <row r="2035" spans="1:6" ht="12.75" customHeight="1" x14ac:dyDescent="0.25">
      <c r="A2035" s="338" t="s">
        <v>3370</v>
      </c>
      <c r="B2035" s="253" t="s">
        <v>7381</v>
      </c>
      <c r="C2035" s="255" t="s">
        <v>569</v>
      </c>
      <c r="D2035" s="340">
        <v>1339.9</v>
      </c>
      <c r="E2035" s="340">
        <v>33.18</v>
      </c>
      <c r="F2035" s="340">
        <v>1373.08</v>
      </c>
    </row>
    <row r="2036" spans="1:6" ht="12.75" customHeight="1" x14ac:dyDescent="0.25">
      <c r="A2036" s="338" t="s">
        <v>3371</v>
      </c>
      <c r="B2036" s="253" t="s">
        <v>7382</v>
      </c>
      <c r="C2036" s="255" t="s">
        <v>569</v>
      </c>
      <c r="D2036" s="340">
        <v>2022.4</v>
      </c>
      <c r="E2036" s="340">
        <v>41.47</v>
      </c>
      <c r="F2036" s="340">
        <v>2063.87</v>
      </c>
    </row>
    <row r="2037" spans="1:6" ht="12.75" customHeight="1" x14ac:dyDescent="0.25">
      <c r="A2037" s="338" t="s">
        <v>3372</v>
      </c>
      <c r="B2037" s="253" t="s">
        <v>7383</v>
      </c>
      <c r="C2037" s="255" t="s">
        <v>569</v>
      </c>
      <c r="D2037" s="340">
        <v>2106.19</v>
      </c>
      <c r="E2037" s="340">
        <v>49.76</v>
      </c>
      <c r="F2037" s="340">
        <v>2155.9499999999998</v>
      </c>
    </row>
    <row r="2038" spans="1:6" ht="12.75" customHeight="1" x14ac:dyDescent="0.25">
      <c r="A2038" s="338" t="s">
        <v>3373</v>
      </c>
      <c r="B2038" s="253" t="s">
        <v>7384</v>
      </c>
      <c r="C2038" s="255" t="s">
        <v>569</v>
      </c>
      <c r="D2038" s="340">
        <v>4772.54</v>
      </c>
      <c r="E2038" s="340">
        <v>62.21</v>
      </c>
      <c r="F2038" s="340">
        <v>4834.75</v>
      </c>
    </row>
    <row r="2039" spans="1:6" ht="12.75" customHeight="1" x14ac:dyDescent="0.2">
      <c r="A2039" s="336" t="s">
        <v>3374</v>
      </c>
      <c r="B2039" s="251" t="s">
        <v>7385</v>
      </c>
      <c r="C2039" s="252" t="s">
        <v>569</v>
      </c>
      <c r="D2039" s="337">
        <v>9302.2199999999993</v>
      </c>
      <c r="E2039" s="337">
        <v>62.21</v>
      </c>
      <c r="F2039" s="337">
        <v>9364.43</v>
      </c>
    </row>
    <row r="2040" spans="1:6" ht="12" customHeight="1" x14ac:dyDescent="0.25">
      <c r="A2040" s="333" t="s">
        <v>3375</v>
      </c>
      <c r="B2040" s="247" t="s">
        <v>7386</v>
      </c>
      <c r="C2040" s="247" t="s">
        <v>569</v>
      </c>
      <c r="D2040" s="334">
        <v>1237.31</v>
      </c>
      <c r="E2040" s="335">
        <v>33.18</v>
      </c>
      <c r="F2040" s="335">
        <v>1270.49</v>
      </c>
    </row>
    <row r="2041" spans="1:6" ht="12.75" customHeight="1" x14ac:dyDescent="0.25">
      <c r="A2041" s="338" t="s">
        <v>3376</v>
      </c>
      <c r="B2041" s="253" t="s">
        <v>7387</v>
      </c>
      <c r="C2041" s="264" t="s">
        <v>569</v>
      </c>
      <c r="D2041" s="340">
        <v>1757.43</v>
      </c>
      <c r="E2041" s="340">
        <v>33.18</v>
      </c>
      <c r="F2041" s="340">
        <v>1790.61</v>
      </c>
    </row>
    <row r="2042" spans="1:6" ht="12.75" customHeight="1" x14ac:dyDescent="0.25">
      <c r="A2042" s="338" t="s">
        <v>3377</v>
      </c>
      <c r="B2042" s="253" t="s">
        <v>7388</v>
      </c>
      <c r="C2042" s="264" t="s">
        <v>569</v>
      </c>
      <c r="D2042" s="340">
        <v>3785.03</v>
      </c>
      <c r="E2042" s="340">
        <v>33.18</v>
      </c>
      <c r="F2042" s="340">
        <v>3818.21</v>
      </c>
    </row>
    <row r="2043" spans="1:6" ht="12.75" customHeight="1" x14ac:dyDescent="0.25">
      <c r="A2043" s="338" t="s">
        <v>3378</v>
      </c>
      <c r="B2043" s="253" t="s">
        <v>7389</v>
      </c>
      <c r="C2043" s="264" t="s">
        <v>569</v>
      </c>
      <c r="D2043" s="340">
        <v>4430.26</v>
      </c>
      <c r="E2043" s="340">
        <v>41.47</v>
      </c>
      <c r="F2043" s="340">
        <v>4471.7299999999996</v>
      </c>
    </row>
    <row r="2044" spans="1:6" ht="12.75" customHeight="1" x14ac:dyDescent="0.25">
      <c r="A2044" s="338" t="s">
        <v>3379</v>
      </c>
      <c r="B2044" s="253" t="s">
        <v>7390</v>
      </c>
      <c r="C2044" s="264" t="s">
        <v>569</v>
      </c>
      <c r="D2044" s="340">
        <v>8705.25</v>
      </c>
      <c r="E2044" s="340">
        <v>49.76</v>
      </c>
      <c r="F2044" s="340">
        <v>8755.01</v>
      </c>
    </row>
    <row r="2045" spans="1:6" ht="12.75" customHeight="1" x14ac:dyDescent="0.25">
      <c r="A2045" s="338" t="s">
        <v>3380</v>
      </c>
      <c r="B2045" s="253" t="s">
        <v>7391</v>
      </c>
      <c r="C2045" s="264" t="s">
        <v>569</v>
      </c>
      <c r="D2045" s="340">
        <v>322.95</v>
      </c>
      <c r="E2045" s="340">
        <v>33.18</v>
      </c>
      <c r="F2045" s="340">
        <v>356.13</v>
      </c>
    </row>
    <row r="2046" spans="1:6" ht="12.75" customHeight="1" x14ac:dyDescent="0.25">
      <c r="A2046" s="338" t="s">
        <v>3381</v>
      </c>
      <c r="B2046" s="253" t="s">
        <v>7392</v>
      </c>
      <c r="C2046" s="264" t="s">
        <v>569</v>
      </c>
      <c r="D2046" s="340">
        <v>564.52</v>
      </c>
      <c r="E2046" s="340">
        <v>33.18</v>
      </c>
      <c r="F2046" s="340">
        <v>597.70000000000005</v>
      </c>
    </row>
    <row r="2047" spans="1:6" ht="12.75" customHeight="1" x14ac:dyDescent="0.25">
      <c r="A2047" s="338" t="s">
        <v>3382</v>
      </c>
      <c r="B2047" s="253" t="s">
        <v>7393</v>
      </c>
      <c r="C2047" s="264" t="s">
        <v>569</v>
      </c>
      <c r="D2047" s="340">
        <v>825.78</v>
      </c>
      <c r="E2047" s="340">
        <v>41.47</v>
      </c>
      <c r="F2047" s="340">
        <v>867.25</v>
      </c>
    </row>
    <row r="2048" spans="1:6" ht="12.75" customHeight="1" x14ac:dyDescent="0.25">
      <c r="A2048" s="338" t="s">
        <v>3383</v>
      </c>
      <c r="B2048" s="253" t="s">
        <v>7394</v>
      </c>
      <c r="C2048" s="264" t="s">
        <v>569</v>
      </c>
      <c r="D2048" s="340">
        <v>1762.91</v>
      </c>
      <c r="E2048" s="340">
        <v>49.76</v>
      </c>
      <c r="F2048" s="340">
        <v>1812.67</v>
      </c>
    </row>
    <row r="2049" spans="1:6" ht="12.75" customHeight="1" x14ac:dyDescent="0.25">
      <c r="A2049" s="338" t="s">
        <v>3384</v>
      </c>
      <c r="B2049" s="253" t="s">
        <v>3385</v>
      </c>
      <c r="C2049" s="264" t="s">
        <v>569</v>
      </c>
      <c r="D2049" s="340">
        <v>5323.19</v>
      </c>
      <c r="E2049" s="340">
        <v>49.76</v>
      </c>
      <c r="F2049" s="340">
        <v>5372.95</v>
      </c>
    </row>
    <row r="2050" spans="1:6" ht="12.75" customHeight="1" x14ac:dyDescent="0.2">
      <c r="A2050" s="336" t="s">
        <v>3386</v>
      </c>
      <c r="B2050" s="251" t="s">
        <v>7395</v>
      </c>
      <c r="C2050" s="252" t="s">
        <v>569</v>
      </c>
      <c r="D2050" s="337">
        <v>7038.37</v>
      </c>
      <c r="E2050" s="337">
        <v>62.21</v>
      </c>
      <c r="F2050" s="337">
        <v>7100.58</v>
      </c>
    </row>
    <row r="2051" spans="1:6" ht="25.5" customHeight="1" x14ac:dyDescent="0.25">
      <c r="A2051" s="338" t="s">
        <v>3387</v>
      </c>
      <c r="B2051" s="254" t="s">
        <v>7396</v>
      </c>
      <c r="C2051" s="264" t="s">
        <v>569</v>
      </c>
      <c r="D2051" s="340">
        <v>10385.540000000001</v>
      </c>
      <c r="E2051" s="340">
        <v>74.650000000000006</v>
      </c>
      <c r="F2051" s="340">
        <v>10460.19</v>
      </c>
    </row>
    <row r="2052" spans="1:6" ht="22.9" customHeight="1" x14ac:dyDescent="0.25">
      <c r="A2052" s="338" t="s">
        <v>3388</v>
      </c>
      <c r="B2052" s="253" t="s">
        <v>7397</v>
      </c>
      <c r="C2052" s="264" t="s">
        <v>569</v>
      </c>
      <c r="D2052" s="340">
        <v>9745.69</v>
      </c>
      <c r="E2052" s="340">
        <v>95.5</v>
      </c>
      <c r="F2052" s="340">
        <v>9841.19</v>
      </c>
    </row>
    <row r="2053" spans="1:6" ht="25.5" customHeight="1" x14ac:dyDescent="0.25">
      <c r="A2053" s="338" t="s">
        <v>3389</v>
      </c>
      <c r="B2053" s="254" t="s">
        <v>7398</v>
      </c>
      <c r="C2053" s="264" t="s">
        <v>569</v>
      </c>
      <c r="D2053" s="340">
        <v>69.86</v>
      </c>
      <c r="E2053" s="340">
        <v>8.2899999999999991</v>
      </c>
      <c r="F2053" s="340">
        <v>78.150000000000006</v>
      </c>
    </row>
    <row r="2054" spans="1:6" ht="22.9" customHeight="1" x14ac:dyDescent="0.25">
      <c r="A2054" s="338" t="s">
        <v>3390</v>
      </c>
      <c r="B2054" s="253" t="s">
        <v>3391</v>
      </c>
      <c r="C2054" s="264" t="s">
        <v>569</v>
      </c>
      <c r="D2054" s="340">
        <v>766.52</v>
      </c>
      <c r="E2054" s="340">
        <v>33.18</v>
      </c>
      <c r="F2054" s="340">
        <v>799.7</v>
      </c>
    </row>
    <row r="2055" spans="1:6" ht="22.9" customHeight="1" x14ac:dyDescent="0.25">
      <c r="A2055" s="338" t="s">
        <v>7399</v>
      </c>
      <c r="B2055" s="253" t="s">
        <v>3392</v>
      </c>
      <c r="C2055" s="264"/>
      <c r="D2055" s="340"/>
      <c r="E2055" s="340"/>
      <c r="F2055" s="340"/>
    </row>
    <row r="2056" spans="1:6" ht="22.9" customHeight="1" x14ac:dyDescent="0.25">
      <c r="A2056" s="338" t="s">
        <v>3393</v>
      </c>
      <c r="B2056" s="253" t="s">
        <v>7400</v>
      </c>
      <c r="C2056" s="264" t="s">
        <v>569</v>
      </c>
      <c r="D2056" s="340">
        <v>2411.08</v>
      </c>
      <c r="E2056" s="340">
        <v>202.04</v>
      </c>
      <c r="F2056" s="340">
        <v>2613.12</v>
      </c>
    </row>
    <row r="2057" spans="1:6" ht="22.9" customHeight="1" x14ac:dyDescent="0.25">
      <c r="A2057" s="338" t="s">
        <v>3394</v>
      </c>
      <c r="B2057" s="253" t="s">
        <v>7401</v>
      </c>
      <c r="C2057" s="264" t="s">
        <v>569</v>
      </c>
      <c r="D2057" s="340">
        <v>1721.48</v>
      </c>
      <c r="E2057" s="340">
        <v>202.04</v>
      </c>
      <c r="F2057" s="340">
        <v>1923.52</v>
      </c>
    </row>
    <row r="2058" spans="1:6" ht="22.9" customHeight="1" x14ac:dyDescent="0.25">
      <c r="A2058" s="338" t="s">
        <v>3395</v>
      </c>
      <c r="B2058" s="253" t="s">
        <v>7402</v>
      </c>
      <c r="C2058" s="264" t="s">
        <v>569</v>
      </c>
      <c r="D2058" s="340">
        <v>379.2</v>
      </c>
      <c r="E2058" s="340">
        <v>74.55</v>
      </c>
      <c r="F2058" s="340">
        <v>453.75</v>
      </c>
    </row>
    <row r="2059" spans="1:6" ht="22.9" customHeight="1" x14ac:dyDescent="0.25">
      <c r="A2059" s="338" t="s">
        <v>3396</v>
      </c>
      <c r="B2059" s="253" t="s">
        <v>7403</v>
      </c>
      <c r="C2059" s="264" t="s">
        <v>569</v>
      </c>
      <c r="D2059" s="340">
        <v>396.67</v>
      </c>
      <c r="E2059" s="340">
        <v>74.55</v>
      </c>
      <c r="F2059" s="340">
        <v>471.22</v>
      </c>
    </row>
    <row r="2060" spans="1:6" ht="24" customHeight="1" x14ac:dyDescent="0.25">
      <c r="A2060" s="338" t="s">
        <v>3397</v>
      </c>
      <c r="B2060" s="253" t="s">
        <v>7404</v>
      </c>
      <c r="C2060" s="264" t="s">
        <v>569</v>
      </c>
      <c r="D2060" s="340">
        <v>299.64</v>
      </c>
      <c r="E2060" s="340">
        <v>74.55</v>
      </c>
      <c r="F2060" s="340">
        <v>374.19</v>
      </c>
    </row>
    <row r="2061" spans="1:6" ht="22.9" customHeight="1" x14ac:dyDescent="0.25">
      <c r="A2061" s="338" t="s">
        <v>3398</v>
      </c>
      <c r="B2061" s="253" t="s">
        <v>7405</v>
      </c>
      <c r="C2061" s="264" t="s">
        <v>569</v>
      </c>
      <c r="D2061" s="340">
        <v>1345.97</v>
      </c>
      <c r="E2061" s="340">
        <v>202.04</v>
      </c>
      <c r="F2061" s="340">
        <v>1548.01</v>
      </c>
    </row>
    <row r="2062" spans="1:6" ht="25.5" customHeight="1" x14ac:dyDescent="0.25">
      <c r="A2062" s="338" t="s">
        <v>3399</v>
      </c>
      <c r="B2062" s="254" t="s">
        <v>7406</v>
      </c>
      <c r="C2062" s="264" t="s">
        <v>569</v>
      </c>
      <c r="D2062" s="340">
        <v>1659.22</v>
      </c>
      <c r="E2062" s="340">
        <v>202.04</v>
      </c>
      <c r="F2062" s="340">
        <v>1861.26</v>
      </c>
    </row>
    <row r="2063" spans="1:6" ht="25.5" customHeight="1" x14ac:dyDescent="0.25">
      <c r="A2063" s="338" t="s">
        <v>7407</v>
      </c>
      <c r="B2063" s="254" t="s">
        <v>7408</v>
      </c>
      <c r="C2063" s="264"/>
      <c r="D2063" s="340"/>
      <c r="E2063" s="340"/>
      <c r="F2063" s="340"/>
    </row>
    <row r="2064" spans="1:6" ht="25.5" customHeight="1" x14ac:dyDescent="0.25">
      <c r="A2064" s="338" t="s">
        <v>3400</v>
      </c>
      <c r="B2064" s="254" t="s">
        <v>3401</v>
      </c>
      <c r="C2064" s="264" t="s">
        <v>3402</v>
      </c>
      <c r="D2064" s="340">
        <v>503.33</v>
      </c>
      <c r="E2064" s="340">
        <v>0.52</v>
      </c>
      <c r="F2064" s="340">
        <v>503.85</v>
      </c>
    </row>
    <row r="2065" spans="1:6" ht="25.5" customHeight="1" x14ac:dyDescent="0.25">
      <c r="A2065" s="338" t="s">
        <v>3403</v>
      </c>
      <c r="B2065" s="254" t="s">
        <v>3404</v>
      </c>
      <c r="C2065" s="264" t="s">
        <v>3402</v>
      </c>
      <c r="D2065" s="340">
        <v>157.11000000000001</v>
      </c>
      <c r="E2065" s="340">
        <v>0.52</v>
      </c>
      <c r="F2065" s="340">
        <v>157.63</v>
      </c>
    </row>
    <row r="2066" spans="1:6" ht="25.5" customHeight="1" x14ac:dyDescent="0.25">
      <c r="A2066" s="338" t="s">
        <v>7409</v>
      </c>
      <c r="B2066" s="254" t="s">
        <v>3405</v>
      </c>
      <c r="C2066" s="264"/>
      <c r="D2066" s="340"/>
      <c r="E2066" s="340"/>
      <c r="F2066" s="340"/>
    </row>
    <row r="2067" spans="1:6" ht="25.5" customHeight="1" x14ac:dyDescent="0.25">
      <c r="A2067" s="338" t="s">
        <v>3406</v>
      </c>
      <c r="B2067" s="254" t="s">
        <v>7410</v>
      </c>
      <c r="C2067" s="264" t="s">
        <v>569</v>
      </c>
      <c r="D2067" s="340">
        <v>213.42</v>
      </c>
      <c r="E2067" s="340">
        <v>10.37</v>
      </c>
      <c r="F2067" s="340">
        <v>223.79</v>
      </c>
    </row>
    <row r="2068" spans="1:6" ht="25.5" customHeight="1" x14ac:dyDescent="0.25">
      <c r="A2068" s="338" t="s">
        <v>3407</v>
      </c>
      <c r="B2068" s="254" t="s">
        <v>7411</v>
      </c>
      <c r="C2068" s="264" t="s">
        <v>569</v>
      </c>
      <c r="D2068" s="340">
        <v>222.55</v>
      </c>
      <c r="E2068" s="340">
        <v>10.37</v>
      </c>
      <c r="F2068" s="340">
        <v>232.92</v>
      </c>
    </row>
    <row r="2069" spans="1:6" ht="25.5" customHeight="1" x14ac:dyDescent="0.25">
      <c r="A2069" s="338" t="s">
        <v>229</v>
      </c>
      <c r="B2069" s="254" t="s">
        <v>7412</v>
      </c>
      <c r="C2069" s="264" t="s">
        <v>569</v>
      </c>
      <c r="D2069" s="340">
        <v>265.83</v>
      </c>
      <c r="E2069" s="340">
        <v>10.37</v>
      </c>
      <c r="F2069" s="340">
        <v>276.2</v>
      </c>
    </row>
    <row r="2070" spans="1:6" ht="25.5" customHeight="1" x14ac:dyDescent="0.25">
      <c r="A2070" s="338" t="s">
        <v>230</v>
      </c>
      <c r="B2070" s="254" t="s">
        <v>7413</v>
      </c>
      <c r="C2070" s="264" t="s">
        <v>569</v>
      </c>
      <c r="D2070" s="340">
        <v>290.52</v>
      </c>
      <c r="E2070" s="340">
        <v>10.37</v>
      </c>
      <c r="F2070" s="340">
        <v>300.89</v>
      </c>
    </row>
    <row r="2071" spans="1:6" ht="25.5" customHeight="1" x14ac:dyDescent="0.25">
      <c r="A2071" s="338" t="s">
        <v>3408</v>
      </c>
      <c r="B2071" s="254" t="s">
        <v>7414</v>
      </c>
      <c r="C2071" s="264" t="s">
        <v>569</v>
      </c>
      <c r="D2071" s="340">
        <v>344.22</v>
      </c>
      <c r="E2071" s="340">
        <v>10.37</v>
      </c>
      <c r="F2071" s="340">
        <v>354.59</v>
      </c>
    </row>
    <row r="2072" spans="1:6" ht="22.9" customHeight="1" x14ac:dyDescent="0.25">
      <c r="A2072" s="338" t="s">
        <v>3409</v>
      </c>
      <c r="B2072" s="253" t="s">
        <v>7415</v>
      </c>
      <c r="C2072" s="264" t="s">
        <v>569</v>
      </c>
      <c r="D2072" s="340">
        <v>385.75</v>
      </c>
      <c r="E2072" s="340">
        <v>10.37</v>
      </c>
      <c r="F2072" s="340">
        <v>396.12</v>
      </c>
    </row>
    <row r="2073" spans="1:6" ht="22.9" customHeight="1" x14ac:dyDescent="0.25">
      <c r="A2073" s="338" t="s">
        <v>3410</v>
      </c>
      <c r="B2073" s="253" t="s">
        <v>7416</v>
      </c>
      <c r="C2073" s="264" t="s">
        <v>569</v>
      </c>
      <c r="D2073" s="340">
        <v>490.69</v>
      </c>
      <c r="E2073" s="340">
        <v>10.37</v>
      </c>
      <c r="F2073" s="340">
        <v>501.06</v>
      </c>
    </row>
    <row r="2074" spans="1:6" ht="12.75" customHeight="1" x14ac:dyDescent="0.25">
      <c r="A2074" s="338" t="s">
        <v>3411</v>
      </c>
      <c r="B2074" s="253" t="s">
        <v>7417</v>
      </c>
      <c r="C2074" s="264" t="s">
        <v>569</v>
      </c>
      <c r="D2074" s="340">
        <v>2026.46</v>
      </c>
      <c r="E2074" s="340">
        <v>10.37</v>
      </c>
      <c r="F2074" s="340">
        <v>2036.83</v>
      </c>
    </row>
    <row r="2075" spans="1:6" ht="12" customHeight="1" x14ac:dyDescent="0.25">
      <c r="A2075" s="333" t="s">
        <v>3412</v>
      </c>
      <c r="B2075" s="247" t="s">
        <v>7418</v>
      </c>
      <c r="C2075" s="248" t="s">
        <v>569</v>
      </c>
      <c r="D2075" s="334">
        <v>291.02</v>
      </c>
      <c r="E2075" s="335">
        <v>10.37</v>
      </c>
      <c r="F2075" s="335">
        <v>301.39</v>
      </c>
    </row>
    <row r="2076" spans="1:6" ht="22.9" customHeight="1" x14ac:dyDescent="0.25">
      <c r="A2076" s="338" t="s">
        <v>7419</v>
      </c>
      <c r="B2076" s="253" t="s">
        <v>3413</v>
      </c>
      <c r="C2076" s="255"/>
      <c r="D2076" s="340"/>
      <c r="E2076" s="340"/>
      <c r="F2076" s="340"/>
    </row>
    <row r="2077" spans="1:6" ht="22.9" customHeight="1" x14ac:dyDescent="0.25">
      <c r="A2077" s="338" t="s">
        <v>3414</v>
      </c>
      <c r="B2077" s="253" t="s">
        <v>7420</v>
      </c>
      <c r="C2077" s="255" t="s">
        <v>569</v>
      </c>
      <c r="D2077" s="340">
        <v>3153.92</v>
      </c>
      <c r="E2077" s="340">
        <v>62.88</v>
      </c>
      <c r="F2077" s="340">
        <v>3216.8</v>
      </c>
    </row>
    <row r="2078" spans="1:6" ht="22.9" customHeight="1" x14ac:dyDescent="0.25">
      <c r="A2078" s="338" t="s">
        <v>3415</v>
      </c>
      <c r="B2078" s="253" t="s">
        <v>7421</v>
      </c>
      <c r="C2078" s="255" t="s">
        <v>569</v>
      </c>
      <c r="D2078" s="340">
        <v>3864.96</v>
      </c>
      <c r="E2078" s="340">
        <v>62.88</v>
      </c>
      <c r="F2078" s="340">
        <v>3927.84</v>
      </c>
    </row>
    <row r="2079" spans="1:6" ht="12.75" customHeight="1" x14ac:dyDescent="0.25">
      <c r="A2079" s="338" t="s">
        <v>3416</v>
      </c>
      <c r="B2079" s="253" t="s">
        <v>7422</v>
      </c>
      <c r="C2079" s="255" t="s">
        <v>569</v>
      </c>
      <c r="D2079" s="340">
        <v>2469.66</v>
      </c>
      <c r="E2079" s="340">
        <v>62.88</v>
      </c>
      <c r="F2079" s="340">
        <v>2532.54</v>
      </c>
    </row>
    <row r="2080" spans="1:6" ht="22.9" customHeight="1" x14ac:dyDescent="0.25">
      <c r="A2080" s="338" t="s">
        <v>7423</v>
      </c>
      <c r="B2080" s="253" t="s">
        <v>3417</v>
      </c>
      <c r="C2080" s="255"/>
      <c r="D2080" s="340"/>
      <c r="E2080" s="340"/>
      <c r="F2080" s="340"/>
    </row>
    <row r="2081" spans="1:6" ht="25.5" customHeight="1" x14ac:dyDescent="0.25">
      <c r="A2081" s="338" t="s">
        <v>3418</v>
      </c>
      <c r="B2081" s="254" t="s">
        <v>7424</v>
      </c>
      <c r="C2081" s="255" t="s">
        <v>569</v>
      </c>
      <c r="D2081" s="340">
        <v>285.18</v>
      </c>
      <c r="E2081" s="340">
        <v>62.88</v>
      </c>
      <c r="F2081" s="340">
        <v>348.06</v>
      </c>
    </row>
    <row r="2082" spans="1:6" ht="25.5" customHeight="1" x14ac:dyDescent="0.25">
      <c r="A2082" s="338" t="s">
        <v>3419</v>
      </c>
      <c r="B2082" s="254" t="s">
        <v>7425</v>
      </c>
      <c r="C2082" s="255" t="s">
        <v>569</v>
      </c>
      <c r="D2082" s="340">
        <v>190.16</v>
      </c>
      <c r="E2082" s="340">
        <v>62.88</v>
      </c>
      <c r="F2082" s="340">
        <v>253.04</v>
      </c>
    </row>
    <row r="2083" spans="1:6" ht="22.9" customHeight="1" x14ac:dyDescent="0.25">
      <c r="A2083" s="338" t="s">
        <v>3420</v>
      </c>
      <c r="B2083" s="253" t="s">
        <v>7426</v>
      </c>
      <c r="C2083" s="255" t="s">
        <v>569</v>
      </c>
      <c r="D2083" s="340">
        <v>529.70000000000005</v>
      </c>
      <c r="E2083" s="340">
        <v>62.88</v>
      </c>
      <c r="F2083" s="340">
        <v>592.58000000000004</v>
      </c>
    </row>
    <row r="2084" spans="1:6" ht="12.75" customHeight="1" x14ac:dyDescent="0.2">
      <c r="A2084" s="336" t="s">
        <v>3421</v>
      </c>
      <c r="B2084" s="251" t="s">
        <v>7427</v>
      </c>
      <c r="C2084" s="252" t="s">
        <v>569</v>
      </c>
      <c r="D2084" s="337">
        <v>192.17</v>
      </c>
      <c r="E2084" s="337">
        <v>62.88</v>
      </c>
      <c r="F2084" s="337">
        <v>255.05</v>
      </c>
    </row>
    <row r="2085" spans="1:6" ht="25.5" customHeight="1" x14ac:dyDescent="0.25">
      <c r="A2085" s="338" t="s">
        <v>7428</v>
      </c>
      <c r="B2085" s="254" t="s">
        <v>7429</v>
      </c>
      <c r="C2085" s="255"/>
      <c r="D2085" s="340"/>
      <c r="E2085" s="340"/>
      <c r="F2085" s="340"/>
    </row>
    <row r="2086" spans="1:6" ht="25.5" customHeight="1" x14ac:dyDescent="0.25">
      <c r="A2086" s="338" t="s">
        <v>3422</v>
      </c>
      <c r="B2086" s="254" t="s">
        <v>3423</v>
      </c>
      <c r="C2086" s="255" t="s">
        <v>569</v>
      </c>
      <c r="D2086" s="340">
        <v>27.34</v>
      </c>
      <c r="E2086" s="340">
        <v>6.22</v>
      </c>
      <c r="F2086" s="340">
        <v>33.56</v>
      </c>
    </row>
    <row r="2087" spans="1:6" ht="25.5" customHeight="1" x14ac:dyDescent="0.25">
      <c r="A2087" s="338" t="s">
        <v>3424</v>
      </c>
      <c r="B2087" s="254" t="s">
        <v>3425</v>
      </c>
      <c r="C2087" s="255" t="s">
        <v>569</v>
      </c>
      <c r="D2087" s="340">
        <v>24.32</v>
      </c>
      <c r="E2087" s="340">
        <v>2.0699999999999998</v>
      </c>
      <c r="F2087" s="340">
        <v>26.39</v>
      </c>
    </row>
    <row r="2088" spans="1:6" ht="25.5" customHeight="1" x14ac:dyDescent="0.25">
      <c r="A2088" s="338" t="s">
        <v>3426</v>
      </c>
      <c r="B2088" s="254" t="s">
        <v>3427</v>
      </c>
      <c r="C2088" s="255" t="s">
        <v>569</v>
      </c>
      <c r="D2088" s="340">
        <v>22.31</v>
      </c>
      <c r="E2088" s="340">
        <v>6.22</v>
      </c>
      <c r="F2088" s="340">
        <v>28.53</v>
      </c>
    </row>
    <row r="2089" spans="1:6" ht="25.5" customHeight="1" x14ac:dyDescent="0.25">
      <c r="A2089" s="338" t="s">
        <v>3428</v>
      </c>
      <c r="B2089" s="254" t="s">
        <v>7430</v>
      </c>
      <c r="C2089" s="255" t="s">
        <v>569</v>
      </c>
      <c r="D2089" s="340"/>
      <c r="E2089" s="340">
        <v>20.74</v>
      </c>
      <c r="F2089" s="340">
        <v>20.74</v>
      </c>
    </row>
    <row r="2090" spans="1:6" ht="25.5" customHeight="1" x14ac:dyDescent="0.25">
      <c r="A2090" s="338" t="s">
        <v>3429</v>
      </c>
      <c r="B2090" s="254" t="s">
        <v>3430</v>
      </c>
      <c r="C2090" s="255" t="s">
        <v>21</v>
      </c>
      <c r="D2090" s="340"/>
      <c r="E2090" s="340">
        <v>29.17</v>
      </c>
      <c r="F2090" s="340">
        <v>29.17</v>
      </c>
    </row>
    <row r="2091" spans="1:6" ht="25.5" customHeight="1" x14ac:dyDescent="0.25">
      <c r="A2091" s="338" t="s">
        <v>3431</v>
      </c>
      <c r="B2091" s="254" t="s">
        <v>3432</v>
      </c>
      <c r="C2091" s="255" t="s">
        <v>21</v>
      </c>
      <c r="D2091" s="340"/>
      <c r="E2091" s="340">
        <v>58.34</v>
      </c>
      <c r="F2091" s="340">
        <v>58.34</v>
      </c>
    </row>
    <row r="2092" spans="1:6" ht="25.5" customHeight="1" x14ac:dyDescent="0.25">
      <c r="A2092" s="338" t="s">
        <v>3433</v>
      </c>
      <c r="B2092" s="254" t="s">
        <v>7431</v>
      </c>
      <c r="C2092" s="255" t="s">
        <v>569</v>
      </c>
      <c r="D2092" s="340">
        <v>1064.57</v>
      </c>
      <c r="E2092" s="340">
        <v>1.69</v>
      </c>
      <c r="F2092" s="340">
        <v>1066.26</v>
      </c>
    </row>
    <row r="2093" spans="1:6" ht="25.5" customHeight="1" x14ac:dyDescent="0.25">
      <c r="A2093" s="338" t="s">
        <v>3434</v>
      </c>
      <c r="B2093" s="254" t="s">
        <v>3435</v>
      </c>
      <c r="C2093" s="255" t="s">
        <v>569</v>
      </c>
      <c r="D2093" s="340">
        <v>141.72999999999999</v>
      </c>
      <c r="E2093" s="340">
        <v>4.22</v>
      </c>
      <c r="F2093" s="340">
        <v>145.94999999999999</v>
      </c>
    </row>
    <row r="2094" spans="1:6" ht="25.5" customHeight="1" x14ac:dyDescent="0.25">
      <c r="A2094" s="338" t="s">
        <v>3436</v>
      </c>
      <c r="B2094" s="254" t="s">
        <v>3437</v>
      </c>
      <c r="C2094" s="255" t="s">
        <v>21</v>
      </c>
      <c r="D2094" s="340">
        <v>565.70000000000005</v>
      </c>
      <c r="E2094" s="340">
        <v>29.17</v>
      </c>
      <c r="F2094" s="340">
        <v>594.87</v>
      </c>
    </row>
    <row r="2095" spans="1:6" ht="25.5" customHeight="1" x14ac:dyDescent="0.25">
      <c r="A2095" s="338" t="s">
        <v>3438</v>
      </c>
      <c r="B2095" s="254" t="s">
        <v>7432</v>
      </c>
      <c r="C2095" s="255" t="s">
        <v>569</v>
      </c>
      <c r="D2095" s="340">
        <v>7150.81</v>
      </c>
      <c r="E2095" s="340">
        <v>46.67</v>
      </c>
      <c r="F2095" s="340">
        <v>7197.48</v>
      </c>
    </row>
    <row r="2096" spans="1:6" ht="25.5" customHeight="1" x14ac:dyDescent="0.25">
      <c r="A2096" s="338" t="s">
        <v>3439</v>
      </c>
      <c r="B2096" s="254" t="s">
        <v>7433</v>
      </c>
      <c r="C2096" s="255" t="s">
        <v>569</v>
      </c>
      <c r="D2096" s="340">
        <v>15703.21</v>
      </c>
      <c r="E2096" s="340">
        <v>46.67</v>
      </c>
      <c r="F2096" s="340">
        <v>15749.88</v>
      </c>
    </row>
    <row r="2097" spans="1:6" ht="25.5" customHeight="1" x14ac:dyDescent="0.25">
      <c r="A2097" s="338" t="s">
        <v>3440</v>
      </c>
      <c r="B2097" s="254" t="s">
        <v>7434</v>
      </c>
      <c r="C2097" s="255" t="s">
        <v>569</v>
      </c>
      <c r="D2097" s="340">
        <v>28314.26</v>
      </c>
      <c r="E2097" s="340">
        <v>46.67</v>
      </c>
      <c r="F2097" s="340">
        <v>28360.93</v>
      </c>
    </row>
    <row r="2098" spans="1:6" ht="25.5" customHeight="1" x14ac:dyDescent="0.25">
      <c r="A2098" s="338" t="s">
        <v>3441</v>
      </c>
      <c r="B2098" s="254" t="s">
        <v>3442</v>
      </c>
      <c r="C2098" s="255" t="s">
        <v>569</v>
      </c>
      <c r="D2098" s="340">
        <v>577.6</v>
      </c>
      <c r="E2098" s="340">
        <v>20.74</v>
      </c>
      <c r="F2098" s="340">
        <v>598.34</v>
      </c>
    </row>
    <row r="2099" spans="1:6" ht="25.5" customHeight="1" x14ac:dyDescent="0.25">
      <c r="A2099" s="338" t="s">
        <v>7435</v>
      </c>
      <c r="B2099" s="254" t="s">
        <v>3443</v>
      </c>
      <c r="C2099" s="255"/>
      <c r="D2099" s="340"/>
      <c r="E2099" s="340"/>
      <c r="F2099" s="340"/>
    </row>
    <row r="2100" spans="1:6" ht="25.5" customHeight="1" x14ac:dyDescent="0.25">
      <c r="A2100" s="338" t="s">
        <v>3444</v>
      </c>
      <c r="B2100" s="254" t="s">
        <v>7436</v>
      </c>
      <c r="C2100" s="255" t="s">
        <v>569</v>
      </c>
      <c r="D2100" s="340">
        <v>1017.33</v>
      </c>
      <c r="E2100" s="340">
        <v>20.74</v>
      </c>
      <c r="F2100" s="340">
        <v>1038.07</v>
      </c>
    </row>
    <row r="2101" spans="1:6" ht="22.9" customHeight="1" x14ac:dyDescent="0.25">
      <c r="A2101" s="338" t="s">
        <v>7437</v>
      </c>
      <c r="B2101" s="253" t="s">
        <v>3445</v>
      </c>
      <c r="C2101" s="255"/>
      <c r="D2101" s="340"/>
      <c r="E2101" s="340"/>
      <c r="F2101" s="340"/>
    </row>
    <row r="2102" spans="1:6" ht="25.5" customHeight="1" x14ac:dyDescent="0.25">
      <c r="A2102" s="338" t="s">
        <v>3446</v>
      </c>
      <c r="B2102" s="254" t="s">
        <v>3447</v>
      </c>
      <c r="C2102" s="255" t="s">
        <v>569</v>
      </c>
      <c r="D2102" s="340">
        <v>492.82</v>
      </c>
      <c r="E2102" s="340">
        <v>62.88</v>
      </c>
      <c r="F2102" s="340">
        <v>555.70000000000005</v>
      </c>
    </row>
    <row r="2103" spans="1:6" ht="25.5" customHeight="1" x14ac:dyDescent="0.25">
      <c r="A2103" s="338" t="s">
        <v>7438</v>
      </c>
      <c r="B2103" s="254" t="s">
        <v>3448</v>
      </c>
      <c r="C2103" s="255"/>
      <c r="D2103" s="340"/>
      <c r="E2103" s="340"/>
      <c r="F2103" s="340"/>
    </row>
    <row r="2104" spans="1:6" ht="25.5" customHeight="1" x14ac:dyDescent="0.25">
      <c r="A2104" s="338" t="s">
        <v>3449</v>
      </c>
      <c r="B2104" s="254" t="s">
        <v>7439</v>
      </c>
      <c r="C2104" s="255" t="s">
        <v>569</v>
      </c>
      <c r="D2104" s="340">
        <v>53.41</v>
      </c>
      <c r="E2104" s="340">
        <v>23.63</v>
      </c>
      <c r="F2104" s="340">
        <v>77.040000000000006</v>
      </c>
    </row>
    <row r="2105" spans="1:6" ht="12.75" customHeight="1" x14ac:dyDescent="0.25">
      <c r="A2105" s="338" t="s">
        <v>321</v>
      </c>
      <c r="B2105" s="253" t="s">
        <v>7440</v>
      </c>
      <c r="C2105" s="255" t="s">
        <v>569</v>
      </c>
      <c r="D2105" s="340">
        <v>200.39</v>
      </c>
      <c r="E2105" s="340">
        <v>23.63</v>
      </c>
      <c r="F2105" s="340">
        <v>224.02</v>
      </c>
    </row>
    <row r="2106" spans="1:6" ht="12" customHeight="1" x14ac:dyDescent="0.25">
      <c r="A2106" s="333" t="s">
        <v>3450</v>
      </c>
      <c r="B2106" s="247" t="s">
        <v>7441</v>
      </c>
      <c r="C2106" s="247" t="s">
        <v>569</v>
      </c>
      <c r="D2106" s="334">
        <v>691.8</v>
      </c>
      <c r="E2106" s="335">
        <v>26.21</v>
      </c>
      <c r="F2106" s="335">
        <v>718.01</v>
      </c>
    </row>
    <row r="2107" spans="1:6" ht="22.9" customHeight="1" x14ac:dyDescent="0.25">
      <c r="A2107" s="338" t="s">
        <v>3451</v>
      </c>
      <c r="B2107" s="253" t="s">
        <v>7442</v>
      </c>
      <c r="C2107" s="264" t="s">
        <v>569</v>
      </c>
      <c r="D2107" s="340">
        <v>7556.79</v>
      </c>
      <c r="E2107" s="340">
        <v>26.21</v>
      </c>
      <c r="F2107" s="340">
        <v>7583</v>
      </c>
    </row>
    <row r="2108" spans="1:6" ht="12.75" customHeight="1" x14ac:dyDescent="0.2">
      <c r="A2108" s="336" t="s">
        <v>3452</v>
      </c>
      <c r="B2108" s="251" t="s">
        <v>7443</v>
      </c>
      <c r="C2108" s="252" t="s">
        <v>569</v>
      </c>
      <c r="D2108" s="337">
        <v>2690.46</v>
      </c>
      <c r="E2108" s="337">
        <v>26.21</v>
      </c>
      <c r="F2108" s="337">
        <v>2716.67</v>
      </c>
    </row>
    <row r="2109" spans="1:6" ht="24" customHeight="1" x14ac:dyDescent="0.25">
      <c r="A2109" s="338" t="s">
        <v>3453</v>
      </c>
      <c r="B2109" s="253" t="s">
        <v>7444</v>
      </c>
      <c r="C2109" s="264" t="s">
        <v>569</v>
      </c>
      <c r="D2109" s="340">
        <v>835.53</v>
      </c>
      <c r="E2109" s="340">
        <v>26.21</v>
      </c>
      <c r="F2109" s="340">
        <v>861.74</v>
      </c>
    </row>
    <row r="2110" spans="1:6" ht="22.9" customHeight="1" x14ac:dyDescent="0.25">
      <c r="A2110" s="338" t="s">
        <v>7445</v>
      </c>
      <c r="B2110" s="253" t="s">
        <v>3454</v>
      </c>
      <c r="C2110" s="264"/>
      <c r="D2110" s="340"/>
      <c r="E2110" s="340"/>
      <c r="F2110" s="340"/>
    </row>
    <row r="2111" spans="1:6" ht="25.5" customHeight="1" x14ac:dyDescent="0.25">
      <c r="A2111" s="338" t="s">
        <v>3455</v>
      </c>
      <c r="B2111" s="254" t="s">
        <v>7446</v>
      </c>
      <c r="C2111" s="264" t="s">
        <v>569</v>
      </c>
      <c r="D2111" s="340">
        <v>525.88</v>
      </c>
      <c r="E2111" s="340">
        <v>68.489999999999995</v>
      </c>
      <c r="F2111" s="340">
        <v>594.37</v>
      </c>
    </row>
    <row r="2112" spans="1:6" ht="25.5" customHeight="1" x14ac:dyDescent="0.25">
      <c r="A2112" s="338" t="s">
        <v>3456</v>
      </c>
      <c r="B2112" s="254" t="s">
        <v>7447</v>
      </c>
      <c r="C2112" s="264" t="s">
        <v>569</v>
      </c>
      <c r="D2112" s="340">
        <v>511.75</v>
      </c>
      <c r="E2112" s="340">
        <v>68.489999999999995</v>
      </c>
      <c r="F2112" s="340">
        <v>580.24</v>
      </c>
    </row>
    <row r="2113" spans="1:6" ht="25.5" customHeight="1" x14ac:dyDescent="0.25">
      <c r="A2113" s="338" t="s">
        <v>3457</v>
      </c>
      <c r="B2113" s="254" t="s">
        <v>7448</v>
      </c>
      <c r="C2113" s="264" t="s">
        <v>569</v>
      </c>
      <c r="D2113" s="340">
        <v>692.57</v>
      </c>
      <c r="E2113" s="340">
        <v>68.489999999999995</v>
      </c>
      <c r="F2113" s="340">
        <v>761.06</v>
      </c>
    </row>
    <row r="2114" spans="1:6" ht="22.9" customHeight="1" x14ac:dyDescent="0.25">
      <c r="A2114" s="338" t="s">
        <v>3458</v>
      </c>
      <c r="B2114" s="253" t="s">
        <v>7449</v>
      </c>
      <c r="C2114" s="264" t="s">
        <v>569</v>
      </c>
      <c r="D2114" s="340">
        <v>436.16</v>
      </c>
      <c r="E2114" s="340">
        <v>68.489999999999995</v>
      </c>
      <c r="F2114" s="340">
        <v>504.65</v>
      </c>
    </row>
    <row r="2115" spans="1:6" ht="22.9" customHeight="1" x14ac:dyDescent="0.25">
      <c r="A2115" s="338" t="s">
        <v>3459</v>
      </c>
      <c r="B2115" s="253" t="s">
        <v>7450</v>
      </c>
      <c r="C2115" s="264" t="s">
        <v>569</v>
      </c>
      <c r="D2115" s="340">
        <v>668.34</v>
      </c>
      <c r="E2115" s="340">
        <v>68.489999999999995</v>
      </c>
      <c r="F2115" s="340">
        <v>736.83</v>
      </c>
    </row>
    <row r="2116" spans="1:6" ht="12.75" customHeight="1" x14ac:dyDescent="0.2">
      <c r="A2116" s="336" t="s">
        <v>3460</v>
      </c>
      <c r="B2116" s="251" t="s">
        <v>7451</v>
      </c>
      <c r="C2116" s="252" t="s">
        <v>780</v>
      </c>
      <c r="D2116" s="337">
        <v>32038.17</v>
      </c>
      <c r="E2116" s="337">
        <v>95.5</v>
      </c>
      <c r="F2116" s="337">
        <v>32133.67</v>
      </c>
    </row>
    <row r="2117" spans="1:6" ht="22.9" customHeight="1" x14ac:dyDescent="0.25">
      <c r="A2117" s="338" t="s">
        <v>7452</v>
      </c>
      <c r="B2117" s="253" t="s">
        <v>3461</v>
      </c>
      <c r="C2117" s="264"/>
      <c r="D2117" s="340"/>
      <c r="E2117" s="340"/>
      <c r="F2117" s="340"/>
    </row>
    <row r="2118" spans="1:6" ht="22.9" customHeight="1" x14ac:dyDescent="0.25">
      <c r="A2118" s="338" t="s">
        <v>7453</v>
      </c>
      <c r="B2118" s="253" t="s">
        <v>3462</v>
      </c>
      <c r="C2118" s="264"/>
      <c r="D2118" s="340"/>
      <c r="E2118" s="340"/>
      <c r="F2118" s="340"/>
    </row>
    <row r="2119" spans="1:6" ht="12.75" customHeight="1" x14ac:dyDescent="0.2">
      <c r="A2119" s="336" t="s">
        <v>3463</v>
      </c>
      <c r="B2119" s="251" t="s">
        <v>7454</v>
      </c>
      <c r="C2119" s="252" t="s">
        <v>52</v>
      </c>
      <c r="D2119" s="337">
        <v>6.36</v>
      </c>
      <c r="E2119" s="337">
        <v>20.74</v>
      </c>
      <c r="F2119" s="337">
        <v>27.1</v>
      </c>
    </row>
    <row r="2120" spans="1:6" ht="12.75" customHeight="1" x14ac:dyDescent="0.25">
      <c r="A2120" s="338" t="s">
        <v>3464</v>
      </c>
      <c r="B2120" s="253" t="s">
        <v>7455</v>
      </c>
      <c r="C2120" s="264" t="s">
        <v>52</v>
      </c>
      <c r="D2120" s="340">
        <v>9.81</v>
      </c>
      <c r="E2120" s="340">
        <v>24.88</v>
      </c>
      <c r="F2120" s="340">
        <v>34.69</v>
      </c>
    </row>
    <row r="2121" spans="1:6" ht="12.75" customHeight="1" x14ac:dyDescent="0.25">
      <c r="A2121" s="338" t="s">
        <v>3465</v>
      </c>
      <c r="B2121" s="253" t="s">
        <v>7456</v>
      </c>
      <c r="C2121" s="264" t="s">
        <v>52</v>
      </c>
      <c r="D2121" s="340">
        <v>14.12</v>
      </c>
      <c r="E2121" s="340">
        <v>29.03</v>
      </c>
      <c r="F2121" s="340">
        <v>43.15</v>
      </c>
    </row>
    <row r="2122" spans="1:6" ht="12.75" customHeight="1" x14ac:dyDescent="0.25">
      <c r="A2122" s="338" t="s">
        <v>371</v>
      </c>
      <c r="B2122" s="253" t="s">
        <v>7457</v>
      </c>
      <c r="C2122" s="264" t="s">
        <v>52</v>
      </c>
      <c r="D2122" s="340">
        <v>16.43</v>
      </c>
      <c r="E2122" s="340">
        <v>33.18</v>
      </c>
      <c r="F2122" s="340">
        <v>49.61</v>
      </c>
    </row>
    <row r="2123" spans="1:6" ht="12.75" customHeight="1" x14ac:dyDescent="0.25">
      <c r="A2123" s="338" t="s">
        <v>3466</v>
      </c>
      <c r="B2123" s="253" t="s">
        <v>7458</v>
      </c>
      <c r="C2123" s="264" t="s">
        <v>52</v>
      </c>
      <c r="D2123" s="340">
        <v>21.66</v>
      </c>
      <c r="E2123" s="340">
        <v>37.32</v>
      </c>
      <c r="F2123" s="340">
        <v>58.98</v>
      </c>
    </row>
    <row r="2124" spans="1:6" ht="12.75" customHeight="1" x14ac:dyDescent="0.25">
      <c r="A2124" s="338" t="s">
        <v>3467</v>
      </c>
      <c r="B2124" s="253" t="s">
        <v>7459</v>
      </c>
      <c r="C2124" s="264" t="s">
        <v>52</v>
      </c>
      <c r="D2124" s="340">
        <v>35.19</v>
      </c>
      <c r="E2124" s="340">
        <v>41.47</v>
      </c>
      <c r="F2124" s="340">
        <v>76.66</v>
      </c>
    </row>
    <row r="2125" spans="1:6" ht="12.75" customHeight="1" x14ac:dyDescent="0.25">
      <c r="A2125" s="338" t="s">
        <v>3468</v>
      </c>
      <c r="B2125" s="253" t="s">
        <v>7460</v>
      </c>
      <c r="C2125" s="264" t="s">
        <v>52</v>
      </c>
      <c r="D2125" s="340">
        <v>44.66</v>
      </c>
      <c r="E2125" s="340">
        <v>45.62</v>
      </c>
      <c r="F2125" s="340">
        <v>90.28</v>
      </c>
    </row>
    <row r="2126" spans="1:6" ht="12.75" customHeight="1" x14ac:dyDescent="0.25">
      <c r="A2126" s="338" t="s">
        <v>3469</v>
      </c>
      <c r="B2126" s="253" t="s">
        <v>7461</v>
      </c>
      <c r="C2126" s="264" t="s">
        <v>52</v>
      </c>
      <c r="D2126" s="340">
        <v>73.239999999999995</v>
      </c>
      <c r="E2126" s="340">
        <v>53.91</v>
      </c>
      <c r="F2126" s="340">
        <v>127.15</v>
      </c>
    </row>
    <row r="2127" spans="1:6" ht="12.75" customHeight="1" x14ac:dyDescent="0.25">
      <c r="A2127" s="338" t="s">
        <v>7462</v>
      </c>
      <c r="B2127" s="253" t="s">
        <v>7463</v>
      </c>
      <c r="C2127" s="264"/>
      <c r="D2127" s="340"/>
      <c r="E2127" s="340"/>
      <c r="F2127" s="340"/>
    </row>
    <row r="2128" spans="1:6" ht="12.75" customHeight="1" x14ac:dyDescent="0.25">
      <c r="A2128" s="338" t="s">
        <v>322</v>
      </c>
      <c r="B2128" s="253" t="s">
        <v>7464</v>
      </c>
      <c r="C2128" s="264" t="s">
        <v>52</v>
      </c>
      <c r="D2128" s="340">
        <v>9.07</v>
      </c>
      <c r="E2128" s="340">
        <v>24.88</v>
      </c>
      <c r="F2128" s="340">
        <v>33.950000000000003</v>
      </c>
    </row>
    <row r="2129" spans="1:6" ht="12.75" customHeight="1" x14ac:dyDescent="0.2">
      <c r="A2129" s="336" t="s">
        <v>3470</v>
      </c>
      <c r="B2129" s="251" t="s">
        <v>7465</v>
      </c>
      <c r="C2129" s="252" t="s">
        <v>52</v>
      </c>
      <c r="D2129" s="337">
        <v>11.84</v>
      </c>
      <c r="E2129" s="337">
        <v>29.03</v>
      </c>
      <c r="F2129" s="337">
        <v>40.869999999999997</v>
      </c>
    </row>
    <row r="2130" spans="1:6" ht="25.5" customHeight="1" x14ac:dyDescent="0.25">
      <c r="A2130" s="338" t="s">
        <v>3471</v>
      </c>
      <c r="B2130" s="254" t="s">
        <v>7466</v>
      </c>
      <c r="C2130" s="264" t="s">
        <v>52</v>
      </c>
      <c r="D2130" s="340">
        <v>20.63</v>
      </c>
      <c r="E2130" s="340">
        <v>33.18</v>
      </c>
      <c r="F2130" s="340">
        <v>53.81</v>
      </c>
    </row>
    <row r="2131" spans="1:6" ht="25.5" customHeight="1" x14ac:dyDescent="0.25">
      <c r="A2131" s="338" t="s">
        <v>3472</v>
      </c>
      <c r="B2131" s="254" t="s">
        <v>7467</v>
      </c>
      <c r="C2131" s="264" t="s">
        <v>52</v>
      </c>
      <c r="D2131" s="340">
        <v>23.31</v>
      </c>
      <c r="E2131" s="340">
        <v>37.32</v>
      </c>
      <c r="F2131" s="340">
        <v>60.63</v>
      </c>
    </row>
    <row r="2132" spans="1:6" ht="25.5" customHeight="1" x14ac:dyDescent="0.25">
      <c r="A2132" s="338" t="s">
        <v>3473</v>
      </c>
      <c r="B2132" s="254" t="s">
        <v>7468</v>
      </c>
      <c r="C2132" s="264" t="s">
        <v>52</v>
      </c>
      <c r="D2132" s="340">
        <v>31.25</v>
      </c>
      <c r="E2132" s="340">
        <v>41.47</v>
      </c>
      <c r="F2132" s="340">
        <v>72.72</v>
      </c>
    </row>
    <row r="2133" spans="1:6" ht="12.75" customHeight="1" x14ac:dyDescent="0.2">
      <c r="A2133" s="336" t="s">
        <v>3474</v>
      </c>
      <c r="B2133" s="251" t="s">
        <v>7469</v>
      </c>
      <c r="C2133" s="252" t="s">
        <v>52</v>
      </c>
      <c r="D2133" s="337">
        <v>45.91</v>
      </c>
      <c r="E2133" s="337">
        <v>49.76</v>
      </c>
      <c r="F2133" s="337">
        <v>95.67</v>
      </c>
    </row>
    <row r="2134" spans="1:6" ht="12.75" customHeight="1" x14ac:dyDescent="0.25">
      <c r="A2134" s="338" t="s">
        <v>3475</v>
      </c>
      <c r="B2134" s="253" t="s">
        <v>7470</v>
      </c>
      <c r="C2134" s="264" t="s">
        <v>52</v>
      </c>
      <c r="D2134" s="340">
        <v>62.82</v>
      </c>
      <c r="E2134" s="340">
        <v>62.21</v>
      </c>
      <c r="F2134" s="340">
        <v>125.03</v>
      </c>
    </row>
    <row r="2135" spans="1:6" ht="12.75" customHeight="1" x14ac:dyDescent="0.25">
      <c r="A2135" s="338" t="s">
        <v>3476</v>
      </c>
      <c r="B2135" s="253" t="s">
        <v>7471</v>
      </c>
      <c r="C2135" s="264" t="s">
        <v>52</v>
      </c>
      <c r="D2135" s="340">
        <v>92.65</v>
      </c>
      <c r="E2135" s="340">
        <v>74.650000000000006</v>
      </c>
      <c r="F2135" s="340">
        <v>167.3</v>
      </c>
    </row>
    <row r="2136" spans="1:6" ht="12.75" customHeight="1" x14ac:dyDescent="0.25">
      <c r="A2136" s="338" t="s">
        <v>7472</v>
      </c>
      <c r="B2136" s="253" t="s">
        <v>7473</v>
      </c>
      <c r="C2136" s="264"/>
      <c r="D2136" s="340"/>
      <c r="E2136" s="340"/>
      <c r="F2136" s="340"/>
    </row>
    <row r="2137" spans="1:6" ht="12.75" customHeight="1" x14ac:dyDescent="0.25">
      <c r="A2137" s="338" t="s">
        <v>3477</v>
      </c>
      <c r="B2137" s="253" t="s">
        <v>7474</v>
      </c>
      <c r="C2137" s="264" t="s">
        <v>52</v>
      </c>
      <c r="D2137" s="340">
        <v>23.93</v>
      </c>
      <c r="E2137" s="340">
        <v>24.88</v>
      </c>
      <c r="F2137" s="340">
        <v>48.81</v>
      </c>
    </row>
    <row r="2138" spans="1:6" ht="12.75" customHeight="1" x14ac:dyDescent="0.2">
      <c r="A2138" s="336" t="s">
        <v>3478</v>
      </c>
      <c r="B2138" s="251" t="s">
        <v>7475</v>
      </c>
      <c r="C2138" s="252" t="s">
        <v>52</v>
      </c>
      <c r="D2138" s="337">
        <v>30.47</v>
      </c>
      <c r="E2138" s="337">
        <v>29.03</v>
      </c>
      <c r="F2138" s="337">
        <v>59.5</v>
      </c>
    </row>
    <row r="2139" spans="1:6" ht="12.75" customHeight="1" x14ac:dyDescent="0.25">
      <c r="A2139" s="338" t="s">
        <v>3479</v>
      </c>
      <c r="B2139" s="253" t="s">
        <v>7476</v>
      </c>
      <c r="C2139" s="264" t="s">
        <v>52</v>
      </c>
      <c r="D2139" s="340">
        <v>45.13</v>
      </c>
      <c r="E2139" s="340">
        <v>33.18</v>
      </c>
      <c r="F2139" s="340">
        <v>78.31</v>
      </c>
    </row>
    <row r="2140" spans="1:6" ht="12.75" customHeight="1" x14ac:dyDescent="0.25">
      <c r="A2140" s="338" t="s">
        <v>3480</v>
      </c>
      <c r="B2140" s="253" t="s">
        <v>7477</v>
      </c>
      <c r="C2140" s="264" t="s">
        <v>52</v>
      </c>
      <c r="D2140" s="340">
        <v>54.83</v>
      </c>
      <c r="E2140" s="340">
        <v>37.32</v>
      </c>
      <c r="F2140" s="340">
        <v>92.15</v>
      </c>
    </row>
    <row r="2141" spans="1:6" ht="12.75" customHeight="1" x14ac:dyDescent="0.25">
      <c r="A2141" s="338" t="s">
        <v>3481</v>
      </c>
      <c r="B2141" s="253" t="s">
        <v>7478</v>
      </c>
      <c r="C2141" s="264" t="s">
        <v>52</v>
      </c>
      <c r="D2141" s="340">
        <v>71.959999999999994</v>
      </c>
      <c r="E2141" s="340">
        <v>41.47</v>
      </c>
      <c r="F2141" s="340">
        <v>113.43</v>
      </c>
    </row>
    <row r="2142" spans="1:6" ht="25.5" customHeight="1" x14ac:dyDescent="0.25">
      <c r="A2142" s="338" t="s">
        <v>3482</v>
      </c>
      <c r="B2142" s="254" t="s">
        <v>7479</v>
      </c>
      <c r="C2142" s="264" t="s">
        <v>52</v>
      </c>
      <c r="D2142" s="339">
        <v>99.32</v>
      </c>
      <c r="E2142" s="340">
        <v>49.76</v>
      </c>
      <c r="F2142" s="340">
        <v>149.08000000000001</v>
      </c>
    </row>
    <row r="2143" spans="1:6" ht="12.75" customHeight="1" x14ac:dyDescent="0.2">
      <c r="A2143" s="338" t="s">
        <v>3483</v>
      </c>
      <c r="B2143" s="253" t="s">
        <v>7480</v>
      </c>
      <c r="C2143" s="264" t="s">
        <v>52</v>
      </c>
      <c r="D2143" s="344">
        <v>113.09</v>
      </c>
      <c r="E2143" s="340">
        <v>62.21</v>
      </c>
      <c r="F2143" s="340">
        <v>175.3</v>
      </c>
    </row>
    <row r="2144" spans="1:6" ht="22.9" customHeight="1" x14ac:dyDescent="0.25">
      <c r="A2144" s="338" t="s">
        <v>3484</v>
      </c>
      <c r="B2144" s="253" t="s">
        <v>7481</v>
      </c>
      <c r="C2144" s="264" t="s">
        <v>52</v>
      </c>
      <c r="D2144" s="339">
        <v>135.87</v>
      </c>
      <c r="E2144" s="340">
        <v>74.650000000000006</v>
      </c>
      <c r="F2144" s="340">
        <v>210.52</v>
      </c>
    </row>
    <row r="2145" spans="1:6" ht="25.5" customHeight="1" x14ac:dyDescent="0.25">
      <c r="A2145" s="338" t="s">
        <v>7482</v>
      </c>
      <c r="B2145" s="254" t="s">
        <v>7483</v>
      </c>
      <c r="C2145" s="264"/>
      <c r="D2145" s="340"/>
      <c r="E2145" s="340"/>
      <c r="F2145" s="340"/>
    </row>
    <row r="2146" spans="1:6" ht="12.75" customHeight="1" x14ac:dyDescent="0.25">
      <c r="A2146" s="338" t="s">
        <v>3485</v>
      </c>
      <c r="B2146" s="253" t="s">
        <v>7484</v>
      </c>
      <c r="C2146" s="264" t="s">
        <v>52</v>
      </c>
      <c r="D2146" s="340">
        <v>22.17</v>
      </c>
      <c r="E2146" s="340">
        <v>20.74</v>
      </c>
      <c r="F2146" s="340">
        <v>42.91</v>
      </c>
    </row>
    <row r="2147" spans="1:6" ht="12.75" customHeight="1" x14ac:dyDescent="0.25">
      <c r="A2147" s="338" t="s">
        <v>3486</v>
      </c>
      <c r="B2147" s="253" t="s">
        <v>7485</v>
      </c>
      <c r="C2147" s="264" t="s">
        <v>52</v>
      </c>
      <c r="D2147" s="340">
        <v>28.78</v>
      </c>
      <c r="E2147" s="340">
        <v>24.88</v>
      </c>
      <c r="F2147" s="340">
        <v>53.66</v>
      </c>
    </row>
    <row r="2148" spans="1:6" ht="12" customHeight="1" x14ac:dyDescent="0.25">
      <c r="A2148" s="333" t="s">
        <v>3487</v>
      </c>
      <c r="B2148" s="247" t="s">
        <v>7486</v>
      </c>
      <c r="C2148" s="247" t="s">
        <v>52</v>
      </c>
      <c r="D2148" s="334">
        <v>36.21</v>
      </c>
      <c r="E2148" s="335">
        <v>29.03</v>
      </c>
      <c r="F2148" s="335">
        <v>65.239999999999995</v>
      </c>
    </row>
    <row r="2149" spans="1:6" ht="25.5" customHeight="1" x14ac:dyDescent="0.25">
      <c r="A2149" s="338" t="s">
        <v>3488</v>
      </c>
      <c r="B2149" s="254" t="s">
        <v>7487</v>
      </c>
      <c r="C2149" s="264" t="s">
        <v>52</v>
      </c>
      <c r="D2149" s="340">
        <v>53.32</v>
      </c>
      <c r="E2149" s="340">
        <v>33.18</v>
      </c>
      <c r="F2149" s="340">
        <v>86.5</v>
      </c>
    </row>
    <row r="2150" spans="1:6" ht="25.5" customHeight="1" x14ac:dyDescent="0.25">
      <c r="A2150" s="338" t="s">
        <v>3489</v>
      </c>
      <c r="B2150" s="254" t="s">
        <v>7488</v>
      </c>
      <c r="C2150" s="264" t="s">
        <v>52</v>
      </c>
      <c r="D2150" s="340">
        <v>60.43</v>
      </c>
      <c r="E2150" s="340">
        <v>37.32</v>
      </c>
      <c r="F2150" s="340">
        <v>97.75</v>
      </c>
    </row>
    <row r="2151" spans="1:6" ht="25.5" customHeight="1" x14ac:dyDescent="0.25">
      <c r="A2151" s="338" t="s">
        <v>3490</v>
      </c>
      <c r="B2151" s="254" t="s">
        <v>7489</v>
      </c>
      <c r="C2151" s="264" t="s">
        <v>52</v>
      </c>
      <c r="D2151" s="340">
        <v>80.81</v>
      </c>
      <c r="E2151" s="340">
        <v>41.47</v>
      </c>
      <c r="F2151" s="340">
        <v>122.28</v>
      </c>
    </row>
    <row r="2152" spans="1:6" ht="12.75" customHeight="1" x14ac:dyDescent="0.25">
      <c r="A2152" s="338" t="s">
        <v>3491</v>
      </c>
      <c r="B2152" s="253" t="s">
        <v>7490</v>
      </c>
      <c r="C2152" s="264" t="s">
        <v>52</v>
      </c>
      <c r="D2152" s="340">
        <v>124.7</v>
      </c>
      <c r="E2152" s="340">
        <v>49.76</v>
      </c>
      <c r="F2152" s="340">
        <v>174.46</v>
      </c>
    </row>
    <row r="2153" spans="1:6" ht="12.75" customHeight="1" x14ac:dyDescent="0.2">
      <c r="A2153" s="336" t="s">
        <v>3492</v>
      </c>
      <c r="B2153" s="251" t="s">
        <v>7491</v>
      </c>
      <c r="C2153" s="252" t="s">
        <v>52</v>
      </c>
      <c r="D2153" s="337">
        <v>149.47</v>
      </c>
      <c r="E2153" s="337">
        <v>62.21</v>
      </c>
      <c r="F2153" s="337">
        <v>211.68</v>
      </c>
    </row>
    <row r="2154" spans="1:6" ht="25.5" customHeight="1" x14ac:dyDescent="0.25">
      <c r="A2154" s="338" t="s">
        <v>3493</v>
      </c>
      <c r="B2154" s="254" t="s">
        <v>7492</v>
      </c>
      <c r="C2154" s="264" t="s">
        <v>52</v>
      </c>
      <c r="D2154" s="340">
        <v>198.86</v>
      </c>
      <c r="E2154" s="340">
        <v>74.650000000000006</v>
      </c>
      <c r="F2154" s="340">
        <v>273.51</v>
      </c>
    </row>
    <row r="2155" spans="1:6" ht="12.75" customHeight="1" x14ac:dyDescent="0.2">
      <c r="A2155" s="336" t="s">
        <v>7493</v>
      </c>
      <c r="B2155" s="251" t="s">
        <v>3494</v>
      </c>
      <c r="C2155" s="252"/>
      <c r="D2155" s="337"/>
      <c r="E2155" s="337"/>
      <c r="F2155" s="337"/>
    </row>
    <row r="2156" spans="1:6" ht="12.75" customHeight="1" x14ac:dyDescent="0.25">
      <c r="A2156" s="338" t="s">
        <v>3495</v>
      </c>
      <c r="B2156" s="253" t="s">
        <v>3496</v>
      </c>
      <c r="C2156" s="264" t="s">
        <v>780</v>
      </c>
      <c r="D2156" s="340">
        <v>9.42</v>
      </c>
      <c r="E2156" s="340">
        <v>10.37</v>
      </c>
      <c r="F2156" s="340">
        <v>19.79</v>
      </c>
    </row>
    <row r="2157" spans="1:6" ht="12.75" customHeight="1" x14ac:dyDescent="0.2">
      <c r="A2157" s="336" t="s">
        <v>3497</v>
      </c>
      <c r="B2157" s="251" t="s">
        <v>3498</v>
      </c>
      <c r="C2157" s="252" t="s">
        <v>52</v>
      </c>
      <c r="D2157" s="337">
        <v>6.67</v>
      </c>
      <c r="E2157" s="337">
        <v>2.0699999999999998</v>
      </c>
      <c r="F2157" s="337">
        <v>8.74</v>
      </c>
    </row>
    <row r="2158" spans="1:6" ht="25.5" customHeight="1" x14ac:dyDescent="0.25">
      <c r="A2158" s="338" t="s">
        <v>3499</v>
      </c>
      <c r="B2158" s="254" t="s">
        <v>3500</v>
      </c>
      <c r="C2158" s="264" t="s">
        <v>569</v>
      </c>
      <c r="D2158" s="340">
        <v>1.07</v>
      </c>
      <c r="E2158" s="340">
        <v>6.22</v>
      </c>
      <c r="F2158" s="340">
        <v>7.29</v>
      </c>
    </row>
    <row r="2159" spans="1:6" ht="25.5" customHeight="1" x14ac:dyDescent="0.25">
      <c r="A2159" s="338" t="s">
        <v>3501</v>
      </c>
      <c r="B2159" s="254" t="s">
        <v>3502</v>
      </c>
      <c r="C2159" s="264" t="s">
        <v>569</v>
      </c>
      <c r="D2159" s="340">
        <v>3.14</v>
      </c>
      <c r="E2159" s="340">
        <v>7.45</v>
      </c>
      <c r="F2159" s="340">
        <v>10.59</v>
      </c>
    </row>
    <row r="2160" spans="1:6" ht="34.15" customHeight="1" x14ac:dyDescent="0.25">
      <c r="A2160" s="341" t="s">
        <v>3503</v>
      </c>
      <c r="B2160" s="253" t="s">
        <v>3504</v>
      </c>
      <c r="C2160" s="265" t="s">
        <v>569</v>
      </c>
      <c r="D2160" s="343">
        <v>2.2999999999999998</v>
      </c>
      <c r="E2160" s="343">
        <v>7.45</v>
      </c>
      <c r="F2160" s="343">
        <v>9.75</v>
      </c>
    </row>
    <row r="2161" spans="1:6" ht="34.9" customHeight="1" x14ac:dyDescent="0.25">
      <c r="A2161" s="341" t="s">
        <v>3505</v>
      </c>
      <c r="B2161" s="253" t="s">
        <v>3506</v>
      </c>
      <c r="C2161" s="265" t="s">
        <v>569</v>
      </c>
      <c r="D2161" s="343">
        <v>2.64</v>
      </c>
      <c r="E2161" s="343">
        <v>6.22</v>
      </c>
      <c r="F2161" s="343">
        <v>8.86</v>
      </c>
    </row>
    <row r="2162" spans="1:6" ht="34.15" customHeight="1" x14ac:dyDescent="0.25">
      <c r="A2162" s="341" t="s">
        <v>3507</v>
      </c>
      <c r="B2162" s="253" t="s">
        <v>3508</v>
      </c>
      <c r="C2162" s="265" t="s">
        <v>52</v>
      </c>
      <c r="D2162" s="343">
        <v>5.54</v>
      </c>
      <c r="E2162" s="343">
        <v>12.44</v>
      </c>
      <c r="F2162" s="343">
        <v>17.98</v>
      </c>
    </row>
    <row r="2163" spans="1:6" ht="34.9" customHeight="1" x14ac:dyDescent="0.25">
      <c r="A2163" s="341" t="s">
        <v>3509</v>
      </c>
      <c r="B2163" s="254" t="s">
        <v>3510</v>
      </c>
      <c r="C2163" s="265" t="s">
        <v>52</v>
      </c>
      <c r="D2163" s="343">
        <v>9.76</v>
      </c>
      <c r="E2163" s="343">
        <v>5.83</v>
      </c>
      <c r="F2163" s="343">
        <v>15.59</v>
      </c>
    </row>
    <row r="2164" spans="1:6" ht="12.75" customHeight="1" x14ac:dyDescent="0.2">
      <c r="A2164" s="336" t="s">
        <v>3511</v>
      </c>
      <c r="B2164" s="251" t="s">
        <v>3512</v>
      </c>
      <c r="C2164" s="252" t="s">
        <v>52</v>
      </c>
      <c r="D2164" s="337">
        <v>5.13</v>
      </c>
      <c r="E2164" s="337">
        <v>5.83</v>
      </c>
      <c r="F2164" s="337">
        <v>10.96</v>
      </c>
    </row>
    <row r="2165" spans="1:6" ht="25.5" customHeight="1" x14ac:dyDescent="0.25">
      <c r="A2165" s="338" t="s">
        <v>3513</v>
      </c>
      <c r="B2165" s="254" t="s">
        <v>3514</v>
      </c>
      <c r="C2165" s="264" t="s">
        <v>52</v>
      </c>
      <c r="D2165" s="340">
        <v>9.34</v>
      </c>
      <c r="E2165" s="340">
        <v>5.83</v>
      </c>
      <c r="F2165" s="340">
        <v>15.17</v>
      </c>
    </row>
    <row r="2166" spans="1:6" ht="25.5" customHeight="1" x14ac:dyDescent="0.25">
      <c r="A2166" s="338" t="s">
        <v>3515</v>
      </c>
      <c r="B2166" s="254" t="s">
        <v>7494</v>
      </c>
      <c r="C2166" s="264" t="s">
        <v>52</v>
      </c>
      <c r="D2166" s="340">
        <v>43.95</v>
      </c>
      <c r="E2166" s="340">
        <v>10.37</v>
      </c>
      <c r="F2166" s="340">
        <v>54.32</v>
      </c>
    </row>
    <row r="2167" spans="1:6" ht="25.5" customHeight="1" x14ac:dyDescent="0.25">
      <c r="A2167" s="338" t="s">
        <v>3516</v>
      </c>
      <c r="B2167" s="254" t="s">
        <v>7495</v>
      </c>
      <c r="C2167" s="264" t="s">
        <v>52</v>
      </c>
      <c r="D2167" s="340">
        <v>75.650000000000006</v>
      </c>
      <c r="E2167" s="340">
        <v>10.37</v>
      </c>
      <c r="F2167" s="340">
        <v>86.02</v>
      </c>
    </row>
    <row r="2168" spans="1:6" ht="25.5" customHeight="1" x14ac:dyDescent="0.25">
      <c r="A2168" s="338" t="s">
        <v>3517</v>
      </c>
      <c r="B2168" s="254" t="s">
        <v>7496</v>
      </c>
      <c r="C2168" s="264" t="s">
        <v>52</v>
      </c>
      <c r="D2168" s="340">
        <v>44.54</v>
      </c>
      <c r="E2168" s="340">
        <v>10.37</v>
      </c>
      <c r="F2168" s="340">
        <v>54.91</v>
      </c>
    </row>
    <row r="2169" spans="1:6" ht="25.5" customHeight="1" x14ac:dyDescent="0.25">
      <c r="A2169" s="338" t="s">
        <v>3518</v>
      </c>
      <c r="B2169" s="254" t="s">
        <v>7497</v>
      </c>
      <c r="C2169" s="264" t="s">
        <v>52</v>
      </c>
      <c r="D2169" s="340">
        <v>70.69</v>
      </c>
      <c r="E2169" s="340">
        <v>12.44</v>
      </c>
      <c r="F2169" s="340">
        <v>83.13</v>
      </c>
    </row>
    <row r="2170" spans="1:6" ht="25.5" customHeight="1" x14ac:dyDescent="0.25">
      <c r="A2170" s="338" t="s">
        <v>3519</v>
      </c>
      <c r="B2170" s="254" t="s">
        <v>7498</v>
      </c>
      <c r="C2170" s="264" t="s">
        <v>52</v>
      </c>
      <c r="D2170" s="340">
        <v>109.2</v>
      </c>
      <c r="E2170" s="340">
        <v>14.51</v>
      </c>
      <c r="F2170" s="340">
        <v>123.71</v>
      </c>
    </row>
    <row r="2171" spans="1:6" ht="22.9" customHeight="1" x14ac:dyDescent="0.25">
      <c r="A2171" s="336" t="s">
        <v>3520</v>
      </c>
      <c r="B2171" s="251" t="s">
        <v>7499</v>
      </c>
      <c r="C2171" s="266" t="s">
        <v>52</v>
      </c>
      <c r="D2171" s="345">
        <v>130.51</v>
      </c>
      <c r="E2171" s="345">
        <v>16.59</v>
      </c>
      <c r="F2171" s="345">
        <v>147.1</v>
      </c>
    </row>
    <row r="2172" spans="1:6" ht="12.75" customHeight="1" x14ac:dyDescent="0.2">
      <c r="A2172" s="336" t="s">
        <v>3521</v>
      </c>
      <c r="B2172" s="251" t="s">
        <v>7500</v>
      </c>
      <c r="C2172" s="252" t="s">
        <v>569</v>
      </c>
      <c r="D2172" s="337">
        <v>10.41</v>
      </c>
      <c r="E2172" s="337">
        <v>1.69</v>
      </c>
      <c r="F2172" s="337">
        <v>12.1</v>
      </c>
    </row>
    <row r="2173" spans="1:6" ht="12.75" customHeight="1" x14ac:dyDescent="0.25">
      <c r="A2173" s="338" t="s">
        <v>3522</v>
      </c>
      <c r="B2173" s="253" t="s">
        <v>7501</v>
      </c>
      <c r="C2173" s="264" t="s">
        <v>569</v>
      </c>
      <c r="D2173" s="340">
        <v>11.82</v>
      </c>
      <c r="E2173" s="340">
        <v>1.69</v>
      </c>
      <c r="F2173" s="340">
        <v>13.51</v>
      </c>
    </row>
    <row r="2174" spans="1:6" ht="12.75" customHeight="1" x14ac:dyDescent="0.25">
      <c r="A2174" s="338" t="s">
        <v>3523</v>
      </c>
      <c r="B2174" s="253" t="s">
        <v>7502</v>
      </c>
      <c r="C2174" s="264" t="s">
        <v>569</v>
      </c>
      <c r="D2174" s="340">
        <v>11.64</v>
      </c>
      <c r="E2174" s="340">
        <v>1.69</v>
      </c>
      <c r="F2174" s="340">
        <v>13.33</v>
      </c>
    </row>
    <row r="2175" spans="1:6" ht="12.75" customHeight="1" x14ac:dyDescent="0.25">
      <c r="A2175" s="338" t="s">
        <v>3524</v>
      </c>
      <c r="B2175" s="253" t="s">
        <v>3525</v>
      </c>
      <c r="C2175" s="264" t="s">
        <v>569</v>
      </c>
      <c r="D2175" s="340">
        <v>4.47</v>
      </c>
      <c r="E2175" s="340">
        <v>4.1500000000000004</v>
      </c>
      <c r="F2175" s="340">
        <v>8.6199999999999992</v>
      </c>
    </row>
    <row r="2176" spans="1:6" ht="12.75" customHeight="1" x14ac:dyDescent="0.25">
      <c r="A2176" s="338" t="s">
        <v>3526</v>
      </c>
      <c r="B2176" s="253" t="s">
        <v>3527</v>
      </c>
      <c r="C2176" s="264" t="s">
        <v>569</v>
      </c>
      <c r="D2176" s="340">
        <v>10.8</v>
      </c>
      <c r="E2176" s="340">
        <v>4.1500000000000004</v>
      </c>
      <c r="F2176" s="340">
        <v>14.95</v>
      </c>
    </row>
    <row r="2177" spans="1:6" ht="12.75" customHeight="1" x14ac:dyDescent="0.25">
      <c r="A2177" s="338" t="s">
        <v>7503</v>
      </c>
      <c r="B2177" s="253" t="s">
        <v>3528</v>
      </c>
      <c r="C2177" s="264"/>
      <c r="D2177" s="340"/>
      <c r="E2177" s="340"/>
      <c r="F2177" s="340"/>
    </row>
    <row r="2178" spans="1:6" ht="12.75" customHeight="1" x14ac:dyDescent="0.25">
      <c r="A2178" s="338" t="s">
        <v>3529</v>
      </c>
      <c r="B2178" s="253" t="s">
        <v>3530</v>
      </c>
      <c r="C2178" s="264" t="s">
        <v>52</v>
      </c>
      <c r="D2178" s="340">
        <v>51.08</v>
      </c>
      <c r="E2178" s="340">
        <v>12.44</v>
      </c>
      <c r="F2178" s="340">
        <v>63.52</v>
      </c>
    </row>
    <row r="2179" spans="1:6" ht="12.75" customHeight="1" x14ac:dyDescent="0.25">
      <c r="A2179" s="338" t="s">
        <v>3531</v>
      </c>
      <c r="B2179" s="253" t="s">
        <v>3532</v>
      </c>
      <c r="C2179" s="264" t="s">
        <v>52</v>
      </c>
      <c r="D2179" s="340">
        <v>76.66</v>
      </c>
      <c r="E2179" s="340">
        <v>12.44</v>
      </c>
      <c r="F2179" s="340">
        <v>89.1</v>
      </c>
    </row>
    <row r="2180" spans="1:6" ht="12.75" customHeight="1" x14ac:dyDescent="0.25">
      <c r="A2180" s="338" t="s">
        <v>3533</v>
      </c>
      <c r="B2180" s="253" t="s">
        <v>7504</v>
      </c>
      <c r="C2180" s="264" t="s">
        <v>569</v>
      </c>
      <c r="D2180" s="340">
        <v>52.08</v>
      </c>
      <c r="E2180" s="340">
        <v>12.86</v>
      </c>
      <c r="F2180" s="340">
        <v>64.94</v>
      </c>
    </row>
    <row r="2181" spans="1:6" ht="24" customHeight="1" x14ac:dyDescent="0.25">
      <c r="A2181" s="336" t="s">
        <v>3534</v>
      </c>
      <c r="B2181" s="251" t="s">
        <v>7505</v>
      </c>
      <c r="C2181" s="266" t="s">
        <v>569</v>
      </c>
      <c r="D2181" s="345">
        <v>144.97</v>
      </c>
      <c r="E2181" s="345">
        <v>24.88</v>
      </c>
      <c r="F2181" s="345">
        <v>169.85</v>
      </c>
    </row>
    <row r="2182" spans="1:6" ht="12.75" customHeight="1" x14ac:dyDescent="0.25">
      <c r="A2182" s="338" t="s">
        <v>3535</v>
      </c>
      <c r="B2182" s="253" t="s">
        <v>7506</v>
      </c>
      <c r="C2182" s="264" t="s">
        <v>569</v>
      </c>
      <c r="D2182" s="340">
        <v>219.49</v>
      </c>
      <c r="E2182" s="340">
        <v>24.88</v>
      </c>
      <c r="F2182" s="340">
        <v>244.37</v>
      </c>
    </row>
    <row r="2183" spans="1:6" ht="12.75" customHeight="1" x14ac:dyDescent="0.25">
      <c r="A2183" s="338" t="s">
        <v>3536</v>
      </c>
      <c r="B2183" s="253" t="s">
        <v>3537</v>
      </c>
      <c r="C2183" s="264" t="s">
        <v>569</v>
      </c>
      <c r="D2183" s="340">
        <v>191.98</v>
      </c>
      <c r="E2183" s="340">
        <v>7.91</v>
      </c>
      <c r="F2183" s="340">
        <v>199.89</v>
      </c>
    </row>
    <row r="2184" spans="1:6" ht="12" customHeight="1" x14ac:dyDescent="0.25">
      <c r="A2184" s="333" t="s">
        <v>3538</v>
      </c>
      <c r="B2184" s="247" t="s">
        <v>3539</v>
      </c>
      <c r="C2184" s="247" t="s">
        <v>569</v>
      </c>
      <c r="D2184" s="334">
        <v>229.11</v>
      </c>
      <c r="E2184" s="335">
        <v>7.91</v>
      </c>
      <c r="F2184" s="335">
        <v>237.02</v>
      </c>
    </row>
    <row r="2185" spans="1:6" ht="12.75" customHeight="1" x14ac:dyDescent="0.25">
      <c r="A2185" s="338" t="s">
        <v>3540</v>
      </c>
      <c r="B2185" s="253" t="s">
        <v>3541</v>
      </c>
      <c r="C2185" s="264" t="s">
        <v>569</v>
      </c>
      <c r="D2185" s="340">
        <v>371.8</v>
      </c>
      <c r="E2185" s="340">
        <v>7.91</v>
      </c>
      <c r="F2185" s="340">
        <v>379.71</v>
      </c>
    </row>
    <row r="2186" spans="1:6" ht="12.75" customHeight="1" x14ac:dyDescent="0.25">
      <c r="A2186" s="338" t="s">
        <v>3542</v>
      </c>
      <c r="B2186" s="253" t="s">
        <v>3543</v>
      </c>
      <c r="C2186" s="264" t="s">
        <v>569</v>
      </c>
      <c r="D2186" s="340">
        <v>9.09</v>
      </c>
      <c r="E2186" s="340">
        <v>0.84</v>
      </c>
      <c r="F2186" s="340">
        <v>9.93</v>
      </c>
    </row>
    <row r="2187" spans="1:6" ht="12.75" customHeight="1" x14ac:dyDescent="0.25">
      <c r="A2187" s="338" t="s">
        <v>7507</v>
      </c>
      <c r="B2187" s="253" t="s">
        <v>3544</v>
      </c>
      <c r="C2187" s="264"/>
      <c r="D2187" s="340"/>
      <c r="E2187" s="340"/>
      <c r="F2187" s="340"/>
    </row>
    <row r="2188" spans="1:6" ht="12.75" customHeight="1" x14ac:dyDescent="0.25">
      <c r="A2188" s="338" t="s">
        <v>3545</v>
      </c>
      <c r="B2188" s="253" t="s">
        <v>7508</v>
      </c>
      <c r="C2188" s="264" t="s">
        <v>52</v>
      </c>
      <c r="D2188" s="340">
        <v>290.69</v>
      </c>
      <c r="E2188" s="340">
        <v>12.44</v>
      </c>
      <c r="F2188" s="340">
        <v>303.13</v>
      </c>
    </row>
    <row r="2189" spans="1:6" ht="12.75" customHeight="1" x14ac:dyDescent="0.25">
      <c r="A2189" s="338" t="s">
        <v>3546</v>
      </c>
      <c r="B2189" s="253" t="s">
        <v>7509</v>
      </c>
      <c r="C2189" s="264" t="s">
        <v>52</v>
      </c>
      <c r="D2189" s="340">
        <v>297.58</v>
      </c>
      <c r="E2189" s="340">
        <v>12.44</v>
      </c>
      <c r="F2189" s="340">
        <v>310.02</v>
      </c>
    </row>
    <row r="2190" spans="1:6" ht="12.75" customHeight="1" x14ac:dyDescent="0.25">
      <c r="A2190" s="338" t="s">
        <v>3547</v>
      </c>
      <c r="B2190" s="253" t="s">
        <v>7510</v>
      </c>
      <c r="C2190" s="264" t="s">
        <v>52</v>
      </c>
      <c r="D2190" s="340">
        <v>350.56</v>
      </c>
      <c r="E2190" s="340">
        <v>12.44</v>
      </c>
      <c r="F2190" s="340">
        <v>363</v>
      </c>
    </row>
    <row r="2191" spans="1:6" ht="22.9" customHeight="1" x14ac:dyDescent="0.25">
      <c r="A2191" s="336" t="s">
        <v>3548</v>
      </c>
      <c r="B2191" s="251" t="s">
        <v>7511</v>
      </c>
      <c r="C2191" s="266" t="s">
        <v>52</v>
      </c>
      <c r="D2191" s="345">
        <v>323.25</v>
      </c>
      <c r="E2191" s="345">
        <v>12.44</v>
      </c>
      <c r="F2191" s="345">
        <v>335.69</v>
      </c>
    </row>
    <row r="2192" spans="1:6" ht="22.9" customHeight="1" x14ac:dyDescent="0.25">
      <c r="A2192" s="338" t="s">
        <v>3549</v>
      </c>
      <c r="B2192" s="253" t="s">
        <v>7512</v>
      </c>
      <c r="C2192" s="264" t="s">
        <v>52</v>
      </c>
      <c r="D2192" s="340">
        <v>403.49</v>
      </c>
      <c r="E2192" s="340">
        <v>12.44</v>
      </c>
      <c r="F2192" s="340">
        <v>415.93</v>
      </c>
    </row>
    <row r="2193" spans="1:6" ht="22.9" customHeight="1" x14ac:dyDescent="0.25">
      <c r="A2193" s="338" t="s">
        <v>7513</v>
      </c>
      <c r="B2193" s="253" t="s">
        <v>3550</v>
      </c>
      <c r="C2193" s="264"/>
      <c r="D2193" s="340"/>
      <c r="E2193" s="340"/>
      <c r="F2193" s="340"/>
    </row>
    <row r="2194" spans="1:6" ht="22.9" customHeight="1" x14ac:dyDescent="0.25">
      <c r="A2194" s="338" t="s">
        <v>323</v>
      </c>
      <c r="B2194" s="253" t="s">
        <v>7514</v>
      </c>
      <c r="C2194" s="264" t="s">
        <v>52</v>
      </c>
      <c r="D2194" s="340">
        <v>7.94</v>
      </c>
      <c r="E2194" s="340">
        <v>1.65</v>
      </c>
      <c r="F2194" s="340">
        <v>9.59</v>
      </c>
    </row>
    <row r="2195" spans="1:6" ht="22.9" customHeight="1" x14ac:dyDescent="0.25">
      <c r="A2195" s="338" t="s">
        <v>324</v>
      </c>
      <c r="B2195" s="253" t="s">
        <v>7515</v>
      </c>
      <c r="C2195" s="264" t="s">
        <v>52</v>
      </c>
      <c r="D2195" s="340">
        <v>9.94</v>
      </c>
      <c r="E2195" s="340">
        <v>1.65</v>
      </c>
      <c r="F2195" s="340">
        <v>11.59</v>
      </c>
    </row>
    <row r="2196" spans="1:6" ht="22.9" customHeight="1" x14ac:dyDescent="0.25">
      <c r="A2196" s="338" t="s">
        <v>325</v>
      </c>
      <c r="B2196" s="253" t="s">
        <v>7516</v>
      </c>
      <c r="C2196" s="264" t="s">
        <v>52</v>
      </c>
      <c r="D2196" s="340">
        <v>12.03</v>
      </c>
      <c r="E2196" s="340">
        <v>1.65</v>
      </c>
      <c r="F2196" s="340">
        <v>13.68</v>
      </c>
    </row>
    <row r="2197" spans="1:6" ht="22.9" customHeight="1" x14ac:dyDescent="0.25">
      <c r="A2197" s="338" t="s">
        <v>326</v>
      </c>
      <c r="B2197" s="253" t="s">
        <v>7517</v>
      </c>
      <c r="C2197" s="264" t="s">
        <v>52</v>
      </c>
      <c r="D2197" s="340">
        <v>19.899999999999999</v>
      </c>
      <c r="E2197" s="340">
        <v>1.65</v>
      </c>
      <c r="F2197" s="340">
        <v>21.55</v>
      </c>
    </row>
    <row r="2198" spans="1:6" ht="22.9" customHeight="1" x14ac:dyDescent="0.25">
      <c r="A2198" s="338" t="s">
        <v>3551</v>
      </c>
      <c r="B2198" s="253" t="s">
        <v>7518</v>
      </c>
      <c r="C2198" s="264" t="s">
        <v>52</v>
      </c>
      <c r="D2198" s="340">
        <v>26.86</v>
      </c>
      <c r="E2198" s="340">
        <v>1.65</v>
      </c>
      <c r="F2198" s="340">
        <v>28.51</v>
      </c>
    </row>
    <row r="2199" spans="1:6" ht="22.9" customHeight="1" x14ac:dyDescent="0.25">
      <c r="A2199" s="338" t="s">
        <v>3552</v>
      </c>
      <c r="B2199" s="253" t="s">
        <v>7519</v>
      </c>
      <c r="C2199" s="264" t="s">
        <v>52</v>
      </c>
      <c r="D2199" s="340">
        <v>38.409999999999997</v>
      </c>
      <c r="E2199" s="340">
        <v>1.65</v>
      </c>
      <c r="F2199" s="340">
        <v>40.06</v>
      </c>
    </row>
    <row r="2200" spans="1:6" ht="25.5" customHeight="1" x14ac:dyDescent="0.25">
      <c r="A2200" s="336" t="s">
        <v>3553</v>
      </c>
      <c r="B2200" s="272" t="s">
        <v>7520</v>
      </c>
      <c r="C2200" s="266" t="s">
        <v>52</v>
      </c>
      <c r="D2200" s="345">
        <v>59.64</v>
      </c>
      <c r="E2200" s="345">
        <v>1.65</v>
      </c>
      <c r="F2200" s="345">
        <v>61.29</v>
      </c>
    </row>
    <row r="2201" spans="1:6" ht="22.9" customHeight="1" x14ac:dyDescent="0.25">
      <c r="A2201" s="338" t="s">
        <v>7521</v>
      </c>
      <c r="B2201" s="253" t="s">
        <v>3554</v>
      </c>
      <c r="C2201" s="264"/>
      <c r="D2201" s="340"/>
      <c r="E2201" s="340"/>
      <c r="F2201" s="340"/>
    </row>
    <row r="2202" spans="1:6" ht="24" customHeight="1" x14ac:dyDescent="0.25">
      <c r="A2202" s="338" t="s">
        <v>3555</v>
      </c>
      <c r="B2202" s="253" t="s">
        <v>3556</v>
      </c>
      <c r="C2202" s="264" t="s">
        <v>52</v>
      </c>
      <c r="D2202" s="340">
        <v>10.64</v>
      </c>
      <c r="E2202" s="340">
        <v>14.59</v>
      </c>
      <c r="F2202" s="340">
        <v>25.23</v>
      </c>
    </row>
    <row r="2203" spans="1:6" ht="22.9" customHeight="1" x14ac:dyDescent="0.25">
      <c r="A2203" s="338" t="s">
        <v>3557</v>
      </c>
      <c r="B2203" s="253" t="s">
        <v>3558</v>
      </c>
      <c r="C2203" s="264" t="s">
        <v>52</v>
      </c>
      <c r="D2203" s="340">
        <v>16.13</v>
      </c>
      <c r="E2203" s="340">
        <v>14.59</v>
      </c>
      <c r="F2203" s="340">
        <v>30.72</v>
      </c>
    </row>
    <row r="2204" spans="1:6" ht="22.9" customHeight="1" x14ac:dyDescent="0.25">
      <c r="A2204" s="338" t="s">
        <v>3559</v>
      </c>
      <c r="B2204" s="253" t="s">
        <v>3560</v>
      </c>
      <c r="C2204" s="264" t="s">
        <v>52</v>
      </c>
      <c r="D2204" s="340">
        <v>32.86</v>
      </c>
      <c r="E2204" s="340">
        <v>14.59</v>
      </c>
      <c r="F2204" s="340">
        <v>47.45</v>
      </c>
    </row>
    <row r="2205" spans="1:6" ht="22.9" customHeight="1" x14ac:dyDescent="0.25">
      <c r="A2205" s="338" t="s">
        <v>3561</v>
      </c>
      <c r="B2205" s="253" t="s">
        <v>3562</v>
      </c>
      <c r="C2205" s="264" t="s">
        <v>569</v>
      </c>
      <c r="D2205" s="340">
        <v>20.079999999999998</v>
      </c>
      <c r="E2205" s="340">
        <v>2.81</v>
      </c>
      <c r="F2205" s="340">
        <v>22.89</v>
      </c>
    </row>
    <row r="2206" spans="1:6" ht="22.9" customHeight="1" x14ac:dyDescent="0.25">
      <c r="A2206" s="338" t="s">
        <v>3563</v>
      </c>
      <c r="B2206" s="253" t="s">
        <v>3564</v>
      </c>
      <c r="C2206" s="264" t="s">
        <v>569</v>
      </c>
      <c r="D2206" s="340">
        <v>23.05</v>
      </c>
      <c r="E2206" s="340">
        <v>2.81</v>
      </c>
      <c r="F2206" s="340">
        <v>25.86</v>
      </c>
    </row>
    <row r="2207" spans="1:6" ht="22.9" customHeight="1" x14ac:dyDescent="0.25">
      <c r="A2207" s="338" t="s">
        <v>3565</v>
      </c>
      <c r="B2207" s="253" t="s">
        <v>3566</v>
      </c>
      <c r="C2207" s="264" t="s">
        <v>569</v>
      </c>
      <c r="D2207" s="340">
        <v>76.25</v>
      </c>
      <c r="E2207" s="340">
        <v>2.81</v>
      </c>
      <c r="F2207" s="340">
        <v>79.06</v>
      </c>
    </row>
    <row r="2208" spans="1:6" ht="22.9" customHeight="1" x14ac:dyDescent="0.25">
      <c r="A2208" s="338" t="s">
        <v>3567</v>
      </c>
      <c r="B2208" s="253" t="s">
        <v>3568</v>
      </c>
      <c r="C2208" s="264" t="s">
        <v>569</v>
      </c>
      <c r="D2208" s="340">
        <v>20.56</v>
      </c>
      <c r="E2208" s="340">
        <v>2.81</v>
      </c>
      <c r="F2208" s="340">
        <v>23.37</v>
      </c>
    </row>
    <row r="2209" spans="1:6" ht="22.9" customHeight="1" x14ac:dyDescent="0.25">
      <c r="A2209" s="338" t="s">
        <v>3569</v>
      </c>
      <c r="B2209" s="253" t="s">
        <v>3570</v>
      </c>
      <c r="C2209" s="264" t="s">
        <v>569</v>
      </c>
      <c r="D2209" s="340">
        <v>35.51</v>
      </c>
      <c r="E2209" s="340">
        <v>2.81</v>
      </c>
      <c r="F2209" s="340">
        <v>38.32</v>
      </c>
    </row>
    <row r="2210" spans="1:6" ht="12.75" customHeight="1" x14ac:dyDescent="0.2">
      <c r="A2210" s="336" t="s">
        <v>3571</v>
      </c>
      <c r="B2210" s="251" t="s">
        <v>3572</v>
      </c>
      <c r="C2210" s="252" t="s">
        <v>569</v>
      </c>
      <c r="D2210" s="337">
        <v>89.62</v>
      </c>
      <c r="E2210" s="337">
        <v>2.81</v>
      </c>
      <c r="F2210" s="337">
        <v>92.43</v>
      </c>
    </row>
    <row r="2211" spans="1:6" ht="12.75" customHeight="1" x14ac:dyDescent="0.25">
      <c r="A2211" s="338" t="s">
        <v>7522</v>
      </c>
      <c r="B2211" s="253" t="s">
        <v>3573</v>
      </c>
      <c r="C2211" s="264"/>
      <c r="D2211" s="340"/>
      <c r="E2211" s="340"/>
      <c r="F2211" s="340"/>
    </row>
    <row r="2212" spans="1:6" ht="12.75" customHeight="1" x14ac:dyDescent="0.25">
      <c r="A2212" s="338" t="s">
        <v>3574</v>
      </c>
      <c r="B2212" s="253" t="s">
        <v>3575</v>
      </c>
      <c r="C2212" s="264" t="s">
        <v>52</v>
      </c>
      <c r="D2212" s="340">
        <v>72.900000000000006</v>
      </c>
      <c r="E2212" s="340">
        <v>12.44</v>
      </c>
      <c r="F2212" s="340">
        <v>85.34</v>
      </c>
    </row>
    <row r="2213" spans="1:6" ht="12.75" customHeight="1" x14ac:dyDescent="0.25">
      <c r="A2213" s="338" t="s">
        <v>3576</v>
      </c>
      <c r="B2213" s="253" t="s">
        <v>7523</v>
      </c>
      <c r="C2213" s="264" t="s">
        <v>569</v>
      </c>
      <c r="D2213" s="340">
        <v>73.3</v>
      </c>
      <c r="E2213" s="340">
        <v>20.74</v>
      </c>
      <c r="F2213" s="340">
        <v>94.04</v>
      </c>
    </row>
    <row r="2214" spans="1:6" ht="12.75" customHeight="1" x14ac:dyDescent="0.25">
      <c r="A2214" s="338" t="s">
        <v>3577</v>
      </c>
      <c r="B2214" s="253" t="s">
        <v>3578</v>
      </c>
      <c r="C2214" s="264" t="s">
        <v>569</v>
      </c>
      <c r="D2214" s="340">
        <v>106.98</v>
      </c>
      <c r="E2214" s="340">
        <v>20.74</v>
      </c>
      <c r="F2214" s="340">
        <v>127.72</v>
      </c>
    </row>
    <row r="2215" spans="1:6" ht="12.75" customHeight="1" x14ac:dyDescent="0.25">
      <c r="A2215" s="338" t="s">
        <v>3579</v>
      </c>
      <c r="B2215" s="253" t="s">
        <v>7524</v>
      </c>
      <c r="C2215" s="264" t="s">
        <v>569</v>
      </c>
      <c r="D2215" s="340">
        <v>28.5</v>
      </c>
      <c r="E2215" s="340">
        <v>7.91</v>
      </c>
      <c r="F2215" s="340">
        <v>36.409999999999997</v>
      </c>
    </row>
    <row r="2216" spans="1:6" ht="12.75" customHeight="1" x14ac:dyDescent="0.25">
      <c r="A2216" s="338" t="s">
        <v>3580</v>
      </c>
      <c r="B2216" s="253" t="s">
        <v>7525</v>
      </c>
      <c r="C2216" s="264" t="s">
        <v>569</v>
      </c>
      <c r="D2216" s="340">
        <v>18.36</v>
      </c>
      <c r="E2216" s="340">
        <v>7.91</v>
      </c>
      <c r="F2216" s="340">
        <v>26.27</v>
      </c>
    </row>
    <row r="2217" spans="1:6" ht="12.75" customHeight="1" x14ac:dyDescent="0.25">
      <c r="A2217" s="338" t="s">
        <v>3581</v>
      </c>
      <c r="B2217" s="253" t="s">
        <v>7526</v>
      </c>
      <c r="C2217" s="264" t="s">
        <v>569</v>
      </c>
      <c r="D2217" s="340">
        <v>12.49</v>
      </c>
      <c r="E2217" s="340">
        <v>6.22</v>
      </c>
      <c r="F2217" s="340">
        <v>18.71</v>
      </c>
    </row>
    <row r="2218" spans="1:6" ht="12.75" customHeight="1" x14ac:dyDescent="0.25">
      <c r="A2218" s="338" t="s">
        <v>3582</v>
      </c>
      <c r="B2218" s="253" t="s">
        <v>3583</v>
      </c>
      <c r="C2218" s="264" t="s">
        <v>52</v>
      </c>
      <c r="D2218" s="340">
        <v>61</v>
      </c>
      <c r="E2218" s="340">
        <v>12.44</v>
      </c>
      <c r="F2218" s="340">
        <v>73.44</v>
      </c>
    </row>
    <row r="2219" spans="1:6" ht="12.75" customHeight="1" x14ac:dyDescent="0.25">
      <c r="A2219" s="338" t="s">
        <v>3584</v>
      </c>
      <c r="B2219" s="253" t="s">
        <v>7527</v>
      </c>
      <c r="C2219" s="264" t="s">
        <v>569</v>
      </c>
      <c r="D2219" s="340">
        <v>56.36</v>
      </c>
      <c r="E2219" s="340">
        <v>20.74</v>
      </c>
      <c r="F2219" s="340">
        <v>77.099999999999994</v>
      </c>
    </row>
    <row r="2220" spans="1:6" ht="12.75" customHeight="1" x14ac:dyDescent="0.25">
      <c r="A2220" s="338" t="s">
        <v>3585</v>
      </c>
      <c r="B2220" s="253" t="s">
        <v>7528</v>
      </c>
      <c r="C2220" s="264" t="s">
        <v>569</v>
      </c>
      <c r="D2220" s="340">
        <v>9.4600000000000009</v>
      </c>
      <c r="E2220" s="340">
        <v>6.22</v>
      </c>
      <c r="F2220" s="340">
        <v>15.68</v>
      </c>
    </row>
    <row r="2221" spans="1:6" ht="22.5" customHeight="1" x14ac:dyDescent="0.25">
      <c r="A2221" s="338" t="s">
        <v>3586</v>
      </c>
      <c r="B2221" s="253" t="s">
        <v>7529</v>
      </c>
      <c r="C2221" s="264" t="s">
        <v>569</v>
      </c>
      <c r="D2221" s="340">
        <v>55</v>
      </c>
      <c r="E2221" s="340">
        <v>20.74</v>
      </c>
      <c r="F2221" s="340">
        <v>75.739999999999995</v>
      </c>
    </row>
    <row r="2222" spans="1:6" ht="12" customHeight="1" x14ac:dyDescent="0.25">
      <c r="A2222" s="333" t="s">
        <v>3587</v>
      </c>
      <c r="B2222" s="247" t="s">
        <v>7530</v>
      </c>
      <c r="C2222" s="247" t="s">
        <v>569</v>
      </c>
      <c r="D2222" s="334">
        <v>76.209999999999994</v>
      </c>
      <c r="E2222" s="335">
        <v>20.74</v>
      </c>
      <c r="F2222" s="335">
        <v>96.95</v>
      </c>
    </row>
    <row r="2223" spans="1:6" ht="22.9" customHeight="1" x14ac:dyDescent="0.25">
      <c r="A2223" s="338" t="s">
        <v>3588</v>
      </c>
      <c r="B2223" s="253" t="s">
        <v>7531</v>
      </c>
      <c r="C2223" s="264" t="s">
        <v>569</v>
      </c>
      <c r="D2223" s="340">
        <v>731.06</v>
      </c>
      <c r="E2223" s="340">
        <v>27.94</v>
      </c>
      <c r="F2223" s="340">
        <v>759</v>
      </c>
    </row>
    <row r="2224" spans="1:6" ht="12.75" customHeight="1" x14ac:dyDescent="0.25">
      <c r="A2224" s="338" t="s">
        <v>3589</v>
      </c>
      <c r="B2224" s="253" t="s">
        <v>3590</v>
      </c>
      <c r="C2224" s="264" t="s">
        <v>569</v>
      </c>
      <c r="D2224" s="340">
        <v>33.409999999999997</v>
      </c>
      <c r="E2224" s="340">
        <v>20.74</v>
      </c>
      <c r="F2224" s="340">
        <v>54.15</v>
      </c>
    </row>
    <row r="2225" spans="1:6" ht="25.5" customHeight="1" x14ac:dyDescent="0.25">
      <c r="A2225" s="338" t="s">
        <v>7532</v>
      </c>
      <c r="B2225" s="254" t="s">
        <v>3591</v>
      </c>
      <c r="C2225" s="264"/>
      <c r="D2225" s="340"/>
      <c r="E2225" s="340"/>
      <c r="F2225" s="340"/>
    </row>
    <row r="2226" spans="1:6" ht="25.5" customHeight="1" x14ac:dyDescent="0.25">
      <c r="A2226" s="338" t="s">
        <v>543</v>
      </c>
      <c r="B2226" s="254" t="s">
        <v>542</v>
      </c>
      <c r="C2226" s="264" t="s">
        <v>52</v>
      </c>
      <c r="D2226" s="340">
        <v>2.73</v>
      </c>
      <c r="E2226" s="340">
        <v>12.44</v>
      </c>
      <c r="F2226" s="340">
        <v>15.17</v>
      </c>
    </row>
    <row r="2227" spans="1:6" ht="25.5" customHeight="1" x14ac:dyDescent="0.25">
      <c r="A2227" s="338" t="s">
        <v>545</v>
      </c>
      <c r="B2227" s="254" t="s">
        <v>544</v>
      </c>
      <c r="C2227" s="264" t="s">
        <v>52</v>
      </c>
      <c r="D2227" s="340">
        <v>3</v>
      </c>
      <c r="E2227" s="340">
        <v>12.44</v>
      </c>
      <c r="F2227" s="340">
        <v>15.44</v>
      </c>
    </row>
    <row r="2228" spans="1:6" ht="25.5" customHeight="1" x14ac:dyDescent="0.25">
      <c r="A2228" s="338" t="s">
        <v>3592</v>
      </c>
      <c r="B2228" s="254" t="s">
        <v>3593</v>
      </c>
      <c r="C2228" s="264" t="s">
        <v>52</v>
      </c>
      <c r="D2228" s="340">
        <v>5.05</v>
      </c>
      <c r="E2228" s="340">
        <v>12.44</v>
      </c>
      <c r="F2228" s="340">
        <v>17.489999999999998</v>
      </c>
    </row>
    <row r="2229" spans="1:6" ht="25.5" customHeight="1" x14ac:dyDescent="0.25">
      <c r="A2229" s="338" t="s">
        <v>3594</v>
      </c>
      <c r="B2229" s="254" t="s">
        <v>3595</v>
      </c>
      <c r="C2229" s="264" t="s">
        <v>52</v>
      </c>
      <c r="D2229" s="340">
        <v>3.64</v>
      </c>
      <c r="E2229" s="340">
        <v>12.44</v>
      </c>
      <c r="F2229" s="340">
        <v>16.079999999999998</v>
      </c>
    </row>
    <row r="2230" spans="1:6" ht="25.5" customHeight="1" x14ac:dyDescent="0.25">
      <c r="A2230" s="338" t="s">
        <v>3596</v>
      </c>
      <c r="B2230" s="254" t="s">
        <v>3597</v>
      </c>
      <c r="C2230" s="264" t="s">
        <v>52</v>
      </c>
      <c r="D2230" s="340">
        <v>5.86</v>
      </c>
      <c r="E2230" s="340">
        <v>12.44</v>
      </c>
      <c r="F2230" s="340">
        <v>18.3</v>
      </c>
    </row>
    <row r="2231" spans="1:6" ht="12.75" customHeight="1" x14ac:dyDescent="0.25">
      <c r="A2231" s="338" t="s">
        <v>7533</v>
      </c>
      <c r="B2231" s="253" t="s">
        <v>7534</v>
      </c>
      <c r="C2231" s="264"/>
      <c r="D2231" s="340"/>
      <c r="E2231" s="340"/>
      <c r="F2231" s="340"/>
    </row>
    <row r="2232" spans="1:6" ht="12.75" customHeight="1" x14ac:dyDescent="0.25">
      <c r="A2232" s="338" t="s">
        <v>3598</v>
      </c>
      <c r="B2232" s="253" t="s">
        <v>3599</v>
      </c>
      <c r="C2232" s="264" t="s">
        <v>52</v>
      </c>
      <c r="D2232" s="340"/>
      <c r="E2232" s="340">
        <v>10.37</v>
      </c>
      <c r="F2232" s="340">
        <v>10.37</v>
      </c>
    </row>
    <row r="2233" spans="1:6" ht="12.75" customHeight="1" x14ac:dyDescent="0.2">
      <c r="A2233" s="336" t="s">
        <v>3600</v>
      </c>
      <c r="B2233" s="251" t="s">
        <v>3601</v>
      </c>
      <c r="C2233" s="252" t="s">
        <v>52</v>
      </c>
      <c r="D2233" s="337"/>
      <c r="E2233" s="337">
        <v>16.59</v>
      </c>
      <c r="F2233" s="337">
        <v>16.59</v>
      </c>
    </row>
    <row r="2234" spans="1:6" ht="12.75" customHeight="1" x14ac:dyDescent="0.25">
      <c r="A2234" s="338" t="s">
        <v>3602</v>
      </c>
      <c r="B2234" s="253" t="s">
        <v>3603</v>
      </c>
      <c r="C2234" s="264" t="s">
        <v>569</v>
      </c>
      <c r="D2234" s="340"/>
      <c r="E2234" s="340">
        <v>12.44</v>
      </c>
      <c r="F2234" s="340">
        <v>12.44</v>
      </c>
    </row>
    <row r="2235" spans="1:6" ht="12.75" customHeight="1" x14ac:dyDescent="0.25">
      <c r="A2235" s="338" t="s">
        <v>3604</v>
      </c>
      <c r="B2235" s="253" t="s">
        <v>3605</v>
      </c>
      <c r="C2235" s="264" t="s">
        <v>52</v>
      </c>
      <c r="D2235" s="340"/>
      <c r="E2235" s="340">
        <v>41.47</v>
      </c>
      <c r="F2235" s="340">
        <v>41.47</v>
      </c>
    </row>
    <row r="2236" spans="1:6" ht="25.5" customHeight="1" x14ac:dyDescent="0.25">
      <c r="A2236" s="338" t="s">
        <v>7535</v>
      </c>
      <c r="B2236" s="254" t="s">
        <v>3606</v>
      </c>
      <c r="C2236" s="264"/>
      <c r="D2236" s="340"/>
      <c r="E2236" s="340"/>
      <c r="F2236" s="340"/>
    </row>
    <row r="2237" spans="1:6" ht="25.5" customHeight="1" x14ac:dyDescent="0.25">
      <c r="A2237" s="338" t="s">
        <v>3607</v>
      </c>
      <c r="B2237" s="254" t="s">
        <v>3608</v>
      </c>
      <c r="C2237" s="264" t="s">
        <v>52</v>
      </c>
      <c r="D2237" s="340">
        <v>61.69</v>
      </c>
      <c r="E2237" s="340">
        <v>20.74</v>
      </c>
      <c r="F2237" s="340">
        <v>82.43</v>
      </c>
    </row>
    <row r="2238" spans="1:6" ht="25.5" customHeight="1" x14ac:dyDescent="0.25">
      <c r="A2238" s="338" t="s">
        <v>3609</v>
      </c>
      <c r="B2238" s="254" t="s">
        <v>3610</v>
      </c>
      <c r="C2238" s="264" t="s">
        <v>52</v>
      </c>
      <c r="D2238" s="340">
        <v>83.93</v>
      </c>
      <c r="E2238" s="340">
        <v>20.74</v>
      </c>
      <c r="F2238" s="340">
        <v>104.67</v>
      </c>
    </row>
    <row r="2239" spans="1:6" ht="22.9" customHeight="1" x14ac:dyDescent="0.25">
      <c r="A2239" s="338" t="s">
        <v>3611</v>
      </c>
      <c r="B2239" s="253" t="s">
        <v>3612</v>
      </c>
      <c r="C2239" s="264" t="s">
        <v>52</v>
      </c>
      <c r="D2239" s="340">
        <v>101.19</v>
      </c>
      <c r="E2239" s="340">
        <v>20.74</v>
      </c>
      <c r="F2239" s="340">
        <v>121.93</v>
      </c>
    </row>
    <row r="2240" spans="1:6" ht="24" customHeight="1" x14ac:dyDescent="0.25">
      <c r="A2240" s="338" t="s">
        <v>3613</v>
      </c>
      <c r="B2240" s="253" t="s">
        <v>3614</v>
      </c>
      <c r="C2240" s="264" t="s">
        <v>52</v>
      </c>
      <c r="D2240" s="340">
        <v>122.36</v>
      </c>
      <c r="E2240" s="340">
        <v>20.74</v>
      </c>
      <c r="F2240" s="340">
        <v>143.1</v>
      </c>
    </row>
    <row r="2241" spans="1:6" ht="22.9" customHeight="1" x14ac:dyDescent="0.25">
      <c r="A2241" s="338" t="s">
        <v>3615</v>
      </c>
      <c r="B2241" s="253" t="s">
        <v>3616</v>
      </c>
      <c r="C2241" s="264" t="s">
        <v>52</v>
      </c>
      <c r="D2241" s="340">
        <v>142.68</v>
      </c>
      <c r="E2241" s="340">
        <v>20.74</v>
      </c>
      <c r="F2241" s="340">
        <v>163.41999999999999</v>
      </c>
    </row>
    <row r="2242" spans="1:6" ht="12.75" customHeight="1" x14ac:dyDescent="0.25">
      <c r="A2242" s="338" t="s">
        <v>3617</v>
      </c>
      <c r="B2242" s="253" t="s">
        <v>3618</v>
      </c>
      <c r="C2242" s="264" t="s">
        <v>52</v>
      </c>
      <c r="D2242" s="340">
        <v>128.41</v>
      </c>
      <c r="E2242" s="340">
        <v>31.1</v>
      </c>
      <c r="F2242" s="340">
        <v>159.51</v>
      </c>
    </row>
    <row r="2243" spans="1:6" ht="12.75" customHeight="1" x14ac:dyDescent="0.2">
      <c r="A2243" s="336" t="s">
        <v>3619</v>
      </c>
      <c r="B2243" s="251" t="s">
        <v>3620</v>
      </c>
      <c r="C2243" s="252" t="s">
        <v>52</v>
      </c>
      <c r="D2243" s="337">
        <v>145.24</v>
      </c>
      <c r="E2243" s="337">
        <v>31.1</v>
      </c>
      <c r="F2243" s="337">
        <v>176.34</v>
      </c>
    </row>
    <row r="2244" spans="1:6" ht="25.5" customHeight="1" x14ac:dyDescent="0.25">
      <c r="A2244" s="338" t="s">
        <v>3621</v>
      </c>
      <c r="B2244" s="254" t="s">
        <v>3622</v>
      </c>
      <c r="C2244" s="264" t="s">
        <v>52</v>
      </c>
      <c r="D2244" s="340">
        <v>163.94</v>
      </c>
      <c r="E2244" s="340">
        <v>31.1</v>
      </c>
      <c r="F2244" s="340">
        <v>195.04</v>
      </c>
    </row>
    <row r="2245" spans="1:6" ht="25.5" customHeight="1" x14ac:dyDescent="0.25">
      <c r="A2245" s="338" t="s">
        <v>3623</v>
      </c>
      <c r="B2245" s="254" t="s">
        <v>3624</v>
      </c>
      <c r="C2245" s="264" t="s">
        <v>52</v>
      </c>
      <c r="D2245" s="340">
        <v>183.52</v>
      </c>
      <c r="E2245" s="340">
        <v>31.1</v>
      </c>
      <c r="F2245" s="340">
        <v>214.62</v>
      </c>
    </row>
    <row r="2246" spans="1:6" ht="25.5" customHeight="1" x14ac:dyDescent="0.25">
      <c r="A2246" s="338" t="s">
        <v>3625</v>
      </c>
      <c r="B2246" s="254" t="s">
        <v>3626</v>
      </c>
      <c r="C2246" s="264" t="s">
        <v>52</v>
      </c>
      <c r="D2246" s="340">
        <v>207.43</v>
      </c>
      <c r="E2246" s="340">
        <v>41.47</v>
      </c>
      <c r="F2246" s="340">
        <v>248.9</v>
      </c>
    </row>
    <row r="2247" spans="1:6" ht="25.5" customHeight="1" x14ac:dyDescent="0.25">
      <c r="A2247" s="338" t="s">
        <v>3627</v>
      </c>
      <c r="B2247" s="254" t="s">
        <v>3628</v>
      </c>
      <c r="C2247" s="264" t="s">
        <v>52</v>
      </c>
      <c r="D2247" s="340">
        <v>312.74</v>
      </c>
      <c r="E2247" s="340">
        <v>41.47</v>
      </c>
      <c r="F2247" s="340">
        <v>354.21</v>
      </c>
    </row>
    <row r="2248" spans="1:6" ht="25.5" customHeight="1" x14ac:dyDescent="0.25">
      <c r="A2248" s="338" t="s">
        <v>3629</v>
      </c>
      <c r="B2248" s="254" t="s">
        <v>3630</v>
      </c>
      <c r="C2248" s="264" t="s">
        <v>52</v>
      </c>
      <c r="D2248" s="340">
        <v>80.12</v>
      </c>
      <c r="E2248" s="340">
        <v>20.74</v>
      </c>
      <c r="F2248" s="340">
        <v>100.86</v>
      </c>
    </row>
    <row r="2249" spans="1:6" ht="12.75" customHeight="1" x14ac:dyDescent="0.2">
      <c r="A2249" s="336" t="s">
        <v>3631</v>
      </c>
      <c r="B2249" s="251" t="s">
        <v>3632</v>
      </c>
      <c r="C2249" s="252" t="s">
        <v>52</v>
      </c>
      <c r="D2249" s="337">
        <v>100.27</v>
      </c>
      <c r="E2249" s="337">
        <v>20.74</v>
      </c>
      <c r="F2249" s="337">
        <v>121.01</v>
      </c>
    </row>
    <row r="2250" spans="1:6" ht="25.5" customHeight="1" x14ac:dyDescent="0.25">
      <c r="A2250" s="338" t="s">
        <v>3633</v>
      </c>
      <c r="B2250" s="254" t="s">
        <v>3634</v>
      </c>
      <c r="C2250" s="264" t="s">
        <v>52</v>
      </c>
      <c r="D2250" s="340">
        <v>124.9</v>
      </c>
      <c r="E2250" s="340">
        <v>20.74</v>
      </c>
      <c r="F2250" s="340">
        <v>145.63999999999999</v>
      </c>
    </row>
    <row r="2251" spans="1:6" ht="25.5" customHeight="1" x14ac:dyDescent="0.25">
      <c r="A2251" s="338" t="s">
        <v>3635</v>
      </c>
      <c r="B2251" s="254" t="s">
        <v>3636</v>
      </c>
      <c r="C2251" s="264" t="s">
        <v>52</v>
      </c>
      <c r="D2251" s="340">
        <v>153.06</v>
      </c>
      <c r="E2251" s="340">
        <v>20.74</v>
      </c>
      <c r="F2251" s="340">
        <v>173.8</v>
      </c>
    </row>
    <row r="2252" spans="1:6" ht="25.5" customHeight="1" x14ac:dyDescent="0.25">
      <c r="A2252" s="338" t="s">
        <v>7536</v>
      </c>
      <c r="B2252" s="254" t="s">
        <v>3637</v>
      </c>
      <c r="C2252" s="264"/>
      <c r="D2252" s="340"/>
      <c r="E2252" s="340"/>
      <c r="F2252" s="340"/>
    </row>
    <row r="2253" spans="1:6" ht="25.5" customHeight="1" x14ac:dyDescent="0.25">
      <c r="A2253" s="338" t="s">
        <v>3638</v>
      </c>
      <c r="B2253" s="254" t="s">
        <v>3639</v>
      </c>
      <c r="C2253" s="264" t="s">
        <v>52</v>
      </c>
      <c r="D2253" s="340">
        <v>135.19</v>
      </c>
      <c r="E2253" s="340">
        <v>31.1</v>
      </c>
      <c r="F2253" s="340">
        <v>166.29</v>
      </c>
    </row>
    <row r="2254" spans="1:6" ht="25.5" customHeight="1" x14ac:dyDescent="0.25">
      <c r="A2254" s="338" t="s">
        <v>3640</v>
      </c>
      <c r="B2254" s="254" t="s">
        <v>3641</v>
      </c>
      <c r="C2254" s="264" t="s">
        <v>52</v>
      </c>
      <c r="D2254" s="340">
        <v>155.18</v>
      </c>
      <c r="E2254" s="340">
        <v>31.1</v>
      </c>
      <c r="F2254" s="340">
        <v>186.28</v>
      </c>
    </row>
    <row r="2255" spans="1:6" ht="25.5" customHeight="1" x14ac:dyDescent="0.25">
      <c r="A2255" s="338" t="s">
        <v>3642</v>
      </c>
      <c r="B2255" s="254" t="s">
        <v>3643</v>
      </c>
      <c r="C2255" s="264" t="s">
        <v>52</v>
      </c>
      <c r="D2255" s="340">
        <v>177.23</v>
      </c>
      <c r="E2255" s="340">
        <v>31.1</v>
      </c>
      <c r="F2255" s="340">
        <v>208.33</v>
      </c>
    </row>
    <row r="2256" spans="1:6" ht="12" customHeight="1" x14ac:dyDescent="0.25">
      <c r="A2256" s="333" t="s">
        <v>3644</v>
      </c>
      <c r="B2256" s="247" t="s">
        <v>3645</v>
      </c>
      <c r="C2256" s="247" t="s">
        <v>52</v>
      </c>
      <c r="D2256" s="334">
        <v>194.7</v>
      </c>
      <c r="E2256" s="335">
        <v>41.47</v>
      </c>
      <c r="F2256" s="335">
        <v>236.17</v>
      </c>
    </row>
    <row r="2257" spans="1:6" ht="25.5" customHeight="1" x14ac:dyDescent="0.25">
      <c r="A2257" s="338" t="s">
        <v>3646</v>
      </c>
      <c r="B2257" s="254" t="s">
        <v>3647</v>
      </c>
      <c r="C2257" s="264" t="s">
        <v>52</v>
      </c>
      <c r="D2257" s="340">
        <v>269.44</v>
      </c>
      <c r="E2257" s="340">
        <v>41.47</v>
      </c>
      <c r="F2257" s="340">
        <v>310.91000000000003</v>
      </c>
    </row>
    <row r="2258" spans="1:6" ht="12.75" customHeight="1" x14ac:dyDescent="0.2">
      <c r="A2258" s="336" t="s">
        <v>3648</v>
      </c>
      <c r="B2258" s="251" t="s">
        <v>3649</v>
      </c>
      <c r="C2258" s="252" t="s">
        <v>52</v>
      </c>
      <c r="D2258" s="337">
        <v>32.29</v>
      </c>
      <c r="E2258" s="337">
        <v>2.0699999999999998</v>
      </c>
      <c r="F2258" s="337">
        <v>34.36</v>
      </c>
    </row>
    <row r="2259" spans="1:6" ht="12.75" customHeight="1" x14ac:dyDescent="0.25">
      <c r="A2259" s="338" t="s">
        <v>3650</v>
      </c>
      <c r="B2259" s="253" t="s">
        <v>3651</v>
      </c>
      <c r="C2259" s="264" t="s">
        <v>52</v>
      </c>
      <c r="D2259" s="340">
        <v>51.77</v>
      </c>
      <c r="E2259" s="340">
        <v>2.0699999999999998</v>
      </c>
      <c r="F2259" s="340">
        <v>53.84</v>
      </c>
    </row>
    <row r="2260" spans="1:6" ht="12.75" customHeight="1" x14ac:dyDescent="0.25">
      <c r="A2260" s="338" t="s">
        <v>3652</v>
      </c>
      <c r="B2260" s="253" t="s">
        <v>3653</v>
      </c>
      <c r="C2260" s="264" t="s">
        <v>52</v>
      </c>
      <c r="D2260" s="340">
        <v>71.06</v>
      </c>
      <c r="E2260" s="340">
        <v>2.0699999999999998</v>
      </c>
      <c r="F2260" s="340">
        <v>73.13</v>
      </c>
    </row>
    <row r="2261" spans="1:6" ht="12.75" customHeight="1" x14ac:dyDescent="0.25">
      <c r="A2261" s="338" t="s">
        <v>3654</v>
      </c>
      <c r="B2261" s="253" t="s">
        <v>3655</v>
      </c>
      <c r="C2261" s="264" t="s">
        <v>52</v>
      </c>
      <c r="D2261" s="340">
        <v>98.97</v>
      </c>
      <c r="E2261" s="340">
        <v>2.0699999999999998</v>
      </c>
      <c r="F2261" s="340">
        <v>101.04</v>
      </c>
    </row>
    <row r="2262" spans="1:6" ht="12.75" customHeight="1" x14ac:dyDescent="0.25">
      <c r="A2262" s="338" t="s">
        <v>3656</v>
      </c>
      <c r="B2262" s="253" t="s">
        <v>3657</v>
      </c>
      <c r="C2262" s="264" t="s">
        <v>52</v>
      </c>
      <c r="D2262" s="340">
        <v>113.62</v>
      </c>
      <c r="E2262" s="340">
        <v>2.0699999999999998</v>
      </c>
      <c r="F2262" s="340">
        <v>115.69</v>
      </c>
    </row>
    <row r="2263" spans="1:6" ht="12.75" customHeight="1" x14ac:dyDescent="0.25">
      <c r="A2263" s="338" t="s">
        <v>3658</v>
      </c>
      <c r="B2263" s="253" t="s">
        <v>3659</v>
      </c>
      <c r="C2263" s="264" t="s">
        <v>52</v>
      </c>
      <c r="D2263" s="340">
        <v>152.49</v>
      </c>
      <c r="E2263" s="340">
        <v>2.0699999999999998</v>
      </c>
      <c r="F2263" s="340">
        <v>154.56</v>
      </c>
    </row>
    <row r="2264" spans="1:6" ht="12.75" customHeight="1" x14ac:dyDescent="0.25">
      <c r="A2264" s="338" t="s">
        <v>3660</v>
      </c>
      <c r="B2264" s="253" t="s">
        <v>3661</v>
      </c>
      <c r="C2264" s="264" t="s">
        <v>52</v>
      </c>
      <c r="D2264" s="340">
        <v>209.18</v>
      </c>
      <c r="E2264" s="340">
        <v>2.0699999999999998</v>
      </c>
      <c r="F2264" s="340">
        <v>211.25</v>
      </c>
    </row>
    <row r="2265" spans="1:6" ht="12.75" customHeight="1" x14ac:dyDescent="0.25">
      <c r="A2265" s="338" t="s">
        <v>7537</v>
      </c>
      <c r="B2265" s="253" t="s">
        <v>3662</v>
      </c>
      <c r="C2265" s="264"/>
      <c r="D2265" s="340"/>
      <c r="E2265" s="340"/>
      <c r="F2265" s="340"/>
    </row>
    <row r="2266" spans="1:6" ht="12.75" customHeight="1" x14ac:dyDescent="0.25">
      <c r="A2266" s="338" t="s">
        <v>3663</v>
      </c>
      <c r="B2266" s="253" t="s">
        <v>3664</v>
      </c>
      <c r="C2266" s="264" t="s">
        <v>569</v>
      </c>
      <c r="D2266" s="340">
        <v>8.08</v>
      </c>
      <c r="E2266" s="340">
        <v>10.37</v>
      </c>
      <c r="F2266" s="340">
        <v>18.45</v>
      </c>
    </row>
    <row r="2267" spans="1:6" ht="12.75" customHeight="1" x14ac:dyDescent="0.25">
      <c r="A2267" s="338" t="s">
        <v>3665</v>
      </c>
      <c r="B2267" s="253" t="s">
        <v>3666</v>
      </c>
      <c r="C2267" s="264" t="s">
        <v>569</v>
      </c>
      <c r="D2267" s="340">
        <v>10.34</v>
      </c>
      <c r="E2267" s="340">
        <v>10.37</v>
      </c>
      <c r="F2267" s="340">
        <v>20.71</v>
      </c>
    </row>
    <row r="2268" spans="1:6" ht="12.75" customHeight="1" x14ac:dyDescent="0.2">
      <c r="A2268" s="336" t="s">
        <v>3667</v>
      </c>
      <c r="B2268" s="251" t="s">
        <v>3668</v>
      </c>
      <c r="C2268" s="252" t="s">
        <v>569</v>
      </c>
      <c r="D2268" s="337">
        <v>14.9</v>
      </c>
      <c r="E2268" s="337">
        <v>10.37</v>
      </c>
      <c r="F2268" s="337">
        <v>25.27</v>
      </c>
    </row>
    <row r="2269" spans="1:6" ht="12.75" customHeight="1" x14ac:dyDescent="0.25">
      <c r="A2269" s="338" t="s">
        <v>3669</v>
      </c>
      <c r="B2269" s="253" t="s">
        <v>3670</v>
      </c>
      <c r="C2269" s="264" t="s">
        <v>569</v>
      </c>
      <c r="D2269" s="340">
        <v>17.649999999999999</v>
      </c>
      <c r="E2269" s="340">
        <v>10.37</v>
      </c>
      <c r="F2269" s="340">
        <v>28.02</v>
      </c>
    </row>
    <row r="2270" spans="1:6" ht="25.5" customHeight="1" x14ac:dyDescent="0.25">
      <c r="A2270" s="338" t="s">
        <v>3671</v>
      </c>
      <c r="B2270" s="254" t="s">
        <v>3672</v>
      </c>
      <c r="C2270" s="264" t="s">
        <v>569</v>
      </c>
      <c r="D2270" s="340">
        <v>17.84</v>
      </c>
      <c r="E2270" s="340">
        <v>10.37</v>
      </c>
      <c r="F2270" s="340">
        <v>28.21</v>
      </c>
    </row>
    <row r="2271" spans="1:6" ht="22.9" customHeight="1" x14ac:dyDescent="0.25">
      <c r="A2271" s="338" t="s">
        <v>3673</v>
      </c>
      <c r="B2271" s="253" t="s">
        <v>3674</v>
      </c>
      <c r="C2271" s="264" t="s">
        <v>569</v>
      </c>
      <c r="D2271" s="340">
        <v>23.36</v>
      </c>
      <c r="E2271" s="340">
        <v>10.37</v>
      </c>
      <c r="F2271" s="340">
        <v>33.729999999999997</v>
      </c>
    </row>
    <row r="2272" spans="1:6" ht="25.5" customHeight="1" x14ac:dyDescent="0.25">
      <c r="A2272" s="338" t="s">
        <v>3675</v>
      </c>
      <c r="B2272" s="254" t="s">
        <v>3676</v>
      </c>
      <c r="C2272" s="264" t="s">
        <v>569</v>
      </c>
      <c r="D2272" s="340">
        <v>13.3</v>
      </c>
      <c r="E2272" s="340">
        <v>10.37</v>
      </c>
      <c r="F2272" s="340">
        <v>23.67</v>
      </c>
    </row>
    <row r="2273" spans="1:6" ht="25.5" customHeight="1" x14ac:dyDescent="0.25">
      <c r="A2273" s="338" t="s">
        <v>3677</v>
      </c>
      <c r="B2273" s="254" t="s">
        <v>3678</v>
      </c>
      <c r="C2273" s="264" t="s">
        <v>569</v>
      </c>
      <c r="D2273" s="340">
        <v>17.53</v>
      </c>
      <c r="E2273" s="340">
        <v>10.37</v>
      </c>
      <c r="F2273" s="340">
        <v>27.9</v>
      </c>
    </row>
    <row r="2274" spans="1:6" ht="25.5" customHeight="1" x14ac:dyDescent="0.25">
      <c r="A2274" s="338" t="s">
        <v>3679</v>
      </c>
      <c r="B2274" s="254" t="s">
        <v>3680</v>
      </c>
      <c r="C2274" s="264" t="s">
        <v>569</v>
      </c>
      <c r="D2274" s="340">
        <v>20.309999999999999</v>
      </c>
      <c r="E2274" s="340">
        <v>10.37</v>
      </c>
      <c r="F2274" s="340">
        <v>30.68</v>
      </c>
    </row>
    <row r="2275" spans="1:6" ht="12.75" customHeight="1" x14ac:dyDescent="0.25">
      <c r="A2275" s="338" t="s">
        <v>3681</v>
      </c>
      <c r="B2275" s="253" t="s">
        <v>3682</v>
      </c>
      <c r="C2275" s="264" t="s">
        <v>569</v>
      </c>
      <c r="D2275" s="340">
        <v>22.76</v>
      </c>
      <c r="E2275" s="340">
        <v>10.37</v>
      </c>
      <c r="F2275" s="340">
        <v>33.130000000000003</v>
      </c>
    </row>
    <row r="2276" spans="1:6" ht="25.5" customHeight="1" x14ac:dyDescent="0.25">
      <c r="A2276" s="338" t="s">
        <v>3683</v>
      </c>
      <c r="B2276" s="254" t="s">
        <v>3684</v>
      </c>
      <c r="C2276" s="264" t="s">
        <v>569</v>
      </c>
      <c r="D2276" s="340">
        <v>26.15</v>
      </c>
      <c r="E2276" s="340">
        <v>10.37</v>
      </c>
      <c r="F2276" s="340">
        <v>36.520000000000003</v>
      </c>
    </row>
    <row r="2277" spans="1:6" ht="25.5" customHeight="1" x14ac:dyDescent="0.25">
      <c r="A2277" s="338" t="s">
        <v>3685</v>
      </c>
      <c r="B2277" s="254" t="s">
        <v>3686</v>
      </c>
      <c r="C2277" s="264" t="s">
        <v>569</v>
      </c>
      <c r="D2277" s="340">
        <v>34.43</v>
      </c>
      <c r="E2277" s="340">
        <v>10.37</v>
      </c>
      <c r="F2277" s="340">
        <v>44.8</v>
      </c>
    </row>
    <row r="2278" spans="1:6" ht="25.5" customHeight="1" x14ac:dyDescent="0.25">
      <c r="A2278" s="338" t="s">
        <v>3687</v>
      </c>
      <c r="B2278" s="254" t="s">
        <v>3688</v>
      </c>
      <c r="C2278" s="264" t="s">
        <v>569</v>
      </c>
      <c r="D2278" s="340">
        <v>16.010000000000002</v>
      </c>
      <c r="E2278" s="340">
        <v>10.37</v>
      </c>
      <c r="F2278" s="340">
        <v>26.38</v>
      </c>
    </row>
    <row r="2279" spans="1:6" ht="25.5" customHeight="1" x14ac:dyDescent="0.25">
      <c r="A2279" s="338" t="s">
        <v>3689</v>
      </c>
      <c r="B2279" s="254" t="s">
        <v>3690</v>
      </c>
      <c r="C2279" s="264" t="s">
        <v>569</v>
      </c>
      <c r="D2279" s="340">
        <v>18.73</v>
      </c>
      <c r="E2279" s="340">
        <v>10.37</v>
      </c>
      <c r="F2279" s="340">
        <v>29.1</v>
      </c>
    </row>
    <row r="2280" spans="1:6" ht="25.5" customHeight="1" x14ac:dyDescent="0.25">
      <c r="A2280" s="338" t="s">
        <v>3691</v>
      </c>
      <c r="B2280" s="254" t="s">
        <v>3692</v>
      </c>
      <c r="C2280" s="264" t="s">
        <v>569</v>
      </c>
      <c r="D2280" s="340">
        <v>24.39</v>
      </c>
      <c r="E2280" s="340">
        <v>10.37</v>
      </c>
      <c r="F2280" s="340">
        <v>34.76</v>
      </c>
    </row>
    <row r="2281" spans="1:6" ht="12.75" customHeight="1" x14ac:dyDescent="0.25">
      <c r="A2281" s="338" t="s">
        <v>3693</v>
      </c>
      <c r="B2281" s="253" t="s">
        <v>3694</v>
      </c>
      <c r="C2281" s="264" t="s">
        <v>569</v>
      </c>
      <c r="D2281" s="340">
        <v>27.59</v>
      </c>
      <c r="E2281" s="340">
        <v>10.37</v>
      </c>
      <c r="F2281" s="340">
        <v>37.96</v>
      </c>
    </row>
    <row r="2282" spans="1:6" ht="12.75" customHeight="1" x14ac:dyDescent="0.2">
      <c r="A2282" s="336" t="s">
        <v>3695</v>
      </c>
      <c r="B2282" s="251" t="s">
        <v>3696</v>
      </c>
      <c r="C2282" s="252" t="s">
        <v>569</v>
      </c>
      <c r="D2282" s="337">
        <v>35.11</v>
      </c>
      <c r="E2282" s="337">
        <v>14.51</v>
      </c>
      <c r="F2282" s="337">
        <v>49.62</v>
      </c>
    </row>
    <row r="2283" spans="1:6" ht="22.9" customHeight="1" x14ac:dyDescent="0.25">
      <c r="A2283" s="338" t="s">
        <v>3697</v>
      </c>
      <c r="B2283" s="253" t="s">
        <v>3698</v>
      </c>
      <c r="C2283" s="264" t="s">
        <v>569</v>
      </c>
      <c r="D2283" s="340">
        <v>42.49</v>
      </c>
      <c r="E2283" s="340">
        <v>14.51</v>
      </c>
      <c r="F2283" s="340">
        <v>57</v>
      </c>
    </row>
    <row r="2284" spans="1:6" ht="22.9" customHeight="1" x14ac:dyDescent="0.25">
      <c r="A2284" s="338" t="s">
        <v>3699</v>
      </c>
      <c r="B2284" s="253" t="s">
        <v>3700</v>
      </c>
      <c r="C2284" s="264" t="s">
        <v>569</v>
      </c>
      <c r="D2284" s="340">
        <v>52.77</v>
      </c>
      <c r="E2284" s="340">
        <v>14.51</v>
      </c>
      <c r="F2284" s="340">
        <v>67.28</v>
      </c>
    </row>
    <row r="2285" spans="1:6" ht="22.9" customHeight="1" x14ac:dyDescent="0.25">
      <c r="A2285" s="338" t="s">
        <v>7538</v>
      </c>
      <c r="B2285" s="253" t="s">
        <v>3701</v>
      </c>
      <c r="C2285" s="264"/>
      <c r="D2285" s="340"/>
      <c r="E2285" s="340"/>
      <c r="F2285" s="340"/>
    </row>
    <row r="2286" spans="1:6" ht="22.9" customHeight="1" x14ac:dyDescent="0.25">
      <c r="A2286" s="338" t="s">
        <v>7539</v>
      </c>
      <c r="B2286" s="253" t="s">
        <v>3702</v>
      </c>
      <c r="C2286" s="264"/>
      <c r="D2286" s="340"/>
      <c r="E2286" s="340"/>
      <c r="F2286" s="340"/>
    </row>
    <row r="2287" spans="1:6" ht="22.9" customHeight="1" x14ac:dyDescent="0.25">
      <c r="A2287" s="338" t="s">
        <v>327</v>
      </c>
      <c r="B2287" s="253" t="s">
        <v>7540</v>
      </c>
      <c r="C2287" s="264" t="s">
        <v>52</v>
      </c>
      <c r="D2287" s="340">
        <v>1.64</v>
      </c>
      <c r="E2287" s="340">
        <v>1.65</v>
      </c>
      <c r="F2287" s="340">
        <v>3.29</v>
      </c>
    </row>
    <row r="2288" spans="1:6" ht="12.75" customHeight="1" x14ac:dyDescent="0.2">
      <c r="A2288" s="336" t="s">
        <v>328</v>
      </c>
      <c r="B2288" s="251" t="s">
        <v>7541</v>
      </c>
      <c r="C2288" s="252" t="s">
        <v>52</v>
      </c>
      <c r="D2288" s="337">
        <v>2.58</v>
      </c>
      <c r="E2288" s="337">
        <v>1.65</v>
      </c>
      <c r="F2288" s="337">
        <v>4.2300000000000004</v>
      </c>
    </row>
    <row r="2289" spans="1:6" ht="12.75" customHeight="1" x14ac:dyDescent="0.2">
      <c r="A2289" s="338" t="s">
        <v>329</v>
      </c>
      <c r="B2289" s="253" t="s">
        <v>7542</v>
      </c>
      <c r="C2289" s="264" t="s">
        <v>52</v>
      </c>
      <c r="D2289" s="344">
        <v>3.99</v>
      </c>
      <c r="E2289" s="340">
        <v>2.4900000000000002</v>
      </c>
      <c r="F2289" s="340">
        <v>6.48</v>
      </c>
    </row>
    <row r="2290" spans="1:6" ht="12.75" customHeight="1" x14ac:dyDescent="0.2">
      <c r="A2290" s="338" t="s">
        <v>330</v>
      </c>
      <c r="B2290" s="253" t="s">
        <v>7543</v>
      </c>
      <c r="C2290" s="264" t="s">
        <v>52</v>
      </c>
      <c r="D2290" s="344">
        <v>6.57</v>
      </c>
      <c r="E2290" s="340">
        <v>2.9</v>
      </c>
      <c r="F2290" s="340">
        <v>9.4700000000000006</v>
      </c>
    </row>
    <row r="2291" spans="1:6" ht="12.75" customHeight="1" x14ac:dyDescent="0.2">
      <c r="A2291" s="338" t="s">
        <v>331</v>
      </c>
      <c r="B2291" s="253" t="s">
        <v>7544</v>
      </c>
      <c r="C2291" s="264" t="s">
        <v>52</v>
      </c>
      <c r="D2291" s="344">
        <v>10.99</v>
      </c>
      <c r="E2291" s="340">
        <v>3.32</v>
      </c>
      <c r="F2291" s="340">
        <v>14.31</v>
      </c>
    </row>
    <row r="2292" spans="1:6" ht="12.75" customHeight="1" x14ac:dyDescent="0.2">
      <c r="A2292" s="338" t="s">
        <v>7545</v>
      </c>
      <c r="B2292" s="253" t="s">
        <v>3703</v>
      </c>
      <c r="C2292" s="264"/>
      <c r="D2292" s="344"/>
      <c r="E2292" s="340"/>
      <c r="F2292" s="340"/>
    </row>
    <row r="2293" spans="1:6" ht="12.75" customHeight="1" x14ac:dyDescent="0.2">
      <c r="A2293" s="336" t="s">
        <v>3704</v>
      </c>
      <c r="B2293" s="251" t="s">
        <v>7546</v>
      </c>
      <c r="C2293" s="252" t="s">
        <v>52</v>
      </c>
      <c r="D2293" s="337">
        <v>1.41</v>
      </c>
      <c r="E2293" s="337">
        <v>1.65</v>
      </c>
      <c r="F2293" s="337">
        <v>3.06</v>
      </c>
    </row>
    <row r="2294" spans="1:6" ht="12.75" customHeight="1" x14ac:dyDescent="0.25">
      <c r="A2294" s="338" t="s">
        <v>3705</v>
      </c>
      <c r="B2294" s="253" t="s">
        <v>7547</v>
      </c>
      <c r="C2294" s="264" t="s">
        <v>52</v>
      </c>
      <c r="D2294" s="340">
        <v>2.4900000000000002</v>
      </c>
      <c r="E2294" s="340">
        <v>2.0699999999999998</v>
      </c>
      <c r="F2294" s="340">
        <v>4.5599999999999996</v>
      </c>
    </row>
    <row r="2295" spans="1:6" ht="12.75" customHeight="1" x14ac:dyDescent="0.25">
      <c r="A2295" s="338" t="s">
        <v>3706</v>
      </c>
      <c r="B2295" s="253" t="s">
        <v>7548</v>
      </c>
      <c r="C2295" s="264" t="s">
        <v>52</v>
      </c>
      <c r="D2295" s="340">
        <v>4.22</v>
      </c>
      <c r="E2295" s="340">
        <v>2.4900000000000002</v>
      </c>
      <c r="F2295" s="340">
        <v>6.71</v>
      </c>
    </row>
    <row r="2296" spans="1:6" ht="12.75" customHeight="1" x14ac:dyDescent="0.25">
      <c r="A2296" s="338" t="s">
        <v>3707</v>
      </c>
      <c r="B2296" s="253" t="s">
        <v>7549</v>
      </c>
      <c r="C2296" s="264" t="s">
        <v>52</v>
      </c>
      <c r="D2296" s="340">
        <v>6.06</v>
      </c>
      <c r="E2296" s="340">
        <v>2.9</v>
      </c>
      <c r="F2296" s="340">
        <v>8.9600000000000009</v>
      </c>
    </row>
    <row r="2297" spans="1:6" ht="12.75" customHeight="1" x14ac:dyDescent="0.25">
      <c r="A2297" s="338" t="s">
        <v>3708</v>
      </c>
      <c r="B2297" s="253" t="s">
        <v>7550</v>
      </c>
      <c r="C2297" s="264" t="s">
        <v>52</v>
      </c>
      <c r="D2297" s="340">
        <v>9.6300000000000008</v>
      </c>
      <c r="E2297" s="340">
        <v>3.32</v>
      </c>
      <c r="F2297" s="340">
        <v>12.95</v>
      </c>
    </row>
    <row r="2298" spans="1:6" ht="12" customHeight="1" x14ac:dyDescent="0.25">
      <c r="A2298" s="333" t="s">
        <v>7551</v>
      </c>
      <c r="B2298" s="247" t="s">
        <v>3709</v>
      </c>
      <c r="C2298" s="247"/>
      <c r="D2298" s="334"/>
      <c r="E2298" s="335"/>
      <c r="F2298" s="335"/>
    </row>
    <row r="2299" spans="1:6" ht="12.75" customHeight="1" x14ac:dyDescent="0.25">
      <c r="A2299" s="338" t="s">
        <v>3710</v>
      </c>
      <c r="B2299" s="253" t="s">
        <v>3711</v>
      </c>
      <c r="C2299" s="264" t="s">
        <v>52</v>
      </c>
      <c r="D2299" s="340">
        <v>8.69</v>
      </c>
      <c r="E2299" s="340">
        <v>2.0699999999999998</v>
      </c>
      <c r="F2299" s="340">
        <v>10.76</v>
      </c>
    </row>
    <row r="2300" spans="1:6" ht="12.75" customHeight="1" x14ac:dyDescent="0.25">
      <c r="A2300" s="338" t="s">
        <v>372</v>
      </c>
      <c r="B2300" s="253" t="s">
        <v>375</v>
      </c>
      <c r="C2300" s="264" t="s">
        <v>52</v>
      </c>
      <c r="D2300" s="340">
        <v>14.81</v>
      </c>
      <c r="E2300" s="340">
        <v>2.0699999999999998</v>
      </c>
      <c r="F2300" s="340">
        <v>16.88</v>
      </c>
    </row>
    <row r="2301" spans="1:6" ht="12.75" customHeight="1" x14ac:dyDescent="0.25">
      <c r="A2301" s="338" t="s">
        <v>3712</v>
      </c>
      <c r="B2301" s="253" t="s">
        <v>3713</v>
      </c>
      <c r="C2301" s="264" t="s">
        <v>52</v>
      </c>
      <c r="D2301" s="340">
        <v>20.41</v>
      </c>
      <c r="E2301" s="340">
        <v>4.1500000000000004</v>
      </c>
      <c r="F2301" s="340">
        <v>24.56</v>
      </c>
    </row>
    <row r="2302" spans="1:6" ht="12.75" customHeight="1" x14ac:dyDescent="0.25">
      <c r="A2302" s="338" t="s">
        <v>373</v>
      </c>
      <c r="B2302" s="253" t="s">
        <v>376</v>
      </c>
      <c r="C2302" s="264" t="s">
        <v>52</v>
      </c>
      <c r="D2302" s="340">
        <v>30.18</v>
      </c>
      <c r="E2302" s="340">
        <v>6.22</v>
      </c>
      <c r="F2302" s="340">
        <v>36.4</v>
      </c>
    </row>
    <row r="2303" spans="1:6" ht="12.75" customHeight="1" x14ac:dyDescent="0.25">
      <c r="A2303" s="338" t="s">
        <v>374</v>
      </c>
      <c r="B2303" s="253" t="s">
        <v>377</v>
      </c>
      <c r="C2303" s="264" t="s">
        <v>52</v>
      </c>
      <c r="D2303" s="340">
        <v>46</v>
      </c>
      <c r="E2303" s="340">
        <v>8.2899999999999991</v>
      </c>
      <c r="F2303" s="340">
        <v>54.29</v>
      </c>
    </row>
    <row r="2304" spans="1:6" ht="12.75" customHeight="1" x14ac:dyDescent="0.25">
      <c r="A2304" s="338" t="s">
        <v>3714</v>
      </c>
      <c r="B2304" s="253" t="s">
        <v>3715</v>
      </c>
      <c r="C2304" s="264" t="s">
        <v>52</v>
      </c>
      <c r="D2304" s="340">
        <v>58.47</v>
      </c>
      <c r="E2304" s="340">
        <v>10.37</v>
      </c>
      <c r="F2304" s="340">
        <v>68.84</v>
      </c>
    </row>
    <row r="2305" spans="1:6" ht="12.75" customHeight="1" x14ac:dyDescent="0.25">
      <c r="A2305" s="338" t="s">
        <v>3716</v>
      </c>
      <c r="B2305" s="253" t="s">
        <v>3717</v>
      </c>
      <c r="C2305" s="264" t="s">
        <v>52</v>
      </c>
      <c r="D2305" s="340">
        <v>92.85</v>
      </c>
      <c r="E2305" s="340">
        <v>12.44</v>
      </c>
      <c r="F2305" s="340">
        <v>105.29</v>
      </c>
    </row>
    <row r="2306" spans="1:6" ht="22.9" customHeight="1" x14ac:dyDescent="0.25">
      <c r="A2306" s="338" t="s">
        <v>3718</v>
      </c>
      <c r="B2306" s="253" t="s">
        <v>3719</v>
      </c>
      <c r="C2306" s="264" t="s">
        <v>52</v>
      </c>
      <c r="D2306" s="340">
        <v>179.13</v>
      </c>
      <c r="E2306" s="340">
        <v>18.66</v>
      </c>
      <c r="F2306" s="340">
        <v>197.79</v>
      </c>
    </row>
    <row r="2307" spans="1:6" ht="22.9" customHeight="1" x14ac:dyDescent="0.25">
      <c r="A2307" s="338" t="s">
        <v>7552</v>
      </c>
      <c r="B2307" s="253" t="s">
        <v>3720</v>
      </c>
      <c r="C2307" s="264"/>
      <c r="D2307" s="340"/>
      <c r="E2307" s="340"/>
      <c r="F2307" s="340"/>
    </row>
    <row r="2308" spans="1:6" ht="22.9" customHeight="1" x14ac:dyDescent="0.25">
      <c r="A2308" s="338" t="s">
        <v>3721</v>
      </c>
      <c r="B2308" s="253" t="s">
        <v>7553</v>
      </c>
      <c r="C2308" s="264" t="s">
        <v>52</v>
      </c>
      <c r="D2308" s="340">
        <v>206.98</v>
      </c>
      <c r="E2308" s="340">
        <v>37.61</v>
      </c>
      <c r="F2308" s="340">
        <v>244.59</v>
      </c>
    </row>
    <row r="2309" spans="1:6" ht="22.9" customHeight="1" x14ac:dyDescent="0.25">
      <c r="A2309" s="338" t="s">
        <v>7554</v>
      </c>
      <c r="B2309" s="253" t="s">
        <v>3722</v>
      </c>
      <c r="C2309" s="264"/>
      <c r="D2309" s="340"/>
      <c r="E2309" s="340"/>
      <c r="F2309" s="340"/>
    </row>
    <row r="2310" spans="1:6" ht="12.75" customHeight="1" x14ac:dyDescent="0.2">
      <c r="A2310" s="336" t="s">
        <v>3723</v>
      </c>
      <c r="B2310" s="251" t="s">
        <v>7555</v>
      </c>
      <c r="C2310" s="252" t="s">
        <v>52</v>
      </c>
      <c r="D2310" s="337">
        <v>55.9</v>
      </c>
      <c r="E2310" s="337">
        <v>22.56</v>
      </c>
      <c r="F2310" s="337">
        <v>78.459999999999994</v>
      </c>
    </row>
    <row r="2311" spans="1:6" ht="22.9" customHeight="1" x14ac:dyDescent="0.25">
      <c r="A2311" s="338" t="s">
        <v>3724</v>
      </c>
      <c r="B2311" s="253" t="s">
        <v>7556</v>
      </c>
      <c r="C2311" s="264" t="s">
        <v>52</v>
      </c>
      <c r="D2311" s="340">
        <v>70.69</v>
      </c>
      <c r="E2311" s="340">
        <v>27.17</v>
      </c>
      <c r="F2311" s="340">
        <v>97.86</v>
      </c>
    </row>
    <row r="2312" spans="1:6" ht="22.9" customHeight="1" x14ac:dyDescent="0.25">
      <c r="A2312" s="338" t="s">
        <v>3725</v>
      </c>
      <c r="B2312" s="253" t="s">
        <v>7557</v>
      </c>
      <c r="C2312" s="264" t="s">
        <v>52</v>
      </c>
      <c r="D2312" s="340">
        <v>90.71</v>
      </c>
      <c r="E2312" s="340">
        <v>37.61</v>
      </c>
      <c r="F2312" s="340">
        <v>128.32</v>
      </c>
    </row>
    <row r="2313" spans="1:6" ht="22.9" customHeight="1" x14ac:dyDescent="0.25">
      <c r="A2313" s="338" t="s">
        <v>3726</v>
      </c>
      <c r="B2313" s="253" t="s">
        <v>7558</v>
      </c>
      <c r="C2313" s="264" t="s">
        <v>52</v>
      </c>
      <c r="D2313" s="340">
        <v>167.19</v>
      </c>
      <c r="E2313" s="340">
        <v>45.13</v>
      </c>
      <c r="F2313" s="340">
        <v>212.32</v>
      </c>
    </row>
    <row r="2314" spans="1:6" ht="22.9" customHeight="1" x14ac:dyDescent="0.25">
      <c r="A2314" s="338" t="s">
        <v>7559</v>
      </c>
      <c r="B2314" s="253" t="s">
        <v>3727</v>
      </c>
      <c r="C2314" s="264"/>
      <c r="D2314" s="340"/>
      <c r="E2314" s="340"/>
      <c r="F2314" s="340"/>
    </row>
    <row r="2315" spans="1:6" ht="22.9" customHeight="1" x14ac:dyDescent="0.25">
      <c r="A2315" s="338" t="s">
        <v>3728</v>
      </c>
      <c r="B2315" s="253" t="s">
        <v>3729</v>
      </c>
      <c r="C2315" s="264" t="s">
        <v>569</v>
      </c>
      <c r="D2315" s="340">
        <v>9.09</v>
      </c>
      <c r="E2315" s="340">
        <v>4.1500000000000004</v>
      </c>
      <c r="F2315" s="340">
        <v>13.24</v>
      </c>
    </row>
    <row r="2316" spans="1:6" ht="12.75" customHeight="1" x14ac:dyDescent="0.25">
      <c r="A2316" s="338" t="s">
        <v>3730</v>
      </c>
      <c r="B2316" s="253" t="s">
        <v>3731</v>
      </c>
      <c r="C2316" s="264" t="s">
        <v>569</v>
      </c>
      <c r="D2316" s="340">
        <v>5.57</v>
      </c>
      <c r="E2316" s="340">
        <v>4.1500000000000004</v>
      </c>
      <c r="F2316" s="340">
        <v>9.7200000000000006</v>
      </c>
    </row>
    <row r="2317" spans="1:6" ht="12.75" customHeight="1" x14ac:dyDescent="0.25">
      <c r="A2317" s="338" t="s">
        <v>3732</v>
      </c>
      <c r="B2317" s="253" t="s">
        <v>7560</v>
      </c>
      <c r="C2317" s="264" t="s">
        <v>569</v>
      </c>
      <c r="D2317" s="340">
        <v>10.050000000000001</v>
      </c>
      <c r="E2317" s="340">
        <v>4.1500000000000004</v>
      </c>
      <c r="F2317" s="340">
        <v>14.2</v>
      </c>
    </row>
    <row r="2318" spans="1:6" ht="12.75" customHeight="1" x14ac:dyDescent="0.25">
      <c r="A2318" s="338" t="s">
        <v>3733</v>
      </c>
      <c r="B2318" s="253" t="s">
        <v>7561</v>
      </c>
      <c r="C2318" s="264" t="s">
        <v>569</v>
      </c>
      <c r="D2318" s="340">
        <v>10.81</v>
      </c>
      <c r="E2318" s="340">
        <v>4.1500000000000004</v>
      </c>
      <c r="F2318" s="340">
        <v>14.96</v>
      </c>
    </row>
    <row r="2319" spans="1:6" ht="12.75" customHeight="1" x14ac:dyDescent="0.25">
      <c r="A2319" s="338" t="s">
        <v>3734</v>
      </c>
      <c r="B2319" s="253" t="s">
        <v>7562</v>
      </c>
      <c r="C2319" s="264" t="s">
        <v>569</v>
      </c>
      <c r="D2319" s="340">
        <v>14.09</v>
      </c>
      <c r="E2319" s="340">
        <v>4.1500000000000004</v>
      </c>
      <c r="F2319" s="340">
        <v>18.239999999999998</v>
      </c>
    </row>
    <row r="2320" spans="1:6" ht="12.75" customHeight="1" x14ac:dyDescent="0.25">
      <c r="A2320" s="338" t="s">
        <v>3735</v>
      </c>
      <c r="B2320" s="253" t="s">
        <v>7563</v>
      </c>
      <c r="C2320" s="264" t="s">
        <v>569</v>
      </c>
      <c r="D2320" s="340">
        <v>16.36</v>
      </c>
      <c r="E2320" s="340">
        <v>4.1500000000000004</v>
      </c>
      <c r="F2320" s="340">
        <v>20.51</v>
      </c>
    </row>
    <row r="2321" spans="1:6" ht="12.75" customHeight="1" x14ac:dyDescent="0.25">
      <c r="A2321" s="338" t="s">
        <v>3736</v>
      </c>
      <c r="B2321" s="253" t="s">
        <v>7564</v>
      </c>
      <c r="C2321" s="264" t="s">
        <v>569</v>
      </c>
      <c r="D2321" s="340">
        <v>20.059999999999999</v>
      </c>
      <c r="E2321" s="340">
        <v>4.1500000000000004</v>
      </c>
      <c r="F2321" s="340">
        <v>24.21</v>
      </c>
    </row>
    <row r="2322" spans="1:6" ht="12.75" customHeight="1" x14ac:dyDescent="0.25">
      <c r="A2322" s="338" t="s">
        <v>3737</v>
      </c>
      <c r="B2322" s="253" t="s">
        <v>7565</v>
      </c>
      <c r="C2322" s="264" t="s">
        <v>569</v>
      </c>
      <c r="D2322" s="340">
        <v>21.49</v>
      </c>
      <c r="E2322" s="340">
        <v>4.1500000000000004</v>
      </c>
      <c r="F2322" s="340">
        <v>25.64</v>
      </c>
    </row>
    <row r="2323" spans="1:6" ht="12.75" customHeight="1" x14ac:dyDescent="0.2">
      <c r="A2323" s="336" t="s">
        <v>7566</v>
      </c>
      <c r="B2323" s="251" t="s">
        <v>3738</v>
      </c>
      <c r="C2323" s="252"/>
      <c r="D2323" s="337"/>
      <c r="E2323" s="337"/>
      <c r="F2323" s="337"/>
    </row>
    <row r="2324" spans="1:6" ht="12.75" customHeight="1" x14ac:dyDescent="0.25">
      <c r="A2324" s="338" t="s">
        <v>3739</v>
      </c>
      <c r="B2324" s="253" t="s">
        <v>3740</v>
      </c>
      <c r="C2324" s="264" t="s">
        <v>569</v>
      </c>
      <c r="D2324" s="340">
        <v>0.88</v>
      </c>
      <c r="E2324" s="340">
        <v>3.32</v>
      </c>
      <c r="F2324" s="340">
        <v>4.2</v>
      </c>
    </row>
    <row r="2325" spans="1:6" ht="12.75" customHeight="1" x14ac:dyDescent="0.25">
      <c r="A2325" s="338" t="s">
        <v>3741</v>
      </c>
      <c r="B2325" s="253" t="s">
        <v>3742</v>
      </c>
      <c r="C2325" s="264" t="s">
        <v>569</v>
      </c>
      <c r="D2325" s="340">
        <v>5.56</v>
      </c>
      <c r="E2325" s="340">
        <v>6.22</v>
      </c>
      <c r="F2325" s="340">
        <v>11.78</v>
      </c>
    </row>
    <row r="2326" spans="1:6" ht="12.75" customHeight="1" x14ac:dyDescent="0.25">
      <c r="A2326" s="338" t="s">
        <v>3743</v>
      </c>
      <c r="B2326" s="253" t="s">
        <v>3744</v>
      </c>
      <c r="C2326" s="264" t="s">
        <v>569</v>
      </c>
      <c r="D2326" s="340">
        <v>9.06</v>
      </c>
      <c r="E2326" s="340">
        <v>6.22</v>
      </c>
      <c r="F2326" s="340">
        <v>15.28</v>
      </c>
    </row>
    <row r="2327" spans="1:6" ht="12.75" customHeight="1" x14ac:dyDescent="0.25">
      <c r="A2327" s="338" t="s">
        <v>3745</v>
      </c>
      <c r="B2327" s="253" t="s">
        <v>3746</v>
      </c>
      <c r="C2327" s="264" t="s">
        <v>569</v>
      </c>
      <c r="D2327" s="340">
        <v>8.09</v>
      </c>
      <c r="E2327" s="340">
        <v>6.22</v>
      </c>
      <c r="F2327" s="340">
        <v>14.31</v>
      </c>
    </row>
    <row r="2328" spans="1:6" ht="12.75" customHeight="1" x14ac:dyDescent="0.25">
      <c r="A2328" s="338" t="s">
        <v>3747</v>
      </c>
      <c r="B2328" s="253" t="s">
        <v>3748</v>
      </c>
      <c r="C2328" s="264" t="s">
        <v>569</v>
      </c>
      <c r="D2328" s="340">
        <v>9.42</v>
      </c>
      <c r="E2328" s="340">
        <v>6.22</v>
      </c>
      <c r="F2328" s="340">
        <v>15.64</v>
      </c>
    </row>
    <row r="2329" spans="1:6" ht="12.75" customHeight="1" x14ac:dyDescent="0.25">
      <c r="A2329" s="338" t="s">
        <v>3749</v>
      </c>
      <c r="B2329" s="253" t="s">
        <v>3750</v>
      </c>
      <c r="C2329" s="264" t="s">
        <v>569</v>
      </c>
      <c r="D2329" s="340">
        <v>13.17</v>
      </c>
      <c r="E2329" s="340">
        <v>6.22</v>
      </c>
      <c r="F2329" s="340">
        <v>19.39</v>
      </c>
    </row>
    <row r="2330" spans="1:6" ht="12.75" customHeight="1" x14ac:dyDescent="0.25">
      <c r="A2330" s="338" t="s">
        <v>3751</v>
      </c>
      <c r="B2330" s="253" t="s">
        <v>3752</v>
      </c>
      <c r="C2330" s="264" t="s">
        <v>569</v>
      </c>
      <c r="D2330" s="340">
        <v>12.94</v>
      </c>
      <c r="E2330" s="340">
        <v>6.22</v>
      </c>
      <c r="F2330" s="340">
        <v>19.16</v>
      </c>
    </row>
    <row r="2331" spans="1:6" ht="12.75" customHeight="1" x14ac:dyDescent="0.25">
      <c r="A2331" s="338" t="s">
        <v>3753</v>
      </c>
      <c r="B2331" s="253" t="s">
        <v>3754</v>
      </c>
      <c r="C2331" s="264" t="s">
        <v>569</v>
      </c>
      <c r="D2331" s="340">
        <v>21.34</v>
      </c>
      <c r="E2331" s="340">
        <v>6.22</v>
      </c>
      <c r="F2331" s="340">
        <v>27.56</v>
      </c>
    </row>
    <row r="2332" spans="1:6" ht="12.75" customHeight="1" x14ac:dyDescent="0.25">
      <c r="A2332" s="338" t="s">
        <v>3755</v>
      </c>
      <c r="B2332" s="253" t="s">
        <v>3756</v>
      </c>
      <c r="C2332" s="264" t="s">
        <v>569</v>
      </c>
      <c r="D2332" s="340">
        <v>28.04</v>
      </c>
      <c r="E2332" s="340">
        <v>8.2899999999999991</v>
      </c>
      <c r="F2332" s="340">
        <v>36.33</v>
      </c>
    </row>
    <row r="2333" spans="1:6" ht="12.75" customHeight="1" x14ac:dyDescent="0.25">
      <c r="A2333" s="338" t="s">
        <v>3757</v>
      </c>
      <c r="B2333" s="253" t="s">
        <v>3758</v>
      </c>
      <c r="C2333" s="264" t="s">
        <v>569</v>
      </c>
      <c r="D2333" s="340">
        <v>29.22</v>
      </c>
      <c r="E2333" s="340">
        <v>8.2899999999999991</v>
      </c>
      <c r="F2333" s="340">
        <v>37.51</v>
      </c>
    </row>
    <row r="2334" spans="1:6" ht="12.75" customHeight="1" x14ac:dyDescent="0.25">
      <c r="A2334" s="338" t="s">
        <v>3759</v>
      </c>
      <c r="B2334" s="253" t="s">
        <v>3760</v>
      </c>
      <c r="C2334" s="264" t="s">
        <v>569</v>
      </c>
      <c r="D2334" s="340">
        <v>42.02</v>
      </c>
      <c r="E2334" s="340">
        <v>8.2899999999999991</v>
      </c>
      <c r="F2334" s="340">
        <v>50.31</v>
      </c>
    </row>
    <row r="2335" spans="1:6" ht="12.75" customHeight="1" x14ac:dyDescent="0.25">
      <c r="A2335" s="338" t="s">
        <v>3761</v>
      </c>
      <c r="B2335" s="253" t="s">
        <v>3762</v>
      </c>
      <c r="C2335" s="264" t="s">
        <v>569</v>
      </c>
      <c r="D2335" s="340">
        <v>42.29</v>
      </c>
      <c r="E2335" s="340">
        <v>8.2899999999999991</v>
      </c>
      <c r="F2335" s="340">
        <v>50.58</v>
      </c>
    </row>
    <row r="2336" spans="1:6" ht="12.75" customHeight="1" x14ac:dyDescent="0.25">
      <c r="A2336" s="338" t="s">
        <v>7567</v>
      </c>
      <c r="B2336" s="253" t="s">
        <v>3763</v>
      </c>
      <c r="C2336" s="264"/>
      <c r="D2336" s="340"/>
      <c r="E2336" s="340"/>
      <c r="F2336" s="340"/>
    </row>
    <row r="2337" spans="1:6" ht="12.75" customHeight="1" x14ac:dyDescent="0.25">
      <c r="A2337" s="338" t="s">
        <v>3764</v>
      </c>
      <c r="B2337" s="253" t="s">
        <v>7568</v>
      </c>
      <c r="C2337" s="264" t="s">
        <v>52</v>
      </c>
      <c r="D2337" s="340">
        <v>6.27</v>
      </c>
      <c r="E2337" s="340">
        <v>6.22</v>
      </c>
      <c r="F2337" s="340">
        <v>12.49</v>
      </c>
    </row>
    <row r="2338" spans="1:6" ht="12.75" customHeight="1" x14ac:dyDescent="0.25">
      <c r="A2338" s="338" t="s">
        <v>3765</v>
      </c>
      <c r="B2338" s="253" t="s">
        <v>7569</v>
      </c>
      <c r="C2338" s="264" t="s">
        <v>52</v>
      </c>
      <c r="D2338" s="340">
        <v>11.72</v>
      </c>
      <c r="E2338" s="340">
        <v>6.22</v>
      </c>
      <c r="F2338" s="340">
        <v>17.940000000000001</v>
      </c>
    </row>
    <row r="2339" spans="1:6" ht="12.75" customHeight="1" x14ac:dyDescent="0.25">
      <c r="A2339" s="338" t="s">
        <v>3766</v>
      </c>
      <c r="B2339" s="253" t="s">
        <v>7570</v>
      </c>
      <c r="C2339" s="264" t="s">
        <v>52</v>
      </c>
      <c r="D2339" s="340">
        <v>26.34</v>
      </c>
      <c r="E2339" s="340">
        <v>6.22</v>
      </c>
      <c r="F2339" s="340">
        <v>32.56</v>
      </c>
    </row>
    <row r="2340" spans="1:6" ht="12.75" customHeight="1" x14ac:dyDescent="0.25">
      <c r="A2340" s="338" t="s">
        <v>3767</v>
      </c>
      <c r="B2340" s="253" t="s">
        <v>7571</v>
      </c>
      <c r="C2340" s="264" t="s">
        <v>52</v>
      </c>
      <c r="D2340" s="340">
        <v>0.62</v>
      </c>
      <c r="E2340" s="340">
        <v>3.32</v>
      </c>
      <c r="F2340" s="340">
        <v>3.94</v>
      </c>
    </row>
    <row r="2341" spans="1:6" ht="12.75" customHeight="1" x14ac:dyDescent="0.25">
      <c r="A2341" s="338" t="s">
        <v>3768</v>
      </c>
      <c r="B2341" s="253" t="s">
        <v>7572</v>
      </c>
      <c r="C2341" s="264" t="s">
        <v>52</v>
      </c>
      <c r="D2341" s="340">
        <v>1.7</v>
      </c>
      <c r="E2341" s="340">
        <v>3.32</v>
      </c>
      <c r="F2341" s="340">
        <v>5.0199999999999996</v>
      </c>
    </row>
    <row r="2342" spans="1:6" ht="12.75" customHeight="1" x14ac:dyDescent="0.25">
      <c r="A2342" s="338" t="s">
        <v>3769</v>
      </c>
      <c r="B2342" s="253" t="s">
        <v>7573</v>
      </c>
      <c r="C2342" s="264" t="s">
        <v>52</v>
      </c>
      <c r="D2342" s="340">
        <v>2.33</v>
      </c>
      <c r="E2342" s="340">
        <v>12.44</v>
      </c>
      <c r="F2342" s="340">
        <v>14.77</v>
      </c>
    </row>
    <row r="2343" spans="1:6" ht="12.75" customHeight="1" x14ac:dyDescent="0.2">
      <c r="A2343" s="336" t="s">
        <v>3770</v>
      </c>
      <c r="B2343" s="251" t="s">
        <v>7574</v>
      </c>
      <c r="C2343" s="252" t="s">
        <v>52</v>
      </c>
      <c r="D2343" s="337">
        <v>5.85</v>
      </c>
      <c r="E2343" s="337">
        <v>4.97</v>
      </c>
      <c r="F2343" s="337">
        <v>10.82</v>
      </c>
    </row>
    <row r="2344" spans="1:6" ht="12.75" customHeight="1" x14ac:dyDescent="0.2">
      <c r="A2344" s="336" t="s">
        <v>3771</v>
      </c>
      <c r="B2344" s="251" t="s">
        <v>7575</v>
      </c>
      <c r="C2344" s="252" t="s">
        <v>52</v>
      </c>
      <c r="D2344" s="337">
        <v>3.55</v>
      </c>
      <c r="E2344" s="337">
        <v>4.1500000000000004</v>
      </c>
      <c r="F2344" s="337">
        <v>7.7</v>
      </c>
    </row>
    <row r="2345" spans="1:6" ht="12.75" customHeight="1" x14ac:dyDescent="0.25">
      <c r="A2345" s="338" t="s">
        <v>3772</v>
      </c>
      <c r="B2345" s="253" t="s">
        <v>7576</v>
      </c>
      <c r="C2345" s="264" t="s">
        <v>52</v>
      </c>
      <c r="D2345" s="340">
        <v>14.21</v>
      </c>
      <c r="E2345" s="340">
        <v>5.39</v>
      </c>
      <c r="F2345" s="340">
        <v>19.600000000000001</v>
      </c>
    </row>
    <row r="2346" spans="1:6" ht="12.75" customHeight="1" x14ac:dyDescent="0.25">
      <c r="A2346" s="338" t="s">
        <v>3773</v>
      </c>
      <c r="B2346" s="253" t="s">
        <v>7577</v>
      </c>
      <c r="C2346" s="264" t="s">
        <v>52</v>
      </c>
      <c r="D2346" s="340">
        <v>27.83</v>
      </c>
      <c r="E2346" s="340">
        <v>6.64</v>
      </c>
      <c r="F2346" s="340">
        <v>34.47</v>
      </c>
    </row>
    <row r="2347" spans="1:6" ht="12" customHeight="1" x14ac:dyDescent="0.25">
      <c r="A2347" s="333" t="s">
        <v>3774</v>
      </c>
      <c r="B2347" s="247" t="s">
        <v>7578</v>
      </c>
      <c r="C2347" s="247" t="s">
        <v>52</v>
      </c>
      <c r="D2347" s="334">
        <v>59.29</v>
      </c>
      <c r="E2347" s="335">
        <v>8.7100000000000009</v>
      </c>
      <c r="F2347" s="335">
        <v>68</v>
      </c>
    </row>
    <row r="2348" spans="1:6" ht="12.75" customHeight="1" x14ac:dyDescent="0.25">
      <c r="A2348" s="338" t="s">
        <v>3775</v>
      </c>
      <c r="B2348" s="253" t="s">
        <v>7579</v>
      </c>
      <c r="C2348" s="264" t="s">
        <v>52</v>
      </c>
      <c r="D2348" s="340">
        <v>10.1</v>
      </c>
      <c r="E2348" s="340">
        <v>4.97</v>
      </c>
      <c r="F2348" s="340">
        <v>15.07</v>
      </c>
    </row>
    <row r="2349" spans="1:6" ht="12.75" customHeight="1" x14ac:dyDescent="0.25">
      <c r="A2349" s="338" t="s">
        <v>3776</v>
      </c>
      <c r="B2349" s="253" t="s">
        <v>7580</v>
      </c>
      <c r="C2349" s="264" t="s">
        <v>52</v>
      </c>
      <c r="D2349" s="340">
        <v>15.6</v>
      </c>
      <c r="E2349" s="340">
        <v>5.39</v>
      </c>
      <c r="F2349" s="340">
        <v>20.99</v>
      </c>
    </row>
    <row r="2350" spans="1:6" ht="12.75" customHeight="1" x14ac:dyDescent="0.25">
      <c r="A2350" s="338" t="s">
        <v>3777</v>
      </c>
      <c r="B2350" s="253" t="s">
        <v>7581</v>
      </c>
      <c r="C2350" s="264" t="s">
        <v>52</v>
      </c>
      <c r="D2350" s="340">
        <v>32.83</v>
      </c>
      <c r="E2350" s="340">
        <v>6.64</v>
      </c>
      <c r="F2350" s="340">
        <v>39.47</v>
      </c>
    </row>
    <row r="2351" spans="1:6" ht="12.75" customHeight="1" x14ac:dyDescent="0.2">
      <c r="A2351" s="336" t="s">
        <v>3778</v>
      </c>
      <c r="B2351" s="251" t="s">
        <v>7582</v>
      </c>
      <c r="C2351" s="252" t="s">
        <v>52</v>
      </c>
      <c r="D2351" s="337">
        <v>11.04</v>
      </c>
      <c r="E2351" s="337">
        <v>4.97</v>
      </c>
      <c r="F2351" s="337">
        <v>16.010000000000002</v>
      </c>
    </row>
    <row r="2352" spans="1:6" ht="22.9" customHeight="1" x14ac:dyDescent="0.25">
      <c r="A2352" s="338" t="s">
        <v>3779</v>
      </c>
      <c r="B2352" s="253" t="s">
        <v>7583</v>
      </c>
      <c r="C2352" s="264" t="s">
        <v>52</v>
      </c>
      <c r="D2352" s="340">
        <v>18.82</v>
      </c>
      <c r="E2352" s="340">
        <v>5.39</v>
      </c>
      <c r="F2352" s="340">
        <v>24.21</v>
      </c>
    </row>
    <row r="2353" spans="1:6" ht="22.9" customHeight="1" x14ac:dyDescent="0.25">
      <c r="A2353" s="338" t="s">
        <v>3780</v>
      </c>
      <c r="B2353" s="253" t="s">
        <v>7584</v>
      </c>
      <c r="C2353" s="264" t="s">
        <v>52</v>
      </c>
      <c r="D2353" s="340">
        <v>42.6</v>
      </c>
      <c r="E2353" s="340">
        <v>6.64</v>
      </c>
      <c r="F2353" s="340">
        <v>49.24</v>
      </c>
    </row>
    <row r="2354" spans="1:6" ht="34.9" customHeight="1" x14ac:dyDescent="0.25">
      <c r="A2354" s="341" t="s">
        <v>7585</v>
      </c>
      <c r="B2354" s="253" t="s">
        <v>3781</v>
      </c>
      <c r="C2354" s="265"/>
      <c r="D2354" s="343"/>
      <c r="E2354" s="343"/>
      <c r="F2354" s="343"/>
    </row>
    <row r="2355" spans="1:6" ht="22.9" customHeight="1" x14ac:dyDescent="0.25">
      <c r="A2355" s="338" t="s">
        <v>3782</v>
      </c>
      <c r="B2355" s="253" t="s">
        <v>7586</v>
      </c>
      <c r="C2355" s="264" t="s">
        <v>52</v>
      </c>
      <c r="D2355" s="340">
        <v>5.36</v>
      </c>
      <c r="E2355" s="340">
        <v>4.1500000000000004</v>
      </c>
      <c r="F2355" s="340">
        <v>9.51</v>
      </c>
    </row>
    <row r="2356" spans="1:6" ht="22.9" customHeight="1" x14ac:dyDescent="0.25">
      <c r="A2356" s="338" t="s">
        <v>3783</v>
      </c>
      <c r="B2356" s="253" t="s">
        <v>7587</v>
      </c>
      <c r="C2356" s="264" t="s">
        <v>52</v>
      </c>
      <c r="D2356" s="340">
        <v>7</v>
      </c>
      <c r="E2356" s="340">
        <v>4.1500000000000004</v>
      </c>
      <c r="F2356" s="340">
        <v>11.15</v>
      </c>
    </row>
    <row r="2357" spans="1:6" ht="12.75" customHeight="1" x14ac:dyDescent="0.2">
      <c r="A2357" s="336" t="s">
        <v>3784</v>
      </c>
      <c r="B2357" s="251" t="s">
        <v>7588</v>
      </c>
      <c r="C2357" s="252" t="s">
        <v>52</v>
      </c>
      <c r="D2357" s="337">
        <v>7.21</v>
      </c>
      <c r="E2357" s="337">
        <v>4.1500000000000004</v>
      </c>
      <c r="F2357" s="337">
        <v>11.36</v>
      </c>
    </row>
    <row r="2358" spans="1:6" ht="12.75" customHeight="1" x14ac:dyDescent="0.25">
      <c r="A2358" s="338" t="s">
        <v>7589</v>
      </c>
      <c r="B2358" s="253" t="s">
        <v>3785</v>
      </c>
      <c r="C2358" s="264"/>
      <c r="D2358" s="340"/>
      <c r="E2358" s="340"/>
      <c r="F2358" s="340"/>
    </row>
    <row r="2359" spans="1:6" ht="12.75" customHeight="1" x14ac:dyDescent="0.25">
      <c r="A2359" s="338" t="s">
        <v>3786</v>
      </c>
      <c r="B2359" s="253" t="s">
        <v>7590</v>
      </c>
      <c r="C2359" s="264" t="s">
        <v>52</v>
      </c>
      <c r="D2359" s="340">
        <v>9.75</v>
      </c>
      <c r="E2359" s="340">
        <v>5.95</v>
      </c>
      <c r="F2359" s="340">
        <v>15.7</v>
      </c>
    </row>
    <row r="2360" spans="1:6" ht="12.75" customHeight="1" x14ac:dyDescent="0.25">
      <c r="A2360" s="338" t="s">
        <v>3787</v>
      </c>
      <c r="B2360" s="253" t="s">
        <v>7591</v>
      </c>
      <c r="C2360" s="264" t="s">
        <v>52</v>
      </c>
      <c r="D2360" s="340">
        <v>3.84</v>
      </c>
      <c r="E2360" s="340">
        <v>5.95</v>
      </c>
      <c r="F2360" s="340">
        <v>9.7899999999999991</v>
      </c>
    </row>
    <row r="2361" spans="1:6" ht="12.75" customHeight="1" x14ac:dyDescent="0.25">
      <c r="A2361" s="338" t="s">
        <v>7592</v>
      </c>
      <c r="B2361" s="253" t="s">
        <v>3788</v>
      </c>
      <c r="C2361" s="264"/>
      <c r="D2361" s="340"/>
      <c r="E2361" s="340"/>
      <c r="F2361" s="340"/>
    </row>
    <row r="2362" spans="1:6" ht="12.75" customHeight="1" x14ac:dyDescent="0.25">
      <c r="A2362" s="338" t="s">
        <v>3789</v>
      </c>
      <c r="B2362" s="253" t="s">
        <v>7593</v>
      </c>
      <c r="C2362" s="264" t="s">
        <v>52</v>
      </c>
      <c r="D2362" s="340">
        <v>5.15</v>
      </c>
      <c r="E2362" s="340">
        <v>5.95</v>
      </c>
      <c r="F2362" s="340">
        <v>11.1</v>
      </c>
    </row>
    <row r="2363" spans="1:6" ht="12.75" customHeight="1" x14ac:dyDescent="0.25">
      <c r="A2363" s="338" t="s">
        <v>3790</v>
      </c>
      <c r="B2363" s="253" t="s">
        <v>7594</v>
      </c>
      <c r="C2363" s="264" t="s">
        <v>52</v>
      </c>
      <c r="D2363" s="340">
        <v>10.32</v>
      </c>
      <c r="E2363" s="340">
        <v>5.95</v>
      </c>
      <c r="F2363" s="340">
        <v>16.27</v>
      </c>
    </row>
    <row r="2364" spans="1:6" ht="12.75" customHeight="1" x14ac:dyDescent="0.25">
      <c r="A2364" s="338" t="s">
        <v>7595</v>
      </c>
      <c r="B2364" s="253" t="s">
        <v>3791</v>
      </c>
      <c r="C2364" s="264"/>
      <c r="D2364" s="340"/>
      <c r="E2364" s="340"/>
      <c r="F2364" s="340"/>
    </row>
    <row r="2365" spans="1:6" ht="12.75" customHeight="1" x14ac:dyDescent="0.25">
      <c r="A2365" s="338" t="s">
        <v>3792</v>
      </c>
      <c r="B2365" s="253" t="s">
        <v>3793</v>
      </c>
      <c r="C2365" s="264" t="s">
        <v>52</v>
      </c>
      <c r="D2365" s="340">
        <v>2.57</v>
      </c>
      <c r="E2365" s="340">
        <v>4.57</v>
      </c>
      <c r="F2365" s="340">
        <v>7.14</v>
      </c>
    </row>
    <row r="2366" spans="1:6" ht="12.75" customHeight="1" x14ac:dyDescent="0.2">
      <c r="A2366" s="336" t="s">
        <v>3794</v>
      </c>
      <c r="B2366" s="251" t="s">
        <v>3795</v>
      </c>
      <c r="C2366" s="252" t="s">
        <v>52</v>
      </c>
      <c r="D2366" s="337">
        <v>12.07</v>
      </c>
      <c r="E2366" s="337">
        <v>4.57</v>
      </c>
      <c r="F2366" s="337">
        <v>16.64</v>
      </c>
    </row>
    <row r="2367" spans="1:6" ht="22.9" customHeight="1" x14ac:dyDescent="0.25">
      <c r="A2367" s="338" t="s">
        <v>3796</v>
      </c>
      <c r="B2367" s="253" t="s">
        <v>3797</v>
      </c>
      <c r="C2367" s="264" t="s">
        <v>52</v>
      </c>
      <c r="D2367" s="340">
        <v>5.22</v>
      </c>
      <c r="E2367" s="340">
        <v>3.52</v>
      </c>
      <c r="F2367" s="340">
        <v>8.74</v>
      </c>
    </row>
    <row r="2368" spans="1:6" ht="12.75" customHeight="1" x14ac:dyDescent="0.2">
      <c r="A2368" s="336" t="s">
        <v>3798</v>
      </c>
      <c r="B2368" s="251" t="s">
        <v>3799</v>
      </c>
      <c r="C2368" s="252" t="s">
        <v>52</v>
      </c>
      <c r="D2368" s="337">
        <v>2.76</v>
      </c>
      <c r="E2368" s="337">
        <v>4.57</v>
      </c>
      <c r="F2368" s="337">
        <v>7.33</v>
      </c>
    </row>
    <row r="2369" spans="1:6" ht="12.75" customHeight="1" x14ac:dyDescent="0.25">
      <c r="A2369" s="338" t="s">
        <v>3800</v>
      </c>
      <c r="B2369" s="253" t="s">
        <v>3801</v>
      </c>
      <c r="C2369" s="264" t="s">
        <v>52</v>
      </c>
      <c r="D2369" s="340">
        <v>2.71</v>
      </c>
      <c r="E2369" s="340">
        <v>3.52</v>
      </c>
      <c r="F2369" s="340">
        <v>6.23</v>
      </c>
    </row>
    <row r="2370" spans="1:6" ht="12.75" customHeight="1" x14ac:dyDescent="0.25">
      <c r="A2370" s="338" t="s">
        <v>3802</v>
      </c>
      <c r="B2370" s="253" t="s">
        <v>7596</v>
      </c>
      <c r="C2370" s="264" t="s">
        <v>52</v>
      </c>
      <c r="D2370" s="340">
        <v>16.48</v>
      </c>
      <c r="E2370" s="340">
        <v>4.57</v>
      </c>
      <c r="F2370" s="340">
        <v>21.05</v>
      </c>
    </row>
    <row r="2371" spans="1:6" ht="12.75" customHeight="1" x14ac:dyDescent="0.25">
      <c r="A2371" s="338" t="s">
        <v>3803</v>
      </c>
      <c r="B2371" s="253" t="s">
        <v>3804</v>
      </c>
      <c r="C2371" s="264" t="s">
        <v>52</v>
      </c>
      <c r="D2371" s="340">
        <v>3.9</v>
      </c>
      <c r="E2371" s="340">
        <v>4.57</v>
      </c>
      <c r="F2371" s="340">
        <v>8.4700000000000006</v>
      </c>
    </row>
    <row r="2372" spans="1:6" ht="12.75" customHeight="1" x14ac:dyDescent="0.25">
      <c r="A2372" s="338" t="s">
        <v>7597</v>
      </c>
      <c r="B2372" s="253" t="s">
        <v>7598</v>
      </c>
      <c r="C2372" s="264"/>
      <c r="D2372" s="340"/>
      <c r="E2372" s="340"/>
      <c r="F2372" s="340"/>
    </row>
    <row r="2373" spans="1:6" ht="12.75" customHeight="1" x14ac:dyDescent="0.2">
      <c r="A2373" s="336" t="s">
        <v>3805</v>
      </c>
      <c r="B2373" s="251" t="s">
        <v>7599</v>
      </c>
      <c r="C2373" s="252" t="s">
        <v>569</v>
      </c>
      <c r="D2373" s="337">
        <v>9.11</v>
      </c>
      <c r="E2373" s="337">
        <v>6.91</v>
      </c>
      <c r="F2373" s="337">
        <v>16.02</v>
      </c>
    </row>
    <row r="2374" spans="1:6" ht="12.75" customHeight="1" x14ac:dyDescent="0.25">
      <c r="A2374" s="338" t="s">
        <v>3806</v>
      </c>
      <c r="B2374" s="253" t="s">
        <v>3807</v>
      </c>
      <c r="C2374" s="264" t="s">
        <v>52</v>
      </c>
      <c r="D2374" s="340"/>
      <c r="E2374" s="340">
        <v>5.95</v>
      </c>
      <c r="F2374" s="340">
        <v>5.95</v>
      </c>
    </row>
    <row r="2375" spans="1:6" ht="12.75" customHeight="1" x14ac:dyDescent="0.25">
      <c r="A2375" s="338" t="s">
        <v>3808</v>
      </c>
      <c r="B2375" s="253" t="s">
        <v>3809</v>
      </c>
      <c r="C2375" s="264" t="s">
        <v>52</v>
      </c>
      <c r="D2375" s="340"/>
      <c r="E2375" s="340">
        <v>11.88</v>
      </c>
      <c r="F2375" s="340">
        <v>11.88</v>
      </c>
    </row>
    <row r="2376" spans="1:6" ht="12.75" customHeight="1" x14ac:dyDescent="0.25">
      <c r="A2376" s="338" t="s">
        <v>7600</v>
      </c>
      <c r="B2376" s="253" t="s">
        <v>3810</v>
      </c>
      <c r="C2376" s="264"/>
      <c r="D2376" s="340"/>
      <c r="E2376" s="340"/>
      <c r="F2376" s="340"/>
    </row>
    <row r="2377" spans="1:6" ht="12.75" customHeight="1" x14ac:dyDescent="0.25">
      <c r="A2377" s="338" t="s">
        <v>3811</v>
      </c>
      <c r="B2377" s="253" t="s">
        <v>7601</v>
      </c>
      <c r="C2377" s="264" t="s">
        <v>52</v>
      </c>
      <c r="D2377" s="340">
        <v>1.7</v>
      </c>
      <c r="E2377" s="340">
        <v>0.83</v>
      </c>
      <c r="F2377" s="340">
        <v>2.5299999999999998</v>
      </c>
    </row>
    <row r="2378" spans="1:6" ht="12.75" customHeight="1" x14ac:dyDescent="0.25">
      <c r="A2378" s="338" t="s">
        <v>3812</v>
      </c>
      <c r="B2378" s="253" t="s">
        <v>7602</v>
      </c>
      <c r="C2378" s="264" t="s">
        <v>52</v>
      </c>
      <c r="D2378" s="340">
        <v>2.54</v>
      </c>
      <c r="E2378" s="340">
        <v>0.83</v>
      </c>
      <c r="F2378" s="340">
        <v>3.37</v>
      </c>
    </row>
    <row r="2379" spans="1:6" ht="12.75" customHeight="1" x14ac:dyDescent="0.25">
      <c r="A2379" s="338" t="s">
        <v>3813</v>
      </c>
      <c r="B2379" s="253" t="s">
        <v>7603</v>
      </c>
      <c r="C2379" s="264" t="s">
        <v>52</v>
      </c>
      <c r="D2379" s="340">
        <v>3.95</v>
      </c>
      <c r="E2379" s="340">
        <v>0.83</v>
      </c>
      <c r="F2379" s="340">
        <v>4.78</v>
      </c>
    </row>
    <row r="2380" spans="1:6" ht="12.75" customHeight="1" x14ac:dyDescent="0.25">
      <c r="A2380" s="338" t="s">
        <v>3814</v>
      </c>
      <c r="B2380" s="253" t="s">
        <v>7604</v>
      </c>
      <c r="C2380" s="264" t="s">
        <v>52</v>
      </c>
      <c r="D2380" s="340">
        <v>5.55</v>
      </c>
      <c r="E2380" s="340">
        <v>0.83</v>
      </c>
      <c r="F2380" s="340">
        <v>6.38</v>
      </c>
    </row>
    <row r="2381" spans="1:6" ht="12.75" customHeight="1" x14ac:dyDescent="0.25">
      <c r="A2381" s="338" t="s">
        <v>3815</v>
      </c>
      <c r="B2381" s="253" t="s">
        <v>7605</v>
      </c>
      <c r="C2381" s="264" t="s">
        <v>52</v>
      </c>
      <c r="D2381" s="340">
        <v>9.2799999999999994</v>
      </c>
      <c r="E2381" s="340">
        <v>3.32</v>
      </c>
      <c r="F2381" s="340">
        <v>12.6</v>
      </c>
    </row>
    <row r="2382" spans="1:6" ht="12.75" customHeight="1" x14ac:dyDescent="0.2">
      <c r="A2382" s="336" t="s">
        <v>332</v>
      </c>
      <c r="B2382" s="251" t="s">
        <v>7606</v>
      </c>
      <c r="C2382" s="252" t="s">
        <v>52</v>
      </c>
      <c r="D2382" s="337">
        <v>14.32</v>
      </c>
      <c r="E2382" s="337">
        <v>3.73</v>
      </c>
      <c r="F2382" s="337">
        <v>18.05</v>
      </c>
    </row>
    <row r="2383" spans="1:6" ht="12.75" customHeight="1" x14ac:dyDescent="0.25">
      <c r="A2383" s="338" t="s">
        <v>333</v>
      </c>
      <c r="B2383" s="253" t="s">
        <v>7607</v>
      </c>
      <c r="C2383" s="264" t="s">
        <v>52</v>
      </c>
      <c r="D2383" s="340">
        <v>21.76</v>
      </c>
      <c r="E2383" s="340">
        <v>4.1500000000000004</v>
      </c>
      <c r="F2383" s="340">
        <v>25.91</v>
      </c>
    </row>
    <row r="2384" spans="1:6" ht="12.75" customHeight="1" x14ac:dyDescent="0.25">
      <c r="A2384" s="338" t="s">
        <v>3816</v>
      </c>
      <c r="B2384" s="253" t="s">
        <v>7608</v>
      </c>
      <c r="C2384" s="264" t="s">
        <v>52</v>
      </c>
      <c r="D2384" s="340">
        <v>31.84</v>
      </c>
      <c r="E2384" s="340">
        <v>6.22</v>
      </c>
      <c r="F2384" s="340">
        <v>38.06</v>
      </c>
    </row>
    <row r="2385" spans="1:6" ht="12.75" customHeight="1" x14ac:dyDescent="0.25">
      <c r="A2385" s="338" t="s">
        <v>3817</v>
      </c>
      <c r="B2385" s="253" t="s">
        <v>7609</v>
      </c>
      <c r="C2385" s="264" t="s">
        <v>52</v>
      </c>
      <c r="D2385" s="340">
        <v>43.55</v>
      </c>
      <c r="E2385" s="340">
        <v>8.2899999999999991</v>
      </c>
      <c r="F2385" s="340">
        <v>51.84</v>
      </c>
    </row>
    <row r="2386" spans="1:6" ht="12.75" customHeight="1" x14ac:dyDescent="0.25">
      <c r="A2386" s="338" t="s">
        <v>334</v>
      </c>
      <c r="B2386" s="253" t="s">
        <v>7610</v>
      </c>
      <c r="C2386" s="264" t="s">
        <v>52</v>
      </c>
      <c r="D2386" s="340">
        <v>55.48</v>
      </c>
      <c r="E2386" s="340">
        <v>10.37</v>
      </c>
      <c r="F2386" s="340">
        <v>65.849999999999994</v>
      </c>
    </row>
    <row r="2387" spans="1:6" ht="12.75" customHeight="1" x14ac:dyDescent="0.25">
      <c r="A2387" s="338" t="s">
        <v>3818</v>
      </c>
      <c r="B2387" s="253" t="s">
        <v>7611</v>
      </c>
      <c r="C2387" s="264" t="s">
        <v>52</v>
      </c>
      <c r="D2387" s="340">
        <v>73.349999999999994</v>
      </c>
      <c r="E2387" s="340">
        <v>12.44</v>
      </c>
      <c r="F2387" s="340">
        <v>85.79</v>
      </c>
    </row>
    <row r="2388" spans="1:6" ht="12.75" customHeight="1" x14ac:dyDescent="0.25">
      <c r="A2388" s="338" t="s">
        <v>3819</v>
      </c>
      <c r="B2388" s="253" t="s">
        <v>7612</v>
      </c>
      <c r="C2388" s="264" t="s">
        <v>52</v>
      </c>
      <c r="D2388" s="340">
        <v>100.79</v>
      </c>
      <c r="E2388" s="340">
        <v>14.51</v>
      </c>
      <c r="F2388" s="340">
        <v>115.3</v>
      </c>
    </row>
    <row r="2389" spans="1:6" ht="12.75" customHeight="1" x14ac:dyDescent="0.25">
      <c r="A2389" s="338" t="s">
        <v>3820</v>
      </c>
      <c r="B2389" s="253" t="s">
        <v>7613</v>
      </c>
      <c r="C2389" s="264" t="s">
        <v>52</v>
      </c>
      <c r="D2389" s="340">
        <v>127.03</v>
      </c>
      <c r="E2389" s="340">
        <v>14.51</v>
      </c>
      <c r="F2389" s="340">
        <v>141.54</v>
      </c>
    </row>
    <row r="2390" spans="1:6" ht="12.75" customHeight="1" x14ac:dyDescent="0.25">
      <c r="A2390" s="338" t="s">
        <v>3821</v>
      </c>
      <c r="B2390" s="253" t="s">
        <v>7614</v>
      </c>
      <c r="C2390" s="264" t="s">
        <v>52</v>
      </c>
      <c r="D2390" s="340">
        <v>157.54</v>
      </c>
      <c r="E2390" s="340">
        <v>16.59</v>
      </c>
      <c r="F2390" s="340">
        <v>174.13</v>
      </c>
    </row>
    <row r="2391" spans="1:6" ht="12.75" customHeight="1" x14ac:dyDescent="0.25">
      <c r="A2391" s="338" t="s">
        <v>3822</v>
      </c>
      <c r="B2391" s="253" t="s">
        <v>7615</v>
      </c>
      <c r="C2391" s="264" t="s">
        <v>52</v>
      </c>
      <c r="D2391" s="340">
        <v>202.56</v>
      </c>
      <c r="E2391" s="340">
        <v>18.66</v>
      </c>
      <c r="F2391" s="340">
        <v>221.22</v>
      </c>
    </row>
    <row r="2392" spans="1:6" ht="12.75" customHeight="1" x14ac:dyDescent="0.25">
      <c r="A2392" s="338" t="s">
        <v>3823</v>
      </c>
      <c r="B2392" s="253" t="s">
        <v>7616</v>
      </c>
      <c r="C2392" s="264" t="s">
        <v>52</v>
      </c>
      <c r="D2392" s="340">
        <v>5.45</v>
      </c>
      <c r="E2392" s="340">
        <v>1.65</v>
      </c>
      <c r="F2392" s="340">
        <v>7.1</v>
      </c>
    </row>
    <row r="2393" spans="1:6" ht="12.75" customHeight="1" x14ac:dyDescent="0.25">
      <c r="A2393" s="338" t="s">
        <v>3824</v>
      </c>
      <c r="B2393" s="253" t="s">
        <v>7617</v>
      </c>
      <c r="C2393" s="264" t="s">
        <v>52</v>
      </c>
      <c r="D2393" s="340">
        <v>5.58</v>
      </c>
      <c r="E2393" s="340">
        <v>0.83</v>
      </c>
      <c r="F2393" s="340">
        <v>6.41</v>
      </c>
    </row>
    <row r="2394" spans="1:6" ht="12.75" customHeight="1" x14ac:dyDescent="0.25">
      <c r="A2394" s="338" t="s">
        <v>3825</v>
      </c>
      <c r="B2394" s="253" t="s">
        <v>7618</v>
      </c>
      <c r="C2394" s="264" t="s">
        <v>52</v>
      </c>
      <c r="D2394" s="340">
        <v>8.4</v>
      </c>
      <c r="E2394" s="340">
        <v>2.0699999999999998</v>
      </c>
      <c r="F2394" s="340">
        <v>10.47</v>
      </c>
    </row>
    <row r="2395" spans="1:6" ht="12.75" customHeight="1" x14ac:dyDescent="0.2">
      <c r="A2395" s="336" t="s">
        <v>3826</v>
      </c>
      <c r="B2395" s="251" t="s">
        <v>7619</v>
      </c>
      <c r="C2395" s="252" t="s">
        <v>52</v>
      </c>
      <c r="D2395" s="337">
        <v>31.5</v>
      </c>
      <c r="E2395" s="337">
        <v>4.1500000000000004</v>
      </c>
      <c r="F2395" s="337">
        <v>35.65</v>
      </c>
    </row>
    <row r="2396" spans="1:6" ht="25.5" customHeight="1" x14ac:dyDescent="0.25">
      <c r="A2396" s="338" t="s">
        <v>3827</v>
      </c>
      <c r="B2396" s="254" t="s">
        <v>7620</v>
      </c>
      <c r="C2396" s="264" t="s">
        <v>52</v>
      </c>
      <c r="D2396" s="340">
        <v>74.42</v>
      </c>
      <c r="E2396" s="340">
        <v>12.44</v>
      </c>
      <c r="F2396" s="340">
        <v>86.86</v>
      </c>
    </row>
    <row r="2397" spans="1:6" ht="12" customHeight="1" x14ac:dyDescent="0.25">
      <c r="A2397" s="333" t="s">
        <v>3828</v>
      </c>
      <c r="B2397" s="247" t="s">
        <v>7621</v>
      </c>
      <c r="C2397" s="247" t="s">
        <v>52</v>
      </c>
      <c r="D2397" s="334">
        <v>116.83</v>
      </c>
      <c r="E2397" s="335">
        <v>16.59</v>
      </c>
      <c r="F2397" s="335">
        <v>133.41999999999999</v>
      </c>
    </row>
    <row r="2398" spans="1:6" ht="25.5" customHeight="1" x14ac:dyDescent="0.25">
      <c r="A2398" s="338" t="s">
        <v>3829</v>
      </c>
      <c r="B2398" s="254" t="s">
        <v>7622</v>
      </c>
      <c r="C2398" s="264" t="s">
        <v>52</v>
      </c>
      <c r="D2398" s="340">
        <v>35.229999999999997</v>
      </c>
      <c r="E2398" s="340">
        <v>5.39</v>
      </c>
      <c r="F2398" s="340">
        <v>40.619999999999997</v>
      </c>
    </row>
    <row r="2399" spans="1:6" ht="25.5" customHeight="1" x14ac:dyDescent="0.25">
      <c r="A2399" s="338" t="s">
        <v>7623</v>
      </c>
      <c r="B2399" s="254" t="s">
        <v>3830</v>
      </c>
      <c r="C2399" s="264"/>
      <c r="D2399" s="340"/>
      <c r="E2399" s="340"/>
      <c r="F2399" s="340"/>
    </row>
    <row r="2400" spans="1:6" ht="12.75" customHeight="1" x14ac:dyDescent="0.25">
      <c r="A2400" s="338" t="s">
        <v>3831</v>
      </c>
      <c r="B2400" s="253" t="s">
        <v>7624</v>
      </c>
      <c r="C2400" s="264" t="s">
        <v>52</v>
      </c>
      <c r="D2400" s="340">
        <v>5.51</v>
      </c>
      <c r="E2400" s="340">
        <v>4.97</v>
      </c>
      <c r="F2400" s="340">
        <v>10.48</v>
      </c>
    </row>
    <row r="2401" spans="1:6" ht="25.5" customHeight="1" x14ac:dyDescent="0.25">
      <c r="A2401" s="338" t="s">
        <v>3832</v>
      </c>
      <c r="B2401" s="254" t="s">
        <v>7625</v>
      </c>
      <c r="C2401" s="264" t="s">
        <v>52</v>
      </c>
      <c r="D2401" s="340">
        <v>8.91</v>
      </c>
      <c r="E2401" s="340">
        <v>6.22</v>
      </c>
      <c r="F2401" s="340">
        <v>15.13</v>
      </c>
    </row>
    <row r="2402" spans="1:6" ht="12.75" customHeight="1" x14ac:dyDescent="0.25">
      <c r="A2402" s="338" t="s">
        <v>3833</v>
      </c>
      <c r="B2402" s="253" t="s">
        <v>7626</v>
      </c>
      <c r="C2402" s="264" t="s">
        <v>52</v>
      </c>
      <c r="D2402" s="340">
        <v>13.86</v>
      </c>
      <c r="E2402" s="340">
        <v>7.47</v>
      </c>
      <c r="F2402" s="340">
        <v>21.33</v>
      </c>
    </row>
    <row r="2403" spans="1:6" ht="25.5" customHeight="1" x14ac:dyDescent="0.25">
      <c r="A2403" s="338" t="s">
        <v>3834</v>
      </c>
      <c r="B2403" s="254" t="s">
        <v>7627</v>
      </c>
      <c r="C2403" s="264" t="s">
        <v>52</v>
      </c>
      <c r="D2403" s="340">
        <v>20.23</v>
      </c>
      <c r="E2403" s="340">
        <v>8.7100000000000009</v>
      </c>
      <c r="F2403" s="340">
        <v>28.94</v>
      </c>
    </row>
    <row r="2404" spans="1:6" ht="25.5" customHeight="1" x14ac:dyDescent="0.25">
      <c r="A2404" s="338" t="s">
        <v>3835</v>
      </c>
      <c r="B2404" s="254" t="s">
        <v>7628</v>
      </c>
      <c r="C2404" s="264" t="s">
        <v>52</v>
      </c>
      <c r="D2404" s="340">
        <v>17.29</v>
      </c>
      <c r="E2404" s="340">
        <v>4.97</v>
      </c>
      <c r="F2404" s="340">
        <v>22.26</v>
      </c>
    </row>
    <row r="2405" spans="1:6" ht="25.5" customHeight="1" x14ac:dyDescent="0.25">
      <c r="A2405" s="338" t="s">
        <v>3836</v>
      </c>
      <c r="B2405" s="254" t="s">
        <v>7629</v>
      </c>
      <c r="C2405" s="264" t="s">
        <v>52</v>
      </c>
      <c r="D2405" s="340">
        <v>26.33</v>
      </c>
      <c r="E2405" s="340">
        <v>11.61</v>
      </c>
      <c r="F2405" s="340">
        <v>37.94</v>
      </c>
    </row>
    <row r="2406" spans="1:6" ht="25.5" customHeight="1" x14ac:dyDescent="0.25">
      <c r="A2406" s="338" t="s">
        <v>7630</v>
      </c>
      <c r="B2406" s="254" t="s">
        <v>3837</v>
      </c>
      <c r="C2406" s="264"/>
      <c r="D2406" s="340"/>
      <c r="E2406" s="340"/>
      <c r="F2406" s="340"/>
    </row>
    <row r="2407" spans="1:6" ht="25.5" customHeight="1" x14ac:dyDescent="0.25">
      <c r="A2407" s="338" t="s">
        <v>3838</v>
      </c>
      <c r="B2407" s="254" t="s">
        <v>7631</v>
      </c>
      <c r="C2407" s="264" t="s">
        <v>52</v>
      </c>
      <c r="D2407" s="340">
        <v>64.650000000000006</v>
      </c>
      <c r="E2407" s="340">
        <v>1.25</v>
      </c>
      <c r="F2407" s="340">
        <v>65.900000000000006</v>
      </c>
    </row>
    <row r="2408" spans="1:6" ht="25.5" customHeight="1" x14ac:dyDescent="0.25">
      <c r="A2408" s="338" t="s">
        <v>3839</v>
      </c>
      <c r="B2408" s="254" t="s">
        <v>7632</v>
      </c>
      <c r="C2408" s="264" t="s">
        <v>52</v>
      </c>
      <c r="D2408" s="340">
        <v>106.5</v>
      </c>
      <c r="E2408" s="340">
        <v>1.25</v>
      </c>
      <c r="F2408" s="340">
        <v>107.75</v>
      </c>
    </row>
    <row r="2409" spans="1:6" ht="25.5" customHeight="1" x14ac:dyDescent="0.25">
      <c r="A2409" s="338" t="s">
        <v>7633</v>
      </c>
      <c r="B2409" s="254" t="s">
        <v>7634</v>
      </c>
      <c r="C2409" s="264"/>
      <c r="D2409" s="340"/>
      <c r="E2409" s="340"/>
      <c r="F2409" s="340"/>
    </row>
    <row r="2410" spans="1:6" ht="25.5" customHeight="1" x14ac:dyDescent="0.25">
      <c r="A2410" s="338" t="s">
        <v>3840</v>
      </c>
      <c r="B2410" s="254" t="s">
        <v>7635</v>
      </c>
      <c r="C2410" s="264" t="s">
        <v>52</v>
      </c>
      <c r="D2410" s="340">
        <v>2.31</v>
      </c>
      <c r="E2410" s="340">
        <v>1.65</v>
      </c>
      <c r="F2410" s="340">
        <v>3.96</v>
      </c>
    </row>
    <row r="2411" spans="1:6" ht="25.5" customHeight="1" x14ac:dyDescent="0.25">
      <c r="A2411" s="338" t="s">
        <v>3841</v>
      </c>
      <c r="B2411" s="254" t="s">
        <v>7636</v>
      </c>
      <c r="C2411" s="264" t="s">
        <v>52</v>
      </c>
      <c r="D2411" s="340">
        <v>3.35</v>
      </c>
      <c r="E2411" s="340">
        <v>2.0699999999999998</v>
      </c>
      <c r="F2411" s="340">
        <v>5.42</v>
      </c>
    </row>
    <row r="2412" spans="1:6" ht="25.5" customHeight="1" x14ac:dyDescent="0.25">
      <c r="A2412" s="338" t="s">
        <v>3842</v>
      </c>
      <c r="B2412" s="254" t="s">
        <v>7637</v>
      </c>
      <c r="C2412" s="264" t="s">
        <v>52</v>
      </c>
      <c r="D2412" s="340">
        <v>4.67</v>
      </c>
      <c r="E2412" s="340">
        <v>2.4900000000000002</v>
      </c>
      <c r="F2412" s="340">
        <v>7.16</v>
      </c>
    </row>
    <row r="2413" spans="1:6" ht="25.5" customHeight="1" x14ac:dyDescent="0.25">
      <c r="A2413" s="338" t="s">
        <v>3843</v>
      </c>
      <c r="B2413" s="254" t="s">
        <v>7638</v>
      </c>
      <c r="C2413" s="264" t="s">
        <v>52</v>
      </c>
      <c r="D2413" s="340">
        <v>6.55</v>
      </c>
      <c r="E2413" s="340">
        <v>2.9</v>
      </c>
      <c r="F2413" s="340">
        <v>9.4499999999999993</v>
      </c>
    </row>
    <row r="2414" spans="1:6" ht="12.75" customHeight="1" x14ac:dyDescent="0.2">
      <c r="A2414" s="336" t="s">
        <v>3844</v>
      </c>
      <c r="B2414" s="251" t="s">
        <v>7639</v>
      </c>
      <c r="C2414" s="252" t="s">
        <v>52</v>
      </c>
      <c r="D2414" s="337">
        <v>10.48</v>
      </c>
      <c r="E2414" s="337">
        <v>3.32</v>
      </c>
      <c r="F2414" s="337">
        <v>13.8</v>
      </c>
    </row>
    <row r="2415" spans="1:6" ht="25.5" customHeight="1" x14ac:dyDescent="0.25">
      <c r="A2415" s="338" t="s">
        <v>3845</v>
      </c>
      <c r="B2415" s="254" t="s">
        <v>7640</v>
      </c>
      <c r="C2415" s="264" t="s">
        <v>52</v>
      </c>
      <c r="D2415" s="340">
        <v>15.43</v>
      </c>
      <c r="E2415" s="340">
        <v>3.73</v>
      </c>
      <c r="F2415" s="340">
        <v>19.16</v>
      </c>
    </row>
    <row r="2416" spans="1:6" ht="25.5" customHeight="1" x14ac:dyDescent="0.25">
      <c r="A2416" s="338" t="s">
        <v>3846</v>
      </c>
      <c r="B2416" s="254" t="s">
        <v>7641</v>
      </c>
      <c r="C2416" s="264" t="s">
        <v>52</v>
      </c>
      <c r="D2416" s="340">
        <v>24.86</v>
      </c>
      <c r="E2416" s="340">
        <v>4.1500000000000004</v>
      </c>
      <c r="F2416" s="340">
        <v>29.01</v>
      </c>
    </row>
    <row r="2417" spans="1:6" ht="25.5" customHeight="1" x14ac:dyDescent="0.25">
      <c r="A2417" s="338" t="s">
        <v>3847</v>
      </c>
      <c r="B2417" s="254" t="s">
        <v>7642</v>
      </c>
      <c r="C2417" s="264" t="s">
        <v>52</v>
      </c>
      <c r="D2417" s="340">
        <v>31.85</v>
      </c>
      <c r="E2417" s="340">
        <v>6.22</v>
      </c>
      <c r="F2417" s="340">
        <v>38.07</v>
      </c>
    </row>
    <row r="2418" spans="1:6" ht="12.75" customHeight="1" x14ac:dyDescent="0.2">
      <c r="A2418" s="336" t="s">
        <v>3848</v>
      </c>
      <c r="B2418" s="251" t="s">
        <v>7643</v>
      </c>
      <c r="C2418" s="252" t="s">
        <v>52</v>
      </c>
      <c r="D2418" s="337">
        <v>49.01</v>
      </c>
      <c r="E2418" s="337">
        <v>8.2899999999999991</v>
      </c>
      <c r="F2418" s="337">
        <v>57.3</v>
      </c>
    </row>
    <row r="2419" spans="1:6" ht="12.75" customHeight="1" x14ac:dyDescent="0.25">
      <c r="A2419" s="338" t="s">
        <v>3849</v>
      </c>
      <c r="B2419" s="253" t="s">
        <v>7644</v>
      </c>
      <c r="C2419" s="264" t="s">
        <v>52</v>
      </c>
      <c r="D2419" s="340">
        <v>65.17</v>
      </c>
      <c r="E2419" s="340">
        <v>10.37</v>
      </c>
      <c r="F2419" s="340">
        <v>75.540000000000006</v>
      </c>
    </row>
    <row r="2420" spans="1:6" ht="12.75" customHeight="1" x14ac:dyDescent="0.25">
      <c r="A2420" s="338" t="s">
        <v>3850</v>
      </c>
      <c r="B2420" s="253" t="s">
        <v>7645</v>
      </c>
      <c r="C2420" s="264" t="s">
        <v>52</v>
      </c>
      <c r="D2420" s="340">
        <v>84.13</v>
      </c>
      <c r="E2420" s="340">
        <v>12.44</v>
      </c>
      <c r="F2420" s="340">
        <v>96.57</v>
      </c>
    </row>
    <row r="2421" spans="1:6" ht="12.75" customHeight="1" x14ac:dyDescent="0.2">
      <c r="A2421" s="336" t="s">
        <v>3851</v>
      </c>
      <c r="B2421" s="251" t="s">
        <v>7646</v>
      </c>
      <c r="C2421" s="252" t="s">
        <v>52</v>
      </c>
      <c r="D2421" s="337">
        <v>113.56</v>
      </c>
      <c r="E2421" s="337">
        <v>14.51</v>
      </c>
      <c r="F2421" s="337">
        <v>128.07</v>
      </c>
    </row>
    <row r="2422" spans="1:6" ht="12.75" customHeight="1" x14ac:dyDescent="0.25">
      <c r="A2422" s="338" t="s">
        <v>3852</v>
      </c>
      <c r="B2422" s="253" t="s">
        <v>7647</v>
      </c>
      <c r="C2422" s="264" t="s">
        <v>52</v>
      </c>
      <c r="D2422" s="340">
        <v>133.76</v>
      </c>
      <c r="E2422" s="340">
        <v>16.59</v>
      </c>
      <c r="F2422" s="340">
        <v>150.35</v>
      </c>
    </row>
    <row r="2423" spans="1:6" ht="12.75" customHeight="1" x14ac:dyDescent="0.25">
      <c r="A2423" s="338" t="s">
        <v>3853</v>
      </c>
      <c r="B2423" s="253" t="s">
        <v>7648</v>
      </c>
      <c r="C2423" s="264" t="s">
        <v>52</v>
      </c>
      <c r="D2423" s="340">
        <v>170.43</v>
      </c>
      <c r="E2423" s="340">
        <v>18.66</v>
      </c>
      <c r="F2423" s="340">
        <v>189.09</v>
      </c>
    </row>
    <row r="2424" spans="1:6" ht="12.75" customHeight="1" x14ac:dyDescent="0.2">
      <c r="A2424" s="336" t="s">
        <v>3854</v>
      </c>
      <c r="B2424" s="251" t="s">
        <v>7649</v>
      </c>
      <c r="C2424" s="252" t="s">
        <v>52</v>
      </c>
      <c r="D2424" s="337">
        <v>222.7</v>
      </c>
      <c r="E2424" s="337">
        <v>20.74</v>
      </c>
      <c r="F2424" s="337">
        <v>243.44</v>
      </c>
    </row>
    <row r="2425" spans="1:6" ht="12.75" customHeight="1" x14ac:dyDescent="0.25">
      <c r="A2425" s="338" t="s">
        <v>7650</v>
      </c>
      <c r="B2425" s="253" t="s">
        <v>3855</v>
      </c>
      <c r="C2425" s="264"/>
      <c r="D2425" s="340"/>
      <c r="E2425" s="340"/>
      <c r="F2425" s="340"/>
    </row>
    <row r="2426" spans="1:6" ht="12.75" customHeight="1" x14ac:dyDescent="0.25">
      <c r="A2426" s="338" t="s">
        <v>3856</v>
      </c>
      <c r="B2426" s="253" t="s">
        <v>7651</v>
      </c>
      <c r="C2426" s="264" t="s">
        <v>52</v>
      </c>
      <c r="D2426" s="340">
        <v>4.6100000000000003</v>
      </c>
      <c r="E2426" s="340">
        <v>2.0699999999999998</v>
      </c>
      <c r="F2426" s="340">
        <v>6.68</v>
      </c>
    </row>
    <row r="2427" spans="1:6" ht="12.75" customHeight="1" x14ac:dyDescent="0.25">
      <c r="A2427" s="338" t="s">
        <v>3857</v>
      </c>
      <c r="B2427" s="253" t="s">
        <v>7652</v>
      </c>
      <c r="C2427" s="264" t="s">
        <v>52</v>
      </c>
      <c r="D2427" s="340">
        <v>7.53</v>
      </c>
      <c r="E2427" s="340">
        <v>4.1500000000000004</v>
      </c>
      <c r="F2427" s="340">
        <v>11.68</v>
      </c>
    </row>
    <row r="2428" spans="1:6" ht="12.75" customHeight="1" x14ac:dyDescent="0.25">
      <c r="A2428" s="338" t="s">
        <v>3858</v>
      </c>
      <c r="B2428" s="253" t="s">
        <v>7653</v>
      </c>
      <c r="C2428" s="264" t="s">
        <v>52</v>
      </c>
      <c r="D2428" s="340">
        <v>9.9700000000000006</v>
      </c>
      <c r="E2428" s="340">
        <v>4.1500000000000004</v>
      </c>
      <c r="F2428" s="340">
        <v>14.12</v>
      </c>
    </row>
    <row r="2429" spans="1:6" ht="12.75" customHeight="1" x14ac:dyDescent="0.25">
      <c r="A2429" s="338" t="s">
        <v>3859</v>
      </c>
      <c r="B2429" s="253" t="s">
        <v>7654</v>
      </c>
      <c r="C2429" s="264" t="s">
        <v>52</v>
      </c>
      <c r="D2429" s="340">
        <v>13.13</v>
      </c>
      <c r="E2429" s="340">
        <v>4.1500000000000004</v>
      </c>
      <c r="F2429" s="340">
        <v>17.28</v>
      </c>
    </row>
    <row r="2430" spans="1:6" ht="12.75" customHeight="1" x14ac:dyDescent="0.25">
      <c r="A2430" s="338" t="s">
        <v>3860</v>
      </c>
      <c r="B2430" s="253" t="s">
        <v>7655</v>
      </c>
      <c r="C2430" s="264" t="s">
        <v>52</v>
      </c>
      <c r="D2430" s="340">
        <v>21.39</v>
      </c>
      <c r="E2430" s="340">
        <v>4.1500000000000004</v>
      </c>
      <c r="F2430" s="340">
        <v>25.54</v>
      </c>
    </row>
    <row r="2431" spans="1:6" ht="12.75" customHeight="1" x14ac:dyDescent="0.25">
      <c r="A2431" s="338" t="s">
        <v>7656</v>
      </c>
      <c r="B2431" s="253" t="s">
        <v>7657</v>
      </c>
      <c r="C2431" s="264"/>
      <c r="D2431" s="340"/>
      <c r="E2431" s="340"/>
      <c r="F2431" s="340"/>
    </row>
    <row r="2432" spans="1:6" ht="12.75" customHeight="1" x14ac:dyDescent="0.2">
      <c r="A2432" s="336" t="s">
        <v>3861</v>
      </c>
      <c r="B2432" s="251" t="s">
        <v>7658</v>
      </c>
      <c r="C2432" s="252" t="s">
        <v>52</v>
      </c>
      <c r="D2432" s="337">
        <v>1.43</v>
      </c>
      <c r="E2432" s="337">
        <v>1.65</v>
      </c>
      <c r="F2432" s="337">
        <v>3.08</v>
      </c>
    </row>
    <row r="2433" spans="1:6" ht="12.75" customHeight="1" x14ac:dyDescent="0.25">
      <c r="A2433" s="338" t="s">
        <v>3862</v>
      </c>
      <c r="B2433" s="253" t="s">
        <v>7659</v>
      </c>
      <c r="C2433" s="264" t="s">
        <v>52</v>
      </c>
      <c r="D2433" s="340">
        <v>2.15</v>
      </c>
      <c r="E2433" s="340">
        <v>2.0699999999999998</v>
      </c>
      <c r="F2433" s="340">
        <v>4.22</v>
      </c>
    </row>
    <row r="2434" spans="1:6" ht="24" customHeight="1" x14ac:dyDescent="0.25">
      <c r="A2434" s="338" t="s">
        <v>3863</v>
      </c>
      <c r="B2434" s="253" t="s">
        <v>7660</v>
      </c>
      <c r="C2434" s="264" t="s">
        <v>52</v>
      </c>
      <c r="D2434" s="339">
        <v>3.57</v>
      </c>
      <c r="E2434" s="340">
        <v>2.4900000000000002</v>
      </c>
      <c r="F2434" s="340">
        <v>6.06</v>
      </c>
    </row>
    <row r="2435" spans="1:6" ht="22.5" customHeight="1" x14ac:dyDescent="0.25">
      <c r="A2435" s="338" t="s">
        <v>3864</v>
      </c>
      <c r="B2435" s="253" t="s">
        <v>7661</v>
      </c>
      <c r="C2435" s="264" t="s">
        <v>52</v>
      </c>
      <c r="D2435" s="339">
        <v>5.3</v>
      </c>
      <c r="E2435" s="340">
        <v>2.9</v>
      </c>
      <c r="F2435" s="340">
        <v>8.1999999999999993</v>
      </c>
    </row>
    <row r="2436" spans="1:6" ht="12" customHeight="1" x14ac:dyDescent="0.25">
      <c r="A2436" s="333" t="s">
        <v>3865</v>
      </c>
      <c r="B2436" s="247" t="s">
        <v>7662</v>
      </c>
      <c r="C2436" s="247" t="s">
        <v>52</v>
      </c>
      <c r="D2436" s="334">
        <v>9.41</v>
      </c>
      <c r="E2436" s="335">
        <v>3.32</v>
      </c>
      <c r="F2436" s="335">
        <v>12.73</v>
      </c>
    </row>
    <row r="2437" spans="1:6" ht="12.75" customHeight="1" x14ac:dyDescent="0.2">
      <c r="A2437" s="336" t="s">
        <v>7663</v>
      </c>
      <c r="B2437" s="251" t="s">
        <v>7664</v>
      </c>
      <c r="C2437" s="252"/>
      <c r="D2437" s="337"/>
      <c r="E2437" s="337"/>
      <c r="F2437" s="337"/>
    </row>
    <row r="2438" spans="1:6" ht="22.9" customHeight="1" x14ac:dyDescent="0.25">
      <c r="A2438" s="338" t="s">
        <v>3866</v>
      </c>
      <c r="B2438" s="253" t="s">
        <v>3867</v>
      </c>
      <c r="C2438" s="264" t="s">
        <v>52</v>
      </c>
      <c r="D2438" s="340">
        <v>4.76</v>
      </c>
      <c r="E2438" s="340">
        <v>10.37</v>
      </c>
      <c r="F2438" s="340">
        <v>15.13</v>
      </c>
    </row>
    <row r="2439" spans="1:6" ht="24" customHeight="1" x14ac:dyDescent="0.25">
      <c r="A2439" s="338" t="s">
        <v>7665</v>
      </c>
      <c r="B2439" s="253" t="s">
        <v>3868</v>
      </c>
      <c r="C2439" s="264"/>
      <c r="D2439" s="340"/>
      <c r="E2439" s="340"/>
      <c r="F2439" s="340"/>
    </row>
    <row r="2440" spans="1:6" ht="22.9" customHeight="1" x14ac:dyDescent="0.25">
      <c r="A2440" s="338" t="s">
        <v>7666</v>
      </c>
      <c r="B2440" s="253" t="s">
        <v>3869</v>
      </c>
      <c r="C2440" s="264"/>
      <c r="D2440" s="340"/>
      <c r="E2440" s="340"/>
      <c r="F2440" s="340"/>
    </row>
    <row r="2441" spans="1:6" ht="22.9" customHeight="1" x14ac:dyDescent="0.25">
      <c r="A2441" s="338" t="s">
        <v>3870</v>
      </c>
      <c r="B2441" s="253" t="s">
        <v>3871</v>
      </c>
      <c r="C2441" s="264" t="s">
        <v>569</v>
      </c>
      <c r="D2441" s="340">
        <v>4.8</v>
      </c>
      <c r="E2441" s="340">
        <v>10.37</v>
      </c>
      <c r="F2441" s="340">
        <v>15.17</v>
      </c>
    </row>
    <row r="2442" spans="1:6" ht="22.9" customHeight="1" x14ac:dyDescent="0.25">
      <c r="A2442" s="338" t="s">
        <v>3872</v>
      </c>
      <c r="B2442" s="253" t="s">
        <v>3873</v>
      </c>
      <c r="C2442" s="264" t="s">
        <v>569</v>
      </c>
      <c r="D2442" s="340">
        <v>5.28</v>
      </c>
      <c r="E2442" s="340">
        <v>10.37</v>
      </c>
      <c r="F2442" s="340">
        <v>15.65</v>
      </c>
    </row>
    <row r="2443" spans="1:6" ht="22.9" customHeight="1" x14ac:dyDescent="0.25">
      <c r="A2443" s="338" t="s">
        <v>3874</v>
      </c>
      <c r="B2443" s="253" t="s">
        <v>3875</v>
      </c>
      <c r="C2443" s="264" t="s">
        <v>569</v>
      </c>
      <c r="D2443" s="340">
        <v>8</v>
      </c>
      <c r="E2443" s="340">
        <v>12.44</v>
      </c>
      <c r="F2443" s="340">
        <v>20.440000000000001</v>
      </c>
    </row>
    <row r="2444" spans="1:6" ht="22.9" customHeight="1" x14ac:dyDescent="0.25">
      <c r="A2444" s="338" t="s">
        <v>3876</v>
      </c>
      <c r="B2444" s="253" t="s">
        <v>3877</v>
      </c>
      <c r="C2444" s="264" t="s">
        <v>569</v>
      </c>
      <c r="D2444" s="340">
        <v>2.89</v>
      </c>
      <c r="E2444" s="340">
        <v>10.37</v>
      </c>
      <c r="F2444" s="340">
        <v>13.26</v>
      </c>
    </row>
    <row r="2445" spans="1:6" ht="22.9" customHeight="1" x14ac:dyDescent="0.25">
      <c r="A2445" s="338" t="s">
        <v>7667</v>
      </c>
      <c r="B2445" s="253" t="s">
        <v>3878</v>
      </c>
      <c r="C2445" s="264"/>
      <c r="D2445" s="340"/>
      <c r="E2445" s="340"/>
      <c r="F2445" s="340"/>
    </row>
    <row r="2446" spans="1:6" ht="22.9" customHeight="1" x14ac:dyDescent="0.25">
      <c r="A2446" s="338" t="s">
        <v>3879</v>
      </c>
      <c r="B2446" s="253" t="s">
        <v>3880</v>
      </c>
      <c r="C2446" s="264" t="s">
        <v>569</v>
      </c>
      <c r="D2446" s="340">
        <v>37.81</v>
      </c>
      <c r="E2446" s="340">
        <v>33.18</v>
      </c>
      <c r="F2446" s="340">
        <v>70.989999999999995</v>
      </c>
    </row>
    <row r="2447" spans="1:6" ht="22.9" customHeight="1" x14ac:dyDescent="0.25">
      <c r="A2447" s="338" t="s">
        <v>3881</v>
      </c>
      <c r="B2447" s="253" t="s">
        <v>3882</v>
      </c>
      <c r="C2447" s="264" t="s">
        <v>569</v>
      </c>
      <c r="D2447" s="340">
        <v>12.21</v>
      </c>
      <c r="E2447" s="340">
        <v>12.44</v>
      </c>
      <c r="F2447" s="340">
        <v>24.65</v>
      </c>
    </row>
    <row r="2448" spans="1:6" ht="22.9" customHeight="1" x14ac:dyDescent="0.25">
      <c r="A2448" s="338" t="s">
        <v>336</v>
      </c>
      <c r="B2448" s="253" t="s">
        <v>335</v>
      </c>
      <c r="C2448" s="264" t="s">
        <v>569</v>
      </c>
      <c r="D2448" s="340">
        <v>19.989999999999998</v>
      </c>
      <c r="E2448" s="340">
        <v>12.44</v>
      </c>
      <c r="F2448" s="340">
        <v>32.43</v>
      </c>
    </row>
    <row r="2449" spans="1:6" ht="22.9" customHeight="1" x14ac:dyDescent="0.25">
      <c r="A2449" s="338" t="s">
        <v>338</v>
      </c>
      <c r="B2449" s="253" t="s">
        <v>337</v>
      </c>
      <c r="C2449" s="264" t="s">
        <v>569</v>
      </c>
      <c r="D2449" s="340">
        <v>25.66</v>
      </c>
      <c r="E2449" s="340">
        <v>12.44</v>
      </c>
      <c r="F2449" s="340">
        <v>38.1</v>
      </c>
    </row>
    <row r="2450" spans="1:6" ht="22.9" customHeight="1" x14ac:dyDescent="0.25">
      <c r="A2450" s="338" t="s">
        <v>3883</v>
      </c>
      <c r="B2450" s="253" t="s">
        <v>3884</v>
      </c>
      <c r="C2450" s="264" t="s">
        <v>569</v>
      </c>
      <c r="D2450" s="340">
        <v>56.89</v>
      </c>
      <c r="E2450" s="340">
        <v>16.59</v>
      </c>
      <c r="F2450" s="340">
        <v>73.48</v>
      </c>
    </row>
    <row r="2451" spans="1:6" ht="22.9" customHeight="1" x14ac:dyDescent="0.25">
      <c r="A2451" s="338" t="s">
        <v>3885</v>
      </c>
      <c r="B2451" s="253" t="s">
        <v>3886</v>
      </c>
      <c r="C2451" s="264" t="s">
        <v>569</v>
      </c>
      <c r="D2451" s="340">
        <v>157.41999999999999</v>
      </c>
      <c r="E2451" s="340">
        <v>16.59</v>
      </c>
      <c r="F2451" s="340">
        <v>174.01</v>
      </c>
    </row>
    <row r="2452" spans="1:6" ht="22.9" customHeight="1" x14ac:dyDescent="0.25">
      <c r="A2452" s="338" t="s">
        <v>3887</v>
      </c>
      <c r="B2452" s="253" t="s">
        <v>3888</v>
      </c>
      <c r="C2452" s="264" t="s">
        <v>569</v>
      </c>
      <c r="D2452" s="340">
        <v>215.08</v>
      </c>
      <c r="E2452" s="340">
        <v>20.74</v>
      </c>
      <c r="F2452" s="340">
        <v>235.82</v>
      </c>
    </row>
    <row r="2453" spans="1:6" ht="25.5" customHeight="1" x14ac:dyDescent="0.25">
      <c r="A2453" s="338" t="s">
        <v>3889</v>
      </c>
      <c r="B2453" s="254" t="s">
        <v>7668</v>
      </c>
      <c r="C2453" s="264" t="s">
        <v>569</v>
      </c>
      <c r="D2453" s="340">
        <v>224.07</v>
      </c>
      <c r="E2453" s="340">
        <v>12.44</v>
      </c>
      <c r="F2453" s="340">
        <v>236.51</v>
      </c>
    </row>
    <row r="2454" spans="1:6" ht="25.5" customHeight="1" x14ac:dyDescent="0.25">
      <c r="A2454" s="338" t="s">
        <v>3890</v>
      </c>
      <c r="B2454" s="254" t="s">
        <v>7669</v>
      </c>
      <c r="C2454" s="264" t="s">
        <v>569</v>
      </c>
      <c r="D2454" s="340">
        <v>444.82</v>
      </c>
      <c r="E2454" s="340">
        <v>12.44</v>
      </c>
      <c r="F2454" s="340">
        <v>457.26</v>
      </c>
    </row>
    <row r="2455" spans="1:6" ht="25.5" customHeight="1" x14ac:dyDescent="0.25">
      <c r="A2455" s="338" t="s">
        <v>3891</v>
      </c>
      <c r="B2455" s="254" t="s">
        <v>7670</v>
      </c>
      <c r="C2455" s="264" t="s">
        <v>569</v>
      </c>
      <c r="D2455" s="340">
        <v>444.08</v>
      </c>
      <c r="E2455" s="340">
        <v>12.44</v>
      </c>
      <c r="F2455" s="340">
        <v>456.52</v>
      </c>
    </row>
    <row r="2456" spans="1:6" ht="25.5" customHeight="1" x14ac:dyDescent="0.25">
      <c r="A2456" s="338" t="s">
        <v>3892</v>
      </c>
      <c r="B2456" s="254" t="s">
        <v>7671</v>
      </c>
      <c r="C2456" s="264" t="s">
        <v>569</v>
      </c>
      <c r="D2456" s="340">
        <v>1618.39</v>
      </c>
      <c r="E2456" s="340">
        <v>16.59</v>
      </c>
      <c r="F2456" s="340">
        <v>1634.98</v>
      </c>
    </row>
    <row r="2457" spans="1:6" ht="25.5" customHeight="1" x14ac:dyDescent="0.25">
      <c r="A2457" s="338" t="s">
        <v>3893</v>
      </c>
      <c r="B2457" s="254" t="s">
        <v>3894</v>
      </c>
      <c r="C2457" s="264" t="s">
        <v>569</v>
      </c>
      <c r="D2457" s="340">
        <v>25.18</v>
      </c>
      <c r="E2457" s="340">
        <v>12.44</v>
      </c>
      <c r="F2457" s="340">
        <v>37.619999999999997</v>
      </c>
    </row>
    <row r="2458" spans="1:6" ht="25.5" customHeight="1" x14ac:dyDescent="0.25">
      <c r="A2458" s="338" t="s">
        <v>3895</v>
      </c>
      <c r="B2458" s="254" t="s">
        <v>3896</v>
      </c>
      <c r="C2458" s="264" t="s">
        <v>569</v>
      </c>
      <c r="D2458" s="340">
        <v>74.34</v>
      </c>
      <c r="E2458" s="340">
        <v>12.44</v>
      </c>
      <c r="F2458" s="340">
        <v>86.78</v>
      </c>
    </row>
    <row r="2459" spans="1:6" ht="25.5" customHeight="1" x14ac:dyDescent="0.25">
      <c r="A2459" s="338" t="s">
        <v>3897</v>
      </c>
      <c r="B2459" s="254" t="s">
        <v>3898</v>
      </c>
      <c r="C2459" s="264" t="s">
        <v>569</v>
      </c>
      <c r="D2459" s="340">
        <v>179.47</v>
      </c>
      <c r="E2459" s="340">
        <v>16.59</v>
      </c>
      <c r="F2459" s="340">
        <v>196.06</v>
      </c>
    </row>
    <row r="2460" spans="1:6" ht="12.75" customHeight="1" x14ac:dyDescent="0.2">
      <c r="A2460" s="336" t="s">
        <v>7672</v>
      </c>
      <c r="B2460" s="251" t="s">
        <v>3899</v>
      </c>
      <c r="C2460" s="252"/>
      <c r="D2460" s="337"/>
      <c r="E2460" s="337"/>
      <c r="F2460" s="337"/>
    </row>
    <row r="2461" spans="1:6" ht="22.9" customHeight="1" x14ac:dyDescent="0.25">
      <c r="A2461" s="338" t="s">
        <v>3900</v>
      </c>
      <c r="B2461" s="253" t="s">
        <v>3901</v>
      </c>
      <c r="C2461" s="264" t="s">
        <v>780</v>
      </c>
      <c r="D2461" s="340">
        <v>16.54</v>
      </c>
      <c r="E2461" s="340">
        <v>12.44</v>
      </c>
      <c r="F2461" s="340">
        <v>28.98</v>
      </c>
    </row>
    <row r="2462" spans="1:6" ht="22.9" customHeight="1" x14ac:dyDescent="0.25">
      <c r="A2462" s="338" t="s">
        <v>3902</v>
      </c>
      <c r="B2462" s="253" t="s">
        <v>3903</v>
      </c>
      <c r="C2462" s="264" t="s">
        <v>569</v>
      </c>
      <c r="D2462" s="340">
        <v>22.09</v>
      </c>
      <c r="E2462" s="340">
        <v>12.44</v>
      </c>
      <c r="F2462" s="340">
        <v>34.53</v>
      </c>
    </row>
    <row r="2463" spans="1:6" ht="22.9" customHeight="1" x14ac:dyDescent="0.25">
      <c r="A2463" s="338" t="s">
        <v>3904</v>
      </c>
      <c r="B2463" s="253" t="s">
        <v>3905</v>
      </c>
      <c r="C2463" s="264" t="s">
        <v>569</v>
      </c>
      <c r="D2463" s="340">
        <v>57.97</v>
      </c>
      <c r="E2463" s="340">
        <v>12.44</v>
      </c>
      <c r="F2463" s="340">
        <v>70.41</v>
      </c>
    </row>
    <row r="2464" spans="1:6" ht="22.9" customHeight="1" x14ac:dyDescent="0.25">
      <c r="A2464" s="338" t="s">
        <v>3906</v>
      </c>
      <c r="B2464" s="253" t="s">
        <v>3907</v>
      </c>
      <c r="C2464" s="264" t="s">
        <v>780</v>
      </c>
      <c r="D2464" s="340">
        <v>263.27999999999997</v>
      </c>
      <c r="E2464" s="340">
        <v>12.44</v>
      </c>
      <c r="F2464" s="340">
        <v>275.72000000000003</v>
      </c>
    </row>
    <row r="2465" spans="1:6" ht="22.9" customHeight="1" x14ac:dyDescent="0.25">
      <c r="A2465" s="338" t="s">
        <v>3908</v>
      </c>
      <c r="B2465" s="253" t="s">
        <v>3909</v>
      </c>
      <c r="C2465" s="264" t="s">
        <v>780</v>
      </c>
      <c r="D2465" s="340">
        <v>229.43</v>
      </c>
      <c r="E2465" s="340">
        <v>12.44</v>
      </c>
      <c r="F2465" s="340">
        <v>241.87</v>
      </c>
    </row>
    <row r="2466" spans="1:6" ht="12" customHeight="1" x14ac:dyDescent="0.25">
      <c r="A2466" s="333" t="s">
        <v>3910</v>
      </c>
      <c r="B2466" s="247" t="s">
        <v>3911</v>
      </c>
      <c r="C2466" s="247" t="s">
        <v>780</v>
      </c>
      <c r="D2466" s="334">
        <v>16.84</v>
      </c>
      <c r="E2466" s="335">
        <v>12.44</v>
      </c>
      <c r="F2466" s="335">
        <v>29.28</v>
      </c>
    </row>
    <row r="2467" spans="1:6" ht="22.9" customHeight="1" x14ac:dyDescent="0.25">
      <c r="A2467" s="338" t="s">
        <v>3912</v>
      </c>
      <c r="B2467" s="253" t="s">
        <v>7673</v>
      </c>
      <c r="C2467" s="264" t="s">
        <v>780</v>
      </c>
      <c r="D2467" s="340">
        <v>250.87</v>
      </c>
      <c r="E2467" s="340">
        <v>12.44</v>
      </c>
      <c r="F2467" s="340">
        <v>263.31</v>
      </c>
    </row>
    <row r="2468" spans="1:6" ht="22.9" customHeight="1" x14ac:dyDescent="0.25">
      <c r="A2468" s="336" t="s">
        <v>3913</v>
      </c>
      <c r="B2468" s="251" t="s">
        <v>7674</v>
      </c>
      <c r="C2468" s="266" t="s">
        <v>569</v>
      </c>
      <c r="D2468" s="345">
        <v>10.76</v>
      </c>
      <c r="E2468" s="345">
        <v>12.44</v>
      </c>
      <c r="F2468" s="345">
        <v>23.2</v>
      </c>
    </row>
    <row r="2469" spans="1:6" ht="12.75" customHeight="1" x14ac:dyDescent="0.25">
      <c r="A2469" s="338" t="s">
        <v>339</v>
      </c>
      <c r="B2469" s="253" t="s">
        <v>7675</v>
      </c>
      <c r="C2469" s="264" t="s">
        <v>780</v>
      </c>
      <c r="D2469" s="340">
        <v>11.03</v>
      </c>
      <c r="E2469" s="340">
        <v>12.44</v>
      </c>
      <c r="F2469" s="340">
        <v>23.47</v>
      </c>
    </row>
    <row r="2470" spans="1:6" ht="12.75" customHeight="1" x14ac:dyDescent="0.25">
      <c r="A2470" s="338" t="s">
        <v>3914</v>
      </c>
      <c r="B2470" s="253" t="s">
        <v>7676</v>
      </c>
      <c r="C2470" s="264" t="s">
        <v>780</v>
      </c>
      <c r="D2470" s="340">
        <v>15.24</v>
      </c>
      <c r="E2470" s="340">
        <v>12.44</v>
      </c>
      <c r="F2470" s="340">
        <v>27.68</v>
      </c>
    </row>
    <row r="2471" spans="1:6" ht="25.5" customHeight="1" x14ac:dyDescent="0.25">
      <c r="A2471" s="336" t="s">
        <v>3915</v>
      </c>
      <c r="B2471" s="272" t="s">
        <v>3916</v>
      </c>
      <c r="C2471" s="266" t="s">
        <v>780</v>
      </c>
      <c r="D2471" s="345">
        <v>23.62</v>
      </c>
      <c r="E2471" s="345">
        <v>12.44</v>
      </c>
      <c r="F2471" s="345">
        <v>36.06</v>
      </c>
    </row>
    <row r="2472" spans="1:6" ht="25.5" customHeight="1" x14ac:dyDescent="0.25">
      <c r="A2472" s="338" t="s">
        <v>3917</v>
      </c>
      <c r="B2472" s="254" t="s">
        <v>3918</v>
      </c>
      <c r="C2472" s="264" t="s">
        <v>780</v>
      </c>
      <c r="D2472" s="340">
        <v>22.63</v>
      </c>
      <c r="E2472" s="340">
        <v>12.44</v>
      </c>
      <c r="F2472" s="340">
        <v>35.07</v>
      </c>
    </row>
    <row r="2473" spans="1:6" ht="25.5" customHeight="1" x14ac:dyDescent="0.25">
      <c r="A2473" s="338" t="s">
        <v>3919</v>
      </c>
      <c r="B2473" s="254" t="s">
        <v>3920</v>
      </c>
      <c r="C2473" s="264" t="s">
        <v>780</v>
      </c>
      <c r="D2473" s="340">
        <v>30.31</v>
      </c>
      <c r="E2473" s="340">
        <v>12.44</v>
      </c>
      <c r="F2473" s="340">
        <v>42.75</v>
      </c>
    </row>
    <row r="2474" spans="1:6" ht="25.5" customHeight="1" x14ac:dyDescent="0.25">
      <c r="A2474" s="338" t="s">
        <v>3921</v>
      </c>
      <c r="B2474" s="254" t="s">
        <v>7677</v>
      </c>
      <c r="C2474" s="264" t="s">
        <v>780</v>
      </c>
      <c r="D2474" s="340">
        <v>33.68</v>
      </c>
      <c r="E2474" s="340">
        <v>15.34</v>
      </c>
      <c r="F2474" s="340">
        <v>49.02</v>
      </c>
    </row>
    <row r="2475" spans="1:6" ht="25.5" customHeight="1" x14ac:dyDescent="0.25">
      <c r="A2475" s="338" t="s">
        <v>7678</v>
      </c>
      <c r="B2475" s="254" t="s">
        <v>3922</v>
      </c>
      <c r="C2475" s="264"/>
      <c r="D2475" s="340"/>
      <c r="E2475" s="340"/>
      <c r="F2475" s="340"/>
    </row>
    <row r="2476" spans="1:6" ht="25.5" customHeight="1" x14ac:dyDescent="0.25">
      <c r="A2476" s="338" t="s">
        <v>341</v>
      </c>
      <c r="B2476" s="254" t="s">
        <v>340</v>
      </c>
      <c r="C2476" s="264" t="s">
        <v>780</v>
      </c>
      <c r="D2476" s="340">
        <v>8.9</v>
      </c>
      <c r="E2476" s="340">
        <v>14.1</v>
      </c>
      <c r="F2476" s="340">
        <v>23</v>
      </c>
    </row>
    <row r="2477" spans="1:6" ht="25.5" customHeight="1" x14ac:dyDescent="0.25">
      <c r="A2477" s="338" t="s">
        <v>3923</v>
      </c>
      <c r="B2477" s="254" t="s">
        <v>3924</v>
      </c>
      <c r="C2477" s="264" t="s">
        <v>780</v>
      </c>
      <c r="D2477" s="340">
        <v>18.13</v>
      </c>
      <c r="E2477" s="340">
        <v>14.51</v>
      </c>
      <c r="F2477" s="340">
        <v>32.64</v>
      </c>
    </row>
    <row r="2478" spans="1:6" ht="25.5" customHeight="1" x14ac:dyDescent="0.25">
      <c r="A2478" s="338" t="s">
        <v>343</v>
      </c>
      <c r="B2478" s="254" t="s">
        <v>342</v>
      </c>
      <c r="C2478" s="264" t="s">
        <v>780</v>
      </c>
      <c r="D2478" s="340">
        <v>27.6</v>
      </c>
      <c r="E2478" s="340">
        <v>20.74</v>
      </c>
      <c r="F2478" s="340">
        <v>48.34</v>
      </c>
    </row>
    <row r="2479" spans="1:6" ht="25.5" customHeight="1" x14ac:dyDescent="0.25">
      <c r="A2479" s="338" t="s">
        <v>3925</v>
      </c>
      <c r="B2479" s="254" t="s">
        <v>3926</v>
      </c>
      <c r="C2479" s="264" t="s">
        <v>780</v>
      </c>
      <c r="D2479" s="340">
        <v>12.42</v>
      </c>
      <c r="E2479" s="340">
        <v>11.19</v>
      </c>
      <c r="F2479" s="340">
        <v>23.61</v>
      </c>
    </row>
    <row r="2480" spans="1:6" ht="25.5" customHeight="1" x14ac:dyDescent="0.25">
      <c r="A2480" s="338" t="s">
        <v>3927</v>
      </c>
      <c r="B2480" s="254" t="s">
        <v>3928</v>
      </c>
      <c r="C2480" s="264" t="s">
        <v>780</v>
      </c>
      <c r="D2480" s="340">
        <v>13.25</v>
      </c>
      <c r="E2480" s="340">
        <v>18.66</v>
      </c>
      <c r="F2480" s="340">
        <v>31.91</v>
      </c>
    </row>
    <row r="2481" spans="1:6" ht="25.5" customHeight="1" x14ac:dyDescent="0.25">
      <c r="A2481" s="338" t="s">
        <v>3929</v>
      </c>
      <c r="B2481" s="254" t="s">
        <v>3930</v>
      </c>
      <c r="C2481" s="264" t="s">
        <v>780</v>
      </c>
      <c r="D2481" s="340">
        <v>11.95</v>
      </c>
      <c r="E2481" s="340">
        <v>15.76</v>
      </c>
      <c r="F2481" s="340">
        <v>27.71</v>
      </c>
    </row>
    <row r="2482" spans="1:6" ht="25.5" customHeight="1" x14ac:dyDescent="0.25">
      <c r="A2482" s="338" t="s">
        <v>3931</v>
      </c>
      <c r="B2482" s="254" t="s">
        <v>3932</v>
      </c>
      <c r="C2482" s="264" t="s">
        <v>780</v>
      </c>
      <c r="D2482" s="340">
        <v>15.03</v>
      </c>
      <c r="E2482" s="340">
        <v>18.66</v>
      </c>
      <c r="F2482" s="340">
        <v>33.69</v>
      </c>
    </row>
    <row r="2483" spans="1:6" ht="25.5" customHeight="1" x14ac:dyDescent="0.25">
      <c r="A2483" s="338" t="s">
        <v>3933</v>
      </c>
      <c r="B2483" s="254" t="s">
        <v>3934</v>
      </c>
      <c r="C2483" s="264" t="s">
        <v>780</v>
      </c>
      <c r="D2483" s="340">
        <v>22.61</v>
      </c>
      <c r="E2483" s="340">
        <v>20.74</v>
      </c>
      <c r="F2483" s="340">
        <v>43.35</v>
      </c>
    </row>
    <row r="2484" spans="1:6" ht="25.5" customHeight="1" x14ac:dyDescent="0.25">
      <c r="A2484" s="338" t="s">
        <v>3935</v>
      </c>
      <c r="B2484" s="254" t="s">
        <v>3936</v>
      </c>
      <c r="C2484" s="264" t="s">
        <v>780</v>
      </c>
      <c r="D2484" s="340">
        <v>42.68</v>
      </c>
      <c r="E2484" s="340">
        <v>14.51</v>
      </c>
      <c r="F2484" s="340">
        <v>57.19</v>
      </c>
    </row>
    <row r="2485" spans="1:6" ht="25.5" customHeight="1" x14ac:dyDescent="0.25">
      <c r="A2485" s="338" t="s">
        <v>3937</v>
      </c>
      <c r="B2485" s="254" t="s">
        <v>3938</v>
      </c>
      <c r="C2485" s="264" t="s">
        <v>780</v>
      </c>
      <c r="D2485" s="340">
        <v>32.5</v>
      </c>
      <c r="E2485" s="340">
        <v>14.51</v>
      </c>
      <c r="F2485" s="340">
        <v>47.01</v>
      </c>
    </row>
    <row r="2486" spans="1:6" ht="25.5" customHeight="1" x14ac:dyDescent="0.25">
      <c r="A2486" s="338" t="s">
        <v>3939</v>
      </c>
      <c r="B2486" s="254" t="s">
        <v>7679</v>
      </c>
      <c r="C2486" s="264" t="s">
        <v>780</v>
      </c>
      <c r="D2486" s="340">
        <v>13.65</v>
      </c>
      <c r="E2486" s="340">
        <v>10.37</v>
      </c>
      <c r="F2486" s="340">
        <v>24.02</v>
      </c>
    </row>
    <row r="2487" spans="1:6" ht="12.75" customHeight="1" x14ac:dyDescent="0.2">
      <c r="A2487" s="336" t="s">
        <v>3940</v>
      </c>
      <c r="B2487" s="251" t="s">
        <v>3941</v>
      </c>
      <c r="C2487" s="252" t="s">
        <v>780</v>
      </c>
      <c r="D2487" s="337">
        <v>80.02</v>
      </c>
      <c r="E2487" s="337">
        <v>15.76</v>
      </c>
      <c r="F2487" s="337">
        <v>95.78</v>
      </c>
    </row>
    <row r="2488" spans="1:6" ht="22.9" customHeight="1" x14ac:dyDescent="0.25">
      <c r="A2488" s="338" t="s">
        <v>3942</v>
      </c>
      <c r="B2488" s="253" t="s">
        <v>3943</v>
      </c>
      <c r="C2488" s="264" t="s">
        <v>569</v>
      </c>
      <c r="D2488" s="340">
        <v>36.99</v>
      </c>
      <c r="E2488" s="340">
        <v>12.44</v>
      </c>
      <c r="F2488" s="340">
        <v>49.43</v>
      </c>
    </row>
    <row r="2489" spans="1:6" ht="12.75" customHeight="1" x14ac:dyDescent="0.25">
      <c r="A2489" s="338" t="s">
        <v>3944</v>
      </c>
      <c r="B2489" s="253" t="s">
        <v>7680</v>
      </c>
      <c r="C2489" s="264" t="s">
        <v>569</v>
      </c>
      <c r="D2489" s="340">
        <v>91.6</v>
      </c>
      <c r="E2489" s="340">
        <v>20.74</v>
      </c>
      <c r="F2489" s="340">
        <v>112.34</v>
      </c>
    </row>
    <row r="2490" spans="1:6" ht="12.75" customHeight="1" x14ac:dyDescent="0.25">
      <c r="A2490" s="338" t="s">
        <v>7681</v>
      </c>
      <c r="B2490" s="253" t="s">
        <v>3945</v>
      </c>
      <c r="C2490" s="264"/>
      <c r="D2490" s="340"/>
      <c r="E2490" s="340"/>
      <c r="F2490" s="340"/>
    </row>
    <row r="2491" spans="1:6" ht="22.9" customHeight="1" x14ac:dyDescent="0.25">
      <c r="A2491" s="338" t="s">
        <v>3946</v>
      </c>
      <c r="B2491" s="253" t="s">
        <v>3947</v>
      </c>
      <c r="C2491" s="264" t="s">
        <v>780</v>
      </c>
      <c r="D2491" s="340">
        <v>13.91</v>
      </c>
      <c r="E2491" s="340">
        <v>20.74</v>
      </c>
      <c r="F2491" s="340">
        <v>34.65</v>
      </c>
    </row>
    <row r="2492" spans="1:6" ht="22.9" customHeight="1" x14ac:dyDescent="0.25">
      <c r="A2492" s="338" t="s">
        <v>344</v>
      </c>
      <c r="B2492" s="253" t="s">
        <v>3948</v>
      </c>
      <c r="C2492" s="264" t="s">
        <v>780</v>
      </c>
      <c r="D2492" s="340">
        <v>20.059999999999999</v>
      </c>
      <c r="E2492" s="340">
        <v>20.74</v>
      </c>
      <c r="F2492" s="340">
        <v>40.799999999999997</v>
      </c>
    </row>
    <row r="2493" spans="1:6" ht="25.5" customHeight="1" x14ac:dyDescent="0.25">
      <c r="A2493" s="336" t="s">
        <v>3949</v>
      </c>
      <c r="B2493" s="272" t="s">
        <v>3950</v>
      </c>
      <c r="C2493" s="266" t="s">
        <v>780</v>
      </c>
      <c r="D2493" s="345">
        <v>35.71</v>
      </c>
      <c r="E2493" s="345">
        <v>20.74</v>
      </c>
      <c r="F2493" s="345">
        <v>56.45</v>
      </c>
    </row>
    <row r="2494" spans="1:6" ht="25.5" customHeight="1" x14ac:dyDescent="0.25">
      <c r="A2494" s="338" t="s">
        <v>3951</v>
      </c>
      <c r="B2494" s="254" t="s">
        <v>3952</v>
      </c>
      <c r="C2494" s="264" t="s">
        <v>780</v>
      </c>
      <c r="D2494" s="340">
        <v>35.54</v>
      </c>
      <c r="E2494" s="340">
        <v>20.74</v>
      </c>
      <c r="F2494" s="340">
        <v>56.28</v>
      </c>
    </row>
    <row r="2495" spans="1:6" ht="25.5" customHeight="1" x14ac:dyDescent="0.25">
      <c r="A2495" s="338" t="s">
        <v>3953</v>
      </c>
      <c r="B2495" s="254" t="s">
        <v>3954</v>
      </c>
      <c r="C2495" s="264" t="s">
        <v>780</v>
      </c>
      <c r="D2495" s="340">
        <v>83.34</v>
      </c>
      <c r="E2495" s="340">
        <v>20.74</v>
      </c>
      <c r="F2495" s="340">
        <v>104.08</v>
      </c>
    </row>
    <row r="2496" spans="1:6" ht="25.5" customHeight="1" x14ac:dyDescent="0.25">
      <c r="A2496" s="338" t="s">
        <v>3955</v>
      </c>
      <c r="B2496" s="254" t="s">
        <v>3956</v>
      </c>
      <c r="C2496" s="264" t="s">
        <v>780</v>
      </c>
      <c r="D2496" s="340">
        <v>181</v>
      </c>
      <c r="E2496" s="340">
        <v>20.74</v>
      </c>
      <c r="F2496" s="340">
        <v>201.74</v>
      </c>
    </row>
    <row r="2497" spans="1:6" ht="25.5" customHeight="1" x14ac:dyDescent="0.25">
      <c r="A2497" s="338" t="s">
        <v>3957</v>
      </c>
      <c r="B2497" s="254" t="s">
        <v>3958</v>
      </c>
      <c r="C2497" s="264" t="s">
        <v>780</v>
      </c>
      <c r="D2497" s="340">
        <v>194.32</v>
      </c>
      <c r="E2497" s="340">
        <v>20.74</v>
      </c>
      <c r="F2497" s="340">
        <v>215.06</v>
      </c>
    </row>
    <row r="2498" spans="1:6" ht="12" customHeight="1" x14ac:dyDescent="0.25">
      <c r="A2498" s="333" t="s">
        <v>3959</v>
      </c>
      <c r="B2498" s="247" t="s">
        <v>3960</v>
      </c>
      <c r="C2498" s="247" t="s">
        <v>780</v>
      </c>
      <c r="D2498" s="334">
        <v>318.06</v>
      </c>
      <c r="E2498" s="335">
        <v>20.74</v>
      </c>
      <c r="F2498" s="335">
        <v>338.8</v>
      </c>
    </row>
    <row r="2499" spans="1:6" ht="25.5" customHeight="1" x14ac:dyDescent="0.25">
      <c r="A2499" s="338" t="s">
        <v>3961</v>
      </c>
      <c r="B2499" s="254" t="s">
        <v>7682</v>
      </c>
      <c r="C2499" s="264" t="s">
        <v>780</v>
      </c>
      <c r="D2499" s="340">
        <v>18.48</v>
      </c>
      <c r="E2499" s="340">
        <v>20.74</v>
      </c>
      <c r="F2499" s="340">
        <v>39.22</v>
      </c>
    </row>
    <row r="2500" spans="1:6" ht="12.75" customHeight="1" x14ac:dyDescent="0.2">
      <c r="A2500" s="336" t="s">
        <v>7683</v>
      </c>
      <c r="B2500" s="251" t="s">
        <v>3962</v>
      </c>
      <c r="C2500" s="252"/>
      <c r="D2500" s="337"/>
      <c r="E2500" s="337"/>
      <c r="F2500" s="337"/>
    </row>
    <row r="2501" spans="1:6" ht="12.75" customHeight="1" x14ac:dyDescent="0.25">
      <c r="A2501" s="338" t="s">
        <v>346</v>
      </c>
      <c r="B2501" s="253" t="s">
        <v>345</v>
      </c>
      <c r="C2501" s="264" t="s">
        <v>569</v>
      </c>
      <c r="D2501" s="340">
        <v>3.44</v>
      </c>
      <c r="E2501" s="340">
        <v>10.37</v>
      </c>
      <c r="F2501" s="340">
        <v>13.81</v>
      </c>
    </row>
    <row r="2502" spans="1:6" ht="22.9" customHeight="1" x14ac:dyDescent="0.25">
      <c r="A2502" s="336" t="s">
        <v>3963</v>
      </c>
      <c r="B2502" s="251" t="s">
        <v>3964</v>
      </c>
      <c r="C2502" s="266" t="s">
        <v>569</v>
      </c>
      <c r="D2502" s="345">
        <v>7.12</v>
      </c>
      <c r="E2502" s="345">
        <v>10.37</v>
      </c>
      <c r="F2502" s="345">
        <v>17.489999999999998</v>
      </c>
    </row>
    <row r="2503" spans="1:6" ht="12.75" customHeight="1" x14ac:dyDescent="0.2">
      <c r="A2503" s="336" t="s">
        <v>347</v>
      </c>
      <c r="B2503" s="251" t="s">
        <v>348</v>
      </c>
      <c r="C2503" s="252" t="s">
        <v>569</v>
      </c>
      <c r="D2503" s="337">
        <v>7.87</v>
      </c>
      <c r="E2503" s="337">
        <v>10.37</v>
      </c>
      <c r="F2503" s="337">
        <v>18.239999999999998</v>
      </c>
    </row>
    <row r="2504" spans="1:6" ht="12.75" customHeight="1" x14ac:dyDescent="0.25">
      <c r="A2504" s="338" t="s">
        <v>7684</v>
      </c>
      <c r="B2504" s="253" t="s">
        <v>3965</v>
      </c>
      <c r="C2504" s="264"/>
      <c r="D2504" s="340"/>
      <c r="E2504" s="340"/>
      <c r="F2504" s="340"/>
    </row>
    <row r="2505" spans="1:6" ht="12.75" customHeight="1" x14ac:dyDescent="0.25">
      <c r="A2505" s="338" t="s">
        <v>3966</v>
      </c>
      <c r="B2505" s="253" t="s">
        <v>7685</v>
      </c>
      <c r="C2505" s="264" t="s">
        <v>569</v>
      </c>
      <c r="D2505" s="340">
        <v>245.63</v>
      </c>
      <c r="E2505" s="340">
        <v>20.74</v>
      </c>
      <c r="F2505" s="340">
        <v>266.37</v>
      </c>
    </row>
    <row r="2506" spans="1:6" ht="12.75" customHeight="1" x14ac:dyDescent="0.25">
      <c r="A2506" s="338" t="s">
        <v>3967</v>
      </c>
      <c r="B2506" s="253" t="s">
        <v>7686</v>
      </c>
      <c r="C2506" s="264" t="s">
        <v>569</v>
      </c>
      <c r="D2506" s="340">
        <v>275.17</v>
      </c>
      <c r="E2506" s="340">
        <v>20.74</v>
      </c>
      <c r="F2506" s="340">
        <v>295.91000000000003</v>
      </c>
    </row>
    <row r="2507" spans="1:6" ht="12.75" customHeight="1" x14ac:dyDescent="0.25">
      <c r="A2507" s="338" t="s">
        <v>3968</v>
      </c>
      <c r="B2507" s="253" t="s">
        <v>7687</v>
      </c>
      <c r="C2507" s="264" t="s">
        <v>569</v>
      </c>
      <c r="D2507" s="340">
        <v>316.32</v>
      </c>
      <c r="E2507" s="340">
        <v>20.74</v>
      </c>
      <c r="F2507" s="340">
        <v>337.06</v>
      </c>
    </row>
    <row r="2508" spans="1:6" ht="12.75" customHeight="1" x14ac:dyDescent="0.2">
      <c r="A2508" s="336" t="s">
        <v>3969</v>
      </c>
      <c r="B2508" s="251" t="s">
        <v>7688</v>
      </c>
      <c r="C2508" s="252" t="s">
        <v>569</v>
      </c>
      <c r="D2508" s="337">
        <v>306.54000000000002</v>
      </c>
      <c r="E2508" s="337">
        <v>20.74</v>
      </c>
      <c r="F2508" s="337">
        <v>327.27999999999997</v>
      </c>
    </row>
    <row r="2509" spans="1:6" ht="12.75" customHeight="1" x14ac:dyDescent="0.25">
      <c r="A2509" s="338" t="s">
        <v>3970</v>
      </c>
      <c r="B2509" s="253" t="s">
        <v>7689</v>
      </c>
      <c r="C2509" s="264" t="s">
        <v>569</v>
      </c>
      <c r="D2509" s="340">
        <v>361.7</v>
      </c>
      <c r="E2509" s="340">
        <v>20.74</v>
      </c>
      <c r="F2509" s="340">
        <v>382.44</v>
      </c>
    </row>
    <row r="2510" spans="1:6" ht="22.9" customHeight="1" x14ac:dyDescent="0.25">
      <c r="A2510" s="338" t="s">
        <v>3971</v>
      </c>
      <c r="B2510" s="253" t="s">
        <v>7690</v>
      </c>
      <c r="C2510" s="264" t="s">
        <v>569</v>
      </c>
      <c r="D2510" s="340">
        <v>514.84</v>
      </c>
      <c r="E2510" s="340">
        <v>20.74</v>
      </c>
      <c r="F2510" s="340">
        <v>535.58000000000004</v>
      </c>
    </row>
    <row r="2511" spans="1:6" ht="22.9" customHeight="1" x14ac:dyDescent="0.25">
      <c r="A2511" s="338" t="s">
        <v>3972</v>
      </c>
      <c r="B2511" s="253" t="s">
        <v>7691</v>
      </c>
      <c r="C2511" s="264" t="s">
        <v>569</v>
      </c>
      <c r="D2511" s="340">
        <v>807.9</v>
      </c>
      <c r="E2511" s="340">
        <v>20.74</v>
      </c>
      <c r="F2511" s="340">
        <v>828.64</v>
      </c>
    </row>
    <row r="2512" spans="1:6" ht="22.9" customHeight="1" x14ac:dyDescent="0.25">
      <c r="A2512" s="338" t="s">
        <v>3973</v>
      </c>
      <c r="B2512" s="253" t="s">
        <v>7692</v>
      </c>
      <c r="C2512" s="264" t="s">
        <v>569</v>
      </c>
      <c r="D2512" s="340">
        <v>966.25</v>
      </c>
      <c r="E2512" s="340">
        <v>20.74</v>
      </c>
      <c r="F2512" s="340">
        <v>986.99</v>
      </c>
    </row>
    <row r="2513" spans="1:6" ht="22.9" customHeight="1" x14ac:dyDescent="0.25">
      <c r="A2513" s="338" t="s">
        <v>3974</v>
      </c>
      <c r="B2513" s="253" t="s">
        <v>7693</v>
      </c>
      <c r="C2513" s="264" t="s">
        <v>569</v>
      </c>
      <c r="D2513" s="340">
        <v>1234.8599999999999</v>
      </c>
      <c r="E2513" s="340">
        <v>20.74</v>
      </c>
      <c r="F2513" s="340">
        <v>1255.5999999999999</v>
      </c>
    </row>
    <row r="2514" spans="1:6" ht="22.9" customHeight="1" x14ac:dyDescent="0.25">
      <c r="A2514" s="338" t="s">
        <v>3975</v>
      </c>
      <c r="B2514" s="253" t="s">
        <v>7694</v>
      </c>
      <c r="C2514" s="264" t="s">
        <v>569</v>
      </c>
      <c r="D2514" s="340">
        <v>2932.01</v>
      </c>
      <c r="E2514" s="340">
        <v>20.74</v>
      </c>
      <c r="F2514" s="340">
        <v>2952.75</v>
      </c>
    </row>
    <row r="2515" spans="1:6" ht="22.9" customHeight="1" x14ac:dyDescent="0.25">
      <c r="A2515" s="338" t="s">
        <v>3976</v>
      </c>
      <c r="B2515" s="253" t="s">
        <v>7695</v>
      </c>
      <c r="C2515" s="264" t="s">
        <v>569</v>
      </c>
      <c r="D2515" s="340">
        <v>3271.91</v>
      </c>
      <c r="E2515" s="340">
        <v>20.74</v>
      </c>
      <c r="F2515" s="340">
        <v>3292.65</v>
      </c>
    </row>
    <row r="2516" spans="1:6" ht="25.5" customHeight="1" x14ac:dyDescent="0.25">
      <c r="A2516" s="338" t="s">
        <v>3977</v>
      </c>
      <c r="B2516" s="254" t="s">
        <v>7696</v>
      </c>
      <c r="C2516" s="264" t="s">
        <v>569</v>
      </c>
      <c r="D2516" s="340">
        <v>7153.75</v>
      </c>
      <c r="E2516" s="340">
        <v>20.74</v>
      </c>
      <c r="F2516" s="340">
        <v>7174.49</v>
      </c>
    </row>
    <row r="2517" spans="1:6" ht="25.5" customHeight="1" x14ac:dyDescent="0.25">
      <c r="A2517" s="338" t="s">
        <v>3978</v>
      </c>
      <c r="B2517" s="254" t="s">
        <v>7697</v>
      </c>
      <c r="C2517" s="264" t="s">
        <v>569</v>
      </c>
      <c r="D2517" s="340">
        <v>100.99</v>
      </c>
      <c r="E2517" s="340">
        <v>20.74</v>
      </c>
      <c r="F2517" s="340">
        <v>121.73</v>
      </c>
    </row>
    <row r="2518" spans="1:6" ht="25.5" customHeight="1" x14ac:dyDescent="0.25">
      <c r="A2518" s="338" t="s">
        <v>3979</v>
      </c>
      <c r="B2518" s="254" t="s">
        <v>7698</v>
      </c>
      <c r="C2518" s="264" t="s">
        <v>569</v>
      </c>
      <c r="D2518" s="340">
        <v>130.28</v>
      </c>
      <c r="E2518" s="340">
        <v>20.74</v>
      </c>
      <c r="F2518" s="340">
        <v>151.02000000000001</v>
      </c>
    </row>
    <row r="2519" spans="1:6" ht="25.5" customHeight="1" x14ac:dyDescent="0.25">
      <c r="A2519" s="338" t="s">
        <v>3980</v>
      </c>
      <c r="B2519" s="254" t="s">
        <v>7699</v>
      </c>
      <c r="C2519" s="264" t="s">
        <v>569</v>
      </c>
      <c r="D2519" s="340">
        <v>160.44</v>
      </c>
      <c r="E2519" s="340">
        <v>20.74</v>
      </c>
      <c r="F2519" s="340">
        <v>181.18</v>
      </c>
    </row>
    <row r="2520" spans="1:6" ht="22.9" customHeight="1" x14ac:dyDescent="0.25">
      <c r="A2520" s="338" t="s">
        <v>7700</v>
      </c>
      <c r="B2520" s="253" t="s">
        <v>3981</v>
      </c>
      <c r="C2520" s="264"/>
      <c r="D2520" s="340"/>
      <c r="E2520" s="340"/>
      <c r="F2520" s="340"/>
    </row>
    <row r="2521" spans="1:6" ht="22.9" customHeight="1" x14ac:dyDescent="0.25">
      <c r="A2521" s="338" t="s">
        <v>3982</v>
      </c>
      <c r="B2521" s="253" t="s">
        <v>3983</v>
      </c>
      <c r="C2521" s="264" t="s">
        <v>569</v>
      </c>
      <c r="D2521" s="340">
        <v>73.37</v>
      </c>
      <c r="E2521" s="340">
        <v>18.66</v>
      </c>
      <c r="F2521" s="340">
        <v>92.03</v>
      </c>
    </row>
    <row r="2522" spans="1:6" ht="22.9" customHeight="1" x14ac:dyDescent="0.25">
      <c r="A2522" s="338" t="s">
        <v>3984</v>
      </c>
      <c r="B2522" s="253" t="s">
        <v>7701</v>
      </c>
      <c r="C2522" s="264" t="s">
        <v>569</v>
      </c>
      <c r="D2522" s="340">
        <v>249.94</v>
      </c>
      <c r="E2522" s="340">
        <v>20.74</v>
      </c>
      <c r="F2522" s="340">
        <v>270.68</v>
      </c>
    </row>
    <row r="2523" spans="1:6" ht="12.75" customHeight="1" x14ac:dyDescent="0.2">
      <c r="A2523" s="336" t="s">
        <v>3985</v>
      </c>
      <c r="B2523" s="251" t="s">
        <v>7702</v>
      </c>
      <c r="C2523" s="252" t="s">
        <v>569</v>
      </c>
      <c r="D2523" s="337">
        <v>433.25</v>
      </c>
      <c r="E2523" s="337">
        <v>20.74</v>
      </c>
      <c r="F2523" s="337">
        <v>453.99</v>
      </c>
    </row>
    <row r="2524" spans="1:6" ht="12.75" customHeight="1" x14ac:dyDescent="0.25">
      <c r="A2524" s="338" t="s">
        <v>3986</v>
      </c>
      <c r="B2524" s="253" t="s">
        <v>7703</v>
      </c>
      <c r="C2524" s="264" t="s">
        <v>569</v>
      </c>
      <c r="D2524" s="340">
        <v>323.29000000000002</v>
      </c>
      <c r="E2524" s="340">
        <v>20.74</v>
      </c>
      <c r="F2524" s="340">
        <v>344.03</v>
      </c>
    </row>
    <row r="2525" spans="1:6" ht="12.75" customHeight="1" x14ac:dyDescent="0.25">
      <c r="A2525" s="338" t="s">
        <v>3987</v>
      </c>
      <c r="B2525" s="253" t="s">
        <v>7704</v>
      </c>
      <c r="C2525" s="264" t="s">
        <v>569</v>
      </c>
      <c r="D2525" s="340">
        <v>92.64</v>
      </c>
      <c r="E2525" s="340">
        <v>41.47</v>
      </c>
      <c r="F2525" s="340">
        <v>134.11000000000001</v>
      </c>
    </row>
    <row r="2526" spans="1:6" ht="12.75" customHeight="1" x14ac:dyDescent="0.25">
      <c r="A2526" s="338" t="s">
        <v>3988</v>
      </c>
      <c r="B2526" s="253" t="s">
        <v>7705</v>
      </c>
      <c r="C2526" s="264" t="s">
        <v>569</v>
      </c>
      <c r="D2526" s="340">
        <v>2480.42</v>
      </c>
      <c r="E2526" s="340">
        <v>41.47</v>
      </c>
      <c r="F2526" s="340">
        <v>2521.89</v>
      </c>
    </row>
    <row r="2527" spans="1:6" ht="12.75" customHeight="1" x14ac:dyDescent="0.25">
      <c r="A2527" s="338" t="s">
        <v>3989</v>
      </c>
      <c r="B2527" s="253" t="s">
        <v>7706</v>
      </c>
      <c r="C2527" s="264" t="s">
        <v>569</v>
      </c>
      <c r="D2527" s="340">
        <v>80.69</v>
      </c>
      <c r="E2527" s="340">
        <v>41.47</v>
      </c>
      <c r="F2527" s="340">
        <v>122.16</v>
      </c>
    </row>
    <row r="2528" spans="1:6" ht="12.75" customHeight="1" x14ac:dyDescent="0.25">
      <c r="A2528" s="338" t="s">
        <v>3990</v>
      </c>
      <c r="B2528" s="253" t="s">
        <v>7707</v>
      </c>
      <c r="C2528" s="264" t="s">
        <v>569</v>
      </c>
      <c r="D2528" s="340">
        <v>3220.26</v>
      </c>
      <c r="E2528" s="340">
        <v>20.74</v>
      </c>
      <c r="F2528" s="340">
        <v>3241</v>
      </c>
    </row>
    <row r="2529" spans="1:6" ht="12.75" customHeight="1" x14ac:dyDescent="0.25">
      <c r="A2529" s="338" t="s">
        <v>3991</v>
      </c>
      <c r="B2529" s="253" t="s">
        <v>7708</v>
      </c>
      <c r="C2529" s="264" t="s">
        <v>569</v>
      </c>
      <c r="D2529" s="340">
        <v>89.24</v>
      </c>
      <c r="E2529" s="340">
        <v>41.47</v>
      </c>
      <c r="F2529" s="340">
        <v>130.71</v>
      </c>
    </row>
    <row r="2530" spans="1:6" ht="12.75" customHeight="1" x14ac:dyDescent="0.25">
      <c r="A2530" s="338" t="s">
        <v>3992</v>
      </c>
      <c r="B2530" s="253" t="s">
        <v>3993</v>
      </c>
      <c r="C2530" s="264" t="s">
        <v>569</v>
      </c>
      <c r="D2530" s="340">
        <v>249.43</v>
      </c>
      <c r="E2530" s="340">
        <v>24.88</v>
      </c>
      <c r="F2530" s="340">
        <v>274.31</v>
      </c>
    </row>
    <row r="2531" spans="1:6" ht="25.5" customHeight="1" x14ac:dyDescent="0.25">
      <c r="A2531" s="338" t="s">
        <v>7709</v>
      </c>
      <c r="B2531" s="254" t="s">
        <v>3994</v>
      </c>
      <c r="C2531" s="264"/>
      <c r="D2531" s="340"/>
      <c r="E2531" s="340"/>
      <c r="F2531" s="340"/>
    </row>
    <row r="2532" spans="1:6" ht="12.75" customHeight="1" x14ac:dyDescent="0.25">
      <c r="A2532" s="338" t="s">
        <v>3995</v>
      </c>
      <c r="B2532" s="253" t="s">
        <v>3996</v>
      </c>
      <c r="C2532" s="264" t="s">
        <v>569</v>
      </c>
      <c r="D2532" s="340">
        <v>587.98</v>
      </c>
      <c r="E2532" s="340">
        <v>16.59</v>
      </c>
      <c r="F2532" s="340">
        <v>604.57000000000005</v>
      </c>
    </row>
    <row r="2533" spans="1:6" ht="12.75" customHeight="1" x14ac:dyDescent="0.25">
      <c r="A2533" s="338" t="s">
        <v>3997</v>
      </c>
      <c r="B2533" s="253" t="s">
        <v>3998</v>
      </c>
      <c r="C2533" s="264" t="s">
        <v>569</v>
      </c>
      <c r="D2533" s="340">
        <v>287.54000000000002</v>
      </c>
      <c r="E2533" s="340">
        <v>16.59</v>
      </c>
      <c r="F2533" s="340">
        <v>304.13</v>
      </c>
    </row>
    <row r="2534" spans="1:6" ht="12.75" customHeight="1" x14ac:dyDescent="0.25">
      <c r="A2534" s="338" t="s">
        <v>3999</v>
      </c>
      <c r="B2534" s="253" t="s">
        <v>4000</v>
      </c>
      <c r="C2534" s="264" t="s">
        <v>569</v>
      </c>
      <c r="D2534" s="340">
        <v>158.22999999999999</v>
      </c>
      <c r="E2534" s="340">
        <v>16.59</v>
      </c>
      <c r="F2534" s="340">
        <v>174.82</v>
      </c>
    </row>
    <row r="2535" spans="1:6" ht="12.75" customHeight="1" x14ac:dyDescent="0.25">
      <c r="A2535" s="338" t="s">
        <v>4001</v>
      </c>
      <c r="B2535" s="253" t="s">
        <v>4002</v>
      </c>
      <c r="C2535" s="264" t="s">
        <v>569</v>
      </c>
      <c r="D2535" s="340">
        <v>424.14</v>
      </c>
      <c r="E2535" s="340">
        <v>16.59</v>
      </c>
      <c r="F2535" s="340">
        <v>440.73</v>
      </c>
    </row>
    <row r="2536" spans="1:6" ht="24" customHeight="1" x14ac:dyDescent="0.25">
      <c r="A2536" s="338" t="s">
        <v>7710</v>
      </c>
      <c r="B2536" s="253" t="s">
        <v>4003</v>
      </c>
      <c r="C2536" s="264"/>
      <c r="D2536" s="340"/>
      <c r="E2536" s="340"/>
      <c r="F2536" s="340"/>
    </row>
    <row r="2537" spans="1:6" ht="25.5" customHeight="1" x14ac:dyDescent="0.25">
      <c r="A2537" s="338" t="s">
        <v>4004</v>
      </c>
      <c r="B2537" s="254" t="s">
        <v>4005</v>
      </c>
      <c r="C2537" s="264" t="s">
        <v>569</v>
      </c>
      <c r="D2537" s="340">
        <v>141.65</v>
      </c>
      <c r="E2537" s="340">
        <v>16.59</v>
      </c>
      <c r="F2537" s="340">
        <v>158.24</v>
      </c>
    </row>
    <row r="2538" spans="1:6" ht="12" customHeight="1" x14ac:dyDescent="0.25">
      <c r="A2538" s="333" t="s">
        <v>4006</v>
      </c>
      <c r="B2538" s="247" t="s">
        <v>7711</v>
      </c>
      <c r="C2538" s="247" t="s">
        <v>569</v>
      </c>
      <c r="D2538" s="334">
        <v>399.41</v>
      </c>
      <c r="E2538" s="335">
        <v>10.37</v>
      </c>
      <c r="F2538" s="335">
        <v>409.78</v>
      </c>
    </row>
    <row r="2539" spans="1:6" ht="12.75" customHeight="1" x14ac:dyDescent="0.2">
      <c r="A2539" s="336" t="s">
        <v>7712</v>
      </c>
      <c r="B2539" s="251" t="s">
        <v>4007</v>
      </c>
      <c r="C2539" s="252"/>
      <c r="D2539" s="337"/>
      <c r="E2539" s="337"/>
      <c r="F2539" s="337"/>
    </row>
    <row r="2540" spans="1:6" ht="12.75" customHeight="1" x14ac:dyDescent="0.25">
      <c r="A2540" s="338" t="s">
        <v>4008</v>
      </c>
      <c r="B2540" s="253" t="s">
        <v>4009</v>
      </c>
      <c r="C2540" s="264" t="s">
        <v>569</v>
      </c>
      <c r="D2540" s="340">
        <v>111.67</v>
      </c>
      <c r="E2540" s="340">
        <v>16.59</v>
      </c>
      <c r="F2540" s="340">
        <v>128.26</v>
      </c>
    </row>
    <row r="2541" spans="1:6" ht="12.75" customHeight="1" x14ac:dyDescent="0.25">
      <c r="A2541" s="338" t="s">
        <v>4010</v>
      </c>
      <c r="B2541" s="253" t="s">
        <v>7713</v>
      </c>
      <c r="C2541" s="264" t="s">
        <v>569</v>
      </c>
      <c r="D2541" s="340">
        <v>124.1</v>
      </c>
      <c r="E2541" s="340">
        <v>20.74</v>
      </c>
      <c r="F2541" s="340">
        <v>144.84</v>
      </c>
    </row>
    <row r="2542" spans="1:6" ht="12.75" customHeight="1" x14ac:dyDescent="0.25">
      <c r="A2542" s="338" t="s">
        <v>7714</v>
      </c>
      <c r="B2542" s="253" t="s">
        <v>7715</v>
      </c>
      <c r="C2542" s="264"/>
      <c r="D2542" s="340"/>
      <c r="E2542" s="340"/>
      <c r="F2542" s="340"/>
    </row>
    <row r="2543" spans="1:6" ht="12.75" customHeight="1" x14ac:dyDescent="0.25">
      <c r="A2543" s="338" t="s">
        <v>4011</v>
      </c>
      <c r="B2543" s="253" t="s">
        <v>4012</v>
      </c>
      <c r="C2543" s="264" t="s">
        <v>569</v>
      </c>
      <c r="D2543" s="340">
        <v>92.23</v>
      </c>
      <c r="E2543" s="340">
        <v>33.18</v>
      </c>
      <c r="F2543" s="340">
        <v>125.41</v>
      </c>
    </row>
    <row r="2544" spans="1:6" ht="12.75" customHeight="1" x14ac:dyDescent="0.25">
      <c r="A2544" s="338" t="s">
        <v>4013</v>
      </c>
      <c r="B2544" s="253" t="s">
        <v>4014</v>
      </c>
      <c r="C2544" s="264" t="s">
        <v>569</v>
      </c>
      <c r="D2544" s="340">
        <v>55.98</v>
      </c>
      <c r="E2544" s="340">
        <v>33.18</v>
      </c>
      <c r="F2544" s="340">
        <v>89.16</v>
      </c>
    </row>
    <row r="2545" spans="1:6" ht="12.75" customHeight="1" x14ac:dyDescent="0.25">
      <c r="A2545" s="338" t="s">
        <v>4015</v>
      </c>
      <c r="B2545" s="253" t="s">
        <v>4016</v>
      </c>
      <c r="C2545" s="264" t="s">
        <v>569</v>
      </c>
      <c r="D2545" s="340">
        <v>31.22</v>
      </c>
      <c r="E2545" s="340">
        <v>12.44</v>
      </c>
      <c r="F2545" s="340">
        <v>43.66</v>
      </c>
    </row>
    <row r="2546" spans="1:6" ht="12.75" customHeight="1" x14ac:dyDescent="0.25">
      <c r="A2546" s="338" t="s">
        <v>4017</v>
      </c>
      <c r="B2546" s="253" t="s">
        <v>7716</v>
      </c>
      <c r="C2546" s="264" t="s">
        <v>569</v>
      </c>
      <c r="D2546" s="340">
        <v>170.54</v>
      </c>
      <c r="E2546" s="340">
        <v>12.44</v>
      </c>
      <c r="F2546" s="340">
        <v>182.98</v>
      </c>
    </row>
    <row r="2547" spans="1:6" ht="12.75" customHeight="1" x14ac:dyDescent="0.25">
      <c r="A2547" s="338" t="s">
        <v>4018</v>
      </c>
      <c r="B2547" s="253" t="s">
        <v>4019</v>
      </c>
      <c r="C2547" s="264" t="s">
        <v>569</v>
      </c>
      <c r="D2547" s="340">
        <v>425.13</v>
      </c>
      <c r="E2547" s="340">
        <v>12.44</v>
      </c>
      <c r="F2547" s="340">
        <v>437.57</v>
      </c>
    </row>
    <row r="2548" spans="1:6" ht="12.75" customHeight="1" x14ac:dyDescent="0.25">
      <c r="A2548" s="338" t="s">
        <v>4020</v>
      </c>
      <c r="B2548" s="253" t="s">
        <v>4021</v>
      </c>
      <c r="C2548" s="264" t="s">
        <v>569</v>
      </c>
      <c r="D2548" s="340">
        <v>3.09</v>
      </c>
      <c r="E2548" s="340">
        <v>1.35</v>
      </c>
      <c r="F2548" s="340">
        <v>4.4400000000000004</v>
      </c>
    </row>
    <row r="2549" spans="1:6" ht="12.75" customHeight="1" x14ac:dyDescent="0.25">
      <c r="A2549" s="338" t="s">
        <v>4022</v>
      </c>
      <c r="B2549" s="253" t="s">
        <v>4023</v>
      </c>
      <c r="C2549" s="264" t="s">
        <v>569</v>
      </c>
      <c r="D2549" s="340">
        <v>9.75</v>
      </c>
      <c r="E2549" s="340">
        <v>1.35</v>
      </c>
      <c r="F2549" s="340">
        <v>11.1</v>
      </c>
    </row>
    <row r="2550" spans="1:6" ht="12.75" customHeight="1" x14ac:dyDescent="0.25">
      <c r="A2550" s="338" t="s">
        <v>4024</v>
      </c>
      <c r="B2550" s="253" t="s">
        <v>4025</v>
      </c>
      <c r="C2550" s="264" t="s">
        <v>569</v>
      </c>
      <c r="D2550" s="340">
        <v>48.38</v>
      </c>
      <c r="E2550" s="340">
        <v>16.59</v>
      </c>
      <c r="F2550" s="340">
        <v>64.97</v>
      </c>
    </row>
    <row r="2551" spans="1:6" ht="12.75" customHeight="1" x14ac:dyDescent="0.25">
      <c r="A2551" s="338" t="s">
        <v>4026</v>
      </c>
      <c r="B2551" s="253" t="s">
        <v>4027</v>
      </c>
      <c r="C2551" s="264" t="s">
        <v>569</v>
      </c>
      <c r="D2551" s="340">
        <v>7.02</v>
      </c>
      <c r="E2551" s="340">
        <v>8.2899999999999991</v>
      </c>
      <c r="F2551" s="340">
        <v>15.31</v>
      </c>
    </row>
    <row r="2552" spans="1:6" ht="22.9" customHeight="1" x14ac:dyDescent="0.25">
      <c r="A2552" s="338" t="s">
        <v>4028</v>
      </c>
      <c r="B2552" s="253" t="s">
        <v>4029</v>
      </c>
      <c r="C2552" s="264" t="s">
        <v>569</v>
      </c>
      <c r="D2552" s="340">
        <v>8.6199999999999992</v>
      </c>
      <c r="E2552" s="340">
        <v>8.2899999999999991</v>
      </c>
      <c r="F2552" s="340">
        <v>16.91</v>
      </c>
    </row>
    <row r="2553" spans="1:6" ht="25.5" customHeight="1" x14ac:dyDescent="0.25">
      <c r="A2553" s="338" t="s">
        <v>4030</v>
      </c>
      <c r="B2553" s="254" t="s">
        <v>4031</v>
      </c>
      <c r="C2553" s="264" t="s">
        <v>569</v>
      </c>
      <c r="D2553" s="340">
        <v>393.83</v>
      </c>
      <c r="E2553" s="340">
        <v>41.47</v>
      </c>
      <c r="F2553" s="340">
        <v>435.3</v>
      </c>
    </row>
    <row r="2554" spans="1:6" ht="12.75" customHeight="1" x14ac:dyDescent="0.2">
      <c r="A2554" s="336" t="s">
        <v>4032</v>
      </c>
      <c r="B2554" s="251" t="s">
        <v>4033</v>
      </c>
      <c r="C2554" s="252" t="s">
        <v>569</v>
      </c>
      <c r="D2554" s="337">
        <v>42.45</v>
      </c>
      <c r="E2554" s="337">
        <v>12.44</v>
      </c>
      <c r="F2554" s="337">
        <v>54.89</v>
      </c>
    </row>
    <row r="2555" spans="1:6" ht="12.75" customHeight="1" x14ac:dyDescent="0.25">
      <c r="A2555" s="338" t="s">
        <v>4034</v>
      </c>
      <c r="B2555" s="253" t="s">
        <v>4035</v>
      </c>
      <c r="C2555" s="264" t="s">
        <v>569</v>
      </c>
      <c r="D2555" s="340">
        <v>31.18</v>
      </c>
      <c r="E2555" s="340">
        <v>18.84</v>
      </c>
      <c r="F2555" s="340">
        <v>50.02</v>
      </c>
    </row>
    <row r="2556" spans="1:6" ht="12.75" customHeight="1" x14ac:dyDescent="0.25">
      <c r="A2556" s="338" t="s">
        <v>4036</v>
      </c>
      <c r="B2556" s="253" t="s">
        <v>4037</v>
      </c>
      <c r="C2556" s="264" t="s">
        <v>569</v>
      </c>
      <c r="D2556" s="340">
        <v>27.07</v>
      </c>
      <c r="E2556" s="340">
        <v>18.84</v>
      </c>
      <c r="F2556" s="340">
        <v>45.91</v>
      </c>
    </row>
    <row r="2557" spans="1:6" ht="12.75" customHeight="1" x14ac:dyDescent="0.25">
      <c r="A2557" s="338" t="s">
        <v>7717</v>
      </c>
      <c r="B2557" s="253" t="s">
        <v>4038</v>
      </c>
      <c r="C2557" s="264"/>
      <c r="D2557" s="340"/>
      <c r="E2557" s="340"/>
      <c r="F2557" s="340"/>
    </row>
    <row r="2558" spans="1:6" ht="12.75" customHeight="1" x14ac:dyDescent="0.25">
      <c r="A2558" s="338" t="s">
        <v>7718</v>
      </c>
      <c r="B2558" s="253" t="s">
        <v>4039</v>
      </c>
      <c r="C2558" s="264"/>
      <c r="D2558" s="340"/>
      <c r="E2558" s="340"/>
      <c r="F2558" s="340"/>
    </row>
    <row r="2559" spans="1:6" ht="12.75" customHeight="1" x14ac:dyDescent="0.25">
      <c r="A2559" s="338" t="s">
        <v>4040</v>
      </c>
      <c r="B2559" s="253" t="s">
        <v>7719</v>
      </c>
      <c r="C2559" s="264" t="s">
        <v>569</v>
      </c>
      <c r="D2559" s="340">
        <v>20.04</v>
      </c>
      <c r="E2559" s="340">
        <v>3.37</v>
      </c>
      <c r="F2559" s="340">
        <v>23.41</v>
      </c>
    </row>
    <row r="2560" spans="1:6" ht="12.75" customHeight="1" x14ac:dyDescent="0.25">
      <c r="A2560" s="338" t="s">
        <v>351</v>
      </c>
      <c r="B2560" s="253" t="s">
        <v>7720</v>
      </c>
      <c r="C2560" s="264" t="s">
        <v>569</v>
      </c>
      <c r="D2560" s="340">
        <v>35.42</v>
      </c>
      <c r="E2560" s="340">
        <v>3.37</v>
      </c>
      <c r="F2560" s="340">
        <v>38.79</v>
      </c>
    </row>
    <row r="2561" spans="1:6" ht="12.75" customHeight="1" x14ac:dyDescent="0.25">
      <c r="A2561" s="338" t="s">
        <v>4041</v>
      </c>
      <c r="B2561" s="253" t="s">
        <v>7721</v>
      </c>
      <c r="C2561" s="264" t="s">
        <v>569</v>
      </c>
      <c r="D2561" s="340">
        <v>86.92</v>
      </c>
      <c r="E2561" s="340">
        <v>3.37</v>
      </c>
      <c r="F2561" s="340">
        <v>90.29</v>
      </c>
    </row>
    <row r="2562" spans="1:6" ht="12.75" customHeight="1" x14ac:dyDescent="0.25">
      <c r="A2562" s="338" t="s">
        <v>4042</v>
      </c>
      <c r="B2562" s="253" t="s">
        <v>7722</v>
      </c>
      <c r="C2562" s="264" t="s">
        <v>569</v>
      </c>
      <c r="D2562" s="340">
        <v>30.08</v>
      </c>
      <c r="E2562" s="340">
        <v>3.37</v>
      </c>
      <c r="F2562" s="340">
        <v>33.450000000000003</v>
      </c>
    </row>
    <row r="2563" spans="1:6" ht="12.75" customHeight="1" x14ac:dyDescent="0.25">
      <c r="A2563" s="338" t="s">
        <v>7723</v>
      </c>
      <c r="B2563" s="253" t="s">
        <v>4043</v>
      </c>
      <c r="C2563" s="264"/>
      <c r="D2563" s="340"/>
      <c r="E2563" s="340"/>
      <c r="F2563" s="340"/>
    </row>
    <row r="2564" spans="1:6" ht="12.75" customHeight="1" x14ac:dyDescent="0.2">
      <c r="A2564" s="336" t="s">
        <v>4044</v>
      </c>
      <c r="B2564" s="251" t="s">
        <v>7724</v>
      </c>
      <c r="C2564" s="252" t="s">
        <v>569</v>
      </c>
      <c r="D2564" s="337">
        <v>6.04</v>
      </c>
      <c r="E2564" s="337">
        <v>3.3</v>
      </c>
      <c r="F2564" s="337">
        <v>9.34</v>
      </c>
    </row>
    <row r="2565" spans="1:6" ht="12.75" customHeight="1" x14ac:dyDescent="0.25">
      <c r="A2565" s="338" t="s">
        <v>4045</v>
      </c>
      <c r="B2565" s="253" t="s">
        <v>7725</v>
      </c>
      <c r="C2565" s="264" t="s">
        <v>52</v>
      </c>
      <c r="D2565" s="340">
        <v>125.03</v>
      </c>
      <c r="E2565" s="340">
        <v>16.59</v>
      </c>
      <c r="F2565" s="340">
        <v>141.62</v>
      </c>
    </row>
    <row r="2566" spans="1:6" ht="12.75" customHeight="1" x14ac:dyDescent="0.25">
      <c r="A2566" s="338" t="s">
        <v>7726</v>
      </c>
      <c r="B2566" s="253" t="s">
        <v>4046</v>
      </c>
      <c r="C2566" s="264"/>
      <c r="D2566" s="340"/>
      <c r="E2566" s="340"/>
      <c r="F2566" s="340"/>
    </row>
    <row r="2567" spans="1:6" ht="12.75" customHeight="1" x14ac:dyDescent="0.25">
      <c r="A2567" s="338" t="s">
        <v>4047</v>
      </c>
      <c r="B2567" s="253" t="s">
        <v>4048</v>
      </c>
      <c r="C2567" s="264" t="s">
        <v>569</v>
      </c>
      <c r="D2567" s="340">
        <v>133.69999999999999</v>
      </c>
      <c r="E2567" s="340">
        <v>3.37</v>
      </c>
      <c r="F2567" s="340">
        <v>137.07</v>
      </c>
    </row>
    <row r="2568" spans="1:6" ht="12.75" customHeight="1" x14ac:dyDescent="0.2">
      <c r="A2568" s="336" t="s">
        <v>4049</v>
      </c>
      <c r="B2568" s="251" t="s">
        <v>4050</v>
      </c>
      <c r="C2568" s="252" t="s">
        <v>569</v>
      </c>
      <c r="D2568" s="337">
        <v>128.57</v>
      </c>
      <c r="E2568" s="337">
        <v>3.37</v>
      </c>
      <c r="F2568" s="337">
        <v>131.94</v>
      </c>
    </row>
    <row r="2569" spans="1:6" ht="12.75" customHeight="1" x14ac:dyDescent="0.25">
      <c r="A2569" s="338" t="s">
        <v>4051</v>
      </c>
      <c r="B2569" s="253" t="s">
        <v>4052</v>
      </c>
      <c r="C2569" s="264" t="s">
        <v>569</v>
      </c>
      <c r="D2569" s="340">
        <v>78.36</v>
      </c>
      <c r="E2569" s="340">
        <v>3.37</v>
      </c>
      <c r="F2569" s="340">
        <v>81.73</v>
      </c>
    </row>
    <row r="2570" spans="1:6" ht="12.75" customHeight="1" x14ac:dyDescent="0.25">
      <c r="A2570" s="338" t="s">
        <v>7727</v>
      </c>
      <c r="B2570" s="253" t="s">
        <v>4053</v>
      </c>
      <c r="C2570" s="264"/>
      <c r="D2570" s="340"/>
      <c r="E2570" s="340"/>
      <c r="F2570" s="340"/>
    </row>
    <row r="2571" spans="1:6" ht="12.75" customHeight="1" x14ac:dyDescent="0.25">
      <c r="A2571" s="338" t="s">
        <v>4054</v>
      </c>
      <c r="B2571" s="253" t="s">
        <v>7728</v>
      </c>
      <c r="C2571" s="264" t="s">
        <v>569</v>
      </c>
      <c r="D2571" s="340">
        <v>35.119999999999997</v>
      </c>
      <c r="E2571" s="340">
        <v>3.37</v>
      </c>
      <c r="F2571" s="340">
        <v>38.49</v>
      </c>
    </row>
    <row r="2572" spans="1:6" ht="12.75" customHeight="1" x14ac:dyDescent="0.25">
      <c r="A2572" s="338" t="s">
        <v>4055</v>
      </c>
      <c r="B2572" s="253" t="s">
        <v>7729</v>
      </c>
      <c r="C2572" s="264" t="s">
        <v>569</v>
      </c>
      <c r="D2572" s="340">
        <v>24.71</v>
      </c>
      <c r="E2572" s="340">
        <v>3.37</v>
      </c>
      <c r="F2572" s="340">
        <v>28.08</v>
      </c>
    </row>
    <row r="2573" spans="1:6" ht="12.75" customHeight="1" x14ac:dyDescent="0.25">
      <c r="A2573" s="338" t="s">
        <v>4056</v>
      </c>
      <c r="B2573" s="253" t="s">
        <v>7730</v>
      </c>
      <c r="C2573" s="264" t="s">
        <v>569</v>
      </c>
      <c r="D2573" s="340">
        <v>14.67</v>
      </c>
      <c r="E2573" s="340">
        <v>3.37</v>
      </c>
      <c r="F2573" s="340">
        <v>18.04</v>
      </c>
    </row>
    <row r="2574" spans="1:6" ht="12.75" customHeight="1" x14ac:dyDescent="0.25">
      <c r="A2574" s="338" t="s">
        <v>7731</v>
      </c>
      <c r="B2574" s="253" t="s">
        <v>4057</v>
      </c>
      <c r="C2574" s="264"/>
      <c r="D2574" s="340"/>
      <c r="E2574" s="340"/>
      <c r="F2574" s="340"/>
    </row>
    <row r="2575" spans="1:6" ht="12.75" customHeight="1" x14ac:dyDescent="0.25">
      <c r="A2575" s="338" t="s">
        <v>4058</v>
      </c>
      <c r="B2575" s="253" t="s">
        <v>4059</v>
      </c>
      <c r="C2575" s="264" t="s">
        <v>569</v>
      </c>
      <c r="D2575" s="340">
        <v>23.82</v>
      </c>
      <c r="E2575" s="340">
        <v>3.37</v>
      </c>
      <c r="F2575" s="340">
        <v>27.19</v>
      </c>
    </row>
    <row r="2576" spans="1:6" ht="12.75" customHeight="1" x14ac:dyDescent="0.25">
      <c r="A2576" s="338" t="s">
        <v>4060</v>
      </c>
      <c r="B2576" s="253" t="s">
        <v>4061</v>
      </c>
      <c r="C2576" s="264" t="s">
        <v>569</v>
      </c>
      <c r="D2576" s="340">
        <v>10.220000000000001</v>
      </c>
      <c r="E2576" s="340">
        <v>3.37</v>
      </c>
      <c r="F2576" s="340">
        <v>13.59</v>
      </c>
    </row>
    <row r="2577" spans="1:6" ht="12.75" customHeight="1" x14ac:dyDescent="0.25">
      <c r="A2577" s="338" t="s">
        <v>4062</v>
      </c>
      <c r="B2577" s="253" t="s">
        <v>4063</v>
      </c>
      <c r="C2577" s="264" t="s">
        <v>569</v>
      </c>
      <c r="D2577" s="340">
        <v>11.27</v>
      </c>
      <c r="E2577" s="340">
        <v>3.37</v>
      </c>
      <c r="F2577" s="340">
        <v>14.64</v>
      </c>
    </row>
    <row r="2578" spans="1:6" ht="12.75" customHeight="1" x14ac:dyDescent="0.25">
      <c r="A2578" s="338" t="s">
        <v>4064</v>
      </c>
      <c r="B2578" s="253" t="s">
        <v>4065</v>
      </c>
      <c r="C2578" s="264" t="s">
        <v>569</v>
      </c>
      <c r="D2578" s="340">
        <v>13.58</v>
      </c>
      <c r="E2578" s="340">
        <v>3.37</v>
      </c>
      <c r="F2578" s="340">
        <v>16.95</v>
      </c>
    </row>
    <row r="2579" spans="1:6" ht="12.75" customHeight="1" x14ac:dyDescent="0.25">
      <c r="A2579" s="338" t="s">
        <v>4066</v>
      </c>
      <c r="B2579" s="253" t="s">
        <v>4067</v>
      </c>
      <c r="C2579" s="264" t="s">
        <v>569</v>
      </c>
      <c r="D2579" s="340">
        <v>10.56</v>
      </c>
      <c r="E2579" s="340">
        <v>3.37</v>
      </c>
      <c r="F2579" s="340">
        <v>13.93</v>
      </c>
    </row>
    <row r="2580" spans="1:6" ht="12.75" customHeight="1" x14ac:dyDescent="0.25">
      <c r="A2580" s="338" t="s">
        <v>4068</v>
      </c>
      <c r="B2580" s="253" t="s">
        <v>7732</v>
      </c>
      <c r="C2580" s="264" t="s">
        <v>569</v>
      </c>
      <c r="D2580" s="340">
        <v>14.3</v>
      </c>
      <c r="E2580" s="340">
        <v>3.37</v>
      </c>
      <c r="F2580" s="340">
        <v>17.670000000000002</v>
      </c>
    </row>
    <row r="2581" spans="1:6" ht="12.75" customHeight="1" x14ac:dyDescent="0.25">
      <c r="A2581" s="338" t="s">
        <v>4069</v>
      </c>
      <c r="B2581" s="253" t="s">
        <v>7733</v>
      </c>
      <c r="C2581" s="264" t="s">
        <v>569</v>
      </c>
      <c r="D2581" s="340">
        <v>14.95</v>
      </c>
      <c r="E2581" s="340">
        <v>3.37</v>
      </c>
      <c r="F2581" s="340">
        <v>18.32</v>
      </c>
    </row>
    <row r="2582" spans="1:6" ht="12.75" customHeight="1" x14ac:dyDescent="0.25">
      <c r="A2582" s="338" t="s">
        <v>4070</v>
      </c>
      <c r="B2582" s="253" t="s">
        <v>7734</v>
      </c>
      <c r="C2582" s="264" t="s">
        <v>569</v>
      </c>
      <c r="D2582" s="340">
        <v>13.38</v>
      </c>
      <c r="E2582" s="340">
        <v>3.37</v>
      </c>
      <c r="F2582" s="340">
        <v>16.75</v>
      </c>
    </row>
    <row r="2583" spans="1:6" ht="12.75" customHeight="1" x14ac:dyDescent="0.25">
      <c r="A2583" s="338" t="s">
        <v>4071</v>
      </c>
      <c r="B2583" s="253" t="s">
        <v>7735</v>
      </c>
      <c r="C2583" s="264" t="s">
        <v>569</v>
      </c>
      <c r="D2583" s="340">
        <v>19.73</v>
      </c>
      <c r="E2583" s="340">
        <v>3.37</v>
      </c>
      <c r="F2583" s="340">
        <v>23.1</v>
      </c>
    </row>
    <row r="2584" spans="1:6" ht="12.75" customHeight="1" x14ac:dyDescent="0.2">
      <c r="A2584" s="336" t="s">
        <v>4072</v>
      </c>
      <c r="B2584" s="251" t="s">
        <v>7736</v>
      </c>
      <c r="C2584" s="252" t="s">
        <v>569</v>
      </c>
      <c r="D2584" s="337">
        <v>15.24</v>
      </c>
      <c r="E2584" s="337">
        <v>3.37</v>
      </c>
      <c r="F2584" s="337">
        <v>18.61</v>
      </c>
    </row>
    <row r="2585" spans="1:6" ht="12.75" customHeight="1" x14ac:dyDescent="0.25">
      <c r="A2585" s="338" t="s">
        <v>4073</v>
      </c>
      <c r="B2585" s="253" t="s">
        <v>7737</v>
      </c>
      <c r="C2585" s="264" t="s">
        <v>569</v>
      </c>
      <c r="D2585" s="340">
        <v>12.5</v>
      </c>
      <c r="E2585" s="340">
        <v>3.37</v>
      </c>
      <c r="F2585" s="340">
        <v>15.87</v>
      </c>
    </row>
    <row r="2586" spans="1:6" ht="25.5" customHeight="1" x14ac:dyDescent="0.25">
      <c r="A2586" s="338" t="s">
        <v>4074</v>
      </c>
      <c r="B2586" s="254" t="s">
        <v>7738</v>
      </c>
      <c r="C2586" s="264" t="s">
        <v>569</v>
      </c>
      <c r="D2586" s="340">
        <v>16.82</v>
      </c>
      <c r="E2586" s="340">
        <v>3.37</v>
      </c>
      <c r="F2586" s="340">
        <v>20.190000000000001</v>
      </c>
    </row>
    <row r="2587" spans="1:6" ht="25.5" customHeight="1" x14ac:dyDescent="0.25">
      <c r="A2587" s="338" t="s">
        <v>4075</v>
      </c>
      <c r="B2587" s="254" t="s">
        <v>7739</v>
      </c>
      <c r="C2587" s="264" t="s">
        <v>569</v>
      </c>
      <c r="D2587" s="340">
        <v>19.09</v>
      </c>
      <c r="E2587" s="340">
        <v>3.37</v>
      </c>
      <c r="F2587" s="340">
        <v>22.46</v>
      </c>
    </row>
    <row r="2588" spans="1:6" ht="25.5" customHeight="1" x14ac:dyDescent="0.25">
      <c r="A2588" s="338" t="s">
        <v>4076</v>
      </c>
      <c r="B2588" s="254" t="s">
        <v>7740</v>
      </c>
      <c r="C2588" s="264" t="s">
        <v>569</v>
      </c>
      <c r="D2588" s="340">
        <v>36.53</v>
      </c>
      <c r="E2588" s="340">
        <v>3.37</v>
      </c>
      <c r="F2588" s="340">
        <v>39.9</v>
      </c>
    </row>
    <row r="2589" spans="1:6" ht="12.75" customHeight="1" x14ac:dyDescent="0.25">
      <c r="A2589" s="338" t="s">
        <v>4077</v>
      </c>
      <c r="B2589" s="253" t="s">
        <v>7741</v>
      </c>
      <c r="C2589" s="264" t="s">
        <v>569</v>
      </c>
      <c r="D2589" s="340">
        <v>19.37</v>
      </c>
      <c r="E2589" s="340">
        <v>3.37</v>
      </c>
      <c r="F2589" s="340">
        <v>22.74</v>
      </c>
    </row>
    <row r="2590" spans="1:6" ht="12" customHeight="1" x14ac:dyDescent="0.25">
      <c r="A2590" s="333" t="s">
        <v>7742</v>
      </c>
      <c r="B2590" s="247" t="s">
        <v>4078</v>
      </c>
      <c r="C2590" s="247"/>
      <c r="D2590" s="334"/>
      <c r="E2590" s="335"/>
      <c r="F2590" s="335"/>
    </row>
    <row r="2591" spans="1:6" ht="25.5" customHeight="1" x14ac:dyDescent="0.25">
      <c r="A2591" s="338" t="s">
        <v>4079</v>
      </c>
      <c r="B2591" s="254" t="s">
        <v>7743</v>
      </c>
      <c r="C2591" s="264" t="s">
        <v>569</v>
      </c>
      <c r="D2591" s="340">
        <v>25.67</v>
      </c>
      <c r="E2591" s="340">
        <v>8.2899999999999991</v>
      </c>
      <c r="F2591" s="340">
        <v>33.96</v>
      </c>
    </row>
    <row r="2592" spans="1:6" ht="22.9" customHeight="1" x14ac:dyDescent="0.25">
      <c r="A2592" s="338" t="s">
        <v>4080</v>
      </c>
      <c r="B2592" s="253" t="s">
        <v>7744</v>
      </c>
      <c r="C2592" s="264" t="s">
        <v>569</v>
      </c>
      <c r="D2592" s="340">
        <v>103.12</v>
      </c>
      <c r="E2592" s="340">
        <v>8.2899999999999991</v>
      </c>
      <c r="F2592" s="340">
        <v>111.41</v>
      </c>
    </row>
    <row r="2593" spans="1:6" ht="25.5" customHeight="1" x14ac:dyDescent="0.25">
      <c r="A2593" s="338" t="s">
        <v>4081</v>
      </c>
      <c r="B2593" s="254" t="s">
        <v>7745</v>
      </c>
      <c r="C2593" s="264" t="s">
        <v>569</v>
      </c>
      <c r="D2593" s="340">
        <v>145.88999999999999</v>
      </c>
      <c r="E2593" s="340">
        <v>8.2899999999999991</v>
      </c>
      <c r="F2593" s="340">
        <v>154.18</v>
      </c>
    </row>
    <row r="2594" spans="1:6" ht="12.75" customHeight="1" x14ac:dyDescent="0.25">
      <c r="A2594" s="338" t="s">
        <v>4082</v>
      </c>
      <c r="B2594" s="253" t="s">
        <v>7746</v>
      </c>
      <c r="C2594" s="264" t="s">
        <v>569</v>
      </c>
      <c r="D2594" s="340">
        <v>164.1</v>
      </c>
      <c r="E2594" s="340">
        <v>8.2899999999999991</v>
      </c>
      <c r="F2594" s="340">
        <v>172.39</v>
      </c>
    </row>
    <row r="2595" spans="1:6" ht="12.75" customHeight="1" x14ac:dyDescent="0.25">
      <c r="A2595" s="338" t="s">
        <v>4083</v>
      </c>
      <c r="B2595" s="253" t="s">
        <v>7747</v>
      </c>
      <c r="C2595" s="264" t="s">
        <v>569</v>
      </c>
      <c r="D2595" s="340">
        <v>479.47</v>
      </c>
      <c r="E2595" s="340">
        <v>8.2899999999999991</v>
      </c>
      <c r="F2595" s="340">
        <v>487.76</v>
      </c>
    </row>
    <row r="2596" spans="1:6" ht="12.75" customHeight="1" x14ac:dyDescent="0.2">
      <c r="A2596" s="336" t="s">
        <v>4084</v>
      </c>
      <c r="B2596" s="251" t="s">
        <v>7748</v>
      </c>
      <c r="C2596" s="252" t="s">
        <v>569</v>
      </c>
      <c r="D2596" s="337">
        <v>79.239999999999995</v>
      </c>
      <c r="E2596" s="337">
        <v>8.2899999999999991</v>
      </c>
      <c r="F2596" s="337">
        <v>87.53</v>
      </c>
    </row>
    <row r="2597" spans="1:6" ht="12.75" customHeight="1" x14ac:dyDescent="0.25">
      <c r="A2597" s="338" t="s">
        <v>4085</v>
      </c>
      <c r="B2597" s="253" t="s">
        <v>7749</v>
      </c>
      <c r="C2597" s="264" t="s">
        <v>569</v>
      </c>
      <c r="D2597" s="340">
        <v>91.72</v>
      </c>
      <c r="E2597" s="340">
        <v>8.2899999999999991</v>
      </c>
      <c r="F2597" s="340">
        <v>100.01</v>
      </c>
    </row>
    <row r="2598" spans="1:6" ht="12.75" customHeight="1" x14ac:dyDescent="0.25">
      <c r="A2598" s="338" t="s">
        <v>4086</v>
      </c>
      <c r="B2598" s="253" t="s">
        <v>7750</v>
      </c>
      <c r="C2598" s="264" t="s">
        <v>569</v>
      </c>
      <c r="D2598" s="340">
        <v>119.56</v>
      </c>
      <c r="E2598" s="340">
        <v>8.2899999999999991</v>
      </c>
      <c r="F2598" s="340">
        <v>127.85</v>
      </c>
    </row>
    <row r="2599" spans="1:6" ht="12.75" customHeight="1" x14ac:dyDescent="0.25">
      <c r="A2599" s="338" t="s">
        <v>4087</v>
      </c>
      <c r="B2599" s="253" t="s">
        <v>7751</v>
      </c>
      <c r="C2599" s="264" t="s">
        <v>569</v>
      </c>
      <c r="D2599" s="340">
        <v>142.6</v>
      </c>
      <c r="E2599" s="340">
        <v>8.2899999999999991</v>
      </c>
      <c r="F2599" s="340">
        <v>150.88999999999999</v>
      </c>
    </row>
    <row r="2600" spans="1:6" ht="12.75" customHeight="1" x14ac:dyDescent="0.25">
      <c r="A2600" s="338" t="s">
        <v>7752</v>
      </c>
      <c r="B2600" s="253" t="s">
        <v>4088</v>
      </c>
      <c r="C2600" s="264"/>
      <c r="D2600" s="340"/>
      <c r="E2600" s="340"/>
      <c r="F2600" s="340"/>
    </row>
    <row r="2601" spans="1:6" ht="12.75" customHeight="1" x14ac:dyDescent="0.2">
      <c r="A2601" s="336" t="s">
        <v>4089</v>
      </c>
      <c r="B2601" s="251" t="s">
        <v>7753</v>
      </c>
      <c r="C2601" s="252" t="s">
        <v>569</v>
      </c>
      <c r="D2601" s="337">
        <v>37.200000000000003</v>
      </c>
      <c r="E2601" s="337">
        <v>16.59</v>
      </c>
      <c r="F2601" s="337">
        <v>53.79</v>
      </c>
    </row>
    <row r="2602" spans="1:6" ht="12.75" customHeight="1" x14ac:dyDescent="0.25">
      <c r="A2602" s="338" t="s">
        <v>4090</v>
      </c>
      <c r="B2602" s="253" t="s">
        <v>7754</v>
      </c>
      <c r="C2602" s="264" t="s">
        <v>569</v>
      </c>
      <c r="D2602" s="340">
        <v>88.03</v>
      </c>
      <c r="E2602" s="340">
        <v>8.2899999999999991</v>
      </c>
      <c r="F2602" s="340">
        <v>96.32</v>
      </c>
    </row>
    <row r="2603" spans="1:6" ht="25.5" customHeight="1" x14ac:dyDescent="0.25">
      <c r="A2603" s="338" t="s">
        <v>4091</v>
      </c>
      <c r="B2603" s="254" t="s">
        <v>7755</v>
      </c>
      <c r="C2603" s="264" t="s">
        <v>569</v>
      </c>
      <c r="D2603" s="340">
        <v>50.55</v>
      </c>
      <c r="E2603" s="340">
        <v>16.59</v>
      </c>
      <c r="F2603" s="340">
        <v>67.14</v>
      </c>
    </row>
    <row r="2604" spans="1:6" ht="12.75" customHeight="1" x14ac:dyDescent="0.2">
      <c r="A2604" s="336" t="s">
        <v>4092</v>
      </c>
      <c r="B2604" s="251" t="s">
        <v>7756</v>
      </c>
      <c r="C2604" s="252" t="s">
        <v>569</v>
      </c>
      <c r="D2604" s="337">
        <v>106.96</v>
      </c>
      <c r="E2604" s="337">
        <v>16.59</v>
      </c>
      <c r="F2604" s="337">
        <v>123.55</v>
      </c>
    </row>
    <row r="2605" spans="1:6" ht="12.75" customHeight="1" x14ac:dyDescent="0.25">
      <c r="A2605" s="338" t="s">
        <v>4093</v>
      </c>
      <c r="B2605" s="253" t="s">
        <v>7757</v>
      </c>
      <c r="C2605" s="264" t="s">
        <v>569</v>
      </c>
      <c r="D2605" s="340">
        <v>30.25</v>
      </c>
      <c r="E2605" s="340">
        <v>8.2899999999999991</v>
      </c>
      <c r="F2605" s="340">
        <v>38.54</v>
      </c>
    </row>
    <row r="2606" spans="1:6" ht="25.5" customHeight="1" x14ac:dyDescent="0.25">
      <c r="A2606" s="338" t="s">
        <v>4094</v>
      </c>
      <c r="B2606" s="254" t="s">
        <v>7758</v>
      </c>
      <c r="C2606" s="264" t="s">
        <v>569</v>
      </c>
      <c r="D2606" s="340">
        <v>48.02</v>
      </c>
      <c r="E2606" s="340">
        <v>16.59</v>
      </c>
      <c r="F2606" s="340">
        <v>64.61</v>
      </c>
    </row>
    <row r="2607" spans="1:6" ht="12.75" customHeight="1" x14ac:dyDescent="0.2">
      <c r="A2607" s="336" t="s">
        <v>7759</v>
      </c>
      <c r="B2607" s="251" t="s">
        <v>4095</v>
      </c>
      <c r="C2607" s="252"/>
      <c r="D2607" s="337"/>
      <c r="E2607" s="337"/>
      <c r="F2607" s="337"/>
    </row>
    <row r="2608" spans="1:6" ht="12.75" customHeight="1" x14ac:dyDescent="0.25">
      <c r="A2608" s="338" t="s">
        <v>4096</v>
      </c>
      <c r="B2608" s="253" t="s">
        <v>7760</v>
      </c>
      <c r="C2608" s="264" t="s">
        <v>569</v>
      </c>
      <c r="D2608" s="340">
        <v>69.88</v>
      </c>
      <c r="E2608" s="340">
        <v>58.34</v>
      </c>
      <c r="F2608" s="340">
        <v>128.22</v>
      </c>
    </row>
    <row r="2609" spans="1:6" ht="12.75" customHeight="1" x14ac:dyDescent="0.25">
      <c r="A2609" s="338" t="s">
        <v>4097</v>
      </c>
      <c r="B2609" s="253" t="s">
        <v>4098</v>
      </c>
      <c r="C2609" s="264" t="s">
        <v>569</v>
      </c>
      <c r="D2609" s="340">
        <v>811.55</v>
      </c>
      <c r="E2609" s="340">
        <v>58.34</v>
      </c>
      <c r="F2609" s="340">
        <v>869.89</v>
      </c>
    </row>
    <row r="2610" spans="1:6" ht="12.75" customHeight="1" x14ac:dyDescent="0.25">
      <c r="A2610" s="338" t="s">
        <v>4099</v>
      </c>
      <c r="B2610" s="253" t="s">
        <v>4100</v>
      </c>
      <c r="C2610" s="264" t="s">
        <v>569</v>
      </c>
      <c r="D2610" s="340">
        <v>461.91</v>
      </c>
      <c r="E2610" s="340">
        <v>58.34</v>
      </c>
      <c r="F2610" s="340">
        <v>520.25</v>
      </c>
    </row>
    <row r="2611" spans="1:6" ht="12.75" customHeight="1" x14ac:dyDescent="0.25">
      <c r="A2611" s="338" t="s">
        <v>4101</v>
      </c>
      <c r="B2611" s="253" t="s">
        <v>7761</v>
      </c>
      <c r="C2611" s="264" t="s">
        <v>569</v>
      </c>
      <c r="D2611" s="340">
        <v>2251.0500000000002</v>
      </c>
      <c r="E2611" s="340">
        <v>253.28</v>
      </c>
      <c r="F2611" s="340">
        <v>2504.33</v>
      </c>
    </row>
    <row r="2612" spans="1:6" ht="12.75" customHeight="1" x14ac:dyDescent="0.25">
      <c r="A2612" s="338" t="s">
        <v>4102</v>
      </c>
      <c r="B2612" s="253" t="s">
        <v>7762</v>
      </c>
      <c r="C2612" s="264" t="s">
        <v>569</v>
      </c>
      <c r="D2612" s="340">
        <v>2841.73</v>
      </c>
      <c r="E2612" s="340">
        <v>93.71</v>
      </c>
      <c r="F2612" s="340">
        <v>2935.44</v>
      </c>
    </row>
    <row r="2613" spans="1:6" ht="12.75" customHeight="1" x14ac:dyDescent="0.25">
      <c r="A2613" s="338" t="s">
        <v>4103</v>
      </c>
      <c r="B2613" s="253" t="s">
        <v>7763</v>
      </c>
      <c r="C2613" s="264" t="s">
        <v>569</v>
      </c>
      <c r="D2613" s="340">
        <v>2217.64</v>
      </c>
      <c r="E2613" s="340">
        <v>93.71</v>
      </c>
      <c r="F2613" s="340">
        <v>2311.35</v>
      </c>
    </row>
    <row r="2614" spans="1:6" ht="12.75" customHeight="1" x14ac:dyDescent="0.25">
      <c r="A2614" s="338" t="s">
        <v>4104</v>
      </c>
      <c r="B2614" s="253" t="s">
        <v>7764</v>
      </c>
      <c r="C2614" s="264" t="s">
        <v>569</v>
      </c>
      <c r="D2614" s="340">
        <v>754.7</v>
      </c>
      <c r="E2614" s="340">
        <v>60.42</v>
      </c>
      <c r="F2614" s="340">
        <v>815.12</v>
      </c>
    </row>
    <row r="2615" spans="1:6" ht="12.75" customHeight="1" x14ac:dyDescent="0.25">
      <c r="A2615" s="338" t="s">
        <v>4105</v>
      </c>
      <c r="B2615" s="253" t="s">
        <v>7765</v>
      </c>
      <c r="C2615" s="264" t="s">
        <v>569</v>
      </c>
      <c r="D2615" s="340">
        <v>815.25</v>
      </c>
      <c r="E2615" s="340">
        <v>60.42</v>
      </c>
      <c r="F2615" s="340">
        <v>875.67</v>
      </c>
    </row>
    <row r="2616" spans="1:6" ht="12.75" customHeight="1" x14ac:dyDescent="0.25">
      <c r="A2616" s="338" t="s">
        <v>4106</v>
      </c>
      <c r="B2616" s="253" t="s">
        <v>7766</v>
      </c>
      <c r="C2616" s="264" t="s">
        <v>569</v>
      </c>
      <c r="D2616" s="340">
        <v>1559.28</v>
      </c>
      <c r="E2616" s="340">
        <v>93.71</v>
      </c>
      <c r="F2616" s="340">
        <v>1652.99</v>
      </c>
    </row>
    <row r="2617" spans="1:6" ht="12.75" customHeight="1" x14ac:dyDescent="0.25">
      <c r="A2617" s="338" t="s">
        <v>4107</v>
      </c>
      <c r="B2617" s="253" t="s">
        <v>7767</v>
      </c>
      <c r="C2617" s="264" t="s">
        <v>569</v>
      </c>
      <c r="D2617" s="340">
        <v>1631.52</v>
      </c>
      <c r="E2617" s="340">
        <v>420.08</v>
      </c>
      <c r="F2617" s="340">
        <v>2051.6</v>
      </c>
    </row>
    <row r="2618" spans="1:6" ht="12.75" customHeight="1" x14ac:dyDescent="0.25">
      <c r="A2618" s="338" t="s">
        <v>4108</v>
      </c>
      <c r="B2618" s="253" t="s">
        <v>7768</v>
      </c>
      <c r="C2618" s="264" t="s">
        <v>569</v>
      </c>
      <c r="D2618" s="340">
        <v>1095.8900000000001</v>
      </c>
      <c r="E2618" s="340">
        <v>93.71</v>
      </c>
      <c r="F2618" s="340">
        <v>1189.5999999999999</v>
      </c>
    </row>
    <row r="2619" spans="1:6" ht="22.9" customHeight="1" x14ac:dyDescent="0.25">
      <c r="A2619" s="338" t="s">
        <v>7769</v>
      </c>
      <c r="B2619" s="253" t="s">
        <v>4109</v>
      </c>
      <c r="C2619" s="264"/>
      <c r="D2619" s="340"/>
      <c r="E2619" s="340"/>
      <c r="F2619" s="340"/>
    </row>
    <row r="2620" spans="1:6" ht="12.75" customHeight="1" x14ac:dyDescent="0.25">
      <c r="A2620" s="338" t="s">
        <v>4110</v>
      </c>
      <c r="B2620" s="253" t="s">
        <v>4111</v>
      </c>
      <c r="C2620" s="264" t="s">
        <v>569</v>
      </c>
      <c r="D2620" s="340">
        <v>695.12</v>
      </c>
      <c r="E2620" s="340">
        <v>29.17</v>
      </c>
      <c r="F2620" s="340">
        <v>724.29</v>
      </c>
    </row>
    <row r="2621" spans="1:6" ht="12.75" customHeight="1" x14ac:dyDescent="0.25">
      <c r="A2621" s="338" t="s">
        <v>4112</v>
      </c>
      <c r="B2621" s="253" t="s">
        <v>4113</v>
      </c>
      <c r="C2621" s="264" t="s">
        <v>569</v>
      </c>
      <c r="D2621" s="340">
        <v>90.97</v>
      </c>
      <c r="E2621" s="340">
        <v>12.44</v>
      </c>
      <c r="F2621" s="340">
        <v>103.41</v>
      </c>
    </row>
    <row r="2622" spans="1:6" ht="12.75" customHeight="1" x14ac:dyDescent="0.2">
      <c r="A2622" s="336" t="s">
        <v>4114</v>
      </c>
      <c r="B2622" s="251" t="s">
        <v>7770</v>
      </c>
      <c r="C2622" s="252" t="s">
        <v>569</v>
      </c>
      <c r="D2622" s="337">
        <v>50.06</v>
      </c>
      <c r="E2622" s="337">
        <v>12.44</v>
      </c>
      <c r="F2622" s="337">
        <v>62.5</v>
      </c>
    </row>
    <row r="2623" spans="1:6" ht="12.75" customHeight="1" x14ac:dyDescent="0.2">
      <c r="A2623" s="336" t="s">
        <v>4115</v>
      </c>
      <c r="B2623" s="251" t="s">
        <v>7771</v>
      </c>
      <c r="C2623" s="252" t="s">
        <v>569</v>
      </c>
      <c r="D2623" s="337">
        <v>515</v>
      </c>
      <c r="E2623" s="337">
        <v>29.17</v>
      </c>
      <c r="F2623" s="337">
        <v>544.16999999999996</v>
      </c>
    </row>
    <row r="2624" spans="1:6" ht="12.75" customHeight="1" x14ac:dyDescent="0.25">
      <c r="A2624" s="338" t="s">
        <v>4116</v>
      </c>
      <c r="B2624" s="253" t="s">
        <v>7772</v>
      </c>
      <c r="C2624" s="264" t="s">
        <v>569</v>
      </c>
      <c r="D2624" s="340">
        <v>495.82</v>
      </c>
      <c r="E2624" s="340">
        <v>29.17</v>
      </c>
      <c r="F2624" s="340">
        <v>524.99</v>
      </c>
    </row>
    <row r="2625" spans="1:6" ht="22.9" customHeight="1" x14ac:dyDescent="0.25">
      <c r="A2625" s="338" t="s">
        <v>4117</v>
      </c>
      <c r="B2625" s="253" t="s">
        <v>7773</v>
      </c>
      <c r="C2625" s="264" t="s">
        <v>569</v>
      </c>
      <c r="D2625" s="340">
        <v>113.5</v>
      </c>
      <c r="E2625" s="340">
        <v>20.74</v>
      </c>
      <c r="F2625" s="340">
        <v>134.24</v>
      </c>
    </row>
    <row r="2626" spans="1:6" ht="22.9" customHeight="1" x14ac:dyDescent="0.25">
      <c r="A2626" s="338" t="s">
        <v>4118</v>
      </c>
      <c r="B2626" s="253" t="s">
        <v>4119</v>
      </c>
      <c r="C2626" s="264" t="s">
        <v>569</v>
      </c>
      <c r="D2626" s="340">
        <v>87.96</v>
      </c>
      <c r="E2626" s="340">
        <v>12.44</v>
      </c>
      <c r="F2626" s="340">
        <v>100.4</v>
      </c>
    </row>
    <row r="2627" spans="1:6" ht="12.75" customHeight="1" x14ac:dyDescent="0.25">
      <c r="A2627" s="338" t="s">
        <v>4120</v>
      </c>
      <c r="B2627" s="253" t="s">
        <v>4121</v>
      </c>
      <c r="C2627" s="264" t="s">
        <v>569</v>
      </c>
      <c r="D2627" s="340">
        <v>113.62</v>
      </c>
      <c r="E2627" s="340">
        <v>12.44</v>
      </c>
      <c r="F2627" s="340">
        <v>126.06</v>
      </c>
    </row>
    <row r="2628" spans="1:6" ht="12.75" customHeight="1" x14ac:dyDescent="0.2">
      <c r="A2628" s="336" t="s">
        <v>4122</v>
      </c>
      <c r="B2628" s="251" t="s">
        <v>7774</v>
      </c>
      <c r="C2628" s="252" t="s">
        <v>569</v>
      </c>
      <c r="D2628" s="337">
        <v>7095.95</v>
      </c>
      <c r="E2628" s="337">
        <v>29.17</v>
      </c>
      <c r="F2628" s="337">
        <v>7125.12</v>
      </c>
    </row>
    <row r="2629" spans="1:6" ht="12.75" customHeight="1" x14ac:dyDescent="0.25">
      <c r="A2629" s="338" t="s">
        <v>4123</v>
      </c>
      <c r="B2629" s="253" t="s">
        <v>7775</v>
      </c>
      <c r="C2629" s="264" t="s">
        <v>569</v>
      </c>
      <c r="D2629" s="340">
        <v>1371.75</v>
      </c>
      <c r="E2629" s="340">
        <v>29.17</v>
      </c>
      <c r="F2629" s="340">
        <v>1400.92</v>
      </c>
    </row>
    <row r="2630" spans="1:6" ht="25.5" customHeight="1" x14ac:dyDescent="0.25">
      <c r="A2630" s="338" t="s">
        <v>4124</v>
      </c>
      <c r="B2630" s="254" t="s">
        <v>7776</v>
      </c>
      <c r="C2630" s="264" t="s">
        <v>569</v>
      </c>
      <c r="D2630" s="340">
        <v>857.18</v>
      </c>
      <c r="E2630" s="340">
        <v>29.17</v>
      </c>
      <c r="F2630" s="340">
        <v>886.35</v>
      </c>
    </row>
    <row r="2631" spans="1:6" ht="12.75" customHeight="1" x14ac:dyDescent="0.2">
      <c r="A2631" s="336" t="s">
        <v>4125</v>
      </c>
      <c r="B2631" s="251" t="s">
        <v>7777</v>
      </c>
      <c r="C2631" s="252" t="s">
        <v>569</v>
      </c>
      <c r="D2631" s="337">
        <v>1337.96</v>
      </c>
      <c r="E2631" s="337">
        <v>29.17</v>
      </c>
      <c r="F2631" s="337">
        <v>1367.13</v>
      </c>
    </row>
    <row r="2632" spans="1:6" ht="12.75" customHeight="1" x14ac:dyDescent="0.25">
      <c r="A2632" s="338" t="s">
        <v>4126</v>
      </c>
      <c r="B2632" s="253" t="s">
        <v>7778</v>
      </c>
      <c r="C2632" s="264" t="s">
        <v>569</v>
      </c>
      <c r="D2632" s="340">
        <v>837.68</v>
      </c>
      <c r="E2632" s="340">
        <v>29.17</v>
      </c>
      <c r="F2632" s="340">
        <v>866.85</v>
      </c>
    </row>
    <row r="2633" spans="1:6" ht="12.75" customHeight="1" x14ac:dyDescent="0.25">
      <c r="A2633" s="338" t="s">
        <v>4127</v>
      </c>
      <c r="B2633" s="253" t="s">
        <v>7779</v>
      </c>
      <c r="C2633" s="264" t="s">
        <v>569</v>
      </c>
      <c r="D2633" s="340">
        <v>136.72999999999999</v>
      </c>
      <c r="E2633" s="340">
        <v>29.17</v>
      </c>
      <c r="F2633" s="340">
        <v>165.9</v>
      </c>
    </row>
    <row r="2634" spans="1:6" ht="12.75" customHeight="1" x14ac:dyDescent="0.25">
      <c r="A2634" s="338" t="s">
        <v>4128</v>
      </c>
      <c r="B2634" s="253" t="s">
        <v>7780</v>
      </c>
      <c r="C2634" s="264" t="s">
        <v>569</v>
      </c>
      <c r="D2634" s="340">
        <v>1026.73</v>
      </c>
      <c r="E2634" s="340">
        <v>29.17</v>
      </c>
      <c r="F2634" s="340">
        <v>1055.9000000000001</v>
      </c>
    </row>
    <row r="2635" spans="1:6" ht="12.75" customHeight="1" x14ac:dyDescent="0.2">
      <c r="A2635" s="336" t="s">
        <v>7781</v>
      </c>
      <c r="B2635" s="251" t="s">
        <v>4129</v>
      </c>
      <c r="C2635" s="252"/>
      <c r="D2635" s="337"/>
      <c r="E2635" s="337"/>
      <c r="F2635" s="337"/>
    </row>
    <row r="2636" spans="1:6" ht="12.75" customHeight="1" x14ac:dyDescent="0.25">
      <c r="A2636" s="338" t="s">
        <v>4130</v>
      </c>
      <c r="B2636" s="253" t="s">
        <v>7782</v>
      </c>
      <c r="C2636" s="264" t="s">
        <v>569</v>
      </c>
      <c r="D2636" s="340">
        <v>1264.19</v>
      </c>
      <c r="E2636" s="340">
        <v>20.74</v>
      </c>
      <c r="F2636" s="340">
        <v>1284.93</v>
      </c>
    </row>
    <row r="2637" spans="1:6" ht="12.75" customHeight="1" x14ac:dyDescent="0.25">
      <c r="A2637" s="338" t="s">
        <v>4131</v>
      </c>
      <c r="B2637" s="253" t="s">
        <v>7783</v>
      </c>
      <c r="C2637" s="264" t="s">
        <v>569</v>
      </c>
      <c r="D2637" s="340">
        <v>577.48</v>
      </c>
      <c r="E2637" s="340">
        <v>20.74</v>
      </c>
      <c r="F2637" s="340">
        <v>598.22</v>
      </c>
    </row>
    <row r="2638" spans="1:6" ht="12" customHeight="1" x14ac:dyDescent="0.25">
      <c r="A2638" s="333" t="s">
        <v>4132</v>
      </c>
      <c r="B2638" s="247" t="s">
        <v>7784</v>
      </c>
      <c r="C2638" s="248" t="s">
        <v>569</v>
      </c>
      <c r="D2638" s="334">
        <v>710.51</v>
      </c>
      <c r="E2638" s="335">
        <v>20.74</v>
      </c>
      <c r="F2638" s="335">
        <v>731.25</v>
      </c>
    </row>
    <row r="2639" spans="1:6" ht="22.9" customHeight="1" x14ac:dyDescent="0.25">
      <c r="A2639" s="338" t="s">
        <v>4133</v>
      </c>
      <c r="B2639" s="253" t="s">
        <v>7785</v>
      </c>
      <c r="C2639" s="255" t="s">
        <v>569</v>
      </c>
      <c r="D2639" s="340">
        <v>443.77</v>
      </c>
      <c r="E2639" s="340">
        <v>20.74</v>
      </c>
      <c r="F2639" s="340">
        <v>464.51</v>
      </c>
    </row>
    <row r="2640" spans="1:6" ht="12.75" customHeight="1" x14ac:dyDescent="0.2">
      <c r="A2640" s="336" t="s">
        <v>4134</v>
      </c>
      <c r="B2640" s="251" t="s">
        <v>7786</v>
      </c>
      <c r="C2640" s="252" t="s">
        <v>569</v>
      </c>
      <c r="D2640" s="337">
        <v>808.69</v>
      </c>
      <c r="E2640" s="337">
        <v>20.74</v>
      </c>
      <c r="F2640" s="337">
        <v>829.43</v>
      </c>
    </row>
    <row r="2641" spans="1:6" ht="12.75" customHeight="1" x14ac:dyDescent="0.25">
      <c r="A2641" s="338" t="s">
        <v>4135</v>
      </c>
      <c r="B2641" s="253" t="s">
        <v>7787</v>
      </c>
      <c r="C2641" s="255" t="s">
        <v>569</v>
      </c>
      <c r="D2641" s="340">
        <v>1009.75</v>
      </c>
      <c r="E2641" s="340">
        <v>20.74</v>
      </c>
      <c r="F2641" s="340">
        <v>1030.49</v>
      </c>
    </row>
    <row r="2642" spans="1:6" ht="12.75" customHeight="1" x14ac:dyDescent="0.25">
      <c r="A2642" s="338" t="s">
        <v>7788</v>
      </c>
      <c r="B2642" s="253" t="s">
        <v>4136</v>
      </c>
      <c r="C2642" s="255"/>
      <c r="D2642" s="340"/>
      <c r="E2642" s="340"/>
      <c r="F2642" s="340"/>
    </row>
    <row r="2643" spans="1:6" ht="12.75" customHeight="1" x14ac:dyDescent="0.25">
      <c r="A2643" s="338" t="s">
        <v>4137</v>
      </c>
      <c r="B2643" s="253" t="s">
        <v>4138</v>
      </c>
      <c r="C2643" s="255" t="s">
        <v>569</v>
      </c>
      <c r="D2643" s="340">
        <v>325.52999999999997</v>
      </c>
      <c r="E2643" s="340">
        <v>16.59</v>
      </c>
      <c r="F2643" s="340">
        <v>342.12</v>
      </c>
    </row>
    <row r="2644" spans="1:6" ht="12.75" customHeight="1" x14ac:dyDescent="0.25">
      <c r="A2644" s="338" t="s">
        <v>4139</v>
      </c>
      <c r="B2644" s="253" t="s">
        <v>7789</v>
      </c>
      <c r="C2644" s="255" t="s">
        <v>569</v>
      </c>
      <c r="D2644" s="340">
        <v>294.38</v>
      </c>
      <c r="E2644" s="340">
        <v>16.59</v>
      </c>
      <c r="F2644" s="340">
        <v>310.97000000000003</v>
      </c>
    </row>
    <row r="2645" spans="1:6" ht="12.75" customHeight="1" x14ac:dyDescent="0.25">
      <c r="A2645" s="338" t="s">
        <v>4140</v>
      </c>
      <c r="B2645" s="253" t="s">
        <v>7790</v>
      </c>
      <c r="C2645" s="255" t="s">
        <v>569</v>
      </c>
      <c r="D2645" s="340">
        <v>230.99</v>
      </c>
      <c r="E2645" s="340">
        <v>16.59</v>
      </c>
      <c r="F2645" s="340">
        <v>247.58</v>
      </c>
    </row>
    <row r="2646" spans="1:6" ht="25.5" customHeight="1" x14ac:dyDescent="0.25">
      <c r="A2646" s="338" t="s">
        <v>4141</v>
      </c>
      <c r="B2646" s="254" t="s">
        <v>4142</v>
      </c>
      <c r="C2646" s="255" t="s">
        <v>569</v>
      </c>
      <c r="D2646" s="340">
        <v>166.22</v>
      </c>
      <c r="E2646" s="340">
        <v>16.59</v>
      </c>
      <c r="F2646" s="340">
        <v>182.81</v>
      </c>
    </row>
    <row r="2647" spans="1:6" ht="25.5" customHeight="1" x14ac:dyDescent="0.25">
      <c r="A2647" s="338" t="s">
        <v>4143</v>
      </c>
      <c r="B2647" s="254" t="s">
        <v>7791</v>
      </c>
      <c r="C2647" s="255" t="s">
        <v>569</v>
      </c>
      <c r="D2647" s="340">
        <v>102.93</v>
      </c>
      <c r="E2647" s="340">
        <v>16.59</v>
      </c>
      <c r="F2647" s="340">
        <v>119.52</v>
      </c>
    </row>
    <row r="2648" spans="1:6" ht="25.5" customHeight="1" x14ac:dyDescent="0.25">
      <c r="A2648" s="338" t="s">
        <v>7792</v>
      </c>
      <c r="B2648" s="254" t="s">
        <v>4144</v>
      </c>
      <c r="C2648" s="255"/>
      <c r="D2648" s="340"/>
      <c r="E2648" s="340"/>
      <c r="F2648" s="340"/>
    </row>
    <row r="2649" spans="1:6" ht="25.5" customHeight="1" x14ac:dyDescent="0.25">
      <c r="A2649" s="338" t="s">
        <v>4145</v>
      </c>
      <c r="B2649" s="254" t="s">
        <v>4146</v>
      </c>
      <c r="C2649" s="255" t="s">
        <v>569</v>
      </c>
      <c r="D2649" s="340">
        <v>160.97</v>
      </c>
      <c r="E2649" s="340">
        <v>16.59</v>
      </c>
      <c r="F2649" s="340">
        <v>177.56</v>
      </c>
    </row>
    <row r="2650" spans="1:6" ht="25.5" customHeight="1" x14ac:dyDescent="0.25">
      <c r="A2650" s="338" t="s">
        <v>4147</v>
      </c>
      <c r="B2650" s="254" t="s">
        <v>7793</v>
      </c>
      <c r="C2650" s="255" t="s">
        <v>569</v>
      </c>
      <c r="D2650" s="340">
        <v>55.17</v>
      </c>
      <c r="E2650" s="340">
        <v>16.59</v>
      </c>
      <c r="F2650" s="340">
        <v>71.760000000000005</v>
      </c>
    </row>
    <row r="2651" spans="1:6" ht="12.75" customHeight="1" x14ac:dyDescent="0.25">
      <c r="A2651" s="338" t="s">
        <v>4148</v>
      </c>
      <c r="B2651" s="253" t="s">
        <v>4149</v>
      </c>
      <c r="C2651" s="255" t="s">
        <v>569</v>
      </c>
      <c r="D2651" s="340">
        <v>160.63999999999999</v>
      </c>
      <c r="E2651" s="340">
        <v>16.59</v>
      </c>
      <c r="F2651" s="340">
        <v>177.23</v>
      </c>
    </row>
    <row r="2652" spans="1:6" ht="12.75" customHeight="1" x14ac:dyDescent="0.25">
      <c r="A2652" s="338" t="s">
        <v>4150</v>
      </c>
      <c r="B2652" s="253" t="s">
        <v>7794</v>
      </c>
      <c r="C2652" s="255" t="s">
        <v>569</v>
      </c>
      <c r="D2652" s="340">
        <v>62.11</v>
      </c>
      <c r="E2652" s="340">
        <v>20.74</v>
      </c>
      <c r="F2652" s="340">
        <v>82.85</v>
      </c>
    </row>
    <row r="2653" spans="1:6" ht="12.75" customHeight="1" x14ac:dyDescent="0.25">
      <c r="A2653" s="338" t="s">
        <v>4151</v>
      </c>
      <c r="B2653" s="253" t="s">
        <v>7795</v>
      </c>
      <c r="C2653" s="255" t="s">
        <v>569</v>
      </c>
      <c r="D2653" s="340">
        <v>95.8</v>
      </c>
      <c r="E2653" s="340">
        <v>16.59</v>
      </c>
      <c r="F2653" s="340">
        <v>112.39</v>
      </c>
    </row>
    <row r="2654" spans="1:6" ht="12.75" customHeight="1" x14ac:dyDescent="0.25">
      <c r="A2654" s="338" t="s">
        <v>4152</v>
      </c>
      <c r="B2654" s="253" t="s">
        <v>4153</v>
      </c>
      <c r="C2654" s="255" t="s">
        <v>569</v>
      </c>
      <c r="D2654" s="340">
        <v>121.15</v>
      </c>
      <c r="E2654" s="340">
        <v>16.59</v>
      </c>
      <c r="F2654" s="340">
        <v>137.74</v>
      </c>
    </row>
    <row r="2655" spans="1:6" ht="12.75" customHeight="1" x14ac:dyDescent="0.25">
      <c r="A2655" s="338" t="s">
        <v>4154</v>
      </c>
      <c r="B2655" s="253" t="s">
        <v>7796</v>
      </c>
      <c r="C2655" s="255" t="s">
        <v>569</v>
      </c>
      <c r="D2655" s="340">
        <v>200.46</v>
      </c>
      <c r="E2655" s="340">
        <v>16.59</v>
      </c>
      <c r="F2655" s="340">
        <v>217.05</v>
      </c>
    </row>
    <row r="2656" spans="1:6" ht="12.75" customHeight="1" x14ac:dyDescent="0.2">
      <c r="A2656" s="336" t="s">
        <v>4155</v>
      </c>
      <c r="B2656" s="251" t="s">
        <v>7797</v>
      </c>
      <c r="C2656" s="252" t="s">
        <v>569</v>
      </c>
      <c r="D2656" s="337">
        <v>158.88999999999999</v>
      </c>
      <c r="E2656" s="337">
        <v>12.44</v>
      </c>
      <c r="F2656" s="337">
        <v>171.33</v>
      </c>
    </row>
    <row r="2657" spans="1:6" ht="22.9" customHeight="1" x14ac:dyDescent="0.25">
      <c r="A2657" s="338" t="s">
        <v>4156</v>
      </c>
      <c r="B2657" s="253" t="s">
        <v>4157</v>
      </c>
      <c r="C2657" s="255" t="s">
        <v>569</v>
      </c>
      <c r="D2657" s="340">
        <v>69.36</v>
      </c>
      <c r="E2657" s="340">
        <v>12.44</v>
      </c>
      <c r="F2657" s="340">
        <v>81.8</v>
      </c>
    </row>
    <row r="2658" spans="1:6" ht="25.5" customHeight="1" x14ac:dyDescent="0.25">
      <c r="A2658" s="338" t="s">
        <v>4158</v>
      </c>
      <c r="B2658" s="254" t="s">
        <v>7798</v>
      </c>
      <c r="C2658" s="255" t="s">
        <v>569</v>
      </c>
      <c r="D2658" s="340">
        <v>135.94</v>
      </c>
      <c r="E2658" s="340">
        <v>16.59</v>
      </c>
      <c r="F2658" s="340">
        <v>152.53</v>
      </c>
    </row>
    <row r="2659" spans="1:6" ht="25.5" customHeight="1" x14ac:dyDescent="0.25">
      <c r="A2659" s="338" t="s">
        <v>4159</v>
      </c>
      <c r="B2659" s="254" t="s">
        <v>7799</v>
      </c>
      <c r="C2659" s="255" t="s">
        <v>569</v>
      </c>
      <c r="D2659" s="340">
        <v>74.040000000000006</v>
      </c>
      <c r="E2659" s="340">
        <v>20.74</v>
      </c>
      <c r="F2659" s="340">
        <v>94.78</v>
      </c>
    </row>
    <row r="2660" spans="1:6" ht="25.5" customHeight="1" x14ac:dyDescent="0.25">
      <c r="A2660" s="338" t="s">
        <v>4160</v>
      </c>
      <c r="B2660" s="254" t="s">
        <v>7800</v>
      </c>
      <c r="C2660" s="255" t="s">
        <v>569</v>
      </c>
      <c r="D2660" s="340">
        <v>100.4</v>
      </c>
      <c r="E2660" s="340">
        <v>20.74</v>
      </c>
      <c r="F2660" s="340">
        <v>121.14</v>
      </c>
    </row>
    <row r="2661" spans="1:6" ht="25.5" customHeight="1" x14ac:dyDescent="0.25">
      <c r="A2661" s="338" t="s">
        <v>4161</v>
      </c>
      <c r="B2661" s="254" t="s">
        <v>4162</v>
      </c>
      <c r="C2661" s="255" t="s">
        <v>569</v>
      </c>
      <c r="D2661" s="340">
        <v>166.98</v>
      </c>
      <c r="E2661" s="340">
        <v>20.74</v>
      </c>
      <c r="F2661" s="340">
        <v>187.72</v>
      </c>
    </row>
    <row r="2662" spans="1:6" ht="25.5" customHeight="1" x14ac:dyDescent="0.25">
      <c r="A2662" s="338" t="s">
        <v>4163</v>
      </c>
      <c r="B2662" s="254" t="s">
        <v>4164</v>
      </c>
      <c r="C2662" s="255" t="s">
        <v>569</v>
      </c>
      <c r="D2662" s="340">
        <v>96.31</v>
      </c>
      <c r="E2662" s="340">
        <v>20.74</v>
      </c>
      <c r="F2662" s="340">
        <v>117.05</v>
      </c>
    </row>
    <row r="2663" spans="1:6" ht="25.5" customHeight="1" x14ac:dyDescent="0.25">
      <c r="A2663" s="338" t="s">
        <v>4165</v>
      </c>
      <c r="B2663" s="254" t="s">
        <v>7801</v>
      </c>
      <c r="C2663" s="255" t="s">
        <v>569</v>
      </c>
      <c r="D2663" s="340">
        <v>76.12</v>
      </c>
      <c r="E2663" s="340">
        <v>20.74</v>
      </c>
      <c r="F2663" s="340">
        <v>96.86</v>
      </c>
    </row>
    <row r="2664" spans="1:6" ht="25.5" customHeight="1" x14ac:dyDescent="0.25">
      <c r="A2664" s="338" t="s">
        <v>4166</v>
      </c>
      <c r="B2664" s="254" t="s">
        <v>4167</v>
      </c>
      <c r="C2664" s="255" t="s">
        <v>569</v>
      </c>
      <c r="D2664" s="340">
        <v>63.09</v>
      </c>
      <c r="E2664" s="340">
        <v>16.59</v>
      </c>
      <c r="F2664" s="340">
        <v>79.680000000000007</v>
      </c>
    </row>
    <row r="2665" spans="1:6" ht="25.5" customHeight="1" x14ac:dyDescent="0.25">
      <c r="A2665" s="338" t="s">
        <v>546</v>
      </c>
      <c r="B2665" s="254" t="s">
        <v>7802</v>
      </c>
      <c r="C2665" s="255" t="s">
        <v>569</v>
      </c>
      <c r="D2665" s="340">
        <v>111.21</v>
      </c>
      <c r="E2665" s="340">
        <v>16.59</v>
      </c>
      <c r="F2665" s="340">
        <v>127.8</v>
      </c>
    </row>
    <row r="2666" spans="1:6" ht="12.75" customHeight="1" x14ac:dyDescent="0.2">
      <c r="A2666" s="336" t="s">
        <v>4168</v>
      </c>
      <c r="B2666" s="251" t="s">
        <v>7803</v>
      </c>
      <c r="C2666" s="252" t="s">
        <v>569</v>
      </c>
      <c r="D2666" s="337">
        <v>381.11</v>
      </c>
      <c r="E2666" s="337">
        <v>16.59</v>
      </c>
      <c r="F2666" s="337">
        <v>397.7</v>
      </c>
    </row>
    <row r="2667" spans="1:6" ht="34.9" customHeight="1" x14ac:dyDescent="0.25">
      <c r="A2667" s="341" t="s">
        <v>4169</v>
      </c>
      <c r="B2667" s="253" t="s">
        <v>7804</v>
      </c>
      <c r="C2667" s="259" t="s">
        <v>569</v>
      </c>
      <c r="D2667" s="343">
        <v>207.48</v>
      </c>
      <c r="E2667" s="343">
        <v>16.59</v>
      </c>
      <c r="F2667" s="343">
        <v>224.07</v>
      </c>
    </row>
    <row r="2668" spans="1:6" ht="34.15" customHeight="1" x14ac:dyDescent="0.25">
      <c r="A2668" s="341" t="s">
        <v>4170</v>
      </c>
      <c r="B2668" s="253" t="s">
        <v>7805</v>
      </c>
      <c r="C2668" s="259" t="s">
        <v>569</v>
      </c>
      <c r="D2668" s="343">
        <v>149.88999999999999</v>
      </c>
      <c r="E2668" s="343">
        <v>16.59</v>
      </c>
      <c r="F2668" s="343">
        <v>166.48</v>
      </c>
    </row>
    <row r="2669" spans="1:6" ht="34.9" customHeight="1" x14ac:dyDescent="0.25">
      <c r="A2669" s="341" t="s">
        <v>547</v>
      </c>
      <c r="B2669" s="253" t="s">
        <v>7806</v>
      </c>
      <c r="C2669" s="259" t="s">
        <v>569</v>
      </c>
      <c r="D2669" s="343">
        <v>104.97</v>
      </c>
      <c r="E2669" s="343">
        <v>16.59</v>
      </c>
      <c r="F2669" s="343">
        <v>121.56</v>
      </c>
    </row>
    <row r="2670" spans="1:6" ht="34.5" customHeight="1" x14ac:dyDescent="0.25">
      <c r="A2670" s="341" t="s">
        <v>7807</v>
      </c>
      <c r="B2670" s="253" t="s">
        <v>4171</v>
      </c>
      <c r="C2670" s="259"/>
      <c r="D2670" s="343"/>
      <c r="E2670" s="343"/>
      <c r="F2670" s="343"/>
    </row>
    <row r="2671" spans="1:6" ht="12" customHeight="1" x14ac:dyDescent="0.25">
      <c r="A2671" s="333" t="s">
        <v>4172</v>
      </c>
      <c r="B2671" s="247" t="s">
        <v>7808</v>
      </c>
      <c r="C2671" s="248" t="s">
        <v>569</v>
      </c>
      <c r="D2671" s="334">
        <v>36.61</v>
      </c>
      <c r="E2671" s="335">
        <v>12.44</v>
      </c>
      <c r="F2671" s="335">
        <v>49.05</v>
      </c>
    </row>
    <row r="2672" spans="1:6" ht="34.15" customHeight="1" x14ac:dyDescent="0.25">
      <c r="A2672" s="341" t="s">
        <v>7809</v>
      </c>
      <c r="B2672" s="253" t="s">
        <v>7810</v>
      </c>
      <c r="C2672" s="259"/>
      <c r="D2672" s="343"/>
      <c r="E2672" s="343"/>
      <c r="F2672" s="343"/>
    </row>
    <row r="2673" spans="1:6" ht="34.9" customHeight="1" x14ac:dyDescent="0.25">
      <c r="A2673" s="341" t="s">
        <v>4173</v>
      </c>
      <c r="B2673" s="253" t="s">
        <v>7811</v>
      </c>
      <c r="C2673" s="259" t="s">
        <v>569</v>
      </c>
      <c r="D2673" s="343">
        <v>0.38</v>
      </c>
      <c r="E2673" s="343">
        <v>16.59</v>
      </c>
      <c r="F2673" s="343">
        <v>16.97</v>
      </c>
    </row>
    <row r="2674" spans="1:6" ht="12.75" customHeight="1" x14ac:dyDescent="0.2">
      <c r="A2674" s="336" t="s">
        <v>4174</v>
      </c>
      <c r="B2674" s="251" t="s">
        <v>7812</v>
      </c>
      <c r="C2674" s="252" t="s">
        <v>569</v>
      </c>
      <c r="D2674" s="337">
        <v>6.46</v>
      </c>
      <c r="E2674" s="337">
        <v>3.37</v>
      </c>
      <c r="F2674" s="337">
        <v>9.83</v>
      </c>
    </row>
    <row r="2675" spans="1:6" ht="25.5" customHeight="1" x14ac:dyDescent="0.25">
      <c r="A2675" s="338" t="s">
        <v>4175</v>
      </c>
      <c r="B2675" s="254" t="s">
        <v>4176</v>
      </c>
      <c r="C2675" s="255" t="s">
        <v>569</v>
      </c>
      <c r="D2675" s="340"/>
      <c r="E2675" s="340">
        <v>16.59</v>
      </c>
      <c r="F2675" s="340">
        <v>16.59</v>
      </c>
    </row>
    <row r="2676" spans="1:6" ht="22.9" customHeight="1" x14ac:dyDescent="0.25">
      <c r="A2676" s="338" t="s">
        <v>4177</v>
      </c>
      <c r="B2676" s="253" t="s">
        <v>4178</v>
      </c>
      <c r="C2676" s="255" t="s">
        <v>569</v>
      </c>
      <c r="D2676" s="340"/>
      <c r="E2676" s="340">
        <v>3.37</v>
      </c>
      <c r="F2676" s="340">
        <v>3.37</v>
      </c>
    </row>
    <row r="2677" spans="1:6" ht="22.9" customHeight="1" x14ac:dyDescent="0.25">
      <c r="A2677" s="338" t="s">
        <v>7813</v>
      </c>
      <c r="B2677" s="253" t="s">
        <v>4179</v>
      </c>
      <c r="C2677" s="255"/>
      <c r="D2677" s="340"/>
      <c r="E2677" s="340"/>
      <c r="F2677" s="340"/>
    </row>
    <row r="2678" spans="1:6" ht="25.5" customHeight="1" x14ac:dyDescent="0.25">
      <c r="A2678" s="338" t="s">
        <v>4180</v>
      </c>
      <c r="B2678" s="254" t="s">
        <v>7814</v>
      </c>
      <c r="C2678" s="255" t="s">
        <v>569</v>
      </c>
      <c r="D2678" s="340">
        <v>334.55</v>
      </c>
      <c r="E2678" s="340">
        <v>16.59</v>
      </c>
      <c r="F2678" s="340">
        <v>351.14</v>
      </c>
    </row>
    <row r="2679" spans="1:6" ht="25.5" customHeight="1" x14ac:dyDescent="0.25">
      <c r="A2679" s="338" t="s">
        <v>349</v>
      </c>
      <c r="B2679" s="254" t="s">
        <v>350</v>
      </c>
      <c r="C2679" s="255" t="s">
        <v>569</v>
      </c>
      <c r="D2679" s="340">
        <v>265.83999999999997</v>
      </c>
      <c r="E2679" s="340">
        <v>12.44</v>
      </c>
      <c r="F2679" s="340">
        <v>278.27999999999997</v>
      </c>
    </row>
    <row r="2680" spans="1:6" ht="25.5" customHeight="1" x14ac:dyDescent="0.25">
      <c r="A2680" s="338" t="s">
        <v>4181</v>
      </c>
      <c r="B2680" s="254" t="s">
        <v>7815</v>
      </c>
      <c r="C2680" s="255" t="s">
        <v>569</v>
      </c>
      <c r="D2680" s="340">
        <v>148.06</v>
      </c>
      <c r="E2680" s="340">
        <v>16.59</v>
      </c>
      <c r="F2680" s="340">
        <v>164.65</v>
      </c>
    </row>
    <row r="2681" spans="1:6" ht="25.5" customHeight="1" x14ac:dyDescent="0.25">
      <c r="A2681" s="338" t="s">
        <v>4182</v>
      </c>
      <c r="B2681" s="254" t="s">
        <v>4183</v>
      </c>
      <c r="C2681" s="255" t="s">
        <v>569</v>
      </c>
      <c r="D2681" s="340">
        <v>261.99</v>
      </c>
      <c r="E2681" s="340">
        <v>12.44</v>
      </c>
      <c r="F2681" s="340">
        <v>274.43</v>
      </c>
    </row>
    <row r="2682" spans="1:6" ht="25.5" customHeight="1" x14ac:dyDescent="0.25">
      <c r="A2682" s="338" t="s">
        <v>4184</v>
      </c>
      <c r="B2682" s="254" t="s">
        <v>7816</v>
      </c>
      <c r="C2682" s="255" t="s">
        <v>569</v>
      </c>
      <c r="D2682" s="340">
        <v>28.94</v>
      </c>
      <c r="E2682" s="340">
        <v>12.44</v>
      </c>
      <c r="F2682" s="340">
        <v>41.38</v>
      </c>
    </row>
    <row r="2683" spans="1:6" ht="25.5" customHeight="1" x14ac:dyDescent="0.25">
      <c r="A2683" s="338" t="s">
        <v>4185</v>
      </c>
      <c r="B2683" s="254" t="s">
        <v>7817</v>
      </c>
      <c r="C2683" s="255" t="s">
        <v>569</v>
      </c>
      <c r="D2683" s="340">
        <v>54.92</v>
      </c>
      <c r="E2683" s="340">
        <v>20.74</v>
      </c>
      <c r="F2683" s="340">
        <v>75.66</v>
      </c>
    </row>
    <row r="2684" spans="1:6" ht="25.5" customHeight="1" x14ac:dyDescent="0.25">
      <c r="A2684" s="338" t="s">
        <v>7818</v>
      </c>
      <c r="B2684" s="254" t="s">
        <v>7819</v>
      </c>
      <c r="C2684" s="255"/>
      <c r="D2684" s="340"/>
      <c r="E2684" s="340"/>
      <c r="F2684" s="340"/>
    </row>
    <row r="2685" spans="1:6" ht="25.5" customHeight="1" x14ac:dyDescent="0.25">
      <c r="A2685" s="338" t="s">
        <v>7820</v>
      </c>
      <c r="B2685" s="254" t="s">
        <v>7821</v>
      </c>
      <c r="C2685" s="255"/>
      <c r="D2685" s="340"/>
      <c r="E2685" s="340"/>
      <c r="F2685" s="340"/>
    </row>
    <row r="2686" spans="1:6" ht="12.75" customHeight="1" x14ac:dyDescent="0.2">
      <c r="A2686" s="336" t="s">
        <v>381</v>
      </c>
      <c r="B2686" s="251" t="s">
        <v>382</v>
      </c>
      <c r="C2686" s="252" t="s">
        <v>569</v>
      </c>
      <c r="D2686" s="337">
        <v>86.97</v>
      </c>
      <c r="E2686" s="337">
        <v>10.37</v>
      </c>
      <c r="F2686" s="337">
        <v>97.34</v>
      </c>
    </row>
    <row r="2687" spans="1:6" ht="12.75" customHeight="1" x14ac:dyDescent="0.25">
      <c r="A2687" s="338" t="s">
        <v>365</v>
      </c>
      <c r="B2687" s="253" t="s">
        <v>366</v>
      </c>
      <c r="C2687" s="255" t="s">
        <v>569</v>
      </c>
      <c r="D2687" s="340">
        <v>133.83000000000001</v>
      </c>
      <c r="E2687" s="340">
        <v>10.37</v>
      </c>
      <c r="F2687" s="340">
        <v>144.19999999999999</v>
      </c>
    </row>
    <row r="2688" spans="1:6" ht="22.9" customHeight="1" x14ac:dyDescent="0.25">
      <c r="A2688" s="338" t="s">
        <v>4186</v>
      </c>
      <c r="B2688" s="253" t="s">
        <v>4187</v>
      </c>
      <c r="C2688" s="255" t="s">
        <v>569</v>
      </c>
      <c r="D2688" s="340">
        <v>72.790000000000006</v>
      </c>
      <c r="E2688" s="340">
        <v>10.37</v>
      </c>
      <c r="F2688" s="340">
        <v>83.16</v>
      </c>
    </row>
    <row r="2689" spans="1:6" ht="25.5" customHeight="1" x14ac:dyDescent="0.25">
      <c r="A2689" s="338" t="s">
        <v>4188</v>
      </c>
      <c r="B2689" s="254" t="s">
        <v>4189</v>
      </c>
      <c r="C2689" s="255" t="s">
        <v>569</v>
      </c>
      <c r="D2689" s="340">
        <v>50.12</v>
      </c>
      <c r="E2689" s="340">
        <v>10.37</v>
      </c>
      <c r="F2689" s="340">
        <v>60.49</v>
      </c>
    </row>
    <row r="2690" spans="1:6" ht="25.5" customHeight="1" x14ac:dyDescent="0.25">
      <c r="A2690" s="338" t="s">
        <v>368</v>
      </c>
      <c r="B2690" s="254" t="s">
        <v>367</v>
      </c>
      <c r="C2690" s="255" t="s">
        <v>569</v>
      </c>
      <c r="D2690" s="340">
        <v>4.96</v>
      </c>
      <c r="E2690" s="340">
        <v>10.37</v>
      </c>
      <c r="F2690" s="340">
        <v>15.33</v>
      </c>
    </row>
    <row r="2691" spans="1:6" ht="25.5" customHeight="1" x14ac:dyDescent="0.25">
      <c r="A2691" s="338" t="s">
        <v>4190</v>
      </c>
      <c r="B2691" s="254" t="s">
        <v>4191</v>
      </c>
      <c r="C2691" s="255" t="s">
        <v>569</v>
      </c>
      <c r="D2691" s="340">
        <v>11.86</v>
      </c>
      <c r="E2691" s="340">
        <v>10.37</v>
      </c>
      <c r="F2691" s="340">
        <v>22.23</v>
      </c>
    </row>
    <row r="2692" spans="1:6" ht="25.5" customHeight="1" x14ac:dyDescent="0.25">
      <c r="A2692" s="338" t="s">
        <v>4192</v>
      </c>
      <c r="B2692" s="254" t="s">
        <v>4193</v>
      </c>
      <c r="C2692" s="255" t="s">
        <v>569</v>
      </c>
      <c r="D2692" s="340">
        <v>12.44</v>
      </c>
      <c r="E2692" s="340">
        <v>10.37</v>
      </c>
      <c r="F2692" s="340">
        <v>22.81</v>
      </c>
    </row>
    <row r="2693" spans="1:6" ht="12.75" customHeight="1" x14ac:dyDescent="0.25">
      <c r="A2693" s="338" t="s">
        <v>4194</v>
      </c>
      <c r="B2693" s="253" t="s">
        <v>4195</v>
      </c>
      <c r="C2693" s="255" t="s">
        <v>569</v>
      </c>
      <c r="D2693" s="340">
        <v>15.08</v>
      </c>
      <c r="E2693" s="340">
        <v>10.37</v>
      </c>
      <c r="F2693" s="340">
        <v>25.45</v>
      </c>
    </row>
    <row r="2694" spans="1:6" ht="12.75" customHeight="1" x14ac:dyDescent="0.25">
      <c r="A2694" s="338" t="s">
        <v>7822</v>
      </c>
      <c r="B2694" s="253" t="s">
        <v>4196</v>
      </c>
      <c r="C2694" s="255"/>
      <c r="D2694" s="340"/>
      <c r="E2694" s="340"/>
      <c r="F2694" s="340"/>
    </row>
    <row r="2695" spans="1:6" ht="25.5" customHeight="1" x14ac:dyDescent="0.25">
      <c r="A2695" s="338" t="s">
        <v>4197</v>
      </c>
      <c r="B2695" s="254" t="s">
        <v>4198</v>
      </c>
      <c r="C2695" s="255" t="s">
        <v>569</v>
      </c>
      <c r="D2695" s="340">
        <v>5.89</v>
      </c>
      <c r="E2695" s="340">
        <v>10.37</v>
      </c>
      <c r="F2695" s="340">
        <v>16.260000000000002</v>
      </c>
    </row>
    <row r="2696" spans="1:6" ht="25.5" customHeight="1" x14ac:dyDescent="0.25">
      <c r="A2696" s="338" t="s">
        <v>4199</v>
      </c>
      <c r="B2696" s="254" t="s">
        <v>4200</v>
      </c>
      <c r="C2696" s="255" t="s">
        <v>569</v>
      </c>
      <c r="D2696" s="340">
        <v>15.73</v>
      </c>
      <c r="E2696" s="340">
        <v>10.37</v>
      </c>
      <c r="F2696" s="340">
        <v>26.1</v>
      </c>
    </row>
    <row r="2697" spans="1:6" ht="25.5" customHeight="1" x14ac:dyDescent="0.25">
      <c r="A2697" s="338" t="s">
        <v>4201</v>
      </c>
      <c r="B2697" s="254" t="s">
        <v>4202</v>
      </c>
      <c r="C2697" s="255" t="s">
        <v>569</v>
      </c>
      <c r="D2697" s="340">
        <v>5.53</v>
      </c>
      <c r="E2697" s="340">
        <v>10.37</v>
      </c>
      <c r="F2697" s="340">
        <v>15.9</v>
      </c>
    </row>
    <row r="2698" spans="1:6" ht="25.5" customHeight="1" x14ac:dyDescent="0.25">
      <c r="A2698" s="338" t="s">
        <v>4203</v>
      </c>
      <c r="B2698" s="254" t="s">
        <v>4204</v>
      </c>
      <c r="C2698" s="255" t="s">
        <v>569</v>
      </c>
      <c r="D2698" s="340">
        <v>8.07</v>
      </c>
      <c r="E2698" s="340">
        <v>10.37</v>
      </c>
      <c r="F2698" s="340">
        <v>18.440000000000001</v>
      </c>
    </row>
    <row r="2699" spans="1:6" ht="34.9" customHeight="1" x14ac:dyDescent="0.25">
      <c r="A2699" s="341" t="s">
        <v>4205</v>
      </c>
      <c r="B2699" s="253" t="s">
        <v>4206</v>
      </c>
      <c r="C2699" s="259" t="s">
        <v>569</v>
      </c>
      <c r="D2699" s="343">
        <v>14.04</v>
      </c>
      <c r="E2699" s="343">
        <v>10.37</v>
      </c>
      <c r="F2699" s="343">
        <v>24.41</v>
      </c>
    </row>
    <row r="2700" spans="1:6" ht="25.5" customHeight="1" x14ac:dyDescent="0.25">
      <c r="A2700" s="338" t="s">
        <v>4207</v>
      </c>
      <c r="B2700" s="254" t="s">
        <v>4208</v>
      </c>
      <c r="C2700" s="255" t="s">
        <v>569</v>
      </c>
      <c r="D2700" s="340">
        <v>17.02</v>
      </c>
      <c r="E2700" s="340">
        <v>10.37</v>
      </c>
      <c r="F2700" s="340">
        <v>27.39</v>
      </c>
    </row>
    <row r="2701" spans="1:6" ht="12" customHeight="1" x14ac:dyDescent="0.25">
      <c r="A2701" s="333" t="s">
        <v>7823</v>
      </c>
      <c r="B2701" s="247" t="s">
        <v>4209</v>
      </c>
      <c r="C2701" s="248"/>
      <c r="D2701" s="334"/>
      <c r="E2701" s="335"/>
      <c r="F2701" s="335"/>
    </row>
    <row r="2702" spans="1:6" ht="25.5" customHeight="1" x14ac:dyDescent="0.25">
      <c r="A2702" s="338" t="s">
        <v>4210</v>
      </c>
      <c r="B2702" s="254" t="s">
        <v>4211</v>
      </c>
      <c r="C2702" s="255" t="s">
        <v>569</v>
      </c>
      <c r="D2702" s="340">
        <v>10.8</v>
      </c>
      <c r="E2702" s="340">
        <v>10.37</v>
      </c>
      <c r="F2702" s="340">
        <v>21.17</v>
      </c>
    </row>
    <row r="2703" spans="1:6" ht="12.75" customHeight="1" x14ac:dyDescent="0.2">
      <c r="A2703" s="336" t="s">
        <v>4212</v>
      </c>
      <c r="B2703" s="251" t="s">
        <v>4213</v>
      </c>
      <c r="C2703" s="252" t="s">
        <v>569</v>
      </c>
      <c r="D2703" s="337">
        <v>15.15</v>
      </c>
      <c r="E2703" s="337">
        <v>10.37</v>
      </c>
      <c r="F2703" s="337">
        <v>25.52</v>
      </c>
    </row>
    <row r="2704" spans="1:6" ht="25.5" customHeight="1" x14ac:dyDescent="0.25">
      <c r="A2704" s="338" t="s">
        <v>4214</v>
      </c>
      <c r="B2704" s="254" t="s">
        <v>4215</v>
      </c>
      <c r="C2704" s="255" t="s">
        <v>569</v>
      </c>
      <c r="D2704" s="340">
        <v>13.47</v>
      </c>
      <c r="E2704" s="340">
        <v>10.37</v>
      </c>
      <c r="F2704" s="340">
        <v>23.84</v>
      </c>
    </row>
    <row r="2705" spans="1:6" ht="25.5" customHeight="1" x14ac:dyDescent="0.25">
      <c r="A2705" s="338" t="s">
        <v>4216</v>
      </c>
      <c r="B2705" s="254" t="s">
        <v>4217</v>
      </c>
      <c r="C2705" s="255" t="s">
        <v>569</v>
      </c>
      <c r="D2705" s="340">
        <v>17.79</v>
      </c>
      <c r="E2705" s="340">
        <v>10.37</v>
      </c>
      <c r="F2705" s="340">
        <v>28.16</v>
      </c>
    </row>
    <row r="2706" spans="1:6" ht="25.5" customHeight="1" x14ac:dyDescent="0.25">
      <c r="A2706" s="338" t="s">
        <v>7824</v>
      </c>
      <c r="B2706" s="254" t="s">
        <v>4218</v>
      </c>
      <c r="C2706" s="255"/>
      <c r="D2706" s="340"/>
      <c r="E2706" s="340"/>
      <c r="F2706" s="340"/>
    </row>
    <row r="2707" spans="1:6" ht="25.5" customHeight="1" x14ac:dyDescent="0.25">
      <c r="A2707" s="338" t="s">
        <v>4219</v>
      </c>
      <c r="B2707" s="254" t="s">
        <v>4220</v>
      </c>
      <c r="C2707" s="255" t="s">
        <v>569</v>
      </c>
      <c r="D2707" s="340">
        <v>12.69</v>
      </c>
      <c r="E2707" s="340">
        <v>10.37</v>
      </c>
      <c r="F2707" s="340">
        <v>23.06</v>
      </c>
    </row>
    <row r="2708" spans="1:6" ht="25.5" customHeight="1" x14ac:dyDescent="0.25">
      <c r="A2708" s="338" t="s">
        <v>4221</v>
      </c>
      <c r="B2708" s="254" t="s">
        <v>4222</v>
      </c>
      <c r="C2708" s="255" t="s">
        <v>569</v>
      </c>
      <c r="D2708" s="340">
        <v>12.07</v>
      </c>
      <c r="E2708" s="340">
        <v>10.37</v>
      </c>
      <c r="F2708" s="340">
        <v>22.44</v>
      </c>
    </row>
    <row r="2709" spans="1:6" ht="25.5" customHeight="1" x14ac:dyDescent="0.25">
      <c r="A2709" s="338" t="s">
        <v>4223</v>
      </c>
      <c r="B2709" s="254" t="s">
        <v>4224</v>
      </c>
      <c r="C2709" s="255" t="s">
        <v>569</v>
      </c>
      <c r="D2709" s="340">
        <v>78.95</v>
      </c>
      <c r="E2709" s="340">
        <v>10.37</v>
      </c>
      <c r="F2709" s="340">
        <v>89.32</v>
      </c>
    </row>
    <row r="2710" spans="1:6" ht="12.75" customHeight="1" x14ac:dyDescent="0.2">
      <c r="A2710" s="336" t="s">
        <v>4225</v>
      </c>
      <c r="B2710" s="251" t="s">
        <v>4226</v>
      </c>
      <c r="C2710" s="252" t="s">
        <v>569</v>
      </c>
      <c r="D2710" s="337">
        <v>180.56</v>
      </c>
      <c r="E2710" s="337">
        <v>12.44</v>
      </c>
      <c r="F2710" s="337">
        <v>193</v>
      </c>
    </row>
    <row r="2711" spans="1:6" ht="12.75" customHeight="1" x14ac:dyDescent="0.25">
      <c r="A2711" s="338" t="s">
        <v>4227</v>
      </c>
      <c r="B2711" s="253" t="s">
        <v>4228</v>
      </c>
      <c r="C2711" s="255" t="s">
        <v>52</v>
      </c>
      <c r="D2711" s="340">
        <v>82.65</v>
      </c>
      <c r="E2711" s="340">
        <v>12.44</v>
      </c>
      <c r="F2711" s="340">
        <v>95.09</v>
      </c>
    </row>
    <row r="2712" spans="1:6" ht="25.5" customHeight="1" x14ac:dyDescent="0.25">
      <c r="A2712" s="338" t="s">
        <v>4229</v>
      </c>
      <c r="B2712" s="254" t="s">
        <v>4230</v>
      </c>
      <c r="C2712" s="255" t="s">
        <v>569</v>
      </c>
      <c r="D2712" s="340">
        <v>11.79</v>
      </c>
      <c r="E2712" s="340">
        <v>10.37</v>
      </c>
      <c r="F2712" s="340">
        <v>22.16</v>
      </c>
    </row>
    <row r="2713" spans="1:6" ht="25.5" customHeight="1" x14ac:dyDescent="0.25">
      <c r="A2713" s="338" t="s">
        <v>4231</v>
      </c>
      <c r="B2713" s="254" t="s">
        <v>4232</v>
      </c>
      <c r="C2713" s="255" t="s">
        <v>569</v>
      </c>
      <c r="D2713" s="340">
        <v>40.35</v>
      </c>
      <c r="E2713" s="340">
        <v>10.37</v>
      </c>
      <c r="F2713" s="340">
        <v>50.72</v>
      </c>
    </row>
    <row r="2714" spans="1:6" ht="12.75" customHeight="1" x14ac:dyDescent="0.25">
      <c r="A2714" s="338" t="s">
        <v>7825</v>
      </c>
      <c r="B2714" s="253" t="s">
        <v>4233</v>
      </c>
      <c r="C2714" s="255"/>
      <c r="D2714" s="340"/>
      <c r="E2714" s="340"/>
      <c r="F2714" s="340"/>
    </row>
    <row r="2715" spans="1:6" ht="25.5" customHeight="1" x14ac:dyDescent="0.25">
      <c r="A2715" s="338" t="s">
        <v>4234</v>
      </c>
      <c r="B2715" s="254" t="s">
        <v>4235</v>
      </c>
      <c r="C2715" s="255" t="s">
        <v>569</v>
      </c>
      <c r="D2715" s="340">
        <v>36.32</v>
      </c>
      <c r="E2715" s="340">
        <v>10.37</v>
      </c>
      <c r="F2715" s="340">
        <v>46.69</v>
      </c>
    </row>
    <row r="2716" spans="1:6" ht="12.75" customHeight="1" x14ac:dyDescent="0.2">
      <c r="A2716" s="336" t="s">
        <v>4236</v>
      </c>
      <c r="B2716" s="251" t="s">
        <v>4237</v>
      </c>
      <c r="C2716" s="252" t="s">
        <v>569</v>
      </c>
      <c r="D2716" s="337">
        <v>16.600000000000001</v>
      </c>
      <c r="E2716" s="337">
        <v>10.37</v>
      </c>
      <c r="F2716" s="337">
        <v>26.97</v>
      </c>
    </row>
    <row r="2717" spans="1:6" ht="34.15" customHeight="1" x14ac:dyDescent="0.25">
      <c r="A2717" s="341" t="s">
        <v>4238</v>
      </c>
      <c r="B2717" s="253" t="s">
        <v>4239</v>
      </c>
      <c r="C2717" s="259" t="s">
        <v>569</v>
      </c>
      <c r="D2717" s="343">
        <v>78.48</v>
      </c>
      <c r="E2717" s="343">
        <v>10.37</v>
      </c>
      <c r="F2717" s="343">
        <v>88.85</v>
      </c>
    </row>
    <row r="2718" spans="1:6" ht="25.5" customHeight="1" x14ac:dyDescent="0.25">
      <c r="A2718" s="338" t="s">
        <v>4240</v>
      </c>
      <c r="B2718" s="254" t="s">
        <v>4241</v>
      </c>
      <c r="C2718" s="255" t="s">
        <v>569</v>
      </c>
      <c r="D2718" s="340">
        <v>57.68</v>
      </c>
      <c r="E2718" s="340">
        <v>10.37</v>
      </c>
      <c r="F2718" s="340">
        <v>68.05</v>
      </c>
    </row>
    <row r="2719" spans="1:6" ht="34.15" customHeight="1" x14ac:dyDescent="0.25">
      <c r="A2719" s="341" t="s">
        <v>4242</v>
      </c>
      <c r="B2719" s="253" t="s">
        <v>4243</v>
      </c>
      <c r="C2719" s="259" t="s">
        <v>569</v>
      </c>
      <c r="D2719" s="343">
        <v>124.02</v>
      </c>
      <c r="E2719" s="343">
        <v>10.37</v>
      </c>
      <c r="F2719" s="343">
        <v>134.38999999999999</v>
      </c>
    </row>
    <row r="2720" spans="1:6" ht="25.5" customHeight="1" x14ac:dyDescent="0.25">
      <c r="A2720" s="338" t="s">
        <v>389</v>
      </c>
      <c r="B2720" s="254" t="s">
        <v>390</v>
      </c>
      <c r="C2720" s="255" t="s">
        <v>569</v>
      </c>
      <c r="D2720" s="340">
        <v>17.649999999999999</v>
      </c>
      <c r="E2720" s="340">
        <v>41.47</v>
      </c>
      <c r="F2720" s="340">
        <v>59.12</v>
      </c>
    </row>
    <row r="2721" spans="1:6" ht="25.5" customHeight="1" x14ac:dyDescent="0.25">
      <c r="A2721" s="338" t="s">
        <v>4244</v>
      </c>
      <c r="B2721" s="254" t="s">
        <v>4245</v>
      </c>
      <c r="C2721" s="255" t="s">
        <v>569</v>
      </c>
      <c r="D2721" s="340">
        <v>22.26</v>
      </c>
      <c r="E2721" s="340">
        <v>4.1500000000000004</v>
      </c>
      <c r="F2721" s="340">
        <v>26.41</v>
      </c>
    </row>
    <row r="2722" spans="1:6" ht="34.9" customHeight="1" x14ac:dyDescent="0.25">
      <c r="A2722" s="341" t="s">
        <v>4246</v>
      </c>
      <c r="B2722" s="253" t="s">
        <v>4247</v>
      </c>
      <c r="C2722" s="259" t="s">
        <v>569</v>
      </c>
      <c r="D2722" s="343">
        <v>29.02</v>
      </c>
      <c r="E2722" s="343">
        <v>4.1500000000000004</v>
      </c>
      <c r="F2722" s="343">
        <v>33.17</v>
      </c>
    </row>
    <row r="2723" spans="1:6" ht="34.15" customHeight="1" x14ac:dyDescent="0.25">
      <c r="A2723" s="341" t="s">
        <v>4248</v>
      </c>
      <c r="B2723" s="254" t="s">
        <v>4249</v>
      </c>
      <c r="C2723" s="259" t="s">
        <v>569</v>
      </c>
      <c r="D2723" s="343">
        <v>18.059999999999999</v>
      </c>
      <c r="E2723" s="343">
        <v>4.1500000000000004</v>
      </c>
      <c r="F2723" s="343">
        <v>22.21</v>
      </c>
    </row>
    <row r="2724" spans="1:6" ht="34.9" customHeight="1" x14ac:dyDescent="0.25">
      <c r="A2724" s="341" t="s">
        <v>379</v>
      </c>
      <c r="B2724" s="254" t="s">
        <v>378</v>
      </c>
      <c r="C2724" s="259" t="s">
        <v>569</v>
      </c>
      <c r="D2724" s="343">
        <v>5.94</v>
      </c>
      <c r="E2724" s="343">
        <v>4.1500000000000004</v>
      </c>
      <c r="F2724" s="343">
        <v>10.09</v>
      </c>
    </row>
    <row r="2725" spans="1:6" ht="34.15" customHeight="1" x14ac:dyDescent="0.25">
      <c r="A2725" s="341" t="s">
        <v>4250</v>
      </c>
      <c r="B2725" s="253" t="s">
        <v>4251</v>
      </c>
      <c r="C2725" s="259" t="s">
        <v>52</v>
      </c>
      <c r="D2725" s="343">
        <v>15.81</v>
      </c>
      <c r="E2725" s="343">
        <v>16.59</v>
      </c>
      <c r="F2725" s="343">
        <v>32.4</v>
      </c>
    </row>
    <row r="2726" spans="1:6" ht="25.5" customHeight="1" x14ac:dyDescent="0.25">
      <c r="A2726" s="338" t="s">
        <v>4252</v>
      </c>
      <c r="B2726" s="254" t="s">
        <v>4253</v>
      </c>
      <c r="C2726" s="255" t="s">
        <v>569</v>
      </c>
      <c r="D2726" s="340">
        <v>19.98</v>
      </c>
      <c r="E2726" s="340">
        <v>10.37</v>
      </c>
      <c r="F2726" s="340">
        <v>30.35</v>
      </c>
    </row>
    <row r="2727" spans="1:6" ht="25.5" customHeight="1" x14ac:dyDescent="0.25">
      <c r="A2727" s="338" t="s">
        <v>4254</v>
      </c>
      <c r="B2727" s="254" t="s">
        <v>4255</v>
      </c>
      <c r="C2727" s="255" t="s">
        <v>569</v>
      </c>
      <c r="D2727" s="340">
        <v>244.01</v>
      </c>
      <c r="E2727" s="340">
        <v>20.74</v>
      </c>
      <c r="F2727" s="340">
        <v>264.75</v>
      </c>
    </row>
    <row r="2728" spans="1:6" ht="25.5" customHeight="1" x14ac:dyDescent="0.25">
      <c r="A2728" s="338" t="s">
        <v>4256</v>
      </c>
      <c r="B2728" s="254" t="s">
        <v>4257</v>
      </c>
      <c r="C2728" s="255" t="s">
        <v>569</v>
      </c>
      <c r="D2728" s="340">
        <v>138.05000000000001</v>
      </c>
      <c r="E2728" s="340">
        <v>20.74</v>
      </c>
      <c r="F2728" s="340">
        <v>158.79</v>
      </c>
    </row>
    <row r="2729" spans="1:6" ht="12" customHeight="1" x14ac:dyDescent="0.25">
      <c r="A2729" s="333" t="s">
        <v>364</v>
      </c>
      <c r="B2729" s="247" t="s">
        <v>363</v>
      </c>
      <c r="C2729" s="248" t="s">
        <v>569</v>
      </c>
      <c r="D2729" s="334">
        <v>175.52</v>
      </c>
      <c r="E2729" s="335">
        <v>20.74</v>
      </c>
      <c r="F2729" s="335">
        <v>196.26</v>
      </c>
    </row>
    <row r="2730" spans="1:6" ht="34.15" customHeight="1" x14ac:dyDescent="0.25">
      <c r="A2730" s="341" t="s">
        <v>4258</v>
      </c>
      <c r="B2730" s="253" t="s">
        <v>4259</v>
      </c>
      <c r="C2730" s="259" t="s">
        <v>569</v>
      </c>
      <c r="D2730" s="343">
        <v>49.31</v>
      </c>
      <c r="E2730" s="343">
        <v>10.37</v>
      </c>
      <c r="F2730" s="343">
        <v>59.68</v>
      </c>
    </row>
    <row r="2731" spans="1:6" ht="34.9" customHeight="1" x14ac:dyDescent="0.25">
      <c r="A2731" s="341" t="s">
        <v>4260</v>
      </c>
      <c r="B2731" s="253" t="s">
        <v>4261</v>
      </c>
      <c r="C2731" s="259" t="s">
        <v>569</v>
      </c>
      <c r="D2731" s="343">
        <v>3.32</v>
      </c>
      <c r="E2731" s="343">
        <v>8.2899999999999991</v>
      </c>
      <c r="F2731" s="343">
        <v>11.61</v>
      </c>
    </row>
    <row r="2732" spans="1:6" ht="25.5" customHeight="1" x14ac:dyDescent="0.25">
      <c r="A2732" s="338" t="s">
        <v>4262</v>
      </c>
      <c r="B2732" s="254" t="s">
        <v>4263</v>
      </c>
      <c r="C2732" s="255" t="s">
        <v>569</v>
      </c>
      <c r="D2732" s="340">
        <v>10.73</v>
      </c>
      <c r="E2732" s="340">
        <v>10.37</v>
      </c>
      <c r="F2732" s="340">
        <v>21.1</v>
      </c>
    </row>
    <row r="2733" spans="1:6" ht="34.9" customHeight="1" x14ac:dyDescent="0.25">
      <c r="A2733" s="341" t="s">
        <v>4264</v>
      </c>
      <c r="B2733" s="253" t="s">
        <v>7826</v>
      </c>
      <c r="C2733" s="259" t="s">
        <v>52</v>
      </c>
      <c r="D2733" s="343">
        <v>16.670000000000002</v>
      </c>
      <c r="E2733" s="343">
        <v>20.74</v>
      </c>
      <c r="F2733" s="343">
        <v>37.409999999999997</v>
      </c>
    </row>
    <row r="2734" spans="1:6" ht="25.5" customHeight="1" x14ac:dyDescent="0.25">
      <c r="A2734" s="338" t="s">
        <v>4265</v>
      </c>
      <c r="B2734" s="254" t="s">
        <v>4266</v>
      </c>
      <c r="C2734" s="255" t="s">
        <v>569</v>
      </c>
      <c r="D2734" s="340">
        <v>11.06</v>
      </c>
      <c r="E2734" s="340">
        <v>10.37</v>
      </c>
      <c r="F2734" s="340">
        <v>21.43</v>
      </c>
    </row>
    <row r="2735" spans="1:6" ht="34.15" customHeight="1" x14ac:dyDescent="0.25">
      <c r="A2735" s="341" t="s">
        <v>4267</v>
      </c>
      <c r="B2735" s="254" t="s">
        <v>7827</v>
      </c>
      <c r="C2735" s="259" t="s">
        <v>569</v>
      </c>
      <c r="D2735" s="343">
        <v>38.67</v>
      </c>
      <c r="E2735" s="343">
        <v>8.2899999999999991</v>
      </c>
      <c r="F2735" s="343">
        <v>46.96</v>
      </c>
    </row>
    <row r="2736" spans="1:6" ht="25.5" customHeight="1" x14ac:dyDescent="0.25">
      <c r="A2736" s="338" t="s">
        <v>388</v>
      </c>
      <c r="B2736" s="254" t="s">
        <v>7828</v>
      </c>
      <c r="C2736" s="255" t="s">
        <v>569</v>
      </c>
      <c r="D2736" s="340">
        <v>5.0599999999999996</v>
      </c>
      <c r="E2736" s="340">
        <v>10.37</v>
      </c>
      <c r="F2736" s="340">
        <v>15.43</v>
      </c>
    </row>
    <row r="2737" spans="1:6" ht="34.9" customHeight="1" x14ac:dyDescent="0.25">
      <c r="A2737" s="341" t="s">
        <v>369</v>
      </c>
      <c r="B2737" s="254" t="s">
        <v>370</v>
      </c>
      <c r="C2737" s="259" t="s">
        <v>569</v>
      </c>
      <c r="D2737" s="343">
        <v>48.46</v>
      </c>
      <c r="E2737" s="343">
        <v>2.0699999999999998</v>
      </c>
      <c r="F2737" s="343">
        <v>50.53</v>
      </c>
    </row>
    <row r="2738" spans="1:6" ht="25.5" customHeight="1" x14ac:dyDescent="0.25">
      <c r="A2738" s="338" t="s">
        <v>362</v>
      </c>
      <c r="B2738" s="254" t="s">
        <v>7829</v>
      </c>
      <c r="C2738" s="255" t="s">
        <v>569</v>
      </c>
      <c r="D2738" s="340">
        <v>20.87</v>
      </c>
      <c r="E2738" s="340">
        <v>10.37</v>
      </c>
      <c r="F2738" s="340">
        <v>31.24</v>
      </c>
    </row>
    <row r="2739" spans="1:6" ht="12.75" customHeight="1" x14ac:dyDescent="0.2">
      <c r="A2739" s="336" t="s">
        <v>4268</v>
      </c>
      <c r="B2739" s="251" t="s">
        <v>7830</v>
      </c>
      <c r="C2739" s="252" t="s">
        <v>569</v>
      </c>
      <c r="D2739" s="337">
        <v>34.83</v>
      </c>
      <c r="E2739" s="337">
        <v>10.37</v>
      </c>
      <c r="F2739" s="337">
        <v>45.2</v>
      </c>
    </row>
    <row r="2740" spans="1:6" ht="25.5" customHeight="1" x14ac:dyDescent="0.25">
      <c r="A2740" s="338" t="s">
        <v>4269</v>
      </c>
      <c r="B2740" s="254" t="s">
        <v>7831</v>
      </c>
      <c r="C2740" s="255" t="s">
        <v>569</v>
      </c>
      <c r="D2740" s="340">
        <v>51.44</v>
      </c>
      <c r="E2740" s="340">
        <v>10.37</v>
      </c>
      <c r="F2740" s="340">
        <v>61.81</v>
      </c>
    </row>
    <row r="2741" spans="1:6" ht="12.75" customHeight="1" x14ac:dyDescent="0.2">
      <c r="A2741" s="336" t="s">
        <v>4270</v>
      </c>
      <c r="B2741" s="251" t="s">
        <v>7832</v>
      </c>
      <c r="C2741" s="252" t="s">
        <v>52</v>
      </c>
      <c r="D2741" s="337">
        <v>201.02</v>
      </c>
      <c r="E2741" s="337">
        <v>20.74</v>
      </c>
      <c r="F2741" s="337">
        <v>221.76</v>
      </c>
    </row>
    <row r="2742" spans="1:6" ht="25.5" customHeight="1" x14ac:dyDescent="0.25">
      <c r="A2742" s="338" t="s">
        <v>4271</v>
      </c>
      <c r="B2742" s="254" t="s">
        <v>7833</v>
      </c>
      <c r="C2742" s="255" t="s">
        <v>569</v>
      </c>
      <c r="D2742" s="340">
        <v>535.42999999999995</v>
      </c>
      <c r="E2742" s="340">
        <v>41.47</v>
      </c>
      <c r="F2742" s="340">
        <v>576.9</v>
      </c>
    </row>
    <row r="2743" spans="1:6" ht="25.5" customHeight="1" x14ac:dyDescent="0.25">
      <c r="A2743" s="338" t="s">
        <v>361</v>
      </c>
      <c r="B2743" s="254" t="s">
        <v>7834</v>
      </c>
      <c r="C2743" s="255" t="s">
        <v>569</v>
      </c>
      <c r="D2743" s="340">
        <v>371.17</v>
      </c>
      <c r="E2743" s="340">
        <v>41.47</v>
      </c>
      <c r="F2743" s="340">
        <v>412.64</v>
      </c>
    </row>
    <row r="2744" spans="1:6" ht="12.75" customHeight="1" x14ac:dyDescent="0.2">
      <c r="A2744" s="338" t="s">
        <v>386</v>
      </c>
      <c r="B2744" s="253" t="s">
        <v>387</v>
      </c>
      <c r="C2744" s="255" t="s">
        <v>569</v>
      </c>
      <c r="D2744" s="344">
        <v>1.5</v>
      </c>
      <c r="E2744" s="340">
        <v>1.69</v>
      </c>
      <c r="F2744" s="340">
        <v>3.19</v>
      </c>
    </row>
    <row r="2745" spans="1:6" ht="12.75" customHeight="1" x14ac:dyDescent="0.2">
      <c r="A2745" s="338" t="s">
        <v>4272</v>
      </c>
      <c r="B2745" s="253" t="s">
        <v>7835</v>
      </c>
      <c r="C2745" s="255" t="s">
        <v>569</v>
      </c>
      <c r="D2745" s="344">
        <v>6.99</v>
      </c>
      <c r="E2745" s="340">
        <v>10.37</v>
      </c>
      <c r="F2745" s="340">
        <v>17.36</v>
      </c>
    </row>
    <row r="2746" spans="1:6" ht="12.75" customHeight="1" x14ac:dyDescent="0.2">
      <c r="A2746" s="336" t="s">
        <v>4273</v>
      </c>
      <c r="B2746" s="251" t="s">
        <v>7836</v>
      </c>
      <c r="C2746" s="252" t="s">
        <v>52</v>
      </c>
      <c r="D2746" s="337">
        <v>9.68</v>
      </c>
      <c r="E2746" s="337">
        <v>20.74</v>
      </c>
      <c r="F2746" s="337">
        <v>30.42</v>
      </c>
    </row>
    <row r="2747" spans="1:6" ht="25.5" customHeight="1" x14ac:dyDescent="0.25">
      <c r="A2747" s="338" t="s">
        <v>4274</v>
      </c>
      <c r="B2747" s="254" t="s">
        <v>4275</v>
      </c>
      <c r="C2747" s="255" t="s">
        <v>569</v>
      </c>
      <c r="D2747" s="340">
        <v>19.18</v>
      </c>
      <c r="E2747" s="340">
        <v>4.1500000000000004</v>
      </c>
      <c r="F2747" s="340">
        <v>23.33</v>
      </c>
    </row>
    <row r="2748" spans="1:6" ht="34.15" customHeight="1" x14ac:dyDescent="0.25">
      <c r="A2748" s="341" t="s">
        <v>4276</v>
      </c>
      <c r="B2748" s="253" t="s">
        <v>7837</v>
      </c>
      <c r="C2748" s="259" t="s">
        <v>569</v>
      </c>
      <c r="D2748" s="343">
        <v>7</v>
      </c>
      <c r="E2748" s="343">
        <v>10.37</v>
      </c>
      <c r="F2748" s="343">
        <v>17.37</v>
      </c>
    </row>
    <row r="2749" spans="1:6" ht="25.5" customHeight="1" x14ac:dyDescent="0.25">
      <c r="A2749" s="338" t="s">
        <v>4277</v>
      </c>
      <c r="B2749" s="254" t="s">
        <v>4278</v>
      </c>
      <c r="C2749" s="255" t="s">
        <v>569</v>
      </c>
      <c r="D2749" s="340">
        <v>5.63</v>
      </c>
      <c r="E2749" s="340">
        <v>10.37</v>
      </c>
      <c r="F2749" s="340">
        <v>16</v>
      </c>
    </row>
    <row r="2750" spans="1:6" ht="34.9" customHeight="1" x14ac:dyDescent="0.25">
      <c r="A2750" s="341" t="s">
        <v>4279</v>
      </c>
      <c r="B2750" s="253" t="s">
        <v>7838</v>
      </c>
      <c r="C2750" s="259" t="s">
        <v>52</v>
      </c>
      <c r="D2750" s="343">
        <v>69.3</v>
      </c>
      <c r="E2750" s="343">
        <v>10.37</v>
      </c>
      <c r="F2750" s="343">
        <v>79.67</v>
      </c>
    </row>
    <row r="2751" spans="1:6" ht="25.5" customHeight="1" x14ac:dyDescent="0.25">
      <c r="A2751" s="338" t="s">
        <v>4280</v>
      </c>
      <c r="B2751" s="254" t="s">
        <v>4281</v>
      </c>
      <c r="C2751" s="255" t="s">
        <v>569</v>
      </c>
      <c r="D2751" s="340">
        <v>51.51</v>
      </c>
      <c r="E2751" s="340">
        <v>10.37</v>
      </c>
      <c r="F2751" s="340">
        <v>61.88</v>
      </c>
    </row>
    <row r="2752" spans="1:6" ht="25.5" customHeight="1" x14ac:dyDescent="0.25">
      <c r="A2752" s="338" t="s">
        <v>4282</v>
      </c>
      <c r="B2752" s="254" t="s">
        <v>4283</v>
      </c>
      <c r="C2752" s="255" t="s">
        <v>569</v>
      </c>
      <c r="D2752" s="340">
        <v>56.82</v>
      </c>
      <c r="E2752" s="340">
        <v>10.37</v>
      </c>
      <c r="F2752" s="340">
        <v>67.19</v>
      </c>
    </row>
    <row r="2753" spans="1:6" ht="12.75" customHeight="1" x14ac:dyDescent="0.2">
      <c r="A2753" s="336" t="s">
        <v>4284</v>
      </c>
      <c r="B2753" s="251" t="s">
        <v>7839</v>
      </c>
      <c r="C2753" s="252" t="s">
        <v>569</v>
      </c>
      <c r="D2753" s="337">
        <v>6.06</v>
      </c>
      <c r="E2753" s="337">
        <v>10.37</v>
      </c>
      <c r="F2753" s="337">
        <v>16.43</v>
      </c>
    </row>
    <row r="2754" spans="1:6" ht="12.75" customHeight="1" x14ac:dyDescent="0.2">
      <c r="A2754" s="336" t="s">
        <v>4285</v>
      </c>
      <c r="B2754" s="251" t="s">
        <v>7840</v>
      </c>
      <c r="C2754" s="252" t="s">
        <v>569</v>
      </c>
      <c r="D2754" s="337">
        <v>8.3699999999999992</v>
      </c>
      <c r="E2754" s="337">
        <v>10.37</v>
      </c>
      <c r="F2754" s="337">
        <v>18.739999999999998</v>
      </c>
    </row>
    <row r="2755" spans="1:6" ht="22.9" customHeight="1" x14ac:dyDescent="0.25">
      <c r="A2755" s="338" t="s">
        <v>4286</v>
      </c>
      <c r="B2755" s="253" t="s">
        <v>7841</v>
      </c>
      <c r="C2755" s="255" t="s">
        <v>569</v>
      </c>
      <c r="D2755" s="340">
        <v>12.06</v>
      </c>
      <c r="E2755" s="340">
        <v>10.37</v>
      </c>
      <c r="F2755" s="340">
        <v>22.43</v>
      </c>
    </row>
    <row r="2756" spans="1:6" ht="22.9" customHeight="1" x14ac:dyDescent="0.25">
      <c r="A2756" s="338" t="s">
        <v>4287</v>
      </c>
      <c r="B2756" s="253" t="s">
        <v>7842</v>
      </c>
      <c r="C2756" s="255" t="s">
        <v>569</v>
      </c>
      <c r="D2756" s="340">
        <v>20.010000000000002</v>
      </c>
      <c r="E2756" s="340">
        <v>10.37</v>
      </c>
      <c r="F2756" s="340">
        <v>30.38</v>
      </c>
    </row>
    <row r="2757" spans="1:6" ht="12.75" customHeight="1" x14ac:dyDescent="0.25">
      <c r="A2757" s="338" t="s">
        <v>4288</v>
      </c>
      <c r="B2757" s="253" t="s">
        <v>7843</v>
      </c>
      <c r="C2757" s="255" t="s">
        <v>569</v>
      </c>
      <c r="D2757" s="340">
        <v>97.62</v>
      </c>
      <c r="E2757" s="340">
        <v>10.37</v>
      </c>
      <c r="F2757" s="340">
        <v>107.99</v>
      </c>
    </row>
    <row r="2758" spans="1:6" ht="12.75" customHeight="1" x14ac:dyDescent="0.25">
      <c r="A2758" s="338" t="s">
        <v>4289</v>
      </c>
      <c r="B2758" s="253" t="s">
        <v>7844</v>
      </c>
      <c r="C2758" s="255" t="s">
        <v>21</v>
      </c>
      <c r="D2758" s="340">
        <v>227.9</v>
      </c>
      <c r="E2758" s="340">
        <v>4.22</v>
      </c>
      <c r="F2758" s="340">
        <v>232.12</v>
      </c>
    </row>
    <row r="2759" spans="1:6" ht="12.75" customHeight="1" x14ac:dyDescent="0.25">
      <c r="A2759" s="338" t="s">
        <v>7845</v>
      </c>
      <c r="B2759" s="253" t="s">
        <v>7846</v>
      </c>
      <c r="C2759" s="255"/>
      <c r="D2759" s="340"/>
      <c r="E2759" s="340"/>
      <c r="F2759" s="340"/>
    </row>
    <row r="2760" spans="1:6" ht="12" customHeight="1" x14ac:dyDescent="0.25">
      <c r="A2760" s="333" t="s">
        <v>4290</v>
      </c>
      <c r="B2760" s="247" t="s">
        <v>7847</v>
      </c>
      <c r="C2760" s="247" t="s">
        <v>569</v>
      </c>
      <c r="D2760" s="334">
        <v>10.58</v>
      </c>
      <c r="E2760" s="335">
        <v>20.74</v>
      </c>
      <c r="F2760" s="335">
        <v>31.32</v>
      </c>
    </row>
    <row r="2761" spans="1:6" ht="12.75" customHeight="1" x14ac:dyDescent="0.25">
      <c r="A2761" s="338" t="s">
        <v>4291</v>
      </c>
      <c r="B2761" s="253" t="s">
        <v>7848</v>
      </c>
      <c r="C2761" s="264" t="s">
        <v>569</v>
      </c>
      <c r="D2761" s="340">
        <v>20.95</v>
      </c>
      <c r="E2761" s="340">
        <v>20.74</v>
      </c>
      <c r="F2761" s="340">
        <v>41.69</v>
      </c>
    </row>
    <row r="2762" spans="1:6" ht="22.9" customHeight="1" x14ac:dyDescent="0.25">
      <c r="A2762" s="338" t="s">
        <v>4292</v>
      </c>
      <c r="B2762" s="253" t="s">
        <v>7849</v>
      </c>
      <c r="C2762" s="264" t="s">
        <v>569</v>
      </c>
      <c r="D2762" s="340">
        <v>21.04</v>
      </c>
      <c r="E2762" s="340">
        <v>20.74</v>
      </c>
      <c r="F2762" s="340">
        <v>41.78</v>
      </c>
    </row>
    <row r="2763" spans="1:6" ht="24" customHeight="1" x14ac:dyDescent="0.25">
      <c r="A2763" s="338" t="s">
        <v>4293</v>
      </c>
      <c r="B2763" s="253" t="s">
        <v>7850</v>
      </c>
      <c r="C2763" s="264" t="s">
        <v>569</v>
      </c>
      <c r="D2763" s="340">
        <v>37.950000000000003</v>
      </c>
      <c r="E2763" s="340">
        <v>20.74</v>
      </c>
      <c r="F2763" s="340">
        <v>58.69</v>
      </c>
    </row>
    <row r="2764" spans="1:6" ht="12.75" customHeight="1" x14ac:dyDescent="0.2">
      <c r="A2764" s="336" t="s">
        <v>4294</v>
      </c>
      <c r="B2764" s="251" t="s">
        <v>7851</v>
      </c>
      <c r="C2764" s="252" t="s">
        <v>569</v>
      </c>
      <c r="D2764" s="337">
        <v>10.88</v>
      </c>
      <c r="E2764" s="337">
        <v>20.74</v>
      </c>
      <c r="F2764" s="337">
        <v>31.62</v>
      </c>
    </row>
    <row r="2765" spans="1:6" ht="12.75" customHeight="1" x14ac:dyDescent="0.25">
      <c r="A2765" s="338" t="s">
        <v>4295</v>
      </c>
      <c r="B2765" s="253" t="s">
        <v>7852</v>
      </c>
      <c r="C2765" s="264" t="s">
        <v>569</v>
      </c>
      <c r="D2765" s="340">
        <v>20.9</v>
      </c>
      <c r="E2765" s="340">
        <v>20.74</v>
      </c>
      <c r="F2765" s="340">
        <v>41.64</v>
      </c>
    </row>
    <row r="2766" spans="1:6" ht="12.75" customHeight="1" x14ac:dyDescent="0.25">
      <c r="A2766" s="338" t="s">
        <v>4296</v>
      </c>
      <c r="B2766" s="253" t="s">
        <v>7853</v>
      </c>
      <c r="C2766" s="264" t="s">
        <v>569</v>
      </c>
      <c r="D2766" s="340">
        <v>10.6</v>
      </c>
      <c r="E2766" s="340">
        <v>20.74</v>
      </c>
      <c r="F2766" s="340">
        <v>31.34</v>
      </c>
    </row>
    <row r="2767" spans="1:6" ht="12.75" customHeight="1" x14ac:dyDescent="0.25">
      <c r="A2767" s="338" t="s">
        <v>4297</v>
      </c>
      <c r="B2767" s="253" t="s">
        <v>7854</v>
      </c>
      <c r="C2767" s="264" t="s">
        <v>569</v>
      </c>
      <c r="D2767" s="340">
        <v>38.04</v>
      </c>
      <c r="E2767" s="340">
        <v>20.74</v>
      </c>
      <c r="F2767" s="340">
        <v>58.78</v>
      </c>
    </row>
    <row r="2768" spans="1:6" ht="12.75" customHeight="1" x14ac:dyDescent="0.25">
      <c r="A2768" s="338" t="s">
        <v>4298</v>
      </c>
      <c r="B2768" s="253" t="s">
        <v>7855</v>
      </c>
      <c r="C2768" s="264" t="s">
        <v>569</v>
      </c>
      <c r="D2768" s="340">
        <v>21.12</v>
      </c>
      <c r="E2768" s="340">
        <v>20.74</v>
      </c>
      <c r="F2768" s="340">
        <v>41.86</v>
      </c>
    </row>
    <row r="2769" spans="1:6" ht="22.9" customHeight="1" x14ac:dyDescent="0.25">
      <c r="A2769" s="338" t="s">
        <v>4299</v>
      </c>
      <c r="B2769" s="253" t="s">
        <v>7856</v>
      </c>
      <c r="C2769" s="264" t="s">
        <v>569</v>
      </c>
      <c r="D2769" s="340">
        <v>38.020000000000003</v>
      </c>
      <c r="E2769" s="340">
        <v>20.74</v>
      </c>
      <c r="F2769" s="340">
        <v>58.76</v>
      </c>
    </row>
    <row r="2770" spans="1:6" ht="22.9" customHeight="1" x14ac:dyDescent="0.25">
      <c r="A2770" s="338" t="s">
        <v>4300</v>
      </c>
      <c r="B2770" s="253" t="s">
        <v>7857</v>
      </c>
      <c r="C2770" s="264" t="s">
        <v>569</v>
      </c>
      <c r="D2770" s="340">
        <v>21.7</v>
      </c>
      <c r="E2770" s="340">
        <v>20.74</v>
      </c>
      <c r="F2770" s="340">
        <v>42.44</v>
      </c>
    </row>
    <row r="2771" spans="1:6" ht="12.75" customHeight="1" x14ac:dyDescent="0.2">
      <c r="A2771" s="336" t="s">
        <v>4301</v>
      </c>
      <c r="B2771" s="251" t="s">
        <v>7858</v>
      </c>
      <c r="C2771" s="252" t="s">
        <v>569</v>
      </c>
      <c r="D2771" s="337">
        <v>20.39</v>
      </c>
      <c r="E2771" s="337">
        <v>20.74</v>
      </c>
      <c r="F2771" s="337">
        <v>41.13</v>
      </c>
    </row>
    <row r="2772" spans="1:6" ht="22.9" customHeight="1" x14ac:dyDescent="0.25">
      <c r="A2772" s="338" t="s">
        <v>4302</v>
      </c>
      <c r="B2772" s="253" t="s">
        <v>7859</v>
      </c>
      <c r="C2772" s="264" t="s">
        <v>569</v>
      </c>
      <c r="D2772" s="340">
        <v>20.98</v>
      </c>
      <c r="E2772" s="340">
        <v>20.74</v>
      </c>
      <c r="F2772" s="340">
        <v>41.72</v>
      </c>
    </row>
    <row r="2773" spans="1:6" ht="22.9" customHeight="1" x14ac:dyDescent="0.25">
      <c r="A2773" s="338" t="s">
        <v>4303</v>
      </c>
      <c r="B2773" s="253" t="s">
        <v>7860</v>
      </c>
      <c r="C2773" s="264" t="s">
        <v>569</v>
      </c>
      <c r="D2773" s="340">
        <v>10.65</v>
      </c>
      <c r="E2773" s="340">
        <v>20.74</v>
      </c>
      <c r="F2773" s="340">
        <v>31.39</v>
      </c>
    </row>
    <row r="2774" spans="1:6" ht="22.9" customHeight="1" x14ac:dyDescent="0.25">
      <c r="A2774" s="338" t="s">
        <v>4304</v>
      </c>
      <c r="B2774" s="253" t="s">
        <v>7861</v>
      </c>
      <c r="C2774" s="264" t="s">
        <v>569</v>
      </c>
      <c r="D2774" s="340">
        <v>22.62</v>
      </c>
      <c r="E2774" s="340">
        <v>20.74</v>
      </c>
      <c r="F2774" s="340">
        <v>43.36</v>
      </c>
    </row>
    <row r="2775" spans="1:6" ht="22.9" customHeight="1" x14ac:dyDescent="0.25">
      <c r="A2775" s="338" t="s">
        <v>4305</v>
      </c>
      <c r="B2775" s="253" t="s">
        <v>7862</v>
      </c>
      <c r="C2775" s="264" t="s">
        <v>569</v>
      </c>
      <c r="D2775" s="340">
        <v>20.88</v>
      </c>
      <c r="E2775" s="340">
        <v>20.74</v>
      </c>
      <c r="F2775" s="340">
        <v>41.62</v>
      </c>
    </row>
    <row r="2776" spans="1:6" ht="12.75" customHeight="1" x14ac:dyDescent="0.2">
      <c r="A2776" s="336" t="s">
        <v>4306</v>
      </c>
      <c r="B2776" s="251" t="s">
        <v>7863</v>
      </c>
      <c r="C2776" s="252" t="s">
        <v>569</v>
      </c>
      <c r="D2776" s="337">
        <v>20.89</v>
      </c>
      <c r="E2776" s="337">
        <v>20.74</v>
      </c>
      <c r="F2776" s="337">
        <v>41.63</v>
      </c>
    </row>
    <row r="2777" spans="1:6" ht="12.75" customHeight="1" x14ac:dyDescent="0.25">
      <c r="A2777" s="338" t="s">
        <v>4307</v>
      </c>
      <c r="B2777" s="253" t="s">
        <v>7864</v>
      </c>
      <c r="C2777" s="264" t="s">
        <v>569</v>
      </c>
      <c r="D2777" s="340">
        <v>10.58</v>
      </c>
      <c r="E2777" s="340">
        <v>20.74</v>
      </c>
      <c r="F2777" s="340">
        <v>31.32</v>
      </c>
    </row>
    <row r="2778" spans="1:6" ht="12.75" customHeight="1" x14ac:dyDescent="0.25">
      <c r="A2778" s="338" t="s">
        <v>4308</v>
      </c>
      <c r="B2778" s="253" t="s">
        <v>7865</v>
      </c>
      <c r="C2778" s="264" t="s">
        <v>569</v>
      </c>
      <c r="D2778" s="340">
        <v>10.97</v>
      </c>
      <c r="E2778" s="340">
        <v>20.74</v>
      </c>
      <c r="F2778" s="340">
        <v>31.71</v>
      </c>
    </row>
    <row r="2779" spans="1:6" ht="12.75" customHeight="1" x14ac:dyDescent="0.25">
      <c r="A2779" s="338" t="s">
        <v>4309</v>
      </c>
      <c r="B2779" s="253" t="s">
        <v>7866</v>
      </c>
      <c r="C2779" s="264" t="s">
        <v>569</v>
      </c>
      <c r="D2779" s="340">
        <v>21.13</v>
      </c>
      <c r="E2779" s="340">
        <v>20.74</v>
      </c>
      <c r="F2779" s="340">
        <v>41.87</v>
      </c>
    </row>
    <row r="2780" spans="1:6" ht="12.75" customHeight="1" x14ac:dyDescent="0.25">
      <c r="A2780" s="338" t="s">
        <v>7867</v>
      </c>
      <c r="B2780" s="253" t="s">
        <v>4310</v>
      </c>
      <c r="C2780" s="264"/>
      <c r="D2780" s="340"/>
      <c r="E2780" s="340"/>
      <c r="F2780" s="340"/>
    </row>
    <row r="2781" spans="1:6" ht="12.75" customHeight="1" x14ac:dyDescent="0.25">
      <c r="A2781" s="338" t="s">
        <v>7868</v>
      </c>
      <c r="B2781" s="253" t="s">
        <v>4311</v>
      </c>
      <c r="C2781" s="264"/>
      <c r="D2781" s="340"/>
      <c r="E2781" s="340"/>
      <c r="F2781" s="340"/>
    </row>
    <row r="2782" spans="1:6" ht="12.75" customHeight="1" x14ac:dyDescent="0.25">
      <c r="A2782" s="338" t="s">
        <v>4312</v>
      </c>
      <c r="B2782" s="253" t="s">
        <v>7869</v>
      </c>
      <c r="C2782" s="264" t="s">
        <v>569</v>
      </c>
      <c r="D2782" s="340">
        <v>1510.05</v>
      </c>
      <c r="E2782" s="340">
        <v>58.34</v>
      </c>
      <c r="F2782" s="340">
        <v>1568.39</v>
      </c>
    </row>
    <row r="2783" spans="1:6" ht="12.75" customHeight="1" x14ac:dyDescent="0.25">
      <c r="A2783" s="338" t="s">
        <v>4313</v>
      </c>
      <c r="B2783" s="253" t="s">
        <v>7870</v>
      </c>
      <c r="C2783" s="264" t="s">
        <v>569</v>
      </c>
      <c r="D2783" s="340">
        <v>1691.8</v>
      </c>
      <c r="E2783" s="340">
        <v>58.34</v>
      </c>
      <c r="F2783" s="340">
        <v>1750.14</v>
      </c>
    </row>
    <row r="2784" spans="1:6" ht="12.75" customHeight="1" x14ac:dyDescent="0.2">
      <c r="A2784" s="336" t="s">
        <v>7871</v>
      </c>
      <c r="B2784" s="251" t="s">
        <v>4314</v>
      </c>
      <c r="C2784" s="252"/>
      <c r="D2784" s="337"/>
      <c r="E2784" s="337"/>
      <c r="F2784" s="337"/>
    </row>
    <row r="2785" spans="1:6" ht="12.75" customHeight="1" x14ac:dyDescent="0.25">
      <c r="A2785" s="338" t="s">
        <v>4315</v>
      </c>
      <c r="B2785" s="253" t="s">
        <v>4316</v>
      </c>
      <c r="C2785" s="264" t="s">
        <v>569</v>
      </c>
      <c r="D2785" s="340">
        <v>10.1</v>
      </c>
      <c r="E2785" s="340">
        <v>20.74</v>
      </c>
      <c r="F2785" s="340">
        <v>30.84</v>
      </c>
    </row>
    <row r="2786" spans="1:6" ht="22.9" customHeight="1" x14ac:dyDescent="0.25">
      <c r="A2786" s="338" t="s">
        <v>4317</v>
      </c>
      <c r="B2786" s="253" t="s">
        <v>4318</v>
      </c>
      <c r="C2786" s="264" t="s">
        <v>569</v>
      </c>
      <c r="D2786" s="340">
        <v>689.62</v>
      </c>
      <c r="E2786" s="340">
        <v>39.4</v>
      </c>
      <c r="F2786" s="340">
        <v>729.02</v>
      </c>
    </row>
    <row r="2787" spans="1:6" ht="12.75" customHeight="1" x14ac:dyDescent="0.25">
      <c r="A2787" s="338" t="s">
        <v>4319</v>
      </c>
      <c r="B2787" s="253" t="s">
        <v>4320</v>
      </c>
      <c r="C2787" s="264" t="s">
        <v>569</v>
      </c>
      <c r="D2787" s="340">
        <v>431.71</v>
      </c>
      <c r="E2787" s="340">
        <v>33.04</v>
      </c>
      <c r="F2787" s="340">
        <v>464.75</v>
      </c>
    </row>
    <row r="2788" spans="1:6" ht="12.75" customHeight="1" x14ac:dyDescent="0.25">
      <c r="A2788" s="338" t="s">
        <v>4321</v>
      </c>
      <c r="B2788" s="253" t="s">
        <v>4322</v>
      </c>
      <c r="C2788" s="264" t="s">
        <v>569</v>
      </c>
      <c r="D2788" s="340">
        <v>164.5</v>
      </c>
      <c r="E2788" s="340">
        <v>20.74</v>
      </c>
      <c r="F2788" s="340">
        <v>185.24</v>
      </c>
    </row>
    <row r="2789" spans="1:6" ht="12.75" customHeight="1" x14ac:dyDescent="0.25">
      <c r="A2789" s="338" t="s">
        <v>4323</v>
      </c>
      <c r="B2789" s="253" t="s">
        <v>4324</v>
      </c>
      <c r="C2789" s="264" t="s">
        <v>569</v>
      </c>
      <c r="D2789" s="340">
        <v>15.37</v>
      </c>
      <c r="E2789" s="340">
        <v>24.95</v>
      </c>
      <c r="F2789" s="340">
        <v>40.32</v>
      </c>
    </row>
    <row r="2790" spans="1:6" ht="12.75" customHeight="1" x14ac:dyDescent="0.25">
      <c r="A2790" s="338" t="s">
        <v>4325</v>
      </c>
      <c r="B2790" s="253" t="s">
        <v>4326</v>
      </c>
      <c r="C2790" s="264" t="s">
        <v>569</v>
      </c>
      <c r="D2790" s="340">
        <v>82</v>
      </c>
      <c r="E2790" s="340">
        <v>33.04</v>
      </c>
      <c r="F2790" s="340">
        <v>115.04</v>
      </c>
    </row>
    <row r="2791" spans="1:6" ht="12.75" customHeight="1" x14ac:dyDescent="0.25">
      <c r="A2791" s="338" t="s">
        <v>4327</v>
      </c>
      <c r="B2791" s="253" t="s">
        <v>7872</v>
      </c>
      <c r="C2791" s="264" t="s">
        <v>569</v>
      </c>
      <c r="D2791" s="340">
        <v>2161.7600000000002</v>
      </c>
      <c r="E2791" s="340">
        <v>82.94</v>
      </c>
      <c r="F2791" s="340">
        <v>2244.6999999999998</v>
      </c>
    </row>
    <row r="2792" spans="1:6" ht="22.9" customHeight="1" x14ac:dyDescent="0.25">
      <c r="A2792" s="338" t="s">
        <v>4328</v>
      </c>
      <c r="B2792" s="253" t="s">
        <v>4329</v>
      </c>
      <c r="C2792" s="264" t="s">
        <v>569</v>
      </c>
      <c r="D2792" s="340">
        <v>465.7</v>
      </c>
      <c r="E2792" s="340">
        <v>33.04</v>
      </c>
      <c r="F2792" s="340">
        <v>498.74</v>
      </c>
    </row>
    <row r="2793" spans="1:6" ht="12.75" customHeight="1" x14ac:dyDescent="0.25">
      <c r="A2793" s="338" t="s">
        <v>4330</v>
      </c>
      <c r="B2793" s="253" t="s">
        <v>4331</v>
      </c>
      <c r="C2793" s="264" t="s">
        <v>569</v>
      </c>
      <c r="D2793" s="340">
        <v>152.28</v>
      </c>
      <c r="E2793" s="340">
        <v>33.04</v>
      </c>
      <c r="F2793" s="340">
        <v>185.32</v>
      </c>
    </row>
    <row r="2794" spans="1:6" ht="12.75" customHeight="1" x14ac:dyDescent="0.25">
      <c r="A2794" s="338" t="s">
        <v>7873</v>
      </c>
      <c r="B2794" s="253" t="s">
        <v>4332</v>
      </c>
      <c r="C2794" s="264"/>
      <c r="D2794" s="340"/>
      <c r="E2794" s="340"/>
      <c r="F2794" s="340"/>
    </row>
    <row r="2795" spans="1:6" ht="12.75" customHeight="1" x14ac:dyDescent="0.25">
      <c r="A2795" s="338" t="s">
        <v>4333</v>
      </c>
      <c r="B2795" s="253" t="s">
        <v>4334</v>
      </c>
      <c r="C2795" s="264" t="s">
        <v>569</v>
      </c>
      <c r="D2795" s="340">
        <v>20380.580000000002</v>
      </c>
      <c r="E2795" s="340">
        <v>165.88</v>
      </c>
      <c r="F2795" s="340">
        <v>20546.46</v>
      </c>
    </row>
    <row r="2796" spans="1:6" ht="12.75" customHeight="1" x14ac:dyDescent="0.25">
      <c r="A2796" s="338" t="s">
        <v>4335</v>
      </c>
      <c r="B2796" s="253" t="s">
        <v>4336</v>
      </c>
      <c r="C2796" s="264" t="s">
        <v>569</v>
      </c>
      <c r="D2796" s="340">
        <v>15831.44</v>
      </c>
      <c r="E2796" s="340">
        <v>186.62</v>
      </c>
      <c r="F2796" s="340">
        <v>16018.06</v>
      </c>
    </row>
    <row r="2797" spans="1:6" ht="12.75" customHeight="1" x14ac:dyDescent="0.25">
      <c r="A2797" s="338" t="s">
        <v>4337</v>
      </c>
      <c r="B2797" s="253" t="s">
        <v>7874</v>
      </c>
      <c r="C2797" s="264" t="s">
        <v>569</v>
      </c>
      <c r="D2797" s="340">
        <v>530.59</v>
      </c>
      <c r="E2797" s="340">
        <v>207.35</v>
      </c>
      <c r="F2797" s="340">
        <v>737.94</v>
      </c>
    </row>
    <row r="2798" spans="1:6" ht="12.75" customHeight="1" x14ac:dyDescent="0.25">
      <c r="A2798" s="338" t="s">
        <v>4338</v>
      </c>
      <c r="B2798" s="253" t="s">
        <v>7875</v>
      </c>
      <c r="C2798" s="264" t="s">
        <v>780</v>
      </c>
      <c r="D2798" s="340">
        <v>13050.57</v>
      </c>
      <c r="E2798" s="340">
        <v>4397.28</v>
      </c>
      <c r="F2798" s="340">
        <v>17447.849999999999</v>
      </c>
    </row>
    <row r="2799" spans="1:6" ht="12.75" customHeight="1" x14ac:dyDescent="0.25">
      <c r="A2799" s="338" t="s">
        <v>4339</v>
      </c>
      <c r="B2799" s="253" t="s">
        <v>7876</v>
      </c>
      <c r="C2799" s="264" t="s">
        <v>780</v>
      </c>
      <c r="D2799" s="340">
        <v>27328.94</v>
      </c>
      <c r="E2799" s="340">
        <v>4946.9399999999996</v>
      </c>
      <c r="F2799" s="340">
        <v>32275.88</v>
      </c>
    </row>
    <row r="2800" spans="1:6" ht="12.75" customHeight="1" x14ac:dyDescent="0.25">
      <c r="A2800" s="338" t="s">
        <v>4340</v>
      </c>
      <c r="B2800" s="253" t="s">
        <v>7877</v>
      </c>
      <c r="C2800" s="264" t="s">
        <v>780</v>
      </c>
      <c r="D2800" s="340">
        <v>29562.5</v>
      </c>
      <c r="E2800" s="340">
        <v>5817.13</v>
      </c>
      <c r="F2800" s="340">
        <v>35379.629999999997</v>
      </c>
    </row>
    <row r="2801" spans="1:6" ht="12.75" customHeight="1" x14ac:dyDescent="0.25">
      <c r="A2801" s="338" t="s">
        <v>4341</v>
      </c>
      <c r="B2801" s="253" t="s">
        <v>7878</v>
      </c>
      <c r="C2801" s="264" t="s">
        <v>569</v>
      </c>
      <c r="D2801" s="340">
        <v>1318.64</v>
      </c>
      <c r="E2801" s="340">
        <v>43.02</v>
      </c>
      <c r="F2801" s="340">
        <v>1361.66</v>
      </c>
    </row>
    <row r="2802" spans="1:6" ht="12.75" customHeight="1" x14ac:dyDescent="0.25">
      <c r="A2802" s="338" t="s">
        <v>4342</v>
      </c>
      <c r="B2802" s="253" t="s">
        <v>7879</v>
      </c>
      <c r="C2802" s="264" t="s">
        <v>569</v>
      </c>
      <c r="D2802" s="340">
        <v>1904.53</v>
      </c>
      <c r="E2802" s="340">
        <v>53.77</v>
      </c>
      <c r="F2802" s="340">
        <v>1958.3</v>
      </c>
    </row>
    <row r="2803" spans="1:6" ht="25.5" customHeight="1" x14ac:dyDescent="0.25">
      <c r="A2803" s="338" t="s">
        <v>4343</v>
      </c>
      <c r="B2803" s="254" t="s">
        <v>7880</v>
      </c>
      <c r="C2803" s="264" t="s">
        <v>569</v>
      </c>
      <c r="D2803" s="340">
        <v>3590.01</v>
      </c>
      <c r="E2803" s="340">
        <v>58.34</v>
      </c>
      <c r="F2803" s="340">
        <v>3648.35</v>
      </c>
    </row>
    <row r="2804" spans="1:6" ht="12.75" customHeight="1" x14ac:dyDescent="0.25">
      <c r="A2804" s="338" t="s">
        <v>7881</v>
      </c>
      <c r="B2804" s="253" t="s">
        <v>4344</v>
      </c>
      <c r="C2804" s="264"/>
      <c r="D2804" s="340"/>
      <c r="E2804" s="340"/>
      <c r="F2804" s="340"/>
    </row>
    <row r="2805" spans="1:6" ht="25.5" customHeight="1" x14ac:dyDescent="0.25">
      <c r="A2805" s="338" t="s">
        <v>4345</v>
      </c>
      <c r="B2805" s="254" t="s">
        <v>4346</v>
      </c>
      <c r="C2805" s="264" t="s">
        <v>569</v>
      </c>
      <c r="D2805" s="340">
        <v>200.39</v>
      </c>
      <c r="E2805" s="340">
        <v>33.04</v>
      </c>
      <c r="F2805" s="340">
        <v>233.43</v>
      </c>
    </row>
    <row r="2806" spans="1:6" ht="12" customHeight="1" x14ac:dyDescent="0.25">
      <c r="A2806" s="333" t="s">
        <v>7882</v>
      </c>
      <c r="B2806" s="247" t="s">
        <v>4347</v>
      </c>
      <c r="C2806" s="247"/>
      <c r="D2806" s="334"/>
      <c r="E2806" s="335"/>
      <c r="F2806" s="335"/>
    </row>
    <row r="2807" spans="1:6" ht="25.5" customHeight="1" x14ac:dyDescent="0.25">
      <c r="A2807" s="338" t="s">
        <v>4348</v>
      </c>
      <c r="B2807" s="254" t="s">
        <v>4349</v>
      </c>
      <c r="C2807" s="264" t="s">
        <v>569</v>
      </c>
      <c r="D2807" s="340">
        <v>419.01</v>
      </c>
      <c r="E2807" s="340">
        <v>41.47</v>
      </c>
      <c r="F2807" s="340">
        <v>460.48</v>
      </c>
    </row>
    <row r="2808" spans="1:6" ht="12.75" customHeight="1" x14ac:dyDescent="0.25">
      <c r="A2808" s="338" t="s">
        <v>4350</v>
      </c>
      <c r="B2808" s="253" t="s">
        <v>7883</v>
      </c>
      <c r="C2808" s="264" t="s">
        <v>569</v>
      </c>
      <c r="D2808" s="340">
        <v>319.02</v>
      </c>
      <c r="E2808" s="340">
        <v>41.47</v>
      </c>
      <c r="F2808" s="340">
        <v>360.49</v>
      </c>
    </row>
    <row r="2809" spans="1:6" ht="25.5" customHeight="1" x14ac:dyDescent="0.25">
      <c r="A2809" s="338" t="s">
        <v>7884</v>
      </c>
      <c r="B2809" s="254" t="s">
        <v>4351</v>
      </c>
      <c r="C2809" s="264"/>
      <c r="D2809" s="340"/>
      <c r="E2809" s="340"/>
      <c r="F2809" s="340"/>
    </row>
    <row r="2810" spans="1:6" ht="25.5" customHeight="1" x14ac:dyDescent="0.25">
      <c r="A2810" s="338" t="s">
        <v>4352</v>
      </c>
      <c r="B2810" s="254" t="s">
        <v>4353</v>
      </c>
      <c r="C2810" s="264" t="s">
        <v>569</v>
      </c>
      <c r="D2810" s="340">
        <v>33.69</v>
      </c>
      <c r="E2810" s="340">
        <v>20.74</v>
      </c>
      <c r="F2810" s="340">
        <v>54.43</v>
      </c>
    </row>
    <row r="2811" spans="1:6" ht="25.5" customHeight="1" x14ac:dyDescent="0.25">
      <c r="A2811" s="338" t="s">
        <v>7885</v>
      </c>
      <c r="B2811" s="254" t="s">
        <v>4354</v>
      </c>
      <c r="C2811" s="264"/>
      <c r="D2811" s="340"/>
      <c r="E2811" s="340"/>
      <c r="F2811" s="340"/>
    </row>
    <row r="2812" spans="1:6" ht="25.5" customHeight="1" x14ac:dyDescent="0.25">
      <c r="A2812" s="338" t="s">
        <v>4355</v>
      </c>
      <c r="B2812" s="254" t="s">
        <v>4356</v>
      </c>
      <c r="C2812" s="264" t="s">
        <v>780</v>
      </c>
      <c r="D2812" s="340">
        <v>11900.21</v>
      </c>
      <c r="E2812" s="340">
        <v>337.46</v>
      </c>
      <c r="F2812" s="340">
        <v>12237.67</v>
      </c>
    </row>
    <row r="2813" spans="1:6" ht="25.5" customHeight="1" x14ac:dyDescent="0.25">
      <c r="A2813" s="338" t="s">
        <v>4357</v>
      </c>
      <c r="B2813" s="254" t="s">
        <v>4358</v>
      </c>
      <c r="C2813" s="264" t="s">
        <v>780</v>
      </c>
      <c r="D2813" s="340">
        <v>7569.34</v>
      </c>
      <c r="E2813" s="340">
        <v>326.88</v>
      </c>
      <c r="F2813" s="340">
        <v>7896.22</v>
      </c>
    </row>
    <row r="2814" spans="1:6" ht="25.5" customHeight="1" x14ac:dyDescent="0.25">
      <c r="A2814" s="338" t="s">
        <v>4359</v>
      </c>
      <c r="B2814" s="254" t="s">
        <v>4360</v>
      </c>
      <c r="C2814" s="264" t="s">
        <v>780</v>
      </c>
      <c r="D2814" s="340">
        <v>8304.32</v>
      </c>
      <c r="E2814" s="340">
        <v>337.46</v>
      </c>
      <c r="F2814" s="340">
        <v>8641.7800000000007</v>
      </c>
    </row>
    <row r="2815" spans="1:6" ht="12.75" customHeight="1" x14ac:dyDescent="0.25">
      <c r="A2815" s="338" t="s">
        <v>4361</v>
      </c>
      <c r="B2815" s="253" t="s">
        <v>4362</v>
      </c>
      <c r="C2815" s="264" t="s">
        <v>780</v>
      </c>
      <c r="D2815" s="340">
        <v>13075.98</v>
      </c>
      <c r="E2815" s="340">
        <v>337.46</v>
      </c>
      <c r="F2815" s="340">
        <v>13413.44</v>
      </c>
    </row>
    <row r="2816" spans="1:6" ht="25.5" customHeight="1" x14ac:dyDescent="0.25">
      <c r="A2816" s="338" t="s">
        <v>4363</v>
      </c>
      <c r="B2816" s="254" t="s">
        <v>4364</v>
      </c>
      <c r="C2816" s="264" t="s">
        <v>780</v>
      </c>
      <c r="D2816" s="340">
        <v>3158.68</v>
      </c>
      <c r="E2816" s="340">
        <v>326.88</v>
      </c>
      <c r="F2816" s="340">
        <v>3485.56</v>
      </c>
    </row>
    <row r="2817" spans="1:6" ht="25.5" customHeight="1" x14ac:dyDescent="0.25">
      <c r="A2817" s="338" t="s">
        <v>4365</v>
      </c>
      <c r="B2817" s="254" t="s">
        <v>4366</v>
      </c>
      <c r="C2817" s="264" t="s">
        <v>780</v>
      </c>
      <c r="D2817" s="340">
        <v>4384.5600000000004</v>
      </c>
      <c r="E2817" s="340">
        <v>326.88</v>
      </c>
      <c r="F2817" s="340">
        <v>4711.4399999999996</v>
      </c>
    </row>
    <row r="2818" spans="1:6" ht="12.75" customHeight="1" x14ac:dyDescent="0.25">
      <c r="A2818" s="338" t="s">
        <v>4367</v>
      </c>
      <c r="B2818" s="253" t="s">
        <v>4368</v>
      </c>
      <c r="C2818" s="264" t="s">
        <v>780</v>
      </c>
      <c r="D2818" s="340">
        <v>6422.38</v>
      </c>
      <c r="E2818" s="340">
        <v>337.46</v>
      </c>
      <c r="F2818" s="340">
        <v>6759.84</v>
      </c>
    </row>
    <row r="2819" spans="1:6" ht="25.5" customHeight="1" x14ac:dyDescent="0.25">
      <c r="A2819" s="338" t="s">
        <v>4369</v>
      </c>
      <c r="B2819" s="254" t="s">
        <v>4370</v>
      </c>
      <c r="C2819" s="264" t="s">
        <v>780</v>
      </c>
      <c r="D2819" s="340">
        <v>7289.16</v>
      </c>
      <c r="E2819" s="340">
        <v>337.46</v>
      </c>
      <c r="F2819" s="340">
        <v>7626.62</v>
      </c>
    </row>
    <row r="2820" spans="1:6" ht="12.75" customHeight="1" x14ac:dyDescent="0.25">
      <c r="A2820" s="338" t="s">
        <v>4371</v>
      </c>
      <c r="B2820" s="253" t="s">
        <v>4372</v>
      </c>
      <c r="C2820" s="264" t="s">
        <v>780</v>
      </c>
      <c r="D2820" s="340">
        <v>7047.65</v>
      </c>
      <c r="E2820" s="340">
        <v>337.46</v>
      </c>
      <c r="F2820" s="340">
        <v>7385.11</v>
      </c>
    </row>
    <row r="2821" spans="1:6" ht="25.5" customHeight="1" x14ac:dyDescent="0.25">
      <c r="A2821" s="338" t="s">
        <v>4373</v>
      </c>
      <c r="B2821" s="254" t="s">
        <v>4374</v>
      </c>
      <c r="C2821" s="264" t="s">
        <v>780</v>
      </c>
      <c r="D2821" s="340">
        <v>11309.64</v>
      </c>
      <c r="E2821" s="340">
        <v>337.46</v>
      </c>
      <c r="F2821" s="340">
        <v>11647.1</v>
      </c>
    </row>
    <row r="2822" spans="1:6" ht="12.75" customHeight="1" x14ac:dyDescent="0.25">
      <c r="A2822" s="338" t="s">
        <v>7886</v>
      </c>
      <c r="B2822" s="253" t="s">
        <v>4375</v>
      </c>
      <c r="C2822" s="264"/>
      <c r="D2822" s="340"/>
      <c r="E2822" s="340"/>
      <c r="F2822" s="340"/>
    </row>
    <row r="2823" spans="1:6" ht="12.75" customHeight="1" x14ac:dyDescent="0.25">
      <c r="A2823" s="338" t="s">
        <v>4376</v>
      </c>
      <c r="B2823" s="253" t="s">
        <v>4377</v>
      </c>
      <c r="C2823" s="264" t="s">
        <v>569</v>
      </c>
      <c r="D2823" s="340">
        <v>38255.910000000003</v>
      </c>
      <c r="E2823" s="340">
        <v>764</v>
      </c>
      <c r="F2823" s="340">
        <v>39019.910000000003</v>
      </c>
    </row>
    <row r="2824" spans="1:6" ht="12.75" customHeight="1" x14ac:dyDescent="0.25">
      <c r="A2824" s="338" t="s">
        <v>4378</v>
      </c>
      <c r="B2824" s="253" t="s">
        <v>7887</v>
      </c>
      <c r="C2824" s="264" t="s">
        <v>569</v>
      </c>
      <c r="D2824" s="340">
        <v>44222.12</v>
      </c>
      <c r="E2824" s="340">
        <v>764</v>
      </c>
      <c r="F2824" s="340">
        <v>44986.12</v>
      </c>
    </row>
    <row r="2825" spans="1:6" ht="12.75" customHeight="1" x14ac:dyDescent="0.25">
      <c r="A2825" s="338" t="s">
        <v>4379</v>
      </c>
      <c r="B2825" s="253" t="s">
        <v>7888</v>
      </c>
      <c r="C2825" s="264" t="s">
        <v>569</v>
      </c>
      <c r="D2825" s="340">
        <v>51095.42</v>
      </c>
      <c r="E2825" s="340">
        <v>764</v>
      </c>
      <c r="F2825" s="340">
        <v>51859.42</v>
      </c>
    </row>
    <row r="2826" spans="1:6" ht="12.75" customHeight="1" x14ac:dyDescent="0.25">
      <c r="A2826" s="338" t="s">
        <v>4380</v>
      </c>
      <c r="B2826" s="253" t="s">
        <v>7889</v>
      </c>
      <c r="C2826" s="264" t="s">
        <v>569</v>
      </c>
      <c r="D2826" s="340">
        <v>56940.06</v>
      </c>
      <c r="E2826" s="340">
        <v>764</v>
      </c>
      <c r="F2826" s="340">
        <v>57704.06</v>
      </c>
    </row>
    <row r="2827" spans="1:6" ht="12.75" customHeight="1" x14ac:dyDescent="0.25">
      <c r="A2827" s="338" t="s">
        <v>4381</v>
      </c>
      <c r="B2827" s="253" t="s">
        <v>7890</v>
      </c>
      <c r="C2827" s="264" t="s">
        <v>569</v>
      </c>
      <c r="D2827" s="340">
        <v>3678.32</v>
      </c>
      <c r="E2827" s="340">
        <v>668.5</v>
      </c>
      <c r="F2827" s="340">
        <v>4346.82</v>
      </c>
    </row>
    <row r="2828" spans="1:6" ht="25.5" customHeight="1" x14ac:dyDescent="0.25">
      <c r="A2828" s="338" t="s">
        <v>4382</v>
      </c>
      <c r="B2828" s="254" t="s">
        <v>7891</v>
      </c>
      <c r="C2828" s="264" t="s">
        <v>569</v>
      </c>
      <c r="D2828" s="340">
        <v>4755.42</v>
      </c>
      <c r="E2828" s="340">
        <v>668.5</v>
      </c>
      <c r="F2828" s="340">
        <v>5423.92</v>
      </c>
    </row>
    <row r="2829" spans="1:6" ht="25.5" customHeight="1" x14ac:dyDescent="0.25">
      <c r="A2829" s="338" t="s">
        <v>4383</v>
      </c>
      <c r="B2829" s="254" t="s">
        <v>7892</v>
      </c>
      <c r="C2829" s="264" t="s">
        <v>569</v>
      </c>
      <c r="D2829" s="340">
        <v>6394.16</v>
      </c>
      <c r="E2829" s="340">
        <v>668.5</v>
      </c>
      <c r="F2829" s="340">
        <v>7062.66</v>
      </c>
    </row>
    <row r="2830" spans="1:6" ht="12.75" customHeight="1" x14ac:dyDescent="0.2">
      <c r="A2830" s="336" t="s">
        <v>4384</v>
      </c>
      <c r="B2830" s="251" t="s">
        <v>7893</v>
      </c>
      <c r="C2830" s="252" t="s">
        <v>569</v>
      </c>
      <c r="D2830" s="337">
        <v>4094.8</v>
      </c>
      <c r="E2830" s="337">
        <v>668.5</v>
      </c>
      <c r="F2830" s="337">
        <v>4763.3</v>
      </c>
    </row>
    <row r="2831" spans="1:6" ht="25.5" customHeight="1" x14ac:dyDescent="0.25">
      <c r="A2831" s="338" t="s">
        <v>4385</v>
      </c>
      <c r="B2831" s="254" t="s">
        <v>7894</v>
      </c>
      <c r="C2831" s="264" t="s">
        <v>569</v>
      </c>
      <c r="D2831" s="340">
        <v>4715.03</v>
      </c>
      <c r="E2831" s="340">
        <v>668.5</v>
      </c>
      <c r="F2831" s="340">
        <v>5383.53</v>
      </c>
    </row>
    <row r="2832" spans="1:6" ht="25.5" customHeight="1" x14ac:dyDescent="0.25">
      <c r="A2832" s="338" t="s">
        <v>4386</v>
      </c>
      <c r="B2832" s="254" t="s">
        <v>7895</v>
      </c>
      <c r="C2832" s="264" t="s">
        <v>569</v>
      </c>
      <c r="D2832" s="340">
        <v>5597.91</v>
      </c>
      <c r="E2832" s="340">
        <v>668.5</v>
      </c>
      <c r="F2832" s="340">
        <v>6266.41</v>
      </c>
    </row>
    <row r="2833" spans="1:6" ht="25.5" customHeight="1" x14ac:dyDescent="0.25">
      <c r="A2833" s="338" t="s">
        <v>4387</v>
      </c>
      <c r="B2833" s="254" t="s">
        <v>7896</v>
      </c>
      <c r="C2833" s="264" t="s">
        <v>569</v>
      </c>
      <c r="D2833" s="340">
        <v>6483.63</v>
      </c>
      <c r="E2833" s="340">
        <v>668.5</v>
      </c>
      <c r="F2833" s="340">
        <v>7152.13</v>
      </c>
    </row>
    <row r="2834" spans="1:6" ht="25.5" customHeight="1" x14ac:dyDescent="0.25">
      <c r="A2834" s="338" t="s">
        <v>4388</v>
      </c>
      <c r="B2834" s="254" t="s">
        <v>7897</v>
      </c>
      <c r="C2834" s="264" t="s">
        <v>569</v>
      </c>
      <c r="D2834" s="340">
        <v>3779.15</v>
      </c>
      <c r="E2834" s="340">
        <v>668.5</v>
      </c>
      <c r="F2834" s="340">
        <v>4447.6499999999996</v>
      </c>
    </row>
    <row r="2835" spans="1:6" ht="25.5" customHeight="1" x14ac:dyDescent="0.25">
      <c r="A2835" s="338" t="s">
        <v>4389</v>
      </c>
      <c r="B2835" s="254" t="s">
        <v>7898</v>
      </c>
      <c r="C2835" s="264" t="s">
        <v>569</v>
      </c>
      <c r="D2835" s="340">
        <v>4293.59</v>
      </c>
      <c r="E2835" s="340">
        <v>668.5</v>
      </c>
      <c r="F2835" s="340">
        <v>4962.09</v>
      </c>
    </row>
    <row r="2836" spans="1:6" ht="25.5" customHeight="1" x14ac:dyDescent="0.25">
      <c r="A2836" s="338" t="s">
        <v>4390</v>
      </c>
      <c r="B2836" s="254" t="s">
        <v>7899</v>
      </c>
      <c r="C2836" s="264" t="s">
        <v>569</v>
      </c>
      <c r="D2836" s="340">
        <v>4660.22</v>
      </c>
      <c r="E2836" s="340">
        <v>668.5</v>
      </c>
      <c r="F2836" s="340">
        <v>5328.72</v>
      </c>
    </row>
    <row r="2837" spans="1:6" ht="25.5" customHeight="1" x14ac:dyDescent="0.25">
      <c r="A2837" s="338" t="s">
        <v>4391</v>
      </c>
      <c r="B2837" s="254" t="s">
        <v>7900</v>
      </c>
      <c r="C2837" s="264" t="s">
        <v>569</v>
      </c>
      <c r="D2837" s="340">
        <v>4813.09</v>
      </c>
      <c r="E2837" s="340">
        <v>668.5</v>
      </c>
      <c r="F2837" s="340">
        <v>5481.59</v>
      </c>
    </row>
    <row r="2838" spans="1:6" ht="25.5" customHeight="1" x14ac:dyDescent="0.25">
      <c r="A2838" s="338" t="s">
        <v>7901</v>
      </c>
      <c r="B2838" s="254" t="s">
        <v>4392</v>
      </c>
      <c r="C2838" s="264"/>
      <c r="D2838" s="340"/>
      <c r="E2838" s="340"/>
      <c r="F2838" s="340"/>
    </row>
    <row r="2839" spans="1:6" ht="25.5" customHeight="1" x14ac:dyDescent="0.25">
      <c r="A2839" s="338" t="s">
        <v>4393</v>
      </c>
      <c r="B2839" s="254" t="s">
        <v>7902</v>
      </c>
      <c r="C2839" s="264" t="s">
        <v>569</v>
      </c>
      <c r="D2839" s="340">
        <v>9613.7199999999993</v>
      </c>
      <c r="E2839" s="340">
        <v>233.36</v>
      </c>
      <c r="F2839" s="340">
        <v>9847.08</v>
      </c>
    </row>
    <row r="2840" spans="1:6" ht="25.5" customHeight="1" x14ac:dyDescent="0.25">
      <c r="A2840" s="338" t="s">
        <v>4394</v>
      </c>
      <c r="B2840" s="254" t="s">
        <v>7903</v>
      </c>
      <c r="C2840" s="264" t="s">
        <v>569</v>
      </c>
      <c r="D2840" s="340">
        <v>18143.439999999999</v>
      </c>
      <c r="E2840" s="340">
        <v>233.36</v>
      </c>
      <c r="F2840" s="340">
        <v>18376.8</v>
      </c>
    </row>
    <row r="2841" spans="1:6" ht="12" customHeight="1" x14ac:dyDescent="0.25">
      <c r="A2841" s="333" t="s">
        <v>4395</v>
      </c>
      <c r="B2841" s="247" t="s">
        <v>7904</v>
      </c>
      <c r="C2841" s="247" t="s">
        <v>569</v>
      </c>
      <c r="D2841" s="334">
        <v>4848.29</v>
      </c>
      <c r="E2841" s="335">
        <v>233.36</v>
      </c>
      <c r="F2841" s="335">
        <v>5081.6499999999996</v>
      </c>
    </row>
    <row r="2842" spans="1:6" ht="25.5" customHeight="1" x14ac:dyDescent="0.25">
      <c r="A2842" s="338" t="s">
        <v>4396</v>
      </c>
      <c r="B2842" s="254" t="s">
        <v>7905</v>
      </c>
      <c r="C2842" s="264" t="s">
        <v>569</v>
      </c>
      <c r="D2842" s="340">
        <v>2463.5300000000002</v>
      </c>
      <c r="E2842" s="340">
        <v>233.36</v>
      </c>
      <c r="F2842" s="340">
        <v>2696.89</v>
      </c>
    </row>
    <row r="2843" spans="1:6" ht="25.5" customHeight="1" x14ac:dyDescent="0.25">
      <c r="A2843" s="338" t="s">
        <v>4397</v>
      </c>
      <c r="B2843" s="254" t="s">
        <v>7906</v>
      </c>
      <c r="C2843" s="264" t="s">
        <v>569</v>
      </c>
      <c r="D2843" s="340">
        <v>42892.62</v>
      </c>
      <c r="E2843" s="340">
        <v>233.36</v>
      </c>
      <c r="F2843" s="340">
        <v>43125.98</v>
      </c>
    </row>
    <row r="2844" spans="1:6" ht="25.5" customHeight="1" x14ac:dyDescent="0.25">
      <c r="A2844" s="338" t="s">
        <v>4398</v>
      </c>
      <c r="B2844" s="254" t="s">
        <v>7907</v>
      </c>
      <c r="C2844" s="264" t="s">
        <v>569</v>
      </c>
      <c r="D2844" s="340">
        <v>3292.55</v>
      </c>
      <c r="E2844" s="340">
        <v>233.36</v>
      </c>
      <c r="F2844" s="340">
        <v>3525.91</v>
      </c>
    </row>
    <row r="2845" spans="1:6" ht="25.5" customHeight="1" x14ac:dyDescent="0.25">
      <c r="A2845" s="338" t="s">
        <v>4399</v>
      </c>
      <c r="B2845" s="254" t="s">
        <v>7908</v>
      </c>
      <c r="C2845" s="264" t="s">
        <v>569</v>
      </c>
      <c r="D2845" s="340">
        <v>10632.57</v>
      </c>
      <c r="E2845" s="340">
        <v>233.36</v>
      </c>
      <c r="F2845" s="340">
        <v>10865.93</v>
      </c>
    </row>
    <row r="2846" spans="1:6" ht="34.9" customHeight="1" x14ac:dyDescent="0.25">
      <c r="A2846" s="341" t="s">
        <v>4400</v>
      </c>
      <c r="B2846" s="253" t="s">
        <v>7909</v>
      </c>
      <c r="C2846" s="265" t="s">
        <v>569</v>
      </c>
      <c r="D2846" s="343">
        <v>4509.84</v>
      </c>
      <c r="E2846" s="343">
        <v>233.36</v>
      </c>
      <c r="F2846" s="343">
        <v>4743.2</v>
      </c>
    </row>
    <row r="2847" spans="1:6" ht="25.5" customHeight="1" x14ac:dyDescent="0.25">
      <c r="A2847" s="338" t="s">
        <v>4401</v>
      </c>
      <c r="B2847" s="254" t="s">
        <v>7910</v>
      </c>
      <c r="C2847" s="264" t="s">
        <v>569</v>
      </c>
      <c r="D2847" s="340">
        <v>15043.7</v>
      </c>
      <c r="E2847" s="340">
        <v>233.36</v>
      </c>
      <c r="F2847" s="340">
        <v>15277.06</v>
      </c>
    </row>
    <row r="2848" spans="1:6" ht="25.5" customHeight="1" x14ac:dyDescent="0.25">
      <c r="A2848" s="338" t="s">
        <v>4402</v>
      </c>
      <c r="B2848" s="254" t="s">
        <v>7911</v>
      </c>
      <c r="C2848" s="264" t="s">
        <v>569</v>
      </c>
      <c r="D2848" s="340">
        <v>2750.91</v>
      </c>
      <c r="E2848" s="340">
        <v>233.36</v>
      </c>
      <c r="F2848" s="340">
        <v>2984.27</v>
      </c>
    </row>
    <row r="2849" spans="1:6" ht="25.5" customHeight="1" x14ac:dyDescent="0.25">
      <c r="A2849" s="338" t="s">
        <v>4403</v>
      </c>
      <c r="B2849" s="254" t="s">
        <v>7912</v>
      </c>
      <c r="C2849" s="264" t="s">
        <v>569</v>
      </c>
      <c r="D2849" s="340">
        <v>5237.3999999999996</v>
      </c>
      <c r="E2849" s="340">
        <v>233.36</v>
      </c>
      <c r="F2849" s="340">
        <v>5470.76</v>
      </c>
    </row>
    <row r="2850" spans="1:6" ht="25.5" customHeight="1" x14ac:dyDescent="0.25">
      <c r="A2850" s="338" t="s">
        <v>4404</v>
      </c>
      <c r="B2850" s="254" t="s">
        <v>7913</v>
      </c>
      <c r="C2850" s="264" t="s">
        <v>569</v>
      </c>
      <c r="D2850" s="340">
        <v>4505.8</v>
      </c>
      <c r="E2850" s="340">
        <v>233.36</v>
      </c>
      <c r="F2850" s="340">
        <v>4739.16</v>
      </c>
    </row>
    <row r="2851" spans="1:6" ht="25.5" customHeight="1" x14ac:dyDescent="0.25">
      <c r="A2851" s="338" t="s">
        <v>4405</v>
      </c>
      <c r="B2851" s="254" t="s">
        <v>7914</v>
      </c>
      <c r="C2851" s="264" t="s">
        <v>569</v>
      </c>
      <c r="D2851" s="340">
        <v>8615.77</v>
      </c>
      <c r="E2851" s="340">
        <v>233.36</v>
      </c>
      <c r="F2851" s="340">
        <v>8849.1299999999992</v>
      </c>
    </row>
    <row r="2852" spans="1:6" ht="12.75" customHeight="1" x14ac:dyDescent="0.2">
      <c r="A2852" s="336" t="s">
        <v>4406</v>
      </c>
      <c r="B2852" s="251" t="s">
        <v>7915</v>
      </c>
      <c r="C2852" s="252" t="s">
        <v>569</v>
      </c>
      <c r="D2852" s="337">
        <v>4827.88</v>
      </c>
      <c r="E2852" s="337">
        <v>233.36</v>
      </c>
      <c r="F2852" s="337">
        <v>5061.24</v>
      </c>
    </row>
    <row r="2853" spans="1:6" ht="12.75" customHeight="1" x14ac:dyDescent="0.2">
      <c r="A2853" s="336" t="s">
        <v>4407</v>
      </c>
      <c r="B2853" s="251" t="s">
        <v>7916</v>
      </c>
      <c r="C2853" s="252" t="s">
        <v>569</v>
      </c>
      <c r="D2853" s="337">
        <v>1143.8800000000001</v>
      </c>
      <c r="E2853" s="337">
        <v>233.36</v>
      </c>
      <c r="F2853" s="337">
        <v>1377.24</v>
      </c>
    </row>
    <row r="2854" spans="1:6" ht="34.15" customHeight="1" x14ac:dyDescent="0.25">
      <c r="A2854" s="341" t="s">
        <v>4408</v>
      </c>
      <c r="B2854" s="253" t="s">
        <v>7917</v>
      </c>
      <c r="C2854" s="265" t="s">
        <v>569</v>
      </c>
      <c r="D2854" s="343">
        <v>1090.1300000000001</v>
      </c>
      <c r="E2854" s="343">
        <v>233.36</v>
      </c>
      <c r="F2854" s="343">
        <v>1323.49</v>
      </c>
    </row>
    <row r="2855" spans="1:6" ht="34.9" customHeight="1" x14ac:dyDescent="0.25">
      <c r="A2855" s="341" t="s">
        <v>4409</v>
      </c>
      <c r="B2855" s="254" t="s">
        <v>7918</v>
      </c>
      <c r="C2855" s="265" t="s">
        <v>569</v>
      </c>
      <c r="D2855" s="343">
        <v>17371.09</v>
      </c>
      <c r="E2855" s="343">
        <v>233.36</v>
      </c>
      <c r="F2855" s="343">
        <v>17604.45</v>
      </c>
    </row>
    <row r="2856" spans="1:6" ht="12.75" customHeight="1" x14ac:dyDescent="0.2">
      <c r="A2856" s="336" t="s">
        <v>4410</v>
      </c>
      <c r="B2856" s="251" t="s">
        <v>7919</v>
      </c>
      <c r="C2856" s="252" t="s">
        <v>569</v>
      </c>
      <c r="D2856" s="337">
        <v>14631.18</v>
      </c>
      <c r="E2856" s="337">
        <v>233.36</v>
      </c>
      <c r="F2856" s="337">
        <v>14864.54</v>
      </c>
    </row>
    <row r="2857" spans="1:6" ht="12.75" customHeight="1" x14ac:dyDescent="0.25">
      <c r="A2857" s="338" t="s">
        <v>4411</v>
      </c>
      <c r="B2857" s="253" t="s">
        <v>7920</v>
      </c>
      <c r="C2857" s="264" t="s">
        <v>569</v>
      </c>
      <c r="D2857" s="340">
        <v>1543.9</v>
      </c>
      <c r="E2857" s="340">
        <v>233.36</v>
      </c>
      <c r="F2857" s="340">
        <v>1777.26</v>
      </c>
    </row>
    <row r="2858" spans="1:6" ht="12.75" customHeight="1" x14ac:dyDescent="0.25">
      <c r="A2858" s="338" t="s">
        <v>4412</v>
      </c>
      <c r="B2858" s="253" t="s">
        <v>7921</v>
      </c>
      <c r="C2858" s="264" t="s">
        <v>569</v>
      </c>
      <c r="D2858" s="340">
        <v>27951.67</v>
      </c>
      <c r="E2858" s="340">
        <v>233.36</v>
      </c>
      <c r="F2858" s="340">
        <v>28185.03</v>
      </c>
    </row>
    <row r="2859" spans="1:6" ht="12.75" customHeight="1" x14ac:dyDescent="0.25">
      <c r="A2859" s="338" t="s">
        <v>4413</v>
      </c>
      <c r="B2859" s="253" t="s">
        <v>7922</v>
      </c>
      <c r="C2859" s="264" t="s">
        <v>569</v>
      </c>
      <c r="D2859" s="340">
        <v>31615.78</v>
      </c>
      <c r="E2859" s="340">
        <v>233.36</v>
      </c>
      <c r="F2859" s="340">
        <v>31849.14</v>
      </c>
    </row>
    <row r="2860" spans="1:6" ht="12.75" customHeight="1" x14ac:dyDescent="0.25">
      <c r="A2860" s="338" t="s">
        <v>4414</v>
      </c>
      <c r="B2860" s="253" t="s">
        <v>7923</v>
      </c>
      <c r="C2860" s="264" t="s">
        <v>569</v>
      </c>
      <c r="D2860" s="340">
        <v>2062.67</v>
      </c>
      <c r="E2860" s="340">
        <v>233.36</v>
      </c>
      <c r="F2860" s="340">
        <v>2296.0300000000002</v>
      </c>
    </row>
    <row r="2861" spans="1:6" ht="12.75" customHeight="1" x14ac:dyDescent="0.25">
      <c r="A2861" s="338" t="s">
        <v>4415</v>
      </c>
      <c r="B2861" s="253" t="s">
        <v>7924</v>
      </c>
      <c r="C2861" s="264" t="s">
        <v>569</v>
      </c>
      <c r="D2861" s="340">
        <v>3423.18</v>
      </c>
      <c r="E2861" s="340">
        <v>233.36</v>
      </c>
      <c r="F2861" s="340">
        <v>3656.54</v>
      </c>
    </row>
    <row r="2862" spans="1:6" ht="12.75" customHeight="1" x14ac:dyDescent="0.25">
      <c r="A2862" s="338" t="s">
        <v>7925</v>
      </c>
      <c r="B2862" s="253" t="s">
        <v>4416</v>
      </c>
      <c r="C2862" s="264"/>
      <c r="D2862" s="340"/>
      <c r="E2862" s="340"/>
      <c r="F2862" s="340"/>
    </row>
    <row r="2863" spans="1:6" ht="25.5" customHeight="1" x14ac:dyDescent="0.25">
      <c r="A2863" s="338" t="s">
        <v>4417</v>
      </c>
      <c r="B2863" s="254" t="s">
        <v>7926</v>
      </c>
      <c r="C2863" s="264" t="s">
        <v>569</v>
      </c>
      <c r="D2863" s="340">
        <v>8197.49</v>
      </c>
      <c r="E2863" s="340">
        <v>497.64</v>
      </c>
      <c r="F2863" s="340">
        <v>8695.1299999999992</v>
      </c>
    </row>
    <row r="2864" spans="1:6" ht="12.75" customHeight="1" x14ac:dyDescent="0.25">
      <c r="A2864" s="338" t="s">
        <v>4418</v>
      </c>
      <c r="B2864" s="253" t="s">
        <v>7927</v>
      </c>
      <c r="C2864" s="264" t="s">
        <v>569</v>
      </c>
      <c r="D2864" s="340">
        <v>9332.4500000000007</v>
      </c>
      <c r="E2864" s="340">
        <v>497.64</v>
      </c>
      <c r="F2864" s="340">
        <v>9830.09</v>
      </c>
    </row>
    <row r="2865" spans="1:6" ht="12.75" customHeight="1" x14ac:dyDescent="0.25">
      <c r="A2865" s="338" t="s">
        <v>4419</v>
      </c>
      <c r="B2865" s="253" t="s">
        <v>7928</v>
      </c>
      <c r="C2865" s="264" t="s">
        <v>569</v>
      </c>
      <c r="D2865" s="340">
        <v>18003.990000000002</v>
      </c>
      <c r="E2865" s="340">
        <v>497.64</v>
      </c>
      <c r="F2865" s="340">
        <v>18501.63</v>
      </c>
    </row>
    <row r="2866" spans="1:6" ht="12.75" customHeight="1" x14ac:dyDescent="0.2">
      <c r="A2866" s="336" t="s">
        <v>4420</v>
      </c>
      <c r="B2866" s="251" t="s">
        <v>7929</v>
      </c>
      <c r="C2866" s="252" t="s">
        <v>569</v>
      </c>
      <c r="D2866" s="337">
        <v>8984.7800000000007</v>
      </c>
      <c r="E2866" s="337">
        <v>497.64</v>
      </c>
      <c r="F2866" s="337">
        <v>9482.42</v>
      </c>
    </row>
    <row r="2867" spans="1:6" ht="12.75" customHeight="1" x14ac:dyDescent="0.25">
      <c r="A2867" s="338" t="s">
        <v>4421</v>
      </c>
      <c r="B2867" s="253" t="s">
        <v>7930</v>
      </c>
      <c r="C2867" s="264" t="s">
        <v>569</v>
      </c>
      <c r="D2867" s="340">
        <v>8511.92</v>
      </c>
      <c r="E2867" s="340">
        <v>497.64</v>
      </c>
      <c r="F2867" s="340">
        <v>9009.56</v>
      </c>
    </row>
    <row r="2868" spans="1:6" ht="12.75" customHeight="1" x14ac:dyDescent="0.25">
      <c r="A2868" s="338" t="s">
        <v>4422</v>
      </c>
      <c r="B2868" s="253" t="s">
        <v>7931</v>
      </c>
      <c r="C2868" s="264" t="s">
        <v>569</v>
      </c>
      <c r="D2868" s="340">
        <v>16325.96</v>
      </c>
      <c r="E2868" s="340">
        <v>497.64</v>
      </c>
      <c r="F2868" s="340">
        <v>16823.599999999999</v>
      </c>
    </row>
    <row r="2869" spans="1:6" ht="25.5" customHeight="1" x14ac:dyDescent="0.25">
      <c r="A2869" s="338" t="s">
        <v>4423</v>
      </c>
      <c r="B2869" s="254" t="s">
        <v>7932</v>
      </c>
      <c r="C2869" s="264" t="s">
        <v>569</v>
      </c>
      <c r="D2869" s="340">
        <v>5672.49</v>
      </c>
      <c r="E2869" s="340">
        <v>331.76</v>
      </c>
      <c r="F2869" s="340">
        <v>6004.25</v>
      </c>
    </row>
    <row r="2870" spans="1:6" ht="25.5" customHeight="1" x14ac:dyDescent="0.25">
      <c r="A2870" s="338" t="s">
        <v>4424</v>
      </c>
      <c r="B2870" s="254" t="s">
        <v>7933</v>
      </c>
      <c r="C2870" s="264" t="s">
        <v>569</v>
      </c>
      <c r="D2870" s="340">
        <v>7734.68</v>
      </c>
      <c r="E2870" s="340">
        <v>331.76</v>
      </c>
      <c r="F2870" s="340">
        <v>8066.44</v>
      </c>
    </row>
    <row r="2871" spans="1:6" ht="25.5" customHeight="1" x14ac:dyDescent="0.25">
      <c r="A2871" s="338" t="s">
        <v>4425</v>
      </c>
      <c r="B2871" s="254" t="s">
        <v>7934</v>
      </c>
      <c r="C2871" s="264" t="s">
        <v>569</v>
      </c>
      <c r="D2871" s="340">
        <v>2215.1799999999998</v>
      </c>
      <c r="E2871" s="340">
        <v>331.76</v>
      </c>
      <c r="F2871" s="340">
        <v>2546.94</v>
      </c>
    </row>
    <row r="2872" spans="1:6" ht="25.5" customHeight="1" x14ac:dyDescent="0.25">
      <c r="A2872" s="338" t="s">
        <v>4426</v>
      </c>
      <c r="B2872" s="254" t="s">
        <v>7935</v>
      </c>
      <c r="C2872" s="264" t="s">
        <v>569</v>
      </c>
      <c r="D2872" s="340">
        <v>3010.56</v>
      </c>
      <c r="E2872" s="340">
        <v>331.76</v>
      </c>
      <c r="F2872" s="340">
        <v>3342.32</v>
      </c>
    </row>
    <row r="2873" spans="1:6" ht="25.5" customHeight="1" x14ac:dyDescent="0.25">
      <c r="A2873" s="338" t="s">
        <v>4427</v>
      </c>
      <c r="B2873" s="254" t="s">
        <v>7936</v>
      </c>
      <c r="C2873" s="264" t="s">
        <v>569</v>
      </c>
      <c r="D2873" s="340">
        <v>5918.4</v>
      </c>
      <c r="E2873" s="340">
        <v>331.76</v>
      </c>
      <c r="F2873" s="340">
        <v>6250.16</v>
      </c>
    </row>
    <row r="2874" spans="1:6" ht="25.5" customHeight="1" x14ac:dyDescent="0.25">
      <c r="A2874" s="338" t="s">
        <v>4428</v>
      </c>
      <c r="B2874" s="254" t="s">
        <v>7937</v>
      </c>
      <c r="C2874" s="264" t="s">
        <v>569</v>
      </c>
      <c r="D2874" s="340">
        <v>4037.06</v>
      </c>
      <c r="E2874" s="340">
        <v>331.76</v>
      </c>
      <c r="F2874" s="340">
        <v>4368.82</v>
      </c>
    </row>
    <row r="2875" spans="1:6" ht="25.5" customHeight="1" x14ac:dyDescent="0.25">
      <c r="A2875" s="338" t="s">
        <v>4429</v>
      </c>
      <c r="B2875" s="254" t="s">
        <v>7938</v>
      </c>
      <c r="C2875" s="264" t="s">
        <v>569</v>
      </c>
      <c r="D2875" s="340">
        <v>13480.44</v>
      </c>
      <c r="E2875" s="340">
        <v>331.76</v>
      </c>
      <c r="F2875" s="340">
        <v>13812.2</v>
      </c>
    </row>
    <row r="2876" spans="1:6" ht="12" customHeight="1" x14ac:dyDescent="0.25">
      <c r="A2876" s="333" t="s">
        <v>4430</v>
      </c>
      <c r="B2876" s="247" t="s">
        <v>7939</v>
      </c>
      <c r="C2876" s="247" t="s">
        <v>569</v>
      </c>
      <c r="D2876" s="334">
        <v>21897.25</v>
      </c>
      <c r="E2876" s="335">
        <v>331.76</v>
      </c>
      <c r="F2876" s="335">
        <v>22229.01</v>
      </c>
    </row>
    <row r="2877" spans="1:6" ht="12.75" customHeight="1" x14ac:dyDescent="0.2">
      <c r="A2877" s="336" t="s">
        <v>4431</v>
      </c>
      <c r="B2877" s="251" t="s">
        <v>7940</v>
      </c>
      <c r="C2877" s="252" t="s">
        <v>569</v>
      </c>
      <c r="D2877" s="337">
        <v>7277.94</v>
      </c>
      <c r="E2877" s="337">
        <v>331.76</v>
      </c>
      <c r="F2877" s="337">
        <v>7609.7</v>
      </c>
    </row>
    <row r="2878" spans="1:6" ht="12.75" customHeight="1" x14ac:dyDescent="0.25">
      <c r="A2878" s="338" t="s">
        <v>4432</v>
      </c>
      <c r="B2878" s="253" t="s">
        <v>7941</v>
      </c>
      <c r="C2878" s="264" t="s">
        <v>569</v>
      </c>
      <c r="D2878" s="340">
        <v>26774.57</v>
      </c>
      <c r="E2878" s="340">
        <v>331.76</v>
      </c>
      <c r="F2878" s="340">
        <v>27106.33</v>
      </c>
    </row>
    <row r="2879" spans="1:6" ht="12.75" customHeight="1" x14ac:dyDescent="0.2">
      <c r="A2879" s="336" t="s">
        <v>7942</v>
      </c>
      <c r="B2879" s="251" t="s">
        <v>4433</v>
      </c>
      <c r="C2879" s="252"/>
      <c r="D2879" s="337"/>
      <c r="E2879" s="337"/>
      <c r="F2879" s="337"/>
    </row>
    <row r="2880" spans="1:6" ht="12.75" customHeight="1" x14ac:dyDescent="0.25">
      <c r="A2880" s="338" t="s">
        <v>4434</v>
      </c>
      <c r="B2880" s="253" t="s">
        <v>4435</v>
      </c>
      <c r="C2880" s="264" t="s">
        <v>569</v>
      </c>
      <c r="D2880" s="340">
        <v>3609.92</v>
      </c>
      <c r="E2880" s="340">
        <v>116.68</v>
      </c>
      <c r="F2880" s="340">
        <v>3726.6</v>
      </c>
    </row>
    <row r="2881" spans="1:6" ht="25.5" customHeight="1" x14ac:dyDescent="0.25">
      <c r="A2881" s="338" t="s">
        <v>7943</v>
      </c>
      <c r="B2881" s="254" t="s">
        <v>7944</v>
      </c>
      <c r="C2881" s="264"/>
      <c r="D2881" s="340"/>
      <c r="E2881" s="340"/>
      <c r="F2881" s="340"/>
    </row>
    <row r="2882" spans="1:6" ht="12.75" customHeight="1" x14ac:dyDescent="0.2">
      <c r="A2882" s="336" t="s">
        <v>4436</v>
      </c>
      <c r="B2882" s="251" t="s">
        <v>7945</v>
      </c>
      <c r="C2882" s="252" t="s">
        <v>569</v>
      </c>
      <c r="D2882" s="337">
        <v>29.6</v>
      </c>
      <c r="E2882" s="337">
        <v>11.22</v>
      </c>
      <c r="F2882" s="337">
        <v>40.82</v>
      </c>
    </row>
    <row r="2883" spans="1:6" ht="12.75" customHeight="1" x14ac:dyDescent="0.25">
      <c r="A2883" s="338" t="s">
        <v>4437</v>
      </c>
      <c r="B2883" s="253" t="s">
        <v>4438</v>
      </c>
      <c r="C2883" s="264" t="s">
        <v>569</v>
      </c>
      <c r="D2883" s="340">
        <v>696.56</v>
      </c>
      <c r="E2883" s="340">
        <v>41.47</v>
      </c>
      <c r="F2883" s="340">
        <v>738.03</v>
      </c>
    </row>
    <row r="2884" spans="1:6" ht="12.75" customHeight="1" x14ac:dyDescent="0.2">
      <c r="A2884" s="336" t="s">
        <v>4439</v>
      </c>
      <c r="B2884" s="251" t="s">
        <v>4440</v>
      </c>
      <c r="C2884" s="252" t="s">
        <v>569</v>
      </c>
      <c r="D2884" s="337">
        <v>378.04</v>
      </c>
      <c r="E2884" s="337">
        <v>20.74</v>
      </c>
      <c r="F2884" s="337">
        <v>398.78</v>
      </c>
    </row>
    <row r="2885" spans="1:6" ht="22.9" customHeight="1" x14ac:dyDescent="0.25">
      <c r="A2885" s="338" t="s">
        <v>4441</v>
      </c>
      <c r="B2885" s="253" t="s">
        <v>4442</v>
      </c>
      <c r="C2885" s="264" t="s">
        <v>569</v>
      </c>
      <c r="D2885" s="340">
        <v>714.01</v>
      </c>
      <c r="E2885" s="340">
        <v>20.74</v>
      </c>
      <c r="F2885" s="340">
        <v>734.75</v>
      </c>
    </row>
    <row r="2886" spans="1:6" ht="22.9" customHeight="1" x14ac:dyDescent="0.25">
      <c r="A2886" s="338" t="s">
        <v>4443</v>
      </c>
      <c r="B2886" s="253" t="s">
        <v>4444</v>
      </c>
      <c r="C2886" s="264" t="s">
        <v>569</v>
      </c>
      <c r="D2886" s="340">
        <v>56.36</v>
      </c>
      <c r="E2886" s="340">
        <v>8.2899999999999991</v>
      </c>
      <c r="F2886" s="340">
        <v>64.650000000000006</v>
      </c>
    </row>
    <row r="2887" spans="1:6" ht="22.9" customHeight="1" x14ac:dyDescent="0.25">
      <c r="A2887" s="338" t="s">
        <v>4445</v>
      </c>
      <c r="B2887" s="253" t="s">
        <v>4446</v>
      </c>
      <c r="C2887" s="264" t="s">
        <v>569</v>
      </c>
      <c r="D2887" s="340">
        <v>436.12</v>
      </c>
      <c r="E2887" s="340">
        <v>20.74</v>
      </c>
      <c r="F2887" s="340">
        <v>456.86</v>
      </c>
    </row>
    <row r="2888" spans="1:6" ht="22.9" customHeight="1" x14ac:dyDescent="0.25">
      <c r="A2888" s="338" t="s">
        <v>7946</v>
      </c>
      <c r="B2888" s="253" t="s">
        <v>4447</v>
      </c>
      <c r="C2888" s="264"/>
      <c r="D2888" s="340"/>
      <c r="E2888" s="340"/>
      <c r="F2888" s="340"/>
    </row>
    <row r="2889" spans="1:6" ht="22.9" customHeight="1" x14ac:dyDescent="0.25">
      <c r="A2889" s="338" t="s">
        <v>7947</v>
      </c>
      <c r="B2889" s="253" t="s">
        <v>4448</v>
      </c>
      <c r="C2889" s="264"/>
      <c r="D2889" s="340"/>
      <c r="E2889" s="340"/>
      <c r="F2889" s="340"/>
    </row>
    <row r="2890" spans="1:6" ht="22.9" customHeight="1" x14ac:dyDescent="0.25">
      <c r="A2890" s="338" t="s">
        <v>4449</v>
      </c>
      <c r="B2890" s="253" t="s">
        <v>7948</v>
      </c>
      <c r="C2890" s="264" t="s">
        <v>569</v>
      </c>
      <c r="D2890" s="340">
        <v>674.13</v>
      </c>
      <c r="E2890" s="340">
        <v>49.91</v>
      </c>
      <c r="F2890" s="340">
        <v>724.04</v>
      </c>
    </row>
    <row r="2891" spans="1:6" ht="22.9" customHeight="1" x14ac:dyDescent="0.25">
      <c r="A2891" s="338" t="s">
        <v>4450</v>
      </c>
      <c r="B2891" s="253" t="s">
        <v>7949</v>
      </c>
      <c r="C2891" s="264" t="s">
        <v>569</v>
      </c>
      <c r="D2891" s="340">
        <v>762.41</v>
      </c>
      <c r="E2891" s="340">
        <v>58.34</v>
      </c>
      <c r="F2891" s="340">
        <v>820.75</v>
      </c>
    </row>
    <row r="2892" spans="1:6" ht="22.9" customHeight="1" x14ac:dyDescent="0.25">
      <c r="A2892" s="338" t="s">
        <v>122</v>
      </c>
      <c r="B2892" s="253" t="s">
        <v>7950</v>
      </c>
      <c r="C2892" s="264" t="s">
        <v>569</v>
      </c>
      <c r="D2892" s="340">
        <v>231.92</v>
      </c>
      <c r="E2892" s="340">
        <v>49.91</v>
      </c>
      <c r="F2892" s="340">
        <v>281.83</v>
      </c>
    </row>
    <row r="2893" spans="1:6" ht="22.9" customHeight="1" x14ac:dyDescent="0.25">
      <c r="A2893" s="338" t="s">
        <v>4451</v>
      </c>
      <c r="B2893" s="253" t="s">
        <v>7951</v>
      </c>
      <c r="C2893" s="264" t="s">
        <v>569</v>
      </c>
      <c r="D2893" s="340">
        <v>432.9</v>
      </c>
      <c r="E2893" s="340">
        <v>49.91</v>
      </c>
      <c r="F2893" s="340">
        <v>482.81</v>
      </c>
    </row>
    <row r="2894" spans="1:6" ht="22.9" customHeight="1" x14ac:dyDescent="0.25">
      <c r="A2894" s="338" t="s">
        <v>4452</v>
      </c>
      <c r="B2894" s="253" t="s">
        <v>4453</v>
      </c>
      <c r="C2894" s="264" t="s">
        <v>569</v>
      </c>
      <c r="D2894" s="340">
        <v>79.47</v>
      </c>
      <c r="E2894" s="340">
        <v>58.34</v>
      </c>
      <c r="F2894" s="340">
        <v>137.81</v>
      </c>
    </row>
    <row r="2895" spans="1:6" ht="12.75" customHeight="1" x14ac:dyDescent="0.2">
      <c r="A2895" s="336" t="s">
        <v>4454</v>
      </c>
      <c r="B2895" s="251" t="s">
        <v>4455</v>
      </c>
      <c r="C2895" s="252" t="s">
        <v>569</v>
      </c>
      <c r="D2895" s="337">
        <v>219.11</v>
      </c>
      <c r="E2895" s="337">
        <v>58.34</v>
      </c>
      <c r="F2895" s="337">
        <v>277.45</v>
      </c>
    </row>
    <row r="2896" spans="1:6" ht="22.9" customHeight="1" x14ac:dyDescent="0.25">
      <c r="A2896" s="338" t="s">
        <v>4456</v>
      </c>
      <c r="B2896" s="253" t="s">
        <v>7952</v>
      </c>
      <c r="C2896" s="264" t="s">
        <v>569</v>
      </c>
      <c r="D2896" s="340">
        <v>669.3</v>
      </c>
      <c r="E2896" s="340">
        <v>58.34</v>
      </c>
      <c r="F2896" s="340">
        <v>727.64</v>
      </c>
    </row>
    <row r="2897" spans="1:6" ht="25.5" customHeight="1" x14ac:dyDescent="0.25">
      <c r="A2897" s="338" t="s">
        <v>4457</v>
      </c>
      <c r="B2897" s="254" t="s">
        <v>4458</v>
      </c>
      <c r="C2897" s="264" t="s">
        <v>569</v>
      </c>
      <c r="D2897" s="340">
        <v>41.63</v>
      </c>
      <c r="E2897" s="340">
        <v>20.74</v>
      </c>
      <c r="F2897" s="340">
        <v>62.37</v>
      </c>
    </row>
    <row r="2898" spans="1:6" ht="25.5" customHeight="1" x14ac:dyDescent="0.25">
      <c r="A2898" s="338" t="s">
        <v>123</v>
      </c>
      <c r="B2898" s="254" t="s">
        <v>124</v>
      </c>
      <c r="C2898" s="264" t="s">
        <v>569</v>
      </c>
      <c r="D2898" s="340">
        <v>423.92</v>
      </c>
      <c r="E2898" s="340">
        <v>58.34</v>
      </c>
      <c r="F2898" s="340">
        <v>482.26</v>
      </c>
    </row>
    <row r="2899" spans="1:6" ht="25.5" customHeight="1" x14ac:dyDescent="0.25">
      <c r="A2899" s="338" t="s">
        <v>4459</v>
      </c>
      <c r="B2899" s="254" t="s">
        <v>4460</v>
      </c>
      <c r="C2899" s="264" t="s">
        <v>569</v>
      </c>
      <c r="D2899" s="340">
        <v>582.01</v>
      </c>
      <c r="E2899" s="340">
        <v>58.34</v>
      </c>
      <c r="F2899" s="340">
        <v>640.35</v>
      </c>
    </row>
    <row r="2900" spans="1:6" ht="25.5" customHeight="1" x14ac:dyDescent="0.25">
      <c r="A2900" s="338" t="s">
        <v>125</v>
      </c>
      <c r="B2900" s="254" t="s">
        <v>126</v>
      </c>
      <c r="C2900" s="264" t="s">
        <v>569</v>
      </c>
      <c r="D2900" s="340">
        <v>107.1</v>
      </c>
      <c r="E2900" s="340">
        <v>20.74</v>
      </c>
      <c r="F2900" s="340">
        <v>127.84</v>
      </c>
    </row>
    <row r="2901" spans="1:6" ht="25.5" customHeight="1" x14ac:dyDescent="0.25">
      <c r="A2901" s="338" t="s">
        <v>4461</v>
      </c>
      <c r="B2901" s="254" t="s">
        <v>127</v>
      </c>
      <c r="C2901" s="264" t="s">
        <v>569</v>
      </c>
      <c r="D2901" s="340">
        <v>652.78</v>
      </c>
      <c r="E2901" s="340">
        <v>124.41</v>
      </c>
      <c r="F2901" s="340">
        <v>777.19</v>
      </c>
    </row>
    <row r="2902" spans="1:6" ht="25.5" customHeight="1" x14ac:dyDescent="0.25">
      <c r="A2902" s="338" t="s">
        <v>4462</v>
      </c>
      <c r="B2902" s="254" t="s">
        <v>4463</v>
      </c>
      <c r="C2902" s="264" t="s">
        <v>569</v>
      </c>
      <c r="D2902" s="340">
        <v>534.36</v>
      </c>
      <c r="E2902" s="340">
        <v>124.41</v>
      </c>
      <c r="F2902" s="340">
        <v>658.77</v>
      </c>
    </row>
    <row r="2903" spans="1:6" ht="25.5" customHeight="1" x14ac:dyDescent="0.25">
      <c r="A2903" s="338" t="s">
        <v>4464</v>
      </c>
      <c r="B2903" s="254" t="s">
        <v>7953</v>
      </c>
      <c r="C2903" s="264" t="s">
        <v>569</v>
      </c>
      <c r="D2903" s="340">
        <v>199.24</v>
      </c>
      <c r="E2903" s="340">
        <v>41.47</v>
      </c>
      <c r="F2903" s="340">
        <v>240.71</v>
      </c>
    </row>
    <row r="2904" spans="1:6" ht="25.5" customHeight="1" x14ac:dyDescent="0.25">
      <c r="A2904" s="338" t="s">
        <v>4465</v>
      </c>
      <c r="B2904" s="254" t="s">
        <v>7954</v>
      </c>
      <c r="C2904" s="264" t="s">
        <v>569</v>
      </c>
      <c r="D2904" s="340">
        <v>214.54</v>
      </c>
      <c r="E2904" s="340">
        <v>20.74</v>
      </c>
      <c r="F2904" s="340">
        <v>235.28</v>
      </c>
    </row>
    <row r="2905" spans="1:6" ht="25.5" customHeight="1" x14ac:dyDescent="0.25">
      <c r="A2905" s="338" t="s">
        <v>4466</v>
      </c>
      <c r="B2905" s="254" t="s">
        <v>7955</v>
      </c>
      <c r="C2905" s="264" t="s">
        <v>569</v>
      </c>
      <c r="D2905" s="340">
        <v>52.84</v>
      </c>
      <c r="E2905" s="340">
        <v>13.69</v>
      </c>
      <c r="F2905" s="340">
        <v>66.53</v>
      </c>
    </row>
    <row r="2906" spans="1:6" ht="25.5" customHeight="1" x14ac:dyDescent="0.25">
      <c r="A2906" s="338" t="s">
        <v>4467</v>
      </c>
      <c r="B2906" s="254" t="s">
        <v>4468</v>
      </c>
      <c r="C2906" s="264" t="s">
        <v>569</v>
      </c>
      <c r="D2906" s="340">
        <v>507.15</v>
      </c>
      <c r="E2906" s="340">
        <v>124.41</v>
      </c>
      <c r="F2906" s="340">
        <v>631.55999999999995</v>
      </c>
    </row>
    <row r="2907" spans="1:6" ht="25.5" customHeight="1" x14ac:dyDescent="0.25">
      <c r="A2907" s="338" t="s">
        <v>4469</v>
      </c>
      <c r="B2907" s="254" t="s">
        <v>7956</v>
      </c>
      <c r="C2907" s="264" t="s">
        <v>780</v>
      </c>
      <c r="D2907" s="340">
        <v>678.13</v>
      </c>
      <c r="E2907" s="340">
        <v>49.91</v>
      </c>
      <c r="F2907" s="340">
        <v>728.04</v>
      </c>
    </row>
    <row r="2908" spans="1:6" ht="25.5" customHeight="1" x14ac:dyDescent="0.25">
      <c r="A2908" s="338" t="s">
        <v>4470</v>
      </c>
      <c r="B2908" s="254" t="s">
        <v>4471</v>
      </c>
      <c r="C2908" s="264" t="s">
        <v>569</v>
      </c>
      <c r="D2908" s="340">
        <v>106.27</v>
      </c>
      <c r="E2908" s="340">
        <v>20.74</v>
      </c>
      <c r="F2908" s="340">
        <v>127.01</v>
      </c>
    </row>
    <row r="2909" spans="1:6" ht="12" customHeight="1" x14ac:dyDescent="0.25">
      <c r="A2909" s="333" t="s">
        <v>7957</v>
      </c>
      <c r="B2909" s="247" t="s">
        <v>4472</v>
      </c>
      <c r="C2909" s="248"/>
      <c r="D2909" s="334"/>
      <c r="E2909" s="335"/>
      <c r="F2909" s="335"/>
    </row>
    <row r="2910" spans="1:6" ht="25.5" customHeight="1" x14ac:dyDescent="0.25">
      <c r="A2910" s="338" t="s">
        <v>128</v>
      </c>
      <c r="B2910" s="254" t="s">
        <v>7958</v>
      </c>
      <c r="C2910" s="255" t="s">
        <v>21</v>
      </c>
      <c r="D2910" s="340">
        <v>688.83</v>
      </c>
      <c r="E2910" s="340">
        <v>68.540000000000006</v>
      </c>
      <c r="F2910" s="340">
        <v>757.37</v>
      </c>
    </row>
    <row r="2911" spans="1:6" ht="25.5" customHeight="1" x14ac:dyDescent="0.25">
      <c r="A2911" s="338" t="s">
        <v>4473</v>
      </c>
      <c r="B2911" s="254" t="s">
        <v>4474</v>
      </c>
      <c r="C2911" s="255" t="s">
        <v>21</v>
      </c>
      <c r="D2911" s="340">
        <v>1029.47</v>
      </c>
      <c r="E2911" s="340">
        <v>74.8</v>
      </c>
      <c r="F2911" s="340">
        <v>1104.27</v>
      </c>
    </row>
    <row r="2912" spans="1:6" ht="12.75" customHeight="1" x14ac:dyDescent="0.2">
      <c r="A2912" s="336" t="s">
        <v>4475</v>
      </c>
      <c r="B2912" s="251" t="s">
        <v>7959</v>
      </c>
      <c r="C2912" s="252" t="s">
        <v>21</v>
      </c>
      <c r="D2912" s="337">
        <v>1322.61</v>
      </c>
      <c r="E2912" s="337">
        <v>151.52000000000001</v>
      </c>
      <c r="F2912" s="337">
        <v>1474.13</v>
      </c>
    </row>
    <row r="2913" spans="1:6" ht="25.5" customHeight="1" x14ac:dyDescent="0.25">
      <c r="A2913" s="338" t="s">
        <v>4476</v>
      </c>
      <c r="B2913" s="254" t="s">
        <v>4477</v>
      </c>
      <c r="C2913" s="255" t="s">
        <v>21</v>
      </c>
      <c r="D2913" s="340">
        <v>2765.2</v>
      </c>
      <c r="E2913" s="340"/>
      <c r="F2913" s="340">
        <v>2765.2</v>
      </c>
    </row>
    <row r="2914" spans="1:6" ht="25.5" customHeight="1" x14ac:dyDescent="0.25">
      <c r="A2914" s="338" t="s">
        <v>7960</v>
      </c>
      <c r="B2914" s="254" t="s">
        <v>4478</v>
      </c>
      <c r="C2914" s="255"/>
      <c r="D2914" s="340"/>
      <c r="E2914" s="340"/>
      <c r="F2914" s="340"/>
    </row>
    <row r="2915" spans="1:6" ht="25.5" customHeight="1" x14ac:dyDescent="0.25">
      <c r="A2915" s="338" t="s">
        <v>4479</v>
      </c>
      <c r="B2915" s="254" t="s">
        <v>7961</v>
      </c>
      <c r="C2915" s="255" t="s">
        <v>569</v>
      </c>
      <c r="D2915" s="340">
        <v>256.26</v>
      </c>
      <c r="E2915" s="340">
        <v>5.13</v>
      </c>
      <c r="F2915" s="340">
        <v>261.39</v>
      </c>
    </row>
    <row r="2916" spans="1:6" ht="25.5" customHeight="1" x14ac:dyDescent="0.25">
      <c r="A2916" s="338" t="s">
        <v>4480</v>
      </c>
      <c r="B2916" s="254" t="s">
        <v>4481</v>
      </c>
      <c r="C2916" s="255" t="s">
        <v>569</v>
      </c>
      <c r="D2916" s="340">
        <v>43.51</v>
      </c>
      <c r="E2916" s="340">
        <v>12.34</v>
      </c>
      <c r="F2916" s="340">
        <v>55.85</v>
      </c>
    </row>
    <row r="2917" spans="1:6" ht="25.5" customHeight="1" x14ac:dyDescent="0.25">
      <c r="A2917" s="338" t="s">
        <v>4482</v>
      </c>
      <c r="B2917" s="254" t="s">
        <v>7962</v>
      </c>
      <c r="C2917" s="255" t="s">
        <v>569</v>
      </c>
      <c r="D2917" s="340">
        <v>63.72</v>
      </c>
      <c r="E2917" s="340">
        <v>5.13</v>
      </c>
      <c r="F2917" s="340">
        <v>68.849999999999994</v>
      </c>
    </row>
    <row r="2918" spans="1:6" ht="25.5" customHeight="1" x14ac:dyDescent="0.25">
      <c r="A2918" s="338" t="s">
        <v>4483</v>
      </c>
      <c r="B2918" s="254" t="s">
        <v>4484</v>
      </c>
      <c r="C2918" s="255" t="s">
        <v>569</v>
      </c>
      <c r="D2918" s="340">
        <v>51.18</v>
      </c>
      <c r="E2918" s="340">
        <v>12.34</v>
      </c>
      <c r="F2918" s="340">
        <v>63.52</v>
      </c>
    </row>
    <row r="2919" spans="1:6" ht="25.5" customHeight="1" x14ac:dyDescent="0.25">
      <c r="A2919" s="338" t="s">
        <v>4485</v>
      </c>
      <c r="B2919" s="254" t="s">
        <v>129</v>
      </c>
      <c r="C2919" s="255" t="s">
        <v>569</v>
      </c>
      <c r="D2919" s="340">
        <v>84.51</v>
      </c>
      <c r="E2919" s="340">
        <v>5.13</v>
      </c>
      <c r="F2919" s="340">
        <v>89.64</v>
      </c>
    </row>
    <row r="2920" spans="1:6" ht="25.5" customHeight="1" x14ac:dyDescent="0.25">
      <c r="A2920" s="338" t="s">
        <v>4486</v>
      </c>
      <c r="B2920" s="254" t="s">
        <v>7963</v>
      </c>
      <c r="C2920" s="255" t="s">
        <v>569</v>
      </c>
      <c r="D2920" s="340">
        <v>52.21</v>
      </c>
      <c r="E2920" s="340">
        <v>12.34</v>
      </c>
      <c r="F2920" s="340">
        <v>64.55</v>
      </c>
    </row>
    <row r="2921" spans="1:6" ht="25.5" customHeight="1" x14ac:dyDescent="0.25">
      <c r="A2921" s="338" t="s">
        <v>4487</v>
      </c>
      <c r="B2921" s="254" t="s">
        <v>4488</v>
      </c>
      <c r="C2921" s="255" t="s">
        <v>569</v>
      </c>
      <c r="D2921" s="340">
        <v>35.75</v>
      </c>
      <c r="E2921" s="340">
        <v>5.13</v>
      </c>
      <c r="F2921" s="340">
        <v>40.880000000000003</v>
      </c>
    </row>
    <row r="2922" spans="1:6" ht="25.5" customHeight="1" x14ac:dyDescent="0.25">
      <c r="A2922" s="338" t="s">
        <v>130</v>
      </c>
      <c r="B2922" s="254" t="s">
        <v>131</v>
      </c>
      <c r="C2922" s="255" t="s">
        <v>569</v>
      </c>
      <c r="D2922" s="340">
        <v>47.5</v>
      </c>
      <c r="E2922" s="340">
        <v>5.13</v>
      </c>
      <c r="F2922" s="340">
        <v>52.63</v>
      </c>
    </row>
    <row r="2923" spans="1:6" ht="25.5" customHeight="1" x14ac:dyDescent="0.25">
      <c r="A2923" s="338" t="s">
        <v>4489</v>
      </c>
      <c r="B2923" s="254" t="s">
        <v>4490</v>
      </c>
      <c r="C2923" s="255" t="s">
        <v>569</v>
      </c>
      <c r="D2923" s="340">
        <v>66.94</v>
      </c>
      <c r="E2923" s="340">
        <v>5.13</v>
      </c>
      <c r="F2923" s="340">
        <v>72.069999999999993</v>
      </c>
    </row>
    <row r="2924" spans="1:6" ht="25.5" customHeight="1" x14ac:dyDescent="0.25">
      <c r="A2924" s="338" t="s">
        <v>4491</v>
      </c>
      <c r="B2924" s="254" t="s">
        <v>4492</v>
      </c>
      <c r="C2924" s="255" t="s">
        <v>569</v>
      </c>
      <c r="D2924" s="340">
        <v>65.459999999999994</v>
      </c>
      <c r="E2924" s="340">
        <v>20.74</v>
      </c>
      <c r="F2924" s="340">
        <v>86.2</v>
      </c>
    </row>
    <row r="2925" spans="1:6" ht="25.5" customHeight="1" x14ac:dyDescent="0.25">
      <c r="A2925" s="338" t="s">
        <v>4493</v>
      </c>
      <c r="B2925" s="254" t="s">
        <v>4494</v>
      </c>
      <c r="C2925" s="255" t="s">
        <v>569</v>
      </c>
      <c r="D2925" s="340">
        <v>116.5</v>
      </c>
      <c r="E2925" s="340">
        <v>37.4</v>
      </c>
      <c r="F2925" s="340">
        <v>153.9</v>
      </c>
    </row>
    <row r="2926" spans="1:6" ht="25.5" customHeight="1" x14ac:dyDescent="0.25">
      <c r="A2926" s="338" t="s">
        <v>4495</v>
      </c>
      <c r="B2926" s="254" t="s">
        <v>4496</v>
      </c>
      <c r="C2926" s="255" t="s">
        <v>569</v>
      </c>
      <c r="D2926" s="340">
        <v>190.03</v>
      </c>
      <c r="E2926" s="340">
        <v>15.82</v>
      </c>
      <c r="F2926" s="340">
        <v>205.85</v>
      </c>
    </row>
    <row r="2927" spans="1:6" ht="25.5" customHeight="1" x14ac:dyDescent="0.25">
      <c r="A2927" s="338" t="s">
        <v>4497</v>
      </c>
      <c r="B2927" s="254" t="s">
        <v>4498</v>
      </c>
      <c r="C2927" s="255" t="s">
        <v>569</v>
      </c>
      <c r="D2927" s="340">
        <v>99.95</v>
      </c>
      <c r="E2927" s="340">
        <v>15.82</v>
      </c>
      <c r="F2927" s="340">
        <v>115.77</v>
      </c>
    </row>
    <row r="2928" spans="1:6" ht="25.5" customHeight="1" x14ac:dyDescent="0.25">
      <c r="A2928" s="338" t="s">
        <v>4499</v>
      </c>
      <c r="B2928" s="254" t="s">
        <v>7964</v>
      </c>
      <c r="C2928" s="255" t="s">
        <v>569</v>
      </c>
      <c r="D2928" s="340">
        <v>388.87</v>
      </c>
      <c r="E2928" s="340">
        <v>58.06</v>
      </c>
      <c r="F2928" s="340">
        <v>446.93</v>
      </c>
    </row>
    <row r="2929" spans="1:6" ht="25.5" customHeight="1" x14ac:dyDescent="0.25">
      <c r="A2929" s="338" t="s">
        <v>4500</v>
      </c>
      <c r="B2929" s="254" t="s">
        <v>4501</v>
      </c>
      <c r="C2929" s="255" t="s">
        <v>569</v>
      </c>
      <c r="D2929" s="340">
        <v>532.13</v>
      </c>
      <c r="E2929" s="340">
        <v>20.74</v>
      </c>
      <c r="F2929" s="340">
        <v>552.87</v>
      </c>
    </row>
    <row r="2930" spans="1:6" ht="25.5" customHeight="1" x14ac:dyDescent="0.25">
      <c r="A2930" s="338" t="s">
        <v>4502</v>
      </c>
      <c r="B2930" s="254" t="s">
        <v>7965</v>
      </c>
      <c r="C2930" s="255" t="s">
        <v>569</v>
      </c>
      <c r="D2930" s="340">
        <v>30.2</v>
      </c>
      <c r="E2930" s="340">
        <v>14.59</v>
      </c>
      <c r="F2930" s="340">
        <v>44.79</v>
      </c>
    </row>
    <row r="2931" spans="1:6" ht="25.5" customHeight="1" x14ac:dyDescent="0.25">
      <c r="A2931" s="338" t="s">
        <v>4503</v>
      </c>
      <c r="B2931" s="254" t="s">
        <v>7966</v>
      </c>
      <c r="C2931" s="255" t="s">
        <v>569</v>
      </c>
      <c r="D2931" s="340">
        <v>30.24</v>
      </c>
      <c r="E2931" s="340">
        <v>14.59</v>
      </c>
      <c r="F2931" s="340">
        <v>44.83</v>
      </c>
    </row>
    <row r="2932" spans="1:6" ht="25.5" customHeight="1" x14ac:dyDescent="0.25">
      <c r="A2932" s="338" t="s">
        <v>132</v>
      </c>
      <c r="B2932" s="254" t="s">
        <v>133</v>
      </c>
      <c r="C2932" s="255" t="s">
        <v>569</v>
      </c>
      <c r="D2932" s="340">
        <v>37.33</v>
      </c>
      <c r="E2932" s="340">
        <v>14.59</v>
      </c>
      <c r="F2932" s="340">
        <v>51.92</v>
      </c>
    </row>
    <row r="2933" spans="1:6" ht="25.5" customHeight="1" x14ac:dyDescent="0.25">
      <c r="A2933" s="338" t="s">
        <v>4504</v>
      </c>
      <c r="B2933" s="254" t="s">
        <v>7967</v>
      </c>
      <c r="C2933" s="255" t="s">
        <v>569</v>
      </c>
      <c r="D2933" s="340">
        <v>20.21</v>
      </c>
      <c r="E2933" s="340">
        <v>14.59</v>
      </c>
      <c r="F2933" s="340">
        <v>34.799999999999997</v>
      </c>
    </row>
    <row r="2934" spans="1:6" ht="25.5" customHeight="1" x14ac:dyDescent="0.25">
      <c r="A2934" s="338" t="s">
        <v>4505</v>
      </c>
      <c r="B2934" s="254" t="s">
        <v>4506</v>
      </c>
      <c r="C2934" s="255" t="s">
        <v>569</v>
      </c>
      <c r="D2934" s="340">
        <v>29.13</v>
      </c>
      <c r="E2934" s="340">
        <v>14.59</v>
      </c>
      <c r="F2934" s="340">
        <v>43.72</v>
      </c>
    </row>
    <row r="2935" spans="1:6" ht="25.5" customHeight="1" x14ac:dyDescent="0.25">
      <c r="A2935" s="338" t="s">
        <v>4507</v>
      </c>
      <c r="B2935" s="254" t="s">
        <v>4508</v>
      </c>
      <c r="C2935" s="255" t="s">
        <v>569</v>
      </c>
      <c r="D2935" s="340">
        <v>29.76</v>
      </c>
      <c r="E2935" s="340">
        <v>14.59</v>
      </c>
      <c r="F2935" s="340">
        <v>44.35</v>
      </c>
    </row>
    <row r="2936" spans="1:6" ht="12.75" customHeight="1" x14ac:dyDescent="0.2">
      <c r="A2936" s="336" t="s">
        <v>4509</v>
      </c>
      <c r="B2936" s="251" t="s">
        <v>4510</v>
      </c>
      <c r="C2936" s="252" t="s">
        <v>569</v>
      </c>
      <c r="D2936" s="337">
        <v>49.24</v>
      </c>
      <c r="E2936" s="337">
        <v>14.59</v>
      </c>
      <c r="F2936" s="337">
        <v>63.83</v>
      </c>
    </row>
    <row r="2937" spans="1:6" ht="25.5" customHeight="1" x14ac:dyDescent="0.25">
      <c r="A2937" s="338" t="s">
        <v>4511</v>
      </c>
      <c r="B2937" s="254" t="s">
        <v>7968</v>
      </c>
      <c r="C2937" s="255" t="s">
        <v>569</v>
      </c>
      <c r="D2937" s="340">
        <v>59.32</v>
      </c>
      <c r="E2937" s="340">
        <v>14.59</v>
      </c>
      <c r="F2937" s="340">
        <v>73.91</v>
      </c>
    </row>
    <row r="2938" spans="1:6" ht="25.5" customHeight="1" x14ac:dyDescent="0.25">
      <c r="A2938" s="338" t="s">
        <v>4512</v>
      </c>
      <c r="B2938" s="254" t="s">
        <v>7969</v>
      </c>
      <c r="C2938" s="255" t="s">
        <v>569</v>
      </c>
      <c r="D2938" s="340">
        <v>553.84</v>
      </c>
      <c r="E2938" s="340">
        <v>58.06</v>
      </c>
      <c r="F2938" s="340">
        <v>611.9</v>
      </c>
    </row>
    <row r="2939" spans="1:6" ht="12" customHeight="1" x14ac:dyDescent="0.25">
      <c r="A2939" s="333" t="s">
        <v>4513</v>
      </c>
      <c r="B2939" s="247" t="s">
        <v>4514</v>
      </c>
      <c r="C2939" s="248" t="s">
        <v>569</v>
      </c>
      <c r="D2939" s="334">
        <v>437.5</v>
      </c>
      <c r="E2939" s="335">
        <v>33.25</v>
      </c>
      <c r="F2939" s="335">
        <v>470.75</v>
      </c>
    </row>
    <row r="2940" spans="1:6" ht="25.5" customHeight="1" x14ac:dyDescent="0.25">
      <c r="A2940" s="338" t="s">
        <v>4515</v>
      </c>
      <c r="B2940" s="254" t="s">
        <v>7970</v>
      </c>
      <c r="C2940" s="255" t="s">
        <v>569</v>
      </c>
      <c r="D2940" s="340">
        <v>189.08</v>
      </c>
      <c r="E2940" s="340">
        <v>15.82</v>
      </c>
      <c r="F2940" s="340">
        <v>204.9</v>
      </c>
    </row>
    <row r="2941" spans="1:6" ht="25.5" customHeight="1" x14ac:dyDescent="0.25">
      <c r="A2941" s="338" t="s">
        <v>4516</v>
      </c>
      <c r="B2941" s="254" t="s">
        <v>7971</v>
      </c>
      <c r="C2941" s="255" t="s">
        <v>569</v>
      </c>
      <c r="D2941" s="340">
        <v>58.5</v>
      </c>
      <c r="E2941" s="340">
        <v>14.59</v>
      </c>
      <c r="F2941" s="340">
        <v>73.09</v>
      </c>
    </row>
    <row r="2942" spans="1:6" ht="25.5" customHeight="1" x14ac:dyDescent="0.25">
      <c r="A2942" s="338" t="s">
        <v>4517</v>
      </c>
      <c r="B2942" s="254" t="s">
        <v>7972</v>
      </c>
      <c r="C2942" s="255" t="s">
        <v>569</v>
      </c>
      <c r="D2942" s="340">
        <v>403.2</v>
      </c>
      <c r="E2942" s="340">
        <v>14.59</v>
      </c>
      <c r="F2942" s="340">
        <v>417.79</v>
      </c>
    </row>
    <row r="2943" spans="1:6" ht="25.5" customHeight="1" x14ac:dyDescent="0.25">
      <c r="A2943" s="338" t="s">
        <v>134</v>
      </c>
      <c r="B2943" s="254" t="s">
        <v>7973</v>
      </c>
      <c r="C2943" s="255" t="s">
        <v>569</v>
      </c>
      <c r="D2943" s="340">
        <v>132.06</v>
      </c>
      <c r="E2943" s="340">
        <v>15.82</v>
      </c>
      <c r="F2943" s="340">
        <v>147.88</v>
      </c>
    </row>
    <row r="2944" spans="1:6" ht="34.9" customHeight="1" x14ac:dyDescent="0.25">
      <c r="A2944" s="341" t="s">
        <v>4518</v>
      </c>
      <c r="B2944" s="253" t="s">
        <v>4519</v>
      </c>
      <c r="C2944" s="259" t="s">
        <v>780</v>
      </c>
      <c r="D2944" s="343">
        <v>795.8</v>
      </c>
      <c r="E2944" s="343">
        <v>58.14</v>
      </c>
      <c r="F2944" s="343">
        <v>853.94</v>
      </c>
    </row>
    <row r="2945" spans="1:6" ht="34.15" customHeight="1" x14ac:dyDescent="0.25">
      <c r="A2945" s="341" t="s">
        <v>4520</v>
      </c>
      <c r="B2945" s="253" t="s">
        <v>4521</v>
      </c>
      <c r="C2945" s="259" t="s">
        <v>569</v>
      </c>
      <c r="D2945" s="343">
        <v>4.01</v>
      </c>
      <c r="E2945" s="343">
        <v>14.59</v>
      </c>
      <c r="F2945" s="343">
        <v>18.600000000000001</v>
      </c>
    </row>
    <row r="2946" spans="1:6" ht="25.5" customHeight="1" x14ac:dyDescent="0.25">
      <c r="A2946" s="338" t="s">
        <v>4522</v>
      </c>
      <c r="B2946" s="254" t="s">
        <v>4523</v>
      </c>
      <c r="C2946" s="255" t="s">
        <v>569</v>
      </c>
      <c r="D2946" s="340">
        <v>4.5199999999999996</v>
      </c>
      <c r="E2946" s="340">
        <v>14.59</v>
      </c>
      <c r="F2946" s="340">
        <v>19.11</v>
      </c>
    </row>
    <row r="2947" spans="1:6" ht="25.5" customHeight="1" x14ac:dyDescent="0.25">
      <c r="A2947" s="338" t="s">
        <v>4524</v>
      </c>
      <c r="B2947" s="254" t="s">
        <v>4525</v>
      </c>
      <c r="C2947" s="255" t="s">
        <v>569</v>
      </c>
      <c r="D2947" s="340">
        <v>695.96</v>
      </c>
      <c r="E2947" s="340">
        <v>15.82</v>
      </c>
      <c r="F2947" s="340">
        <v>711.78</v>
      </c>
    </row>
    <row r="2948" spans="1:6" ht="25.5" customHeight="1" x14ac:dyDescent="0.25">
      <c r="A2948" s="338" t="s">
        <v>4526</v>
      </c>
      <c r="B2948" s="254" t="s">
        <v>4527</v>
      </c>
      <c r="C2948" s="255" t="s">
        <v>569</v>
      </c>
      <c r="D2948" s="340">
        <v>771.92</v>
      </c>
      <c r="E2948" s="340">
        <v>58.06</v>
      </c>
      <c r="F2948" s="340">
        <v>829.98</v>
      </c>
    </row>
    <row r="2949" spans="1:6" ht="25.5" customHeight="1" x14ac:dyDescent="0.25">
      <c r="A2949" s="338" t="s">
        <v>4528</v>
      </c>
      <c r="B2949" s="254" t="s">
        <v>4529</v>
      </c>
      <c r="C2949" s="255" t="s">
        <v>569</v>
      </c>
      <c r="D2949" s="340">
        <v>1782.14</v>
      </c>
      <c r="E2949" s="340">
        <v>58.06</v>
      </c>
      <c r="F2949" s="340">
        <v>1840.2</v>
      </c>
    </row>
    <row r="2950" spans="1:6" ht="25.5" customHeight="1" x14ac:dyDescent="0.25">
      <c r="A2950" s="338" t="s">
        <v>137</v>
      </c>
      <c r="B2950" s="254" t="s">
        <v>138</v>
      </c>
      <c r="C2950" s="255" t="s">
        <v>569</v>
      </c>
      <c r="D2950" s="340">
        <v>1281.1500000000001</v>
      </c>
      <c r="E2950" s="340">
        <v>5.13</v>
      </c>
      <c r="F2950" s="340">
        <v>1286.28</v>
      </c>
    </row>
    <row r="2951" spans="1:6" ht="25.5" customHeight="1" x14ac:dyDescent="0.25">
      <c r="A2951" s="338" t="s">
        <v>4530</v>
      </c>
      <c r="B2951" s="254" t="s">
        <v>4531</v>
      </c>
      <c r="C2951" s="255" t="s">
        <v>569</v>
      </c>
      <c r="D2951" s="340">
        <v>346.22</v>
      </c>
      <c r="E2951" s="340">
        <v>20.74</v>
      </c>
      <c r="F2951" s="340">
        <v>366.96</v>
      </c>
    </row>
    <row r="2952" spans="1:6" ht="34.9" customHeight="1" x14ac:dyDescent="0.25">
      <c r="A2952" s="341" t="s">
        <v>4532</v>
      </c>
      <c r="B2952" s="253" t="s">
        <v>4533</v>
      </c>
      <c r="C2952" s="259" t="s">
        <v>569</v>
      </c>
      <c r="D2952" s="343">
        <v>48.49</v>
      </c>
      <c r="E2952" s="343">
        <v>24.6</v>
      </c>
      <c r="F2952" s="343">
        <v>73.09</v>
      </c>
    </row>
    <row r="2953" spans="1:6" ht="25.5" customHeight="1" x14ac:dyDescent="0.25">
      <c r="A2953" s="338" t="s">
        <v>4534</v>
      </c>
      <c r="B2953" s="254" t="s">
        <v>7974</v>
      </c>
      <c r="C2953" s="255" t="s">
        <v>569</v>
      </c>
      <c r="D2953" s="340">
        <v>272.67</v>
      </c>
      <c r="E2953" s="340">
        <v>20.74</v>
      </c>
      <c r="F2953" s="340">
        <v>293.41000000000003</v>
      </c>
    </row>
    <row r="2954" spans="1:6" ht="12.75" customHeight="1" x14ac:dyDescent="0.2">
      <c r="A2954" s="336" t="s">
        <v>4535</v>
      </c>
      <c r="B2954" s="251" t="s">
        <v>7975</v>
      </c>
      <c r="C2954" s="252" t="s">
        <v>569</v>
      </c>
      <c r="D2954" s="337">
        <v>473.77</v>
      </c>
      <c r="E2954" s="337">
        <v>20.74</v>
      </c>
      <c r="F2954" s="337">
        <v>494.51</v>
      </c>
    </row>
    <row r="2955" spans="1:6" ht="12.75" customHeight="1" x14ac:dyDescent="0.25">
      <c r="A2955" s="338" t="s">
        <v>7976</v>
      </c>
      <c r="B2955" s="253" t="s">
        <v>4536</v>
      </c>
      <c r="C2955" s="255"/>
      <c r="D2955" s="340"/>
      <c r="E2955" s="340"/>
      <c r="F2955" s="340"/>
    </row>
    <row r="2956" spans="1:6" ht="12.75" customHeight="1" x14ac:dyDescent="0.2">
      <c r="A2956" s="336" t="s">
        <v>4537</v>
      </c>
      <c r="B2956" s="251" t="s">
        <v>4538</v>
      </c>
      <c r="C2956" s="252" t="s">
        <v>21</v>
      </c>
      <c r="D2956" s="337">
        <v>482.02</v>
      </c>
      <c r="E2956" s="337">
        <v>24.31</v>
      </c>
      <c r="F2956" s="337">
        <v>506.33</v>
      </c>
    </row>
    <row r="2957" spans="1:6" ht="25.5" customHeight="1" x14ac:dyDescent="0.25">
      <c r="A2957" s="338" t="s">
        <v>4539</v>
      </c>
      <c r="B2957" s="254" t="s">
        <v>4540</v>
      </c>
      <c r="C2957" s="255" t="s">
        <v>21</v>
      </c>
      <c r="D2957" s="340">
        <v>234.39</v>
      </c>
      <c r="E2957" s="340">
        <v>74.8</v>
      </c>
      <c r="F2957" s="340">
        <v>309.19</v>
      </c>
    </row>
    <row r="2958" spans="1:6" ht="12.75" customHeight="1" x14ac:dyDescent="0.25">
      <c r="A2958" s="338" t="s">
        <v>4541</v>
      </c>
      <c r="B2958" s="253" t="s">
        <v>4542</v>
      </c>
      <c r="C2958" s="255" t="s">
        <v>21</v>
      </c>
      <c r="D2958" s="340">
        <v>852.29</v>
      </c>
      <c r="E2958" s="340">
        <v>24.31</v>
      </c>
      <c r="F2958" s="340">
        <v>876.6</v>
      </c>
    </row>
    <row r="2959" spans="1:6" ht="12.75" customHeight="1" x14ac:dyDescent="0.25">
      <c r="A2959" s="338" t="s">
        <v>7977</v>
      </c>
      <c r="B2959" s="253" t="s">
        <v>4543</v>
      </c>
      <c r="C2959" s="255"/>
      <c r="D2959" s="340"/>
      <c r="E2959" s="340"/>
      <c r="F2959" s="340"/>
    </row>
    <row r="2960" spans="1:6" ht="12.75" customHeight="1" x14ac:dyDescent="0.25">
      <c r="A2960" s="338" t="s">
        <v>4544</v>
      </c>
      <c r="B2960" s="253" t="s">
        <v>4545</v>
      </c>
      <c r="C2960" s="255" t="s">
        <v>52</v>
      </c>
      <c r="D2960" s="340">
        <v>1173.53</v>
      </c>
      <c r="E2960" s="340">
        <v>58.34</v>
      </c>
      <c r="F2960" s="340">
        <v>1231.8699999999999</v>
      </c>
    </row>
    <row r="2961" spans="1:6" ht="22.9" customHeight="1" x14ac:dyDescent="0.25">
      <c r="A2961" s="338" t="s">
        <v>4546</v>
      </c>
      <c r="B2961" s="253" t="s">
        <v>4547</v>
      </c>
      <c r="C2961" s="255" t="s">
        <v>52</v>
      </c>
      <c r="D2961" s="340">
        <v>904.55</v>
      </c>
      <c r="E2961" s="340">
        <v>58.34</v>
      </c>
      <c r="F2961" s="340">
        <v>962.89</v>
      </c>
    </row>
    <row r="2962" spans="1:6" ht="22.9" customHeight="1" x14ac:dyDescent="0.25">
      <c r="A2962" s="338" t="s">
        <v>4548</v>
      </c>
      <c r="B2962" s="253" t="s">
        <v>4549</v>
      </c>
      <c r="C2962" s="255" t="s">
        <v>569</v>
      </c>
      <c r="D2962" s="340">
        <v>1031.3599999999999</v>
      </c>
      <c r="E2962" s="340">
        <v>124.41</v>
      </c>
      <c r="F2962" s="340">
        <v>1155.77</v>
      </c>
    </row>
    <row r="2963" spans="1:6" ht="12.75" customHeight="1" x14ac:dyDescent="0.2">
      <c r="A2963" s="336" t="s">
        <v>4550</v>
      </c>
      <c r="B2963" s="251" t="s">
        <v>4551</v>
      </c>
      <c r="C2963" s="252" t="s">
        <v>569</v>
      </c>
      <c r="D2963" s="337">
        <v>250.92</v>
      </c>
      <c r="E2963" s="337">
        <v>20.74</v>
      </c>
      <c r="F2963" s="337">
        <v>271.66000000000003</v>
      </c>
    </row>
    <row r="2964" spans="1:6" ht="12.75" customHeight="1" x14ac:dyDescent="0.2">
      <c r="A2964" s="336" t="s">
        <v>4552</v>
      </c>
      <c r="B2964" s="251" t="s">
        <v>4553</v>
      </c>
      <c r="C2964" s="252" t="s">
        <v>569</v>
      </c>
      <c r="D2964" s="337">
        <v>237.83</v>
      </c>
      <c r="E2964" s="337">
        <v>20.74</v>
      </c>
      <c r="F2964" s="337">
        <v>258.57</v>
      </c>
    </row>
    <row r="2965" spans="1:6" ht="12.75" customHeight="1" x14ac:dyDescent="0.25">
      <c r="A2965" s="338" t="s">
        <v>4554</v>
      </c>
      <c r="B2965" s="253" t="s">
        <v>4555</v>
      </c>
      <c r="C2965" s="255" t="s">
        <v>569</v>
      </c>
      <c r="D2965" s="340">
        <v>247.74</v>
      </c>
      <c r="E2965" s="340">
        <v>20.74</v>
      </c>
      <c r="F2965" s="340">
        <v>268.48</v>
      </c>
    </row>
    <row r="2966" spans="1:6" ht="12.75" customHeight="1" x14ac:dyDescent="0.25">
      <c r="A2966" s="338" t="s">
        <v>4556</v>
      </c>
      <c r="B2966" s="253" t="s">
        <v>4557</v>
      </c>
      <c r="C2966" s="255" t="s">
        <v>569</v>
      </c>
      <c r="D2966" s="340">
        <v>291.19</v>
      </c>
      <c r="E2966" s="340">
        <v>20.74</v>
      </c>
      <c r="F2966" s="340">
        <v>311.93</v>
      </c>
    </row>
    <row r="2967" spans="1:6" ht="12.75" customHeight="1" x14ac:dyDescent="0.25">
      <c r="A2967" s="338" t="s">
        <v>4558</v>
      </c>
      <c r="B2967" s="253" t="s">
        <v>4559</v>
      </c>
      <c r="C2967" s="255" t="s">
        <v>569</v>
      </c>
      <c r="D2967" s="340">
        <v>735.89</v>
      </c>
      <c r="E2967" s="340">
        <v>20.74</v>
      </c>
      <c r="F2967" s="340">
        <v>756.63</v>
      </c>
    </row>
    <row r="2968" spans="1:6" ht="12.75" customHeight="1" x14ac:dyDescent="0.25">
      <c r="A2968" s="338" t="s">
        <v>4560</v>
      </c>
      <c r="B2968" s="253" t="s">
        <v>4561</v>
      </c>
      <c r="C2968" s="255" t="s">
        <v>569</v>
      </c>
      <c r="D2968" s="340">
        <v>453.64</v>
      </c>
      <c r="E2968" s="340">
        <v>20.74</v>
      </c>
      <c r="F2968" s="340">
        <v>474.38</v>
      </c>
    </row>
    <row r="2969" spans="1:6" ht="12.75" customHeight="1" x14ac:dyDescent="0.25">
      <c r="A2969" s="338" t="s">
        <v>4562</v>
      </c>
      <c r="B2969" s="253" t="s">
        <v>4563</v>
      </c>
      <c r="C2969" s="255" t="s">
        <v>569</v>
      </c>
      <c r="D2969" s="340">
        <v>530.23</v>
      </c>
      <c r="E2969" s="340">
        <v>20.74</v>
      </c>
      <c r="F2969" s="340">
        <v>550.97</v>
      </c>
    </row>
    <row r="2970" spans="1:6" ht="12.75" customHeight="1" x14ac:dyDescent="0.25">
      <c r="A2970" s="338" t="s">
        <v>4564</v>
      </c>
      <c r="B2970" s="253" t="s">
        <v>4565</v>
      </c>
      <c r="C2970" s="255" t="s">
        <v>569</v>
      </c>
      <c r="D2970" s="340">
        <v>677.97</v>
      </c>
      <c r="E2970" s="340">
        <v>20.74</v>
      </c>
      <c r="F2970" s="340">
        <v>698.71</v>
      </c>
    </row>
    <row r="2971" spans="1:6" ht="12.75" customHeight="1" x14ac:dyDescent="0.25">
      <c r="A2971" s="338" t="s">
        <v>4566</v>
      </c>
      <c r="B2971" s="253" t="s">
        <v>4567</v>
      </c>
      <c r="C2971" s="255" t="s">
        <v>569</v>
      </c>
      <c r="D2971" s="340">
        <v>848.99</v>
      </c>
      <c r="E2971" s="340">
        <v>20.74</v>
      </c>
      <c r="F2971" s="340">
        <v>869.73</v>
      </c>
    </row>
    <row r="2972" spans="1:6" ht="12.75" customHeight="1" x14ac:dyDescent="0.25">
      <c r="A2972" s="338" t="s">
        <v>4568</v>
      </c>
      <c r="B2972" s="253" t="s">
        <v>4569</v>
      </c>
      <c r="C2972" s="255" t="s">
        <v>569</v>
      </c>
      <c r="D2972" s="340">
        <v>1197.58</v>
      </c>
      <c r="E2972" s="340">
        <v>20.74</v>
      </c>
      <c r="F2972" s="340">
        <v>1218.32</v>
      </c>
    </row>
    <row r="2973" spans="1:6" ht="12.75" customHeight="1" x14ac:dyDescent="0.25">
      <c r="A2973" s="338" t="s">
        <v>4570</v>
      </c>
      <c r="B2973" s="253" t="s">
        <v>4571</v>
      </c>
      <c r="C2973" s="255" t="s">
        <v>569</v>
      </c>
      <c r="D2973" s="340">
        <v>1149.5</v>
      </c>
      <c r="E2973" s="340">
        <v>20.74</v>
      </c>
      <c r="F2973" s="340">
        <v>1170.24</v>
      </c>
    </row>
    <row r="2974" spans="1:6" ht="12.75" customHeight="1" x14ac:dyDescent="0.25">
      <c r="A2974" s="338" t="s">
        <v>4572</v>
      </c>
      <c r="B2974" s="253" t="s">
        <v>4573</v>
      </c>
      <c r="C2974" s="255" t="s">
        <v>569</v>
      </c>
      <c r="D2974" s="340">
        <v>1779.73</v>
      </c>
      <c r="E2974" s="340">
        <v>20.74</v>
      </c>
      <c r="F2974" s="340">
        <v>1800.47</v>
      </c>
    </row>
    <row r="2975" spans="1:6" ht="12.75" customHeight="1" x14ac:dyDescent="0.25">
      <c r="A2975" s="338" t="s">
        <v>4574</v>
      </c>
      <c r="B2975" s="253" t="s">
        <v>4575</v>
      </c>
      <c r="C2975" s="255" t="s">
        <v>569</v>
      </c>
      <c r="D2975" s="340">
        <v>4903.01</v>
      </c>
      <c r="E2975" s="340">
        <v>20.74</v>
      </c>
      <c r="F2975" s="340">
        <v>4923.75</v>
      </c>
    </row>
    <row r="2976" spans="1:6" ht="12.75" customHeight="1" x14ac:dyDescent="0.25">
      <c r="A2976" s="338" t="s">
        <v>4576</v>
      </c>
      <c r="B2976" s="253" t="s">
        <v>4577</v>
      </c>
      <c r="C2976" s="255" t="s">
        <v>569</v>
      </c>
      <c r="D2976" s="340">
        <v>1972.1</v>
      </c>
      <c r="E2976" s="340">
        <v>20.74</v>
      </c>
      <c r="F2976" s="340">
        <v>1992.84</v>
      </c>
    </row>
    <row r="2977" spans="1:6" ht="12" customHeight="1" x14ac:dyDescent="0.25">
      <c r="A2977" s="333" t="s">
        <v>4578</v>
      </c>
      <c r="B2977" s="247" t="s">
        <v>4579</v>
      </c>
      <c r="C2977" s="247" t="s">
        <v>569</v>
      </c>
      <c r="D2977" s="334">
        <v>785.26</v>
      </c>
      <c r="E2977" s="335">
        <v>20.74</v>
      </c>
      <c r="F2977" s="335">
        <v>806</v>
      </c>
    </row>
    <row r="2978" spans="1:6" ht="12.75" customHeight="1" x14ac:dyDescent="0.25">
      <c r="A2978" s="338" t="s">
        <v>4580</v>
      </c>
      <c r="B2978" s="253" t="s">
        <v>4581</v>
      </c>
      <c r="C2978" s="264" t="s">
        <v>569</v>
      </c>
      <c r="D2978" s="340">
        <v>761.42</v>
      </c>
      <c r="E2978" s="340">
        <v>20.74</v>
      </c>
      <c r="F2978" s="340">
        <v>782.16</v>
      </c>
    </row>
    <row r="2979" spans="1:6" ht="12.75" customHeight="1" x14ac:dyDescent="0.25">
      <c r="A2979" s="338" t="s">
        <v>4582</v>
      </c>
      <c r="B2979" s="253" t="s">
        <v>4583</v>
      </c>
      <c r="C2979" s="264" t="s">
        <v>569</v>
      </c>
      <c r="D2979" s="340">
        <v>1103.29</v>
      </c>
      <c r="E2979" s="340">
        <v>20.74</v>
      </c>
      <c r="F2979" s="340">
        <v>1124.03</v>
      </c>
    </row>
    <row r="2980" spans="1:6" ht="12.75" customHeight="1" x14ac:dyDescent="0.25">
      <c r="A2980" s="338" t="s">
        <v>7978</v>
      </c>
      <c r="B2980" s="253" t="s">
        <v>7979</v>
      </c>
      <c r="C2980" s="264"/>
      <c r="D2980" s="340"/>
      <c r="E2980" s="340"/>
      <c r="F2980" s="340"/>
    </row>
    <row r="2981" spans="1:6" ht="25.5" customHeight="1" x14ac:dyDescent="0.25">
      <c r="A2981" s="338" t="s">
        <v>207</v>
      </c>
      <c r="B2981" s="254" t="s">
        <v>208</v>
      </c>
      <c r="C2981" s="264" t="s">
        <v>569</v>
      </c>
      <c r="D2981" s="340">
        <v>15.19</v>
      </c>
      <c r="E2981" s="340">
        <v>16.59</v>
      </c>
      <c r="F2981" s="340">
        <v>31.78</v>
      </c>
    </row>
    <row r="2982" spans="1:6" ht="12.75" customHeight="1" x14ac:dyDescent="0.25">
      <c r="A2982" s="338" t="s">
        <v>4584</v>
      </c>
      <c r="B2982" s="253" t="s">
        <v>4585</v>
      </c>
      <c r="C2982" s="264" t="s">
        <v>569</v>
      </c>
      <c r="D2982" s="340">
        <v>0.06</v>
      </c>
      <c r="E2982" s="340">
        <v>20.74</v>
      </c>
      <c r="F2982" s="340">
        <v>20.8</v>
      </c>
    </row>
    <row r="2983" spans="1:6" ht="12.75" customHeight="1" x14ac:dyDescent="0.25">
      <c r="A2983" s="338" t="s">
        <v>4586</v>
      </c>
      <c r="B2983" s="253" t="s">
        <v>4587</v>
      </c>
      <c r="C2983" s="264" t="s">
        <v>569</v>
      </c>
      <c r="D2983" s="340">
        <v>0.06</v>
      </c>
      <c r="E2983" s="340">
        <v>20.74</v>
      </c>
      <c r="F2983" s="340">
        <v>20.8</v>
      </c>
    </row>
    <row r="2984" spans="1:6" ht="12.75" customHeight="1" x14ac:dyDescent="0.25">
      <c r="A2984" s="338" t="s">
        <v>4588</v>
      </c>
      <c r="B2984" s="253" t="s">
        <v>4589</v>
      </c>
      <c r="C2984" s="264" t="s">
        <v>569</v>
      </c>
      <c r="D2984" s="340">
        <v>0.86</v>
      </c>
      <c r="E2984" s="340">
        <v>58.34</v>
      </c>
      <c r="F2984" s="340">
        <v>59.2</v>
      </c>
    </row>
    <row r="2985" spans="1:6" ht="12.75" customHeight="1" x14ac:dyDescent="0.2">
      <c r="A2985" s="336" t="s">
        <v>4590</v>
      </c>
      <c r="B2985" s="251" t="s">
        <v>4591</v>
      </c>
      <c r="C2985" s="252" t="s">
        <v>569</v>
      </c>
      <c r="D2985" s="337"/>
      <c r="E2985" s="337">
        <v>103.68</v>
      </c>
      <c r="F2985" s="337">
        <v>103.68</v>
      </c>
    </row>
    <row r="2986" spans="1:6" ht="25.5" customHeight="1" x14ac:dyDescent="0.25">
      <c r="A2986" s="338" t="s">
        <v>4592</v>
      </c>
      <c r="B2986" s="254" t="s">
        <v>4593</v>
      </c>
      <c r="C2986" s="264" t="s">
        <v>569</v>
      </c>
      <c r="D2986" s="340">
        <v>34.520000000000003</v>
      </c>
      <c r="E2986" s="340">
        <v>5.0599999999999996</v>
      </c>
      <c r="F2986" s="340">
        <v>39.58</v>
      </c>
    </row>
    <row r="2987" spans="1:6" ht="12.75" customHeight="1" x14ac:dyDescent="0.25">
      <c r="A2987" s="338" t="s">
        <v>453</v>
      </c>
      <c r="B2987" s="253" t="s">
        <v>454</v>
      </c>
      <c r="C2987" s="264" t="s">
        <v>569</v>
      </c>
      <c r="D2987" s="340">
        <v>7.45</v>
      </c>
      <c r="E2987" s="340">
        <v>5.0599999999999996</v>
      </c>
      <c r="F2987" s="340">
        <v>12.51</v>
      </c>
    </row>
    <row r="2988" spans="1:6" ht="25.5" customHeight="1" x14ac:dyDescent="0.25">
      <c r="A2988" s="338" t="s">
        <v>4594</v>
      </c>
      <c r="B2988" s="254" t="s">
        <v>4595</v>
      </c>
      <c r="C2988" s="264" t="s">
        <v>569</v>
      </c>
      <c r="D2988" s="340">
        <v>126.18</v>
      </c>
      <c r="E2988" s="340">
        <v>2.87</v>
      </c>
      <c r="F2988" s="340">
        <v>129.05000000000001</v>
      </c>
    </row>
    <row r="2989" spans="1:6" ht="12.75" customHeight="1" x14ac:dyDescent="0.2">
      <c r="A2989" s="338" t="s">
        <v>4596</v>
      </c>
      <c r="B2989" s="253" t="s">
        <v>4597</v>
      </c>
      <c r="C2989" s="264" t="s">
        <v>569</v>
      </c>
      <c r="D2989" s="340">
        <v>38.1</v>
      </c>
      <c r="E2989" s="344">
        <v>1.69</v>
      </c>
      <c r="F2989" s="340">
        <v>39.79</v>
      </c>
    </row>
    <row r="2990" spans="1:6" ht="12.75" customHeight="1" x14ac:dyDescent="0.2">
      <c r="A2990" s="336" t="s">
        <v>209</v>
      </c>
      <c r="B2990" s="251" t="s">
        <v>210</v>
      </c>
      <c r="C2990" s="252" t="s">
        <v>569</v>
      </c>
      <c r="D2990" s="337">
        <v>66.75</v>
      </c>
      <c r="E2990" s="337">
        <v>5.0599999999999996</v>
      </c>
      <c r="F2990" s="337">
        <v>71.81</v>
      </c>
    </row>
    <row r="2991" spans="1:6" ht="25.5" customHeight="1" x14ac:dyDescent="0.25">
      <c r="A2991" s="338" t="s">
        <v>4598</v>
      </c>
      <c r="B2991" s="254" t="s">
        <v>4599</v>
      </c>
      <c r="C2991" s="264" t="s">
        <v>569</v>
      </c>
      <c r="D2991" s="340">
        <v>63.14</v>
      </c>
      <c r="E2991" s="340">
        <v>2.87</v>
      </c>
      <c r="F2991" s="340">
        <v>66.010000000000005</v>
      </c>
    </row>
    <row r="2992" spans="1:6" ht="12.75" customHeight="1" x14ac:dyDescent="0.25">
      <c r="A2992" s="338" t="s">
        <v>4600</v>
      </c>
      <c r="B2992" s="253" t="s">
        <v>4601</v>
      </c>
      <c r="C2992" s="264" t="s">
        <v>569</v>
      </c>
      <c r="D2992" s="340">
        <v>61.4</v>
      </c>
      <c r="E2992" s="340">
        <v>2.87</v>
      </c>
      <c r="F2992" s="340">
        <v>64.27</v>
      </c>
    </row>
    <row r="2993" spans="1:6" ht="25.5" customHeight="1" x14ac:dyDescent="0.25">
      <c r="A2993" s="338" t="s">
        <v>4602</v>
      </c>
      <c r="B2993" s="254" t="s">
        <v>4603</v>
      </c>
      <c r="C2993" s="264" t="s">
        <v>569</v>
      </c>
      <c r="D2993" s="340">
        <v>65.819999999999993</v>
      </c>
      <c r="E2993" s="340">
        <v>37.32</v>
      </c>
      <c r="F2993" s="340">
        <v>103.14</v>
      </c>
    </row>
    <row r="2994" spans="1:6" ht="12.75" customHeight="1" x14ac:dyDescent="0.25">
      <c r="A2994" s="338" t="s">
        <v>4604</v>
      </c>
      <c r="B2994" s="253" t="s">
        <v>4605</v>
      </c>
      <c r="C2994" s="264" t="s">
        <v>569</v>
      </c>
      <c r="D2994" s="340">
        <v>146.69</v>
      </c>
      <c r="E2994" s="340">
        <v>20.74</v>
      </c>
      <c r="F2994" s="340">
        <v>167.43</v>
      </c>
    </row>
    <row r="2995" spans="1:6" ht="12.75" customHeight="1" x14ac:dyDescent="0.25">
      <c r="A2995" s="338" t="s">
        <v>211</v>
      </c>
      <c r="B2995" s="253" t="s">
        <v>212</v>
      </c>
      <c r="C2995" s="264" t="s">
        <v>569</v>
      </c>
      <c r="D2995" s="340">
        <v>166.86</v>
      </c>
      <c r="E2995" s="340">
        <v>20.74</v>
      </c>
      <c r="F2995" s="340">
        <v>187.6</v>
      </c>
    </row>
    <row r="2996" spans="1:6" ht="12.75" customHeight="1" x14ac:dyDescent="0.25">
      <c r="A2996" s="338" t="s">
        <v>4606</v>
      </c>
      <c r="B2996" s="253" t="s">
        <v>4607</v>
      </c>
      <c r="C2996" s="264" t="s">
        <v>569</v>
      </c>
      <c r="D2996" s="340">
        <v>39.79</v>
      </c>
      <c r="E2996" s="340">
        <v>5.0599999999999996</v>
      </c>
      <c r="F2996" s="340">
        <v>44.85</v>
      </c>
    </row>
    <row r="2997" spans="1:6" ht="12.75" customHeight="1" x14ac:dyDescent="0.25">
      <c r="A2997" s="338" t="s">
        <v>4608</v>
      </c>
      <c r="B2997" s="253" t="s">
        <v>4609</v>
      </c>
      <c r="C2997" s="264" t="s">
        <v>569</v>
      </c>
      <c r="D2997" s="340">
        <v>25.06</v>
      </c>
      <c r="E2997" s="340">
        <v>16.59</v>
      </c>
      <c r="F2997" s="340">
        <v>41.65</v>
      </c>
    </row>
    <row r="2998" spans="1:6" ht="12.75" customHeight="1" x14ac:dyDescent="0.25">
      <c r="A2998" s="338" t="s">
        <v>4610</v>
      </c>
      <c r="B2998" s="253" t="s">
        <v>4611</v>
      </c>
      <c r="C2998" s="264" t="s">
        <v>569</v>
      </c>
      <c r="D2998" s="340">
        <v>15.22</v>
      </c>
      <c r="E2998" s="340">
        <v>16.59</v>
      </c>
      <c r="F2998" s="340">
        <v>31.81</v>
      </c>
    </row>
    <row r="2999" spans="1:6" ht="12.75" customHeight="1" x14ac:dyDescent="0.25">
      <c r="A2999" s="338" t="s">
        <v>135</v>
      </c>
      <c r="B2999" s="253" t="s">
        <v>136</v>
      </c>
      <c r="C2999" s="264" t="s">
        <v>569</v>
      </c>
      <c r="D2999" s="340">
        <v>42.03</v>
      </c>
      <c r="E2999" s="340">
        <v>2.5299999999999998</v>
      </c>
      <c r="F2999" s="340">
        <v>44.56</v>
      </c>
    </row>
    <row r="3000" spans="1:6" ht="12.75" customHeight="1" x14ac:dyDescent="0.25">
      <c r="A3000" s="338" t="s">
        <v>4612</v>
      </c>
      <c r="B3000" s="253" t="s">
        <v>4613</v>
      </c>
      <c r="C3000" s="264" t="s">
        <v>569</v>
      </c>
      <c r="D3000" s="340">
        <v>8.81</v>
      </c>
      <c r="E3000" s="340">
        <v>7.05</v>
      </c>
      <c r="F3000" s="340">
        <v>15.86</v>
      </c>
    </row>
    <row r="3001" spans="1:6" ht="12.75" customHeight="1" x14ac:dyDescent="0.25">
      <c r="A3001" s="338" t="s">
        <v>4614</v>
      </c>
      <c r="B3001" s="253" t="s">
        <v>4615</v>
      </c>
      <c r="C3001" s="264" t="s">
        <v>569</v>
      </c>
      <c r="D3001" s="340">
        <v>294.64999999999998</v>
      </c>
      <c r="E3001" s="340">
        <v>29.17</v>
      </c>
      <c r="F3001" s="340">
        <v>323.82</v>
      </c>
    </row>
    <row r="3002" spans="1:6" ht="12.75" customHeight="1" x14ac:dyDescent="0.25">
      <c r="A3002" s="338" t="s">
        <v>4616</v>
      </c>
      <c r="B3002" s="253" t="s">
        <v>4617</v>
      </c>
      <c r="C3002" s="264" t="s">
        <v>569</v>
      </c>
      <c r="D3002" s="340">
        <v>5.72</v>
      </c>
      <c r="E3002" s="340">
        <v>1.69</v>
      </c>
      <c r="F3002" s="340">
        <v>7.41</v>
      </c>
    </row>
    <row r="3003" spans="1:6" ht="12.75" customHeight="1" x14ac:dyDescent="0.25">
      <c r="A3003" s="338" t="s">
        <v>4618</v>
      </c>
      <c r="B3003" s="253" t="s">
        <v>4619</v>
      </c>
      <c r="C3003" s="264" t="s">
        <v>569</v>
      </c>
      <c r="D3003" s="340">
        <v>55.82</v>
      </c>
      <c r="E3003" s="340">
        <v>1.69</v>
      </c>
      <c r="F3003" s="340">
        <v>57.51</v>
      </c>
    </row>
    <row r="3004" spans="1:6" ht="25.5" customHeight="1" x14ac:dyDescent="0.25">
      <c r="A3004" s="338" t="s">
        <v>213</v>
      </c>
      <c r="B3004" s="254" t="s">
        <v>214</v>
      </c>
      <c r="C3004" s="264" t="s">
        <v>569</v>
      </c>
      <c r="D3004" s="340">
        <v>106.4</v>
      </c>
      <c r="E3004" s="340">
        <v>8.2899999999999991</v>
      </c>
      <c r="F3004" s="340">
        <v>114.69</v>
      </c>
    </row>
    <row r="3005" spans="1:6" ht="12.75" customHeight="1" x14ac:dyDescent="0.25">
      <c r="A3005" s="338" t="s">
        <v>215</v>
      </c>
      <c r="B3005" s="253" t="s">
        <v>216</v>
      </c>
      <c r="C3005" s="264" t="s">
        <v>569</v>
      </c>
      <c r="D3005" s="340">
        <v>36.76</v>
      </c>
      <c r="E3005" s="340">
        <v>8.2899999999999991</v>
      </c>
      <c r="F3005" s="340">
        <v>45.05</v>
      </c>
    </row>
    <row r="3006" spans="1:6" ht="25.5" customHeight="1" x14ac:dyDescent="0.25">
      <c r="A3006" s="338" t="s">
        <v>7980</v>
      </c>
      <c r="B3006" s="254" t="s">
        <v>4620</v>
      </c>
      <c r="C3006" s="264"/>
      <c r="D3006" s="340"/>
      <c r="E3006" s="340"/>
      <c r="F3006" s="340"/>
    </row>
    <row r="3007" spans="1:6" ht="25.5" customHeight="1" x14ac:dyDescent="0.25">
      <c r="A3007" s="338" t="s">
        <v>7981</v>
      </c>
      <c r="B3007" s="254" t="s">
        <v>4621</v>
      </c>
      <c r="C3007" s="264"/>
      <c r="D3007" s="340"/>
      <c r="E3007" s="340"/>
      <c r="F3007" s="340"/>
    </row>
    <row r="3008" spans="1:6" ht="22.9" customHeight="1" x14ac:dyDescent="0.25">
      <c r="A3008" s="338" t="s">
        <v>4622</v>
      </c>
      <c r="B3008" s="253" t="s">
        <v>4623</v>
      </c>
      <c r="C3008" s="264" t="s">
        <v>569</v>
      </c>
      <c r="D3008" s="340">
        <v>854.62</v>
      </c>
      <c r="E3008" s="340">
        <v>510.3</v>
      </c>
      <c r="F3008" s="340">
        <v>1364.92</v>
      </c>
    </row>
    <row r="3009" spans="1:6" ht="25.5" customHeight="1" x14ac:dyDescent="0.25">
      <c r="A3009" s="338" t="s">
        <v>4624</v>
      </c>
      <c r="B3009" s="254" t="s">
        <v>4625</v>
      </c>
      <c r="C3009" s="264" t="s">
        <v>569</v>
      </c>
      <c r="D3009" s="340">
        <v>903.92</v>
      </c>
      <c r="E3009" s="340">
        <v>510.3</v>
      </c>
      <c r="F3009" s="340">
        <v>1414.22</v>
      </c>
    </row>
    <row r="3010" spans="1:6" ht="22.9" customHeight="1" x14ac:dyDescent="0.25">
      <c r="A3010" s="338" t="s">
        <v>4626</v>
      </c>
      <c r="B3010" s="253" t="s">
        <v>4627</v>
      </c>
      <c r="C3010" s="264" t="s">
        <v>569</v>
      </c>
      <c r="D3010" s="340">
        <v>2572.37</v>
      </c>
      <c r="E3010" s="340">
        <v>899.87</v>
      </c>
      <c r="F3010" s="340">
        <v>3472.24</v>
      </c>
    </row>
    <row r="3011" spans="1:6" ht="22.9" customHeight="1" x14ac:dyDescent="0.25">
      <c r="A3011" s="338" t="s">
        <v>4628</v>
      </c>
      <c r="B3011" s="253" t="s">
        <v>4629</v>
      </c>
      <c r="C3011" s="264" t="s">
        <v>569</v>
      </c>
      <c r="D3011" s="340">
        <v>2739.74</v>
      </c>
      <c r="E3011" s="340">
        <v>899.87</v>
      </c>
      <c r="F3011" s="340">
        <v>3639.61</v>
      </c>
    </row>
    <row r="3012" spans="1:6" ht="12.75" customHeight="1" x14ac:dyDescent="0.25">
      <c r="A3012" s="338" t="s">
        <v>4630</v>
      </c>
      <c r="B3012" s="253" t="s">
        <v>4631</v>
      </c>
      <c r="C3012" s="264" t="s">
        <v>569</v>
      </c>
      <c r="D3012" s="340">
        <v>3061.61</v>
      </c>
      <c r="E3012" s="340">
        <v>899.87</v>
      </c>
      <c r="F3012" s="340">
        <v>3961.48</v>
      </c>
    </row>
    <row r="3013" spans="1:6" ht="25.5" customHeight="1" x14ac:dyDescent="0.25">
      <c r="A3013" s="338" t="s">
        <v>4632</v>
      </c>
      <c r="B3013" s="254" t="s">
        <v>4633</v>
      </c>
      <c r="C3013" s="264" t="s">
        <v>569</v>
      </c>
      <c r="D3013" s="340">
        <v>3371.46</v>
      </c>
      <c r="E3013" s="340">
        <v>899.87</v>
      </c>
      <c r="F3013" s="340">
        <v>4271.33</v>
      </c>
    </row>
    <row r="3014" spans="1:6" ht="25.5" customHeight="1" x14ac:dyDescent="0.25">
      <c r="A3014" s="338" t="s">
        <v>7982</v>
      </c>
      <c r="B3014" s="254" t="s">
        <v>4634</v>
      </c>
      <c r="C3014" s="264"/>
      <c r="D3014" s="340"/>
      <c r="E3014" s="340"/>
      <c r="F3014" s="340"/>
    </row>
    <row r="3015" spans="1:6" ht="12.75" customHeight="1" x14ac:dyDescent="0.25">
      <c r="A3015" s="338" t="s">
        <v>4635</v>
      </c>
      <c r="B3015" s="253" t="s">
        <v>4636</v>
      </c>
      <c r="C3015" s="264" t="s">
        <v>569</v>
      </c>
      <c r="D3015" s="340">
        <v>2051.85</v>
      </c>
      <c r="E3015" s="340">
        <v>650.49</v>
      </c>
      <c r="F3015" s="340">
        <v>2702.34</v>
      </c>
    </row>
    <row r="3016" spans="1:6" ht="25.5" customHeight="1" x14ac:dyDescent="0.25">
      <c r="A3016" s="338" t="s">
        <v>355</v>
      </c>
      <c r="B3016" s="254" t="s">
        <v>354</v>
      </c>
      <c r="C3016" s="264" t="s">
        <v>569</v>
      </c>
      <c r="D3016" s="340">
        <v>4728</v>
      </c>
      <c r="E3016" s="340">
        <v>1389.54</v>
      </c>
      <c r="F3016" s="340">
        <v>6117.54</v>
      </c>
    </row>
    <row r="3017" spans="1:6" ht="25.5" customHeight="1" x14ac:dyDescent="0.25">
      <c r="A3017" s="338" t="s">
        <v>356</v>
      </c>
      <c r="B3017" s="254" t="s">
        <v>357</v>
      </c>
      <c r="C3017" s="264" t="s">
        <v>569</v>
      </c>
      <c r="D3017" s="340">
        <v>7870.45</v>
      </c>
      <c r="E3017" s="340">
        <v>1831.61</v>
      </c>
      <c r="F3017" s="340">
        <v>9702.06</v>
      </c>
    </row>
    <row r="3018" spans="1:6" ht="12" customHeight="1" x14ac:dyDescent="0.25">
      <c r="A3018" s="333" t="s">
        <v>4637</v>
      </c>
      <c r="B3018" s="247" t="s">
        <v>4638</v>
      </c>
      <c r="C3018" s="247" t="s">
        <v>569</v>
      </c>
      <c r="D3018" s="334">
        <v>10990.68</v>
      </c>
      <c r="E3018" s="335">
        <v>2220.6799999999998</v>
      </c>
      <c r="F3018" s="335">
        <v>13211.36</v>
      </c>
    </row>
    <row r="3019" spans="1:6" ht="25.5" customHeight="1" x14ac:dyDescent="0.25">
      <c r="A3019" s="338" t="s">
        <v>4639</v>
      </c>
      <c r="B3019" s="254" t="s">
        <v>4640</v>
      </c>
      <c r="C3019" s="264" t="s">
        <v>569</v>
      </c>
      <c r="D3019" s="340">
        <v>639.4</v>
      </c>
      <c r="E3019" s="340">
        <v>442</v>
      </c>
      <c r="F3019" s="340">
        <v>1081.4000000000001</v>
      </c>
    </row>
    <row r="3020" spans="1:6" ht="25.5" customHeight="1" x14ac:dyDescent="0.25">
      <c r="A3020" s="338" t="s">
        <v>7983</v>
      </c>
      <c r="B3020" s="254" t="s">
        <v>4641</v>
      </c>
      <c r="C3020" s="264"/>
      <c r="D3020" s="340"/>
      <c r="E3020" s="340"/>
      <c r="F3020" s="340"/>
    </row>
    <row r="3021" spans="1:6" ht="12.75" customHeight="1" x14ac:dyDescent="0.25">
      <c r="A3021" s="338" t="s">
        <v>4642</v>
      </c>
      <c r="B3021" s="253" t="s">
        <v>4643</v>
      </c>
      <c r="C3021" s="264" t="s">
        <v>569</v>
      </c>
      <c r="D3021" s="340">
        <v>2528.7399999999998</v>
      </c>
      <c r="E3021" s="340">
        <v>31.1</v>
      </c>
      <c r="F3021" s="340">
        <v>2559.84</v>
      </c>
    </row>
    <row r="3022" spans="1:6" ht="12.75" customHeight="1" x14ac:dyDescent="0.25">
      <c r="A3022" s="338" t="s">
        <v>4644</v>
      </c>
      <c r="B3022" s="253" t="s">
        <v>4645</v>
      </c>
      <c r="C3022" s="264" t="s">
        <v>569</v>
      </c>
      <c r="D3022" s="340">
        <v>3519.64</v>
      </c>
      <c r="E3022" s="340">
        <v>31.1</v>
      </c>
      <c r="F3022" s="340">
        <v>3550.74</v>
      </c>
    </row>
    <row r="3023" spans="1:6" ht="12.75" customHeight="1" x14ac:dyDescent="0.25">
      <c r="A3023" s="338" t="s">
        <v>431</v>
      </c>
      <c r="B3023" s="253" t="s">
        <v>430</v>
      </c>
      <c r="C3023" s="264" t="s">
        <v>569</v>
      </c>
      <c r="D3023" s="340">
        <v>605.54</v>
      </c>
      <c r="E3023" s="340">
        <v>49.76</v>
      </c>
      <c r="F3023" s="340">
        <v>655.29999999999995</v>
      </c>
    </row>
    <row r="3024" spans="1:6" ht="34.15" customHeight="1" x14ac:dyDescent="0.25">
      <c r="A3024" s="341" t="s">
        <v>4646</v>
      </c>
      <c r="B3024" s="253" t="s">
        <v>4647</v>
      </c>
      <c r="C3024" s="265" t="s">
        <v>569</v>
      </c>
      <c r="D3024" s="343">
        <v>944.69</v>
      </c>
      <c r="E3024" s="343">
        <v>49.76</v>
      </c>
      <c r="F3024" s="343">
        <v>994.45</v>
      </c>
    </row>
    <row r="3025" spans="1:6" ht="22.9" customHeight="1" x14ac:dyDescent="0.25">
      <c r="A3025" s="338" t="s">
        <v>4648</v>
      </c>
      <c r="B3025" s="253" t="s">
        <v>4649</v>
      </c>
      <c r="C3025" s="264" t="s">
        <v>569</v>
      </c>
      <c r="D3025" s="340">
        <v>2526.02</v>
      </c>
      <c r="E3025" s="340">
        <v>31.1</v>
      </c>
      <c r="F3025" s="340">
        <v>2557.12</v>
      </c>
    </row>
    <row r="3026" spans="1:6" ht="22.9" customHeight="1" x14ac:dyDescent="0.25">
      <c r="A3026" s="338" t="s">
        <v>7984</v>
      </c>
      <c r="B3026" s="253" t="s">
        <v>7985</v>
      </c>
      <c r="C3026" s="264"/>
      <c r="D3026" s="340"/>
      <c r="E3026" s="340"/>
      <c r="F3026" s="340"/>
    </row>
    <row r="3027" spans="1:6" ht="12.75" customHeight="1" x14ac:dyDescent="0.25">
      <c r="A3027" s="338" t="s">
        <v>4650</v>
      </c>
      <c r="B3027" s="253" t="s">
        <v>4651</v>
      </c>
      <c r="C3027" s="264" t="s">
        <v>569</v>
      </c>
      <c r="D3027" s="340">
        <v>943</v>
      </c>
      <c r="E3027" s="340"/>
      <c r="F3027" s="340">
        <v>943</v>
      </c>
    </row>
    <row r="3028" spans="1:6" ht="12.75" customHeight="1" x14ac:dyDescent="0.25">
      <c r="A3028" s="338" t="s">
        <v>7986</v>
      </c>
      <c r="B3028" s="253" t="s">
        <v>4652</v>
      </c>
      <c r="C3028" s="264"/>
      <c r="D3028" s="340"/>
      <c r="E3028" s="340"/>
      <c r="F3028" s="340"/>
    </row>
    <row r="3029" spans="1:6" ht="12.75" customHeight="1" x14ac:dyDescent="0.25">
      <c r="A3029" s="338" t="s">
        <v>7987</v>
      </c>
      <c r="B3029" s="253" t="s">
        <v>4653</v>
      </c>
      <c r="C3029" s="264"/>
      <c r="D3029" s="340"/>
      <c r="E3029" s="340"/>
      <c r="F3029" s="340"/>
    </row>
    <row r="3030" spans="1:6" ht="25.5" customHeight="1" x14ac:dyDescent="0.25">
      <c r="A3030" s="338" t="s">
        <v>4654</v>
      </c>
      <c r="B3030" s="254" t="s">
        <v>4655</v>
      </c>
      <c r="C3030" s="264" t="s">
        <v>52</v>
      </c>
      <c r="D3030" s="340">
        <v>6.82</v>
      </c>
      <c r="E3030" s="340">
        <v>20.74</v>
      </c>
      <c r="F3030" s="340">
        <v>27.56</v>
      </c>
    </row>
    <row r="3031" spans="1:6" ht="25.5" customHeight="1" x14ac:dyDescent="0.25">
      <c r="A3031" s="338" t="s">
        <v>432</v>
      </c>
      <c r="B3031" s="254" t="s">
        <v>437</v>
      </c>
      <c r="C3031" s="264" t="s">
        <v>52</v>
      </c>
      <c r="D3031" s="340">
        <v>7.8</v>
      </c>
      <c r="E3031" s="340">
        <v>20.74</v>
      </c>
      <c r="F3031" s="340">
        <v>28.54</v>
      </c>
    </row>
    <row r="3032" spans="1:6" ht="12.75" customHeight="1" x14ac:dyDescent="0.2">
      <c r="A3032" s="336" t="s">
        <v>433</v>
      </c>
      <c r="B3032" s="251" t="s">
        <v>438</v>
      </c>
      <c r="C3032" s="252" t="s">
        <v>52</v>
      </c>
      <c r="D3032" s="337">
        <v>17.809999999999999</v>
      </c>
      <c r="E3032" s="337">
        <v>20.74</v>
      </c>
      <c r="F3032" s="337">
        <v>38.549999999999997</v>
      </c>
    </row>
    <row r="3033" spans="1:6" ht="12.75" customHeight="1" x14ac:dyDescent="0.25">
      <c r="A3033" s="338" t="s">
        <v>434</v>
      </c>
      <c r="B3033" s="253" t="s">
        <v>439</v>
      </c>
      <c r="C3033" s="264" t="s">
        <v>52</v>
      </c>
      <c r="D3033" s="340">
        <v>25.45</v>
      </c>
      <c r="E3033" s="340">
        <v>20.74</v>
      </c>
      <c r="F3033" s="340">
        <v>46.19</v>
      </c>
    </row>
    <row r="3034" spans="1:6" ht="12.75" customHeight="1" x14ac:dyDescent="0.25">
      <c r="A3034" s="338" t="s">
        <v>435</v>
      </c>
      <c r="B3034" s="253" t="s">
        <v>440</v>
      </c>
      <c r="C3034" s="264" t="s">
        <v>52</v>
      </c>
      <c r="D3034" s="340">
        <v>26.56</v>
      </c>
      <c r="E3034" s="340">
        <v>24.88</v>
      </c>
      <c r="F3034" s="340">
        <v>51.44</v>
      </c>
    </row>
    <row r="3035" spans="1:6" ht="12.75" customHeight="1" x14ac:dyDescent="0.25">
      <c r="A3035" s="338" t="s">
        <v>436</v>
      </c>
      <c r="B3035" s="253" t="s">
        <v>441</v>
      </c>
      <c r="C3035" s="264" t="s">
        <v>52</v>
      </c>
      <c r="D3035" s="340">
        <v>46.85</v>
      </c>
      <c r="E3035" s="340">
        <v>29.03</v>
      </c>
      <c r="F3035" s="340">
        <v>75.88</v>
      </c>
    </row>
    <row r="3036" spans="1:6" ht="12.75" customHeight="1" x14ac:dyDescent="0.2">
      <c r="A3036" s="336" t="s">
        <v>4656</v>
      </c>
      <c r="B3036" s="251" t="s">
        <v>4657</v>
      </c>
      <c r="C3036" s="252" t="s">
        <v>52</v>
      </c>
      <c r="D3036" s="337">
        <v>74.2</v>
      </c>
      <c r="E3036" s="337">
        <v>37.32</v>
      </c>
      <c r="F3036" s="337">
        <v>111.52</v>
      </c>
    </row>
    <row r="3037" spans="1:6" ht="12.75" customHeight="1" x14ac:dyDescent="0.25">
      <c r="A3037" s="338" t="s">
        <v>4658</v>
      </c>
      <c r="B3037" s="253" t="s">
        <v>4659</v>
      </c>
      <c r="C3037" s="264" t="s">
        <v>52</v>
      </c>
      <c r="D3037" s="340">
        <v>92.17</v>
      </c>
      <c r="E3037" s="340">
        <v>41.47</v>
      </c>
      <c r="F3037" s="340">
        <v>133.63999999999999</v>
      </c>
    </row>
    <row r="3038" spans="1:6" ht="12.75" customHeight="1" x14ac:dyDescent="0.25">
      <c r="A3038" s="338" t="s">
        <v>4660</v>
      </c>
      <c r="B3038" s="253" t="s">
        <v>4661</v>
      </c>
      <c r="C3038" s="264" t="s">
        <v>52</v>
      </c>
      <c r="D3038" s="340">
        <v>161.15</v>
      </c>
      <c r="E3038" s="340">
        <v>45.62</v>
      </c>
      <c r="F3038" s="340">
        <v>206.77</v>
      </c>
    </row>
    <row r="3039" spans="1:6" ht="12.75" customHeight="1" x14ac:dyDescent="0.25">
      <c r="A3039" s="338" t="s">
        <v>7988</v>
      </c>
      <c r="B3039" s="253" t="s">
        <v>4662</v>
      </c>
      <c r="C3039" s="264"/>
      <c r="D3039" s="340"/>
      <c r="E3039" s="340"/>
      <c r="F3039" s="340"/>
    </row>
    <row r="3040" spans="1:6" ht="12.75" customHeight="1" x14ac:dyDescent="0.25">
      <c r="A3040" s="338" t="s">
        <v>4663</v>
      </c>
      <c r="B3040" s="253" t="s">
        <v>7989</v>
      </c>
      <c r="C3040" s="264" t="s">
        <v>52</v>
      </c>
      <c r="D3040" s="340">
        <v>13.27</v>
      </c>
      <c r="E3040" s="340">
        <v>20.74</v>
      </c>
      <c r="F3040" s="340">
        <v>34.01</v>
      </c>
    </row>
    <row r="3041" spans="1:6" ht="12.75" customHeight="1" x14ac:dyDescent="0.25">
      <c r="A3041" s="338" t="s">
        <v>4664</v>
      </c>
      <c r="B3041" s="253" t="s">
        <v>7990</v>
      </c>
      <c r="C3041" s="264" t="s">
        <v>52</v>
      </c>
      <c r="D3041" s="340">
        <v>18.760000000000002</v>
      </c>
      <c r="E3041" s="340">
        <v>24.88</v>
      </c>
      <c r="F3041" s="340">
        <v>43.64</v>
      </c>
    </row>
    <row r="3042" spans="1:6" ht="12.75" customHeight="1" x14ac:dyDescent="0.25">
      <c r="A3042" s="338" t="s">
        <v>4665</v>
      </c>
      <c r="B3042" s="253" t="s">
        <v>7991</v>
      </c>
      <c r="C3042" s="264" t="s">
        <v>52</v>
      </c>
      <c r="D3042" s="340">
        <v>30.49</v>
      </c>
      <c r="E3042" s="340">
        <v>37.32</v>
      </c>
      <c r="F3042" s="340">
        <v>67.81</v>
      </c>
    </row>
    <row r="3043" spans="1:6" ht="12.75" customHeight="1" x14ac:dyDescent="0.25">
      <c r="A3043" s="338" t="s">
        <v>4666</v>
      </c>
      <c r="B3043" s="253" t="s">
        <v>7992</v>
      </c>
      <c r="C3043" s="264" t="s">
        <v>52</v>
      </c>
      <c r="D3043" s="340">
        <v>26.9</v>
      </c>
      <c r="E3043" s="340">
        <v>45.62</v>
      </c>
      <c r="F3043" s="340">
        <v>72.52</v>
      </c>
    </row>
    <row r="3044" spans="1:6" ht="12.75" customHeight="1" x14ac:dyDescent="0.25">
      <c r="A3044" s="338" t="s">
        <v>7993</v>
      </c>
      <c r="B3044" s="253" t="s">
        <v>7994</v>
      </c>
      <c r="C3044" s="264"/>
      <c r="D3044" s="340"/>
      <c r="E3044" s="340"/>
      <c r="F3044" s="340"/>
    </row>
    <row r="3045" spans="1:6" ht="12.75" customHeight="1" x14ac:dyDescent="0.25">
      <c r="A3045" s="338" t="s">
        <v>400</v>
      </c>
      <c r="B3045" s="253" t="s">
        <v>7995</v>
      </c>
      <c r="C3045" s="264" t="s">
        <v>52</v>
      </c>
      <c r="D3045" s="340">
        <v>23.03</v>
      </c>
      <c r="E3045" s="340">
        <v>24.88</v>
      </c>
      <c r="F3045" s="340">
        <v>47.91</v>
      </c>
    </row>
    <row r="3046" spans="1:6" ht="12.75" customHeight="1" x14ac:dyDescent="0.25">
      <c r="A3046" s="338" t="s">
        <v>401</v>
      </c>
      <c r="B3046" s="253" t="s">
        <v>7996</v>
      </c>
      <c r="C3046" s="264" t="s">
        <v>52</v>
      </c>
      <c r="D3046" s="340">
        <v>40.1</v>
      </c>
      <c r="E3046" s="340">
        <v>37.32</v>
      </c>
      <c r="F3046" s="340">
        <v>77.42</v>
      </c>
    </row>
    <row r="3047" spans="1:6" ht="12.75" customHeight="1" x14ac:dyDescent="0.25">
      <c r="A3047" s="338" t="s">
        <v>402</v>
      </c>
      <c r="B3047" s="253" t="s">
        <v>7997</v>
      </c>
      <c r="C3047" s="264" t="s">
        <v>52</v>
      </c>
      <c r="D3047" s="340">
        <v>55.19</v>
      </c>
      <c r="E3047" s="340">
        <v>45.62</v>
      </c>
      <c r="F3047" s="340">
        <v>100.81</v>
      </c>
    </row>
    <row r="3048" spans="1:6" ht="12.75" customHeight="1" x14ac:dyDescent="0.25">
      <c r="A3048" s="338" t="s">
        <v>4667</v>
      </c>
      <c r="B3048" s="253" t="s">
        <v>7998</v>
      </c>
      <c r="C3048" s="264" t="s">
        <v>52</v>
      </c>
      <c r="D3048" s="340">
        <v>111.83</v>
      </c>
      <c r="E3048" s="340">
        <v>45.62</v>
      </c>
      <c r="F3048" s="340">
        <v>157.44999999999999</v>
      </c>
    </row>
    <row r="3049" spans="1:6" ht="12.75" customHeight="1" x14ac:dyDescent="0.25">
      <c r="A3049" s="338" t="s">
        <v>403</v>
      </c>
      <c r="B3049" s="253" t="s">
        <v>7999</v>
      </c>
      <c r="C3049" s="264" t="s">
        <v>52</v>
      </c>
      <c r="D3049" s="340">
        <v>20.05</v>
      </c>
      <c r="E3049" s="340">
        <v>20.74</v>
      </c>
      <c r="F3049" s="340">
        <v>40.79</v>
      </c>
    </row>
    <row r="3050" spans="1:6" ht="12.75" customHeight="1" x14ac:dyDescent="0.25">
      <c r="A3050" s="338" t="s">
        <v>8000</v>
      </c>
      <c r="B3050" s="253" t="s">
        <v>8001</v>
      </c>
      <c r="C3050" s="264"/>
      <c r="D3050" s="340"/>
      <c r="E3050" s="340"/>
      <c r="F3050" s="340"/>
    </row>
    <row r="3051" spans="1:6" ht="12.75" customHeight="1" x14ac:dyDescent="0.25">
      <c r="A3051" s="338" t="s">
        <v>4668</v>
      </c>
      <c r="B3051" s="253" t="s">
        <v>8002</v>
      </c>
      <c r="C3051" s="264" t="s">
        <v>52</v>
      </c>
      <c r="D3051" s="340">
        <v>26.92</v>
      </c>
      <c r="E3051" s="340">
        <v>14.59</v>
      </c>
      <c r="F3051" s="340">
        <v>41.51</v>
      </c>
    </row>
    <row r="3052" spans="1:6" ht="12.75" customHeight="1" x14ac:dyDescent="0.25">
      <c r="A3052" s="338" t="s">
        <v>4669</v>
      </c>
      <c r="B3052" s="253" t="s">
        <v>8003</v>
      </c>
      <c r="C3052" s="264" t="s">
        <v>52</v>
      </c>
      <c r="D3052" s="340">
        <v>50.76</v>
      </c>
      <c r="E3052" s="340">
        <v>14.59</v>
      </c>
      <c r="F3052" s="340">
        <v>65.349999999999994</v>
      </c>
    </row>
    <row r="3053" spans="1:6" ht="12.75" customHeight="1" x14ac:dyDescent="0.25">
      <c r="A3053" s="338" t="s">
        <v>4670</v>
      </c>
      <c r="B3053" s="253" t="s">
        <v>8004</v>
      </c>
      <c r="C3053" s="264" t="s">
        <v>52</v>
      </c>
      <c r="D3053" s="340">
        <v>104.16</v>
      </c>
      <c r="E3053" s="340">
        <v>14.59</v>
      </c>
      <c r="F3053" s="340">
        <v>118.75</v>
      </c>
    </row>
    <row r="3054" spans="1:6" ht="12.75" customHeight="1" x14ac:dyDescent="0.25">
      <c r="A3054" s="338" t="s">
        <v>4671</v>
      </c>
      <c r="B3054" s="253" t="s">
        <v>4672</v>
      </c>
      <c r="C3054" s="264" t="s">
        <v>52</v>
      </c>
      <c r="D3054" s="340">
        <v>81.430000000000007</v>
      </c>
      <c r="E3054" s="340">
        <v>14.59</v>
      </c>
      <c r="F3054" s="340">
        <v>96.02</v>
      </c>
    </row>
    <row r="3055" spans="1:6" ht="12.75" customHeight="1" x14ac:dyDescent="0.25">
      <c r="A3055" s="338" t="s">
        <v>4673</v>
      </c>
      <c r="B3055" s="253" t="s">
        <v>4674</v>
      </c>
      <c r="C3055" s="264" t="s">
        <v>52</v>
      </c>
      <c r="D3055" s="340">
        <v>176.72</v>
      </c>
      <c r="E3055" s="340">
        <v>14.59</v>
      </c>
      <c r="F3055" s="340">
        <v>191.31</v>
      </c>
    </row>
    <row r="3056" spans="1:6" ht="12.75" customHeight="1" x14ac:dyDescent="0.25">
      <c r="A3056" s="338" t="s">
        <v>4675</v>
      </c>
      <c r="B3056" s="253" t="s">
        <v>4676</v>
      </c>
      <c r="C3056" s="264" t="s">
        <v>52</v>
      </c>
      <c r="D3056" s="340">
        <v>233.55</v>
      </c>
      <c r="E3056" s="340">
        <v>29.17</v>
      </c>
      <c r="F3056" s="340">
        <v>262.72000000000003</v>
      </c>
    </row>
    <row r="3057" spans="1:6" ht="12.75" customHeight="1" x14ac:dyDescent="0.2">
      <c r="A3057" s="336" t="s">
        <v>4677</v>
      </c>
      <c r="B3057" s="251" t="s">
        <v>4678</v>
      </c>
      <c r="C3057" s="252" t="s">
        <v>52</v>
      </c>
      <c r="D3057" s="337">
        <v>394.87</v>
      </c>
      <c r="E3057" s="337">
        <v>29.17</v>
      </c>
      <c r="F3057" s="337">
        <v>424.04</v>
      </c>
    </row>
    <row r="3058" spans="1:6" ht="12.75" customHeight="1" x14ac:dyDescent="0.25">
      <c r="A3058" s="338" t="s">
        <v>4679</v>
      </c>
      <c r="B3058" s="253" t="s">
        <v>4680</v>
      </c>
      <c r="C3058" s="264" t="s">
        <v>52</v>
      </c>
      <c r="D3058" s="340">
        <v>568.67999999999995</v>
      </c>
      <c r="E3058" s="340">
        <v>29.17</v>
      </c>
      <c r="F3058" s="340">
        <v>597.85</v>
      </c>
    </row>
    <row r="3059" spans="1:6" ht="12.75" customHeight="1" x14ac:dyDescent="0.25">
      <c r="A3059" s="338" t="s">
        <v>8005</v>
      </c>
      <c r="B3059" s="253" t="s">
        <v>8006</v>
      </c>
      <c r="C3059" s="264"/>
      <c r="D3059" s="340"/>
      <c r="E3059" s="340"/>
      <c r="F3059" s="340"/>
    </row>
    <row r="3060" spans="1:6" ht="12.75" customHeight="1" x14ac:dyDescent="0.25">
      <c r="A3060" s="338" t="s">
        <v>404</v>
      </c>
      <c r="B3060" s="253" t="s">
        <v>8007</v>
      </c>
      <c r="C3060" s="264" t="s">
        <v>52</v>
      </c>
      <c r="D3060" s="340">
        <v>36.67</v>
      </c>
      <c r="E3060" s="340">
        <v>14.59</v>
      </c>
      <c r="F3060" s="340">
        <v>51.26</v>
      </c>
    </row>
    <row r="3061" spans="1:6" ht="12.75" customHeight="1" x14ac:dyDescent="0.25">
      <c r="A3061" s="338" t="s">
        <v>405</v>
      </c>
      <c r="B3061" s="253" t="s">
        <v>8008</v>
      </c>
      <c r="C3061" s="264" t="s">
        <v>52</v>
      </c>
      <c r="D3061" s="340">
        <v>75.09</v>
      </c>
      <c r="E3061" s="340">
        <v>14.59</v>
      </c>
      <c r="F3061" s="340">
        <v>89.68</v>
      </c>
    </row>
    <row r="3062" spans="1:6" ht="12.75" customHeight="1" x14ac:dyDescent="0.2">
      <c r="A3062" s="338" t="s">
        <v>4681</v>
      </c>
      <c r="B3062" s="253" t="s">
        <v>8009</v>
      </c>
      <c r="C3062" s="264" t="s">
        <v>52</v>
      </c>
      <c r="D3062" s="344">
        <v>119.99</v>
      </c>
      <c r="E3062" s="340">
        <v>29.17</v>
      </c>
      <c r="F3062" s="340">
        <v>149.16</v>
      </c>
    </row>
    <row r="3063" spans="1:6" ht="12.75" customHeight="1" x14ac:dyDescent="0.25">
      <c r="A3063" s="338" t="s">
        <v>406</v>
      </c>
      <c r="B3063" s="253" t="s">
        <v>8010</v>
      </c>
      <c r="C3063" s="264" t="s">
        <v>52</v>
      </c>
      <c r="D3063" s="340">
        <v>203.63</v>
      </c>
      <c r="E3063" s="340">
        <v>29.17</v>
      </c>
      <c r="F3063" s="340">
        <v>232.8</v>
      </c>
    </row>
    <row r="3064" spans="1:6" ht="12.75" customHeight="1" x14ac:dyDescent="0.25">
      <c r="A3064" s="338" t="s">
        <v>4682</v>
      </c>
      <c r="B3064" s="253" t="s">
        <v>8011</v>
      </c>
      <c r="C3064" s="264" t="s">
        <v>52</v>
      </c>
      <c r="D3064" s="340">
        <v>337.66</v>
      </c>
      <c r="E3064" s="340">
        <v>29.17</v>
      </c>
      <c r="F3064" s="340">
        <v>366.83</v>
      </c>
    </row>
    <row r="3065" spans="1:6" ht="12.75" customHeight="1" x14ac:dyDescent="0.25">
      <c r="A3065" s="338" t="s">
        <v>4683</v>
      </c>
      <c r="B3065" s="253" t="s">
        <v>8012</v>
      </c>
      <c r="C3065" s="264" t="s">
        <v>52</v>
      </c>
      <c r="D3065" s="340">
        <v>594.28</v>
      </c>
      <c r="E3065" s="340">
        <v>29.17</v>
      </c>
      <c r="F3065" s="340">
        <v>623.45000000000005</v>
      </c>
    </row>
    <row r="3066" spans="1:6" ht="22.5" customHeight="1" x14ac:dyDescent="0.25">
      <c r="A3066" s="338" t="s">
        <v>8013</v>
      </c>
      <c r="B3066" s="253" t="s">
        <v>4684</v>
      </c>
      <c r="C3066" s="264"/>
      <c r="D3066" s="340"/>
      <c r="E3066" s="340"/>
      <c r="F3066" s="340"/>
    </row>
    <row r="3067" spans="1:6" ht="12" customHeight="1" x14ac:dyDescent="0.25">
      <c r="A3067" s="333" t="s">
        <v>4685</v>
      </c>
      <c r="B3067" s="247" t="s">
        <v>4686</v>
      </c>
      <c r="C3067" s="247" t="s">
        <v>52</v>
      </c>
      <c r="D3067" s="334">
        <v>42.59</v>
      </c>
      <c r="E3067" s="335">
        <v>41.47</v>
      </c>
      <c r="F3067" s="335">
        <v>84.06</v>
      </c>
    </row>
    <row r="3068" spans="1:6" ht="12.75" customHeight="1" x14ac:dyDescent="0.25">
      <c r="A3068" s="338" t="s">
        <v>4687</v>
      </c>
      <c r="B3068" s="253" t="s">
        <v>4688</v>
      </c>
      <c r="C3068" s="264" t="s">
        <v>52</v>
      </c>
      <c r="D3068" s="340">
        <v>54.24</v>
      </c>
      <c r="E3068" s="340">
        <v>45.62</v>
      </c>
      <c r="F3068" s="340">
        <v>99.86</v>
      </c>
    </row>
    <row r="3069" spans="1:6" ht="12.75" customHeight="1" x14ac:dyDescent="0.25">
      <c r="A3069" s="338" t="s">
        <v>4689</v>
      </c>
      <c r="B3069" s="253" t="s">
        <v>4690</v>
      </c>
      <c r="C3069" s="264" t="s">
        <v>52</v>
      </c>
      <c r="D3069" s="340">
        <v>76.52</v>
      </c>
      <c r="E3069" s="340">
        <v>53.91</v>
      </c>
      <c r="F3069" s="340">
        <v>130.43</v>
      </c>
    </row>
    <row r="3070" spans="1:6" ht="12.75" customHeight="1" x14ac:dyDescent="0.25">
      <c r="A3070" s="338" t="s">
        <v>4691</v>
      </c>
      <c r="B3070" s="253" t="s">
        <v>4692</v>
      </c>
      <c r="C3070" s="264" t="s">
        <v>52</v>
      </c>
      <c r="D3070" s="340">
        <v>98.82</v>
      </c>
      <c r="E3070" s="340">
        <v>58.06</v>
      </c>
      <c r="F3070" s="340">
        <v>156.88</v>
      </c>
    </row>
    <row r="3071" spans="1:6" ht="12.75" customHeight="1" x14ac:dyDescent="0.25">
      <c r="A3071" s="338" t="s">
        <v>4693</v>
      </c>
      <c r="B3071" s="253" t="s">
        <v>4694</v>
      </c>
      <c r="C3071" s="264" t="s">
        <v>52</v>
      </c>
      <c r="D3071" s="340">
        <v>100.78</v>
      </c>
      <c r="E3071" s="340">
        <v>66.349999999999994</v>
      </c>
      <c r="F3071" s="340">
        <v>167.13</v>
      </c>
    </row>
    <row r="3072" spans="1:6" ht="12.75" customHeight="1" x14ac:dyDescent="0.25">
      <c r="A3072" s="338" t="s">
        <v>4695</v>
      </c>
      <c r="B3072" s="253" t="s">
        <v>4696</v>
      </c>
      <c r="C3072" s="264" t="s">
        <v>52</v>
      </c>
      <c r="D3072" s="340">
        <v>147.27000000000001</v>
      </c>
      <c r="E3072" s="340">
        <v>74.650000000000006</v>
      </c>
      <c r="F3072" s="340">
        <v>221.92</v>
      </c>
    </row>
    <row r="3073" spans="1:6" ht="12.75" customHeight="1" x14ac:dyDescent="0.25">
      <c r="A3073" s="338" t="s">
        <v>4697</v>
      </c>
      <c r="B3073" s="253" t="s">
        <v>4698</v>
      </c>
      <c r="C3073" s="264" t="s">
        <v>52</v>
      </c>
      <c r="D3073" s="340">
        <v>190.97</v>
      </c>
      <c r="E3073" s="340">
        <v>82.94</v>
      </c>
      <c r="F3073" s="340">
        <v>273.91000000000003</v>
      </c>
    </row>
    <row r="3074" spans="1:6" ht="12.75" customHeight="1" x14ac:dyDescent="0.25">
      <c r="A3074" s="338" t="s">
        <v>4699</v>
      </c>
      <c r="B3074" s="253" t="s">
        <v>4700</v>
      </c>
      <c r="C3074" s="264" t="s">
        <v>52</v>
      </c>
      <c r="D3074" s="340">
        <v>218.21</v>
      </c>
      <c r="E3074" s="340">
        <v>93.31</v>
      </c>
      <c r="F3074" s="340">
        <v>311.52</v>
      </c>
    </row>
    <row r="3075" spans="1:6" ht="12.75" customHeight="1" x14ac:dyDescent="0.25">
      <c r="A3075" s="338" t="s">
        <v>4701</v>
      </c>
      <c r="B3075" s="253" t="s">
        <v>4702</v>
      </c>
      <c r="C3075" s="264" t="s">
        <v>52</v>
      </c>
      <c r="D3075" s="340">
        <v>317.36</v>
      </c>
      <c r="E3075" s="340">
        <v>103.68</v>
      </c>
      <c r="F3075" s="340">
        <v>421.04</v>
      </c>
    </row>
    <row r="3076" spans="1:6" ht="12.75" customHeight="1" x14ac:dyDescent="0.25">
      <c r="A3076" s="338" t="s">
        <v>4703</v>
      </c>
      <c r="B3076" s="253" t="s">
        <v>4704</v>
      </c>
      <c r="C3076" s="264" t="s">
        <v>52</v>
      </c>
      <c r="D3076" s="340">
        <v>493.49</v>
      </c>
      <c r="E3076" s="340">
        <v>114.04</v>
      </c>
      <c r="F3076" s="340">
        <v>607.53</v>
      </c>
    </row>
    <row r="3077" spans="1:6" ht="12.75" customHeight="1" x14ac:dyDescent="0.25">
      <c r="A3077" s="338" t="s">
        <v>8014</v>
      </c>
      <c r="B3077" s="253" t="s">
        <v>4705</v>
      </c>
      <c r="C3077" s="264"/>
      <c r="D3077" s="340"/>
      <c r="E3077" s="340"/>
      <c r="F3077" s="340"/>
    </row>
    <row r="3078" spans="1:6" ht="12.75" customHeight="1" x14ac:dyDescent="0.25">
      <c r="A3078" s="338" t="s">
        <v>359</v>
      </c>
      <c r="B3078" s="253" t="s">
        <v>358</v>
      </c>
      <c r="C3078" s="264" t="s">
        <v>52</v>
      </c>
      <c r="D3078" s="340">
        <v>72.45</v>
      </c>
      <c r="E3078" s="340">
        <v>41.47</v>
      </c>
      <c r="F3078" s="340">
        <v>113.92</v>
      </c>
    </row>
    <row r="3079" spans="1:6" ht="12.75" customHeight="1" x14ac:dyDescent="0.25">
      <c r="A3079" s="338" t="s">
        <v>4706</v>
      </c>
      <c r="B3079" s="253" t="s">
        <v>4707</v>
      </c>
      <c r="C3079" s="264" t="s">
        <v>52</v>
      </c>
      <c r="D3079" s="340">
        <v>81.650000000000006</v>
      </c>
      <c r="E3079" s="340">
        <v>45.62</v>
      </c>
      <c r="F3079" s="340">
        <v>127.27</v>
      </c>
    </row>
    <row r="3080" spans="1:6" ht="12.75" customHeight="1" x14ac:dyDescent="0.25">
      <c r="A3080" s="338" t="s">
        <v>4708</v>
      </c>
      <c r="B3080" s="253" t="s">
        <v>4709</v>
      </c>
      <c r="C3080" s="264" t="s">
        <v>52</v>
      </c>
      <c r="D3080" s="340">
        <v>95.44</v>
      </c>
      <c r="E3080" s="340">
        <v>53.91</v>
      </c>
      <c r="F3080" s="340">
        <v>149.35</v>
      </c>
    </row>
    <row r="3081" spans="1:6" ht="12.75" customHeight="1" x14ac:dyDescent="0.25">
      <c r="A3081" s="338" t="s">
        <v>4710</v>
      </c>
      <c r="B3081" s="253" t="s">
        <v>4711</v>
      </c>
      <c r="C3081" s="264" t="s">
        <v>52</v>
      </c>
      <c r="D3081" s="340">
        <v>140.01</v>
      </c>
      <c r="E3081" s="340">
        <v>58.06</v>
      </c>
      <c r="F3081" s="340">
        <v>198.07</v>
      </c>
    </row>
    <row r="3082" spans="1:6" ht="12.75" customHeight="1" x14ac:dyDescent="0.25">
      <c r="A3082" s="338" t="s">
        <v>4712</v>
      </c>
      <c r="B3082" s="253" t="s">
        <v>4713</v>
      </c>
      <c r="C3082" s="264" t="s">
        <v>52</v>
      </c>
      <c r="D3082" s="340">
        <v>156.43</v>
      </c>
      <c r="E3082" s="340">
        <v>66.349999999999994</v>
      </c>
      <c r="F3082" s="340">
        <v>222.78</v>
      </c>
    </row>
    <row r="3083" spans="1:6" ht="12.75" customHeight="1" x14ac:dyDescent="0.25">
      <c r="A3083" s="338" t="s">
        <v>4714</v>
      </c>
      <c r="B3083" s="253" t="s">
        <v>4715</v>
      </c>
      <c r="C3083" s="264" t="s">
        <v>52</v>
      </c>
      <c r="D3083" s="340">
        <v>178.59</v>
      </c>
      <c r="E3083" s="340">
        <v>74.650000000000006</v>
      </c>
      <c r="F3083" s="340">
        <v>253.24</v>
      </c>
    </row>
    <row r="3084" spans="1:6" ht="12.75" customHeight="1" x14ac:dyDescent="0.2">
      <c r="A3084" s="336" t="s">
        <v>4716</v>
      </c>
      <c r="B3084" s="251" t="s">
        <v>4717</v>
      </c>
      <c r="C3084" s="252" t="s">
        <v>52</v>
      </c>
      <c r="D3084" s="337">
        <v>277.37</v>
      </c>
      <c r="E3084" s="337">
        <v>82.94</v>
      </c>
      <c r="F3084" s="337">
        <v>360.31</v>
      </c>
    </row>
    <row r="3085" spans="1:6" ht="12.75" customHeight="1" x14ac:dyDescent="0.2">
      <c r="A3085" s="336" t="s">
        <v>4718</v>
      </c>
      <c r="B3085" s="251" t="s">
        <v>4719</v>
      </c>
      <c r="C3085" s="252" t="s">
        <v>52</v>
      </c>
      <c r="D3085" s="337">
        <v>342.21</v>
      </c>
      <c r="E3085" s="337">
        <v>93.31</v>
      </c>
      <c r="F3085" s="337">
        <v>435.52</v>
      </c>
    </row>
    <row r="3086" spans="1:6" ht="12.75" customHeight="1" x14ac:dyDescent="0.25">
      <c r="A3086" s="338" t="s">
        <v>4720</v>
      </c>
      <c r="B3086" s="253" t="s">
        <v>4721</v>
      </c>
      <c r="C3086" s="264" t="s">
        <v>52</v>
      </c>
      <c r="D3086" s="340">
        <v>449.57</v>
      </c>
      <c r="E3086" s="340">
        <v>103.68</v>
      </c>
      <c r="F3086" s="340">
        <v>553.25</v>
      </c>
    </row>
    <row r="3087" spans="1:6" ht="12.75" customHeight="1" x14ac:dyDescent="0.25">
      <c r="A3087" s="338" t="s">
        <v>4722</v>
      </c>
      <c r="B3087" s="253" t="s">
        <v>4723</v>
      </c>
      <c r="C3087" s="264" t="s">
        <v>52</v>
      </c>
      <c r="D3087" s="340">
        <v>844.8</v>
      </c>
      <c r="E3087" s="340">
        <v>114.04</v>
      </c>
      <c r="F3087" s="340">
        <v>958.84</v>
      </c>
    </row>
    <row r="3088" spans="1:6" ht="22.9" customHeight="1" x14ac:dyDescent="0.25">
      <c r="A3088" s="338" t="s">
        <v>8015</v>
      </c>
      <c r="B3088" s="253" t="s">
        <v>8016</v>
      </c>
      <c r="C3088" s="264"/>
      <c r="D3088" s="340"/>
      <c r="E3088" s="340"/>
      <c r="F3088" s="340"/>
    </row>
    <row r="3089" spans="1:6" ht="12.75" customHeight="1" x14ac:dyDescent="0.25">
      <c r="A3089" s="338" t="s">
        <v>4724</v>
      </c>
      <c r="B3089" s="253" t="s">
        <v>4725</v>
      </c>
      <c r="C3089" s="264" t="s">
        <v>569</v>
      </c>
      <c r="D3089" s="340">
        <v>69.569999999999993</v>
      </c>
      <c r="E3089" s="340">
        <v>12.44</v>
      </c>
      <c r="F3089" s="340">
        <v>82.01</v>
      </c>
    </row>
    <row r="3090" spans="1:6" ht="22.9" customHeight="1" x14ac:dyDescent="0.25">
      <c r="A3090" s="338" t="s">
        <v>4726</v>
      </c>
      <c r="B3090" s="253" t="s">
        <v>4727</v>
      </c>
      <c r="C3090" s="264" t="s">
        <v>569</v>
      </c>
      <c r="D3090" s="340">
        <v>92.82</v>
      </c>
      <c r="E3090" s="340">
        <v>12.44</v>
      </c>
      <c r="F3090" s="340">
        <v>105.26</v>
      </c>
    </row>
    <row r="3091" spans="1:6" ht="12.75" customHeight="1" x14ac:dyDescent="0.25">
      <c r="A3091" s="338" t="s">
        <v>4728</v>
      </c>
      <c r="B3091" s="253" t="s">
        <v>4729</v>
      </c>
      <c r="C3091" s="264" t="s">
        <v>569</v>
      </c>
      <c r="D3091" s="340">
        <v>121.48</v>
      </c>
      <c r="E3091" s="340">
        <v>16.59</v>
      </c>
      <c r="F3091" s="340">
        <v>138.07</v>
      </c>
    </row>
    <row r="3092" spans="1:6" ht="12.75" customHeight="1" x14ac:dyDescent="0.2">
      <c r="A3092" s="336" t="s">
        <v>4730</v>
      </c>
      <c r="B3092" s="251" t="s">
        <v>4731</v>
      </c>
      <c r="C3092" s="252" t="s">
        <v>569</v>
      </c>
      <c r="D3092" s="337">
        <v>199.7</v>
      </c>
      <c r="E3092" s="337">
        <v>16.59</v>
      </c>
      <c r="F3092" s="337">
        <v>216.29</v>
      </c>
    </row>
    <row r="3093" spans="1:6" ht="12.75" customHeight="1" x14ac:dyDescent="0.25">
      <c r="A3093" s="338" t="s">
        <v>4732</v>
      </c>
      <c r="B3093" s="253" t="s">
        <v>4733</v>
      </c>
      <c r="C3093" s="264" t="s">
        <v>569</v>
      </c>
      <c r="D3093" s="340">
        <v>101.91</v>
      </c>
      <c r="E3093" s="340">
        <v>12.44</v>
      </c>
      <c r="F3093" s="340">
        <v>114.35</v>
      </c>
    </row>
    <row r="3094" spans="1:6" ht="12.75" customHeight="1" x14ac:dyDescent="0.25">
      <c r="A3094" s="338" t="s">
        <v>4734</v>
      </c>
      <c r="B3094" s="253" t="s">
        <v>4735</v>
      </c>
      <c r="C3094" s="264" t="s">
        <v>569</v>
      </c>
      <c r="D3094" s="340">
        <v>135.28</v>
      </c>
      <c r="E3094" s="340">
        <v>12.44</v>
      </c>
      <c r="F3094" s="340">
        <v>147.72</v>
      </c>
    </row>
    <row r="3095" spans="1:6" ht="12.75" customHeight="1" x14ac:dyDescent="0.25">
      <c r="A3095" s="338" t="s">
        <v>4736</v>
      </c>
      <c r="B3095" s="253" t="s">
        <v>4737</v>
      </c>
      <c r="C3095" s="264" t="s">
        <v>569</v>
      </c>
      <c r="D3095" s="340">
        <v>186.86</v>
      </c>
      <c r="E3095" s="340">
        <v>16.59</v>
      </c>
      <c r="F3095" s="340">
        <v>203.45</v>
      </c>
    </row>
    <row r="3096" spans="1:6" ht="12.75" customHeight="1" x14ac:dyDescent="0.25">
      <c r="A3096" s="338" t="s">
        <v>4738</v>
      </c>
      <c r="B3096" s="253" t="s">
        <v>4739</v>
      </c>
      <c r="C3096" s="264" t="s">
        <v>569</v>
      </c>
      <c r="D3096" s="340">
        <v>256.54000000000002</v>
      </c>
      <c r="E3096" s="340">
        <v>16.59</v>
      </c>
      <c r="F3096" s="340">
        <v>273.13</v>
      </c>
    </row>
    <row r="3097" spans="1:6" ht="12.75" customHeight="1" x14ac:dyDescent="0.25">
      <c r="A3097" s="338" t="s">
        <v>4740</v>
      </c>
      <c r="B3097" s="253" t="s">
        <v>4741</v>
      </c>
      <c r="C3097" s="264" t="s">
        <v>569</v>
      </c>
      <c r="D3097" s="340">
        <v>70.33</v>
      </c>
      <c r="E3097" s="340">
        <v>12.44</v>
      </c>
      <c r="F3097" s="340">
        <v>82.77</v>
      </c>
    </row>
    <row r="3098" spans="1:6" ht="12.75" customHeight="1" x14ac:dyDescent="0.2">
      <c r="A3098" s="336" t="s">
        <v>4742</v>
      </c>
      <c r="B3098" s="251" t="s">
        <v>4743</v>
      </c>
      <c r="C3098" s="252" t="s">
        <v>569</v>
      </c>
      <c r="D3098" s="337">
        <v>73.19</v>
      </c>
      <c r="E3098" s="337">
        <v>12.44</v>
      </c>
      <c r="F3098" s="337">
        <v>85.63</v>
      </c>
    </row>
    <row r="3099" spans="1:6" ht="12.75" customHeight="1" x14ac:dyDescent="0.25">
      <c r="A3099" s="338" t="s">
        <v>4744</v>
      </c>
      <c r="B3099" s="253" t="s">
        <v>4745</v>
      </c>
      <c r="C3099" s="264" t="s">
        <v>569</v>
      </c>
      <c r="D3099" s="340">
        <v>102.85</v>
      </c>
      <c r="E3099" s="340">
        <v>16.59</v>
      </c>
      <c r="F3099" s="340">
        <v>119.44</v>
      </c>
    </row>
    <row r="3100" spans="1:6" ht="12.75" customHeight="1" x14ac:dyDescent="0.25">
      <c r="A3100" s="338" t="s">
        <v>4746</v>
      </c>
      <c r="B3100" s="253" t="s">
        <v>4747</v>
      </c>
      <c r="C3100" s="264" t="s">
        <v>569</v>
      </c>
      <c r="D3100" s="340">
        <v>144.31</v>
      </c>
      <c r="E3100" s="340">
        <v>16.59</v>
      </c>
      <c r="F3100" s="340">
        <v>160.9</v>
      </c>
    </row>
    <row r="3101" spans="1:6" ht="12.75" customHeight="1" x14ac:dyDescent="0.25">
      <c r="A3101" s="338" t="s">
        <v>4748</v>
      </c>
      <c r="B3101" s="253" t="s">
        <v>4749</v>
      </c>
      <c r="C3101" s="264" t="s">
        <v>569</v>
      </c>
      <c r="D3101" s="340">
        <v>59.36</v>
      </c>
      <c r="E3101" s="340">
        <v>12.44</v>
      </c>
      <c r="F3101" s="340">
        <v>71.8</v>
      </c>
    </row>
    <row r="3102" spans="1:6" ht="12.75" customHeight="1" x14ac:dyDescent="0.25">
      <c r="A3102" s="338" t="s">
        <v>4750</v>
      </c>
      <c r="B3102" s="253" t="s">
        <v>4751</v>
      </c>
      <c r="C3102" s="264" t="s">
        <v>569</v>
      </c>
      <c r="D3102" s="340">
        <v>67.53</v>
      </c>
      <c r="E3102" s="340">
        <v>16.59</v>
      </c>
      <c r="F3102" s="340">
        <v>84.12</v>
      </c>
    </row>
    <row r="3103" spans="1:6" ht="12.75" customHeight="1" x14ac:dyDescent="0.25">
      <c r="A3103" s="338" t="s">
        <v>4752</v>
      </c>
      <c r="B3103" s="253" t="s">
        <v>4753</v>
      </c>
      <c r="C3103" s="264" t="s">
        <v>569</v>
      </c>
      <c r="D3103" s="340">
        <v>127.09</v>
      </c>
      <c r="E3103" s="340">
        <v>12.44</v>
      </c>
      <c r="F3103" s="340">
        <v>139.53</v>
      </c>
    </row>
    <row r="3104" spans="1:6" ht="12.75" customHeight="1" x14ac:dyDescent="0.2">
      <c r="A3104" s="336" t="s">
        <v>4754</v>
      </c>
      <c r="B3104" s="251" t="s">
        <v>4755</v>
      </c>
      <c r="C3104" s="252" t="s">
        <v>569</v>
      </c>
      <c r="D3104" s="337">
        <v>152.87</v>
      </c>
      <c r="E3104" s="337">
        <v>16.59</v>
      </c>
      <c r="F3104" s="337">
        <v>169.46</v>
      </c>
    </row>
    <row r="3105" spans="1:6" ht="12.75" customHeight="1" x14ac:dyDescent="0.2">
      <c r="A3105" s="338" t="s">
        <v>4756</v>
      </c>
      <c r="B3105" s="253" t="s">
        <v>4757</v>
      </c>
      <c r="C3105" s="264" t="s">
        <v>569</v>
      </c>
      <c r="D3105" s="340">
        <v>193.75</v>
      </c>
      <c r="E3105" s="344">
        <v>16.59</v>
      </c>
      <c r="F3105" s="340">
        <v>210.34</v>
      </c>
    </row>
    <row r="3106" spans="1:6" ht="12.75" customHeight="1" x14ac:dyDescent="0.2">
      <c r="A3106" s="336" t="s">
        <v>4758</v>
      </c>
      <c r="B3106" s="251" t="s">
        <v>4759</v>
      </c>
      <c r="C3106" s="252" t="s">
        <v>569</v>
      </c>
      <c r="D3106" s="337">
        <v>167.86</v>
      </c>
      <c r="E3106" s="337">
        <v>16.59</v>
      </c>
      <c r="F3106" s="337">
        <v>184.45</v>
      </c>
    </row>
    <row r="3107" spans="1:6" ht="12.75" customHeight="1" x14ac:dyDescent="0.2">
      <c r="A3107" s="336" t="s">
        <v>4760</v>
      </c>
      <c r="B3107" s="251" t="s">
        <v>4761</v>
      </c>
      <c r="C3107" s="252" t="s">
        <v>569</v>
      </c>
      <c r="D3107" s="337">
        <v>193.08</v>
      </c>
      <c r="E3107" s="337">
        <v>16.59</v>
      </c>
      <c r="F3107" s="337">
        <v>209.67</v>
      </c>
    </row>
    <row r="3108" spans="1:6" ht="22.9" customHeight="1" x14ac:dyDescent="0.25">
      <c r="A3108" s="338" t="s">
        <v>4762</v>
      </c>
      <c r="B3108" s="253" t="s">
        <v>4763</v>
      </c>
      <c r="C3108" s="264" t="s">
        <v>569</v>
      </c>
      <c r="D3108" s="340">
        <v>231.76</v>
      </c>
      <c r="E3108" s="340">
        <v>16.59</v>
      </c>
      <c r="F3108" s="340">
        <v>248.35</v>
      </c>
    </row>
    <row r="3109" spans="1:6" ht="22.9" customHeight="1" x14ac:dyDescent="0.25">
      <c r="A3109" s="338" t="s">
        <v>4764</v>
      </c>
      <c r="B3109" s="253" t="s">
        <v>4765</v>
      </c>
      <c r="C3109" s="264" t="s">
        <v>569</v>
      </c>
      <c r="D3109" s="340">
        <v>275.33</v>
      </c>
      <c r="E3109" s="340">
        <v>20.74</v>
      </c>
      <c r="F3109" s="340">
        <v>296.07</v>
      </c>
    </row>
    <row r="3110" spans="1:6" ht="22.9" customHeight="1" x14ac:dyDescent="0.25">
      <c r="A3110" s="338" t="s">
        <v>4766</v>
      </c>
      <c r="B3110" s="253" t="s">
        <v>4767</v>
      </c>
      <c r="C3110" s="264" t="s">
        <v>569</v>
      </c>
      <c r="D3110" s="340">
        <v>317.23</v>
      </c>
      <c r="E3110" s="340">
        <v>16.59</v>
      </c>
      <c r="F3110" s="340">
        <v>333.82</v>
      </c>
    </row>
    <row r="3111" spans="1:6" ht="22.9" customHeight="1" x14ac:dyDescent="0.25">
      <c r="A3111" s="338" t="s">
        <v>4768</v>
      </c>
      <c r="B3111" s="253" t="s">
        <v>8017</v>
      </c>
      <c r="C3111" s="264" t="s">
        <v>569</v>
      </c>
      <c r="D3111" s="340">
        <v>128.29</v>
      </c>
      <c r="E3111" s="340">
        <v>12.44</v>
      </c>
      <c r="F3111" s="340">
        <v>140.72999999999999</v>
      </c>
    </row>
    <row r="3112" spans="1:6" ht="22.9" customHeight="1" x14ac:dyDescent="0.25">
      <c r="A3112" s="338" t="s">
        <v>4769</v>
      </c>
      <c r="B3112" s="253" t="s">
        <v>8018</v>
      </c>
      <c r="C3112" s="264" t="s">
        <v>569</v>
      </c>
      <c r="D3112" s="340">
        <v>146.97</v>
      </c>
      <c r="E3112" s="340">
        <v>16.59</v>
      </c>
      <c r="F3112" s="340">
        <v>163.56</v>
      </c>
    </row>
    <row r="3113" spans="1:6" ht="22.9" customHeight="1" x14ac:dyDescent="0.25">
      <c r="A3113" s="338" t="s">
        <v>4770</v>
      </c>
      <c r="B3113" s="253" t="s">
        <v>8019</v>
      </c>
      <c r="C3113" s="264" t="s">
        <v>569</v>
      </c>
      <c r="D3113" s="340">
        <v>173.52</v>
      </c>
      <c r="E3113" s="340">
        <v>16.59</v>
      </c>
      <c r="F3113" s="340">
        <v>190.11</v>
      </c>
    </row>
    <row r="3114" spans="1:6" ht="22.9" customHeight="1" x14ac:dyDescent="0.25">
      <c r="A3114" s="338" t="s">
        <v>4771</v>
      </c>
      <c r="B3114" s="253" t="s">
        <v>8020</v>
      </c>
      <c r="C3114" s="264" t="s">
        <v>569</v>
      </c>
      <c r="D3114" s="340">
        <v>170.36</v>
      </c>
      <c r="E3114" s="340">
        <v>16.59</v>
      </c>
      <c r="F3114" s="340">
        <v>186.95</v>
      </c>
    </row>
    <row r="3115" spans="1:6" ht="12" customHeight="1" x14ac:dyDescent="0.25">
      <c r="A3115" s="333" t="s">
        <v>4772</v>
      </c>
      <c r="B3115" s="247" t="s">
        <v>8021</v>
      </c>
      <c r="C3115" s="247" t="s">
        <v>569</v>
      </c>
      <c r="D3115" s="334">
        <v>181</v>
      </c>
      <c r="E3115" s="335">
        <v>16.59</v>
      </c>
      <c r="F3115" s="335">
        <v>197.59</v>
      </c>
    </row>
    <row r="3116" spans="1:6" ht="22.9" customHeight="1" x14ac:dyDescent="0.25">
      <c r="A3116" s="338" t="s">
        <v>4773</v>
      </c>
      <c r="B3116" s="253" t="s">
        <v>8022</v>
      </c>
      <c r="C3116" s="264" t="s">
        <v>569</v>
      </c>
      <c r="D3116" s="340">
        <v>234.71</v>
      </c>
      <c r="E3116" s="340">
        <v>16.59</v>
      </c>
      <c r="F3116" s="340">
        <v>251.3</v>
      </c>
    </row>
    <row r="3117" spans="1:6" ht="22.9" customHeight="1" x14ac:dyDescent="0.25">
      <c r="A3117" s="338" t="s">
        <v>4774</v>
      </c>
      <c r="B3117" s="253" t="s">
        <v>8023</v>
      </c>
      <c r="C3117" s="264" t="s">
        <v>569</v>
      </c>
      <c r="D3117" s="340">
        <v>48.2</v>
      </c>
      <c r="E3117" s="340">
        <v>16.59</v>
      </c>
      <c r="F3117" s="340">
        <v>64.790000000000006</v>
      </c>
    </row>
    <row r="3118" spans="1:6" ht="12.75" customHeight="1" x14ac:dyDescent="0.2">
      <c r="A3118" s="336" t="s">
        <v>4775</v>
      </c>
      <c r="B3118" s="251" t="s">
        <v>8024</v>
      </c>
      <c r="C3118" s="252" t="s">
        <v>569</v>
      </c>
      <c r="D3118" s="337">
        <v>53.93</v>
      </c>
      <c r="E3118" s="337">
        <v>16.59</v>
      </c>
      <c r="F3118" s="337">
        <v>70.52</v>
      </c>
    </row>
    <row r="3119" spans="1:6" ht="25.5" customHeight="1" x14ac:dyDescent="0.25">
      <c r="A3119" s="338" t="s">
        <v>4776</v>
      </c>
      <c r="B3119" s="254" t="s">
        <v>8025</v>
      </c>
      <c r="C3119" s="264" t="s">
        <v>569</v>
      </c>
      <c r="D3119" s="340">
        <v>143.81</v>
      </c>
      <c r="E3119" s="340">
        <v>20.74</v>
      </c>
      <c r="F3119" s="340">
        <v>164.55</v>
      </c>
    </row>
    <row r="3120" spans="1:6" ht="25.5" customHeight="1" x14ac:dyDescent="0.25">
      <c r="A3120" s="338" t="s">
        <v>8026</v>
      </c>
      <c r="B3120" s="254" t="s">
        <v>4777</v>
      </c>
      <c r="C3120" s="264"/>
      <c r="D3120" s="340"/>
      <c r="E3120" s="340"/>
      <c r="F3120" s="340"/>
    </row>
    <row r="3121" spans="1:6" ht="25.5" customHeight="1" x14ac:dyDescent="0.25">
      <c r="A3121" s="338" t="s">
        <v>4778</v>
      </c>
      <c r="B3121" s="254" t="s">
        <v>4779</v>
      </c>
      <c r="C3121" s="264" t="s">
        <v>52</v>
      </c>
      <c r="D3121" s="340">
        <v>75.05</v>
      </c>
      <c r="E3121" s="340">
        <v>13.69</v>
      </c>
      <c r="F3121" s="340">
        <v>88.74</v>
      </c>
    </row>
    <row r="3122" spans="1:6" ht="25.5" customHeight="1" x14ac:dyDescent="0.25">
      <c r="A3122" s="338" t="s">
        <v>4780</v>
      </c>
      <c r="B3122" s="254" t="s">
        <v>4781</v>
      </c>
      <c r="C3122" s="264" t="s">
        <v>52</v>
      </c>
      <c r="D3122" s="340">
        <v>108.9</v>
      </c>
      <c r="E3122" s="340">
        <v>14.93</v>
      </c>
      <c r="F3122" s="340">
        <v>123.83</v>
      </c>
    </row>
    <row r="3123" spans="1:6" ht="12.75" customHeight="1" x14ac:dyDescent="0.2">
      <c r="A3123" s="336" t="s">
        <v>4782</v>
      </c>
      <c r="B3123" s="251" t="s">
        <v>4783</v>
      </c>
      <c r="C3123" s="252" t="s">
        <v>52</v>
      </c>
      <c r="D3123" s="337">
        <v>134.56</v>
      </c>
      <c r="E3123" s="337">
        <v>18.66</v>
      </c>
      <c r="F3123" s="337">
        <v>153.22</v>
      </c>
    </row>
    <row r="3124" spans="1:6" ht="25.5" customHeight="1" x14ac:dyDescent="0.25">
      <c r="A3124" s="338" t="s">
        <v>4784</v>
      </c>
      <c r="B3124" s="254" t="s">
        <v>4785</v>
      </c>
      <c r="C3124" s="264" t="s">
        <v>52</v>
      </c>
      <c r="D3124" s="340">
        <v>222.65</v>
      </c>
      <c r="E3124" s="340">
        <v>21.15</v>
      </c>
      <c r="F3124" s="340">
        <v>243.8</v>
      </c>
    </row>
    <row r="3125" spans="1:6" ht="25.5" customHeight="1" x14ac:dyDescent="0.25">
      <c r="A3125" s="338" t="s">
        <v>4786</v>
      </c>
      <c r="B3125" s="254" t="s">
        <v>4787</v>
      </c>
      <c r="C3125" s="264" t="s">
        <v>52</v>
      </c>
      <c r="D3125" s="340">
        <v>259.7</v>
      </c>
      <c r="E3125" s="340">
        <v>21.15</v>
      </c>
      <c r="F3125" s="340">
        <v>280.85000000000002</v>
      </c>
    </row>
    <row r="3126" spans="1:6" ht="25.5" customHeight="1" x14ac:dyDescent="0.25">
      <c r="A3126" s="338" t="s">
        <v>4788</v>
      </c>
      <c r="B3126" s="254" t="s">
        <v>4789</v>
      </c>
      <c r="C3126" s="264" t="s">
        <v>52</v>
      </c>
      <c r="D3126" s="340">
        <v>348.31</v>
      </c>
      <c r="E3126" s="340">
        <v>28.61</v>
      </c>
      <c r="F3126" s="340">
        <v>376.92</v>
      </c>
    </row>
    <row r="3127" spans="1:6" ht="25.5" customHeight="1" x14ac:dyDescent="0.25">
      <c r="A3127" s="338" t="s">
        <v>4790</v>
      </c>
      <c r="B3127" s="254" t="s">
        <v>4791</v>
      </c>
      <c r="C3127" s="264" t="s">
        <v>52</v>
      </c>
      <c r="D3127" s="340">
        <v>433.89</v>
      </c>
      <c r="E3127" s="340">
        <v>33.590000000000003</v>
      </c>
      <c r="F3127" s="340">
        <v>467.48</v>
      </c>
    </row>
    <row r="3128" spans="1:6" ht="25.5" customHeight="1" x14ac:dyDescent="0.25">
      <c r="A3128" s="338" t="s">
        <v>4792</v>
      </c>
      <c r="B3128" s="254" t="s">
        <v>4793</v>
      </c>
      <c r="C3128" s="264" t="s">
        <v>52</v>
      </c>
      <c r="D3128" s="340">
        <v>605.95000000000005</v>
      </c>
      <c r="E3128" s="340">
        <v>36.08</v>
      </c>
      <c r="F3128" s="340">
        <v>642.03</v>
      </c>
    </row>
    <row r="3129" spans="1:6" ht="22.9" customHeight="1" x14ac:dyDescent="0.25">
      <c r="A3129" s="336" t="s">
        <v>4794</v>
      </c>
      <c r="B3129" s="251" t="s">
        <v>4795</v>
      </c>
      <c r="C3129" s="266" t="s">
        <v>52</v>
      </c>
      <c r="D3129" s="345">
        <v>743.24</v>
      </c>
      <c r="E3129" s="345">
        <v>41.05</v>
      </c>
      <c r="F3129" s="345">
        <v>784.29</v>
      </c>
    </row>
    <row r="3130" spans="1:6" ht="25.5" customHeight="1" x14ac:dyDescent="0.25">
      <c r="A3130" s="338" t="s">
        <v>4796</v>
      </c>
      <c r="B3130" s="254" t="s">
        <v>4797</v>
      </c>
      <c r="C3130" s="264" t="s">
        <v>52</v>
      </c>
      <c r="D3130" s="340">
        <v>84.85</v>
      </c>
      <c r="E3130" s="340">
        <v>14.93</v>
      </c>
      <c r="F3130" s="340">
        <v>99.78</v>
      </c>
    </row>
    <row r="3131" spans="1:6" ht="25.5" customHeight="1" x14ac:dyDescent="0.25">
      <c r="A3131" s="338" t="s">
        <v>4798</v>
      </c>
      <c r="B3131" s="254" t="s">
        <v>4799</v>
      </c>
      <c r="C3131" s="264" t="s">
        <v>52</v>
      </c>
      <c r="D3131" s="340">
        <v>97.07</v>
      </c>
      <c r="E3131" s="340">
        <v>18.66</v>
      </c>
      <c r="F3131" s="340">
        <v>115.73</v>
      </c>
    </row>
    <row r="3132" spans="1:6" ht="25.5" customHeight="1" x14ac:dyDescent="0.25">
      <c r="A3132" s="338" t="s">
        <v>4800</v>
      </c>
      <c r="B3132" s="254" t="s">
        <v>4801</v>
      </c>
      <c r="C3132" s="264" t="s">
        <v>52</v>
      </c>
      <c r="D3132" s="340">
        <v>166.67</v>
      </c>
      <c r="E3132" s="340">
        <v>21.15</v>
      </c>
      <c r="F3132" s="340">
        <v>187.82</v>
      </c>
    </row>
    <row r="3133" spans="1:6" ht="22.9" customHeight="1" x14ac:dyDescent="0.25">
      <c r="A3133" s="338" t="s">
        <v>4802</v>
      </c>
      <c r="B3133" s="253" t="s">
        <v>4803</v>
      </c>
      <c r="C3133" s="264" t="s">
        <v>52</v>
      </c>
      <c r="D3133" s="340">
        <v>196.38</v>
      </c>
      <c r="E3133" s="340">
        <v>21.15</v>
      </c>
      <c r="F3133" s="340">
        <v>217.53</v>
      </c>
    </row>
    <row r="3134" spans="1:6" ht="22.9" customHeight="1" x14ac:dyDescent="0.25">
      <c r="A3134" s="338" t="s">
        <v>4804</v>
      </c>
      <c r="B3134" s="253" t="s">
        <v>4805</v>
      </c>
      <c r="C3134" s="264" t="s">
        <v>52</v>
      </c>
      <c r="D3134" s="340">
        <v>266.5</v>
      </c>
      <c r="E3134" s="340">
        <v>28.61</v>
      </c>
      <c r="F3134" s="340">
        <v>295.11</v>
      </c>
    </row>
    <row r="3135" spans="1:6" ht="22.9" customHeight="1" x14ac:dyDescent="0.25">
      <c r="A3135" s="338" t="s">
        <v>4806</v>
      </c>
      <c r="B3135" s="253" t="s">
        <v>4807</v>
      </c>
      <c r="C3135" s="264" t="s">
        <v>52</v>
      </c>
      <c r="D3135" s="340">
        <v>364.7</v>
      </c>
      <c r="E3135" s="340">
        <v>33.590000000000003</v>
      </c>
      <c r="F3135" s="340">
        <v>398.29</v>
      </c>
    </row>
    <row r="3136" spans="1:6" ht="22.9" customHeight="1" x14ac:dyDescent="0.25">
      <c r="A3136" s="338" t="s">
        <v>8027</v>
      </c>
      <c r="B3136" s="253" t="s">
        <v>4808</v>
      </c>
      <c r="C3136" s="264"/>
      <c r="D3136" s="340"/>
      <c r="E3136" s="340"/>
      <c r="F3136" s="340"/>
    </row>
    <row r="3137" spans="1:6" ht="22.9" customHeight="1" x14ac:dyDescent="0.25">
      <c r="A3137" s="338" t="s">
        <v>4809</v>
      </c>
      <c r="B3137" s="253" t="s">
        <v>8028</v>
      </c>
      <c r="C3137" s="264" t="s">
        <v>52</v>
      </c>
      <c r="D3137" s="340">
        <v>58.63</v>
      </c>
      <c r="E3137" s="340">
        <v>27.43</v>
      </c>
      <c r="F3137" s="340">
        <v>86.06</v>
      </c>
    </row>
    <row r="3138" spans="1:6" ht="12.75" customHeight="1" x14ac:dyDescent="0.2">
      <c r="A3138" s="336" t="s">
        <v>4810</v>
      </c>
      <c r="B3138" s="251" t="s">
        <v>8029</v>
      </c>
      <c r="C3138" s="252" t="s">
        <v>52</v>
      </c>
      <c r="D3138" s="337">
        <v>71.959999999999994</v>
      </c>
      <c r="E3138" s="337">
        <v>31.83</v>
      </c>
      <c r="F3138" s="337">
        <v>103.79</v>
      </c>
    </row>
    <row r="3139" spans="1:6" ht="25.5" customHeight="1" x14ac:dyDescent="0.25">
      <c r="A3139" s="338" t="s">
        <v>4811</v>
      </c>
      <c r="B3139" s="254" t="s">
        <v>8030</v>
      </c>
      <c r="C3139" s="264" t="s">
        <v>52</v>
      </c>
      <c r="D3139" s="340">
        <v>60.34</v>
      </c>
      <c r="E3139" s="340">
        <v>27.43</v>
      </c>
      <c r="F3139" s="340">
        <v>87.77</v>
      </c>
    </row>
    <row r="3140" spans="1:6" ht="25.5" customHeight="1" x14ac:dyDescent="0.25">
      <c r="A3140" s="338" t="s">
        <v>4812</v>
      </c>
      <c r="B3140" s="254" t="s">
        <v>8031</v>
      </c>
      <c r="C3140" s="264" t="s">
        <v>52</v>
      </c>
      <c r="D3140" s="340">
        <v>75.83</v>
      </c>
      <c r="E3140" s="340">
        <v>31.83</v>
      </c>
      <c r="F3140" s="340">
        <v>107.66</v>
      </c>
    </row>
    <row r="3141" spans="1:6" ht="25.5" customHeight="1" x14ac:dyDescent="0.25">
      <c r="A3141" s="338" t="s">
        <v>4813</v>
      </c>
      <c r="B3141" s="254" t="s">
        <v>8032</v>
      </c>
      <c r="C3141" s="264" t="s">
        <v>52</v>
      </c>
      <c r="D3141" s="340">
        <v>106.78</v>
      </c>
      <c r="E3141" s="340">
        <v>39.31</v>
      </c>
      <c r="F3141" s="340">
        <v>146.09</v>
      </c>
    </row>
    <row r="3142" spans="1:6" ht="25.5" customHeight="1" x14ac:dyDescent="0.25">
      <c r="A3142" s="338" t="s">
        <v>4814</v>
      </c>
      <c r="B3142" s="254" t="s">
        <v>8033</v>
      </c>
      <c r="C3142" s="264" t="s">
        <v>52</v>
      </c>
      <c r="D3142" s="340">
        <v>169.49</v>
      </c>
      <c r="E3142" s="340">
        <v>44.74</v>
      </c>
      <c r="F3142" s="340">
        <v>214.23</v>
      </c>
    </row>
    <row r="3143" spans="1:6" ht="25.5" customHeight="1" x14ac:dyDescent="0.25">
      <c r="A3143" s="338" t="s">
        <v>4815</v>
      </c>
      <c r="B3143" s="254" t="s">
        <v>8034</v>
      </c>
      <c r="C3143" s="264" t="s">
        <v>52</v>
      </c>
      <c r="D3143" s="340">
        <v>290.95</v>
      </c>
      <c r="E3143" s="340">
        <v>57.64</v>
      </c>
      <c r="F3143" s="340">
        <v>348.59</v>
      </c>
    </row>
    <row r="3144" spans="1:6" ht="25.5" customHeight="1" x14ac:dyDescent="0.25">
      <c r="A3144" s="338" t="s">
        <v>4816</v>
      </c>
      <c r="B3144" s="254" t="s">
        <v>8035</v>
      </c>
      <c r="C3144" s="264" t="s">
        <v>52</v>
      </c>
      <c r="D3144" s="340">
        <v>424.83</v>
      </c>
      <c r="E3144" s="340">
        <v>72.599999999999994</v>
      </c>
      <c r="F3144" s="340">
        <v>497.43</v>
      </c>
    </row>
    <row r="3145" spans="1:6" ht="12.75" customHeight="1" x14ac:dyDescent="0.2">
      <c r="A3145" s="336" t="s">
        <v>4817</v>
      </c>
      <c r="B3145" s="251" t="s">
        <v>8036</v>
      </c>
      <c r="C3145" s="252" t="s">
        <v>52</v>
      </c>
      <c r="D3145" s="337">
        <v>628.66</v>
      </c>
      <c r="E3145" s="337">
        <v>108.54</v>
      </c>
      <c r="F3145" s="337">
        <v>737.2</v>
      </c>
    </row>
    <row r="3146" spans="1:6" ht="12.75" customHeight="1" x14ac:dyDescent="0.25">
      <c r="A3146" s="338" t="s">
        <v>4818</v>
      </c>
      <c r="B3146" s="253" t="s">
        <v>8037</v>
      </c>
      <c r="C3146" s="264" t="s">
        <v>52</v>
      </c>
      <c r="D3146" s="340">
        <v>156.07</v>
      </c>
      <c r="E3146" s="340">
        <v>44.74</v>
      </c>
      <c r="F3146" s="340">
        <v>200.81</v>
      </c>
    </row>
    <row r="3147" spans="1:6" ht="12" customHeight="1" x14ac:dyDescent="0.25">
      <c r="A3147" s="333" t="s">
        <v>4819</v>
      </c>
      <c r="B3147" s="247" t="s">
        <v>8038</v>
      </c>
      <c r="C3147" s="247" t="s">
        <v>52</v>
      </c>
      <c r="D3147" s="334">
        <v>322.13</v>
      </c>
      <c r="E3147" s="335">
        <v>57.64</v>
      </c>
      <c r="F3147" s="335">
        <v>379.77</v>
      </c>
    </row>
    <row r="3148" spans="1:6" ht="12.75" customHeight="1" x14ac:dyDescent="0.25">
      <c r="A3148" s="338" t="s">
        <v>4820</v>
      </c>
      <c r="B3148" s="253" t="s">
        <v>8039</v>
      </c>
      <c r="C3148" s="264" t="s">
        <v>52</v>
      </c>
      <c r="D3148" s="340">
        <v>463.93</v>
      </c>
      <c r="E3148" s="340">
        <v>72.599999999999994</v>
      </c>
      <c r="F3148" s="340">
        <v>536.53</v>
      </c>
    </row>
    <row r="3149" spans="1:6" ht="12.75" customHeight="1" x14ac:dyDescent="0.25">
      <c r="A3149" s="338" t="s">
        <v>4821</v>
      </c>
      <c r="B3149" s="253" t="s">
        <v>8040</v>
      </c>
      <c r="C3149" s="264" t="s">
        <v>52</v>
      </c>
      <c r="D3149" s="340">
        <v>228.54</v>
      </c>
      <c r="E3149" s="340">
        <v>44.74</v>
      </c>
      <c r="F3149" s="340">
        <v>273.27999999999997</v>
      </c>
    </row>
    <row r="3150" spans="1:6" ht="12.75" customHeight="1" x14ac:dyDescent="0.25">
      <c r="A3150" s="338" t="s">
        <v>4822</v>
      </c>
      <c r="B3150" s="253" t="s">
        <v>8041</v>
      </c>
      <c r="C3150" s="264" t="s">
        <v>52</v>
      </c>
      <c r="D3150" s="340">
        <v>399.93</v>
      </c>
      <c r="E3150" s="340">
        <v>57.64</v>
      </c>
      <c r="F3150" s="340">
        <v>457.57</v>
      </c>
    </row>
    <row r="3151" spans="1:6" ht="12.75" customHeight="1" x14ac:dyDescent="0.25">
      <c r="A3151" s="338" t="s">
        <v>4823</v>
      </c>
      <c r="B3151" s="253" t="s">
        <v>8042</v>
      </c>
      <c r="C3151" s="264" t="s">
        <v>52</v>
      </c>
      <c r="D3151" s="340">
        <v>603.25</v>
      </c>
      <c r="E3151" s="340">
        <v>72.599999999999994</v>
      </c>
      <c r="F3151" s="340">
        <v>675.85</v>
      </c>
    </row>
    <row r="3152" spans="1:6" ht="12.75" customHeight="1" x14ac:dyDescent="0.25">
      <c r="A3152" s="338" t="s">
        <v>4824</v>
      </c>
      <c r="B3152" s="253" t="s">
        <v>4825</v>
      </c>
      <c r="C3152" s="264" t="s">
        <v>52</v>
      </c>
      <c r="D3152" s="340">
        <v>33.61</v>
      </c>
      <c r="E3152" s="340">
        <v>26.57</v>
      </c>
      <c r="F3152" s="340">
        <v>60.18</v>
      </c>
    </row>
    <row r="3153" spans="1:6" ht="12.75" customHeight="1" x14ac:dyDescent="0.25">
      <c r="A3153" s="338" t="s">
        <v>4826</v>
      </c>
      <c r="B3153" s="253" t="s">
        <v>4827</v>
      </c>
      <c r="C3153" s="264" t="s">
        <v>52</v>
      </c>
      <c r="D3153" s="340">
        <v>37.270000000000003</v>
      </c>
      <c r="E3153" s="340">
        <v>33.85</v>
      </c>
      <c r="F3153" s="340">
        <v>71.12</v>
      </c>
    </row>
    <row r="3154" spans="1:6" ht="12.75" customHeight="1" x14ac:dyDescent="0.25">
      <c r="A3154" s="338" t="s">
        <v>4828</v>
      </c>
      <c r="B3154" s="253" t="s">
        <v>4829</v>
      </c>
      <c r="C3154" s="264" t="s">
        <v>52</v>
      </c>
      <c r="D3154" s="340">
        <v>67.98</v>
      </c>
      <c r="E3154" s="340">
        <v>57.22</v>
      </c>
      <c r="F3154" s="340">
        <v>125.2</v>
      </c>
    </row>
    <row r="3155" spans="1:6" ht="12.75" customHeight="1" x14ac:dyDescent="0.25">
      <c r="A3155" s="338" t="s">
        <v>4830</v>
      </c>
      <c r="B3155" s="253" t="s">
        <v>8043</v>
      </c>
      <c r="C3155" s="264" t="s">
        <v>52</v>
      </c>
      <c r="D3155" s="340">
        <v>989.8</v>
      </c>
      <c r="E3155" s="340">
        <v>162.81</v>
      </c>
      <c r="F3155" s="340">
        <v>1152.6099999999999</v>
      </c>
    </row>
    <row r="3156" spans="1:6" ht="12.75" customHeight="1" x14ac:dyDescent="0.25">
      <c r="A3156" s="338" t="s">
        <v>4831</v>
      </c>
      <c r="B3156" s="253" t="s">
        <v>8044</v>
      </c>
      <c r="C3156" s="264" t="s">
        <v>52</v>
      </c>
      <c r="D3156" s="340">
        <v>102.34</v>
      </c>
      <c r="E3156" s="340">
        <v>31.83</v>
      </c>
      <c r="F3156" s="340">
        <v>134.16999999999999</v>
      </c>
    </row>
    <row r="3157" spans="1:6" ht="12.75" customHeight="1" x14ac:dyDescent="0.2">
      <c r="A3157" s="336" t="s">
        <v>407</v>
      </c>
      <c r="B3157" s="251" t="s">
        <v>8045</v>
      </c>
      <c r="C3157" s="252" t="s">
        <v>52</v>
      </c>
      <c r="D3157" s="337">
        <v>88.35</v>
      </c>
      <c r="E3157" s="337">
        <v>31.83</v>
      </c>
      <c r="F3157" s="337">
        <v>120.18</v>
      </c>
    </row>
    <row r="3158" spans="1:6" ht="22.9" customHeight="1" x14ac:dyDescent="0.25">
      <c r="A3158" s="338" t="s">
        <v>4832</v>
      </c>
      <c r="B3158" s="253" t="s">
        <v>8046</v>
      </c>
      <c r="C3158" s="264" t="s">
        <v>52</v>
      </c>
      <c r="D3158" s="340">
        <v>130.22999999999999</v>
      </c>
      <c r="E3158" s="340">
        <v>31.83</v>
      </c>
      <c r="F3158" s="340">
        <v>162.06</v>
      </c>
    </row>
    <row r="3159" spans="1:6" ht="22.9" customHeight="1" x14ac:dyDescent="0.25">
      <c r="A3159" s="338" t="s">
        <v>4833</v>
      </c>
      <c r="B3159" s="253" t="s">
        <v>8047</v>
      </c>
      <c r="C3159" s="264" t="s">
        <v>52</v>
      </c>
      <c r="D3159" s="340">
        <v>225.63</v>
      </c>
      <c r="E3159" s="340">
        <v>50.16</v>
      </c>
      <c r="F3159" s="340">
        <v>275.79000000000002</v>
      </c>
    </row>
    <row r="3160" spans="1:6" ht="22.9" customHeight="1" x14ac:dyDescent="0.25">
      <c r="A3160" s="338" t="s">
        <v>4834</v>
      </c>
      <c r="B3160" s="253" t="s">
        <v>8048</v>
      </c>
      <c r="C3160" s="264" t="s">
        <v>52</v>
      </c>
      <c r="D3160" s="340">
        <v>124.65</v>
      </c>
      <c r="E3160" s="340">
        <v>39.31</v>
      </c>
      <c r="F3160" s="340">
        <v>163.96</v>
      </c>
    </row>
    <row r="3161" spans="1:6" ht="22.9" customHeight="1" x14ac:dyDescent="0.25">
      <c r="A3161" s="338" t="s">
        <v>4835</v>
      </c>
      <c r="B3161" s="253" t="s">
        <v>8049</v>
      </c>
      <c r="C3161" s="264" t="s">
        <v>52</v>
      </c>
      <c r="D3161" s="340">
        <v>381.19</v>
      </c>
      <c r="E3161" s="340">
        <v>65.13</v>
      </c>
      <c r="F3161" s="340">
        <v>446.32</v>
      </c>
    </row>
    <row r="3162" spans="1:6" ht="22.9" customHeight="1" x14ac:dyDescent="0.25">
      <c r="A3162" s="338" t="s">
        <v>4836</v>
      </c>
      <c r="B3162" s="253" t="s">
        <v>8050</v>
      </c>
      <c r="C3162" s="264" t="s">
        <v>52</v>
      </c>
      <c r="D3162" s="340">
        <v>100.53</v>
      </c>
      <c r="E3162" s="340">
        <v>27.43</v>
      </c>
      <c r="F3162" s="340">
        <v>127.96</v>
      </c>
    </row>
    <row r="3163" spans="1:6" ht="22.9" customHeight="1" x14ac:dyDescent="0.25">
      <c r="A3163" s="338" t="s">
        <v>4837</v>
      </c>
      <c r="B3163" s="253" t="s">
        <v>8051</v>
      </c>
      <c r="C3163" s="264" t="s">
        <v>52</v>
      </c>
      <c r="D3163" s="340">
        <v>89.12</v>
      </c>
      <c r="E3163" s="340">
        <v>27.43</v>
      </c>
      <c r="F3163" s="340">
        <v>116.55</v>
      </c>
    </row>
    <row r="3164" spans="1:6" ht="22.9" customHeight="1" x14ac:dyDescent="0.25">
      <c r="A3164" s="338" t="s">
        <v>4838</v>
      </c>
      <c r="B3164" s="253" t="s">
        <v>4839</v>
      </c>
      <c r="C3164" s="264" t="s">
        <v>52</v>
      </c>
      <c r="D3164" s="340">
        <v>21.71</v>
      </c>
      <c r="E3164" s="340">
        <v>9.67</v>
      </c>
      <c r="F3164" s="340">
        <v>31.38</v>
      </c>
    </row>
    <row r="3165" spans="1:6" ht="22.9" customHeight="1" x14ac:dyDescent="0.25">
      <c r="A3165" s="338" t="s">
        <v>8052</v>
      </c>
      <c r="B3165" s="253" t="s">
        <v>4840</v>
      </c>
      <c r="C3165" s="264"/>
      <c r="D3165" s="340"/>
      <c r="E3165" s="340"/>
      <c r="F3165" s="340"/>
    </row>
    <row r="3166" spans="1:6" ht="22.9" customHeight="1" x14ac:dyDescent="0.25">
      <c r="A3166" s="338" t="s">
        <v>4841</v>
      </c>
      <c r="B3166" s="253" t="s">
        <v>8053</v>
      </c>
      <c r="C3166" s="264" t="s">
        <v>52</v>
      </c>
      <c r="D3166" s="340">
        <v>10.46</v>
      </c>
      <c r="E3166" s="340">
        <v>1.38</v>
      </c>
      <c r="F3166" s="340">
        <v>11.84</v>
      </c>
    </row>
    <row r="3167" spans="1:6" ht="24" customHeight="1" x14ac:dyDescent="0.25">
      <c r="A3167" s="338" t="s">
        <v>4842</v>
      </c>
      <c r="B3167" s="253" t="s">
        <v>8054</v>
      </c>
      <c r="C3167" s="264" t="s">
        <v>52</v>
      </c>
      <c r="D3167" s="340">
        <v>13.34</v>
      </c>
      <c r="E3167" s="340">
        <v>1.38</v>
      </c>
      <c r="F3167" s="340">
        <v>14.72</v>
      </c>
    </row>
    <row r="3168" spans="1:6" ht="25.5" customHeight="1" x14ac:dyDescent="0.25">
      <c r="A3168" s="336" t="s">
        <v>4843</v>
      </c>
      <c r="B3168" s="272" t="s">
        <v>8055</v>
      </c>
      <c r="C3168" s="266" t="s">
        <v>52</v>
      </c>
      <c r="D3168" s="345">
        <v>18.12</v>
      </c>
      <c r="E3168" s="345">
        <v>1.38</v>
      </c>
      <c r="F3168" s="345">
        <v>19.5</v>
      </c>
    </row>
    <row r="3169" spans="1:6" ht="12.75" customHeight="1" x14ac:dyDescent="0.25">
      <c r="A3169" s="338" t="s">
        <v>4844</v>
      </c>
      <c r="B3169" s="253" t="s">
        <v>8056</v>
      </c>
      <c r="C3169" s="264" t="s">
        <v>52</v>
      </c>
      <c r="D3169" s="340">
        <v>46.09</v>
      </c>
      <c r="E3169" s="340">
        <v>1.38</v>
      </c>
      <c r="F3169" s="340">
        <v>47.47</v>
      </c>
    </row>
    <row r="3170" spans="1:6" ht="12.75" customHeight="1" x14ac:dyDescent="0.25">
      <c r="A3170" s="338" t="s">
        <v>4845</v>
      </c>
      <c r="B3170" s="253" t="s">
        <v>8057</v>
      </c>
      <c r="C3170" s="264" t="s">
        <v>52</v>
      </c>
      <c r="D3170" s="340">
        <v>35.89</v>
      </c>
      <c r="E3170" s="340">
        <v>1.38</v>
      </c>
      <c r="F3170" s="340">
        <v>37.270000000000003</v>
      </c>
    </row>
    <row r="3171" spans="1:6" ht="12.75" customHeight="1" x14ac:dyDescent="0.25">
      <c r="A3171" s="338" t="s">
        <v>4846</v>
      </c>
      <c r="B3171" s="253" t="s">
        <v>4847</v>
      </c>
      <c r="C3171" s="264" t="s">
        <v>52</v>
      </c>
      <c r="D3171" s="340">
        <v>101.42</v>
      </c>
      <c r="E3171" s="340">
        <v>2.0699999999999998</v>
      </c>
      <c r="F3171" s="340">
        <v>103.49</v>
      </c>
    </row>
    <row r="3172" spans="1:6" ht="12.75" customHeight="1" x14ac:dyDescent="0.25">
      <c r="A3172" s="338" t="s">
        <v>4848</v>
      </c>
      <c r="B3172" s="253" t="s">
        <v>4849</v>
      </c>
      <c r="C3172" s="264" t="s">
        <v>52</v>
      </c>
      <c r="D3172" s="340">
        <v>129.13</v>
      </c>
      <c r="E3172" s="340">
        <v>2.0699999999999998</v>
      </c>
      <c r="F3172" s="340">
        <v>131.19999999999999</v>
      </c>
    </row>
    <row r="3173" spans="1:6" ht="22.9" customHeight="1" x14ac:dyDescent="0.25">
      <c r="A3173" s="338" t="s">
        <v>4850</v>
      </c>
      <c r="B3173" s="253" t="s">
        <v>4851</v>
      </c>
      <c r="C3173" s="264" t="s">
        <v>52</v>
      </c>
      <c r="D3173" s="340">
        <v>207.45</v>
      </c>
      <c r="E3173" s="340">
        <v>2.0699999999999998</v>
      </c>
      <c r="F3173" s="340">
        <v>209.52</v>
      </c>
    </row>
    <row r="3174" spans="1:6" ht="22.9" customHeight="1" x14ac:dyDescent="0.25">
      <c r="A3174" s="338" t="s">
        <v>4852</v>
      </c>
      <c r="B3174" s="253" t="s">
        <v>4853</v>
      </c>
      <c r="C3174" s="264" t="s">
        <v>52</v>
      </c>
      <c r="D3174" s="340">
        <v>314.13</v>
      </c>
      <c r="E3174" s="340">
        <v>2.0699999999999998</v>
      </c>
      <c r="F3174" s="340">
        <v>316.2</v>
      </c>
    </row>
    <row r="3175" spans="1:6" ht="22.9" customHeight="1" x14ac:dyDescent="0.25">
      <c r="A3175" s="338" t="s">
        <v>4854</v>
      </c>
      <c r="B3175" s="253" t="s">
        <v>4855</v>
      </c>
      <c r="C3175" s="264" t="s">
        <v>52</v>
      </c>
      <c r="D3175" s="340">
        <v>468.84</v>
      </c>
      <c r="E3175" s="340">
        <v>2.0699999999999998</v>
      </c>
      <c r="F3175" s="340">
        <v>470.91</v>
      </c>
    </row>
    <row r="3176" spans="1:6" ht="22.9" customHeight="1" x14ac:dyDescent="0.25">
      <c r="A3176" s="338" t="s">
        <v>4856</v>
      </c>
      <c r="B3176" s="253" t="s">
        <v>4857</v>
      </c>
      <c r="C3176" s="264" t="s">
        <v>52</v>
      </c>
      <c r="D3176" s="340">
        <v>738.64</v>
      </c>
      <c r="E3176" s="340">
        <v>2.0699999999999998</v>
      </c>
      <c r="F3176" s="340">
        <v>740.71</v>
      </c>
    </row>
    <row r="3177" spans="1:6" ht="22.9" customHeight="1" x14ac:dyDescent="0.25">
      <c r="A3177" s="338" t="s">
        <v>4858</v>
      </c>
      <c r="B3177" s="253" t="s">
        <v>4859</v>
      </c>
      <c r="C3177" s="264" t="s">
        <v>52</v>
      </c>
      <c r="D3177" s="340">
        <v>1034.04</v>
      </c>
      <c r="E3177" s="340">
        <v>2.0699999999999998</v>
      </c>
      <c r="F3177" s="340">
        <v>1036.1099999999999</v>
      </c>
    </row>
    <row r="3178" spans="1:6" ht="22.9" customHeight="1" x14ac:dyDescent="0.25">
      <c r="A3178" s="338" t="s">
        <v>4860</v>
      </c>
      <c r="B3178" s="253" t="s">
        <v>4861</v>
      </c>
      <c r="C3178" s="264" t="s">
        <v>52</v>
      </c>
      <c r="D3178" s="340">
        <v>1563.82</v>
      </c>
      <c r="E3178" s="340">
        <v>2.0699999999999998</v>
      </c>
      <c r="F3178" s="340">
        <v>1565.89</v>
      </c>
    </row>
    <row r="3179" spans="1:6" ht="22.9" customHeight="1" x14ac:dyDescent="0.25">
      <c r="A3179" s="338" t="s">
        <v>8058</v>
      </c>
      <c r="B3179" s="253" t="s">
        <v>4862</v>
      </c>
      <c r="C3179" s="264"/>
      <c r="D3179" s="340"/>
      <c r="E3179" s="340"/>
      <c r="F3179" s="340"/>
    </row>
    <row r="3180" spans="1:6" ht="22.9" customHeight="1" x14ac:dyDescent="0.25">
      <c r="A3180" s="338" t="s">
        <v>4863</v>
      </c>
      <c r="B3180" s="253" t="s">
        <v>8059</v>
      </c>
      <c r="C3180" s="264" t="s">
        <v>52</v>
      </c>
      <c r="D3180" s="340">
        <v>595.26</v>
      </c>
      <c r="E3180" s="340">
        <v>29.17</v>
      </c>
      <c r="F3180" s="340">
        <v>624.42999999999995</v>
      </c>
    </row>
    <row r="3181" spans="1:6" ht="12.75" customHeight="1" x14ac:dyDescent="0.25">
      <c r="A3181" s="338" t="s">
        <v>4864</v>
      </c>
      <c r="B3181" s="253" t="s">
        <v>8060</v>
      </c>
      <c r="C3181" s="264" t="s">
        <v>52</v>
      </c>
      <c r="D3181" s="340">
        <v>704.04</v>
      </c>
      <c r="E3181" s="340">
        <v>29.17</v>
      </c>
      <c r="F3181" s="340">
        <v>733.21</v>
      </c>
    </row>
    <row r="3182" spans="1:6" ht="12.75" customHeight="1" x14ac:dyDescent="0.25">
      <c r="A3182" s="338" t="s">
        <v>4865</v>
      </c>
      <c r="B3182" s="253" t="s">
        <v>8061</v>
      </c>
      <c r="C3182" s="264" t="s">
        <v>52</v>
      </c>
      <c r="D3182" s="340">
        <v>865.16</v>
      </c>
      <c r="E3182" s="340">
        <v>29.17</v>
      </c>
      <c r="F3182" s="340">
        <v>894.33</v>
      </c>
    </row>
    <row r="3183" spans="1:6" ht="22.9" customHeight="1" x14ac:dyDescent="0.25">
      <c r="A3183" s="338" t="s">
        <v>4866</v>
      </c>
      <c r="B3183" s="253" t="s">
        <v>8062</v>
      </c>
      <c r="C3183" s="264" t="s">
        <v>52</v>
      </c>
      <c r="D3183" s="340">
        <v>1308.03</v>
      </c>
      <c r="E3183" s="340">
        <v>29.17</v>
      </c>
      <c r="F3183" s="340">
        <v>1337.2</v>
      </c>
    </row>
    <row r="3184" spans="1:6" ht="12" customHeight="1" x14ac:dyDescent="0.25">
      <c r="A3184" s="333" t="s">
        <v>4867</v>
      </c>
      <c r="B3184" s="247" t="s">
        <v>8063</v>
      </c>
      <c r="C3184" s="247" t="s">
        <v>52</v>
      </c>
      <c r="D3184" s="334">
        <v>1085.51</v>
      </c>
      <c r="E3184" s="335">
        <v>29.17</v>
      </c>
      <c r="F3184" s="335">
        <v>1114.68</v>
      </c>
    </row>
    <row r="3185" spans="1:6" ht="22.9" customHeight="1" x14ac:dyDescent="0.25">
      <c r="A3185" s="338" t="s">
        <v>4868</v>
      </c>
      <c r="B3185" s="253" t="s">
        <v>8064</v>
      </c>
      <c r="C3185" s="264" t="s">
        <v>52</v>
      </c>
      <c r="D3185" s="340">
        <v>519.80999999999995</v>
      </c>
      <c r="E3185" s="340">
        <v>29.17</v>
      </c>
      <c r="F3185" s="340">
        <v>548.98</v>
      </c>
    </row>
    <row r="3186" spans="1:6" ht="22.9" customHeight="1" x14ac:dyDescent="0.25">
      <c r="A3186" s="338" t="s">
        <v>4869</v>
      </c>
      <c r="B3186" s="253" t="s">
        <v>8065</v>
      </c>
      <c r="C3186" s="264" t="s">
        <v>52</v>
      </c>
      <c r="D3186" s="340">
        <v>523.4</v>
      </c>
      <c r="E3186" s="340">
        <v>29.17</v>
      </c>
      <c r="F3186" s="340">
        <v>552.57000000000005</v>
      </c>
    </row>
    <row r="3187" spans="1:6" ht="22.9" customHeight="1" x14ac:dyDescent="0.25">
      <c r="A3187" s="338" t="s">
        <v>4870</v>
      </c>
      <c r="B3187" s="253" t="s">
        <v>8066</v>
      </c>
      <c r="C3187" s="264" t="s">
        <v>52</v>
      </c>
      <c r="D3187" s="340">
        <v>649.80999999999995</v>
      </c>
      <c r="E3187" s="340">
        <v>29.17</v>
      </c>
      <c r="F3187" s="340">
        <v>678.98</v>
      </c>
    </row>
    <row r="3188" spans="1:6" ht="22.9" customHeight="1" x14ac:dyDescent="0.25">
      <c r="A3188" s="338" t="s">
        <v>4871</v>
      </c>
      <c r="B3188" s="253" t="s">
        <v>8067</v>
      </c>
      <c r="C3188" s="264" t="s">
        <v>52</v>
      </c>
      <c r="D3188" s="340">
        <v>792.11</v>
      </c>
      <c r="E3188" s="340">
        <v>29.17</v>
      </c>
      <c r="F3188" s="340">
        <v>821.28</v>
      </c>
    </row>
    <row r="3189" spans="1:6" ht="22.9" customHeight="1" x14ac:dyDescent="0.25">
      <c r="A3189" s="338" t="s">
        <v>4872</v>
      </c>
      <c r="B3189" s="253" t="s">
        <v>8068</v>
      </c>
      <c r="C3189" s="264" t="s">
        <v>52</v>
      </c>
      <c r="D3189" s="340">
        <v>889.03</v>
      </c>
      <c r="E3189" s="340">
        <v>29.17</v>
      </c>
      <c r="F3189" s="340">
        <v>918.2</v>
      </c>
    </row>
    <row r="3190" spans="1:6" ht="22.9" customHeight="1" x14ac:dyDescent="0.25">
      <c r="A3190" s="338" t="s">
        <v>4873</v>
      </c>
      <c r="B3190" s="253" t="s">
        <v>8069</v>
      </c>
      <c r="C3190" s="264" t="s">
        <v>52</v>
      </c>
      <c r="D3190" s="340">
        <v>1051.6600000000001</v>
      </c>
      <c r="E3190" s="340">
        <v>29.17</v>
      </c>
      <c r="F3190" s="340">
        <v>1080.83</v>
      </c>
    </row>
    <row r="3191" spans="1:6" ht="22.9" customHeight="1" x14ac:dyDescent="0.25">
      <c r="A3191" s="338" t="s">
        <v>4874</v>
      </c>
      <c r="B3191" s="253" t="s">
        <v>8070</v>
      </c>
      <c r="C3191" s="264" t="s">
        <v>52</v>
      </c>
      <c r="D3191" s="340">
        <v>1391.96</v>
      </c>
      <c r="E3191" s="340">
        <v>29.17</v>
      </c>
      <c r="F3191" s="340">
        <v>1421.13</v>
      </c>
    </row>
    <row r="3192" spans="1:6" ht="25.5" customHeight="1" x14ac:dyDescent="0.25">
      <c r="A3192" s="338" t="s">
        <v>8071</v>
      </c>
      <c r="B3192" s="254" t="s">
        <v>8072</v>
      </c>
      <c r="C3192" s="264"/>
      <c r="D3192" s="340"/>
      <c r="E3192" s="340"/>
      <c r="F3192" s="340"/>
    </row>
    <row r="3193" spans="1:6" ht="25.5" customHeight="1" x14ac:dyDescent="0.25">
      <c r="A3193" s="338" t="s">
        <v>4875</v>
      </c>
      <c r="B3193" s="254" t="s">
        <v>8073</v>
      </c>
      <c r="C3193" s="264" t="s">
        <v>52</v>
      </c>
      <c r="D3193" s="340">
        <v>170.13</v>
      </c>
      <c r="E3193" s="340">
        <v>17.5</v>
      </c>
      <c r="F3193" s="340">
        <v>187.63</v>
      </c>
    </row>
    <row r="3194" spans="1:6" ht="25.5" customHeight="1" x14ac:dyDescent="0.25">
      <c r="A3194" s="338" t="s">
        <v>4876</v>
      </c>
      <c r="B3194" s="254" t="s">
        <v>8074</v>
      </c>
      <c r="C3194" s="264" t="s">
        <v>52</v>
      </c>
      <c r="D3194" s="340">
        <v>266.08</v>
      </c>
      <c r="E3194" s="340">
        <v>23.34</v>
      </c>
      <c r="F3194" s="340">
        <v>289.42</v>
      </c>
    </row>
    <row r="3195" spans="1:6" ht="25.5" customHeight="1" x14ac:dyDescent="0.25">
      <c r="A3195" s="338" t="s">
        <v>4877</v>
      </c>
      <c r="B3195" s="254" t="s">
        <v>8075</v>
      </c>
      <c r="C3195" s="264" t="s">
        <v>52</v>
      </c>
      <c r="D3195" s="340">
        <v>284.29000000000002</v>
      </c>
      <c r="E3195" s="340">
        <v>23.34</v>
      </c>
      <c r="F3195" s="340">
        <v>307.63</v>
      </c>
    </row>
    <row r="3196" spans="1:6" ht="25.5" customHeight="1" x14ac:dyDescent="0.25">
      <c r="A3196" s="338" t="s">
        <v>8076</v>
      </c>
      <c r="B3196" s="254" t="s">
        <v>4878</v>
      </c>
      <c r="C3196" s="264"/>
      <c r="D3196" s="340"/>
      <c r="E3196" s="340"/>
      <c r="F3196" s="340"/>
    </row>
    <row r="3197" spans="1:6" ht="25.5" customHeight="1" x14ac:dyDescent="0.25">
      <c r="A3197" s="338" t="s">
        <v>4879</v>
      </c>
      <c r="B3197" s="254" t="s">
        <v>8077</v>
      </c>
      <c r="C3197" s="264" t="s">
        <v>52</v>
      </c>
      <c r="D3197" s="340">
        <v>480.05</v>
      </c>
      <c r="E3197" s="340">
        <v>33.32</v>
      </c>
      <c r="F3197" s="340">
        <v>513.37</v>
      </c>
    </row>
    <row r="3198" spans="1:6" ht="25.5" customHeight="1" x14ac:dyDescent="0.25">
      <c r="A3198" s="338" t="s">
        <v>4880</v>
      </c>
      <c r="B3198" s="254" t="s">
        <v>8078</v>
      </c>
      <c r="C3198" s="264" t="s">
        <v>52</v>
      </c>
      <c r="D3198" s="340">
        <v>635.12</v>
      </c>
      <c r="E3198" s="340">
        <v>33.32</v>
      </c>
      <c r="F3198" s="340">
        <v>668.44</v>
      </c>
    </row>
    <row r="3199" spans="1:6" ht="25.5" customHeight="1" x14ac:dyDescent="0.25">
      <c r="A3199" s="338" t="s">
        <v>4881</v>
      </c>
      <c r="B3199" s="254" t="s">
        <v>8079</v>
      </c>
      <c r="C3199" s="264" t="s">
        <v>52</v>
      </c>
      <c r="D3199" s="340">
        <v>738.19</v>
      </c>
      <c r="E3199" s="340">
        <v>33.32</v>
      </c>
      <c r="F3199" s="340">
        <v>771.51</v>
      </c>
    </row>
    <row r="3200" spans="1:6" ht="25.5" customHeight="1" x14ac:dyDescent="0.25">
      <c r="A3200" s="338" t="s">
        <v>4882</v>
      </c>
      <c r="B3200" s="254" t="s">
        <v>8080</v>
      </c>
      <c r="C3200" s="264" t="s">
        <v>52</v>
      </c>
      <c r="D3200" s="340">
        <v>873.69</v>
      </c>
      <c r="E3200" s="340">
        <v>33.32</v>
      </c>
      <c r="F3200" s="340">
        <v>907.01</v>
      </c>
    </row>
    <row r="3201" spans="1:6" ht="12.75" customHeight="1" x14ac:dyDescent="0.2">
      <c r="A3201" s="336" t="s">
        <v>4883</v>
      </c>
      <c r="B3201" s="251" t="s">
        <v>8081</v>
      </c>
      <c r="C3201" s="252" t="s">
        <v>52</v>
      </c>
      <c r="D3201" s="337">
        <v>970.65</v>
      </c>
      <c r="E3201" s="337">
        <v>35.81</v>
      </c>
      <c r="F3201" s="337">
        <v>1006.46</v>
      </c>
    </row>
    <row r="3202" spans="1:6" ht="12.75" customHeight="1" x14ac:dyDescent="0.25">
      <c r="A3202" s="338" t="s">
        <v>4884</v>
      </c>
      <c r="B3202" s="253" t="s">
        <v>8082</v>
      </c>
      <c r="C3202" s="264" t="s">
        <v>52</v>
      </c>
      <c r="D3202" s="340">
        <v>1291.08</v>
      </c>
      <c r="E3202" s="340">
        <v>35.81</v>
      </c>
      <c r="F3202" s="340">
        <v>1326.89</v>
      </c>
    </row>
    <row r="3203" spans="1:6" ht="12.75" customHeight="1" x14ac:dyDescent="0.25">
      <c r="A3203" s="338" t="s">
        <v>4885</v>
      </c>
      <c r="B3203" s="253" t="s">
        <v>8083</v>
      </c>
      <c r="C3203" s="264" t="s">
        <v>569</v>
      </c>
      <c r="D3203" s="340">
        <v>115.15</v>
      </c>
      <c r="E3203" s="340">
        <v>18.239999999999998</v>
      </c>
      <c r="F3203" s="340">
        <v>133.38999999999999</v>
      </c>
    </row>
    <row r="3204" spans="1:6" ht="12.75" customHeight="1" x14ac:dyDescent="0.25">
      <c r="A3204" s="338" t="s">
        <v>4886</v>
      </c>
      <c r="B3204" s="253" t="s">
        <v>8084</v>
      </c>
      <c r="C3204" s="264" t="s">
        <v>569</v>
      </c>
      <c r="D3204" s="340">
        <v>165.37</v>
      </c>
      <c r="E3204" s="340">
        <v>18.239999999999998</v>
      </c>
      <c r="F3204" s="340">
        <v>183.61</v>
      </c>
    </row>
    <row r="3205" spans="1:6" ht="12.75" customHeight="1" x14ac:dyDescent="0.25">
      <c r="A3205" s="338" t="s">
        <v>4887</v>
      </c>
      <c r="B3205" s="253" t="s">
        <v>8085</v>
      </c>
      <c r="C3205" s="264" t="s">
        <v>569</v>
      </c>
      <c r="D3205" s="340">
        <v>225.95</v>
      </c>
      <c r="E3205" s="340">
        <v>19.91</v>
      </c>
      <c r="F3205" s="340">
        <v>245.86</v>
      </c>
    </row>
    <row r="3206" spans="1:6" ht="12.75" customHeight="1" x14ac:dyDescent="0.25">
      <c r="A3206" s="338" t="s">
        <v>4888</v>
      </c>
      <c r="B3206" s="253" t="s">
        <v>8086</v>
      </c>
      <c r="C3206" s="264" t="s">
        <v>569</v>
      </c>
      <c r="D3206" s="340">
        <v>342.26</v>
      </c>
      <c r="E3206" s="340">
        <v>21.56</v>
      </c>
      <c r="F3206" s="340">
        <v>363.82</v>
      </c>
    </row>
    <row r="3207" spans="1:6" ht="12.75" customHeight="1" x14ac:dyDescent="0.25">
      <c r="A3207" s="338" t="s">
        <v>4889</v>
      </c>
      <c r="B3207" s="253" t="s">
        <v>8087</v>
      </c>
      <c r="C3207" s="264" t="s">
        <v>569</v>
      </c>
      <c r="D3207" s="340">
        <v>408.36</v>
      </c>
      <c r="E3207" s="340">
        <v>23.23</v>
      </c>
      <c r="F3207" s="340">
        <v>431.59</v>
      </c>
    </row>
    <row r="3208" spans="1:6" ht="12.75" customHeight="1" x14ac:dyDescent="0.25">
      <c r="A3208" s="338" t="s">
        <v>4890</v>
      </c>
      <c r="B3208" s="253" t="s">
        <v>8088</v>
      </c>
      <c r="C3208" s="264" t="s">
        <v>569</v>
      </c>
      <c r="D3208" s="340">
        <v>545.32000000000005</v>
      </c>
      <c r="E3208" s="340">
        <v>24.88</v>
      </c>
      <c r="F3208" s="340">
        <v>570.20000000000005</v>
      </c>
    </row>
    <row r="3209" spans="1:6" ht="12.75" customHeight="1" x14ac:dyDescent="0.25">
      <c r="A3209" s="338" t="s">
        <v>4891</v>
      </c>
      <c r="B3209" s="253" t="s">
        <v>8089</v>
      </c>
      <c r="C3209" s="264" t="s">
        <v>569</v>
      </c>
      <c r="D3209" s="340">
        <v>699.14</v>
      </c>
      <c r="E3209" s="340">
        <v>26.54</v>
      </c>
      <c r="F3209" s="340">
        <v>725.68</v>
      </c>
    </row>
    <row r="3210" spans="1:6" ht="12.75" customHeight="1" x14ac:dyDescent="0.25">
      <c r="A3210" s="338" t="s">
        <v>4892</v>
      </c>
      <c r="B3210" s="253" t="s">
        <v>8090</v>
      </c>
      <c r="C3210" s="264" t="s">
        <v>569</v>
      </c>
      <c r="D3210" s="340">
        <v>308.83999999999997</v>
      </c>
      <c r="E3210" s="340">
        <v>23.23</v>
      </c>
      <c r="F3210" s="340">
        <v>332.07</v>
      </c>
    </row>
    <row r="3211" spans="1:6" ht="12.75" customHeight="1" x14ac:dyDescent="0.25">
      <c r="A3211" s="338" t="s">
        <v>4893</v>
      </c>
      <c r="B3211" s="253" t="s">
        <v>8091</v>
      </c>
      <c r="C3211" s="264" t="s">
        <v>569</v>
      </c>
      <c r="D3211" s="340">
        <v>341.39</v>
      </c>
      <c r="E3211" s="340">
        <v>18.239999999999998</v>
      </c>
      <c r="F3211" s="340">
        <v>359.63</v>
      </c>
    </row>
    <row r="3212" spans="1:6" ht="12.75" customHeight="1" x14ac:dyDescent="0.25">
      <c r="A3212" s="338" t="s">
        <v>4894</v>
      </c>
      <c r="B3212" s="253" t="s">
        <v>8092</v>
      </c>
      <c r="C3212" s="264" t="s">
        <v>569</v>
      </c>
      <c r="D3212" s="340">
        <v>405.52</v>
      </c>
      <c r="E3212" s="340">
        <v>23.23</v>
      </c>
      <c r="F3212" s="340">
        <v>428.75</v>
      </c>
    </row>
    <row r="3213" spans="1:6" ht="12.75" customHeight="1" x14ac:dyDescent="0.25">
      <c r="A3213" s="338" t="s">
        <v>4895</v>
      </c>
      <c r="B3213" s="253" t="s">
        <v>8093</v>
      </c>
      <c r="C3213" s="264" t="s">
        <v>569</v>
      </c>
      <c r="D3213" s="340">
        <v>645.75</v>
      </c>
      <c r="E3213" s="340">
        <v>26.54</v>
      </c>
      <c r="F3213" s="340">
        <v>672.29</v>
      </c>
    </row>
    <row r="3214" spans="1:6" ht="12.75" customHeight="1" x14ac:dyDescent="0.25">
      <c r="A3214" s="338" t="s">
        <v>4896</v>
      </c>
      <c r="B3214" s="253" t="s">
        <v>8094</v>
      </c>
      <c r="C3214" s="264" t="s">
        <v>569</v>
      </c>
      <c r="D3214" s="340">
        <v>539.72</v>
      </c>
      <c r="E3214" s="340">
        <v>19.91</v>
      </c>
      <c r="F3214" s="340">
        <v>559.63</v>
      </c>
    </row>
    <row r="3215" spans="1:6" ht="12.75" customHeight="1" x14ac:dyDescent="0.25">
      <c r="A3215" s="338" t="s">
        <v>4897</v>
      </c>
      <c r="B3215" s="253" t="s">
        <v>8095</v>
      </c>
      <c r="C3215" s="264" t="s">
        <v>569</v>
      </c>
      <c r="D3215" s="340">
        <v>637.79999999999995</v>
      </c>
      <c r="E3215" s="340">
        <v>23.23</v>
      </c>
      <c r="F3215" s="340">
        <v>661.03</v>
      </c>
    </row>
    <row r="3216" spans="1:6" ht="12.75" customHeight="1" x14ac:dyDescent="0.25">
      <c r="A3216" s="338" t="s">
        <v>4898</v>
      </c>
      <c r="B3216" s="253" t="s">
        <v>8096</v>
      </c>
      <c r="C3216" s="264" t="s">
        <v>569</v>
      </c>
      <c r="D3216" s="340">
        <v>1129.68</v>
      </c>
      <c r="E3216" s="340">
        <v>26.54</v>
      </c>
      <c r="F3216" s="340">
        <v>1156.22</v>
      </c>
    </row>
    <row r="3217" spans="1:6" ht="12.75" customHeight="1" x14ac:dyDescent="0.2">
      <c r="A3217" s="336" t="s">
        <v>4899</v>
      </c>
      <c r="B3217" s="251" t="s">
        <v>4900</v>
      </c>
      <c r="C3217" s="252" t="s">
        <v>569</v>
      </c>
      <c r="D3217" s="337">
        <v>300.49</v>
      </c>
      <c r="E3217" s="337">
        <v>18.239999999999998</v>
      </c>
      <c r="F3217" s="337">
        <v>318.73</v>
      </c>
    </row>
    <row r="3218" spans="1:6" ht="12.75" customHeight="1" x14ac:dyDescent="0.25">
      <c r="A3218" s="338" t="s">
        <v>4901</v>
      </c>
      <c r="B3218" s="253" t="s">
        <v>4902</v>
      </c>
      <c r="C3218" s="264" t="s">
        <v>569</v>
      </c>
      <c r="D3218" s="340">
        <v>344.03</v>
      </c>
      <c r="E3218" s="340">
        <v>19.91</v>
      </c>
      <c r="F3218" s="340">
        <v>363.94</v>
      </c>
    </row>
    <row r="3219" spans="1:6" ht="12.75" customHeight="1" x14ac:dyDescent="0.25">
      <c r="A3219" s="338" t="s">
        <v>8097</v>
      </c>
      <c r="B3219" s="253" t="s">
        <v>4903</v>
      </c>
      <c r="C3219" s="264"/>
      <c r="D3219" s="340"/>
      <c r="E3219" s="340"/>
      <c r="F3219" s="340"/>
    </row>
    <row r="3220" spans="1:6" ht="12.75" customHeight="1" x14ac:dyDescent="0.25">
      <c r="A3220" s="338" t="s">
        <v>4904</v>
      </c>
      <c r="B3220" s="253" t="s">
        <v>8098</v>
      </c>
      <c r="C3220" s="264" t="s">
        <v>569</v>
      </c>
      <c r="D3220" s="340">
        <v>460.03</v>
      </c>
      <c r="E3220" s="340">
        <v>23.23</v>
      </c>
      <c r="F3220" s="340">
        <v>483.26</v>
      </c>
    </row>
    <row r="3221" spans="1:6" ht="12.75" customHeight="1" x14ac:dyDescent="0.25">
      <c r="A3221" s="338" t="s">
        <v>4905</v>
      </c>
      <c r="B3221" s="253" t="s">
        <v>8099</v>
      </c>
      <c r="C3221" s="264" t="s">
        <v>569</v>
      </c>
      <c r="D3221" s="340">
        <v>626.78</v>
      </c>
      <c r="E3221" s="340">
        <v>26.54</v>
      </c>
      <c r="F3221" s="340">
        <v>653.32000000000005</v>
      </c>
    </row>
    <row r="3222" spans="1:6" ht="12.75" customHeight="1" x14ac:dyDescent="0.25">
      <c r="A3222" s="338" t="s">
        <v>4906</v>
      </c>
      <c r="B3222" s="253" t="s">
        <v>8100</v>
      </c>
      <c r="C3222" s="264" t="s">
        <v>569</v>
      </c>
      <c r="D3222" s="340">
        <v>876.85</v>
      </c>
      <c r="E3222" s="340">
        <v>29.86</v>
      </c>
      <c r="F3222" s="340">
        <v>906.71</v>
      </c>
    </row>
    <row r="3223" spans="1:6" ht="12.75" customHeight="1" x14ac:dyDescent="0.25">
      <c r="A3223" s="338" t="s">
        <v>4907</v>
      </c>
      <c r="B3223" s="253" t="s">
        <v>8101</v>
      </c>
      <c r="C3223" s="264" t="s">
        <v>569</v>
      </c>
      <c r="D3223" s="340">
        <v>1418.66</v>
      </c>
      <c r="E3223" s="340">
        <v>33.18</v>
      </c>
      <c r="F3223" s="340">
        <v>1451.84</v>
      </c>
    </row>
    <row r="3224" spans="1:6" ht="12.75" customHeight="1" x14ac:dyDescent="0.25">
      <c r="A3224" s="338" t="s">
        <v>4908</v>
      </c>
      <c r="B3224" s="253" t="s">
        <v>8102</v>
      </c>
      <c r="C3224" s="264" t="s">
        <v>569</v>
      </c>
      <c r="D3224" s="340">
        <v>356.7</v>
      </c>
      <c r="E3224" s="340">
        <v>23.23</v>
      </c>
      <c r="F3224" s="340">
        <v>379.93</v>
      </c>
    </row>
    <row r="3225" spans="1:6" ht="12.75" customHeight="1" x14ac:dyDescent="0.25">
      <c r="A3225" s="338" t="s">
        <v>4909</v>
      </c>
      <c r="B3225" s="253" t="s">
        <v>8103</v>
      </c>
      <c r="C3225" s="264" t="s">
        <v>569</v>
      </c>
      <c r="D3225" s="340">
        <v>357.56</v>
      </c>
      <c r="E3225" s="340">
        <v>23.23</v>
      </c>
      <c r="F3225" s="340">
        <v>380.79</v>
      </c>
    </row>
    <row r="3226" spans="1:6" ht="12" customHeight="1" x14ac:dyDescent="0.25">
      <c r="A3226" s="333" t="s">
        <v>4910</v>
      </c>
      <c r="B3226" s="247" t="s">
        <v>8104</v>
      </c>
      <c r="C3226" s="247" t="s">
        <v>569</v>
      </c>
      <c r="D3226" s="334">
        <v>726.58</v>
      </c>
      <c r="E3226" s="335">
        <v>26.54</v>
      </c>
      <c r="F3226" s="335">
        <v>753.12</v>
      </c>
    </row>
    <row r="3227" spans="1:6" ht="12.75" customHeight="1" x14ac:dyDescent="0.25">
      <c r="A3227" s="338" t="s">
        <v>4911</v>
      </c>
      <c r="B3227" s="253" t="s">
        <v>8105</v>
      </c>
      <c r="C3227" s="264" t="s">
        <v>569</v>
      </c>
      <c r="D3227" s="340">
        <v>863.55</v>
      </c>
      <c r="E3227" s="340">
        <v>29.86</v>
      </c>
      <c r="F3227" s="340">
        <v>893.41</v>
      </c>
    </row>
    <row r="3228" spans="1:6" ht="12.75" customHeight="1" x14ac:dyDescent="0.25">
      <c r="A3228" s="338" t="s">
        <v>4912</v>
      </c>
      <c r="B3228" s="253" t="s">
        <v>8106</v>
      </c>
      <c r="C3228" s="264" t="s">
        <v>569</v>
      </c>
      <c r="D3228" s="340">
        <v>1264.1500000000001</v>
      </c>
      <c r="E3228" s="340">
        <v>33.18</v>
      </c>
      <c r="F3228" s="340">
        <v>1297.33</v>
      </c>
    </row>
    <row r="3229" spans="1:6" ht="12.75" customHeight="1" x14ac:dyDescent="0.25">
      <c r="A3229" s="338" t="s">
        <v>8107</v>
      </c>
      <c r="B3229" s="253" t="s">
        <v>8108</v>
      </c>
      <c r="C3229" s="264"/>
      <c r="D3229" s="340"/>
      <c r="E3229" s="340"/>
      <c r="F3229" s="340"/>
    </row>
    <row r="3230" spans="1:6" ht="12.75" customHeight="1" x14ac:dyDescent="0.25">
      <c r="A3230" s="338" t="s">
        <v>4913</v>
      </c>
      <c r="B3230" s="253" t="s">
        <v>4914</v>
      </c>
      <c r="C3230" s="264" t="s">
        <v>52</v>
      </c>
      <c r="D3230" s="340">
        <v>1.83</v>
      </c>
      <c r="E3230" s="340">
        <v>57.22</v>
      </c>
      <c r="F3230" s="340">
        <v>59.05</v>
      </c>
    </row>
    <row r="3231" spans="1:6" ht="12.75" customHeight="1" x14ac:dyDescent="0.25">
      <c r="A3231" s="338" t="s">
        <v>4915</v>
      </c>
      <c r="B3231" s="253" t="s">
        <v>4916</v>
      </c>
      <c r="C3231" s="264" t="s">
        <v>52</v>
      </c>
      <c r="D3231" s="340">
        <v>66.209999999999994</v>
      </c>
      <c r="E3231" s="340">
        <v>33.29</v>
      </c>
      <c r="F3231" s="340">
        <v>99.5</v>
      </c>
    </row>
    <row r="3232" spans="1:6" ht="12.75" customHeight="1" x14ac:dyDescent="0.25">
      <c r="A3232" s="338" t="s">
        <v>8109</v>
      </c>
      <c r="B3232" s="253" t="s">
        <v>4917</v>
      </c>
      <c r="C3232" s="264"/>
      <c r="D3232" s="340"/>
      <c r="E3232" s="340"/>
      <c r="F3232" s="340"/>
    </row>
    <row r="3233" spans="1:6" ht="12.75" customHeight="1" x14ac:dyDescent="0.25">
      <c r="A3233" s="338" t="s">
        <v>4918</v>
      </c>
      <c r="B3233" s="253" t="s">
        <v>8110</v>
      </c>
      <c r="C3233" s="264" t="s">
        <v>52</v>
      </c>
      <c r="D3233" s="340">
        <v>77.349999999999994</v>
      </c>
      <c r="E3233" s="340">
        <v>58.06</v>
      </c>
      <c r="F3233" s="340">
        <v>135.41</v>
      </c>
    </row>
    <row r="3234" spans="1:6" ht="12.75" customHeight="1" x14ac:dyDescent="0.25">
      <c r="A3234" s="338" t="s">
        <v>4919</v>
      </c>
      <c r="B3234" s="253" t="s">
        <v>8111</v>
      </c>
      <c r="C3234" s="264" t="s">
        <v>52</v>
      </c>
      <c r="D3234" s="340">
        <v>82.8</v>
      </c>
      <c r="E3234" s="340">
        <v>66.349999999999994</v>
      </c>
      <c r="F3234" s="340">
        <v>149.15</v>
      </c>
    </row>
    <row r="3235" spans="1:6" ht="12.75" customHeight="1" x14ac:dyDescent="0.25">
      <c r="A3235" s="338" t="s">
        <v>4920</v>
      </c>
      <c r="B3235" s="253" t="s">
        <v>8112</v>
      </c>
      <c r="C3235" s="264" t="s">
        <v>52</v>
      </c>
      <c r="D3235" s="340">
        <v>98.61</v>
      </c>
      <c r="E3235" s="340">
        <v>66.349999999999994</v>
      </c>
      <c r="F3235" s="340">
        <v>164.96</v>
      </c>
    </row>
    <row r="3236" spans="1:6" ht="12.75" customHeight="1" x14ac:dyDescent="0.25">
      <c r="A3236" s="338" t="s">
        <v>4921</v>
      </c>
      <c r="B3236" s="253" t="s">
        <v>8113</v>
      </c>
      <c r="C3236" s="264" t="s">
        <v>52</v>
      </c>
      <c r="D3236" s="340">
        <v>130</v>
      </c>
      <c r="E3236" s="340">
        <v>74.650000000000006</v>
      </c>
      <c r="F3236" s="340">
        <v>204.65</v>
      </c>
    </row>
    <row r="3237" spans="1:6" ht="12.75" customHeight="1" x14ac:dyDescent="0.25">
      <c r="A3237" s="338" t="s">
        <v>4922</v>
      </c>
      <c r="B3237" s="253" t="s">
        <v>8114</v>
      </c>
      <c r="C3237" s="264" t="s">
        <v>52</v>
      </c>
      <c r="D3237" s="340">
        <v>211.19</v>
      </c>
      <c r="E3237" s="340">
        <v>82.94</v>
      </c>
      <c r="F3237" s="340">
        <v>294.13</v>
      </c>
    </row>
    <row r="3238" spans="1:6" ht="12.75" customHeight="1" x14ac:dyDescent="0.25">
      <c r="A3238" s="338" t="s">
        <v>4923</v>
      </c>
      <c r="B3238" s="253" t="s">
        <v>8115</v>
      </c>
      <c r="C3238" s="264" t="s">
        <v>52</v>
      </c>
      <c r="D3238" s="340">
        <v>233.45</v>
      </c>
      <c r="E3238" s="340">
        <v>93.31</v>
      </c>
      <c r="F3238" s="340">
        <v>326.76</v>
      </c>
    </row>
    <row r="3239" spans="1:6" ht="12.75" customHeight="1" x14ac:dyDescent="0.25">
      <c r="A3239" s="338" t="s">
        <v>4924</v>
      </c>
      <c r="B3239" s="253" t="s">
        <v>8116</v>
      </c>
      <c r="C3239" s="264" t="s">
        <v>52</v>
      </c>
      <c r="D3239" s="340">
        <v>291.95999999999998</v>
      </c>
      <c r="E3239" s="340">
        <v>99.53</v>
      </c>
      <c r="F3239" s="340">
        <v>391.49</v>
      </c>
    </row>
    <row r="3240" spans="1:6" ht="12.75" customHeight="1" x14ac:dyDescent="0.25">
      <c r="A3240" s="338" t="s">
        <v>4925</v>
      </c>
      <c r="B3240" s="253" t="s">
        <v>8117</v>
      </c>
      <c r="C3240" s="264" t="s">
        <v>52</v>
      </c>
      <c r="D3240" s="340">
        <v>330.56</v>
      </c>
      <c r="E3240" s="340">
        <v>103.68</v>
      </c>
      <c r="F3240" s="340">
        <v>434.24</v>
      </c>
    </row>
    <row r="3241" spans="1:6" ht="12.75" customHeight="1" x14ac:dyDescent="0.25">
      <c r="A3241" s="338" t="s">
        <v>4926</v>
      </c>
      <c r="B3241" s="253" t="s">
        <v>8118</v>
      </c>
      <c r="C3241" s="264" t="s">
        <v>52</v>
      </c>
      <c r="D3241" s="340">
        <v>462.53</v>
      </c>
      <c r="E3241" s="340">
        <v>109.9</v>
      </c>
      <c r="F3241" s="340">
        <v>572.42999999999995</v>
      </c>
    </row>
    <row r="3242" spans="1:6" ht="12.75" customHeight="1" x14ac:dyDescent="0.25">
      <c r="A3242" s="338" t="s">
        <v>4927</v>
      </c>
      <c r="B3242" s="253" t="s">
        <v>8119</v>
      </c>
      <c r="C3242" s="264" t="s">
        <v>52</v>
      </c>
      <c r="D3242" s="340">
        <v>639.12</v>
      </c>
      <c r="E3242" s="340">
        <v>114.04</v>
      </c>
      <c r="F3242" s="340">
        <v>753.16</v>
      </c>
    </row>
    <row r="3243" spans="1:6" ht="12.75" customHeight="1" x14ac:dyDescent="0.25">
      <c r="A3243" s="338" t="s">
        <v>4928</v>
      </c>
      <c r="B3243" s="253" t="s">
        <v>8120</v>
      </c>
      <c r="C3243" s="264" t="s">
        <v>52</v>
      </c>
      <c r="D3243" s="340">
        <v>912.39</v>
      </c>
      <c r="E3243" s="340">
        <v>124.41</v>
      </c>
      <c r="F3243" s="340">
        <v>1036.8</v>
      </c>
    </row>
    <row r="3244" spans="1:6" ht="12.75" customHeight="1" x14ac:dyDescent="0.25">
      <c r="A3244" s="338" t="s">
        <v>4929</v>
      </c>
      <c r="B3244" s="253" t="s">
        <v>8121</v>
      </c>
      <c r="C3244" s="264" t="s">
        <v>52</v>
      </c>
      <c r="D3244" s="340">
        <v>1033.3800000000001</v>
      </c>
      <c r="E3244" s="340">
        <v>136.85</v>
      </c>
      <c r="F3244" s="340">
        <v>1170.23</v>
      </c>
    </row>
    <row r="3245" spans="1:6" ht="12.75" customHeight="1" x14ac:dyDescent="0.25">
      <c r="A3245" s="338" t="s">
        <v>4930</v>
      </c>
      <c r="B3245" s="253" t="s">
        <v>8122</v>
      </c>
      <c r="C3245" s="264" t="s">
        <v>52</v>
      </c>
      <c r="D3245" s="340">
        <v>1478.98</v>
      </c>
      <c r="E3245" s="340">
        <v>145.15</v>
      </c>
      <c r="F3245" s="340">
        <v>1624.13</v>
      </c>
    </row>
    <row r="3246" spans="1:6" ht="12.75" customHeight="1" x14ac:dyDescent="0.25">
      <c r="A3246" s="338" t="s">
        <v>8123</v>
      </c>
      <c r="B3246" s="253" t="s">
        <v>4931</v>
      </c>
      <c r="C3246" s="264"/>
      <c r="D3246" s="340"/>
      <c r="E3246" s="340"/>
      <c r="F3246" s="340"/>
    </row>
    <row r="3247" spans="1:6" ht="12.75" customHeight="1" x14ac:dyDescent="0.2">
      <c r="A3247" s="336" t="s">
        <v>4932</v>
      </c>
      <c r="B3247" s="251" t="s">
        <v>8124</v>
      </c>
      <c r="C3247" s="252" t="s">
        <v>52</v>
      </c>
      <c r="D3247" s="337">
        <v>144.69999999999999</v>
      </c>
      <c r="E3247" s="337">
        <v>13.5</v>
      </c>
      <c r="F3247" s="337">
        <v>158.19999999999999</v>
      </c>
    </row>
    <row r="3248" spans="1:6" ht="25.5" customHeight="1" x14ac:dyDescent="0.25">
      <c r="A3248" s="338" t="s">
        <v>4933</v>
      </c>
      <c r="B3248" s="254" t="s">
        <v>8125</v>
      </c>
      <c r="C3248" s="264" t="s">
        <v>52</v>
      </c>
      <c r="D3248" s="340">
        <v>195.76</v>
      </c>
      <c r="E3248" s="340">
        <v>20.239999999999998</v>
      </c>
      <c r="F3248" s="340">
        <v>216</v>
      </c>
    </row>
    <row r="3249" spans="1:6" ht="25.5" customHeight="1" x14ac:dyDescent="0.25">
      <c r="A3249" s="338" t="s">
        <v>4934</v>
      </c>
      <c r="B3249" s="254" t="s">
        <v>8126</v>
      </c>
      <c r="C3249" s="264" t="s">
        <v>52</v>
      </c>
      <c r="D3249" s="340">
        <v>246.38</v>
      </c>
      <c r="E3249" s="340">
        <v>23.62</v>
      </c>
      <c r="F3249" s="340">
        <v>270</v>
      </c>
    </row>
    <row r="3250" spans="1:6" ht="25.5" customHeight="1" x14ac:dyDescent="0.25">
      <c r="A3250" s="338" t="s">
        <v>4935</v>
      </c>
      <c r="B3250" s="254" t="s">
        <v>8127</v>
      </c>
      <c r="C3250" s="264" t="s">
        <v>52</v>
      </c>
      <c r="D3250" s="340">
        <v>348.49</v>
      </c>
      <c r="E3250" s="340">
        <v>26.99</v>
      </c>
      <c r="F3250" s="340">
        <v>375.48</v>
      </c>
    </row>
    <row r="3251" spans="1:6" ht="25.5" customHeight="1" x14ac:dyDescent="0.25">
      <c r="A3251" s="338" t="s">
        <v>4936</v>
      </c>
      <c r="B3251" s="254" t="s">
        <v>8128</v>
      </c>
      <c r="C3251" s="264" t="s">
        <v>52</v>
      </c>
      <c r="D3251" s="340">
        <v>435.57</v>
      </c>
      <c r="E3251" s="340">
        <v>33.74</v>
      </c>
      <c r="F3251" s="340">
        <v>469.31</v>
      </c>
    </row>
    <row r="3252" spans="1:6" ht="25.5" customHeight="1" x14ac:dyDescent="0.25">
      <c r="A3252" s="338" t="s">
        <v>4937</v>
      </c>
      <c r="B3252" s="254" t="s">
        <v>8129</v>
      </c>
      <c r="C3252" s="264" t="s">
        <v>52</v>
      </c>
      <c r="D3252" s="340">
        <v>688.27</v>
      </c>
      <c r="E3252" s="340">
        <v>40.49</v>
      </c>
      <c r="F3252" s="340">
        <v>728.76</v>
      </c>
    </row>
    <row r="3253" spans="1:6" ht="12.75" customHeight="1" x14ac:dyDescent="0.25">
      <c r="A3253" s="338" t="s">
        <v>4938</v>
      </c>
      <c r="B3253" s="253" t="s">
        <v>8130</v>
      </c>
      <c r="C3253" s="264" t="s">
        <v>52</v>
      </c>
      <c r="D3253" s="340">
        <v>612.75</v>
      </c>
      <c r="E3253" s="340">
        <v>50.61</v>
      </c>
      <c r="F3253" s="340">
        <v>663.36</v>
      </c>
    </row>
    <row r="3254" spans="1:6" ht="12.75" customHeight="1" x14ac:dyDescent="0.25">
      <c r="A3254" s="338" t="s">
        <v>4939</v>
      </c>
      <c r="B3254" s="253" t="s">
        <v>8131</v>
      </c>
      <c r="C3254" s="264" t="s">
        <v>52</v>
      </c>
      <c r="D3254" s="340">
        <v>851.72</v>
      </c>
      <c r="E3254" s="340">
        <v>101.22</v>
      </c>
      <c r="F3254" s="340">
        <v>952.94</v>
      </c>
    </row>
    <row r="3255" spans="1:6" ht="12.75" customHeight="1" x14ac:dyDescent="0.25">
      <c r="A3255" s="338" t="s">
        <v>8132</v>
      </c>
      <c r="B3255" s="253" t="s">
        <v>4940</v>
      </c>
      <c r="C3255" s="264"/>
      <c r="D3255" s="340"/>
      <c r="E3255" s="340"/>
      <c r="F3255" s="340"/>
    </row>
    <row r="3256" spans="1:6" ht="12.75" customHeight="1" x14ac:dyDescent="0.25">
      <c r="A3256" s="338" t="s">
        <v>4941</v>
      </c>
      <c r="B3256" s="253" t="s">
        <v>8133</v>
      </c>
      <c r="C3256" s="264" t="s">
        <v>52</v>
      </c>
      <c r="D3256" s="340">
        <v>63.83</v>
      </c>
      <c r="E3256" s="340">
        <v>34.42</v>
      </c>
      <c r="F3256" s="340">
        <v>98.25</v>
      </c>
    </row>
    <row r="3257" spans="1:6" ht="12.75" customHeight="1" x14ac:dyDescent="0.25">
      <c r="A3257" s="338" t="s">
        <v>8134</v>
      </c>
      <c r="B3257" s="253" t="s">
        <v>8135</v>
      </c>
      <c r="C3257" s="264"/>
      <c r="D3257" s="340"/>
      <c r="E3257" s="340"/>
      <c r="F3257" s="340"/>
    </row>
    <row r="3258" spans="1:6" ht="12.75" customHeight="1" x14ac:dyDescent="0.25">
      <c r="A3258" s="338" t="s">
        <v>4942</v>
      </c>
      <c r="B3258" s="253" t="s">
        <v>4943</v>
      </c>
      <c r="C3258" s="264" t="s">
        <v>52</v>
      </c>
      <c r="D3258" s="340">
        <v>163.89</v>
      </c>
      <c r="E3258" s="340">
        <v>20.74</v>
      </c>
      <c r="F3258" s="340">
        <v>184.63</v>
      </c>
    </row>
    <row r="3259" spans="1:6" ht="12.75" customHeight="1" x14ac:dyDescent="0.25">
      <c r="A3259" s="338" t="s">
        <v>4944</v>
      </c>
      <c r="B3259" s="253" t="s">
        <v>4945</v>
      </c>
      <c r="C3259" s="264" t="s">
        <v>52</v>
      </c>
      <c r="D3259" s="340">
        <v>197.87</v>
      </c>
      <c r="E3259" s="340">
        <v>20.74</v>
      </c>
      <c r="F3259" s="340">
        <v>218.61</v>
      </c>
    </row>
    <row r="3260" spans="1:6" ht="12.75" customHeight="1" x14ac:dyDescent="0.25">
      <c r="A3260" s="338" t="s">
        <v>4946</v>
      </c>
      <c r="B3260" s="253" t="s">
        <v>4947</v>
      </c>
      <c r="C3260" s="264" t="s">
        <v>52</v>
      </c>
      <c r="D3260" s="340">
        <v>243.5</v>
      </c>
      <c r="E3260" s="340">
        <v>29.17</v>
      </c>
      <c r="F3260" s="340">
        <v>272.67</v>
      </c>
    </row>
    <row r="3261" spans="1:6" ht="12.75" customHeight="1" x14ac:dyDescent="0.2">
      <c r="A3261" s="336" t="s">
        <v>4948</v>
      </c>
      <c r="B3261" s="251" t="s">
        <v>4949</v>
      </c>
      <c r="C3261" s="252" t="s">
        <v>52</v>
      </c>
      <c r="D3261" s="337">
        <v>260.93</v>
      </c>
      <c r="E3261" s="337">
        <v>29.17</v>
      </c>
      <c r="F3261" s="337">
        <v>290.10000000000002</v>
      </c>
    </row>
    <row r="3262" spans="1:6" ht="25.5" customHeight="1" x14ac:dyDescent="0.25">
      <c r="A3262" s="338" t="s">
        <v>4950</v>
      </c>
      <c r="B3262" s="254" t="s">
        <v>4951</v>
      </c>
      <c r="C3262" s="264" t="s">
        <v>52</v>
      </c>
      <c r="D3262" s="340">
        <v>584.03</v>
      </c>
      <c r="E3262" s="340">
        <v>29.17</v>
      </c>
      <c r="F3262" s="340">
        <v>613.20000000000005</v>
      </c>
    </row>
    <row r="3263" spans="1:6" ht="25.5" customHeight="1" x14ac:dyDescent="0.25">
      <c r="A3263" s="338" t="s">
        <v>4952</v>
      </c>
      <c r="B3263" s="254" t="s">
        <v>8136</v>
      </c>
      <c r="C3263" s="264" t="s">
        <v>569</v>
      </c>
      <c r="D3263" s="340">
        <v>93.93</v>
      </c>
      <c r="E3263" s="340">
        <v>16.59</v>
      </c>
      <c r="F3263" s="340">
        <v>110.52</v>
      </c>
    </row>
    <row r="3264" spans="1:6" ht="25.5" customHeight="1" x14ac:dyDescent="0.25">
      <c r="A3264" s="338" t="s">
        <v>4953</v>
      </c>
      <c r="B3264" s="254" t="s">
        <v>8137</v>
      </c>
      <c r="C3264" s="264" t="s">
        <v>569</v>
      </c>
      <c r="D3264" s="340">
        <v>112.36</v>
      </c>
      <c r="E3264" s="340">
        <v>16.59</v>
      </c>
      <c r="F3264" s="340">
        <v>128.94999999999999</v>
      </c>
    </row>
    <row r="3265" spans="1:6" ht="25.5" customHeight="1" x14ac:dyDescent="0.25">
      <c r="A3265" s="338" t="s">
        <v>4954</v>
      </c>
      <c r="B3265" s="254" t="s">
        <v>8138</v>
      </c>
      <c r="C3265" s="264" t="s">
        <v>569</v>
      </c>
      <c r="D3265" s="340">
        <v>132.06</v>
      </c>
      <c r="E3265" s="340">
        <v>20.74</v>
      </c>
      <c r="F3265" s="340">
        <v>152.80000000000001</v>
      </c>
    </row>
    <row r="3266" spans="1:6" ht="25.5" customHeight="1" x14ac:dyDescent="0.25">
      <c r="A3266" s="338" t="s">
        <v>4955</v>
      </c>
      <c r="B3266" s="254" t="s">
        <v>8139</v>
      </c>
      <c r="C3266" s="264" t="s">
        <v>569</v>
      </c>
      <c r="D3266" s="340">
        <v>244.18</v>
      </c>
      <c r="E3266" s="340">
        <v>20.74</v>
      </c>
      <c r="F3266" s="340">
        <v>264.92</v>
      </c>
    </row>
    <row r="3267" spans="1:6" ht="25.5" customHeight="1" x14ac:dyDescent="0.25">
      <c r="A3267" s="338" t="s">
        <v>4956</v>
      </c>
      <c r="B3267" s="254" t="s">
        <v>8140</v>
      </c>
      <c r="C3267" s="264" t="s">
        <v>569</v>
      </c>
      <c r="D3267" s="340">
        <v>401.27</v>
      </c>
      <c r="E3267" s="340">
        <v>20.74</v>
      </c>
      <c r="F3267" s="340">
        <v>422.01</v>
      </c>
    </row>
    <row r="3268" spans="1:6" ht="25.5" customHeight="1" x14ac:dyDescent="0.25">
      <c r="A3268" s="338" t="s">
        <v>4957</v>
      </c>
      <c r="B3268" s="254" t="s">
        <v>4958</v>
      </c>
      <c r="C3268" s="264" t="s">
        <v>780</v>
      </c>
      <c r="D3268" s="340">
        <v>1287.98</v>
      </c>
      <c r="E3268" s="340">
        <v>16.59</v>
      </c>
      <c r="F3268" s="340">
        <v>1304.57</v>
      </c>
    </row>
    <row r="3269" spans="1:6" ht="25.5" customHeight="1" x14ac:dyDescent="0.25">
      <c r="A3269" s="338" t="s">
        <v>4959</v>
      </c>
      <c r="B3269" s="254" t="s">
        <v>4960</v>
      </c>
      <c r="C3269" s="264" t="s">
        <v>780</v>
      </c>
      <c r="D3269" s="340">
        <v>1289.01</v>
      </c>
      <c r="E3269" s="340">
        <v>16.59</v>
      </c>
      <c r="F3269" s="340">
        <v>1305.5999999999999</v>
      </c>
    </row>
    <row r="3270" spans="1:6" ht="12" customHeight="1" x14ac:dyDescent="0.25">
      <c r="A3270" s="333" t="s">
        <v>4961</v>
      </c>
      <c r="B3270" s="247" t="s">
        <v>8141</v>
      </c>
      <c r="C3270" s="247" t="s">
        <v>780</v>
      </c>
      <c r="D3270" s="334">
        <v>1325.81</v>
      </c>
      <c r="E3270" s="335">
        <v>20.74</v>
      </c>
      <c r="F3270" s="335">
        <v>1346.55</v>
      </c>
    </row>
    <row r="3271" spans="1:6" ht="25.5" customHeight="1" x14ac:dyDescent="0.25">
      <c r="A3271" s="338" t="s">
        <v>4962</v>
      </c>
      <c r="B3271" s="254" t="s">
        <v>8142</v>
      </c>
      <c r="C3271" s="264" t="s">
        <v>780</v>
      </c>
      <c r="D3271" s="340">
        <v>1380.81</v>
      </c>
      <c r="E3271" s="340">
        <v>20.74</v>
      </c>
      <c r="F3271" s="340">
        <v>1401.55</v>
      </c>
    </row>
    <row r="3272" spans="1:6" ht="25.5" customHeight="1" x14ac:dyDescent="0.25">
      <c r="A3272" s="338" t="s">
        <v>4963</v>
      </c>
      <c r="B3272" s="254" t="s">
        <v>8143</v>
      </c>
      <c r="C3272" s="264" t="s">
        <v>780</v>
      </c>
      <c r="D3272" s="340">
        <v>1809.87</v>
      </c>
      <c r="E3272" s="340">
        <v>20.74</v>
      </c>
      <c r="F3272" s="340">
        <v>1830.61</v>
      </c>
    </row>
    <row r="3273" spans="1:6" ht="25.5" customHeight="1" x14ac:dyDescent="0.25">
      <c r="A3273" s="338" t="s">
        <v>4964</v>
      </c>
      <c r="B3273" s="254" t="s">
        <v>8144</v>
      </c>
      <c r="C3273" s="264" t="s">
        <v>780</v>
      </c>
      <c r="D3273" s="340">
        <v>3124.51</v>
      </c>
      <c r="E3273" s="340">
        <v>20.74</v>
      </c>
      <c r="F3273" s="340">
        <v>3145.25</v>
      </c>
    </row>
    <row r="3274" spans="1:6" ht="25.5" customHeight="1" x14ac:dyDescent="0.25">
      <c r="A3274" s="338" t="s">
        <v>4965</v>
      </c>
      <c r="B3274" s="254" t="s">
        <v>4966</v>
      </c>
      <c r="C3274" s="264" t="s">
        <v>52</v>
      </c>
      <c r="D3274" s="340">
        <v>268.98</v>
      </c>
      <c r="E3274" s="340">
        <v>29.17</v>
      </c>
      <c r="F3274" s="340">
        <v>298.14999999999998</v>
      </c>
    </row>
    <row r="3275" spans="1:6" ht="12.75" customHeight="1" x14ac:dyDescent="0.2">
      <c r="A3275" s="336" t="s">
        <v>4967</v>
      </c>
      <c r="B3275" s="251" t="s">
        <v>4968</v>
      </c>
      <c r="C3275" s="252" t="s">
        <v>52</v>
      </c>
      <c r="D3275" s="337">
        <v>858.18</v>
      </c>
      <c r="E3275" s="337">
        <v>29.17</v>
      </c>
      <c r="F3275" s="337">
        <v>887.35</v>
      </c>
    </row>
    <row r="3276" spans="1:6" ht="25.5" customHeight="1" x14ac:dyDescent="0.25">
      <c r="A3276" s="338" t="s">
        <v>4969</v>
      </c>
      <c r="B3276" s="254" t="s">
        <v>4970</v>
      </c>
      <c r="C3276" s="264" t="s">
        <v>569</v>
      </c>
      <c r="D3276" s="340">
        <v>134.03</v>
      </c>
      <c r="E3276" s="340">
        <v>16.59</v>
      </c>
      <c r="F3276" s="340">
        <v>150.62</v>
      </c>
    </row>
    <row r="3277" spans="1:6" ht="25.5" customHeight="1" x14ac:dyDescent="0.25">
      <c r="A3277" s="338" t="s">
        <v>4971</v>
      </c>
      <c r="B3277" s="254" t="s">
        <v>4972</v>
      </c>
      <c r="C3277" s="264" t="s">
        <v>569</v>
      </c>
      <c r="D3277" s="340">
        <v>192.33</v>
      </c>
      <c r="E3277" s="340">
        <v>16.59</v>
      </c>
      <c r="F3277" s="340">
        <v>208.92</v>
      </c>
    </row>
    <row r="3278" spans="1:6" ht="25.5" customHeight="1" x14ac:dyDescent="0.25">
      <c r="A3278" s="338" t="s">
        <v>4973</v>
      </c>
      <c r="B3278" s="254" t="s">
        <v>4974</v>
      </c>
      <c r="C3278" s="264" t="s">
        <v>569</v>
      </c>
      <c r="D3278" s="340">
        <v>187.52</v>
      </c>
      <c r="E3278" s="340">
        <v>20.74</v>
      </c>
      <c r="F3278" s="340">
        <v>208.26</v>
      </c>
    </row>
    <row r="3279" spans="1:6" ht="12.75" customHeight="1" x14ac:dyDescent="0.2">
      <c r="A3279" s="336" t="s">
        <v>4975</v>
      </c>
      <c r="B3279" s="251" t="s">
        <v>4976</v>
      </c>
      <c r="C3279" s="252" t="s">
        <v>569</v>
      </c>
      <c r="D3279" s="337">
        <v>274.51</v>
      </c>
      <c r="E3279" s="337">
        <v>20.74</v>
      </c>
      <c r="F3279" s="337">
        <v>295.25</v>
      </c>
    </row>
    <row r="3280" spans="1:6" ht="25.5" customHeight="1" x14ac:dyDescent="0.25">
      <c r="A3280" s="338" t="s">
        <v>4977</v>
      </c>
      <c r="B3280" s="254" t="s">
        <v>4978</v>
      </c>
      <c r="C3280" s="264" t="s">
        <v>569</v>
      </c>
      <c r="D3280" s="340">
        <v>365.78</v>
      </c>
      <c r="E3280" s="340">
        <v>20.74</v>
      </c>
      <c r="F3280" s="340">
        <v>386.52</v>
      </c>
    </row>
    <row r="3281" spans="1:6" ht="25.5" customHeight="1" x14ac:dyDescent="0.25">
      <c r="A3281" s="338" t="s">
        <v>4979</v>
      </c>
      <c r="B3281" s="254" t="s">
        <v>4980</v>
      </c>
      <c r="C3281" s="264" t="s">
        <v>569</v>
      </c>
      <c r="D3281" s="340">
        <v>807.63</v>
      </c>
      <c r="E3281" s="340">
        <v>20.74</v>
      </c>
      <c r="F3281" s="340">
        <v>828.37</v>
      </c>
    </row>
    <row r="3282" spans="1:6" ht="25.5" customHeight="1" x14ac:dyDescent="0.25">
      <c r="A3282" s="338" t="s">
        <v>4981</v>
      </c>
      <c r="B3282" s="254" t="s">
        <v>4982</v>
      </c>
      <c r="C3282" s="264" t="s">
        <v>569</v>
      </c>
      <c r="D3282" s="340">
        <v>198.92</v>
      </c>
      <c r="E3282" s="340">
        <v>16.59</v>
      </c>
      <c r="F3282" s="340">
        <v>215.51</v>
      </c>
    </row>
    <row r="3283" spans="1:6" ht="25.5" customHeight="1" x14ac:dyDescent="0.25">
      <c r="A3283" s="338" t="s">
        <v>4983</v>
      </c>
      <c r="B3283" s="254" t="s">
        <v>4984</v>
      </c>
      <c r="C3283" s="264" t="s">
        <v>569</v>
      </c>
      <c r="D3283" s="340">
        <v>179.96</v>
      </c>
      <c r="E3283" s="340">
        <v>16.59</v>
      </c>
      <c r="F3283" s="340">
        <v>196.55</v>
      </c>
    </row>
    <row r="3284" spans="1:6" ht="25.5" customHeight="1" x14ac:dyDescent="0.25">
      <c r="A3284" s="338" t="s">
        <v>4985</v>
      </c>
      <c r="B3284" s="254" t="s">
        <v>4986</v>
      </c>
      <c r="C3284" s="264" t="s">
        <v>569</v>
      </c>
      <c r="D3284" s="340">
        <v>219.15</v>
      </c>
      <c r="E3284" s="340">
        <v>20.74</v>
      </c>
      <c r="F3284" s="340">
        <v>239.89</v>
      </c>
    </row>
    <row r="3285" spans="1:6" ht="25.5" customHeight="1" x14ac:dyDescent="0.25">
      <c r="A3285" s="338" t="s">
        <v>4987</v>
      </c>
      <c r="B3285" s="254" t="s">
        <v>4988</v>
      </c>
      <c r="C3285" s="264" t="s">
        <v>569</v>
      </c>
      <c r="D3285" s="340">
        <v>455.04</v>
      </c>
      <c r="E3285" s="340">
        <v>20.74</v>
      </c>
      <c r="F3285" s="340">
        <v>475.78</v>
      </c>
    </row>
    <row r="3286" spans="1:6" ht="12.75" customHeight="1" x14ac:dyDescent="0.25">
      <c r="A3286" s="338" t="s">
        <v>4989</v>
      </c>
      <c r="B3286" s="253" t="s">
        <v>4990</v>
      </c>
      <c r="C3286" s="264" t="s">
        <v>569</v>
      </c>
      <c r="D3286" s="340">
        <v>635.39</v>
      </c>
      <c r="E3286" s="340">
        <v>20.74</v>
      </c>
      <c r="F3286" s="340">
        <v>656.13</v>
      </c>
    </row>
    <row r="3287" spans="1:6" ht="12.75" customHeight="1" x14ac:dyDescent="0.25">
      <c r="A3287" s="338" t="s">
        <v>4991</v>
      </c>
      <c r="B3287" s="253" t="s">
        <v>4992</v>
      </c>
      <c r="C3287" s="264" t="s">
        <v>569</v>
      </c>
      <c r="D3287" s="340">
        <v>240.42</v>
      </c>
      <c r="E3287" s="340">
        <v>16.59</v>
      </c>
      <c r="F3287" s="340">
        <v>257.01</v>
      </c>
    </row>
    <row r="3288" spans="1:6" ht="12.75" customHeight="1" x14ac:dyDescent="0.25">
      <c r="A3288" s="338" t="s">
        <v>4993</v>
      </c>
      <c r="B3288" s="253" t="s">
        <v>4994</v>
      </c>
      <c r="C3288" s="264" t="s">
        <v>569</v>
      </c>
      <c r="D3288" s="340">
        <v>277.49</v>
      </c>
      <c r="E3288" s="340">
        <v>16.59</v>
      </c>
      <c r="F3288" s="340">
        <v>294.08</v>
      </c>
    </row>
    <row r="3289" spans="1:6" ht="12.75" customHeight="1" x14ac:dyDescent="0.25">
      <c r="A3289" s="338" t="s">
        <v>4995</v>
      </c>
      <c r="B3289" s="253" t="s">
        <v>4996</v>
      </c>
      <c r="C3289" s="264" t="s">
        <v>569</v>
      </c>
      <c r="D3289" s="340">
        <v>304.45999999999998</v>
      </c>
      <c r="E3289" s="340">
        <v>16.59</v>
      </c>
      <c r="F3289" s="340">
        <v>321.05</v>
      </c>
    </row>
    <row r="3290" spans="1:6" ht="12.75" customHeight="1" x14ac:dyDescent="0.25">
      <c r="A3290" s="338" t="s">
        <v>4997</v>
      </c>
      <c r="B3290" s="253" t="s">
        <v>4998</v>
      </c>
      <c r="C3290" s="264" t="s">
        <v>569</v>
      </c>
      <c r="D3290" s="340">
        <v>367.18</v>
      </c>
      <c r="E3290" s="340">
        <v>20.74</v>
      </c>
      <c r="F3290" s="340">
        <v>387.92</v>
      </c>
    </row>
    <row r="3291" spans="1:6" ht="12.75" customHeight="1" x14ac:dyDescent="0.25">
      <c r="A3291" s="338" t="s">
        <v>4999</v>
      </c>
      <c r="B3291" s="253" t="s">
        <v>5000</v>
      </c>
      <c r="C3291" s="264" t="s">
        <v>569</v>
      </c>
      <c r="D3291" s="340">
        <v>388.67</v>
      </c>
      <c r="E3291" s="340">
        <v>20.74</v>
      </c>
      <c r="F3291" s="340">
        <v>409.41</v>
      </c>
    </row>
    <row r="3292" spans="1:6" ht="12.75" customHeight="1" x14ac:dyDescent="0.25">
      <c r="A3292" s="338" t="s">
        <v>5001</v>
      </c>
      <c r="B3292" s="253" t="s">
        <v>5002</v>
      </c>
      <c r="C3292" s="264" t="s">
        <v>569</v>
      </c>
      <c r="D3292" s="340">
        <v>947.17</v>
      </c>
      <c r="E3292" s="340">
        <v>20.74</v>
      </c>
      <c r="F3292" s="340">
        <v>967.91</v>
      </c>
    </row>
    <row r="3293" spans="1:6" ht="12.75" customHeight="1" x14ac:dyDescent="0.25">
      <c r="A3293" s="338" t="s">
        <v>5003</v>
      </c>
      <c r="B3293" s="253" t="s">
        <v>8145</v>
      </c>
      <c r="C3293" s="264" t="s">
        <v>569</v>
      </c>
      <c r="D3293" s="340">
        <v>228.21</v>
      </c>
      <c r="E3293" s="340">
        <v>20.74</v>
      </c>
      <c r="F3293" s="340">
        <v>248.95</v>
      </c>
    </row>
    <row r="3294" spans="1:6" ht="22.9" customHeight="1" x14ac:dyDescent="0.25">
      <c r="A3294" s="338" t="s">
        <v>5004</v>
      </c>
      <c r="B3294" s="253" t="s">
        <v>8146</v>
      </c>
      <c r="C3294" s="264" t="s">
        <v>569</v>
      </c>
      <c r="D3294" s="340">
        <v>621.98</v>
      </c>
      <c r="E3294" s="340">
        <v>20.74</v>
      </c>
      <c r="F3294" s="340">
        <v>642.72</v>
      </c>
    </row>
    <row r="3295" spans="1:6" ht="22.9" customHeight="1" x14ac:dyDescent="0.25">
      <c r="A3295" s="338" t="s">
        <v>5005</v>
      </c>
      <c r="B3295" s="253" t="s">
        <v>5006</v>
      </c>
      <c r="C3295" s="264" t="s">
        <v>569</v>
      </c>
      <c r="D3295" s="340">
        <v>157.44</v>
      </c>
      <c r="E3295" s="340">
        <v>16.59</v>
      </c>
      <c r="F3295" s="340">
        <v>174.03</v>
      </c>
    </row>
    <row r="3296" spans="1:6" ht="22.9" customHeight="1" x14ac:dyDescent="0.25">
      <c r="A3296" s="338" t="s">
        <v>5007</v>
      </c>
      <c r="B3296" s="253" t="s">
        <v>5008</v>
      </c>
      <c r="C3296" s="264" t="s">
        <v>569</v>
      </c>
      <c r="D3296" s="340">
        <v>204.59</v>
      </c>
      <c r="E3296" s="340">
        <v>20.74</v>
      </c>
      <c r="F3296" s="340">
        <v>225.33</v>
      </c>
    </row>
    <row r="3297" spans="1:6" ht="25.5" customHeight="1" x14ac:dyDescent="0.25">
      <c r="A3297" s="338" t="s">
        <v>5009</v>
      </c>
      <c r="B3297" s="254" t="s">
        <v>5010</v>
      </c>
      <c r="C3297" s="264" t="s">
        <v>569</v>
      </c>
      <c r="D3297" s="340">
        <v>265.89999999999998</v>
      </c>
      <c r="E3297" s="340">
        <v>20.74</v>
      </c>
      <c r="F3297" s="340">
        <v>286.64</v>
      </c>
    </row>
    <row r="3298" spans="1:6" ht="25.5" customHeight="1" x14ac:dyDescent="0.25">
      <c r="A3298" s="338" t="s">
        <v>5011</v>
      </c>
      <c r="B3298" s="254" t="s">
        <v>5012</v>
      </c>
      <c r="C3298" s="264" t="s">
        <v>569</v>
      </c>
      <c r="D3298" s="340">
        <v>276.58</v>
      </c>
      <c r="E3298" s="340">
        <v>20.74</v>
      </c>
      <c r="F3298" s="340">
        <v>297.32</v>
      </c>
    </row>
    <row r="3299" spans="1:6" ht="25.5" customHeight="1" x14ac:dyDescent="0.25">
      <c r="A3299" s="338" t="s">
        <v>5013</v>
      </c>
      <c r="B3299" s="254" t="s">
        <v>5014</v>
      </c>
      <c r="C3299" s="264" t="s">
        <v>569</v>
      </c>
      <c r="D3299" s="340">
        <v>624.66</v>
      </c>
      <c r="E3299" s="340">
        <v>20.74</v>
      </c>
      <c r="F3299" s="340">
        <v>645.4</v>
      </c>
    </row>
    <row r="3300" spans="1:6" ht="12.75" customHeight="1" x14ac:dyDescent="0.25">
      <c r="A3300" s="338" t="s">
        <v>5015</v>
      </c>
      <c r="B3300" s="253" t="s">
        <v>5016</v>
      </c>
      <c r="C3300" s="264" t="s">
        <v>569</v>
      </c>
      <c r="D3300" s="340">
        <v>607.74</v>
      </c>
      <c r="E3300" s="340">
        <v>20.74</v>
      </c>
      <c r="F3300" s="340">
        <v>628.48</v>
      </c>
    </row>
    <row r="3301" spans="1:6" ht="12.75" customHeight="1" x14ac:dyDescent="0.25">
      <c r="A3301" s="338" t="s">
        <v>5017</v>
      </c>
      <c r="B3301" s="253" t="s">
        <v>5018</v>
      </c>
      <c r="C3301" s="264" t="s">
        <v>569</v>
      </c>
      <c r="D3301" s="340">
        <v>544.23</v>
      </c>
      <c r="E3301" s="340">
        <v>20.74</v>
      </c>
      <c r="F3301" s="340">
        <v>564.97</v>
      </c>
    </row>
    <row r="3302" spans="1:6" ht="12.75" customHeight="1" x14ac:dyDescent="0.2">
      <c r="A3302" s="336" t="s">
        <v>5019</v>
      </c>
      <c r="B3302" s="251" t="s">
        <v>5020</v>
      </c>
      <c r="C3302" s="252" t="s">
        <v>569</v>
      </c>
      <c r="D3302" s="337">
        <v>660.3</v>
      </c>
      <c r="E3302" s="337">
        <v>20.74</v>
      </c>
      <c r="F3302" s="337">
        <v>681.04</v>
      </c>
    </row>
    <row r="3303" spans="1:6" ht="25.5" customHeight="1" x14ac:dyDescent="0.25">
      <c r="A3303" s="338" t="s">
        <v>5021</v>
      </c>
      <c r="B3303" s="254" t="s">
        <v>5022</v>
      </c>
      <c r="C3303" s="264" t="s">
        <v>569</v>
      </c>
      <c r="D3303" s="340">
        <v>660.55</v>
      </c>
      <c r="E3303" s="340">
        <v>20.74</v>
      </c>
      <c r="F3303" s="340">
        <v>681.29</v>
      </c>
    </row>
    <row r="3304" spans="1:6" ht="25.5" customHeight="1" x14ac:dyDescent="0.25">
      <c r="A3304" s="338" t="s">
        <v>5023</v>
      </c>
      <c r="B3304" s="254" t="s">
        <v>5024</v>
      </c>
      <c r="C3304" s="264" t="s">
        <v>569</v>
      </c>
      <c r="D3304" s="340">
        <v>1269.98</v>
      </c>
      <c r="E3304" s="340">
        <v>20.74</v>
      </c>
      <c r="F3304" s="340">
        <v>1290.72</v>
      </c>
    </row>
    <row r="3305" spans="1:6" ht="25.5" customHeight="1" x14ac:dyDescent="0.25">
      <c r="A3305" s="338" t="s">
        <v>5025</v>
      </c>
      <c r="B3305" s="254" t="s">
        <v>5026</v>
      </c>
      <c r="C3305" s="264" t="s">
        <v>569</v>
      </c>
      <c r="D3305" s="340">
        <v>547.74</v>
      </c>
      <c r="E3305" s="340">
        <v>16.59</v>
      </c>
      <c r="F3305" s="340">
        <v>564.33000000000004</v>
      </c>
    </row>
    <row r="3306" spans="1:6" ht="12" customHeight="1" x14ac:dyDescent="0.25">
      <c r="A3306" s="333" t="s">
        <v>5027</v>
      </c>
      <c r="B3306" s="247" t="s">
        <v>5028</v>
      </c>
      <c r="C3306" s="247" t="s">
        <v>569</v>
      </c>
      <c r="D3306" s="334">
        <v>808.49</v>
      </c>
      <c r="E3306" s="335">
        <v>20.74</v>
      </c>
      <c r="F3306" s="335">
        <v>829.23</v>
      </c>
    </row>
    <row r="3307" spans="1:6" ht="25.5" customHeight="1" x14ac:dyDescent="0.25">
      <c r="A3307" s="338" t="s">
        <v>5029</v>
      </c>
      <c r="B3307" s="254" t="s">
        <v>5030</v>
      </c>
      <c r="C3307" s="264" t="s">
        <v>569</v>
      </c>
      <c r="D3307" s="340">
        <v>1184.3</v>
      </c>
      <c r="E3307" s="340">
        <v>20.74</v>
      </c>
      <c r="F3307" s="340">
        <v>1205.04</v>
      </c>
    </row>
    <row r="3308" spans="1:6" ht="25.5" customHeight="1" x14ac:dyDescent="0.25">
      <c r="A3308" s="338" t="s">
        <v>5031</v>
      </c>
      <c r="B3308" s="254" t="s">
        <v>5032</v>
      </c>
      <c r="C3308" s="264" t="s">
        <v>569</v>
      </c>
      <c r="D3308" s="340">
        <v>1570.72</v>
      </c>
      <c r="E3308" s="340">
        <v>20.74</v>
      </c>
      <c r="F3308" s="340">
        <v>1591.46</v>
      </c>
    </row>
    <row r="3309" spans="1:6" ht="25.5" customHeight="1" x14ac:dyDescent="0.25">
      <c r="A3309" s="338" t="s">
        <v>5033</v>
      </c>
      <c r="B3309" s="254" t="s">
        <v>5034</v>
      </c>
      <c r="C3309" s="264" t="s">
        <v>569</v>
      </c>
      <c r="D3309" s="340">
        <v>3062.03</v>
      </c>
      <c r="E3309" s="340">
        <v>20.74</v>
      </c>
      <c r="F3309" s="340">
        <v>3082.77</v>
      </c>
    </row>
    <row r="3310" spans="1:6" ht="25.5" customHeight="1" x14ac:dyDescent="0.25">
      <c r="A3310" s="338" t="s">
        <v>5035</v>
      </c>
      <c r="B3310" s="254" t="s">
        <v>5036</v>
      </c>
      <c r="C3310" s="264" t="s">
        <v>569</v>
      </c>
      <c r="D3310" s="340">
        <v>376.83</v>
      </c>
      <c r="E3310" s="340">
        <v>16.59</v>
      </c>
      <c r="F3310" s="340">
        <v>393.42</v>
      </c>
    </row>
    <row r="3311" spans="1:6" ht="25.5" customHeight="1" x14ac:dyDescent="0.25">
      <c r="A3311" s="338" t="s">
        <v>5037</v>
      </c>
      <c r="B3311" s="254" t="s">
        <v>5038</v>
      </c>
      <c r="C3311" s="264" t="s">
        <v>569</v>
      </c>
      <c r="D3311" s="340">
        <v>385.27</v>
      </c>
      <c r="E3311" s="340">
        <v>16.59</v>
      </c>
      <c r="F3311" s="340">
        <v>401.86</v>
      </c>
    </row>
    <row r="3312" spans="1:6" ht="25.5" customHeight="1" x14ac:dyDescent="0.25">
      <c r="A3312" s="338" t="s">
        <v>5039</v>
      </c>
      <c r="B3312" s="254" t="s">
        <v>5040</v>
      </c>
      <c r="C3312" s="264" t="s">
        <v>569</v>
      </c>
      <c r="D3312" s="340">
        <v>634.66</v>
      </c>
      <c r="E3312" s="340">
        <v>20.74</v>
      </c>
      <c r="F3312" s="340">
        <v>655.4</v>
      </c>
    </row>
    <row r="3313" spans="1:6" ht="12.75" customHeight="1" x14ac:dyDescent="0.2">
      <c r="A3313" s="336" t="s">
        <v>5041</v>
      </c>
      <c r="B3313" s="251" t="s">
        <v>5042</v>
      </c>
      <c r="C3313" s="252" t="s">
        <v>569</v>
      </c>
      <c r="D3313" s="337">
        <v>530.45000000000005</v>
      </c>
      <c r="E3313" s="337">
        <v>20.74</v>
      </c>
      <c r="F3313" s="337">
        <v>551.19000000000005</v>
      </c>
    </row>
    <row r="3314" spans="1:6" ht="12.75" customHeight="1" x14ac:dyDescent="0.25">
      <c r="A3314" s="338" t="s">
        <v>5043</v>
      </c>
      <c r="B3314" s="253" t="s">
        <v>5044</v>
      </c>
      <c r="C3314" s="264" t="s">
        <v>569</v>
      </c>
      <c r="D3314" s="340">
        <v>601.58000000000004</v>
      </c>
      <c r="E3314" s="340">
        <v>20.74</v>
      </c>
      <c r="F3314" s="340">
        <v>622.32000000000005</v>
      </c>
    </row>
    <row r="3315" spans="1:6" ht="22.9" customHeight="1" x14ac:dyDescent="0.25">
      <c r="A3315" s="338" t="s">
        <v>5045</v>
      </c>
      <c r="B3315" s="253" t="s">
        <v>5046</v>
      </c>
      <c r="C3315" s="264" t="s">
        <v>569</v>
      </c>
      <c r="D3315" s="340">
        <v>345.72</v>
      </c>
      <c r="E3315" s="340">
        <v>20.74</v>
      </c>
      <c r="F3315" s="340">
        <v>366.46</v>
      </c>
    </row>
    <row r="3316" spans="1:6" ht="12.75" customHeight="1" x14ac:dyDescent="0.2">
      <c r="A3316" s="336" t="s">
        <v>5047</v>
      </c>
      <c r="B3316" s="251" t="s">
        <v>5048</v>
      </c>
      <c r="C3316" s="252" t="s">
        <v>569</v>
      </c>
      <c r="D3316" s="337">
        <v>723.45</v>
      </c>
      <c r="E3316" s="337">
        <v>20.74</v>
      </c>
      <c r="F3316" s="337">
        <v>744.19</v>
      </c>
    </row>
    <row r="3317" spans="1:6" ht="25.5" customHeight="1" x14ac:dyDescent="0.25">
      <c r="A3317" s="338" t="s">
        <v>5049</v>
      </c>
      <c r="B3317" s="254" t="s">
        <v>5050</v>
      </c>
      <c r="C3317" s="264" t="s">
        <v>569</v>
      </c>
      <c r="D3317" s="340">
        <v>731.33</v>
      </c>
      <c r="E3317" s="340">
        <v>20.74</v>
      </c>
      <c r="F3317" s="340">
        <v>752.07</v>
      </c>
    </row>
    <row r="3318" spans="1:6" ht="25.5" customHeight="1" x14ac:dyDescent="0.25">
      <c r="A3318" s="338" t="s">
        <v>5051</v>
      </c>
      <c r="B3318" s="254" t="s">
        <v>5052</v>
      </c>
      <c r="C3318" s="264" t="s">
        <v>569</v>
      </c>
      <c r="D3318" s="340">
        <v>1075.06</v>
      </c>
      <c r="E3318" s="340">
        <v>20.74</v>
      </c>
      <c r="F3318" s="340">
        <v>1095.8</v>
      </c>
    </row>
    <row r="3319" spans="1:6" ht="25.5" customHeight="1" x14ac:dyDescent="0.25">
      <c r="A3319" s="338" t="s">
        <v>5053</v>
      </c>
      <c r="B3319" s="254" t="s">
        <v>5054</v>
      </c>
      <c r="C3319" s="264" t="s">
        <v>569</v>
      </c>
      <c r="D3319" s="340">
        <v>1966.94</v>
      </c>
      <c r="E3319" s="340">
        <v>20.74</v>
      </c>
      <c r="F3319" s="340">
        <v>1987.68</v>
      </c>
    </row>
    <row r="3320" spans="1:6" ht="25.5" customHeight="1" x14ac:dyDescent="0.25">
      <c r="A3320" s="338" t="s">
        <v>5055</v>
      </c>
      <c r="B3320" s="254" t="s">
        <v>5056</v>
      </c>
      <c r="C3320" s="264" t="s">
        <v>569</v>
      </c>
      <c r="D3320" s="340">
        <v>3592.19</v>
      </c>
      <c r="E3320" s="340">
        <v>20.74</v>
      </c>
      <c r="F3320" s="340">
        <v>3612.93</v>
      </c>
    </row>
    <row r="3321" spans="1:6" ht="25.5" customHeight="1" x14ac:dyDescent="0.25">
      <c r="A3321" s="338" t="s">
        <v>8147</v>
      </c>
      <c r="B3321" s="254" t="s">
        <v>5057</v>
      </c>
      <c r="C3321" s="264"/>
      <c r="D3321" s="340"/>
      <c r="E3321" s="340"/>
      <c r="F3321" s="340"/>
    </row>
    <row r="3322" spans="1:6" ht="25.5" customHeight="1" x14ac:dyDescent="0.25">
      <c r="A3322" s="338" t="s">
        <v>5058</v>
      </c>
      <c r="B3322" s="254" t="s">
        <v>8148</v>
      </c>
      <c r="C3322" s="264" t="s">
        <v>52</v>
      </c>
      <c r="D3322" s="340">
        <v>10.16</v>
      </c>
      <c r="E3322" s="340">
        <v>6.84</v>
      </c>
      <c r="F3322" s="340">
        <v>17</v>
      </c>
    </row>
    <row r="3323" spans="1:6" ht="25.5" customHeight="1" x14ac:dyDescent="0.25">
      <c r="A3323" s="338" t="s">
        <v>5059</v>
      </c>
      <c r="B3323" s="254" t="s">
        <v>8149</v>
      </c>
      <c r="C3323" s="264" t="s">
        <v>52</v>
      </c>
      <c r="D3323" s="340">
        <v>13.65</v>
      </c>
      <c r="E3323" s="340">
        <v>6.84</v>
      </c>
      <c r="F3323" s="340">
        <v>20.49</v>
      </c>
    </row>
    <row r="3324" spans="1:6" ht="25.5" customHeight="1" x14ac:dyDescent="0.25">
      <c r="A3324" s="338" t="s">
        <v>5060</v>
      </c>
      <c r="B3324" s="254" t="s">
        <v>8150</v>
      </c>
      <c r="C3324" s="264" t="s">
        <v>52</v>
      </c>
      <c r="D3324" s="340">
        <v>16.5</v>
      </c>
      <c r="E3324" s="340">
        <v>6.84</v>
      </c>
      <c r="F3324" s="340">
        <v>23.34</v>
      </c>
    </row>
    <row r="3325" spans="1:6" ht="25.5" customHeight="1" x14ac:dyDescent="0.25">
      <c r="A3325" s="338" t="s">
        <v>5061</v>
      </c>
      <c r="B3325" s="254" t="s">
        <v>8151</v>
      </c>
      <c r="C3325" s="264" t="s">
        <v>52</v>
      </c>
      <c r="D3325" s="340">
        <v>21.39</v>
      </c>
      <c r="E3325" s="340">
        <v>10.37</v>
      </c>
      <c r="F3325" s="340">
        <v>31.76</v>
      </c>
    </row>
    <row r="3326" spans="1:6" ht="25.5" customHeight="1" x14ac:dyDescent="0.25">
      <c r="A3326" s="338" t="s">
        <v>5062</v>
      </c>
      <c r="B3326" s="254" t="s">
        <v>8152</v>
      </c>
      <c r="C3326" s="264" t="s">
        <v>52</v>
      </c>
      <c r="D3326" s="340">
        <v>29.02</v>
      </c>
      <c r="E3326" s="340">
        <v>10.37</v>
      </c>
      <c r="F3326" s="340">
        <v>39.39</v>
      </c>
    </row>
    <row r="3327" spans="1:6" ht="25.5" customHeight="1" x14ac:dyDescent="0.25">
      <c r="A3327" s="338" t="s">
        <v>5063</v>
      </c>
      <c r="B3327" s="254" t="s">
        <v>8153</v>
      </c>
      <c r="C3327" s="264" t="s">
        <v>52</v>
      </c>
      <c r="D3327" s="340">
        <v>37.659999999999997</v>
      </c>
      <c r="E3327" s="340">
        <v>10.37</v>
      </c>
      <c r="F3327" s="340">
        <v>48.03</v>
      </c>
    </row>
    <row r="3328" spans="1:6" ht="25.5" customHeight="1" x14ac:dyDescent="0.25">
      <c r="A3328" s="338" t="s">
        <v>5064</v>
      </c>
      <c r="B3328" s="254" t="s">
        <v>8154</v>
      </c>
      <c r="C3328" s="264" t="s">
        <v>52</v>
      </c>
      <c r="D3328" s="340">
        <v>42.36</v>
      </c>
      <c r="E3328" s="340">
        <v>10.37</v>
      </c>
      <c r="F3328" s="340">
        <v>52.73</v>
      </c>
    </row>
    <row r="3329" spans="1:6" ht="25.5" customHeight="1" x14ac:dyDescent="0.25">
      <c r="A3329" s="338" t="s">
        <v>8155</v>
      </c>
      <c r="B3329" s="254" t="s">
        <v>5065</v>
      </c>
      <c r="C3329" s="264"/>
      <c r="D3329" s="340"/>
      <c r="E3329" s="340"/>
      <c r="F3329" s="340"/>
    </row>
    <row r="3330" spans="1:6" ht="12.75" customHeight="1" x14ac:dyDescent="0.2">
      <c r="A3330" s="336" t="s">
        <v>5066</v>
      </c>
      <c r="B3330" s="251" t="s">
        <v>8156</v>
      </c>
      <c r="C3330" s="252" t="s">
        <v>52</v>
      </c>
      <c r="D3330" s="337">
        <v>50.84</v>
      </c>
      <c r="E3330" s="337">
        <v>14.93</v>
      </c>
      <c r="F3330" s="337">
        <v>65.77</v>
      </c>
    </row>
    <row r="3331" spans="1:6" ht="12.75" customHeight="1" x14ac:dyDescent="0.25">
      <c r="A3331" s="338" t="s">
        <v>5067</v>
      </c>
      <c r="B3331" s="253" t="s">
        <v>8157</v>
      </c>
      <c r="C3331" s="264" t="s">
        <v>52</v>
      </c>
      <c r="D3331" s="340">
        <v>71.16</v>
      </c>
      <c r="E3331" s="340">
        <v>14.93</v>
      </c>
      <c r="F3331" s="340">
        <v>86.09</v>
      </c>
    </row>
    <row r="3332" spans="1:6" ht="12.75" customHeight="1" x14ac:dyDescent="0.25">
      <c r="A3332" s="338" t="s">
        <v>5068</v>
      </c>
      <c r="B3332" s="253" t="s">
        <v>8158</v>
      </c>
      <c r="C3332" s="264" t="s">
        <v>52</v>
      </c>
      <c r="D3332" s="340">
        <v>92.51</v>
      </c>
      <c r="E3332" s="340">
        <v>14.93</v>
      </c>
      <c r="F3332" s="340">
        <v>107.44</v>
      </c>
    </row>
    <row r="3333" spans="1:6" ht="12.75" customHeight="1" x14ac:dyDescent="0.25">
      <c r="A3333" s="338" t="s">
        <v>5069</v>
      </c>
      <c r="B3333" s="253" t="s">
        <v>8159</v>
      </c>
      <c r="C3333" s="264" t="s">
        <v>52</v>
      </c>
      <c r="D3333" s="340">
        <v>108.87</v>
      </c>
      <c r="E3333" s="340">
        <v>14.93</v>
      </c>
      <c r="F3333" s="340">
        <v>123.8</v>
      </c>
    </row>
    <row r="3334" spans="1:6" ht="12.75" customHeight="1" x14ac:dyDescent="0.25">
      <c r="A3334" s="338" t="s">
        <v>5070</v>
      </c>
      <c r="B3334" s="253" t="s">
        <v>8160</v>
      </c>
      <c r="C3334" s="264" t="s">
        <v>52</v>
      </c>
      <c r="D3334" s="340">
        <v>135.58000000000001</v>
      </c>
      <c r="E3334" s="340">
        <v>14.93</v>
      </c>
      <c r="F3334" s="340">
        <v>150.51</v>
      </c>
    </row>
    <row r="3335" spans="1:6" ht="12.75" customHeight="1" x14ac:dyDescent="0.25">
      <c r="A3335" s="338" t="s">
        <v>5071</v>
      </c>
      <c r="B3335" s="253" t="s">
        <v>8161</v>
      </c>
      <c r="C3335" s="264" t="s">
        <v>52</v>
      </c>
      <c r="D3335" s="340">
        <v>155.65</v>
      </c>
      <c r="E3335" s="340">
        <v>14.93</v>
      </c>
      <c r="F3335" s="340">
        <v>170.58</v>
      </c>
    </row>
    <row r="3336" spans="1:6" ht="12.75" customHeight="1" x14ac:dyDescent="0.25">
      <c r="A3336" s="338" t="s">
        <v>5072</v>
      </c>
      <c r="B3336" s="253" t="s">
        <v>8162</v>
      </c>
      <c r="C3336" s="264" t="s">
        <v>52</v>
      </c>
      <c r="D3336" s="340">
        <v>176.04</v>
      </c>
      <c r="E3336" s="340">
        <v>14.93</v>
      </c>
      <c r="F3336" s="340">
        <v>190.97</v>
      </c>
    </row>
    <row r="3337" spans="1:6" ht="12.75" customHeight="1" x14ac:dyDescent="0.25">
      <c r="A3337" s="338" t="s">
        <v>5073</v>
      </c>
      <c r="B3337" s="253" t="s">
        <v>8163</v>
      </c>
      <c r="C3337" s="264" t="s">
        <v>52</v>
      </c>
      <c r="D3337" s="340">
        <v>205.07</v>
      </c>
      <c r="E3337" s="340">
        <v>14.93</v>
      </c>
      <c r="F3337" s="340">
        <v>220</v>
      </c>
    </row>
    <row r="3338" spans="1:6" ht="12.75" customHeight="1" x14ac:dyDescent="0.25">
      <c r="A3338" s="338" t="s">
        <v>5074</v>
      </c>
      <c r="B3338" s="253" t="s">
        <v>8164</v>
      </c>
      <c r="C3338" s="264" t="s">
        <v>52</v>
      </c>
      <c r="D3338" s="340">
        <v>213.62</v>
      </c>
      <c r="E3338" s="340">
        <v>14.93</v>
      </c>
      <c r="F3338" s="340">
        <v>228.55</v>
      </c>
    </row>
    <row r="3339" spans="1:6" ht="12.75" customHeight="1" x14ac:dyDescent="0.2">
      <c r="A3339" s="336" t="s">
        <v>5075</v>
      </c>
      <c r="B3339" s="251" t="s">
        <v>8165</v>
      </c>
      <c r="C3339" s="252" t="s">
        <v>52</v>
      </c>
      <c r="D3339" s="337">
        <v>238.68</v>
      </c>
      <c r="E3339" s="337">
        <v>14.93</v>
      </c>
      <c r="F3339" s="337">
        <v>253.61</v>
      </c>
    </row>
    <row r="3340" spans="1:6" ht="12.75" customHeight="1" x14ac:dyDescent="0.25">
      <c r="A3340" s="338" t="s">
        <v>5076</v>
      </c>
      <c r="B3340" s="253" t="s">
        <v>8166</v>
      </c>
      <c r="C3340" s="264" t="s">
        <v>52</v>
      </c>
      <c r="D3340" s="340">
        <v>258.31</v>
      </c>
      <c r="E3340" s="340">
        <v>14.93</v>
      </c>
      <c r="F3340" s="340">
        <v>273.24</v>
      </c>
    </row>
    <row r="3341" spans="1:6" ht="12.75" customHeight="1" x14ac:dyDescent="0.2">
      <c r="A3341" s="336" t="s">
        <v>8167</v>
      </c>
      <c r="B3341" s="251" t="s">
        <v>8168</v>
      </c>
      <c r="C3341" s="252"/>
      <c r="D3341" s="337"/>
      <c r="E3341" s="337"/>
      <c r="F3341" s="337"/>
    </row>
    <row r="3342" spans="1:6" ht="12.75" customHeight="1" x14ac:dyDescent="0.25">
      <c r="A3342" s="338" t="s">
        <v>5077</v>
      </c>
      <c r="B3342" s="253" t="s">
        <v>8169</v>
      </c>
      <c r="C3342" s="264" t="s">
        <v>52</v>
      </c>
      <c r="D3342" s="340">
        <v>46.88</v>
      </c>
      <c r="E3342" s="340">
        <v>14.59</v>
      </c>
      <c r="F3342" s="340">
        <v>61.47</v>
      </c>
    </row>
    <row r="3343" spans="1:6" ht="12.75" customHeight="1" x14ac:dyDescent="0.25">
      <c r="A3343" s="338" t="s">
        <v>5078</v>
      </c>
      <c r="B3343" s="253" t="s">
        <v>8170</v>
      </c>
      <c r="C3343" s="264" t="s">
        <v>52</v>
      </c>
      <c r="D3343" s="340">
        <v>55.92</v>
      </c>
      <c r="E3343" s="340">
        <v>14.59</v>
      </c>
      <c r="F3343" s="340">
        <v>70.510000000000005</v>
      </c>
    </row>
    <row r="3344" spans="1:6" ht="12" customHeight="1" x14ac:dyDescent="0.25">
      <c r="A3344" s="333" t="s">
        <v>5079</v>
      </c>
      <c r="B3344" s="247" t="s">
        <v>8171</v>
      </c>
      <c r="C3344" s="247" t="s">
        <v>52</v>
      </c>
      <c r="D3344" s="334">
        <v>62.2</v>
      </c>
      <c r="E3344" s="335">
        <v>14.59</v>
      </c>
      <c r="F3344" s="335">
        <v>76.790000000000006</v>
      </c>
    </row>
    <row r="3345" spans="1:6" ht="22.9" customHeight="1" x14ac:dyDescent="0.25">
      <c r="A3345" s="338" t="s">
        <v>5080</v>
      </c>
      <c r="B3345" s="253" t="s">
        <v>8172</v>
      </c>
      <c r="C3345" s="264" t="s">
        <v>52</v>
      </c>
      <c r="D3345" s="340">
        <v>127.3</v>
      </c>
      <c r="E3345" s="340">
        <v>21.88</v>
      </c>
      <c r="F3345" s="340">
        <v>149.18</v>
      </c>
    </row>
    <row r="3346" spans="1:6" ht="22.9" customHeight="1" x14ac:dyDescent="0.25">
      <c r="A3346" s="338" t="s">
        <v>5081</v>
      </c>
      <c r="B3346" s="253" t="s">
        <v>5082</v>
      </c>
      <c r="C3346" s="264" t="s">
        <v>569</v>
      </c>
      <c r="D3346" s="340">
        <v>13.68</v>
      </c>
      <c r="E3346" s="340">
        <v>9.5399999999999991</v>
      </c>
      <c r="F3346" s="340">
        <v>23.22</v>
      </c>
    </row>
    <row r="3347" spans="1:6" ht="22.9" customHeight="1" x14ac:dyDescent="0.25">
      <c r="A3347" s="338" t="s">
        <v>5083</v>
      </c>
      <c r="B3347" s="253" t="s">
        <v>8173</v>
      </c>
      <c r="C3347" s="264" t="s">
        <v>569</v>
      </c>
      <c r="D3347" s="340">
        <v>19.829999999999998</v>
      </c>
      <c r="E3347" s="340">
        <v>9.5399999999999991</v>
      </c>
      <c r="F3347" s="340">
        <v>29.37</v>
      </c>
    </row>
    <row r="3348" spans="1:6" ht="25.5" customHeight="1" x14ac:dyDescent="0.25">
      <c r="A3348" s="338" t="s">
        <v>5084</v>
      </c>
      <c r="B3348" s="254" t="s">
        <v>8174</v>
      </c>
      <c r="C3348" s="264" t="s">
        <v>569</v>
      </c>
      <c r="D3348" s="340">
        <v>20.66</v>
      </c>
      <c r="E3348" s="340">
        <v>14.51</v>
      </c>
      <c r="F3348" s="340">
        <v>35.17</v>
      </c>
    </row>
    <row r="3349" spans="1:6" ht="25.5" customHeight="1" x14ac:dyDescent="0.25">
      <c r="A3349" s="338" t="s">
        <v>5085</v>
      </c>
      <c r="B3349" s="254" t="s">
        <v>8175</v>
      </c>
      <c r="C3349" s="264" t="s">
        <v>569</v>
      </c>
      <c r="D3349" s="340">
        <v>20.97</v>
      </c>
      <c r="E3349" s="340">
        <v>16.59</v>
      </c>
      <c r="F3349" s="340">
        <v>37.56</v>
      </c>
    </row>
    <row r="3350" spans="1:6" ht="25.5" customHeight="1" x14ac:dyDescent="0.25">
      <c r="A3350" s="338" t="s">
        <v>5086</v>
      </c>
      <c r="B3350" s="254" t="s">
        <v>8176</v>
      </c>
      <c r="C3350" s="264" t="s">
        <v>569</v>
      </c>
      <c r="D3350" s="340">
        <v>14.12</v>
      </c>
      <c r="E3350" s="340">
        <v>9.5399999999999991</v>
      </c>
      <c r="F3350" s="340">
        <v>23.66</v>
      </c>
    </row>
    <row r="3351" spans="1:6" ht="25.5" customHeight="1" x14ac:dyDescent="0.25">
      <c r="A3351" s="338" t="s">
        <v>5087</v>
      </c>
      <c r="B3351" s="254" t="s">
        <v>8177</v>
      </c>
      <c r="C3351" s="264" t="s">
        <v>569</v>
      </c>
      <c r="D3351" s="340">
        <v>18.690000000000001</v>
      </c>
      <c r="E3351" s="340">
        <v>9.5399999999999991</v>
      </c>
      <c r="F3351" s="340">
        <v>28.23</v>
      </c>
    </row>
    <row r="3352" spans="1:6" ht="25.5" customHeight="1" x14ac:dyDescent="0.25">
      <c r="A3352" s="338" t="s">
        <v>5088</v>
      </c>
      <c r="B3352" s="254" t="s">
        <v>8178</v>
      </c>
      <c r="C3352" s="264" t="s">
        <v>569</v>
      </c>
      <c r="D3352" s="340">
        <v>22.57</v>
      </c>
      <c r="E3352" s="340">
        <v>14.51</v>
      </c>
      <c r="F3352" s="340">
        <v>37.08</v>
      </c>
    </row>
    <row r="3353" spans="1:6" ht="22.9" customHeight="1" x14ac:dyDescent="0.25">
      <c r="A3353" s="338" t="s">
        <v>5089</v>
      </c>
      <c r="B3353" s="253" t="s">
        <v>8179</v>
      </c>
      <c r="C3353" s="264" t="s">
        <v>569</v>
      </c>
      <c r="D3353" s="340">
        <v>55.81</v>
      </c>
      <c r="E3353" s="340">
        <v>16.59</v>
      </c>
      <c r="F3353" s="340">
        <v>72.400000000000006</v>
      </c>
    </row>
    <row r="3354" spans="1:6" ht="22.9" customHeight="1" x14ac:dyDescent="0.25">
      <c r="A3354" s="338" t="s">
        <v>5090</v>
      </c>
      <c r="B3354" s="253" t="s">
        <v>8180</v>
      </c>
      <c r="C3354" s="264" t="s">
        <v>569</v>
      </c>
      <c r="D3354" s="340">
        <v>16.98</v>
      </c>
      <c r="E3354" s="340">
        <v>9.5399999999999991</v>
      </c>
      <c r="F3354" s="340">
        <v>26.52</v>
      </c>
    </row>
    <row r="3355" spans="1:6" ht="25.5" customHeight="1" x14ac:dyDescent="0.25">
      <c r="A3355" s="338" t="s">
        <v>5091</v>
      </c>
      <c r="B3355" s="254" t="s">
        <v>8181</v>
      </c>
      <c r="C3355" s="264" t="s">
        <v>569</v>
      </c>
      <c r="D3355" s="340">
        <v>20.36</v>
      </c>
      <c r="E3355" s="340">
        <v>9.5399999999999991</v>
      </c>
      <c r="F3355" s="340">
        <v>29.9</v>
      </c>
    </row>
    <row r="3356" spans="1:6" ht="25.5" customHeight="1" x14ac:dyDescent="0.25">
      <c r="A3356" s="338" t="s">
        <v>5092</v>
      </c>
      <c r="B3356" s="254" t="s">
        <v>8182</v>
      </c>
      <c r="C3356" s="264" t="s">
        <v>569</v>
      </c>
      <c r="D3356" s="340">
        <v>25.14</v>
      </c>
      <c r="E3356" s="340">
        <v>14.51</v>
      </c>
      <c r="F3356" s="340">
        <v>39.65</v>
      </c>
    </row>
    <row r="3357" spans="1:6" ht="25.5" customHeight="1" x14ac:dyDescent="0.25">
      <c r="A3357" s="338" t="s">
        <v>5093</v>
      </c>
      <c r="B3357" s="254" t="s">
        <v>8183</v>
      </c>
      <c r="C3357" s="264" t="s">
        <v>569</v>
      </c>
      <c r="D3357" s="340">
        <v>39.159999999999997</v>
      </c>
      <c r="E3357" s="340">
        <v>16.59</v>
      </c>
      <c r="F3357" s="340">
        <v>55.75</v>
      </c>
    </row>
    <row r="3358" spans="1:6" ht="25.5" customHeight="1" x14ac:dyDescent="0.25">
      <c r="A3358" s="338" t="s">
        <v>5094</v>
      </c>
      <c r="B3358" s="254" t="s">
        <v>8184</v>
      </c>
      <c r="C3358" s="264" t="s">
        <v>569</v>
      </c>
      <c r="D3358" s="340">
        <v>11.48</v>
      </c>
      <c r="E3358" s="340">
        <v>9.5399999999999991</v>
      </c>
      <c r="F3358" s="340">
        <v>21.02</v>
      </c>
    </row>
    <row r="3359" spans="1:6" ht="24" customHeight="1" x14ac:dyDescent="0.25">
      <c r="A3359" s="338" t="s">
        <v>5095</v>
      </c>
      <c r="B3359" s="253" t="s">
        <v>8185</v>
      </c>
      <c r="C3359" s="264" t="s">
        <v>569</v>
      </c>
      <c r="D3359" s="340">
        <v>19.510000000000002</v>
      </c>
      <c r="E3359" s="340">
        <v>14.51</v>
      </c>
      <c r="F3359" s="340">
        <v>34.020000000000003</v>
      </c>
    </row>
    <row r="3360" spans="1:6" ht="22.9" customHeight="1" x14ac:dyDescent="0.25">
      <c r="A3360" s="338" t="s">
        <v>5096</v>
      </c>
      <c r="B3360" s="253" t="s">
        <v>8186</v>
      </c>
      <c r="C3360" s="264" t="s">
        <v>569</v>
      </c>
      <c r="D3360" s="340">
        <v>31.6</v>
      </c>
      <c r="E3360" s="340">
        <v>16.59</v>
      </c>
      <c r="F3360" s="340">
        <v>48.19</v>
      </c>
    </row>
    <row r="3361" spans="1:6" ht="12.75" customHeight="1" x14ac:dyDescent="0.25">
      <c r="A3361" s="338" t="s">
        <v>5097</v>
      </c>
      <c r="B3361" s="253" t="s">
        <v>8187</v>
      </c>
      <c r="C3361" s="264" t="s">
        <v>569</v>
      </c>
      <c r="D3361" s="340">
        <v>43.3</v>
      </c>
      <c r="E3361" s="340">
        <v>9.5399999999999991</v>
      </c>
      <c r="F3361" s="340">
        <v>52.84</v>
      </c>
    </row>
    <row r="3362" spans="1:6" ht="12.75" customHeight="1" x14ac:dyDescent="0.25">
      <c r="A3362" s="338" t="s">
        <v>5098</v>
      </c>
      <c r="B3362" s="253" t="s">
        <v>8188</v>
      </c>
      <c r="C3362" s="264" t="s">
        <v>569</v>
      </c>
      <c r="D3362" s="340">
        <v>55.56</v>
      </c>
      <c r="E3362" s="340">
        <v>14.51</v>
      </c>
      <c r="F3362" s="340">
        <v>70.069999999999993</v>
      </c>
    </row>
    <row r="3363" spans="1:6" ht="12.75" customHeight="1" x14ac:dyDescent="0.25">
      <c r="A3363" s="338" t="s">
        <v>5099</v>
      </c>
      <c r="B3363" s="253" t="s">
        <v>8189</v>
      </c>
      <c r="C3363" s="264" t="s">
        <v>569</v>
      </c>
      <c r="D3363" s="340">
        <v>96.02</v>
      </c>
      <c r="E3363" s="340">
        <v>16.59</v>
      </c>
      <c r="F3363" s="340">
        <v>112.61</v>
      </c>
    </row>
    <row r="3364" spans="1:6" ht="12.75" customHeight="1" x14ac:dyDescent="0.25">
      <c r="A3364" s="338" t="s">
        <v>5100</v>
      </c>
      <c r="B3364" s="253" t="s">
        <v>8190</v>
      </c>
      <c r="C3364" s="264" t="s">
        <v>569</v>
      </c>
      <c r="D3364" s="340">
        <v>73</v>
      </c>
      <c r="E3364" s="340">
        <v>16.59</v>
      </c>
      <c r="F3364" s="340">
        <v>89.59</v>
      </c>
    </row>
    <row r="3365" spans="1:6" ht="12.75" customHeight="1" x14ac:dyDescent="0.25">
      <c r="A3365" s="338" t="s">
        <v>5101</v>
      </c>
      <c r="B3365" s="253" t="s">
        <v>8191</v>
      </c>
      <c r="C3365" s="264" t="s">
        <v>569</v>
      </c>
      <c r="D3365" s="340">
        <v>258.17</v>
      </c>
      <c r="E3365" s="340">
        <v>14.51</v>
      </c>
      <c r="F3365" s="340">
        <v>272.68</v>
      </c>
    </row>
    <row r="3366" spans="1:6" ht="12.75" customHeight="1" x14ac:dyDescent="0.25">
      <c r="A3366" s="338" t="s">
        <v>5102</v>
      </c>
      <c r="B3366" s="253" t="s">
        <v>8192</v>
      </c>
      <c r="C3366" s="264" t="s">
        <v>569</v>
      </c>
      <c r="D3366" s="340">
        <v>36.340000000000003</v>
      </c>
      <c r="E3366" s="340">
        <v>9.5399999999999991</v>
      </c>
      <c r="F3366" s="340">
        <v>45.88</v>
      </c>
    </row>
    <row r="3367" spans="1:6" ht="12.75" customHeight="1" x14ac:dyDescent="0.25">
      <c r="A3367" s="338" t="s">
        <v>5103</v>
      </c>
      <c r="B3367" s="253" t="s">
        <v>8193</v>
      </c>
      <c r="C3367" s="264" t="s">
        <v>569</v>
      </c>
      <c r="D3367" s="340">
        <v>38.35</v>
      </c>
      <c r="E3367" s="340">
        <v>14.51</v>
      </c>
      <c r="F3367" s="340">
        <v>52.86</v>
      </c>
    </row>
    <row r="3368" spans="1:6" ht="12.75" customHeight="1" x14ac:dyDescent="0.25">
      <c r="A3368" s="338" t="s">
        <v>5104</v>
      </c>
      <c r="B3368" s="253" t="s">
        <v>8194</v>
      </c>
      <c r="C3368" s="264" t="s">
        <v>569</v>
      </c>
      <c r="D3368" s="340">
        <v>72.5</v>
      </c>
      <c r="E3368" s="340">
        <v>16.59</v>
      </c>
      <c r="F3368" s="340">
        <v>89.09</v>
      </c>
    </row>
    <row r="3369" spans="1:6" ht="12.75" customHeight="1" x14ac:dyDescent="0.25">
      <c r="A3369" s="338" t="s">
        <v>5105</v>
      </c>
      <c r="B3369" s="253" t="s">
        <v>8195</v>
      </c>
      <c r="C3369" s="264" t="s">
        <v>569</v>
      </c>
      <c r="D3369" s="340">
        <v>34.6</v>
      </c>
      <c r="E3369" s="340">
        <v>14.51</v>
      </c>
      <c r="F3369" s="340">
        <v>49.11</v>
      </c>
    </row>
    <row r="3370" spans="1:6" ht="12.75" customHeight="1" x14ac:dyDescent="0.25">
      <c r="A3370" s="338" t="s">
        <v>5106</v>
      </c>
      <c r="B3370" s="253" t="s">
        <v>8196</v>
      </c>
      <c r="C3370" s="264" t="s">
        <v>569</v>
      </c>
      <c r="D3370" s="340">
        <v>63.56</v>
      </c>
      <c r="E3370" s="340">
        <v>16.59</v>
      </c>
      <c r="F3370" s="340">
        <v>80.150000000000006</v>
      </c>
    </row>
    <row r="3371" spans="1:6" ht="12.75" customHeight="1" x14ac:dyDescent="0.25">
      <c r="A3371" s="338" t="s">
        <v>5107</v>
      </c>
      <c r="B3371" s="253" t="s">
        <v>8197</v>
      </c>
      <c r="C3371" s="264" t="s">
        <v>569</v>
      </c>
      <c r="D3371" s="340">
        <v>61.59</v>
      </c>
      <c r="E3371" s="340">
        <v>16.59</v>
      </c>
      <c r="F3371" s="340">
        <v>78.180000000000007</v>
      </c>
    </row>
    <row r="3372" spans="1:6" ht="12.75" customHeight="1" x14ac:dyDescent="0.25">
      <c r="A3372" s="338" t="s">
        <v>5108</v>
      </c>
      <c r="B3372" s="253" t="s">
        <v>8198</v>
      </c>
      <c r="C3372" s="264" t="s">
        <v>569</v>
      </c>
      <c r="D3372" s="340">
        <v>72.22</v>
      </c>
      <c r="E3372" s="340">
        <v>16.59</v>
      </c>
      <c r="F3372" s="340">
        <v>88.81</v>
      </c>
    </row>
    <row r="3373" spans="1:6" ht="12.75" customHeight="1" x14ac:dyDescent="0.25">
      <c r="A3373" s="338" t="s">
        <v>5109</v>
      </c>
      <c r="B3373" s="253" t="s">
        <v>8199</v>
      </c>
      <c r="C3373" s="264" t="s">
        <v>569</v>
      </c>
      <c r="D3373" s="340">
        <v>138.94</v>
      </c>
      <c r="E3373" s="340">
        <v>14.51</v>
      </c>
      <c r="F3373" s="340">
        <v>153.44999999999999</v>
      </c>
    </row>
    <row r="3374" spans="1:6" ht="12.75" customHeight="1" x14ac:dyDescent="0.25">
      <c r="A3374" s="338" t="s">
        <v>5110</v>
      </c>
      <c r="B3374" s="253" t="s">
        <v>8200</v>
      </c>
      <c r="C3374" s="264" t="s">
        <v>569</v>
      </c>
      <c r="D3374" s="340">
        <v>84.6</v>
      </c>
      <c r="E3374" s="340">
        <v>16.59</v>
      </c>
      <c r="F3374" s="340">
        <v>101.19</v>
      </c>
    </row>
    <row r="3375" spans="1:6" ht="12.75" customHeight="1" x14ac:dyDescent="0.25">
      <c r="A3375" s="338" t="s">
        <v>5111</v>
      </c>
      <c r="B3375" s="253" t="s">
        <v>8201</v>
      </c>
      <c r="C3375" s="264" t="s">
        <v>569</v>
      </c>
      <c r="D3375" s="340">
        <v>70.5</v>
      </c>
      <c r="E3375" s="340">
        <v>9.5399999999999991</v>
      </c>
      <c r="F3375" s="340">
        <v>80.040000000000006</v>
      </c>
    </row>
    <row r="3376" spans="1:6" ht="12.75" customHeight="1" x14ac:dyDescent="0.25">
      <c r="A3376" s="338" t="s">
        <v>5112</v>
      </c>
      <c r="B3376" s="253" t="s">
        <v>5113</v>
      </c>
      <c r="C3376" s="264" t="s">
        <v>569</v>
      </c>
      <c r="D3376" s="340">
        <v>12.82</v>
      </c>
      <c r="E3376" s="340">
        <v>9.5399999999999991</v>
      </c>
      <c r="F3376" s="340">
        <v>22.36</v>
      </c>
    </row>
    <row r="3377" spans="1:6" ht="12.75" customHeight="1" x14ac:dyDescent="0.25">
      <c r="A3377" s="338" t="s">
        <v>5114</v>
      </c>
      <c r="B3377" s="253" t="s">
        <v>5115</v>
      </c>
      <c r="C3377" s="264" t="s">
        <v>569</v>
      </c>
      <c r="D3377" s="340">
        <v>34.11</v>
      </c>
      <c r="E3377" s="340">
        <v>9.5399999999999991</v>
      </c>
      <c r="F3377" s="340">
        <v>43.65</v>
      </c>
    </row>
    <row r="3378" spans="1:6" ht="25.5" customHeight="1" x14ac:dyDescent="0.25">
      <c r="A3378" s="338" t="s">
        <v>5116</v>
      </c>
      <c r="B3378" s="254" t="s">
        <v>8202</v>
      </c>
      <c r="C3378" s="264" t="s">
        <v>569</v>
      </c>
      <c r="D3378" s="340">
        <v>39.64</v>
      </c>
      <c r="E3378" s="340">
        <v>14.51</v>
      </c>
      <c r="F3378" s="340">
        <v>54.15</v>
      </c>
    </row>
    <row r="3379" spans="1:6" ht="25.5" customHeight="1" x14ac:dyDescent="0.25">
      <c r="A3379" s="338" t="s">
        <v>5117</v>
      </c>
      <c r="B3379" s="254" t="s">
        <v>5118</v>
      </c>
      <c r="C3379" s="264" t="s">
        <v>780</v>
      </c>
      <c r="D3379" s="340">
        <v>88.76</v>
      </c>
      <c r="E3379" s="340">
        <v>4.1500000000000004</v>
      </c>
      <c r="F3379" s="340">
        <v>92.91</v>
      </c>
    </row>
    <row r="3380" spans="1:6" ht="12.75" customHeight="1" x14ac:dyDescent="0.25">
      <c r="A3380" s="338" t="s">
        <v>8203</v>
      </c>
      <c r="B3380" s="253" t="s">
        <v>8204</v>
      </c>
      <c r="C3380" s="264"/>
      <c r="D3380" s="340"/>
      <c r="E3380" s="340"/>
      <c r="F3380" s="340"/>
    </row>
    <row r="3381" spans="1:6" ht="22.9" customHeight="1" x14ac:dyDescent="0.25">
      <c r="A3381" s="338" t="s">
        <v>8205</v>
      </c>
      <c r="B3381" s="253" t="s">
        <v>5119</v>
      </c>
      <c r="C3381" s="264"/>
      <c r="D3381" s="340"/>
      <c r="E3381" s="340"/>
      <c r="F3381" s="340"/>
    </row>
    <row r="3382" spans="1:6" ht="12" customHeight="1" x14ac:dyDescent="0.25">
      <c r="A3382" s="333" t="s">
        <v>5120</v>
      </c>
      <c r="B3382" s="247" t="s">
        <v>5121</v>
      </c>
      <c r="C3382" s="247" t="s">
        <v>569</v>
      </c>
      <c r="D3382" s="334">
        <v>34.85</v>
      </c>
      <c r="E3382" s="335">
        <v>18.66</v>
      </c>
      <c r="F3382" s="335">
        <v>53.51</v>
      </c>
    </row>
    <row r="3383" spans="1:6" ht="22.9" customHeight="1" x14ac:dyDescent="0.25">
      <c r="A3383" s="338" t="s">
        <v>443</v>
      </c>
      <c r="B3383" s="253" t="s">
        <v>442</v>
      </c>
      <c r="C3383" s="264" t="s">
        <v>569</v>
      </c>
      <c r="D3383" s="340">
        <v>46.33</v>
      </c>
      <c r="E3383" s="340">
        <v>24.88</v>
      </c>
      <c r="F3383" s="340">
        <v>71.209999999999994</v>
      </c>
    </row>
    <row r="3384" spans="1:6" ht="22.9" customHeight="1" x14ac:dyDescent="0.25">
      <c r="A3384" s="338" t="s">
        <v>5122</v>
      </c>
      <c r="B3384" s="253" t="s">
        <v>5123</v>
      </c>
      <c r="C3384" s="264" t="s">
        <v>569</v>
      </c>
      <c r="D3384" s="340">
        <v>56.78</v>
      </c>
      <c r="E3384" s="340">
        <v>31.1</v>
      </c>
      <c r="F3384" s="340">
        <v>87.88</v>
      </c>
    </row>
    <row r="3385" spans="1:6" ht="22.9" customHeight="1" x14ac:dyDescent="0.25">
      <c r="A3385" s="338" t="s">
        <v>5124</v>
      </c>
      <c r="B3385" s="253" t="s">
        <v>5125</v>
      </c>
      <c r="C3385" s="264" t="s">
        <v>569</v>
      </c>
      <c r="D3385" s="340">
        <v>74.400000000000006</v>
      </c>
      <c r="E3385" s="340">
        <v>37.32</v>
      </c>
      <c r="F3385" s="340">
        <v>111.72</v>
      </c>
    </row>
    <row r="3386" spans="1:6" ht="22.9" customHeight="1" x14ac:dyDescent="0.25">
      <c r="A3386" s="338" t="s">
        <v>5126</v>
      </c>
      <c r="B3386" s="253" t="s">
        <v>5127</v>
      </c>
      <c r="C3386" s="264" t="s">
        <v>569</v>
      </c>
      <c r="D3386" s="340">
        <v>95.55</v>
      </c>
      <c r="E3386" s="340">
        <v>41.47</v>
      </c>
      <c r="F3386" s="340">
        <v>137.02000000000001</v>
      </c>
    </row>
    <row r="3387" spans="1:6" ht="22.9" customHeight="1" x14ac:dyDescent="0.25">
      <c r="A3387" s="338" t="s">
        <v>449</v>
      </c>
      <c r="B3387" s="253" t="s">
        <v>450</v>
      </c>
      <c r="C3387" s="264" t="s">
        <v>569</v>
      </c>
      <c r="D3387" s="340">
        <v>130.37</v>
      </c>
      <c r="E3387" s="340">
        <v>51.84</v>
      </c>
      <c r="F3387" s="340">
        <v>182.21</v>
      </c>
    </row>
    <row r="3388" spans="1:6" ht="22.9" customHeight="1" x14ac:dyDescent="0.25">
      <c r="A3388" s="338" t="s">
        <v>5128</v>
      </c>
      <c r="B3388" s="253" t="s">
        <v>5129</v>
      </c>
      <c r="C3388" s="264" t="s">
        <v>569</v>
      </c>
      <c r="D3388" s="340">
        <v>327.69</v>
      </c>
      <c r="E3388" s="340">
        <v>62.21</v>
      </c>
      <c r="F3388" s="340">
        <v>389.9</v>
      </c>
    </row>
    <row r="3389" spans="1:6" ht="22.9" customHeight="1" x14ac:dyDescent="0.25">
      <c r="A3389" s="338" t="s">
        <v>5130</v>
      </c>
      <c r="B3389" s="253" t="s">
        <v>5131</v>
      </c>
      <c r="C3389" s="264" t="s">
        <v>569</v>
      </c>
      <c r="D3389" s="340">
        <v>512.15</v>
      </c>
      <c r="E3389" s="340">
        <v>82.94</v>
      </c>
      <c r="F3389" s="340">
        <v>595.09</v>
      </c>
    </row>
    <row r="3390" spans="1:6" ht="22.9" customHeight="1" x14ac:dyDescent="0.25">
      <c r="A3390" s="338" t="s">
        <v>5132</v>
      </c>
      <c r="B3390" s="253" t="s">
        <v>5133</v>
      </c>
      <c r="C3390" s="264" t="s">
        <v>569</v>
      </c>
      <c r="D3390" s="340">
        <v>863.67</v>
      </c>
      <c r="E3390" s="340">
        <v>124.41</v>
      </c>
      <c r="F3390" s="340">
        <v>988.08</v>
      </c>
    </row>
    <row r="3391" spans="1:6" ht="12.75" customHeight="1" x14ac:dyDescent="0.25">
      <c r="A3391" s="338" t="s">
        <v>5134</v>
      </c>
      <c r="B3391" s="253" t="s">
        <v>5135</v>
      </c>
      <c r="C3391" s="264" t="s">
        <v>569</v>
      </c>
      <c r="D3391" s="340">
        <v>66.77</v>
      </c>
      <c r="E3391" s="340">
        <v>24.88</v>
      </c>
      <c r="F3391" s="340">
        <v>91.65</v>
      </c>
    </row>
    <row r="3392" spans="1:6" ht="12.75" customHeight="1" x14ac:dyDescent="0.25">
      <c r="A3392" s="338" t="s">
        <v>5136</v>
      </c>
      <c r="B3392" s="253" t="s">
        <v>8206</v>
      </c>
      <c r="C3392" s="264" t="s">
        <v>569</v>
      </c>
      <c r="D3392" s="340">
        <v>23.78</v>
      </c>
      <c r="E3392" s="340">
        <v>18.66</v>
      </c>
      <c r="F3392" s="340">
        <v>42.44</v>
      </c>
    </row>
    <row r="3393" spans="1:6" ht="12.75" customHeight="1" x14ac:dyDescent="0.25">
      <c r="A3393" s="338" t="s">
        <v>5137</v>
      </c>
      <c r="B3393" s="253" t="s">
        <v>8207</v>
      </c>
      <c r="C3393" s="264" t="s">
        <v>569</v>
      </c>
      <c r="D3393" s="340">
        <v>57.25</v>
      </c>
      <c r="E3393" s="340">
        <v>18.66</v>
      </c>
      <c r="F3393" s="340">
        <v>75.91</v>
      </c>
    </row>
    <row r="3394" spans="1:6" ht="12.75" customHeight="1" x14ac:dyDescent="0.25">
      <c r="A3394" s="338" t="s">
        <v>5138</v>
      </c>
      <c r="B3394" s="253" t="s">
        <v>8208</v>
      </c>
      <c r="C3394" s="264" t="s">
        <v>569</v>
      </c>
      <c r="D3394" s="340">
        <v>67.42</v>
      </c>
      <c r="E3394" s="340">
        <v>18.66</v>
      </c>
      <c r="F3394" s="340">
        <v>86.08</v>
      </c>
    </row>
    <row r="3395" spans="1:6" ht="12.75" customHeight="1" x14ac:dyDescent="0.25">
      <c r="A3395" s="338" t="s">
        <v>5139</v>
      </c>
      <c r="B3395" s="253" t="s">
        <v>8209</v>
      </c>
      <c r="C3395" s="264" t="s">
        <v>569</v>
      </c>
      <c r="D3395" s="340">
        <v>96.15</v>
      </c>
      <c r="E3395" s="340">
        <v>20.74</v>
      </c>
      <c r="F3395" s="340">
        <v>116.89</v>
      </c>
    </row>
    <row r="3396" spans="1:6" ht="34.15" customHeight="1" x14ac:dyDescent="0.25">
      <c r="A3396" s="341" t="s">
        <v>5140</v>
      </c>
      <c r="B3396" s="253" t="s">
        <v>8210</v>
      </c>
      <c r="C3396" s="265" t="s">
        <v>569</v>
      </c>
      <c r="D3396" s="343">
        <v>225.96</v>
      </c>
      <c r="E3396" s="343">
        <v>18.66</v>
      </c>
      <c r="F3396" s="343">
        <v>244.62</v>
      </c>
    </row>
    <row r="3397" spans="1:6" ht="34.9" customHeight="1" x14ac:dyDescent="0.25">
      <c r="A3397" s="341" t="s">
        <v>5141</v>
      </c>
      <c r="B3397" s="253" t="s">
        <v>8211</v>
      </c>
      <c r="C3397" s="265" t="s">
        <v>569</v>
      </c>
      <c r="D3397" s="343">
        <v>1152.22</v>
      </c>
      <c r="E3397" s="343">
        <v>41.47</v>
      </c>
      <c r="F3397" s="343">
        <v>1193.69</v>
      </c>
    </row>
    <row r="3398" spans="1:6" ht="34.9" customHeight="1" x14ac:dyDescent="0.25">
      <c r="A3398" s="341" t="s">
        <v>8212</v>
      </c>
      <c r="B3398" s="253" t="s">
        <v>5142</v>
      </c>
      <c r="C3398" s="265"/>
      <c r="D3398" s="343"/>
      <c r="E3398" s="343"/>
      <c r="F3398" s="343"/>
    </row>
    <row r="3399" spans="1:6" ht="34.15" customHeight="1" x14ac:dyDescent="0.25">
      <c r="A3399" s="341" t="s">
        <v>5143</v>
      </c>
      <c r="B3399" s="253" t="s">
        <v>8213</v>
      </c>
      <c r="C3399" s="265" t="s">
        <v>569</v>
      </c>
      <c r="D3399" s="343">
        <v>92.43</v>
      </c>
      <c r="E3399" s="343">
        <v>18.66</v>
      </c>
      <c r="F3399" s="343">
        <v>111.09</v>
      </c>
    </row>
    <row r="3400" spans="1:6" ht="34.9" customHeight="1" x14ac:dyDescent="0.25">
      <c r="A3400" s="341" t="s">
        <v>444</v>
      </c>
      <c r="B3400" s="253" t="s">
        <v>8214</v>
      </c>
      <c r="C3400" s="265" t="s">
        <v>569</v>
      </c>
      <c r="D3400" s="343">
        <v>84.08</v>
      </c>
      <c r="E3400" s="343">
        <v>18.66</v>
      </c>
      <c r="F3400" s="343">
        <v>102.74</v>
      </c>
    </row>
    <row r="3401" spans="1:6" ht="12.75" customHeight="1" x14ac:dyDescent="0.25">
      <c r="A3401" s="338" t="s">
        <v>5144</v>
      </c>
      <c r="B3401" s="253" t="s">
        <v>8215</v>
      </c>
      <c r="C3401" s="264" t="s">
        <v>569</v>
      </c>
      <c r="D3401" s="340">
        <v>110.83</v>
      </c>
      <c r="E3401" s="340">
        <v>18.66</v>
      </c>
      <c r="F3401" s="340">
        <v>129.49</v>
      </c>
    </row>
    <row r="3402" spans="1:6" ht="12.75" customHeight="1" x14ac:dyDescent="0.25">
      <c r="A3402" s="338" t="s">
        <v>5145</v>
      </c>
      <c r="B3402" s="253" t="s">
        <v>8216</v>
      </c>
      <c r="C3402" s="264" t="s">
        <v>569</v>
      </c>
      <c r="D3402" s="340">
        <v>140.76</v>
      </c>
      <c r="E3402" s="340">
        <v>18.66</v>
      </c>
      <c r="F3402" s="340">
        <v>159.41999999999999</v>
      </c>
    </row>
    <row r="3403" spans="1:6" ht="12.75" customHeight="1" x14ac:dyDescent="0.25">
      <c r="A3403" s="338" t="s">
        <v>5146</v>
      </c>
      <c r="B3403" s="253" t="s">
        <v>8217</v>
      </c>
      <c r="C3403" s="264" t="s">
        <v>569</v>
      </c>
      <c r="D3403" s="340">
        <v>133.16</v>
      </c>
      <c r="E3403" s="340">
        <v>18.66</v>
      </c>
      <c r="F3403" s="340">
        <v>151.82</v>
      </c>
    </row>
    <row r="3404" spans="1:6" ht="12.75" customHeight="1" x14ac:dyDescent="0.25">
      <c r="A3404" s="338" t="s">
        <v>5147</v>
      </c>
      <c r="B3404" s="253" t="s">
        <v>8218</v>
      </c>
      <c r="C3404" s="264" t="s">
        <v>569</v>
      </c>
      <c r="D3404" s="340">
        <v>85.14</v>
      </c>
      <c r="E3404" s="340">
        <v>18.66</v>
      </c>
      <c r="F3404" s="340">
        <v>103.8</v>
      </c>
    </row>
    <row r="3405" spans="1:6" ht="12.75" customHeight="1" x14ac:dyDescent="0.25">
      <c r="A3405" s="338" t="s">
        <v>5148</v>
      </c>
      <c r="B3405" s="253" t="s">
        <v>8219</v>
      </c>
      <c r="C3405" s="264" t="s">
        <v>569</v>
      </c>
      <c r="D3405" s="340">
        <v>79.569999999999993</v>
      </c>
      <c r="E3405" s="340">
        <v>18.66</v>
      </c>
      <c r="F3405" s="340">
        <v>98.23</v>
      </c>
    </row>
    <row r="3406" spans="1:6" ht="12.75" customHeight="1" x14ac:dyDescent="0.25">
      <c r="A3406" s="338" t="s">
        <v>5149</v>
      </c>
      <c r="B3406" s="253" t="s">
        <v>8220</v>
      </c>
      <c r="C3406" s="264" t="s">
        <v>569</v>
      </c>
      <c r="D3406" s="340">
        <v>55.88</v>
      </c>
      <c r="E3406" s="340">
        <v>18.66</v>
      </c>
      <c r="F3406" s="340">
        <v>74.540000000000006</v>
      </c>
    </row>
    <row r="3407" spans="1:6" ht="12.75" customHeight="1" x14ac:dyDescent="0.2">
      <c r="A3407" s="336" t="s">
        <v>5150</v>
      </c>
      <c r="B3407" s="251" t="s">
        <v>8221</v>
      </c>
      <c r="C3407" s="252" t="s">
        <v>569</v>
      </c>
      <c r="D3407" s="337">
        <v>67.239999999999995</v>
      </c>
      <c r="E3407" s="337">
        <v>18.66</v>
      </c>
      <c r="F3407" s="337">
        <v>85.9</v>
      </c>
    </row>
    <row r="3408" spans="1:6" ht="22.9" customHeight="1" x14ac:dyDescent="0.25">
      <c r="A3408" s="338" t="s">
        <v>8222</v>
      </c>
      <c r="B3408" s="253" t="s">
        <v>5151</v>
      </c>
      <c r="C3408" s="264"/>
      <c r="D3408" s="340"/>
      <c r="E3408" s="340"/>
      <c r="F3408" s="340"/>
    </row>
    <row r="3409" spans="1:6" ht="22.9" customHeight="1" x14ac:dyDescent="0.25">
      <c r="A3409" s="338" t="s">
        <v>5152</v>
      </c>
      <c r="B3409" s="253" t="s">
        <v>8223</v>
      </c>
      <c r="C3409" s="264" t="s">
        <v>569</v>
      </c>
      <c r="D3409" s="340">
        <v>336.43</v>
      </c>
      <c r="E3409" s="340">
        <v>62.21</v>
      </c>
      <c r="F3409" s="340">
        <v>398.64</v>
      </c>
    </row>
    <row r="3410" spans="1:6" ht="22.9" customHeight="1" x14ac:dyDescent="0.25">
      <c r="A3410" s="338" t="s">
        <v>5153</v>
      </c>
      <c r="B3410" s="253" t="s">
        <v>5154</v>
      </c>
      <c r="C3410" s="264" t="s">
        <v>569</v>
      </c>
      <c r="D3410" s="340">
        <v>282.08</v>
      </c>
      <c r="E3410" s="340">
        <v>62.21</v>
      </c>
      <c r="F3410" s="340">
        <v>344.29</v>
      </c>
    </row>
    <row r="3411" spans="1:6" ht="22.9" customHeight="1" x14ac:dyDescent="0.25">
      <c r="A3411" s="338" t="s">
        <v>5155</v>
      </c>
      <c r="B3411" s="253" t="s">
        <v>5156</v>
      </c>
      <c r="C3411" s="264" t="s">
        <v>569</v>
      </c>
      <c r="D3411" s="340">
        <v>274.67</v>
      </c>
      <c r="E3411" s="340">
        <v>62.21</v>
      </c>
      <c r="F3411" s="340">
        <v>336.88</v>
      </c>
    </row>
    <row r="3412" spans="1:6" ht="22.9" customHeight="1" x14ac:dyDescent="0.25">
      <c r="A3412" s="338" t="s">
        <v>446</v>
      </c>
      <c r="B3412" s="253" t="s">
        <v>445</v>
      </c>
      <c r="C3412" s="264" t="s">
        <v>569</v>
      </c>
      <c r="D3412" s="340">
        <v>388.65</v>
      </c>
      <c r="E3412" s="340">
        <v>62.21</v>
      </c>
      <c r="F3412" s="340">
        <v>450.86</v>
      </c>
    </row>
    <row r="3413" spans="1:6" ht="24" customHeight="1" x14ac:dyDescent="0.25">
      <c r="A3413" s="338" t="s">
        <v>5157</v>
      </c>
      <c r="B3413" s="253" t="s">
        <v>8224</v>
      </c>
      <c r="C3413" s="264" t="s">
        <v>569</v>
      </c>
      <c r="D3413" s="340">
        <v>1009.33</v>
      </c>
      <c r="E3413" s="340">
        <v>62.21</v>
      </c>
      <c r="F3413" s="340">
        <v>1071.54</v>
      </c>
    </row>
    <row r="3414" spans="1:6" ht="22.5" customHeight="1" x14ac:dyDescent="0.25">
      <c r="A3414" s="338" t="s">
        <v>448</v>
      </c>
      <c r="B3414" s="253" t="s">
        <v>447</v>
      </c>
      <c r="C3414" s="264" t="s">
        <v>569</v>
      </c>
      <c r="D3414" s="340">
        <v>468.83</v>
      </c>
      <c r="E3414" s="340">
        <v>24.88</v>
      </c>
      <c r="F3414" s="340">
        <v>493.71</v>
      </c>
    </row>
    <row r="3415" spans="1:6" ht="12" customHeight="1" x14ac:dyDescent="0.25">
      <c r="A3415" s="333" t="s">
        <v>5158</v>
      </c>
      <c r="B3415" s="247" t="s">
        <v>5159</v>
      </c>
      <c r="C3415" s="247" t="s">
        <v>569</v>
      </c>
      <c r="D3415" s="334">
        <v>312.95</v>
      </c>
      <c r="E3415" s="335">
        <v>24.88</v>
      </c>
      <c r="F3415" s="335">
        <v>337.83</v>
      </c>
    </row>
    <row r="3416" spans="1:6" ht="12.75" customHeight="1" x14ac:dyDescent="0.2">
      <c r="A3416" s="336" t="s">
        <v>5160</v>
      </c>
      <c r="B3416" s="251" t="s">
        <v>5161</v>
      </c>
      <c r="C3416" s="252" t="s">
        <v>569</v>
      </c>
      <c r="D3416" s="337">
        <v>791.9</v>
      </c>
      <c r="E3416" s="337">
        <v>62.21</v>
      </c>
      <c r="F3416" s="337">
        <v>854.11</v>
      </c>
    </row>
    <row r="3417" spans="1:6" ht="25.5" customHeight="1" x14ac:dyDescent="0.25">
      <c r="A3417" s="338" t="s">
        <v>5162</v>
      </c>
      <c r="B3417" s="254" t="s">
        <v>8225</v>
      </c>
      <c r="C3417" s="264" t="s">
        <v>569</v>
      </c>
      <c r="D3417" s="340">
        <v>432.82</v>
      </c>
      <c r="E3417" s="340">
        <v>18.66</v>
      </c>
      <c r="F3417" s="340">
        <v>451.48</v>
      </c>
    </row>
    <row r="3418" spans="1:6" ht="25.5" customHeight="1" x14ac:dyDescent="0.25">
      <c r="A3418" s="338" t="s">
        <v>5163</v>
      </c>
      <c r="B3418" s="254" t="s">
        <v>8226</v>
      </c>
      <c r="C3418" s="264" t="s">
        <v>569</v>
      </c>
      <c r="D3418" s="340">
        <v>324.05</v>
      </c>
      <c r="E3418" s="340">
        <v>62.21</v>
      </c>
      <c r="F3418" s="340">
        <v>386.26</v>
      </c>
    </row>
    <row r="3419" spans="1:6" ht="25.5" customHeight="1" x14ac:dyDescent="0.25">
      <c r="A3419" s="338" t="s">
        <v>8227</v>
      </c>
      <c r="B3419" s="254" t="s">
        <v>5164</v>
      </c>
      <c r="C3419" s="264"/>
      <c r="D3419" s="340"/>
      <c r="E3419" s="340"/>
      <c r="F3419" s="340"/>
    </row>
    <row r="3420" spans="1:6" ht="25.5" customHeight="1" x14ac:dyDescent="0.25">
      <c r="A3420" s="338" t="s">
        <v>5165</v>
      </c>
      <c r="B3420" s="254" t="s">
        <v>5166</v>
      </c>
      <c r="C3420" s="264" t="s">
        <v>569</v>
      </c>
      <c r="D3420" s="340">
        <v>96.41</v>
      </c>
      <c r="E3420" s="340">
        <v>18.66</v>
      </c>
      <c r="F3420" s="340">
        <v>115.07</v>
      </c>
    </row>
    <row r="3421" spans="1:6" ht="25.5" customHeight="1" x14ac:dyDescent="0.25">
      <c r="A3421" s="338" t="s">
        <v>5167</v>
      </c>
      <c r="B3421" s="254" t="s">
        <v>5168</v>
      </c>
      <c r="C3421" s="264" t="s">
        <v>569</v>
      </c>
      <c r="D3421" s="340">
        <v>114.86</v>
      </c>
      <c r="E3421" s="340">
        <v>18.66</v>
      </c>
      <c r="F3421" s="340">
        <v>133.52000000000001</v>
      </c>
    </row>
    <row r="3422" spans="1:6" ht="25.5" customHeight="1" x14ac:dyDescent="0.25">
      <c r="A3422" s="338" t="s">
        <v>5169</v>
      </c>
      <c r="B3422" s="254" t="s">
        <v>5170</v>
      </c>
      <c r="C3422" s="264" t="s">
        <v>569</v>
      </c>
      <c r="D3422" s="340">
        <v>163.65</v>
      </c>
      <c r="E3422" s="340">
        <v>18.66</v>
      </c>
      <c r="F3422" s="340">
        <v>182.31</v>
      </c>
    </row>
    <row r="3423" spans="1:6" ht="25.5" customHeight="1" x14ac:dyDescent="0.25">
      <c r="A3423" s="338" t="s">
        <v>5171</v>
      </c>
      <c r="B3423" s="254" t="s">
        <v>5172</v>
      </c>
      <c r="C3423" s="264" t="s">
        <v>569</v>
      </c>
      <c r="D3423" s="340">
        <v>191.51</v>
      </c>
      <c r="E3423" s="340">
        <v>18.66</v>
      </c>
      <c r="F3423" s="340">
        <v>210.17</v>
      </c>
    </row>
    <row r="3424" spans="1:6" ht="25.5" customHeight="1" x14ac:dyDescent="0.25">
      <c r="A3424" s="338" t="s">
        <v>5173</v>
      </c>
      <c r="B3424" s="254" t="s">
        <v>5174</v>
      </c>
      <c r="C3424" s="264" t="s">
        <v>569</v>
      </c>
      <c r="D3424" s="340">
        <v>260.52999999999997</v>
      </c>
      <c r="E3424" s="340">
        <v>18.66</v>
      </c>
      <c r="F3424" s="340">
        <v>279.19</v>
      </c>
    </row>
    <row r="3425" spans="1:6" ht="25.5" customHeight="1" x14ac:dyDescent="0.25">
      <c r="A3425" s="338" t="s">
        <v>5175</v>
      </c>
      <c r="B3425" s="254" t="s">
        <v>5176</v>
      </c>
      <c r="C3425" s="264" t="s">
        <v>569</v>
      </c>
      <c r="D3425" s="340">
        <v>446.33</v>
      </c>
      <c r="E3425" s="340">
        <v>18.66</v>
      </c>
      <c r="F3425" s="340">
        <v>464.99</v>
      </c>
    </row>
    <row r="3426" spans="1:6" ht="25.5" customHeight="1" x14ac:dyDescent="0.25">
      <c r="A3426" s="338" t="s">
        <v>5177</v>
      </c>
      <c r="B3426" s="254" t="s">
        <v>5178</v>
      </c>
      <c r="C3426" s="264" t="s">
        <v>569</v>
      </c>
      <c r="D3426" s="340">
        <v>540.23</v>
      </c>
      <c r="E3426" s="340">
        <v>18.66</v>
      </c>
      <c r="F3426" s="340">
        <v>558.89</v>
      </c>
    </row>
    <row r="3427" spans="1:6" ht="25.5" customHeight="1" x14ac:dyDescent="0.25">
      <c r="A3427" s="338" t="s">
        <v>5179</v>
      </c>
      <c r="B3427" s="254" t="s">
        <v>5180</v>
      </c>
      <c r="C3427" s="264" t="s">
        <v>569</v>
      </c>
      <c r="D3427" s="340">
        <v>934.07</v>
      </c>
      <c r="E3427" s="340">
        <v>24.88</v>
      </c>
      <c r="F3427" s="340">
        <v>958.95</v>
      </c>
    </row>
    <row r="3428" spans="1:6" ht="12.75" customHeight="1" x14ac:dyDescent="0.2">
      <c r="A3428" s="336" t="s">
        <v>5181</v>
      </c>
      <c r="B3428" s="251" t="s">
        <v>5182</v>
      </c>
      <c r="C3428" s="252" t="s">
        <v>569</v>
      </c>
      <c r="D3428" s="337">
        <v>80.73</v>
      </c>
      <c r="E3428" s="337">
        <v>18.66</v>
      </c>
      <c r="F3428" s="337">
        <v>99.39</v>
      </c>
    </row>
    <row r="3429" spans="1:6" ht="34.9" customHeight="1" x14ac:dyDescent="0.25">
      <c r="A3429" s="341" t="s">
        <v>5183</v>
      </c>
      <c r="B3429" s="253" t="s">
        <v>5184</v>
      </c>
      <c r="C3429" s="265" t="s">
        <v>569</v>
      </c>
      <c r="D3429" s="343">
        <v>110.68</v>
      </c>
      <c r="E3429" s="343">
        <v>18.66</v>
      </c>
      <c r="F3429" s="343">
        <v>129.34</v>
      </c>
    </row>
    <row r="3430" spans="1:6" ht="34.9" customHeight="1" x14ac:dyDescent="0.25">
      <c r="A3430" s="341" t="s">
        <v>5185</v>
      </c>
      <c r="B3430" s="253" t="s">
        <v>5186</v>
      </c>
      <c r="C3430" s="265" t="s">
        <v>569</v>
      </c>
      <c r="D3430" s="343">
        <v>139.21</v>
      </c>
      <c r="E3430" s="343">
        <v>18.66</v>
      </c>
      <c r="F3430" s="343">
        <v>157.87</v>
      </c>
    </row>
    <row r="3431" spans="1:6" ht="34.15" customHeight="1" x14ac:dyDescent="0.25">
      <c r="A3431" s="341" t="s">
        <v>5187</v>
      </c>
      <c r="B3431" s="253" t="s">
        <v>5188</v>
      </c>
      <c r="C3431" s="265" t="s">
        <v>569</v>
      </c>
      <c r="D3431" s="343">
        <v>195.26</v>
      </c>
      <c r="E3431" s="343">
        <v>18.66</v>
      </c>
      <c r="F3431" s="343">
        <v>213.92</v>
      </c>
    </row>
    <row r="3432" spans="1:6" ht="34.9" customHeight="1" x14ac:dyDescent="0.25">
      <c r="A3432" s="341" t="s">
        <v>5189</v>
      </c>
      <c r="B3432" s="253" t="s">
        <v>5190</v>
      </c>
      <c r="C3432" s="265" t="s">
        <v>569</v>
      </c>
      <c r="D3432" s="343">
        <v>324.37</v>
      </c>
      <c r="E3432" s="343">
        <v>18.66</v>
      </c>
      <c r="F3432" s="343">
        <v>343.03</v>
      </c>
    </row>
    <row r="3433" spans="1:6" ht="22.9" customHeight="1" x14ac:dyDescent="0.25">
      <c r="A3433" s="338" t="s">
        <v>5191</v>
      </c>
      <c r="B3433" s="253" t="s">
        <v>5192</v>
      </c>
      <c r="C3433" s="264" t="s">
        <v>569</v>
      </c>
      <c r="D3433" s="340">
        <v>485.94</v>
      </c>
      <c r="E3433" s="340">
        <v>18.66</v>
      </c>
      <c r="F3433" s="340">
        <v>504.6</v>
      </c>
    </row>
    <row r="3434" spans="1:6" ht="25.5" customHeight="1" x14ac:dyDescent="0.25">
      <c r="A3434" s="338" t="s">
        <v>5193</v>
      </c>
      <c r="B3434" s="254" t="s">
        <v>5194</v>
      </c>
      <c r="C3434" s="264" t="s">
        <v>569</v>
      </c>
      <c r="D3434" s="340">
        <v>833.74</v>
      </c>
      <c r="E3434" s="340">
        <v>24.88</v>
      </c>
      <c r="F3434" s="340">
        <v>858.62</v>
      </c>
    </row>
    <row r="3435" spans="1:6" ht="25.5" customHeight="1" x14ac:dyDescent="0.25">
      <c r="A3435" s="338" t="s">
        <v>5195</v>
      </c>
      <c r="B3435" s="254" t="s">
        <v>5196</v>
      </c>
      <c r="C3435" s="264" t="s">
        <v>569</v>
      </c>
      <c r="D3435" s="340">
        <v>74.989999999999995</v>
      </c>
      <c r="E3435" s="340">
        <v>18.66</v>
      </c>
      <c r="F3435" s="340">
        <v>93.65</v>
      </c>
    </row>
    <row r="3436" spans="1:6" ht="25.5" customHeight="1" x14ac:dyDescent="0.25">
      <c r="A3436" s="338" t="s">
        <v>5197</v>
      </c>
      <c r="B3436" s="254" t="s">
        <v>5198</v>
      </c>
      <c r="C3436" s="264" t="s">
        <v>569</v>
      </c>
      <c r="D3436" s="340">
        <v>105.28</v>
      </c>
      <c r="E3436" s="340">
        <v>18.66</v>
      </c>
      <c r="F3436" s="340">
        <v>123.94</v>
      </c>
    </row>
    <row r="3437" spans="1:6" ht="25.5" customHeight="1" x14ac:dyDescent="0.25">
      <c r="A3437" s="338" t="s">
        <v>5199</v>
      </c>
      <c r="B3437" s="254" t="s">
        <v>5200</v>
      </c>
      <c r="C3437" s="264" t="s">
        <v>569</v>
      </c>
      <c r="D3437" s="340">
        <v>129.78</v>
      </c>
      <c r="E3437" s="340">
        <v>18.66</v>
      </c>
      <c r="F3437" s="340">
        <v>148.44</v>
      </c>
    </row>
    <row r="3438" spans="1:6" ht="25.5" customHeight="1" x14ac:dyDescent="0.25">
      <c r="A3438" s="338" t="s">
        <v>5201</v>
      </c>
      <c r="B3438" s="254" t="s">
        <v>5202</v>
      </c>
      <c r="C3438" s="264" t="s">
        <v>569</v>
      </c>
      <c r="D3438" s="340">
        <v>176.07</v>
      </c>
      <c r="E3438" s="340">
        <v>18.66</v>
      </c>
      <c r="F3438" s="340">
        <v>194.73</v>
      </c>
    </row>
    <row r="3439" spans="1:6" ht="25.5" customHeight="1" x14ac:dyDescent="0.25">
      <c r="A3439" s="338" t="s">
        <v>5203</v>
      </c>
      <c r="B3439" s="254" t="s">
        <v>5204</v>
      </c>
      <c r="C3439" s="264" t="s">
        <v>569</v>
      </c>
      <c r="D3439" s="340">
        <v>283.45</v>
      </c>
      <c r="E3439" s="340">
        <v>18.66</v>
      </c>
      <c r="F3439" s="340">
        <v>302.11</v>
      </c>
    </row>
    <row r="3440" spans="1:6" ht="25.5" customHeight="1" x14ac:dyDescent="0.25">
      <c r="A3440" s="338" t="s">
        <v>5205</v>
      </c>
      <c r="B3440" s="254" t="s">
        <v>8228</v>
      </c>
      <c r="C3440" s="264" t="s">
        <v>569</v>
      </c>
      <c r="D3440" s="340">
        <v>6117.43</v>
      </c>
      <c r="E3440" s="340">
        <v>31.1</v>
      </c>
      <c r="F3440" s="340">
        <v>6148.53</v>
      </c>
    </row>
    <row r="3441" spans="1:6" ht="22.9" customHeight="1" x14ac:dyDescent="0.25">
      <c r="A3441" s="338" t="s">
        <v>5206</v>
      </c>
      <c r="B3441" s="253" t="s">
        <v>8229</v>
      </c>
      <c r="C3441" s="264" t="s">
        <v>569</v>
      </c>
      <c r="D3441" s="340">
        <v>159.82</v>
      </c>
      <c r="E3441" s="340">
        <v>18.66</v>
      </c>
      <c r="F3441" s="340">
        <v>178.48</v>
      </c>
    </row>
    <row r="3442" spans="1:6" ht="22.9" customHeight="1" x14ac:dyDescent="0.25">
      <c r="A3442" s="338" t="s">
        <v>5207</v>
      </c>
      <c r="B3442" s="253" t="s">
        <v>8230</v>
      </c>
      <c r="C3442" s="264" t="s">
        <v>569</v>
      </c>
      <c r="D3442" s="340">
        <v>448.26</v>
      </c>
      <c r="E3442" s="340">
        <v>18.66</v>
      </c>
      <c r="F3442" s="340">
        <v>466.92</v>
      </c>
    </row>
    <row r="3443" spans="1:6" ht="12" customHeight="1" x14ac:dyDescent="0.25">
      <c r="A3443" s="333" t="s">
        <v>5208</v>
      </c>
      <c r="B3443" s="247" t="s">
        <v>5209</v>
      </c>
      <c r="C3443" s="247" t="s">
        <v>569</v>
      </c>
      <c r="D3443" s="334">
        <v>421.59</v>
      </c>
      <c r="E3443" s="335">
        <v>18.66</v>
      </c>
      <c r="F3443" s="335">
        <v>440.25</v>
      </c>
    </row>
    <row r="3444" spans="1:6" ht="22.9" customHeight="1" x14ac:dyDescent="0.25">
      <c r="A3444" s="338" t="s">
        <v>5210</v>
      </c>
      <c r="B3444" s="253" t="s">
        <v>5211</v>
      </c>
      <c r="C3444" s="264" t="s">
        <v>569</v>
      </c>
      <c r="D3444" s="340">
        <v>824.62</v>
      </c>
      <c r="E3444" s="340">
        <v>24.88</v>
      </c>
      <c r="F3444" s="340">
        <v>849.5</v>
      </c>
    </row>
    <row r="3445" spans="1:6" ht="22.9" customHeight="1" x14ac:dyDescent="0.25">
      <c r="A3445" s="338" t="s">
        <v>5212</v>
      </c>
      <c r="B3445" s="253" t="s">
        <v>5213</v>
      </c>
      <c r="C3445" s="264" t="s">
        <v>569</v>
      </c>
      <c r="D3445" s="340">
        <v>339.28</v>
      </c>
      <c r="E3445" s="340">
        <v>18.66</v>
      </c>
      <c r="F3445" s="340">
        <v>357.94</v>
      </c>
    </row>
    <row r="3446" spans="1:6" ht="25.5" customHeight="1" x14ac:dyDescent="0.25">
      <c r="A3446" s="338" t="s">
        <v>5214</v>
      </c>
      <c r="B3446" s="254" t="s">
        <v>8231</v>
      </c>
      <c r="C3446" s="264" t="s">
        <v>569</v>
      </c>
      <c r="D3446" s="340">
        <v>129.91</v>
      </c>
      <c r="E3446" s="340">
        <v>10.37</v>
      </c>
      <c r="F3446" s="340">
        <v>140.28</v>
      </c>
    </row>
    <row r="3447" spans="1:6" ht="25.5" customHeight="1" x14ac:dyDescent="0.25">
      <c r="A3447" s="338" t="s">
        <v>5215</v>
      </c>
      <c r="B3447" s="254" t="s">
        <v>8232</v>
      </c>
      <c r="C3447" s="264" t="s">
        <v>569</v>
      </c>
      <c r="D3447" s="340">
        <v>5446.76</v>
      </c>
      <c r="E3447" s="340">
        <v>24.88</v>
      </c>
      <c r="F3447" s="340">
        <v>5471.64</v>
      </c>
    </row>
    <row r="3448" spans="1:6" ht="25.5" customHeight="1" x14ac:dyDescent="0.25">
      <c r="A3448" s="338" t="s">
        <v>5216</v>
      </c>
      <c r="B3448" s="254" t="s">
        <v>8233</v>
      </c>
      <c r="C3448" s="264" t="s">
        <v>569</v>
      </c>
      <c r="D3448" s="340">
        <v>1956.35</v>
      </c>
      <c r="E3448" s="340">
        <v>24.88</v>
      </c>
      <c r="F3448" s="340">
        <v>1981.23</v>
      </c>
    </row>
    <row r="3449" spans="1:6" ht="25.5" customHeight="1" x14ac:dyDescent="0.25">
      <c r="A3449" s="338" t="s">
        <v>5217</v>
      </c>
      <c r="B3449" s="254" t="s">
        <v>8234</v>
      </c>
      <c r="C3449" s="264" t="s">
        <v>569</v>
      </c>
      <c r="D3449" s="340">
        <v>370.88</v>
      </c>
      <c r="E3449" s="340">
        <v>18.66</v>
      </c>
      <c r="F3449" s="340">
        <v>389.54</v>
      </c>
    </row>
    <row r="3450" spans="1:6" ht="25.5" customHeight="1" x14ac:dyDescent="0.25">
      <c r="A3450" s="338" t="s">
        <v>5218</v>
      </c>
      <c r="B3450" s="254" t="s">
        <v>8235</v>
      </c>
      <c r="C3450" s="264" t="s">
        <v>569</v>
      </c>
      <c r="D3450" s="340">
        <v>182.5</v>
      </c>
      <c r="E3450" s="340">
        <v>18.66</v>
      </c>
      <c r="F3450" s="340">
        <v>201.16</v>
      </c>
    </row>
    <row r="3451" spans="1:6" ht="25.5" customHeight="1" x14ac:dyDescent="0.25">
      <c r="A3451" s="338" t="s">
        <v>5219</v>
      </c>
      <c r="B3451" s="254" t="s">
        <v>8236</v>
      </c>
      <c r="C3451" s="264" t="s">
        <v>569</v>
      </c>
      <c r="D3451" s="340">
        <v>247.37</v>
      </c>
      <c r="E3451" s="340">
        <v>18.66</v>
      </c>
      <c r="F3451" s="340">
        <v>266.02999999999997</v>
      </c>
    </row>
    <row r="3452" spans="1:6" ht="25.5" customHeight="1" x14ac:dyDescent="0.25">
      <c r="A3452" s="338" t="s">
        <v>5220</v>
      </c>
      <c r="B3452" s="254" t="s">
        <v>8237</v>
      </c>
      <c r="C3452" s="264" t="s">
        <v>569</v>
      </c>
      <c r="D3452" s="340">
        <v>502.9</v>
      </c>
      <c r="E3452" s="340">
        <v>18.66</v>
      </c>
      <c r="F3452" s="340">
        <v>521.55999999999995</v>
      </c>
    </row>
    <row r="3453" spans="1:6" ht="25.5" customHeight="1" x14ac:dyDescent="0.25">
      <c r="A3453" s="338" t="s">
        <v>5221</v>
      </c>
      <c r="B3453" s="254" t="s">
        <v>8238</v>
      </c>
      <c r="C3453" s="264" t="s">
        <v>569</v>
      </c>
      <c r="D3453" s="340">
        <v>619.66</v>
      </c>
      <c r="E3453" s="340">
        <v>18.66</v>
      </c>
      <c r="F3453" s="340">
        <v>638.32000000000005</v>
      </c>
    </row>
    <row r="3454" spans="1:6" ht="25.5" customHeight="1" x14ac:dyDescent="0.25">
      <c r="A3454" s="338" t="s">
        <v>5222</v>
      </c>
      <c r="B3454" s="254" t="s">
        <v>8239</v>
      </c>
      <c r="C3454" s="264" t="s">
        <v>569</v>
      </c>
      <c r="D3454" s="340">
        <v>968.5</v>
      </c>
      <c r="E3454" s="340">
        <v>18.66</v>
      </c>
      <c r="F3454" s="340">
        <v>987.16</v>
      </c>
    </row>
    <row r="3455" spans="1:6" ht="25.5" customHeight="1" x14ac:dyDescent="0.25">
      <c r="A3455" s="338" t="s">
        <v>5223</v>
      </c>
      <c r="B3455" s="254" t="s">
        <v>8240</v>
      </c>
      <c r="C3455" s="264" t="s">
        <v>569</v>
      </c>
      <c r="D3455" s="340">
        <v>2232.91</v>
      </c>
      <c r="E3455" s="340">
        <v>24.88</v>
      </c>
      <c r="F3455" s="340">
        <v>2257.79</v>
      </c>
    </row>
    <row r="3456" spans="1:6" ht="25.5" customHeight="1" x14ac:dyDescent="0.25">
      <c r="A3456" s="338" t="s">
        <v>5224</v>
      </c>
      <c r="B3456" s="254" t="s">
        <v>8241</v>
      </c>
      <c r="C3456" s="264" t="s">
        <v>569</v>
      </c>
      <c r="D3456" s="340">
        <v>5042.0600000000004</v>
      </c>
      <c r="E3456" s="340">
        <v>24.88</v>
      </c>
      <c r="F3456" s="340">
        <v>5066.9399999999996</v>
      </c>
    </row>
    <row r="3457" spans="1:6" ht="25.5" customHeight="1" x14ac:dyDescent="0.25">
      <c r="A3457" s="338" t="s">
        <v>5225</v>
      </c>
      <c r="B3457" s="254" t="s">
        <v>8242</v>
      </c>
      <c r="C3457" s="264" t="s">
        <v>569</v>
      </c>
      <c r="D3457" s="340">
        <v>65.38</v>
      </c>
      <c r="E3457" s="340">
        <v>12.44</v>
      </c>
      <c r="F3457" s="340">
        <v>77.819999999999993</v>
      </c>
    </row>
    <row r="3458" spans="1:6" ht="25.5" customHeight="1" x14ac:dyDescent="0.25">
      <c r="A3458" s="338" t="s">
        <v>5226</v>
      </c>
      <c r="B3458" s="254" t="s">
        <v>8243</v>
      </c>
      <c r="C3458" s="264" t="s">
        <v>569</v>
      </c>
      <c r="D3458" s="340">
        <v>77.8</v>
      </c>
      <c r="E3458" s="340">
        <v>18.66</v>
      </c>
      <c r="F3458" s="340">
        <v>96.46</v>
      </c>
    </row>
    <row r="3459" spans="1:6" ht="25.5" customHeight="1" x14ac:dyDescent="0.25">
      <c r="A3459" s="338" t="s">
        <v>5227</v>
      </c>
      <c r="B3459" s="254" t="s">
        <v>8244</v>
      </c>
      <c r="C3459" s="264" t="s">
        <v>569</v>
      </c>
      <c r="D3459" s="340">
        <v>97.89</v>
      </c>
      <c r="E3459" s="340">
        <v>16.59</v>
      </c>
      <c r="F3459" s="340">
        <v>114.48</v>
      </c>
    </row>
    <row r="3460" spans="1:6" ht="25.5" customHeight="1" x14ac:dyDescent="0.25">
      <c r="A3460" s="338" t="s">
        <v>5228</v>
      </c>
      <c r="B3460" s="254" t="s">
        <v>8245</v>
      </c>
      <c r="C3460" s="264" t="s">
        <v>569</v>
      </c>
      <c r="D3460" s="340">
        <v>106.51</v>
      </c>
      <c r="E3460" s="340">
        <v>18.66</v>
      </c>
      <c r="F3460" s="340">
        <v>125.17</v>
      </c>
    </row>
    <row r="3461" spans="1:6" ht="25.5" customHeight="1" x14ac:dyDescent="0.25">
      <c r="A3461" s="338" t="s">
        <v>5229</v>
      </c>
      <c r="B3461" s="254" t="s">
        <v>8246</v>
      </c>
      <c r="C3461" s="264" t="s">
        <v>569</v>
      </c>
      <c r="D3461" s="340">
        <v>422.26</v>
      </c>
      <c r="E3461" s="340">
        <v>18.66</v>
      </c>
      <c r="F3461" s="340">
        <v>440.92</v>
      </c>
    </row>
    <row r="3462" spans="1:6" ht="25.5" customHeight="1" x14ac:dyDescent="0.25">
      <c r="A3462" s="338" t="s">
        <v>5230</v>
      </c>
      <c r="B3462" s="254" t="s">
        <v>8247</v>
      </c>
      <c r="C3462" s="264" t="s">
        <v>569</v>
      </c>
      <c r="D3462" s="340">
        <v>619.92999999999995</v>
      </c>
      <c r="E3462" s="340">
        <v>18.66</v>
      </c>
      <c r="F3462" s="340">
        <v>638.59</v>
      </c>
    </row>
    <row r="3463" spans="1:6" ht="25.5" customHeight="1" x14ac:dyDescent="0.25">
      <c r="A3463" s="338" t="s">
        <v>5231</v>
      </c>
      <c r="B3463" s="254" t="s">
        <v>5232</v>
      </c>
      <c r="C3463" s="264" t="s">
        <v>569</v>
      </c>
      <c r="D3463" s="340">
        <v>5559.22</v>
      </c>
      <c r="E3463" s="340">
        <v>82.94</v>
      </c>
      <c r="F3463" s="340">
        <v>5642.16</v>
      </c>
    </row>
    <row r="3464" spans="1:6" ht="22.9" customHeight="1" x14ac:dyDescent="0.25">
      <c r="A3464" s="338" t="s">
        <v>5233</v>
      </c>
      <c r="B3464" s="253" t="s">
        <v>5234</v>
      </c>
      <c r="C3464" s="264" t="s">
        <v>569</v>
      </c>
      <c r="D3464" s="340">
        <v>5779.63</v>
      </c>
      <c r="E3464" s="340">
        <v>82.94</v>
      </c>
      <c r="F3464" s="340">
        <v>5862.57</v>
      </c>
    </row>
    <row r="3465" spans="1:6" ht="22.9" customHeight="1" x14ac:dyDescent="0.25">
      <c r="A3465" s="338" t="s">
        <v>5235</v>
      </c>
      <c r="B3465" s="253" t="s">
        <v>5236</v>
      </c>
      <c r="C3465" s="264" t="s">
        <v>569</v>
      </c>
      <c r="D3465" s="340">
        <v>470.33</v>
      </c>
      <c r="E3465" s="340">
        <v>41.47</v>
      </c>
      <c r="F3465" s="340">
        <v>511.8</v>
      </c>
    </row>
    <row r="3466" spans="1:6" ht="25.5" customHeight="1" x14ac:dyDescent="0.25">
      <c r="A3466" s="338" t="s">
        <v>8248</v>
      </c>
      <c r="B3466" s="254" t="s">
        <v>5237</v>
      </c>
      <c r="C3466" s="264"/>
      <c r="D3466" s="340"/>
      <c r="E3466" s="340"/>
      <c r="F3466" s="340"/>
    </row>
    <row r="3467" spans="1:6" ht="12.75" customHeight="1" x14ac:dyDescent="0.25">
      <c r="A3467" s="338" t="s">
        <v>5238</v>
      </c>
      <c r="B3467" s="253" t="s">
        <v>8249</v>
      </c>
      <c r="C3467" s="264" t="s">
        <v>569</v>
      </c>
      <c r="D3467" s="340">
        <v>1315.6</v>
      </c>
      <c r="E3467" s="340">
        <v>51.84</v>
      </c>
      <c r="F3467" s="340">
        <v>1367.44</v>
      </c>
    </row>
    <row r="3468" spans="1:6" ht="25.5" customHeight="1" x14ac:dyDescent="0.25">
      <c r="A3468" s="336" t="s">
        <v>5239</v>
      </c>
      <c r="B3468" s="272" t="s">
        <v>5240</v>
      </c>
      <c r="C3468" s="266" t="s">
        <v>569</v>
      </c>
      <c r="D3468" s="345">
        <v>1751.37</v>
      </c>
      <c r="E3468" s="345">
        <v>145.15</v>
      </c>
      <c r="F3468" s="345">
        <v>1896.52</v>
      </c>
    </row>
    <row r="3469" spans="1:6" ht="12.75" customHeight="1" x14ac:dyDescent="0.2">
      <c r="A3469" s="336" t="s">
        <v>5241</v>
      </c>
      <c r="B3469" s="251" t="s">
        <v>5242</v>
      </c>
      <c r="C3469" s="252" t="s">
        <v>569</v>
      </c>
      <c r="D3469" s="337">
        <v>2802.43</v>
      </c>
      <c r="E3469" s="337">
        <v>145.15</v>
      </c>
      <c r="F3469" s="337">
        <v>2947.58</v>
      </c>
    </row>
    <row r="3470" spans="1:6" ht="12.75" customHeight="1" x14ac:dyDescent="0.25">
      <c r="A3470" s="338" t="s">
        <v>5243</v>
      </c>
      <c r="B3470" s="253" t="s">
        <v>5244</v>
      </c>
      <c r="C3470" s="264" t="s">
        <v>569</v>
      </c>
      <c r="D3470" s="340">
        <v>1290.1199999999999</v>
      </c>
      <c r="E3470" s="340">
        <v>145.15</v>
      </c>
      <c r="F3470" s="340">
        <v>1435.27</v>
      </c>
    </row>
    <row r="3471" spans="1:6" ht="12.75" customHeight="1" x14ac:dyDescent="0.25">
      <c r="A3471" s="338" t="s">
        <v>5245</v>
      </c>
      <c r="B3471" s="253" t="s">
        <v>8250</v>
      </c>
      <c r="C3471" s="264" t="s">
        <v>569</v>
      </c>
      <c r="D3471" s="340">
        <v>2852.34</v>
      </c>
      <c r="E3471" s="340">
        <v>145.15</v>
      </c>
      <c r="F3471" s="340">
        <v>2997.49</v>
      </c>
    </row>
    <row r="3472" spans="1:6" ht="12.75" customHeight="1" x14ac:dyDescent="0.25">
      <c r="A3472" s="338" t="s">
        <v>5246</v>
      </c>
      <c r="B3472" s="253" t="s">
        <v>5247</v>
      </c>
      <c r="C3472" s="264" t="s">
        <v>569</v>
      </c>
      <c r="D3472" s="340">
        <v>1719.23</v>
      </c>
      <c r="E3472" s="340">
        <v>82.94</v>
      </c>
      <c r="F3472" s="340">
        <v>1802.17</v>
      </c>
    </row>
    <row r="3473" spans="1:6" ht="12.75" customHeight="1" x14ac:dyDescent="0.25">
      <c r="A3473" s="338" t="s">
        <v>5248</v>
      </c>
      <c r="B3473" s="253" t="s">
        <v>5249</v>
      </c>
      <c r="C3473" s="264" t="s">
        <v>569</v>
      </c>
      <c r="D3473" s="340">
        <v>3102.68</v>
      </c>
      <c r="E3473" s="340">
        <v>82.94</v>
      </c>
      <c r="F3473" s="340">
        <v>3185.62</v>
      </c>
    </row>
    <row r="3474" spans="1:6" ht="12.75" customHeight="1" x14ac:dyDescent="0.25">
      <c r="A3474" s="338" t="s">
        <v>5250</v>
      </c>
      <c r="B3474" s="253" t="s">
        <v>5251</v>
      </c>
      <c r="C3474" s="264" t="s">
        <v>569</v>
      </c>
      <c r="D3474" s="340">
        <v>1017.21</v>
      </c>
      <c r="E3474" s="340">
        <v>82.94</v>
      </c>
      <c r="F3474" s="340">
        <v>1100.1500000000001</v>
      </c>
    </row>
    <row r="3475" spans="1:6" ht="12.75" customHeight="1" x14ac:dyDescent="0.25">
      <c r="A3475" s="338" t="s">
        <v>5252</v>
      </c>
      <c r="B3475" s="253" t="s">
        <v>5253</v>
      </c>
      <c r="C3475" s="264" t="s">
        <v>569</v>
      </c>
      <c r="D3475" s="340">
        <v>731.43</v>
      </c>
      <c r="E3475" s="340">
        <v>82.94</v>
      </c>
      <c r="F3475" s="340">
        <v>814.37</v>
      </c>
    </row>
    <row r="3476" spans="1:6" ht="12.75" customHeight="1" x14ac:dyDescent="0.25">
      <c r="A3476" s="338" t="s">
        <v>5254</v>
      </c>
      <c r="B3476" s="253" t="s">
        <v>8251</v>
      </c>
      <c r="C3476" s="264" t="s">
        <v>569</v>
      </c>
      <c r="D3476" s="340">
        <v>6087.23</v>
      </c>
      <c r="E3476" s="340">
        <v>51.84</v>
      </c>
      <c r="F3476" s="340">
        <v>6139.07</v>
      </c>
    </row>
    <row r="3477" spans="1:6" ht="12" customHeight="1" x14ac:dyDescent="0.25">
      <c r="A3477" s="333" t="s">
        <v>5255</v>
      </c>
      <c r="B3477" s="247" t="s">
        <v>8252</v>
      </c>
      <c r="C3477" s="248" t="s">
        <v>569</v>
      </c>
      <c r="D3477" s="334">
        <v>3247.44</v>
      </c>
      <c r="E3477" s="335">
        <v>24.88</v>
      </c>
      <c r="F3477" s="335">
        <v>3272.32</v>
      </c>
    </row>
    <row r="3478" spans="1:6" ht="12.75" customHeight="1" x14ac:dyDescent="0.25">
      <c r="A3478" s="338" t="s">
        <v>5256</v>
      </c>
      <c r="B3478" s="253" t="s">
        <v>5257</v>
      </c>
      <c r="C3478" s="255" t="s">
        <v>569</v>
      </c>
      <c r="D3478" s="340">
        <v>1021.25</v>
      </c>
      <c r="E3478" s="340">
        <v>82.94</v>
      </c>
      <c r="F3478" s="340">
        <v>1104.19</v>
      </c>
    </row>
    <row r="3479" spans="1:6" ht="12.75" customHeight="1" x14ac:dyDescent="0.25">
      <c r="A3479" s="338" t="s">
        <v>5258</v>
      </c>
      <c r="B3479" s="253" t="s">
        <v>8253</v>
      </c>
      <c r="C3479" s="255" t="s">
        <v>569</v>
      </c>
      <c r="D3479" s="340">
        <v>1106.9100000000001</v>
      </c>
      <c r="E3479" s="340">
        <v>31.1</v>
      </c>
      <c r="F3479" s="340">
        <v>1138.01</v>
      </c>
    </row>
    <row r="3480" spans="1:6" ht="12.75" customHeight="1" x14ac:dyDescent="0.25">
      <c r="A3480" s="338" t="s">
        <v>5259</v>
      </c>
      <c r="B3480" s="253" t="s">
        <v>8254</v>
      </c>
      <c r="C3480" s="255" t="s">
        <v>569</v>
      </c>
      <c r="D3480" s="340">
        <v>8838.3799999999992</v>
      </c>
      <c r="E3480" s="340">
        <v>124.41</v>
      </c>
      <c r="F3480" s="340">
        <v>8962.7900000000009</v>
      </c>
    </row>
    <row r="3481" spans="1:6" ht="25.5" customHeight="1" x14ac:dyDescent="0.25">
      <c r="A3481" s="338" t="s">
        <v>5260</v>
      </c>
      <c r="B3481" s="254" t="s">
        <v>8255</v>
      </c>
      <c r="C3481" s="255" t="s">
        <v>569</v>
      </c>
      <c r="D3481" s="340">
        <v>2071.36</v>
      </c>
      <c r="E3481" s="340">
        <v>82.94</v>
      </c>
      <c r="F3481" s="340">
        <v>2154.3000000000002</v>
      </c>
    </row>
    <row r="3482" spans="1:6" ht="25.5" customHeight="1" x14ac:dyDescent="0.25">
      <c r="A3482" s="338" t="s">
        <v>5261</v>
      </c>
      <c r="B3482" s="254" t="s">
        <v>8256</v>
      </c>
      <c r="C3482" s="255" t="s">
        <v>569</v>
      </c>
      <c r="D3482" s="340">
        <v>3061.08</v>
      </c>
      <c r="E3482" s="340">
        <v>82.94</v>
      </c>
      <c r="F3482" s="340">
        <v>3144.02</v>
      </c>
    </row>
    <row r="3483" spans="1:6" ht="25.5" customHeight="1" x14ac:dyDescent="0.25">
      <c r="A3483" s="338" t="s">
        <v>5262</v>
      </c>
      <c r="B3483" s="254" t="s">
        <v>8257</v>
      </c>
      <c r="C3483" s="255" t="s">
        <v>569</v>
      </c>
      <c r="D3483" s="340">
        <v>2055.5500000000002</v>
      </c>
      <c r="E3483" s="340">
        <v>82.94</v>
      </c>
      <c r="F3483" s="340">
        <v>2138.4899999999998</v>
      </c>
    </row>
    <row r="3484" spans="1:6" ht="25.5" customHeight="1" x14ac:dyDescent="0.25">
      <c r="A3484" s="338" t="s">
        <v>8258</v>
      </c>
      <c r="B3484" s="254" t="s">
        <v>5263</v>
      </c>
      <c r="C3484" s="255"/>
      <c r="D3484" s="340"/>
      <c r="E3484" s="340"/>
      <c r="F3484" s="340"/>
    </row>
    <row r="3485" spans="1:6" ht="25.5" customHeight="1" x14ac:dyDescent="0.25">
      <c r="A3485" s="338" t="s">
        <v>5264</v>
      </c>
      <c r="B3485" s="254" t="s">
        <v>5265</v>
      </c>
      <c r="C3485" s="255" t="s">
        <v>569</v>
      </c>
      <c r="D3485" s="340">
        <v>86.11</v>
      </c>
      <c r="E3485" s="340">
        <v>18.66</v>
      </c>
      <c r="F3485" s="340">
        <v>104.77</v>
      </c>
    </row>
    <row r="3486" spans="1:6" ht="25.5" customHeight="1" x14ac:dyDescent="0.25">
      <c r="A3486" s="338" t="s">
        <v>5266</v>
      </c>
      <c r="B3486" s="254" t="s">
        <v>5267</v>
      </c>
      <c r="C3486" s="255" t="s">
        <v>569</v>
      </c>
      <c r="D3486" s="340">
        <v>122.62</v>
      </c>
      <c r="E3486" s="340">
        <v>24.88</v>
      </c>
      <c r="F3486" s="340">
        <v>147.5</v>
      </c>
    </row>
    <row r="3487" spans="1:6" ht="12.75" customHeight="1" x14ac:dyDescent="0.2">
      <c r="A3487" s="336" t="s">
        <v>5268</v>
      </c>
      <c r="B3487" s="251" t="s">
        <v>8259</v>
      </c>
      <c r="C3487" s="252" t="s">
        <v>569</v>
      </c>
      <c r="D3487" s="337">
        <v>147.13</v>
      </c>
      <c r="E3487" s="337">
        <v>31.1</v>
      </c>
      <c r="F3487" s="337">
        <v>178.23</v>
      </c>
    </row>
    <row r="3488" spans="1:6" ht="25.5" customHeight="1" x14ac:dyDescent="0.25">
      <c r="A3488" s="338" t="s">
        <v>5269</v>
      </c>
      <c r="B3488" s="254" t="s">
        <v>5270</v>
      </c>
      <c r="C3488" s="255" t="s">
        <v>569</v>
      </c>
      <c r="D3488" s="340">
        <v>223.92</v>
      </c>
      <c r="E3488" s="340">
        <v>33.18</v>
      </c>
      <c r="F3488" s="340">
        <v>257.10000000000002</v>
      </c>
    </row>
    <row r="3489" spans="1:6" ht="25.5" customHeight="1" x14ac:dyDescent="0.25">
      <c r="A3489" s="338" t="s">
        <v>5271</v>
      </c>
      <c r="B3489" s="254" t="s">
        <v>5272</v>
      </c>
      <c r="C3489" s="255" t="s">
        <v>569</v>
      </c>
      <c r="D3489" s="340">
        <v>493.35</v>
      </c>
      <c r="E3489" s="340">
        <v>51.84</v>
      </c>
      <c r="F3489" s="340">
        <v>545.19000000000005</v>
      </c>
    </row>
    <row r="3490" spans="1:6" ht="25.5" customHeight="1" x14ac:dyDescent="0.25">
      <c r="A3490" s="338" t="s">
        <v>8260</v>
      </c>
      <c r="B3490" s="254" t="s">
        <v>5273</v>
      </c>
      <c r="C3490" s="255"/>
      <c r="D3490" s="340"/>
      <c r="E3490" s="340"/>
      <c r="F3490" s="340"/>
    </row>
    <row r="3491" spans="1:6" ht="25.5" customHeight="1" x14ac:dyDescent="0.25">
      <c r="A3491" s="338" t="s">
        <v>5274</v>
      </c>
      <c r="B3491" s="254" t="s">
        <v>8261</v>
      </c>
      <c r="C3491" s="255" t="s">
        <v>569</v>
      </c>
      <c r="D3491" s="340">
        <v>386.3</v>
      </c>
      <c r="E3491" s="340">
        <v>24.88</v>
      </c>
      <c r="F3491" s="340">
        <v>411.18</v>
      </c>
    </row>
    <row r="3492" spans="1:6" ht="25.5" customHeight="1" x14ac:dyDescent="0.25">
      <c r="A3492" s="338" t="s">
        <v>5275</v>
      </c>
      <c r="B3492" s="254" t="s">
        <v>8262</v>
      </c>
      <c r="C3492" s="255" t="s">
        <v>569</v>
      </c>
      <c r="D3492" s="340">
        <v>532.15</v>
      </c>
      <c r="E3492" s="340">
        <v>31.1</v>
      </c>
      <c r="F3492" s="340">
        <v>563.25</v>
      </c>
    </row>
    <row r="3493" spans="1:6" ht="25.5" customHeight="1" x14ac:dyDescent="0.25">
      <c r="A3493" s="338" t="s">
        <v>5276</v>
      </c>
      <c r="B3493" s="254" t="s">
        <v>8263</v>
      </c>
      <c r="C3493" s="255" t="s">
        <v>569</v>
      </c>
      <c r="D3493" s="340">
        <v>948.16</v>
      </c>
      <c r="E3493" s="340">
        <v>41.47</v>
      </c>
      <c r="F3493" s="340">
        <v>989.63</v>
      </c>
    </row>
    <row r="3494" spans="1:6" ht="25.5" customHeight="1" x14ac:dyDescent="0.25">
      <c r="A3494" s="338" t="s">
        <v>5277</v>
      </c>
      <c r="B3494" s="254" t="s">
        <v>8264</v>
      </c>
      <c r="C3494" s="255" t="s">
        <v>569</v>
      </c>
      <c r="D3494" s="340">
        <v>1339.72</v>
      </c>
      <c r="E3494" s="340">
        <v>51.84</v>
      </c>
      <c r="F3494" s="340">
        <v>1391.56</v>
      </c>
    </row>
    <row r="3495" spans="1:6" ht="25.5" customHeight="1" x14ac:dyDescent="0.25">
      <c r="A3495" s="338" t="s">
        <v>8265</v>
      </c>
      <c r="B3495" s="254" t="s">
        <v>5278</v>
      </c>
      <c r="C3495" s="255"/>
      <c r="D3495" s="340"/>
      <c r="E3495" s="340"/>
      <c r="F3495" s="340"/>
    </row>
    <row r="3496" spans="1:6" ht="25.5" customHeight="1" x14ac:dyDescent="0.25">
      <c r="A3496" s="338" t="s">
        <v>5279</v>
      </c>
      <c r="B3496" s="254" t="s">
        <v>5280</v>
      </c>
      <c r="C3496" s="255" t="s">
        <v>569</v>
      </c>
      <c r="D3496" s="340">
        <v>700.65</v>
      </c>
      <c r="E3496" s="340">
        <v>18.66</v>
      </c>
      <c r="F3496" s="340">
        <v>719.31</v>
      </c>
    </row>
    <row r="3497" spans="1:6" ht="12.75" customHeight="1" x14ac:dyDescent="0.2">
      <c r="A3497" s="336" t="s">
        <v>8266</v>
      </c>
      <c r="B3497" s="251" t="s">
        <v>5281</v>
      </c>
      <c r="C3497" s="252"/>
      <c r="D3497" s="337"/>
      <c r="E3497" s="337"/>
      <c r="F3497" s="337"/>
    </row>
    <row r="3498" spans="1:6" ht="25.5" customHeight="1" x14ac:dyDescent="0.25">
      <c r="A3498" s="338" t="s">
        <v>5282</v>
      </c>
      <c r="B3498" s="254" t="s">
        <v>8267</v>
      </c>
      <c r="C3498" s="255" t="s">
        <v>569</v>
      </c>
      <c r="D3498" s="340">
        <v>452.8</v>
      </c>
      <c r="E3498" s="340">
        <v>86.81</v>
      </c>
      <c r="F3498" s="340">
        <v>539.61</v>
      </c>
    </row>
    <row r="3499" spans="1:6" ht="12.75" customHeight="1" x14ac:dyDescent="0.25">
      <c r="A3499" s="338" t="s">
        <v>5283</v>
      </c>
      <c r="B3499" s="253" t="s">
        <v>8268</v>
      </c>
      <c r="C3499" s="255" t="s">
        <v>569</v>
      </c>
      <c r="D3499" s="340">
        <v>173.48</v>
      </c>
      <c r="E3499" s="340">
        <v>8.2899999999999991</v>
      </c>
      <c r="F3499" s="340">
        <v>181.77</v>
      </c>
    </row>
    <row r="3500" spans="1:6" ht="12.75" customHeight="1" x14ac:dyDescent="0.25">
      <c r="A3500" s="338" t="s">
        <v>5284</v>
      </c>
      <c r="B3500" s="253" t="s">
        <v>8269</v>
      </c>
      <c r="C3500" s="255" t="s">
        <v>569</v>
      </c>
      <c r="D3500" s="340">
        <v>180.54</v>
      </c>
      <c r="E3500" s="340">
        <v>20.74</v>
      </c>
      <c r="F3500" s="340">
        <v>201.28</v>
      </c>
    </row>
    <row r="3501" spans="1:6" ht="12.75" customHeight="1" x14ac:dyDescent="0.25">
      <c r="A3501" s="338" t="s">
        <v>5285</v>
      </c>
      <c r="B3501" s="253" t="s">
        <v>8270</v>
      </c>
      <c r="C3501" s="255" t="s">
        <v>569</v>
      </c>
      <c r="D3501" s="340">
        <v>7426.99</v>
      </c>
      <c r="E3501" s="340">
        <v>86.81</v>
      </c>
      <c r="F3501" s="340">
        <v>7513.8</v>
      </c>
    </row>
    <row r="3502" spans="1:6" ht="25.5" customHeight="1" x14ac:dyDescent="0.25">
      <c r="A3502" s="338" t="s">
        <v>8271</v>
      </c>
      <c r="B3502" s="254" t="s">
        <v>5286</v>
      </c>
      <c r="C3502" s="255"/>
      <c r="D3502" s="340"/>
      <c r="E3502" s="340"/>
      <c r="F3502" s="340"/>
    </row>
    <row r="3503" spans="1:6" ht="12.75" customHeight="1" x14ac:dyDescent="0.25">
      <c r="A3503" s="338" t="s">
        <v>5287</v>
      </c>
      <c r="B3503" s="253" t="s">
        <v>8272</v>
      </c>
      <c r="C3503" s="255" t="s">
        <v>569</v>
      </c>
      <c r="D3503" s="340">
        <v>2963.95</v>
      </c>
      <c r="E3503" s="340">
        <v>143.57</v>
      </c>
      <c r="F3503" s="340">
        <v>3107.52</v>
      </c>
    </row>
    <row r="3504" spans="1:6" ht="12.75" customHeight="1" x14ac:dyDescent="0.25">
      <c r="A3504" s="338" t="s">
        <v>5288</v>
      </c>
      <c r="B3504" s="253" t="s">
        <v>8273</v>
      </c>
      <c r="C3504" s="255" t="s">
        <v>569</v>
      </c>
      <c r="D3504" s="340">
        <v>1055.52</v>
      </c>
      <c r="E3504" s="340">
        <v>143.57</v>
      </c>
      <c r="F3504" s="340">
        <v>1199.0899999999999</v>
      </c>
    </row>
    <row r="3505" spans="1:6" ht="12.75" customHeight="1" x14ac:dyDescent="0.25">
      <c r="A3505" s="338" t="s">
        <v>5289</v>
      </c>
      <c r="B3505" s="253" t="s">
        <v>8274</v>
      </c>
      <c r="C3505" s="255" t="s">
        <v>569</v>
      </c>
      <c r="D3505" s="340">
        <v>1280.1500000000001</v>
      </c>
      <c r="E3505" s="340">
        <v>51.84</v>
      </c>
      <c r="F3505" s="340">
        <v>1331.99</v>
      </c>
    </row>
    <row r="3506" spans="1:6" ht="25.5" customHeight="1" x14ac:dyDescent="0.25">
      <c r="A3506" s="338" t="s">
        <v>5290</v>
      </c>
      <c r="B3506" s="254" t="s">
        <v>8275</v>
      </c>
      <c r="C3506" s="255" t="s">
        <v>569</v>
      </c>
      <c r="D3506" s="340">
        <v>1696.7</v>
      </c>
      <c r="E3506" s="340">
        <v>93.31</v>
      </c>
      <c r="F3506" s="340">
        <v>1790.01</v>
      </c>
    </row>
    <row r="3507" spans="1:6" ht="25.5" customHeight="1" x14ac:dyDescent="0.25">
      <c r="A3507" s="338" t="s">
        <v>5291</v>
      </c>
      <c r="B3507" s="254" t="s">
        <v>8276</v>
      </c>
      <c r="C3507" s="255" t="s">
        <v>569</v>
      </c>
      <c r="D3507" s="340">
        <v>2504.62</v>
      </c>
      <c r="E3507" s="340">
        <v>93.31</v>
      </c>
      <c r="F3507" s="340">
        <v>2597.9299999999998</v>
      </c>
    </row>
    <row r="3508" spans="1:6" ht="12.75" customHeight="1" x14ac:dyDescent="0.2">
      <c r="A3508" s="336" t="s">
        <v>5292</v>
      </c>
      <c r="B3508" s="251" t="s">
        <v>8277</v>
      </c>
      <c r="C3508" s="252" t="s">
        <v>569</v>
      </c>
      <c r="D3508" s="337">
        <v>6403.07</v>
      </c>
      <c r="E3508" s="337">
        <v>143.57</v>
      </c>
      <c r="F3508" s="337">
        <v>6546.64</v>
      </c>
    </row>
    <row r="3509" spans="1:6" ht="12.75" customHeight="1" x14ac:dyDescent="0.25">
      <c r="A3509" s="338" t="s">
        <v>5293</v>
      </c>
      <c r="B3509" s="253" t="s">
        <v>8278</v>
      </c>
      <c r="C3509" s="255" t="s">
        <v>569</v>
      </c>
      <c r="D3509" s="340">
        <v>1155.1600000000001</v>
      </c>
      <c r="E3509" s="340">
        <v>143.57</v>
      </c>
      <c r="F3509" s="340">
        <v>1298.73</v>
      </c>
    </row>
    <row r="3510" spans="1:6" ht="12.75" customHeight="1" x14ac:dyDescent="0.25">
      <c r="A3510" s="338" t="s">
        <v>5294</v>
      </c>
      <c r="B3510" s="253" t="s">
        <v>8279</v>
      </c>
      <c r="C3510" s="255" t="s">
        <v>569</v>
      </c>
      <c r="D3510" s="340">
        <v>1810.59</v>
      </c>
      <c r="E3510" s="340">
        <v>143.57</v>
      </c>
      <c r="F3510" s="340">
        <v>1954.16</v>
      </c>
    </row>
    <row r="3511" spans="1:6" ht="12.75" customHeight="1" x14ac:dyDescent="0.25">
      <c r="A3511" s="338" t="s">
        <v>5295</v>
      </c>
      <c r="B3511" s="253" t="s">
        <v>8280</v>
      </c>
      <c r="C3511" s="255" t="s">
        <v>569</v>
      </c>
      <c r="D3511" s="340">
        <v>875.62</v>
      </c>
      <c r="E3511" s="340">
        <v>12.44</v>
      </c>
      <c r="F3511" s="340">
        <v>888.06</v>
      </c>
    </row>
    <row r="3512" spans="1:6" ht="12.75" customHeight="1" x14ac:dyDescent="0.25">
      <c r="A3512" s="338" t="s">
        <v>5296</v>
      </c>
      <c r="B3512" s="253" t="s">
        <v>8281</v>
      </c>
      <c r="C3512" s="255" t="s">
        <v>569</v>
      </c>
      <c r="D3512" s="340">
        <v>2399.3200000000002</v>
      </c>
      <c r="E3512" s="340">
        <v>18.239999999999998</v>
      </c>
      <c r="F3512" s="340">
        <v>2417.56</v>
      </c>
    </row>
    <row r="3513" spans="1:6" ht="12.75" customHeight="1" x14ac:dyDescent="0.25">
      <c r="A3513" s="338" t="s">
        <v>8282</v>
      </c>
      <c r="B3513" s="253" t="s">
        <v>5297</v>
      </c>
      <c r="C3513" s="255"/>
      <c r="D3513" s="340"/>
      <c r="E3513" s="340"/>
      <c r="F3513" s="340"/>
    </row>
    <row r="3514" spans="1:6" ht="12.75" customHeight="1" x14ac:dyDescent="0.25">
      <c r="A3514" s="338" t="s">
        <v>5298</v>
      </c>
      <c r="B3514" s="253" t="s">
        <v>5299</v>
      </c>
      <c r="C3514" s="255" t="s">
        <v>569</v>
      </c>
      <c r="D3514" s="340">
        <v>12.68</v>
      </c>
      <c r="E3514" s="340">
        <v>18.66</v>
      </c>
      <c r="F3514" s="340">
        <v>31.34</v>
      </c>
    </row>
    <row r="3515" spans="1:6" ht="12.75" customHeight="1" x14ac:dyDescent="0.25">
      <c r="A3515" s="338" t="s">
        <v>5300</v>
      </c>
      <c r="B3515" s="253" t="s">
        <v>8283</v>
      </c>
      <c r="C3515" s="255" t="s">
        <v>569</v>
      </c>
      <c r="D3515" s="340">
        <v>44.04</v>
      </c>
      <c r="E3515" s="340">
        <v>18.66</v>
      </c>
      <c r="F3515" s="340">
        <v>62.7</v>
      </c>
    </row>
    <row r="3516" spans="1:6" ht="12" customHeight="1" x14ac:dyDescent="0.25">
      <c r="A3516" s="333" t="s">
        <v>8284</v>
      </c>
      <c r="B3516" s="247" t="s">
        <v>8285</v>
      </c>
      <c r="C3516" s="248"/>
      <c r="D3516" s="334"/>
      <c r="E3516" s="335"/>
      <c r="F3516" s="335"/>
    </row>
    <row r="3517" spans="1:6" ht="12.75" customHeight="1" x14ac:dyDescent="0.25">
      <c r="A3517" s="338" t="s">
        <v>5301</v>
      </c>
      <c r="B3517" s="253" t="s">
        <v>5302</v>
      </c>
      <c r="C3517" s="255" t="s">
        <v>569</v>
      </c>
      <c r="D3517" s="340">
        <v>110.04</v>
      </c>
      <c r="E3517" s="340">
        <v>6.22</v>
      </c>
      <c r="F3517" s="340">
        <v>116.26</v>
      </c>
    </row>
    <row r="3518" spans="1:6" ht="12.75" customHeight="1" x14ac:dyDescent="0.25">
      <c r="A3518" s="338" t="s">
        <v>5303</v>
      </c>
      <c r="B3518" s="253" t="s">
        <v>5304</v>
      </c>
      <c r="C3518" s="255" t="s">
        <v>569</v>
      </c>
      <c r="D3518" s="340">
        <v>412.89</v>
      </c>
      <c r="E3518" s="340">
        <v>51.84</v>
      </c>
      <c r="F3518" s="340">
        <v>464.73</v>
      </c>
    </row>
    <row r="3519" spans="1:6" ht="12.75" customHeight="1" x14ac:dyDescent="0.25">
      <c r="A3519" s="338" t="s">
        <v>5305</v>
      </c>
      <c r="B3519" s="253" t="s">
        <v>8286</v>
      </c>
      <c r="C3519" s="255" t="s">
        <v>569</v>
      </c>
      <c r="D3519" s="340">
        <v>489.35</v>
      </c>
      <c r="E3519" s="340">
        <v>51.84</v>
      </c>
      <c r="F3519" s="340">
        <v>541.19000000000005</v>
      </c>
    </row>
    <row r="3520" spans="1:6" ht="12.75" customHeight="1" x14ac:dyDescent="0.25">
      <c r="A3520" s="338" t="s">
        <v>5306</v>
      </c>
      <c r="B3520" s="253" t="s">
        <v>8287</v>
      </c>
      <c r="C3520" s="255" t="s">
        <v>569</v>
      </c>
      <c r="D3520" s="340">
        <v>34.44</v>
      </c>
      <c r="E3520" s="340">
        <v>8.75</v>
      </c>
      <c r="F3520" s="340">
        <v>43.19</v>
      </c>
    </row>
    <row r="3521" spans="1:6" ht="12.75" customHeight="1" x14ac:dyDescent="0.25">
      <c r="A3521" s="338" t="s">
        <v>5307</v>
      </c>
      <c r="B3521" s="253" t="s">
        <v>8288</v>
      </c>
      <c r="C3521" s="255" t="s">
        <v>569</v>
      </c>
      <c r="D3521" s="340">
        <v>735.01</v>
      </c>
      <c r="E3521" s="340">
        <v>29.17</v>
      </c>
      <c r="F3521" s="340">
        <v>764.18</v>
      </c>
    </row>
    <row r="3522" spans="1:6" ht="12.75" customHeight="1" x14ac:dyDescent="0.25">
      <c r="A3522" s="338" t="s">
        <v>5308</v>
      </c>
      <c r="B3522" s="253" t="s">
        <v>8289</v>
      </c>
      <c r="C3522" s="255" t="s">
        <v>569</v>
      </c>
      <c r="D3522" s="340">
        <v>344.59</v>
      </c>
      <c r="E3522" s="340">
        <v>29.17</v>
      </c>
      <c r="F3522" s="340">
        <v>373.76</v>
      </c>
    </row>
    <row r="3523" spans="1:6" ht="12.75" customHeight="1" x14ac:dyDescent="0.25">
      <c r="A3523" s="338" t="s">
        <v>360</v>
      </c>
      <c r="B3523" s="253" t="s">
        <v>8290</v>
      </c>
      <c r="C3523" s="255" t="s">
        <v>569</v>
      </c>
      <c r="D3523" s="340">
        <v>88.42</v>
      </c>
      <c r="E3523" s="340">
        <v>20.74</v>
      </c>
      <c r="F3523" s="340">
        <v>109.16</v>
      </c>
    </row>
    <row r="3524" spans="1:6" ht="12.75" customHeight="1" x14ac:dyDescent="0.25">
      <c r="A3524" s="338" t="s">
        <v>5309</v>
      </c>
      <c r="B3524" s="253" t="s">
        <v>5310</v>
      </c>
      <c r="C3524" s="255" t="s">
        <v>569</v>
      </c>
      <c r="D3524" s="340">
        <v>4346.8100000000004</v>
      </c>
      <c r="E3524" s="340">
        <v>124.41</v>
      </c>
      <c r="F3524" s="340">
        <v>4471.22</v>
      </c>
    </row>
    <row r="3525" spans="1:6" ht="12.75" customHeight="1" x14ac:dyDescent="0.25">
      <c r="A3525" s="338" t="s">
        <v>5311</v>
      </c>
      <c r="B3525" s="253" t="s">
        <v>5312</v>
      </c>
      <c r="C3525" s="255" t="s">
        <v>569</v>
      </c>
      <c r="D3525" s="340">
        <v>91.65</v>
      </c>
      <c r="E3525" s="340">
        <v>16.59</v>
      </c>
      <c r="F3525" s="340">
        <v>108.24</v>
      </c>
    </row>
    <row r="3526" spans="1:6" ht="12.75" customHeight="1" x14ac:dyDescent="0.25">
      <c r="A3526" s="338" t="s">
        <v>5313</v>
      </c>
      <c r="B3526" s="253" t="s">
        <v>8291</v>
      </c>
      <c r="C3526" s="255" t="s">
        <v>569</v>
      </c>
      <c r="D3526" s="340">
        <v>470.66</v>
      </c>
      <c r="E3526" s="340">
        <v>49.2</v>
      </c>
      <c r="F3526" s="340">
        <v>519.86</v>
      </c>
    </row>
    <row r="3527" spans="1:6" ht="12.75" customHeight="1" x14ac:dyDescent="0.25">
      <c r="A3527" s="338" t="s">
        <v>5314</v>
      </c>
      <c r="B3527" s="253" t="s">
        <v>8292</v>
      </c>
      <c r="C3527" s="255" t="s">
        <v>569</v>
      </c>
      <c r="D3527" s="340">
        <v>275.62</v>
      </c>
      <c r="E3527" s="340">
        <v>51.84</v>
      </c>
      <c r="F3527" s="340">
        <v>327.45999999999998</v>
      </c>
    </row>
    <row r="3528" spans="1:6" ht="12.75" customHeight="1" x14ac:dyDescent="0.25">
      <c r="A3528" s="338" t="s">
        <v>5315</v>
      </c>
      <c r="B3528" s="253" t="s">
        <v>5316</v>
      </c>
      <c r="C3528" s="255" t="s">
        <v>569</v>
      </c>
      <c r="D3528" s="340">
        <v>330.31</v>
      </c>
      <c r="E3528" s="340">
        <v>51.84</v>
      </c>
      <c r="F3528" s="340">
        <v>382.15</v>
      </c>
    </row>
    <row r="3529" spans="1:6" ht="12.75" customHeight="1" x14ac:dyDescent="0.25">
      <c r="A3529" s="338" t="s">
        <v>8293</v>
      </c>
      <c r="B3529" s="253" t="s">
        <v>5317</v>
      </c>
      <c r="C3529" s="255"/>
      <c r="D3529" s="340"/>
      <c r="E3529" s="340"/>
      <c r="F3529" s="340"/>
    </row>
    <row r="3530" spans="1:6" ht="25.5" customHeight="1" x14ac:dyDescent="0.25">
      <c r="A3530" s="338" t="s">
        <v>8294</v>
      </c>
      <c r="B3530" s="254" t="s">
        <v>5318</v>
      </c>
      <c r="C3530" s="255"/>
      <c r="D3530" s="340"/>
      <c r="E3530" s="340"/>
      <c r="F3530" s="340"/>
    </row>
    <row r="3531" spans="1:6" ht="25.5" customHeight="1" x14ac:dyDescent="0.25">
      <c r="A3531" s="338" t="s">
        <v>5319</v>
      </c>
      <c r="B3531" s="254" t="s">
        <v>8295</v>
      </c>
      <c r="C3531" s="255" t="s">
        <v>569</v>
      </c>
      <c r="D3531" s="340">
        <v>7525.97</v>
      </c>
      <c r="E3531" s="340">
        <v>92.08</v>
      </c>
      <c r="F3531" s="340">
        <v>7618.05</v>
      </c>
    </row>
    <row r="3532" spans="1:6" ht="25.5" customHeight="1" x14ac:dyDescent="0.25">
      <c r="A3532" s="338" t="s">
        <v>5320</v>
      </c>
      <c r="B3532" s="254" t="s">
        <v>8296</v>
      </c>
      <c r="C3532" s="255" t="s">
        <v>569</v>
      </c>
      <c r="D3532" s="340">
        <v>11139.9</v>
      </c>
      <c r="E3532" s="340">
        <v>125.82</v>
      </c>
      <c r="F3532" s="340">
        <v>11265.72</v>
      </c>
    </row>
    <row r="3533" spans="1:6" ht="12.75" customHeight="1" x14ac:dyDescent="0.25">
      <c r="A3533" s="338" t="s">
        <v>451</v>
      </c>
      <c r="B3533" s="253" t="s">
        <v>8297</v>
      </c>
      <c r="C3533" s="255" t="s">
        <v>569</v>
      </c>
      <c r="D3533" s="340">
        <v>1200.54</v>
      </c>
      <c r="E3533" s="340">
        <v>49.91</v>
      </c>
      <c r="F3533" s="340">
        <v>1250.45</v>
      </c>
    </row>
    <row r="3534" spans="1:6" ht="12.75" customHeight="1" x14ac:dyDescent="0.25">
      <c r="A3534" s="338" t="s">
        <v>5321</v>
      </c>
      <c r="B3534" s="253" t="s">
        <v>8298</v>
      </c>
      <c r="C3534" s="255" t="s">
        <v>569</v>
      </c>
      <c r="D3534" s="340">
        <v>1938.91</v>
      </c>
      <c r="E3534" s="340">
        <v>49.91</v>
      </c>
      <c r="F3534" s="340">
        <v>1988.82</v>
      </c>
    </row>
    <row r="3535" spans="1:6" ht="12.75" customHeight="1" x14ac:dyDescent="0.25">
      <c r="A3535" s="338" t="s">
        <v>5322</v>
      </c>
      <c r="B3535" s="253" t="s">
        <v>8299</v>
      </c>
      <c r="C3535" s="255" t="s">
        <v>569</v>
      </c>
      <c r="D3535" s="340">
        <v>3138.1</v>
      </c>
      <c r="E3535" s="340">
        <v>58.34</v>
      </c>
      <c r="F3535" s="340">
        <v>3196.44</v>
      </c>
    </row>
    <row r="3536" spans="1:6" ht="25.5" customHeight="1" x14ac:dyDescent="0.25">
      <c r="A3536" s="338" t="s">
        <v>5323</v>
      </c>
      <c r="B3536" s="254" t="s">
        <v>8300</v>
      </c>
      <c r="C3536" s="255" t="s">
        <v>569</v>
      </c>
      <c r="D3536" s="340">
        <v>5496.95</v>
      </c>
      <c r="E3536" s="340">
        <v>75.209999999999994</v>
      </c>
      <c r="F3536" s="340">
        <v>5572.16</v>
      </c>
    </row>
    <row r="3537" spans="1:6" ht="25.5" customHeight="1" x14ac:dyDescent="0.25">
      <c r="A3537" s="338" t="s">
        <v>5324</v>
      </c>
      <c r="B3537" s="254" t="s">
        <v>8301</v>
      </c>
      <c r="C3537" s="255" t="s">
        <v>569</v>
      </c>
      <c r="D3537" s="340">
        <v>8446.74</v>
      </c>
      <c r="E3537" s="340">
        <v>66.78</v>
      </c>
      <c r="F3537" s="340">
        <v>8513.52</v>
      </c>
    </row>
    <row r="3538" spans="1:6" ht="25.5" customHeight="1" x14ac:dyDescent="0.25">
      <c r="A3538" s="338" t="s">
        <v>5325</v>
      </c>
      <c r="B3538" s="254" t="s">
        <v>8302</v>
      </c>
      <c r="C3538" s="255" t="s">
        <v>569</v>
      </c>
      <c r="D3538" s="340">
        <v>15187.73</v>
      </c>
      <c r="E3538" s="340">
        <v>92.08</v>
      </c>
      <c r="F3538" s="340">
        <v>15279.81</v>
      </c>
    </row>
    <row r="3539" spans="1:6" ht="25.5" customHeight="1" x14ac:dyDescent="0.25">
      <c r="A3539" s="338" t="s">
        <v>5326</v>
      </c>
      <c r="B3539" s="254" t="s">
        <v>8303</v>
      </c>
      <c r="C3539" s="255" t="s">
        <v>569</v>
      </c>
      <c r="D3539" s="340">
        <v>936</v>
      </c>
      <c r="E3539" s="340">
        <v>58.34</v>
      </c>
      <c r="F3539" s="340">
        <v>994.34</v>
      </c>
    </row>
    <row r="3540" spans="1:6" ht="25.5" customHeight="1" x14ac:dyDescent="0.25">
      <c r="A3540" s="338" t="s">
        <v>5327</v>
      </c>
      <c r="B3540" s="254" t="s">
        <v>8304</v>
      </c>
      <c r="C3540" s="255" t="s">
        <v>569</v>
      </c>
      <c r="D3540" s="340">
        <v>599.9</v>
      </c>
      <c r="E3540" s="340">
        <v>58.34</v>
      </c>
      <c r="F3540" s="340">
        <v>658.24</v>
      </c>
    </row>
    <row r="3541" spans="1:6" ht="25.5" customHeight="1" x14ac:dyDescent="0.25">
      <c r="A3541" s="338" t="s">
        <v>8305</v>
      </c>
      <c r="B3541" s="254" t="s">
        <v>5328</v>
      </c>
      <c r="C3541" s="255"/>
      <c r="D3541" s="340"/>
      <c r="E3541" s="340"/>
      <c r="F3541" s="340"/>
    </row>
    <row r="3542" spans="1:6" ht="25.5" customHeight="1" x14ac:dyDescent="0.25">
      <c r="A3542" s="338" t="s">
        <v>5329</v>
      </c>
      <c r="B3542" s="254" t="s">
        <v>8306</v>
      </c>
      <c r="C3542" s="255" t="s">
        <v>780</v>
      </c>
      <c r="D3542" s="340">
        <v>3662.17</v>
      </c>
      <c r="E3542" s="340">
        <v>58.34</v>
      </c>
      <c r="F3542" s="340">
        <v>3720.51</v>
      </c>
    </row>
    <row r="3543" spans="1:6" ht="25.5" customHeight="1" x14ac:dyDescent="0.25">
      <c r="A3543" s="338" t="s">
        <v>5330</v>
      </c>
      <c r="B3543" s="254" t="s">
        <v>8307</v>
      </c>
      <c r="C3543" s="255" t="s">
        <v>780</v>
      </c>
      <c r="D3543" s="340">
        <v>6301.09</v>
      </c>
      <c r="E3543" s="340">
        <v>58.34</v>
      </c>
      <c r="F3543" s="340">
        <v>6359.43</v>
      </c>
    </row>
    <row r="3544" spans="1:6" ht="25.5" customHeight="1" x14ac:dyDescent="0.25">
      <c r="A3544" s="338" t="s">
        <v>5331</v>
      </c>
      <c r="B3544" s="254" t="s">
        <v>8308</v>
      </c>
      <c r="C3544" s="255" t="s">
        <v>780</v>
      </c>
      <c r="D3544" s="340">
        <v>8938.5300000000007</v>
      </c>
      <c r="E3544" s="340">
        <v>58.34</v>
      </c>
      <c r="F3544" s="340">
        <v>8996.8700000000008</v>
      </c>
    </row>
    <row r="3545" spans="1:6" ht="25.5" customHeight="1" x14ac:dyDescent="0.25">
      <c r="A3545" s="338" t="s">
        <v>5332</v>
      </c>
      <c r="B3545" s="254" t="s">
        <v>8309</v>
      </c>
      <c r="C3545" s="255" t="s">
        <v>780</v>
      </c>
      <c r="D3545" s="340">
        <v>16939.07</v>
      </c>
      <c r="E3545" s="340">
        <v>58.34</v>
      </c>
      <c r="F3545" s="340">
        <v>16997.41</v>
      </c>
    </row>
    <row r="3546" spans="1:6" ht="25.5" customHeight="1" x14ac:dyDescent="0.25">
      <c r="A3546" s="338" t="s">
        <v>8310</v>
      </c>
      <c r="B3546" s="254" t="s">
        <v>5333</v>
      </c>
      <c r="C3546" s="255"/>
      <c r="D3546" s="340"/>
      <c r="E3546" s="340"/>
      <c r="F3546" s="340"/>
    </row>
    <row r="3547" spans="1:6" ht="25.5" customHeight="1" x14ac:dyDescent="0.25">
      <c r="A3547" s="338" t="s">
        <v>5334</v>
      </c>
      <c r="B3547" s="254" t="s">
        <v>8311</v>
      </c>
      <c r="C3547" s="255" t="s">
        <v>52</v>
      </c>
      <c r="D3547" s="340">
        <v>16644.189999999999</v>
      </c>
      <c r="E3547" s="340">
        <v>3115.45</v>
      </c>
      <c r="F3547" s="340">
        <v>19759.64</v>
      </c>
    </row>
    <row r="3548" spans="1:6" ht="25.5" customHeight="1" x14ac:dyDescent="0.25">
      <c r="A3548" s="338" t="s">
        <v>5335</v>
      </c>
      <c r="B3548" s="254" t="s">
        <v>8312</v>
      </c>
      <c r="C3548" s="255" t="s">
        <v>52</v>
      </c>
      <c r="D3548" s="340">
        <v>33524.629999999997</v>
      </c>
      <c r="E3548" s="340">
        <v>6667.46</v>
      </c>
      <c r="F3548" s="340">
        <v>40192.089999999997</v>
      </c>
    </row>
    <row r="3549" spans="1:6" ht="25.5" customHeight="1" x14ac:dyDescent="0.25">
      <c r="A3549" s="338" t="s">
        <v>8313</v>
      </c>
      <c r="B3549" s="254" t="s">
        <v>5336</v>
      </c>
      <c r="C3549" s="255"/>
      <c r="D3549" s="340"/>
      <c r="E3549" s="340"/>
      <c r="F3549" s="340"/>
    </row>
    <row r="3550" spans="1:6" ht="25.5" customHeight="1" x14ac:dyDescent="0.25">
      <c r="A3550" s="338" t="s">
        <v>5337</v>
      </c>
      <c r="B3550" s="254" t="s">
        <v>452</v>
      </c>
      <c r="C3550" s="255" t="s">
        <v>569</v>
      </c>
      <c r="D3550" s="340">
        <v>83.98</v>
      </c>
      <c r="E3550" s="340">
        <v>12.44</v>
      </c>
      <c r="F3550" s="340">
        <v>96.42</v>
      </c>
    </row>
    <row r="3551" spans="1:6" ht="25.5" customHeight="1" x14ac:dyDescent="0.25">
      <c r="A3551" s="338" t="s">
        <v>5338</v>
      </c>
      <c r="B3551" s="254" t="s">
        <v>5339</v>
      </c>
      <c r="C3551" s="255" t="s">
        <v>569</v>
      </c>
      <c r="D3551" s="340">
        <v>105.37</v>
      </c>
      <c r="E3551" s="340">
        <v>16.59</v>
      </c>
      <c r="F3551" s="340">
        <v>121.96</v>
      </c>
    </row>
    <row r="3552" spans="1:6" ht="25.5" customHeight="1" x14ac:dyDescent="0.25">
      <c r="A3552" s="338" t="s">
        <v>5340</v>
      </c>
      <c r="B3552" s="254" t="s">
        <v>5341</v>
      </c>
      <c r="C3552" s="255" t="s">
        <v>569</v>
      </c>
      <c r="D3552" s="340">
        <v>221.07</v>
      </c>
      <c r="E3552" s="340">
        <v>18.66</v>
      </c>
      <c r="F3552" s="340">
        <v>239.73</v>
      </c>
    </row>
    <row r="3553" spans="1:6" ht="12" customHeight="1" x14ac:dyDescent="0.25">
      <c r="A3553" s="333" t="s">
        <v>5342</v>
      </c>
      <c r="B3553" s="247" t="s">
        <v>5343</v>
      </c>
      <c r="C3553" s="248" t="s">
        <v>569</v>
      </c>
      <c r="D3553" s="334">
        <v>233.79</v>
      </c>
      <c r="E3553" s="335">
        <v>18.66</v>
      </c>
      <c r="F3553" s="335">
        <v>252.45</v>
      </c>
    </row>
    <row r="3554" spans="1:6" ht="34.15" customHeight="1" x14ac:dyDescent="0.25">
      <c r="A3554" s="341" t="s">
        <v>5344</v>
      </c>
      <c r="B3554" s="253" t="s">
        <v>5345</v>
      </c>
      <c r="C3554" s="259" t="s">
        <v>569</v>
      </c>
      <c r="D3554" s="343">
        <v>317.92</v>
      </c>
      <c r="E3554" s="343">
        <v>24.88</v>
      </c>
      <c r="F3554" s="343">
        <v>342.8</v>
      </c>
    </row>
    <row r="3555" spans="1:6" ht="34.9" customHeight="1" x14ac:dyDescent="0.25">
      <c r="A3555" s="341" t="s">
        <v>5346</v>
      </c>
      <c r="B3555" s="253" t="s">
        <v>5347</v>
      </c>
      <c r="C3555" s="259" t="s">
        <v>569</v>
      </c>
      <c r="D3555" s="343">
        <v>1317.84</v>
      </c>
      <c r="E3555" s="343">
        <v>18.66</v>
      </c>
      <c r="F3555" s="343">
        <v>1336.5</v>
      </c>
    </row>
    <row r="3556" spans="1:6" ht="12.75" customHeight="1" x14ac:dyDescent="0.25">
      <c r="A3556" s="338" t="s">
        <v>5348</v>
      </c>
      <c r="B3556" s="253" t="s">
        <v>5349</v>
      </c>
      <c r="C3556" s="255" t="s">
        <v>569</v>
      </c>
      <c r="D3556" s="340">
        <v>1728.56</v>
      </c>
      <c r="E3556" s="340">
        <v>82.94</v>
      </c>
      <c r="F3556" s="340">
        <v>1811.5</v>
      </c>
    </row>
    <row r="3557" spans="1:6" ht="12.75" customHeight="1" x14ac:dyDescent="0.2">
      <c r="A3557" s="336" t="s">
        <v>8314</v>
      </c>
      <c r="B3557" s="251" t="s">
        <v>8315</v>
      </c>
      <c r="C3557" s="252"/>
      <c r="D3557" s="337"/>
      <c r="E3557" s="337"/>
      <c r="F3557" s="337"/>
    </row>
    <row r="3558" spans="1:6" ht="25.5" customHeight="1" x14ac:dyDescent="0.25">
      <c r="A3558" s="338" t="s">
        <v>5350</v>
      </c>
      <c r="B3558" s="254" t="s">
        <v>5351</v>
      </c>
      <c r="C3558" s="255" t="s">
        <v>569</v>
      </c>
      <c r="D3558" s="340"/>
      <c r="E3558" s="340">
        <v>50.61</v>
      </c>
      <c r="F3558" s="340">
        <v>50.61</v>
      </c>
    </row>
    <row r="3559" spans="1:6" ht="22.9" customHeight="1" x14ac:dyDescent="0.25">
      <c r="A3559" s="338" t="s">
        <v>5352</v>
      </c>
      <c r="B3559" s="253" t="s">
        <v>5353</v>
      </c>
      <c r="C3559" s="255" t="s">
        <v>569</v>
      </c>
      <c r="D3559" s="340"/>
      <c r="E3559" s="340">
        <v>134.96</v>
      </c>
      <c r="F3559" s="340">
        <v>134.96</v>
      </c>
    </row>
    <row r="3560" spans="1:6" ht="22.9" customHeight="1" x14ac:dyDescent="0.25">
      <c r="A3560" s="338" t="s">
        <v>5354</v>
      </c>
      <c r="B3560" s="253" t="s">
        <v>5355</v>
      </c>
      <c r="C3560" s="255" t="s">
        <v>569</v>
      </c>
      <c r="D3560" s="340"/>
      <c r="E3560" s="340">
        <v>303.66000000000003</v>
      </c>
      <c r="F3560" s="340">
        <v>303.66000000000003</v>
      </c>
    </row>
    <row r="3561" spans="1:6" ht="12.75" customHeight="1" x14ac:dyDescent="0.25">
      <c r="A3561" s="338" t="s">
        <v>8316</v>
      </c>
      <c r="B3561" s="253" t="s">
        <v>5356</v>
      </c>
      <c r="C3561" s="255"/>
      <c r="D3561" s="340"/>
      <c r="E3561" s="340"/>
      <c r="F3561" s="340"/>
    </row>
    <row r="3562" spans="1:6" ht="25.5" customHeight="1" x14ac:dyDescent="0.25">
      <c r="A3562" s="338" t="s">
        <v>8317</v>
      </c>
      <c r="B3562" s="254" t="s">
        <v>5357</v>
      </c>
      <c r="C3562" s="255"/>
      <c r="D3562" s="340"/>
      <c r="E3562" s="340"/>
      <c r="F3562" s="340"/>
    </row>
    <row r="3563" spans="1:6" ht="12.75" customHeight="1" x14ac:dyDescent="0.25">
      <c r="A3563" s="338" t="s">
        <v>5358</v>
      </c>
      <c r="B3563" s="253" t="s">
        <v>5359</v>
      </c>
      <c r="C3563" s="255" t="s">
        <v>569</v>
      </c>
      <c r="D3563" s="340">
        <v>38.51</v>
      </c>
      <c r="E3563" s="340">
        <v>41.47</v>
      </c>
      <c r="F3563" s="340">
        <v>79.98</v>
      </c>
    </row>
    <row r="3564" spans="1:6" ht="12.75" customHeight="1" x14ac:dyDescent="0.25">
      <c r="A3564" s="338" t="s">
        <v>5360</v>
      </c>
      <c r="B3564" s="253" t="s">
        <v>5361</v>
      </c>
      <c r="C3564" s="255" t="s">
        <v>569</v>
      </c>
      <c r="D3564" s="340">
        <v>52.62</v>
      </c>
      <c r="E3564" s="340">
        <v>41.47</v>
      </c>
      <c r="F3564" s="340">
        <v>94.09</v>
      </c>
    </row>
    <row r="3565" spans="1:6" ht="22.9" customHeight="1" x14ac:dyDescent="0.25">
      <c r="A3565" s="338" t="s">
        <v>217</v>
      </c>
      <c r="B3565" s="253" t="s">
        <v>218</v>
      </c>
      <c r="C3565" s="255" t="s">
        <v>569</v>
      </c>
      <c r="D3565" s="340">
        <v>64.349999999999994</v>
      </c>
      <c r="E3565" s="340">
        <v>41.47</v>
      </c>
      <c r="F3565" s="340">
        <v>105.82</v>
      </c>
    </row>
    <row r="3566" spans="1:6" ht="12.75" customHeight="1" x14ac:dyDescent="0.25">
      <c r="A3566" s="338" t="s">
        <v>5362</v>
      </c>
      <c r="B3566" s="253" t="s">
        <v>5363</v>
      </c>
      <c r="C3566" s="255" t="s">
        <v>569</v>
      </c>
      <c r="D3566" s="340">
        <v>73.77</v>
      </c>
      <c r="E3566" s="340">
        <v>41.47</v>
      </c>
      <c r="F3566" s="340">
        <v>115.24</v>
      </c>
    </row>
    <row r="3567" spans="1:6" ht="25.5" customHeight="1" x14ac:dyDescent="0.25">
      <c r="A3567" s="338" t="s">
        <v>5364</v>
      </c>
      <c r="B3567" s="254" t="s">
        <v>5365</v>
      </c>
      <c r="C3567" s="255" t="s">
        <v>569</v>
      </c>
      <c r="D3567" s="340">
        <v>92.44</v>
      </c>
      <c r="E3567" s="340">
        <v>41.47</v>
      </c>
      <c r="F3567" s="340">
        <v>133.91</v>
      </c>
    </row>
    <row r="3568" spans="1:6" ht="25.5" customHeight="1" x14ac:dyDescent="0.25">
      <c r="A3568" s="338" t="s">
        <v>5366</v>
      </c>
      <c r="B3568" s="254" t="s">
        <v>5367</v>
      </c>
      <c r="C3568" s="255" t="s">
        <v>569</v>
      </c>
      <c r="D3568" s="340">
        <v>111.59</v>
      </c>
      <c r="E3568" s="340">
        <v>41.47</v>
      </c>
      <c r="F3568" s="340">
        <v>153.06</v>
      </c>
    </row>
    <row r="3569" spans="1:6" ht="12.75" customHeight="1" x14ac:dyDescent="0.25">
      <c r="A3569" s="338" t="s">
        <v>8318</v>
      </c>
      <c r="B3569" s="253" t="s">
        <v>5368</v>
      </c>
      <c r="C3569" s="255"/>
      <c r="D3569" s="340"/>
      <c r="E3569" s="340"/>
      <c r="F3569" s="340"/>
    </row>
    <row r="3570" spans="1:6" ht="25.5" customHeight="1" x14ac:dyDescent="0.25">
      <c r="A3570" s="338" t="s">
        <v>219</v>
      </c>
      <c r="B3570" s="254" t="s">
        <v>220</v>
      </c>
      <c r="C3570" s="255" t="s">
        <v>569</v>
      </c>
      <c r="D3570" s="340">
        <v>106.22</v>
      </c>
      <c r="E3570" s="340">
        <v>187.59</v>
      </c>
      <c r="F3570" s="340">
        <v>293.81</v>
      </c>
    </row>
    <row r="3571" spans="1:6" ht="25.5" customHeight="1" x14ac:dyDescent="0.25">
      <c r="A3571" s="338" t="s">
        <v>5369</v>
      </c>
      <c r="B3571" s="254" t="s">
        <v>8319</v>
      </c>
      <c r="C3571" s="255" t="s">
        <v>569</v>
      </c>
      <c r="D3571" s="340">
        <v>71.56</v>
      </c>
      <c r="E3571" s="340">
        <v>45.57</v>
      </c>
      <c r="F3571" s="340">
        <v>117.13</v>
      </c>
    </row>
    <row r="3572" spans="1:6" ht="25.5" customHeight="1" x14ac:dyDescent="0.25">
      <c r="A3572" s="338" t="s">
        <v>5370</v>
      </c>
      <c r="B3572" s="254" t="s">
        <v>8320</v>
      </c>
      <c r="C3572" s="255" t="s">
        <v>569</v>
      </c>
      <c r="D3572" s="340">
        <v>412.76</v>
      </c>
      <c r="E3572" s="340">
        <v>41.47</v>
      </c>
      <c r="F3572" s="340">
        <v>454.23</v>
      </c>
    </row>
    <row r="3573" spans="1:6" ht="25.5" customHeight="1" x14ac:dyDescent="0.25">
      <c r="A3573" s="338" t="s">
        <v>8321</v>
      </c>
      <c r="B3573" s="254" t="s">
        <v>5371</v>
      </c>
      <c r="C3573" s="255"/>
      <c r="D3573" s="340"/>
      <c r="E3573" s="340"/>
      <c r="F3573" s="340"/>
    </row>
    <row r="3574" spans="1:6" ht="25.5" customHeight="1" x14ac:dyDescent="0.25">
      <c r="A3574" s="338" t="s">
        <v>5372</v>
      </c>
      <c r="B3574" s="254" t="s">
        <v>5373</v>
      </c>
      <c r="C3574" s="255" t="s">
        <v>569</v>
      </c>
      <c r="D3574" s="340">
        <v>35.479999999999997</v>
      </c>
      <c r="E3574" s="340">
        <v>41.47</v>
      </c>
      <c r="F3574" s="340">
        <v>76.95</v>
      </c>
    </row>
    <row r="3575" spans="1:6" ht="12.75" customHeight="1" x14ac:dyDescent="0.2">
      <c r="A3575" s="336" t="s">
        <v>8322</v>
      </c>
      <c r="B3575" s="251" t="s">
        <v>5374</v>
      </c>
      <c r="C3575" s="252"/>
      <c r="D3575" s="337"/>
      <c r="E3575" s="337"/>
      <c r="F3575" s="337"/>
    </row>
    <row r="3576" spans="1:6" ht="34.15" customHeight="1" x14ac:dyDescent="0.25">
      <c r="A3576" s="341" t="s">
        <v>5375</v>
      </c>
      <c r="B3576" s="253" t="s">
        <v>8323</v>
      </c>
      <c r="C3576" s="259" t="s">
        <v>569</v>
      </c>
      <c r="D3576" s="343">
        <v>136.28</v>
      </c>
      <c r="E3576" s="343">
        <v>49.76</v>
      </c>
      <c r="F3576" s="343">
        <v>186.04</v>
      </c>
    </row>
    <row r="3577" spans="1:6" ht="34.9" customHeight="1" x14ac:dyDescent="0.25">
      <c r="A3577" s="341" t="s">
        <v>5376</v>
      </c>
      <c r="B3577" s="253" t="s">
        <v>5377</v>
      </c>
      <c r="C3577" s="259" t="s">
        <v>569</v>
      </c>
      <c r="D3577" s="343">
        <v>484.04</v>
      </c>
      <c r="E3577" s="343">
        <v>62.21</v>
      </c>
      <c r="F3577" s="343">
        <v>546.25</v>
      </c>
    </row>
    <row r="3578" spans="1:6" ht="25.5" customHeight="1" x14ac:dyDescent="0.25">
      <c r="A3578" s="338" t="s">
        <v>8324</v>
      </c>
      <c r="B3578" s="254" t="s">
        <v>5378</v>
      </c>
      <c r="C3578" s="255"/>
      <c r="D3578" s="340"/>
      <c r="E3578" s="340"/>
      <c r="F3578" s="340"/>
    </row>
    <row r="3579" spans="1:6" ht="34.15" customHeight="1" x14ac:dyDescent="0.25">
      <c r="A3579" s="341" t="s">
        <v>409</v>
      </c>
      <c r="B3579" s="253" t="s">
        <v>408</v>
      </c>
      <c r="C3579" s="259" t="s">
        <v>569</v>
      </c>
      <c r="D3579" s="343">
        <v>14.1</v>
      </c>
      <c r="E3579" s="343">
        <v>2.4900000000000002</v>
      </c>
      <c r="F3579" s="343">
        <v>16.59</v>
      </c>
    </row>
    <row r="3580" spans="1:6" ht="34.9" customHeight="1" x14ac:dyDescent="0.25">
      <c r="A3580" s="341" t="s">
        <v>530</v>
      </c>
      <c r="B3580" s="253" t="s">
        <v>531</v>
      </c>
      <c r="C3580" s="259" t="s">
        <v>21</v>
      </c>
      <c r="D3580" s="343">
        <v>1201.18</v>
      </c>
      <c r="E3580" s="343">
        <v>27.14</v>
      </c>
      <c r="F3580" s="343">
        <v>1228.32</v>
      </c>
    </row>
    <row r="3581" spans="1:6" ht="12.75" customHeight="1" x14ac:dyDescent="0.2">
      <c r="A3581" s="336" t="s">
        <v>411</v>
      </c>
      <c r="B3581" s="251" t="s">
        <v>410</v>
      </c>
      <c r="C3581" s="252" t="s">
        <v>569</v>
      </c>
      <c r="D3581" s="337">
        <v>8.9700000000000006</v>
      </c>
      <c r="E3581" s="337">
        <v>2.4900000000000002</v>
      </c>
      <c r="F3581" s="337">
        <v>11.46</v>
      </c>
    </row>
    <row r="3582" spans="1:6" ht="25.5" customHeight="1" x14ac:dyDescent="0.25">
      <c r="A3582" s="338" t="s">
        <v>5379</v>
      </c>
      <c r="B3582" s="254" t="s">
        <v>5380</v>
      </c>
      <c r="C3582" s="255" t="s">
        <v>569</v>
      </c>
      <c r="D3582" s="340">
        <v>345.05</v>
      </c>
      <c r="E3582" s="340">
        <v>21.71</v>
      </c>
      <c r="F3582" s="340">
        <v>366.76</v>
      </c>
    </row>
    <row r="3583" spans="1:6" ht="25.5" customHeight="1" x14ac:dyDescent="0.25">
      <c r="A3583" s="338" t="s">
        <v>5381</v>
      </c>
      <c r="B3583" s="254" t="s">
        <v>5382</v>
      </c>
      <c r="C3583" s="255" t="s">
        <v>569</v>
      </c>
      <c r="D3583" s="340">
        <v>35.58</v>
      </c>
      <c r="E3583" s="340">
        <v>2.4900000000000002</v>
      </c>
      <c r="F3583" s="340">
        <v>38.07</v>
      </c>
    </row>
    <row r="3584" spans="1:6" ht="12" customHeight="1" x14ac:dyDescent="0.25">
      <c r="A3584" s="333" t="s">
        <v>5383</v>
      </c>
      <c r="B3584" s="247" t="s">
        <v>5384</v>
      </c>
      <c r="C3584" s="248" t="s">
        <v>569</v>
      </c>
      <c r="D3584" s="334">
        <v>9.64</v>
      </c>
      <c r="E3584" s="335">
        <v>2.4900000000000002</v>
      </c>
      <c r="F3584" s="335">
        <v>12.13</v>
      </c>
    </row>
    <row r="3585" spans="1:6" ht="25.5" customHeight="1" x14ac:dyDescent="0.25">
      <c r="A3585" s="338" t="s">
        <v>5385</v>
      </c>
      <c r="B3585" s="254" t="s">
        <v>5386</v>
      </c>
      <c r="C3585" s="255" t="s">
        <v>21</v>
      </c>
      <c r="D3585" s="340">
        <v>1188.76</v>
      </c>
      <c r="E3585" s="340">
        <v>27.14</v>
      </c>
      <c r="F3585" s="340">
        <v>1215.9000000000001</v>
      </c>
    </row>
    <row r="3586" spans="1:6" ht="25.5" customHeight="1" x14ac:dyDescent="0.25">
      <c r="A3586" s="338" t="s">
        <v>5387</v>
      </c>
      <c r="B3586" s="254" t="s">
        <v>8325</v>
      </c>
      <c r="C3586" s="255" t="s">
        <v>21</v>
      </c>
      <c r="D3586" s="340">
        <v>1289.08</v>
      </c>
      <c r="E3586" s="340">
        <v>27.14</v>
      </c>
      <c r="F3586" s="340">
        <v>1316.22</v>
      </c>
    </row>
    <row r="3587" spans="1:6" ht="12.75" customHeight="1" x14ac:dyDescent="0.2">
      <c r="A3587" s="336" t="s">
        <v>412</v>
      </c>
      <c r="B3587" s="251" t="s">
        <v>8326</v>
      </c>
      <c r="C3587" s="252" t="s">
        <v>569</v>
      </c>
      <c r="D3587" s="337">
        <v>81.47</v>
      </c>
      <c r="E3587" s="337">
        <v>13.57</v>
      </c>
      <c r="F3587" s="337">
        <v>95.04</v>
      </c>
    </row>
    <row r="3588" spans="1:6" ht="34.15" customHeight="1" x14ac:dyDescent="0.25">
      <c r="A3588" s="341" t="s">
        <v>5388</v>
      </c>
      <c r="B3588" s="253" t="s">
        <v>8327</v>
      </c>
      <c r="C3588" s="259" t="s">
        <v>569</v>
      </c>
      <c r="D3588" s="343">
        <v>4133.32</v>
      </c>
      <c r="E3588" s="343">
        <v>49.76</v>
      </c>
      <c r="F3588" s="343">
        <v>4183.08</v>
      </c>
    </row>
    <row r="3589" spans="1:6" ht="12.75" customHeight="1" x14ac:dyDescent="0.2">
      <c r="A3589" s="336" t="s">
        <v>5389</v>
      </c>
      <c r="B3589" s="251" t="s">
        <v>8328</v>
      </c>
      <c r="C3589" s="252" t="s">
        <v>569</v>
      </c>
      <c r="D3589" s="337">
        <v>5192.49</v>
      </c>
      <c r="E3589" s="337">
        <v>49.76</v>
      </c>
      <c r="F3589" s="337">
        <v>5242.25</v>
      </c>
    </row>
    <row r="3590" spans="1:6" ht="25.5" customHeight="1" x14ac:dyDescent="0.25">
      <c r="A3590" s="338" t="s">
        <v>5390</v>
      </c>
      <c r="B3590" s="254" t="s">
        <v>8329</v>
      </c>
      <c r="C3590" s="255" t="s">
        <v>569</v>
      </c>
      <c r="D3590" s="340">
        <v>397.41</v>
      </c>
      <c r="E3590" s="340">
        <v>56.11</v>
      </c>
      <c r="F3590" s="340">
        <v>453.52</v>
      </c>
    </row>
    <row r="3591" spans="1:6" ht="22.9" customHeight="1" x14ac:dyDescent="0.25">
      <c r="A3591" s="338" t="s">
        <v>5391</v>
      </c>
      <c r="B3591" s="253" t="s">
        <v>8330</v>
      </c>
      <c r="C3591" s="255" t="s">
        <v>569</v>
      </c>
      <c r="D3591" s="340">
        <v>392.17</v>
      </c>
      <c r="E3591" s="340">
        <v>56.11</v>
      </c>
      <c r="F3591" s="340">
        <v>448.28</v>
      </c>
    </row>
    <row r="3592" spans="1:6" ht="25.5" customHeight="1" x14ac:dyDescent="0.25">
      <c r="A3592" s="338" t="s">
        <v>5392</v>
      </c>
      <c r="B3592" s="254" t="s">
        <v>8331</v>
      </c>
      <c r="C3592" s="255" t="s">
        <v>569</v>
      </c>
      <c r="D3592" s="340">
        <v>422.18</v>
      </c>
      <c r="E3592" s="340">
        <v>56.11</v>
      </c>
      <c r="F3592" s="340">
        <v>478.29</v>
      </c>
    </row>
    <row r="3593" spans="1:6" ht="34.15" customHeight="1" x14ac:dyDescent="0.25">
      <c r="A3593" s="341" t="s">
        <v>5393</v>
      </c>
      <c r="B3593" s="254" t="s">
        <v>5394</v>
      </c>
      <c r="C3593" s="259" t="s">
        <v>569</v>
      </c>
      <c r="D3593" s="343">
        <v>141.80000000000001</v>
      </c>
      <c r="E3593" s="343">
        <v>56.11</v>
      </c>
      <c r="F3593" s="343">
        <v>197.91</v>
      </c>
    </row>
    <row r="3594" spans="1:6" ht="12.75" customHeight="1" x14ac:dyDescent="0.2">
      <c r="A3594" s="336" t="s">
        <v>5395</v>
      </c>
      <c r="B3594" s="251" t="s">
        <v>5396</v>
      </c>
      <c r="C3594" s="252" t="s">
        <v>569</v>
      </c>
      <c r="D3594" s="337">
        <v>214.1</v>
      </c>
      <c r="E3594" s="337">
        <v>56.11</v>
      </c>
      <c r="F3594" s="337">
        <v>270.20999999999998</v>
      </c>
    </row>
    <row r="3595" spans="1:6" ht="22.9" customHeight="1" x14ac:dyDescent="0.25">
      <c r="A3595" s="338" t="s">
        <v>5397</v>
      </c>
      <c r="B3595" s="253" t="s">
        <v>5398</v>
      </c>
      <c r="C3595" s="255" t="s">
        <v>569</v>
      </c>
      <c r="D3595" s="340">
        <v>310.19</v>
      </c>
      <c r="E3595" s="340">
        <v>56.11</v>
      </c>
      <c r="F3595" s="340">
        <v>366.3</v>
      </c>
    </row>
    <row r="3596" spans="1:6" ht="22.9" customHeight="1" x14ac:dyDescent="0.25">
      <c r="A3596" s="338" t="s">
        <v>5399</v>
      </c>
      <c r="B3596" s="253" t="s">
        <v>5400</v>
      </c>
      <c r="C3596" s="255" t="s">
        <v>569</v>
      </c>
      <c r="D3596" s="340">
        <v>385.31</v>
      </c>
      <c r="E3596" s="340">
        <v>56.11</v>
      </c>
      <c r="F3596" s="340">
        <v>441.42</v>
      </c>
    </row>
    <row r="3597" spans="1:6" ht="25.5" customHeight="1" x14ac:dyDescent="0.25">
      <c r="A3597" s="338" t="s">
        <v>5401</v>
      </c>
      <c r="B3597" s="254" t="s">
        <v>8332</v>
      </c>
      <c r="C3597" s="255" t="s">
        <v>569</v>
      </c>
      <c r="D3597" s="340">
        <v>301.67</v>
      </c>
      <c r="E3597" s="340">
        <v>56.11</v>
      </c>
      <c r="F3597" s="340">
        <v>357.78</v>
      </c>
    </row>
    <row r="3598" spans="1:6" ht="25.5" customHeight="1" x14ac:dyDescent="0.25">
      <c r="A3598" s="338" t="s">
        <v>5402</v>
      </c>
      <c r="B3598" s="254" t="s">
        <v>8333</v>
      </c>
      <c r="C3598" s="255" t="s">
        <v>569</v>
      </c>
      <c r="D3598" s="340">
        <v>1565.14</v>
      </c>
      <c r="E3598" s="340">
        <v>56.11</v>
      </c>
      <c r="F3598" s="340">
        <v>1621.25</v>
      </c>
    </row>
    <row r="3599" spans="1:6" ht="25.5" customHeight="1" x14ac:dyDescent="0.25">
      <c r="A3599" s="338" t="s">
        <v>5403</v>
      </c>
      <c r="B3599" s="254" t="s">
        <v>8334</v>
      </c>
      <c r="C3599" s="255" t="s">
        <v>52</v>
      </c>
      <c r="D3599" s="340">
        <v>977.83</v>
      </c>
      <c r="E3599" s="340">
        <v>17.579999999999998</v>
      </c>
      <c r="F3599" s="340">
        <v>995.41</v>
      </c>
    </row>
    <row r="3600" spans="1:6" ht="22.9" customHeight="1" x14ac:dyDescent="0.25">
      <c r="A3600" s="338" t="s">
        <v>5404</v>
      </c>
      <c r="B3600" s="253" t="s">
        <v>8335</v>
      </c>
      <c r="C3600" s="255" t="s">
        <v>52</v>
      </c>
      <c r="D3600" s="340">
        <v>1622.66</v>
      </c>
      <c r="E3600" s="340">
        <v>23.19</v>
      </c>
      <c r="F3600" s="340">
        <v>1645.85</v>
      </c>
    </row>
    <row r="3601" spans="1:6" ht="22.9" customHeight="1" x14ac:dyDescent="0.25">
      <c r="A3601" s="338" t="s">
        <v>8336</v>
      </c>
      <c r="B3601" s="253" t="s">
        <v>5405</v>
      </c>
      <c r="C3601" s="255"/>
      <c r="D3601" s="340"/>
      <c r="E3601" s="340"/>
      <c r="F3601" s="340"/>
    </row>
    <row r="3602" spans="1:6" ht="22.9" customHeight="1" x14ac:dyDescent="0.25">
      <c r="A3602" s="338" t="s">
        <v>5406</v>
      </c>
      <c r="B3602" s="253" t="s">
        <v>5407</v>
      </c>
      <c r="C3602" s="255" t="s">
        <v>569</v>
      </c>
      <c r="D3602" s="340">
        <v>352.21</v>
      </c>
      <c r="E3602" s="340">
        <v>41.47</v>
      </c>
      <c r="F3602" s="340">
        <v>393.68</v>
      </c>
    </row>
    <row r="3603" spans="1:6" ht="12.75" customHeight="1" x14ac:dyDescent="0.25">
      <c r="A3603" s="338" t="s">
        <v>8337</v>
      </c>
      <c r="B3603" s="253" t="s">
        <v>5408</v>
      </c>
      <c r="C3603" s="255"/>
      <c r="D3603" s="340"/>
      <c r="E3603" s="340"/>
      <c r="F3603" s="340"/>
    </row>
    <row r="3604" spans="1:6" ht="25.5" customHeight="1" x14ac:dyDescent="0.25">
      <c r="A3604" s="338" t="s">
        <v>5409</v>
      </c>
      <c r="B3604" s="254" t="s">
        <v>5410</v>
      </c>
      <c r="C3604" s="255" t="s">
        <v>52</v>
      </c>
      <c r="D3604" s="340">
        <v>388.62</v>
      </c>
      <c r="E3604" s="340">
        <v>9.35</v>
      </c>
      <c r="F3604" s="340">
        <v>397.97</v>
      </c>
    </row>
    <row r="3605" spans="1:6" ht="12.75" customHeight="1" x14ac:dyDescent="0.2">
      <c r="A3605" s="336" t="s">
        <v>5411</v>
      </c>
      <c r="B3605" s="251" t="s">
        <v>5412</v>
      </c>
      <c r="C3605" s="252" t="s">
        <v>52</v>
      </c>
      <c r="D3605" s="337">
        <v>255.92</v>
      </c>
      <c r="E3605" s="337">
        <v>9.35</v>
      </c>
      <c r="F3605" s="337">
        <v>265.27</v>
      </c>
    </row>
    <row r="3606" spans="1:6" ht="12.75" customHeight="1" x14ac:dyDescent="0.25">
      <c r="A3606" s="338" t="s">
        <v>5413</v>
      </c>
      <c r="B3606" s="253" t="s">
        <v>8338</v>
      </c>
      <c r="C3606" s="255" t="s">
        <v>52</v>
      </c>
      <c r="D3606" s="340">
        <v>308.56</v>
      </c>
      <c r="E3606" s="340">
        <v>9.35</v>
      </c>
      <c r="F3606" s="340">
        <v>317.91000000000003</v>
      </c>
    </row>
    <row r="3607" spans="1:6" ht="25.5" customHeight="1" x14ac:dyDescent="0.25">
      <c r="A3607" s="338" t="s">
        <v>8339</v>
      </c>
      <c r="B3607" s="254" t="s">
        <v>5414</v>
      </c>
      <c r="C3607" s="255"/>
      <c r="D3607" s="340"/>
      <c r="E3607" s="340"/>
      <c r="F3607" s="340"/>
    </row>
    <row r="3608" spans="1:6" ht="12.75" customHeight="1" x14ac:dyDescent="0.2">
      <c r="A3608" s="336" t="s">
        <v>5415</v>
      </c>
      <c r="B3608" s="251" t="s">
        <v>5416</v>
      </c>
      <c r="C3608" s="252" t="s">
        <v>569</v>
      </c>
      <c r="D3608" s="337">
        <v>1881.46</v>
      </c>
      <c r="E3608" s="337">
        <v>1339.3</v>
      </c>
      <c r="F3608" s="337">
        <v>3220.76</v>
      </c>
    </row>
    <row r="3609" spans="1:6" ht="12.75" customHeight="1" x14ac:dyDescent="0.25">
      <c r="A3609" s="338" t="s">
        <v>5417</v>
      </c>
      <c r="B3609" s="253" t="s">
        <v>5418</v>
      </c>
      <c r="C3609" s="255" t="s">
        <v>569</v>
      </c>
      <c r="D3609" s="340">
        <v>3185.37</v>
      </c>
      <c r="E3609" s="340">
        <v>2081.56</v>
      </c>
      <c r="F3609" s="340">
        <v>5266.93</v>
      </c>
    </row>
    <row r="3610" spans="1:6" ht="12.75" customHeight="1" x14ac:dyDescent="0.25">
      <c r="A3610" s="338" t="s">
        <v>5419</v>
      </c>
      <c r="B3610" s="253" t="s">
        <v>5420</v>
      </c>
      <c r="C3610" s="255" t="s">
        <v>569</v>
      </c>
      <c r="D3610" s="340">
        <v>4438.96</v>
      </c>
      <c r="E3610" s="340">
        <v>2818.43</v>
      </c>
      <c r="F3610" s="340">
        <v>7257.39</v>
      </c>
    </row>
    <row r="3611" spans="1:6" ht="25.5" customHeight="1" x14ac:dyDescent="0.25">
      <c r="A3611" s="338" t="s">
        <v>414</v>
      </c>
      <c r="B3611" s="254" t="s">
        <v>413</v>
      </c>
      <c r="C3611" s="255" t="s">
        <v>569</v>
      </c>
      <c r="D3611" s="340">
        <v>1234.6099999999999</v>
      </c>
      <c r="E3611" s="340">
        <v>1321.62</v>
      </c>
      <c r="F3611" s="340">
        <v>2556.23</v>
      </c>
    </row>
    <row r="3612" spans="1:6" ht="25.5" customHeight="1" x14ac:dyDescent="0.25">
      <c r="A3612" s="338" t="s">
        <v>5421</v>
      </c>
      <c r="B3612" s="254" t="s">
        <v>8340</v>
      </c>
      <c r="C3612" s="255" t="s">
        <v>569</v>
      </c>
      <c r="D3612" s="340">
        <v>3675.65</v>
      </c>
      <c r="E3612" s="340">
        <v>2266.16</v>
      </c>
      <c r="F3612" s="340">
        <v>5941.81</v>
      </c>
    </row>
    <row r="3613" spans="1:6" ht="25.5" customHeight="1" x14ac:dyDescent="0.25">
      <c r="A3613" s="338" t="s">
        <v>5422</v>
      </c>
      <c r="B3613" s="254" t="s">
        <v>8341</v>
      </c>
      <c r="C3613" s="255" t="s">
        <v>52</v>
      </c>
      <c r="D3613" s="340">
        <v>281.19</v>
      </c>
      <c r="E3613" s="340">
        <v>329.22</v>
      </c>
      <c r="F3613" s="340">
        <v>610.41</v>
      </c>
    </row>
    <row r="3614" spans="1:6" ht="25.5" customHeight="1" x14ac:dyDescent="0.25">
      <c r="A3614" s="338" t="s">
        <v>5423</v>
      </c>
      <c r="B3614" s="254" t="s">
        <v>8342</v>
      </c>
      <c r="C3614" s="255" t="s">
        <v>569</v>
      </c>
      <c r="D3614" s="340">
        <v>2175.06</v>
      </c>
      <c r="E3614" s="340">
        <v>2098.7800000000002</v>
      </c>
      <c r="F3614" s="340">
        <v>4273.84</v>
      </c>
    </row>
    <row r="3615" spans="1:6" ht="25.5" customHeight="1" x14ac:dyDescent="0.25">
      <c r="A3615" s="338" t="s">
        <v>8343</v>
      </c>
      <c r="B3615" s="254" t="s">
        <v>5424</v>
      </c>
      <c r="C3615" s="255"/>
      <c r="D3615" s="340"/>
      <c r="E3615" s="340"/>
      <c r="F3615" s="340"/>
    </row>
    <row r="3616" spans="1:6" ht="22.5" customHeight="1" x14ac:dyDescent="0.25">
      <c r="A3616" s="338" t="s">
        <v>5425</v>
      </c>
      <c r="B3616" s="253" t="s">
        <v>8344</v>
      </c>
      <c r="C3616" s="255" t="s">
        <v>569</v>
      </c>
      <c r="D3616" s="340">
        <v>3812.53</v>
      </c>
      <c r="E3616" s="340">
        <v>2634.63</v>
      </c>
      <c r="F3616" s="340">
        <v>6447.16</v>
      </c>
    </row>
    <row r="3617" spans="1:6" ht="12" customHeight="1" x14ac:dyDescent="0.25">
      <c r="A3617" s="333" t="s">
        <v>5426</v>
      </c>
      <c r="B3617" s="247" t="s">
        <v>8345</v>
      </c>
      <c r="C3617" s="247" t="s">
        <v>569</v>
      </c>
      <c r="D3617" s="334">
        <v>6208.77</v>
      </c>
      <c r="E3617" s="335">
        <v>4282.29</v>
      </c>
      <c r="F3617" s="335">
        <v>10491.06</v>
      </c>
    </row>
    <row r="3618" spans="1:6" ht="12.75" customHeight="1" x14ac:dyDescent="0.25">
      <c r="A3618" s="338" t="s">
        <v>5427</v>
      </c>
      <c r="B3618" s="253" t="s">
        <v>8346</v>
      </c>
      <c r="C3618" s="264" t="s">
        <v>569</v>
      </c>
      <c r="D3618" s="340">
        <v>8907.9599999999991</v>
      </c>
      <c r="E3618" s="340">
        <v>5655.21</v>
      </c>
      <c r="F3618" s="340">
        <v>14563.17</v>
      </c>
    </row>
    <row r="3619" spans="1:6" ht="25.5" customHeight="1" x14ac:dyDescent="0.25">
      <c r="A3619" s="338" t="s">
        <v>5428</v>
      </c>
      <c r="B3619" s="254" t="s">
        <v>8347</v>
      </c>
      <c r="C3619" s="264" t="s">
        <v>569</v>
      </c>
      <c r="D3619" s="340">
        <v>13257.41</v>
      </c>
      <c r="E3619" s="340">
        <v>7049.06</v>
      </c>
      <c r="F3619" s="340">
        <v>20306.47</v>
      </c>
    </row>
    <row r="3620" spans="1:6" ht="25.5" customHeight="1" x14ac:dyDescent="0.25">
      <c r="A3620" s="338" t="s">
        <v>8348</v>
      </c>
      <c r="B3620" s="254" t="s">
        <v>5429</v>
      </c>
      <c r="C3620" s="264"/>
      <c r="D3620" s="340"/>
      <c r="E3620" s="340"/>
      <c r="F3620" s="340"/>
    </row>
    <row r="3621" spans="1:6" ht="22.9" customHeight="1" x14ac:dyDescent="0.25">
      <c r="A3621" s="338" t="s">
        <v>5430</v>
      </c>
      <c r="B3621" s="253" t="s">
        <v>8349</v>
      </c>
      <c r="C3621" s="264" t="s">
        <v>569</v>
      </c>
      <c r="D3621" s="340">
        <v>2450.2199999999998</v>
      </c>
      <c r="E3621" s="340">
        <v>1318.3</v>
      </c>
      <c r="F3621" s="340">
        <v>3768.52</v>
      </c>
    </row>
    <row r="3622" spans="1:6" ht="12.75" customHeight="1" x14ac:dyDescent="0.2">
      <c r="A3622" s="336" t="s">
        <v>5431</v>
      </c>
      <c r="B3622" s="251" t="s">
        <v>8350</v>
      </c>
      <c r="C3622" s="252" t="s">
        <v>569</v>
      </c>
      <c r="D3622" s="337">
        <v>6814.12</v>
      </c>
      <c r="E3622" s="337">
        <v>1969</v>
      </c>
      <c r="F3622" s="337">
        <v>8783.1200000000008</v>
      </c>
    </row>
    <row r="3623" spans="1:6" ht="12.75" customHeight="1" x14ac:dyDescent="0.2">
      <c r="A3623" s="336" t="s">
        <v>5432</v>
      </c>
      <c r="B3623" s="251" t="s">
        <v>8351</v>
      </c>
      <c r="C3623" s="252" t="s">
        <v>569</v>
      </c>
      <c r="D3623" s="337">
        <v>10199.280000000001</v>
      </c>
      <c r="E3623" s="337">
        <v>3938.01</v>
      </c>
      <c r="F3623" s="337">
        <v>14137.29</v>
      </c>
    </row>
    <row r="3624" spans="1:6" ht="12.75" customHeight="1" x14ac:dyDescent="0.25">
      <c r="A3624" s="338" t="s">
        <v>5433</v>
      </c>
      <c r="B3624" s="253" t="s">
        <v>8352</v>
      </c>
      <c r="C3624" s="264" t="s">
        <v>52</v>
      </c>
      <c r="D3624" s="340">
        <v>1351.08</v>
      </c>
      <c r="E3624" s="340">
        <v>655.38</v>
      </c>
      <c r="F3624" s="340">
        <v>2006.46</v>
      </c>
    </row>
    <row r="3625" spans="1:6" ht="12.75" customHeight="1" x14ac:dyDescent="0.25">
      <c r="A3625" s="338" t="s">
        <v>5434</v>
      </c>
      <c r="B3625" s="253" t="s">
        <v>8353</v>
      </c>
      <c r="C3625" s="264" t="s">
        <v>569</v>
      </c>
      <c r="D3625" s="340">
        <v>765.6</v>
      </c>
      <c r="E3625" s="340">
        <v>37.4</v>
      </c>
      <c r="F3625" s="340">
        <v>803</v>
      </c>
    </row>
    <row r="3626" spans="1:6" ht="25.5" customHeight="1" x14ac:dyDescent="0.25">
      <c r="A3626" s="338" t="s">
        <v>8354</v>
      </c>
      <c r="B3626" s="254" t="s">
        <v>8355</v>
      </c>
      <c r="C3626" s="264"/>
      <c r="D3626" s="340"/>
      <c r="E3626" s="340"/>
      <c r="F3626" s="340"/>
    </row>
    <row r="3627" spans="1:6" ht="25.5" customHeight="1" x14ac:dyDescent="0.25">
      <c r="A3627" s="338" t="s">
        <v>5435</v>
      </c>
      <c r="B3627" s="254" t="s">
        <v>8356</v>
      </c>
      <c r="C3627" s="264" t="s">
        <v>52</v>
      </c>
      <c r="D3627" s="340">
        <v>370.06</v>
      </c>
      <c r="E3627" s="340">
        <v>27.14</v>
      </c>
      <c r="F3627" s="340">
        <v>397.2</v>
      </c>
    </row>
    <row r="3628" spans="1:6" ht="25.5" customHeight="1" x14ac:dyDescent="0.25">
      <c r="A3628" s="338" t="s">
        <v>5436</v>
      </c>
      <c r="B3628" s="254" t="s">
        <v>8357</v>
      </c>
      <c r="C3628" s="264" t="s">
        <v>52</v>
      </c>
      <c r="D3628" s="340">
        <v>501.36</v>
      </c>
      <c r="E3628" s="340">
        <v>40.71</v>
      </c>
      <c r="F3628" s="340">
        <v>542.07000000000005</v>
      </c>
    </row>
    <row r="3629" spans="1:6" ht="25.5" customHeight="1" x14ac:dyDescent="0.25">
      <c r="A3629" s="338" t="s">
        <v>5437</v>
      </c>
      <c r="B3629" s="254" t="s">
        <v>8358</v>
      </c>
      <c r="C3629" s="264" t="s">
        <v>52</v>
      </c>
      <c r="D3629" s="340">
        <v>587.74</v>
      </c>
      <c r="E3629" s="340">
        <v>54.27</v>
      </c>
      <c r="F3629" s="340">
        <v>642.01</v>
      </c>
    </row>
    <row r="3630" spans="1:6" ht="34.15" customHeight="1" x14ac:dyDescent="0.25">
      <c r="A3630" s="341" t="s">
        <v>5438</v>
      </c>
      <c r="B3630" s="253" t="s">
        <v>8359</v>
      </c>
      <c r="C3630" s="265" t="s">
        <v>52</v>
      </c>
      <c r="D3630" s="343">
        <v>894.49</v>
      </c>
      <c r="E3630" s="343">
        <v>67.84</v>
      </c>
      <c r="F3630" s="343">
        <v>962.33</v>
      </c>
    </row>
    <row r="3631" spans="1:6" ht="34.9" customHeight="1" x14ac:dyDescent="0.25">
      <c r="A3631" s="341" t="s">
        <v>5439</v>
      </c>
      <c r="B3631" s="253" t="s">
        <v>8360</v>
      </c>
      <c r="C3631" s="265" t="s">
        <v>52</v>
      </c>
      <c r="D3631" s="343">
        <v>1398.15</v>
      </c>
      <c r="E3631" s="343">
        <v>81.41</v>
      </c>
      <c r="F3631" s="343">
        <v>1479.56</v>
      </c>
    </row>
    <row r="3632" spans="1:6" ht="22.9" customHeight="1" x14ac:dyDescent="0.25">
      <c r="A3632" s="338" t="s">
        <v>5440</v>
      </c>
      <c r="B3632" s="253" t="s">
        <v>8361</v>
      </c>
      <c r="C3632" s="264" t="s">
        <v>52</v>
      </c>
      <c r="D3632" s="340">
        <v>2581.27</v>
      </c>
      <c r="E3632" s="340">
        <v>135.68</v>
      </c>
      <c r="F3632" s="340">
        <v>2716.95</v>
      </c>
    </row>
    <row r="3633" spans="1:6" ht="22.9" customHeight="1" x14ac:dyDescent="0.25">
      <c r="A3633" s="338" t="s">
        <v>8362</v>
      </c>
      <c r="B3633" s="253" t="s">
        <v>5441</v>
      </c>
      <c r="C3633" s="264"/>
      <c r="D3633" s="340"/>
      <c r="E3633" s="340"/>
      <c r="F3633" s="340"/>
    </row>
    <row r="3634" spans="1:6" ht="12.75" customHeight="1" x14ac:dyDescent="0.2">
      <c r="A3634" s="336" t="s">
        <v>5442</v>
      </c>
      <c r="B3634" s="251" t="s">
        <v>5443</v>
      </c>
      <c r="C3634" s="252" t="s">
        <v>569</v>
      </c>
      <c r="D3634" s="337">
        <v>873.48</v>
      </c>
      <c r="E3634" s="337">
        <v>16.59</v>
      </c>
      <c r="F3634" s="337">
        <v>890.07</v>
      </c>
    </row>
    <row r="3635" spans="1:6" ht="22.9" customHeight="1" x14ac:dyDescent="0.25">
      <c r="A3635" s="338" t="s">
        <v>5444</v>
      </c>
      <c r="B3635" s="253" t="s">
        <v>5445</v>
      </c>
      <c r="C3635" s="264" t="s">
        <v>569</v>
      </c>
      <c r="D3635" s="340">
        <v>287.95999999999998</v>
      </c>
      <c r="E3635" s="340">
        <v>20.74</v>
      </c>
      <c r="F3635" s="340">
        <v>308.7</v>
      </c>
    </row>
    <row r="3636" spans="1:6" ht="22.9" customHeight="1" x14ac:dyDescent="0.25">
      <c r="A3636" s="338" t="s">
        <v>8363</v>
      </c>
      <c r="B3636" s="253" t="s">
        <v>5446</v>
      </c>
      <c r="C3636" s="264"/>
      <c r="D3636" s="340"/>
      <c r="E3636" s="340"/>
      <c r="F3636" s="340"/>
    </row>
    <row r="3637" spans="1:6" ht="22.9" customHeight="1" x14ac:dyDescent="0.25">
      <c r="A3637" s="338" t="s">
        <v>8364</v>
      </c>
      <c r="B3637" s="253" t="s">
        <v>5447</v>
      </c>
      <c r="C3637" s="264"/>
      <c r="D3637" s="340"/>
      <c r="E3637" s="340"/>
      <c r="F3637" s="340"/>
    </row>
    <row r="3638" spans="1:6" ht="22.9" customHeight="1" x14ac:dyDescent="0.25">
      <c r="A3638" s="338" t="s">
        <v>5448</v>
      </c>
      <c r="B3638" s="253" t="s">
        <v>8365</v>
      </c>
      <c r="C3638" s="264" t="s">
        <v>569</v>
      </c>
      <c r="D3638" s="340">
        <v>1194.23</v>
      </c>
      <c r="E3638" s="340">
        <v>145.15</v>
      </c>
      <c r="F3638" s="340">
        <v>1339.38</v>
      </c>
    </row>
    <row r="3639" spans="1:6" ht="12.75" customHeight="1" x14ac:dyDescent="0.2">
      <c r="A3639" s="336" t="s">
        <v>5449</v>
      </c>
      <c r="B3639" s="251" t="s">
        <v>5450</v>
      </c>
      <c r="C3639" s="252" t="s">
        <v>569</v>
      </c>
      <c r="D3639" s="337">
        <v>370.07</v>
      </c>
      <c r="E3639" s="337">
        <v>145.15</v>
      </c>
      <c r="F3639" s="337">
        <v>515.22</v>
      </c>
    </row>
    <row r="3640" spans="1:6" ht="34.9" customHeight="1" x14ac:dyDescent="0.25">
      <c r="A3640" s="341" t="s">
        <v>5451</v>
      </c>
      <c r="B3640" s="254" t="s">
        <v>5452</v>
      </c>
      <c r="C3640" s="265" t="s">
        <v>52</v>
      </c>
      <c r="D3640" s="343">
        <v>20.420000000000002</v>
      </c>
      <c r="E3640" s="343">
        <v>4.1500000000000004</v>
      </c>
      <c r="F3640" s="343">
        <v>24.57</v>
      </c>
    </row>
    <row r="3641" spans="1:6" ht="34.15" customHeight="1" x14ac:dyDescent="0.25">
      <c r="A3641" s="341" t="s">
        <v>5453</v>
      </c>
      <c r="B3641" s="254" t="s">
        <v>8366</v>
      </c>
      <c r="C3641" s="265" t="s">
        <v>569</v>
      </c>
      <c r="D3641" s="343">
        <v>77.790000000000006</v>
      </c>
      <c r="E3641" s="343">
        <v>12.44</v>
      </c>
      <c r="F3641" s="343">
        <v>90.23</v>
      </c>
    </row>
    <row r="3642" spans="1:6" ht="12.75" customHeight="1" x14ac:dyDescent="0.2">
      <c r="A3642" s="336" t="s">
        <v>5454</v>
      </c>
      <c r="B3642" s="251" t="s">
        <v>5455</v>
      </c>
      <c r="C3642" s="252" t="s">
        <v>52</v>
      </c>
      <c r="D3642" s="337">
        <v>32.83</v>
      </c>
      <c r="E3642" s="337">
        <v>4.1500000000000004</v>
      </c>
      <c r="F3642" s="337">
        <v>36.979999999999997</v>
      </c>
    </row>
    <row r="3643" spans="1:6" ht="12.75" customHeight="1" x14ac:dyDescent="0.25">
      <c r="A3643" s="338" t="s">
        <v>5456</v>
      </c>
      <c r="B3643" s="253" t="s">
        <v>5457</v>
      </c>
      <c r="C3643" s="264" t="s">
        <v>569</v>
      </c>
      <c r="D3643" s="340">
        <v>218.84</v>
      </c>
      <c r="E3643" s="340">
        <v>4.1500000000000004</v>
      </c>
      <c r="F3643" s="340">
        <v>222.99</v>
      </c>
    </row>
    <row r="3644" spans="1:6" ht="12.75" customHeight="1" x14ac:dyDescent="0.25">
      <c r="A3644" s="338" t="s">
        <v>5458</v>
      </c>
      <c r="B3644" s="253" t="s">
        <v>8367</v>
      </c>
      <c r="C3644" s="264" t="s">
        <v>569</v>
      </c>
      <c r="D3644" s="340">
        <v>3980.75</v>
      </c>
      <c r="E3644" s="340">
        <v>228.08</v>
      </c>
      <c r="F3644" s="340">
        <v>4208.83</v>
      </c>
    </row>
    <row r="3645" spans="1:6" ht="12.75" customHeight="1" x14ac:dyDescent="0.25">
      <c r="A3645" s="338" t="s">
        <v>5459</v>
      </c>
      <c r="B3645" s="253" t="s">
        <v>5460</v>
      </c>
      <c r="C3645" s="264" t="s">
        <v>569</v>
      </c>
      <c r="D3645" s="340">
        <v>65.5</v>
      </c>
      <c r="E3645" s="340">
        <v>4.1500000000000004</v>
      </c>
      <c r="F3645" s="340">
        <v>69.650000000000006</v>
      </c>
    </row>
    <row r="3646" spans="1:6" ht="12.75" customHeight="1" x14ac:dyDescent="0.25">
      <c r="A3646" s="338" t="s">
        <v>5461</v>
      </c>
      <c r="B3646" s="253" t="s">
        <v>5462</v>
      </c>
      <c r="C3646" s="264" t="s">
        <v>569</v>
      </c>
      <c r="D3646" s="340">
        <v>100.21</v>
      </c>
      <c r="E3646" s="340">
        <v>4.1500000000000004</v>
      </c>
      <c r="F3646" s="340">
        <v>104.36</v>
      </c>
    </row>
    <row r="3647" spans="1:6" ht="12.75" customHeight="1" x14ac:dyDescent="0.25">
      <c r="A3647" s="338" t="s">
        <v>5463</v>
      </c>
      <c r="B3647" s="253" t="s">
        <v>8368</v>
      </c>
      <c r="C3647" s="264" t="s">
        <v>569</v>
      </c>
      <c r="D3647" s="340">
        <v>1847.11</v>
      </c>
      <c r="E3647" s="340">
        <v>53.22</v>
      </c>
      <c r="F3647" s="340">
        <v>1900.33</v>
      </c>
    </row>
    <row r="3648" spans="1:6" ht="12.75" customHeight="1" x14ac:dyDescent="0.25">
      <c r="A3648" s="338" t="s">
        <v>5464</v>
      </c>
      <c r="B3648" s="253" t="s">
        <v>5465</v>
      </c>
      <c r="C3648" s="264" t="s">
        <v>569</v>
      </c>
      <c r="D3648" s="340">
        <v>99.91</v>
      </c>
      <c r="E3648" s="340">
        <v>4.1500000000000004</v>
      </c>
      <c r="F3648" s="340">
        <v>104.06</v>
      </c>
    </row>
    <row r="3649" spans="1:6" ht="12.75" customHeight="1" x14ac:dyDescent="0.25">
      <c r="A3649" s="338" t="s">
        <v>5466</v>
      </c>
      <c r="B3649" s="253" t="s">
        <v>5467</v>
      </c>
      <c r="C3649" s="264" t="s">
        <v>569</v>
      </c>
      <c r="D3649" s="340">
        <v>66.81</v>
      </c>
      <c r="E3649" s="340">
        <v>4.1500000000000004</v>
      </c>
      <c r="F3649" s="340">
        <v>70.959999999999994</v>
      </c>
    </row>
    <row r="3650" spans="1:6" ht="12.75" customHeight="1" x14ac:dyDescent="0.2">
      <c r="A3650" s="336" t="s">
        <v>5468</v>
      </c>
      <c r="B3650" s="251" t="s">
        <v>5469</v>
      </c>
      <c r="C3650" s="252" t="s">
        <v>569</v>
      </c>
      <c r="D3650" s="337">
        <v>18.38</v>
      </c>
      <c r="E3650" s="337">
        <v>0.56000000000000005</v>
      </c>
      <c r="F3650" s="337">
        <v>18.940000000000001</v>
      </c>
    </row>
    <row r="3651" spans="1:6" ht="12.75" customHeight="1" x14ac:dyDescent="0.2">
      <c r="A3651" s="338" t="s">
        <v>5470</v>
      </c>
      <c r="B3651" s="253" t="s">
        <v>5471</v>
      </c>
      <c r="C3651" s="264" t="s">
        <v>569</v>
      </c>
      <c r="D3651" s="344">
        <v>150.13999999999999</v>
      </c>
      <c r="E3651" s="340">
        <v>4.1500000000000004</v>
      </c>
      <c r="F3651" s="340">
        <v>154.29</v>
      </c>
    </row>
    <row r="3652" spans="1:6" ht="12.75" customHeight="1" x14ac:dyDescent="0.2">
      <c r="A3652" s="338" t="s">
        <v>5472</v>
      </c>
      <c r="B3652" s="253" t="s">
        <v>8369</v>
      </c>
      <c r="C3652" s="264" t="s">
        <v>569</v>
      </c>
      <c r="D3652" s="344">
        <v>1858.33</v>
      </c>
      <c r="E3652" s="340">
        <v>215.64</v>
      </c>
      <c r="F3652" s="340">
        <v>2073.9699999999998</v>
      </c>
    </row>
    <row r="3653" spans="1:6" ht="12.75" customHeight="1" x14ac:dyDescent="0.2">
      <c r="A3653" s="338" t="s">
        <v>5473</v>
      </c>
      <c r="B3653" s="253" t="s">
        <v>8370</v>
      </c>
      <c r="C3653" s="264" t="s">
        <v>569</v>
      </c>
      <c r="D3653" s="344">
        <v>2464.98</v>
      </c>
      <c r="E3653" s="340">
        <v>215.64</v>
      </c>
      <c r="F3653" s="340">
        <v>2680.62</v>
      </c>
    </row>
    <row r="3654" spans="1:6" ht="12" customHeight="1" x14ac:dyDescent="0.25">
      <c r="A3654" s="333" t="s">
        <v>5474</v>
      </c>
      <c r="B3654" s="247" t="s">
        <v>8371</v>
      </c>
      <c r="C3654" s="247" t="s">
        <v>569</v>
      </c>
      <c r="D3654" s="334">
        <v>2676.83</v>
      </c>
      <c r="E3654" s="335">
        <v>675.17</v>
      </c>
      <c r="F3654" s="335">
        <v>3352</v>
      </c>
    </row>
    <row r="3655" spans="1:6" ht="12.75" customHeight="1" x14ac:dyDescent="0.2">
      <c r="A3655" s="336" t="s">
        <v>8372</v>
      </c>
      <c r="B3655" s="251" t="s">
        <v>5475</v>
      </c>
      <c r="C3655" s="252"/>
      <c r="D3655" s="337"/>
      <c r="E3655" s="337"/>
      <c r="F3655" s="337"/>
    </row>
    <row r="3656" spans="1:6" ht="12.75" customHeight="1" x14ac:dyDescent="0.2">
      <c r="A3656" s="336" t="s">
        <v>5476</v>
      </c>
      <c r="B3656" s="251" t="s">
        <v>5477</v>
      </c>
      <c r="C3656" s="252" t="s">
        <v>569</v>
      </c>
      <c r="D3656" s="337">
        <v>29.83</v>
      </c>
      <c r="E3656" s="337">
        <v>14.59</v>
      </c>
      <c r="F3656" s="337">
        <v>44.42</v>
      </c>
    </row>
    <row r="3657" spans="1:6" ht="12.75" customHeight="1" x14ac:dyDescent="0.25">
      <c r="A3657" s="338" t="s">
        <v>5478</v>
      </c>
      <c r="B3657" s="253" t="s">
        <v>5479</v>
      </c>
      <c r="C3657" s="264" t="s">
        <v>569</v>
      </c>
      <c r="D3657" s="340">
        <v>1167.26</v>
      </c>
      <c r="E3657" s="340">
        <v>20.74</v>
      </c>
      <c r="F3657" s="340">
        <v>1188</v>
      </c>
    </row>
    <row r="3658" spans="1:6" ht="12.75" customHeight="1" x14ac:dyDescent="0.25">
      <c r="A3658" s="338" t="s">
        <v>5480</v>
      </c>
      <c r="B3658" s="253" t="s">
        <v>5481</v>
      </c>
      <c r="C3658" s="264" t="s">
        <v>569</v>
      </c>
      <c r="D3658" s="340">
        <v>32.409999999999997</v>
      </c>
      <c r="E3658" s="340">
        <v>14.59</v>
      </c>
      <c r="F3658" s="340">
        <v>47</v>
      </c>
    </row>
    <row r="3659" spans="1:6" ht="12.75" customHeight="1" x14ac:dyDescent="0.25">
      <c r="A3659" s="338" t="s">
        <v>5482</v>
      </c>
      <c r="B3659" s="253" t="s">
        <v>8373</v>
      </c>
      <c r="C3659" s="264" t="s">
        <v>569</v>
      </c>
      <c r="D3659" s="340">
        <v>8963.44</v>
      </c>
      <c r="E3659" s="340">
        <v>124.41</v>
      </c>
      <c r="F3659" s="340">
        <v>9087.85</v>
      </c>
    </row>
    <row r="3660" spans="1:6" ht="12.75" customHeight="1" x14ac:dyDescent="0.25">
      <c r="A3660" s="338" t="s">
        <v>8374</v>
      </c>
      <c r="B3660" s="253" t="s">
        <v>5483</v>
      </c>
      <c r="C3660" s="264"/>
      <c r="D3660" s="340"/>
      <c r="E3660" s="340"/>
      <c r="F3660" s="340"/>
    </row>
    <row r="3661" spans="1:6" ht="12.75" customHeight="1" x14ac:dyDescent="0.25">
      <c r="A3661" s="338" t="s">
        <v>5484</v>
      </c>
      <c r="B3661" s="253" t="s">
        <v>8375</v>
      </c>
      <c r="C3661" s="264" t="s">
        <v>569</v>
      </c>
      <c r="D3661" s="340">
        <v>239.98</v>
      </c>
      <c r="E3661" s="340">
        <v>33.18</v>
      </c>
      <c r="F3661" s="340">
        <v>273.16000000000003</v>
      </c>
    </row>
    <row r="3662" spans="1:6" ht="12.75" customHeight="1" x14ac:dyDescent="0.25">
      <c r="A3662" s="338" t="s">
        <v>5485</v>
      </c>
      <c r="B3662" s="253" t="s">
        <v>5486</v>
      </c>
      <c r="C3662" s="264" t="s">
        <v>569</v>
      </c>
      <c r="D3662" s="340">
        <v>26248.44</v>
      </c>
      <c r="E3662" s="340">
        <v>13.21</v>
      </c>
      <c r="F3662" s="340">
        <v>26261.65</v>
      </c>
    </row>
    <row r="3663" spans="1:6" ht="12.75" customHeight="1" x14ac:dyDescent="0.2">
      <c r="A3663" s="336" t="s">
        <v>5487</v>
      </c>
      <c r="B3663" s="251" t="s">
        <v>8376</v>
      </c>
      <c r="C3663" s="252" t="s">
        <v>569</v>
      </c>
      <c r="D3663" s="337">
        <v>321.31</v>
      </c>
      <c r="E3663" s="337">
        <v>20.74</v>
      </c>
      <c r="F3663" s="337">
        <v>342.05</v>
      </c>
    </row>
    <row r="3664" spans="1:6" ht="12.75" customHeight="1" x14ac:dyDescent="0.25">
      <c r="A3664" s="338" t="s">
        <v>391</v>
      </c>
      <c r="B3664" s="253" t="s">
        <v>8377</v>
      </c>
      <c r="C3664" s="264" t="s">
        <v>569</v>
      </c>
      <c r="D3664" s="340">
        <v>86.7</v>
      </c>
      <c r="E3664" s="340">
        <v>20.74</v>
      </c>
      <c r="F3664" s="340">
        <v>107.44</v>
      </c>
    </row>
    <row r="3665" spans="1:6" ht="12.75" customHeight="1" x14ac:dyDescent="0.25">
      <c r="A3665" s="338" t="s">
        <v>5488</v>
      </c>
      <c r="B3665" s="253" t="s">
        <v>8378</v>
      </c>
      <c r="C3665" s="264" t="s">
        <v>569</v>
      </c>
      <c r="D3665" s="340">
        <v>277.76</v>
      </c>
      <c r="E3665" s="340">
        <v>12.44</v>
      </c>
      <c r="F3665" s="340">
        <v>290.2</v>
      </c>
    </row>
    <row r="3666" spans="1:6" ht="12.75" customHeight="1" x14ac:dyDescent="0.25">
      <c r="A3666" s="338" t="s">
        <v>5489</v>
      </c>
      <c r="B3666" s="253" t="s">
        <v>5490</v>
      </c>
      <c r="C3666" s="264" t="s">
        <v>569</v>
      </c>
      <c r="D3666" s="340">
        <v>68.69</v>
      </c>
      <c r="E3666" s="340">
        <v>12.44</v>
      </c>
      <c r="F3666" s="340">
        <v>81.13</v>
      </c>
    </row>
    <row r="3667" spans="1:6" ht="12.75" customHeight="1" x14ac:dyDescent="0.2">
      <c r="A3667" s="336" t="s">
        <v>5491</v>
      </c>
      <c r="B3667" s="251" t="s">
        <v>5492</v>
      </c>
      <c r="C3667" s="252" t="s">
        <v>569</v>
      </c>
      <c r="D3667" s="337">
        <v>169.19</v>
      </c>
      <c r="E3667" s="337">
        <v>12.44</v>
      </c>
      <c r="F3667" s="337">
        <v>181.63</v>
      </c>
    </row>
    <row r="3668" spans="1:6" ht="12.75" customHeight="1" x14ac:dyDescent="0.25">
      <c r="A3668" s="338" t="s">
        <v>5493</v>
      </c>
      <c r="B3668" s="253" t="s">
        <v>5494</v>
      </c>
      <c r="C3668" s="264" t="s">
        <v>569</v>
      </c>
      <c r="D3668" s="340">
        <v>428.96</v>
      </c>
      <c r="E3668" s="340">
        <v>12.44</v>
      </c>
      <c r="F3668" s="340">
        <v>441.4</v>
      </c>
    </row>
    <row r="3669" spans="1:6" ht="12.75" customHeight="1" x14ac:dyDescent="0.2">
      <c r="A3669" s="336" t="s">
        <v>5495</v>
      </c>
      <c r="B3669" s="251" t="s">
        <v>5496</v>
      </c>
      <c r="C3669" s="252" t="s">
        <v>569</v>
      </c>
      <c r="D3669" s="337">
        <v>290.49</v>
      </c>
      <c r="E3669" s="337">
        <v>12.44</v>
      </c>
      <c r="F3669" s="337">
        <v>302.93</v>
      </c>
    </row>
    <row r="3670" spans="1:6" ht="25.5" customHeight="1" x14ac:dyDescent="0.25">
      <c r="A3670" s="338" t="s">
        <v>5497</v>
      </c>
      <c r="B3670" s="254" t="s">
        <v>8379</v>
      </c>
      <c r="C3670" s="264" t="s">
        <v>569</v>
      </c>
      <c r="D3670" s="340">
        <v>874.27</v>
      </c>
      <c r="E3670" s="340">
        <v>13.21</v>
      </c>
      <c r="F3670" s="340">
        <v>887.48</v>
      </c>
    </row>
    <row r="3671" spans="1:6" ht="12.75" customHeight="1" x14ac:dyDescent="0.25">
      <c r="A3671" s="338" t="s">
        <v>5498</v>
      </c>
      <c r="B3671" s="253" t="s">
        <v>8380</v>
      </c>
      <c r="C3671" s="264" t="s">
        <v>569</v>
      </c>
      <c r="D3671" s="340">
        <v>279.02999999999997</v>
      </c>
      <c r="E3671" s="340">
        <v>13.21</v>
      </c>
      <c r="F3671" s="340">
        <v>292.24</v>
      </c>
    </row>
    <row r="3672" spans="1:6" ht="12.75" customHeight="1" x14ac:dyDescent="0.2">
      <c r="A3672" s="336" t="s">
        <v>5499</v>
      </c>
      <c r="B3672" s="251" t="s">
        <v>8381</v>
      </c>
      <c r="C3672" s="252" t="s">
        <v>569</v>
      </c>
      <c r="D3672" s="337">
        <v>713.87</v>
      </c>
      <c r="E3672" s="337">
        <v>13.21</v>
      </c>
      <c r="F3672" s="337">
        <v>727.08</v>
      </c>
    </row>
    <row r="3673" spans="1:6" ht="12.75" customHeight="1" x14ac:dyDescent="0.25">
      <c r="A3673" s="338" t="s">
        <v>5500</v>
      </c>
      <c r="B3673" s="253" t="s">
        <v>5501</v>
      </c>
      <c r="C3673" s="264" t="s">
        <v>569</v>
      </c>
      <c r="D3673" s="340">
        <v>56.49</v>
      </c>
      <c r="E3673" s="340">
        <v>12.44</v>
      </c>
      <c r="F3673" s="340">
        <v>68.930000000000007</v>
      </c>
    </row>
    <row r="3674" spans="1:6" ht="12.75" customHeight="1" x14ac:dyDescent="0.25">
      <c r="A3674" s="338" t="s">
        <v>5502</v>
      </c>
      <c r="B3674" s="253" t="s">
        <v>5503</v>
      </c>
      <c r="C3674" s="264" t="s">
        <v>569</v>
      </c>
      <c r="D3674" s="340">
        <v>289.70999999999998</v>
      </c>
      <c r="E3674" s="340">
        <v>13.21</v>
      </c>
      <c r="F3674" s="340">
        <v>302.92</v>
      </c>
    </row>
    <row r="3675" spans="1:6" ht="12.75" customHeight="1" x14ac:dyDescent="0.25">
      <c r="A3675" s="338" t="s">
        <v>5504</v>
      </c>
      <c r="B3675" s="253" t="s">
        <v>5505</v>
      </c>
      <c r="C3675" s="264" t="s">
        <v>569</v>
      </c>
      <c r="D3675" s="340">
        <v>110.11</v>
      </c>
      <c r="E3675" s="340">
        <v>45.62</v>
      </c>
      <c r="F3675" s="340">
        <v>155.72999999999999</v>
      </c>
    </row>
    <row r="3676" spans="1:6" ht="12.75" customHeight="1" x14ac:dyDescent="0.25">
      <c r="A3676" s="338" t="s">
        <v>5506</v>
      </c>
      <c r="B3676" s="253" t="s">
        <v>5507</v>
      </c>
      <c r="C3676" s="264" t="s">
        <v>569</v>
      </c>
      <c r="D3676" s="340">
        <v>206.06</v>
      </c>
      <c r="E3676" s="340">
        <v>41.47</v>
      </c>
      <c r="F3676" s="340">
        <v>247.53</v>
      </c>
    </row>
    <row r="3677" spans="1:6" ht="12.75" customHeight="1" x14ac:dyDescent="0.25">
      <c r="A3677" s="338" t="s">
        <v>5508</v>
      </c>
      <c r="B3677" s="253" t="s">
        <v>5509</v>
      </c>
      <c r="C3677" s="264" t="s">
        <v>569</v>
      </c>
      <c r="D3677" s="340">
        <v>1274.5899999999999</v>
      </c>
      <c r="E3677" s="340">
        <v>12.44</v>
      </c>
      <c r="F3677" s="340">
        <v>1287.03</v>
      </c>
    </row>
    <row r="3678" spans="1:6" ht="12.75" customHeight="1" x14ac:dyDescent="0.25">
      <c r="A3678" s="338" t="s">
        <v>5510</v>
      </c>
      <c r="B3678" s="253" t="s">
        <v>8382</v>
      </c>
      <c r="C3678" s="264" t="s">
        <v>569</v>
      </c>
      <c r="D3678" s="340">
        <v>194.71</v>
      </c>
      <c r="E3678" s="340">
        <v>12.44</v>
      </c>
      <c r="F3678" s="340">
        <v>207.15</v>
      </c>
    </row>
    <row r="3679" spans="1:6" ht="12.75" customHeight="1" x14ac:dyDescent="0.25">
      <c r="A3679" s="338" t="s">
        <v>5511</v>
      </c>
      <c r="B3679" s="253" t="s">
        <v>5512</v>
      </c>
      <c r="C3679" s="264" t="s">
        <v>569</v>
      </c>
      <c r="D3679" s="340">
        <v>193.55</v>
      </c>
      <c r="E3679" s="340">
        <v>20.74</v>
      </c>
      <c r="F3679" s="340">
        <v>214.29</v>
      </c>
    </row>
    <row r="3680" spans="1:6" ht="12.75" customHeight="1" x14ac:dyDescent="0.25">
      <c r="A3680" s="338" t="s">
        <v>5513</v>
      </c>
      <c r="B3680" s="253" t="s">
        <v>5514</v>
      </c>
      <c r="C3680" s="264" t="s">
        <v>569</v>
      </c>
      <c r="D3680" s="340">
        <v>441.46</v>
      </c>
      <c r="E3680" s="340">
        <v>12.44</v>
      </c>
      <c r="F3680" s="340">
        <v>453.9</v>
      </c>
    </row>
    <row r="3681" spans="1:6" ht="22.9" customHeight="1" x14ac:dyDescent="0.25">
      <c r="A3681" s="338" t="s">
        <v>5515</v>
      </c>
      <c r="B3681" s="253" t="s">
        <v>5516</v>
      </c>
      <c r="C3681" s="264" t="s">
        <v>569</v>
      </c>
      <c r="D3681" s="340">
        <v>374.54</v>
      </c>
      <c r="E3681" s="340">
        <v>10.37</v>
      </c>
      <c r="F3681" s="340">
        <v>384.91</v>
      </c>
    </row>
    <row r="3682" spans="1:6" ht="25.5" customHeight="1" x14ac:dyDescent="0.25">
      <c r="A3682" s="338" t="s">
        <v>5517</v>
      </c>
      <c r="B3682" s="254" t="s">
        <v>5518</v>
      </c>
      <c r="C3682" s="264" t="s">
        <v>569</v>
      </c>
      <c r="D3682" s="340">
        <v>162.94</v>
      </c>
      <c r="E3682" s="340">
        <v>10.37</v>
      </c>
      <c r="F3682" s="340">
        <v>173.31</v>
      </c>
    </row>
    <row r="3683" spans="1:6" ht="25.5" customHeight="1" x14ac:dyDescent="0.25">
      <c r="A3683" s="338" t="s">
        <v>8383</v>
      </c>
      <c r="B3683" s="254" t="s">
        <v>5519</v>
      </c>
      <c r="C3683" s="264"/>
      <c r="D3683" s="340"/>
      <c r="E3683" s="340"/>
      <c r="F3683" s="340"/>
    </row>
    <row r="3684" spans="1:6" ht="25.5" customHeight="1" x14ac:dyDescent="0.25">
      <c r="A3684" s="338" t="s">
        <v>5520</v>
      </c>
      <c r="B3684" s="254" t="s">
        <v>8384</v>
      </c>
      <c r="C3684" s="264" t="s">
        <v>569</v>
      </c>
      <c r="D3684" s="340">
        <v>1372.82</v>
      </c>
      <c r="E3684" s="340">
        <v>17.22</v>
      </c>
      <c r="F3684" s="340">
        <v>1390.04</v>
      </c>
    </row>
    <row r="3685" spans="1:6" ht="25.5" customHeight="1" x14ac:dyDescent="0.25">
      <c r="A3685" s="338" t="s">
        <v>5521</v>
      </c>
      <c r="B3685" s="254" t="s">
        <v>8385</v>
      </c>
      <c r="C3685" s="264" t="s">
        <v>569</v>
      </c>
      <c r="D3685" s="340">
        <v>5707.6</v>
      </c>
      <c r="E3685" s="340">
        <v>17.22</v>
      </c>
      <c r="F3685" s="340">
        <v>5724.82</v>
      </c>
    </row>
    <row r="3686" spans="1:6" ht="25.5" customHeight="1" x14ac:dyDescent="0.25">
      <c r="A3686" s="338" t="s">
        <v>392</v>
      </c>
      <c r="B3686" s="254" t="s">
        <v>8386</v>
      </c>
      <c r="C3686" s="264" t="s">
        <v>569</v>
      </c>
      <c r="D3686" s="340">
        <v>169.9</v>
      </c>
      <c r="E3686" s="340">
        <v>17.22</v>
      </c>
      <c r="F3686" s="340">
        <v>187.12</v>
      </c>
    </row>
    <row r="3687" spans="1:6" ht="22.9" customHeight="1" x14ac:dyDescent="0.25">
      <c r="A3687" s="338" t="s">
        <v>5522</v>
      </c>
      <c r="B3687" s="253" t="s">
        <v>8387</v>
      </c>
      <c r="C3687" s="264" t="s">
        <v>569</v>
      </c>
      <c r="D3687" s="340">
        <v>237.41</v>
      </c>
      <c r="E3687" s="340">
        <v>17.22</v>
      </c>
      <c r="F3687" s="340">
        <v>254.63</v>
      </c>
    </row>
    <row r="3688" spans="1:6" ht="22.9" customHeight="1" x14ac:dyDescent="0.25">
      <c r="A3688" s="338" t="s">
        <v>5523</v>
      </c>
      <c r="B3688" s="253" t="s">
        <v>8388</v>
      </c>
      <c r="C3688" s="264" t="s">
        <v>569</v>
      </c>
      <c r="D3688" s="340">
        <v>280.51</v>
      </c>
      <c r="E3688" s="340">
        <v>17.22</v>
      </c>
      <c r="F3688" s="340">
        <v>297.73</v>
      </c>
    </row>
    <row r="3689" spans="1:6" ht="22.9" customHeight="1" x14ac:dyDescent="0.25">
      <c r="A3689" s="338" t="s">
        <v>5524</v>
      </c>
      <c r="B3689" s="253" t="s">
        <v>8389</v>
      </c>
      <c r="C3689" s="264" t="s">
        <v>569</v>
      </c>
      <c r="D3689" s="340">
        <v>1400.21</v>
      </c>
      <c r="E3689" s="340"/>
      <c r="F3689" s="340">
        <v>1400.21</v>
      </c>
    </row>
    <row r="3690" spans="1:6" ht="22.9" customHeight="1" x14ac:dyDescent="0.25">
      <c r="A3690" s="338" t="s">
        <v>5525</v>
      </c>
      <c r="B3690" s="253" t="s">
        <v>8390</v>
      </c>
      <c r="C3690" s="264" t="s">
        <v>569</v>
      </c>
      <c r="D3690" s="340">
        <v>174.5</v>
      </c>
      <c r="E3690" s="340">
        <v>17.22</v>
      </c>
      <c r="F3690" s="340">
        <v>191.72</v>
      </c>
    </row>
    <row r="3691" spans="1:6" ht="25.5" customHeight="1" x14ac:dyDescent="0.25">
      <c r="A3691" s="338" t="s">
        <v>393</v>
      </c>
      <c r="B3691" s="254" t="s">
        <v>8391</v>
      </c>
      <c r="C3691" s="264" t="s">
        <v>569</v>
      </c>
      <c r="D3691" s="340">
        <v>208.78</v>
      </c>
      <c r="E3691" s="340">
        <v>17.22</v>
      </c>
      <c r="F3691" s="340">
        <v>226</v>
      </c>
    </row>
    <row r="3692" spans="1:6" ht="25.5" customHeight="1" x14ac:dyDescent="0.25">
      <c r="A3692" s="338" t="s">
        <v>394</v>
      </c>
      <c r="B3692" s="254" t="s">
        <v>8392</v>
      </c>
      <c r="C3692" s="264" t="s">
        <v>569</v>
      </c>
      <c r="D3692" s="340">
        <v>239.84</v>
      </c>
      <c r="E3692" s="340">
        <v>17.22</v>
      </c>
      <c r="F3692" s="340">
        <v>257.06</v>
      </c>
    </row>
    <row r="3693" spans="1:6" ht="25.5" customHeight="1" x14ac:dyDescent="0.25">
      <c r="A3693" s="338" t="s">
        <v>5526</v>
      </c>
      <c r="B3693" s="254" t="s">
        <v>8393</v>
      </c>
      <c r="C3693" s="264" t="s">
        <v>569</v>
      </c>
      <c r="D3693" s="340">
        <v>572.54999999999995</v>
      </c>
      <c r="E3693" s="340">
        <v>17.22</v>
      </c>
      <c r="F3693" s="340">
        <v>589.77</v>
      </c>
    </row>
    <row r="3694" spans="1:6" ht="25.5" customHeight="1" x14ac:dyDescent="0.25">
      <c r="A3694" s="338" t="s">
        <v>5527</v>
      </c>
      <c r="B3694" s="254" t="s">
        <v>5528</v>
      </c>
      <c r="C3694" s="264" t="s">
        <v>569</v>
      </c>
      <c r="D3694" s="340">
        <v>183.66</v>
      </c>
      <c r="E3694" s="340">
        <v>1.69</v>
      </c>
      <c r="F3694" s="340">
        <v>185.35</v>
      </c>
    </row>
    <row r="3695" spans="1:6" ht="12.75" customHeight="1" x14ac:dyDescent="0.2">
      <c r="A3695" s="336" t="s">
        <v>5529</v>
      </c>
      <c r="B3695" s="251" t="s">
        <v>5530</v>
      </c>
      <c r="C3695" s="252" t="s">
        <v>569</v>
      </c>
      <c r="D3695" s="337">
        <v>293.91000000000003</v>
      </c>
      <c r="E3695" s="337">
        <v>1.69</v>
      </c>
      <c r="F3695" s="337">
        <v>295.60000000000002</v>
      </c>
    </row>
    <row r="3696" spans="1:6" ht="12.75" customHeight="1" x14ac:dyDescent="0.25">
      <c r="A3696" s="338" t="s">
        <v>8394</v>
      </c>
      <c r="B3696" s="253" t="s">
        <v>8395</v>
      </c>
      <c r="C3696" s="264"/>
      <c r="D3696" s="340"/>
      <c r="E3696" s="340"/>
      <c r="F3696" s="340"/>
    </row>
    <row r="3697" spans="1:6" ht="12" customHeight="1" x14ac:dyDescent="0.25">
      <c r="A3697" s="333" t="s">
        <v>5531</v>
      </c>
      <c r="B3697" s="247" t="s">
        <v>5532</v>
      </c>
      <c r="C3697" s="247" t="s">
        <v>310</v>
      </c>
      <c r="D3697" s="334">
        <v>3.21</v>
      </c>
      <c r="E3697" s="335"/>
      <c r="F3697" s="335">
        <v>3.21</v>
      </c>
    </row>
    <row r="3698" spans="1:6" ht="12.75" customHeight="1" x14ac:dyDescent="0.2">
      <c r="A3698" s="336" t="s">
        <v>5533</v>
      </c>
      <c r="B3698" s="251" t="s">
        <v>5534</v>
      </c>
      <c r="C3698" s="252" t="s">
        <v>32</v>
      </c>
      <c r="D3698" s="337">
        <v>13.26</v>
      </c>
      <c r="E3698" s="337"/>
      <c r="F3698" s="337">
        <v>13.26</v>
      </c>
    </row>
    <row r="3699" spans="1:6" ht="12.75" customHeight="1" x14ac:dyDescent="0.25">
      <c r="A3699" s="338" t="s">
        <v>5535</v>
      </c>
      <c r="B3699" s="253" t="s">
        <v>5536</v>
      </c>
      <c r="C3699" s="264" t="s">
        <v>32</v>
      </c>
      <c r="D3699" s="340">
        <v>10.35</v>
      </c>
      <c r="E3699" s="340"/>
      <c r="F3699" s="340">
        <v>10.35</v>
      </c>
    </row>
    <row r="3700" spans="1:6" ht="22.9" customHeight="1" x14ac:dyDescent="0.25">
      <c r="A3700" s="338" t="s">
        <v>5537</v>
      </c>
      <c r="B3700" s="253" t="s">
        <v>8396</v>
      </c>
      <c r="C3700" s="264" t="s">
        <v>569</v>
      </c>
      <c r="D3700" s="340">
        <v>43.59</v>
      </c>
      <c r="E3700" s="340"/>
      <c r="F3700" s="340">
        <v>43.59</v>
      </c>
    </row>
    <row r="3701" spans="1:6" ht="25.5" customHeight="1" x14ac:dyDescent="0.25">
      <c r="A3701" s="338" t="s">
        <v>5538</v>
      </c>
      <c r="B3701" s="254" t="s">
        <v>8397</v>
      </c>
      <c r="C3701" s="264" t="s">
        <v>569</v>
      </c>
      <c r="D3701" s="340">
        <v>25.31</v>
      </c>
      <c r="E3701" s="340"/>
      <c r="F3701" s="340">
        <v>25.31</v>
      </c>
    </row>
    <row r="3702" spans="1:6" ht="12.75" customHeight="1" x14ac:dyDescent="0.2">
      <c r="A3702" s="336" t="s">
        <v>5539</v>
      </c>
      <c r="B3702" s="251" t="s">
        <v>5540</v>
      </c>
      <c r="C3702" s="252" t="s">
        <v>569</v>
      </c>
      <c r="D3702" s="337">
        <v>0.06</v>
      </c>
      <c r="E3702" s="337">
        <v>14.59</v>
      </c>
      <c r="F3702" s="337">
        <v>14.65</v>
      </c>
    </row>
    <row r="3703" spans="1:6" ht="12.75" customHeight="1" x14ac:dyDescent="0.25">
      <c r="A3703" s="338" t="s">
        <v>8398</v>
      </c>
      <c r="B3703" s="253" t="s">
        <v>5541</v>
      </c>
      <c r="C3703" s="264"/>
      <c r="D3703" s="340"/>
      <c r="E3703" s="340"/>
      <c r="F3703" s="340"/>
    </row>
    <row r="3704" spans="1:6" ht="12.75" customHeight="1" x14ac:dyDescent="0.25">
      <c r="A3704" s="338" t="s">
        <v>8399</v>
      </c>
      <c r="B3704" s="253" t="s">
        <v>5542</v>
      </c>
      <c r="C3704" s="264"/>
      <c r="D3704" s="340"/>
      <c r="E3704" s="340"/>
      <c r="F3704" s="340"/>
    </row>
    <row r="3705" spans="1:6" ht="12.75" customHeight="1" x14ac:dyDescent="0.25">
      <c r="A3705" s="338" t="s">
        <v>468</v>
      </c>
      <c r="B3705" s="253" t="s">
        <v>8400</v>
      </c>
      <c r="C3705" s="264" t="s">
        <v>21</v>
      </c>
      <c r="D3705" s="340">
        <v>3.83</v>
      </c>
      <c r="E3705" s="340">
        <v>0.13</v>
      </c>
      <c r="F3705" s="340">
        <v>3.96</v>
      </c>
    </row>
    <row r="3706" spans="1:6" ht="12.75" customHeight="1" x14ac:dyDescent="0.25">
      <c r="A3706" s="338" t="s">
        <v>5543</v>
      </c>
      <c r="B3706" s="253" t="s">
        <v>8401</v>
      </c>
      <c r="C3706" s="264" t="s">
        <v>21</v>
      </c>
      <c r="D3706" s="340">
        <v>29.27</v>
      </c>
      <c r="E3706" s="340">
        <v>0.27</v>
      </c>
      <c r="F3706" s="340">
        <v>29.54</v>
      </c>
    </row>
    <row r="3707" spans="1:6" ht="12.75" customHeight="1" x14ac:dyDescent="0.25">
      <c r="A3707" s="338" t="s">
        <v>5544</v>
      </c>
      <c r="B3707" s="253" t="s">
        <v>5545</v>
      </c>
      <c r="C3707" s="264" t="s">
        <v>25</v>
      </c>
      <c r="D3707" s="340">
        <v>24.62</v>
      </c>
      <c r="E3707" s="340">
        <v>0.54</v>
      </c>
      <c r="F3707" s="340">
        <v>25.16</v>
      </c>
    </row>
    <row r="3708" spans="1:6" ht="25.5" customHeight="1" x14ac:dyDescent="0.25">
      <c r="A3708" s="338" t="s">
        <v>5546</v>
      </c>
      <c r="B3708" s="254" t="s">
        <v>5547</v>
      </c>
      <c r="C3708" s="264" t="s">
        <v>25</v>
      </c>
      <c r="D3708" s="340">
        <v>278.54000000000002</v>
      </c>
      <c r="E3708" s="340">
        <v>25.31</v>
      </c>
      <c r="F3708" s="340">
        <v>303.85000000000002</v>
      </c>
    </row>
    <row r="3709" spans="1:6" ht="12.75" customHeight="1" x14ac:dyDescent="0.25">
      <c r="A3709" s="338" t="s">
        <v>5548</v>
      </c>
      <c r="B3709" s="253" t="s">
        <v>5549</v>
      </c>
      <c r="C3709" s="264" t="s">
        <v>25</v>
      </c>
      <c r="D3709" s="340">
        <v>207.23</v>
      </c>
      <c r="E3709" s="340">
        <v>16.87</v>
      </c>
      <c r="F3709" s="340">
        <v>224.1</v>
      </c>
    </row>
    <row r="3710" spans="1:6" ht="12.75" customHeight="1" x14ac:dyDescent="0.2">
      <c r="A3710" s="336" t="s">
        <v>5550</v>
      </c>
      <c r="B3710" s="251" t="s">
        <v>5551</v>
      </c>
      <c r="C3710" s="252" t="s">
        <v>25</v>
      </c>
      <c r="D3710" s="337">
        <v>188.49</v>
      </c>
      <c r="E3710" s="337">
        <v>2.6</v>
      </c>
      <c r="F3710" s="337">
        <v>191.09</v>
      </c>
    </row>
    <row r="3711" spans="1:6" ht="25.5" customHeight="1" x14ac:dyDescent="0.25">
      <c r="A3711" s="338" t="s">
        <v>5552</v>
      </c>
      <c r="B3711" s="254" t="s">
        <v>5553</v>
      </c>
      <c r="C3711" s="264" t="s">
        <v>25</v>
      </c>
      <c r="D3711" s="340">
        <v>1012.89</v>
      </c>
      <c r="E3711" s="340">
        <v>12.65</v>
      </c>
      <c r="F3711" s="340">
        <v>1025.54</v>
      </c>
    </row>
    <row r="3712" spans="1:6" ht="25.5" customHeight="1" x14ac:dyDescent="0.25">
      <c r="A3712" s="338" t="s">
        <v>5554</v>
      </c>
      <c r="B3712" s="254" t="s">
        <v>8402</v>
      </c>
      <c r="C3712" s="264" t="s">
        <v>25</v>
      </c>
      <c r="D3712" s="340">
        <v>283.55</v>
      </c>
      <c r="E3712" s="340"/>
      <c r="F3712" s="340">
        <v>283.55</v>
      </c>
    </row>
    <row r="3713" spans="1:6" ht="25.5" customHeight="1" x14ac:dyDescent="0.25">
      <c r="A3713" s="338" t="s">
        <v>5555</v>
      </c>
      <c r="B3713" s="254" t="s">
        <v>8403</v>
      </c>
      <c r="C3713" s="264" t="s">
        <v>21</v>
      </c>
      <c r="D3713" s="340">
        <v>24.43</v>
      </c>
      <c r="E3713" s="340">
        <v>0.38</v>
      </c>
      <c r="F3713" s="340">
        <v>24.81</v>
      </c>
    </row>
    <row r="3714" spans="1:6" ht="25.5" customHeight="1" x14ac:dyDescent="0.25">
      <c r="A3714" s="338" t="s">
        <v>5556</v>
      </c>
      <c r="B3714" s="254" t="s">
        <v>5557</v>
      </c>
      <c r="C3714" s="264" t="s">
        <v>21</v>
      </c>
      <c r="D3714" s="340"/>
      <c r="E3714" s="340">
        <v>0.67</v>
      </c>
      <c r="F3714" s="340">
        <v>0.67</v>
      </c>
    </row>
    <row r="3715" spans="1:6" ht="12.75" customHeight="1" x14ac:dyDescent="0.2">
      <c r="A3715" s="336" t="s">
        <v>8404</v>
      </c>
      <c r="B3715" s="251" t="s">
        <v>5558</v>
      </c>
      <c r="C3715" s="252"/>
      <c r="D3715" s="337"/>
      <c r="E3715" s="337"/>
      <c r="F3715" s="337"/>
    </row>
    <row r="3716" spans="1:6" ht="25.5" customHeight="1" x14ac:dyDescent="0.25">
      <c r="A3716" s="338" t="s">
        <v>5559</v>
      </c>
      <c r="B3716" s="254" t="s">
        <v>8405</v>
      </c>
      <c r="C3716" s="264" t="s">
        <v>25</v>
      </c>
      <c r="D3716" s="340">
        <v>114.17</v>
      </c>
      <c r="E3716" s="340">
        <v>10.8</v>
      </c>
      <c r="F3716" s="340">
        <v>124.97</v>
      </c>
    </row>
    <row r="3717" spans="1:6" ht="25.5" customHeight="1" x14ac:dyDescent="0.25">
      <c r="A3717" s="338" t="s">
        <v>5560</v>
      </c>
      <c r="B3717" s="254" t="s">
        <v>5561</v>
      </c>
      <c r="C3717" s="264" t="s">
        <v>25</v>
      </c>
      <c r="D3717" s="340">
        <v>165.65</v>
      </c>
      <c r="E3717" s="340">
        <v>79.58</v>
      </c>
      <c r="F3717" s="340">
        <v>245.23</v>
      </c>
    </row>
    <row r="3718" spans="1:6" ht="25.5" customHeight="1" x14ac:dyDescent="0.25">
      <c r="A3718" s="338" t="s">
        <v>8406</v>
      </c>
      <c r="B3718" s="254" t="s">
        <v>5562</v>
      </c>
      <c r="C3718" s="264"/>
      <c r="D3718" s="340"/>
      <c r="E3718" s="340"/>
      <c r="F3718" s="340"/>
    </row>
    <row r="3719" spans="1:6" ht="12.75" customHeight="1" x14ac:dyDescent="0.25">
      <c r="A3719" s="338" t="s">
        <v>5563</v>
      </c>
      <c r="B3719" s="253" t="s">
        <v>8407</v>
      </c>
      <c r="C3719" s="264" t="s">
        <v>25</v>
      </c>
      <c r="D3719" s="340">
        <v>1530.39</v>
      </c>
      <c r="E3719" s="340">
        <v>14.06</v>
      </c>
      <c r="F3719" s="340">
        <v>1544.45</v>
      </c>
    </row>
    <row r="3720" spans="1:6" ht="25.5" customHeight="1" x14ac:dyDescent="0.25">
      <c r="A3720" s="338" t="s">
        <v>469</v>
      </c>
      <c r="B3720" s="254" t="s">
        <v>8408</v>
      </c>
      <c r="C3720" s="264" t="s">
        <v>25</v>
      </c>
      <c r="D3720" s="340">
        <v>1688.09</v>
      </c>
      <c r="E3720" s="340">
        <v>14.06</v>
      </c>
      <c r="F3720" s="340">
        <v>1702.15</v>
      </c>
    </row>
    <row r="3721" spans="1:6" ht="12.75" customHeight="1" x14ac:dyDescent="0.2">
      <c r="A3721" s="336" t="s">
        <v>5564</v>
      </c>
      <c r="B3721" s="251" t="s">
        <v>8409</v>
      </c>
      <c r="C3721" s="252" t="s">
        <v>25</v>
      </c>
      <c r="D3721" s="337">
        <v>1688.09</v>
      </c>
      <c r="E3721" s="337">
        <v>14.06</v>
      </c>
      <c r="F3721" s="337">
        <v>1702.15</v>
      </c>
    </row>
    <row r="3722" spans="1:6" ht="12.75" customHeight="1" x14ac:dyDescent="0.25">
      <c r="A3722" s="338" t="s">
        <v>473</v>
      </c>
      <c r="B3722" s="253" t="s">
        <v>470</v>
      </c>
      <c r="C3722" s="264" t="s">
        <v>21</v>
      </c>
      <c r="D3722" s="340">
        <v>7.7</v>
      </c>
      <c r="E3722" s="340">
        <v>0.08</v>
      </c>
      <c r="F3722" s="340">
        <v>7.78</v>
      </c>
    </row>
    <row r="3723" spans="1:6" ht="12.75" customHeight="1" x14ac:dyDescent="0.25">
      <c r="A3723" s="338" t="s">
        <v>471</v>
      </c>
      <c r="B3723" s="253" t="s">
        <v>472</v>
      </c>
      <c r="C3723" s="264" t="s">
        <v>21</v>
      </c>
      <c r="D3723" s="340">
        <v>15.6</v>
      </c>
      <c r="E3723" s="340">
        <v>0.1</v>
      </c>
      <c r="F3723" s="340">
        <v>15.7</v>
      </c>
    </row>
    <row r="3724" spans="1:6" ht="12.75" customHeight="1" x14ac:dyDescent="0.25">
      <c r="A3724" s="338" t="s">
        <v>5565</v>
      </c>
      <c r="B3724" s="253" t="s">
        <v>8410</v>
      </c>
      <c r="C3724" s="264" t="s">
        <v>25</v>
      </c>
      <c r="D3724" s="340">
        <v>1452.63</v>
      </c>
      <c r="E3724" s="340">
        <v>14.06</v>
      </c>
      <c r="F3724" s="340">
        <v>1466.69</v>
      </c>
    </row>
    <row r="3725" spans="1:6" ht="12.75" customHeight="1" x14ac:dyDescent="0.25">
      <c r="A3725" s="338" t="s">
        <v>5566</v>
      </c>
      <c r="B3725" s="253" t="s">
        <v>8411</v>
      </c>
      <c r="C3725" s="264" t="s">
        <v>25</v>
      </c>
      <c r="D3725" s="340">
        <v>1514.26</v>
      </c>
      <c r="E3725" s="340">
        <v>33.74</v>
      </c>
      <c r="F3725" s="340">
        <v>1548</v>
      </c>
    </row>
    <row r="3726" spans="1:6" ht="12.75" customHeight="1" x14ac:dyDescent="0.25">
      <c r="A3726" s="338" t="s">
        <v>8412</v>
      </c>
      <c r="B3726" s="253" t="s">
        <v>5567</v>
      </c>
      <c r="C3726" s="264"/>
      <c r="D3726" s="340"/>
      <c r="E3726" s="340"/>
      <c r="F3726" s="340"/>
    </row>
    <row r="3727" spans="1:6" ht="12.75" customHeight="1" x14ac:dyDescent="0.25">
      <c r="A3727" s="338" t="s">
        <v>5568</v>
      </c>
      <c r="B3727" s="253" t="s">
        <v>5569</v>
      </c>
      <c r="C3727" s="264" t="s">
        <v>21</v>
      </c>
      <c r="D3727" s="340">
        <v>241.1</v>
      </c>
      <c r="E3727" s="340">
        <v>21.57</v>
      </c>
      <c r="F3727" s="340">
        <v>262.67</v>
      </c>
    </row>
    <row r="3728" spans="1:6" ht="12.75" customHeight="1" x14ac:dyDescent="0.2">
      <c r="A3728" s="336" t="s">
        <v>5570</v>
      </c>
      <c r="B3728" s="251" t="s">
        <v>5571</v>
      </c>
      <c r="C3728" s="252" t="s">
        <v>21</v>
      </c>
      <c r="D3728" s="337">
        <v>17.82</v>
      </c>
      <c r="E3728" s="337">
        <v>1.69</v>
      </c>
      <c r="F3728" s="337">
        <v>19.510000000000002</v>
      </c>
    </row>
    <row r="3729" spans="1:6" ht="12.75" customHeight="1" x14ac:dyDescent="0.25">
      <c r="A3729" s="338" t="s">
        <v>5572</v>
      </c>
      <c r="B3729" s="253" t="s">
        <v>5573</v>
      </c>
      <c r="C3729" s="264" t="s">
        <v>21</v>
      </c>
      <c r="D3729" s="340">
        <v>10.56</v>
      </c>
      <c r="E3729" s="340">
        <v>5.23</v>
      </c>
      <c r="F3729" s="340">
        <v>15.79</v>
      </c>
    </row>
    <row r="3730" spans="1:6" ht="12.75" customHeight="1" x14ac:dyDescent="0.25">
      <c r="A3730" s="338" t="s">
        <v>5574</v>
      </c>
      <c r="B3730" s="253" t="s">
        <v>5575</v>
      </c>
      <c r="C3730" s="264" t="s">
        <v>21</v>
      </c>
      <c r="D3730" s="340">
        <v>54.36</v>
      </c>
      <c r="E3730" s="340">
        <v>4.22</v>
      </c>
      <c r="F3730" s="340">
        <v>58.58</v>
      </c>
    </row>
    <row r="3731" spans="1:6" ht="12.75" customHeight="1" x14ac:dyDescent="0.2">
      <c r="A3731" s="336" t="s">
        <v>479</v>
      </c>
      <c r="B3731" s="251" t="s">
        <v>478</v>
      </c>
      <c r="C3731" s="252" t="s">
        <v>21</v>
      </c>
      <c r="D3731" s="337">
        <v>81.53</v>
      </c>
      <c r="E3731" s="337">
        <v>16.28</v>
      </c>
      <c r="F3731" s="337">
        <v>97.81</v>
      </c>
    </row>
    <row r="3732" spans="1:6" ht="12.75" customHeight="1" x14ac:dyDescent="0.2">
      <c r="A3732" s="336" t="s">
        <v>5576</v>
      </c>
      <c r="B3732" s="251" t="s">
        <v>5577</v>
      </c>
      <c r="C3732" s="252" t="s">
        <v>21</v>
      </c>
      <c r="D3732" s="337">
        <v>79.150000000000006</v>
      </c>
      <c r="E3732" s="337">
        <v>16.28</v>
      </c>
      <c r="F3732" s="337">
        <v>95.43</v>
      </c>
    </row>
    <row r="3733" spans="1:6" ht="25.5" customHeight="1" x14ac:dyDescent="0.25">
      <c r="A3733" s="338" t="s">
        <v>480</v>
      </c>
      <c r="B3733" s="254" t="s">
        <v>8413</v>
      </c>
      <c r="C3733" s="264" t="s">
        <v>21</v>
      </c>
      <c r="D3733" s="340">
        <v>85.35</v>
      </c>
      <c r="E3733" s="340">
        <v>21.71</v>
      </c>
      <c r="F3733" s="340">
        <v>107.06</v>
      </c>
    </row>
    <row r="3734" spans="1:6" ht="12.75" customHeight="1" x14ac:dyDescent="0.25">
      <c r="A3734" s="338" t="s">
        <v>5578</v>
      </c>
      <c r="B3734" s="253" t="s">
        <v>8414</v>
      </c>
      <c r="C3734" s="264" t="s">
        <v>21</v>
      </c>
      <c r="D3734" s="340">
        <v>92.64</v>
      </c>
      <c r="E3734" s="340">
        <v>7.98</v>
      </c>
      <c r="F3734" s="340">
        <v>100.62</v>
      </c>
    </row>
    <row r="3735" spans="1:6" ht="12.75" customHeight="1" x14ac:dyDescent="0.25">
      <c r="A3735" s="338" t="s">
        <v>5579</v>
      </c>
      <c r="B3735" s="253" t="s">
        <v>8415</v>
      </c>
      <c r="C3735" s="264" t="s">
        <v>21</v>
      </c>
      <c r="D3735" s="340">
        <v>108.42</v>
      </c>
      <c r="E3735" s="340">
        <v>16.88</v>
      </c>
      <c r="F3735" s="340">
        <v>125.3</v>
      </c>
    </row>
    <row r="3736" spans="1:6" ht="12.75" customHeight="1" x14ac:dyDescent="0.25">
      <c r="A3736" s="338" t="s">
        <v>5580</v>
      </c>
      <c r="B3736" s="253" t="s">
        <v>8416</v>
      </c>
      <c r="C3736" s="264" t="s">
        <v>21</v>
      </c>
      <c r="D3736" s="340">
        <v>103.28</v>
      </c>
      <c r="E3736" s="340">
        <v>16.88</v>
      </c>
      <c r="F3736" s="340">
        <v>120.16</v>
      </c>
    </row>
    <row r="3737" spans="1:6" ht="12.75" customHeight="1" x14ac:dyDescent="0.25">
      <c r="A3737" s="338" t="s">
        <v>8417</v>
      </c>
      <c r="B3737" s="253" t="s">
        <v>5581</v>
      </c>
      <c r="C3737" s="264"/>
      <c r="D3737" s="340"/>
      <c r="E3737" s="340"/>
      <c r="F3737" s="340"/>
    </row>
    <row r="3738" spans="1:6" ht="12.75" customHeight="1" x14ac:dyDescent="0.25">
      <c r="A3738" s="338" t="s">
        <v>554</v>
      </c>
      <c r="B3738" s="253" t="s">
        <v>8418</v>
      </c>
      <c r="C3738" s="264" t="s">
        <v>52</v>
      </c>
      <c r="D3738" s="340">
        <v>46.07</v>
      </c>
      <c r="E3738" s="340">
        <v>10.18</v>
      </c>
      <c r="F3738" s="340">
        <v>56.25</v>
      </c>
    </row>
    <row r="3739" spans="1:6" ht="34.9" customHeight="1" x14ac:dyDescent="0.25">
      <c r="A3739" s="341" t="s">
        <v>463</v>
      </c>
      <c r="B3739" s="254" t="s">
        <v>8419</v>
      </c>
      <c r="C3739" s="265" t="s">
        <v>52</v>
      </c>
      <c r="D3739" s="343">
        <v>43.26</v>
      </c>
      <c r="E3739" s="343">
        <v>10.18</v>
      </c>
      <c r="F3739" s="343">
        <v>53.44</v>
      </c>
    </row>
    <row r="3740" spans="1:6" ht="12.75" customHeight="1" x14ac:dyDescent="0.25">
      <c r="A3740" s="338" t="s">
        <v>5582</v>
      </c>
      <c r="B3740" s="253" t="s">
        <v>5583</v>
      </c>
      <c r="C3740" s="264" t="s">
        <v>25</v>
      </c>
      <c r="D3740" s="340">
        <v>483.65</v>
      </c>
      <c r="E3740" s="340">
        <v>36.659999999999997</v>
      </c>
      <c r="F3740" s="340">
        <v>520.30999999999995</v>
      </c>
    </row>
    <row r="3741" spans="1:6" ht="12" customHeight="1" x14ac:dyDescent="0.25">
      <c r="A3741" s="333" t="s">
        <v>5584</v>
      </c>
      <c r="B3741" s="247" t="s">
        <v>5585</v>
      </c>
      <c r="C3741" s="248" t="s">
        <v>25</v>
      </c>
      <c r="D3741" s="334">
        <v>502.29</v>
      </c>
      <c r="E3741" s="335">
        <v>36.659999999999997</v>
      </c>
      <c r="F3741" s="335">
        <v>538.95000000000005</v>
      </c>
    </row>
    <row r="3742" spans="1:6" ht="12.75" customHeight="1" x14ac:dyDescent="0.25">
      <c r="A3742" s="338" t="s">
        <v>5586</v>
      </c>
      <c r="B3742" s="253" t="s">
        <v>5587</v>
      </c>
      <c r="C3742" s="255" t="s">
        <v>25</v>
      </c>
      <c r="D3742" s="340">
        <v>77.94</v>
      </c>
      <c r="E3742" s="340">
        <v>264.10000000000002</v>
      </c>
      <c r="F3742" s="340">
        <v>342.04</v>
      </c>
    </row>
    <row r="3743" spans="1:6" ht="12.75" customHeight="1" x14ac:dyDescent="0.25">
      <c r="A3743" s="338" t="s">
        <v>537</v>
      </c>
      <c r="B3743" s="253" t="s">
        <v>5588</v>
      </c>
      <c r="C3743" s="255" t="s">
        <v>25</v>
      </c>
      <c r="D3743" s="340">
        <v>675.54</v>
      </c>
      <c r="E3743" s="340">
        <v>74.8</v>
      </c>
      <c r="F3743" s="340">
        <v>750.34</v>
      </c>
    </row>
    <row r="3744" spans="1:6" ht="12.75" customHeight="1" x14ac:dyDescent="0.25">
      <c r="A3744" s="338" t="s">
        <v>5589</v>
      </c>
      <c r="B3744" s="253" t="s">
        <v>5590</v>
      </c>
      <c r="C3744" s="255" t="s">
        <v>25</v>
      </c>
      <c r="D3744" s="340">
        <v>694.18</v>
      </c>
      <c r="E3744" s="340">
        <v>74.8</v>
      </c>
      <c r="F3744" s="340">
        <v>768.98</v>
      </c>
    </row>
    <row r="3745" spans="1:6" ht="12.75" customHeight="1" x14ac:dyDescent="0.25">
      <c r="A3745" s="338" t="s">
        <v>8420</v>
      </c>
      <c r="B3745" s="253" t="s">
        <v>5591</v>
      </c>
      <c r="C3745" s="255"/>
      <c r="D3745" s="340"/>
      <c r="E3745" s="340"/>
      <c r="F3745" s="340"/>
    </row>
    <row r="3746" spans="1:6" ht="12.75" customHeight="1" x14ac:dyDescent="0.25">
      <c r="A3746" s="338" t="s">
        <v>5592</v>
      </c>
      <c r="B3746" s="253" t="s">
        <v>5593</v>
      </c>
      <c r="C3746" s="255" t="s">
        <v>21</v>
      </c>
      <c r="D3746" s="340">
        <v>257.22000000000003</v>
      </c>
      <c r="E3746" s="340"/>
      <c r="F3746" s="340">
        <v>257.22000000000003</v>
      </c>
    </row>
    <row r="3747" spans="1:6" ht="12.75" customHeight="1" x14ac:dyDescent="0.25">
      <c r="A3747" s="338" t="s">
        <v>5594</v>
      </c>
      <c r="B3747" s="253" t="s">
        <v>8421</v>
      </c>
      <c r="C3747" s="255" t="s">
        <v>21</v>
      </c>
      <c r="D3747" s="340">
        <v>85.8</v>
      </c>
      <c r="E3747" s="340">
        <v>9.5299999999999994</v>
      </c>
      <c r="F3747" s="340">
        <v>95.33</v>
      </c>
    </row>
    <row r="3748" spans="1:6" ht="25.5" customHeight="1" x14ac:dyDescent="0.25">
      <c r="A3748" s="338" t="s">
        <v>5595</v>
      </c>
      <c r="B3748" s="254" t="s">
        <v>8422</v>
      </c>
      <c r="C3748" s="255" t="s">
        <v>21</v>
      </c>
      <c r="D3748" s="340">
        <v>85.27</v>
      </c>
      <c r="E3748" s="340">
        <v>9.5299999999999994</v>
      </c>
      <c r="F3748" s="340">
        <v>94.8</v>
      </c>
    </row>
    <row r="3749" spans="1:6" ht="25.5" customHeight="1" x14ac:dyDescent="0.25">
      <c r="A3749" s="338" t="s">
        <v>5596</v>
      </c>
      <c r="B3749" s="254" t="s">
        <v>8423</v>
      </c>
      <c r="C3749" s="255" t="s">
        <v>21</v>
      </c>
      <c r="D3749" s="340">
        <v>4.34</v>
      </c>
      <c r="E3749" s="340">
        <v>8.5</v>
      </c>
      <c r="F3749" s="340">
        <v>12.84</v>
      </c>
    </row>
    <row r="3750" spans="1:6" ht="25.5" customHeight="1" x14ac:dyDescent="0.25">
      <c r="A3750" s="338" t="s">
        <v>5597</v>
      </c>
      <c r="B3750" s="254" t="s">
        <v>8424</v>
      </c>
      <c r="C3750" s="255" t="s">
        <v>21</v>
      </c>
      <c r="D3750" s="340">
        <v>2.17</v>
      </c>
      <c r="E3750" s="340">
        <v>8.5</v>
      </c>
      <c r="F3750" s="340">
        <v>10.67</v>
      </c>
    </row>
    <row r="3751" spans="1:6" ht="12.75" customHeight="1" x14ac:dyDescent="0.2">
      <c r="A3751" s="336" t="s">
        <v>5598</v>
      </c>
      <c r="B3751" s="251" t="s">
        <v>8425</v>
      </c>
      <c r="C3751" s="252" t="s">
        <v>21</v>
      </c>
      <c r="D3751" s="337">
        <v>108.83</v>
      </c>
      <c r="E3751" s="337">
        <v>24.13</v>
      </c>
      <c r="F3751" s="337">
        <v>132.96</v>
      </c>
    </row>
    <row r="3752" spans="1:6" ht="12.75" customHeight="1" x14ac:dyDescent="0.25">
      <c r="A3752" s="338" t="s">
        <v>8426</v>
      </c>
      <c r="B3752" s="253" t="s">
        <v>8427</v>
      </c>
      <c r="C3752" s="255"/>
      <c r="D3752" s="340"/>
      <c r="E3752" s="340"/>
      <c r="F3752" s="340"/>
    </row>
    <row r="3753" spans="1:6" ht="12.75" customHeight="1" x14ac:dyDescent="0.25">
      <c r="A3753" s="338" t="s">
        <v>5599</v>
      </c>
      <c r="B3753" s="253" t="s">
        <v>8428</v>
      </c>
      <c r="C3753" s="255" t="s">
        <v>52</v>
      </c>
      <c r="D3753" s="340">
        <v>61.93</v>
      </c>
      <c r="E3753" s="340">
        <v>11.64</v>
      </c>
      <c r="F3753" s="340">
        <v>73.569999999999993</v>
      </c>
    </row>
    <row r="3754" spans="1:6" ht="12.75" customHeight="1" x14ac:dyDescent="0.25">
      <c r="A3754" s="338" t="s">
        <v>5600</v>
      </c>
      <c r="B3754" s="253" t="s">
        <v>8429</v>
      </c>
      <c r="C3754" s="255" t="s">
        <v>52</v>
      </c>
      <c r="D3754" s="340">
        <v>9.65</v>
      </c>
      <c r="E3754" s="340">
        <v>10.18</v>
      </c>
      <c r="F3754" s="340">
        <v>19.829999999999998</v>
      </c>
    </row>
    <row r="3755" spans="1:6" ht="25.5" customHeight="1" x14ac:dyDescent="0.25">
      <c r="A3755" s="338" t="s">
        <v>5601</v>
      </c>
      <c r="B3755" s="254" t="s">
        <v>5602</v>
      </c>
      <c r="C3755" s="255" t="s">
        <v>21</v>
      </c>
      <c r="D3755" s="340">
        <v>14.06</v>
      </c>
      <c r="E3755" s="340">
        <v>21.57</v>
      </c>
      <c r="F3755" s="340">
        <v>35.630000000000003</v>
      </c>
    </row>
    <row r="3756" spans="1:6" ht="12.75" customHeight="1" x14ac:dyDescent="0.2">
      <c r="A3756" s="336" t="s">
        <v>5603</v>
      </c>
      <c r="B3756" s="251" t="s">
        <v>8430</v>
      </c>
      <c r="C3756" s="252" t="s">
        <v>21</v>
      </c>
      <c r="D3756" s="337">
        <v>9</v>
      </c>
      <c r="E3756" s="337">
        <v>13.32</v>
      </c>
      <c r="F3756" s="337">
        <v>22.32</v>
      </c>
    </row>
    <row r="3757" spans="1:6" ht="12.75" customHeight="1" x14ac:dyDescent="0.25">
      <c r="A3757" s="338" t="s">
        <v>5604</v>
      </c>
      <c r="B3757" s="253" t="s">
        <v>8431</v>
      </c>
      <c r="C3757" s="255" t="s">
        <v>21</v>
      </c>
      <c r="D3757" s="340">
        <v>9.11</v>
      </c>
      <c r="E3757" s="340">
        <v>15.43</v>
      </c>
      <c r="F3757" s="340">
        <v>24.54</v>
      </c>
    </row>
    <row r="3758" spans="1:6" ht="12.75" customHeight="1" x14ac:dyDescent="0.25">
      <c r="A3758" s="338" t="s">
        <v>5605</v>
      </c>
      <c r="B3758" s="253" t="s">
        <v>8432</v>
      </c>
      <c r="C3758" s="255" t="s">
        <v>21</v>
      </c>
      <c r="D3758" s="340">
        <v>9.2799999999999994</v>
      </c>
      <c r="E3758" s="340">
        <v>18.54</v>
      </c>
      <c r="F3758" s="340">
        <v>27.82</v>
      </c>
    </row>
    <row r="3759" spans="1:6" ht="25.5" customHeight="1" x14ac:dyDescent="0.25">
      <c r="A3759" s="338" t="s">
        <v>8433</v>
      </c>
      <c r="B3759" s="254" t="s">
        <v>5606</v>
      </c>
      <c r="C3759" s="255"/>
      <c r="D3759" s="340"/>
      <c r="E3759" s="340"/>
      <c r="F3759" s="340"/>
    </row>
    <row r="3760" spans="1:6" ht="25.5" customHeight="1" x14ac:dyDescent="0.25">
      <c r="A3760" s="338" t="s">
        <v>8434</v>
      </c>
      <c r="B3760" s="254" t="s">
        <v>5607</v>
      </c>
      <c r="C3760" s="255"/>
      <c r="D3760" s="340"/>
      <c r="E3760" s="340"/>
      <c r="F3760" s="340"/>
    </row>
    <row r="3761" spans="1:6" ht="25.5" customHeight="1" x14ac:dyDescent="0.25">
      <c r="A3761" s="338" t="s">
        <v>5608</v>
      </c>
      <c r="B3761" s="254" t="s">
        <v>5609</v>
      </c>
      <c r="C3761" s="255" t="s">
        <v>21</v>
      </c>
      <c r="D3761" s="340"/>
      <c r="E3761" s="340">
        <v>11.81</v>
      </c>
      <c r="F3761" s="340">
        <v>11.81</v>
      </c>
    </row>
    <row r="3762" spans="1:6" ht="12.75" customHeight="1" x14ac:dyDescent="0.25">
      <c r="A3762" s="338" t="s">
        <v>5610</v>
      </c>
      <c r="B3762" s="253" t="s">
        <v>5611</v>
      </c>
      <c r="C3762" s="255" t="s">
        <v>21</v>
      </c>
      <c r="D3762" s="340">
        <v>2.5499999999999998</v>
      </c>
      <c r="E3762" s="340">
        <v>4.9000000000000004</v>
      </c>
      <c r="F3762" s="340">
        <v>7.45</v>
      </c>
    </row>
    <row r="3763" spans="1:6" ht="12.75" customHeight="1" x14ac:dyDescent="0.25">
      <c r="A3763" s="338" t="s">
        <v>5612</v>
      </c>
      <c r="B3763" s="253" t="s">
        <v>5613</v>
      </c>
      <c r="C3763" s="255" t="s">
        <v>21</v>
      </c>
      <c r="D3763" s="340">
        <v>2.95</v>
      </c>
      <c r="E3763" s="340">
        <v>3.37</v>
      </c>
      <c r="F3763" s="340">
        <v>6.32</v>
      </c>
    </row>
    <row r="3764" spans="1:6" ht="22.9" customHeight="1" x14ac:dyDescent="0.25">
      <c r="A3764" s="338" t="s">
        <v>5614</v>
      </c>
      <c r="B3764" s="253" t="s">
        <v>5615</v>
      </c>
      <c r="C3764" s="255" t="s">
        <v>569</v>
      </c>
      <c r="D3764" s="340"/>
      <c r="E3764" s="340">
        <v>13.5</v>
      </c>
      <c r="F3764" s="340">
        <v>13.5</v>
      </c>
    </row>
    <row r="3765" spans="1:6" ht="12.75" customHeight="1" x14ac:dyDescent="0.25">
      <c r="A3765" s="338" t="s">
        <v>5616</v>
      </c>
      <c r="B3765" s="253" t="s">
        <v>5617</v>
      </c>
      <c r="C3765" s="255" t="s">
        <v>21</v>
      </c>
      <c r="D3765" s="340"/>
      <c r="E3765" s="340">
        <v>12.65</v>
      </c>
      <c r="F3765" s="340">
        <v>12.65</v>
      </c>
    </row>
    <row r="3766" spans="1:6" ht="25.5" customHeight="1" x14ac:dyDescent="0.25">
      <c r="A3766" s="338" t="s">
        <v>5618</v>
      </c>
      <c r="B3766" s="254" t="s">
        <v>8435</v>
      </c>
      <c r="C3766" s="255" t="s">
        <v>21</v>
      </c>
      <c r="D3766" s="340">
        <v>7.21</v>
      </c>
      <c r="E3766" s="340">
        <v>4.9000000000000004</v>
      </c>
      <c r="F3766" s="340">
        <v>12.11</v>
      </c>
    </row>
    <row r="3767" spans="1:6" ht="25.5" customHeight="1" x14ac:dyDescent="0.25">
      <c r="A3767" s="338" t="s">
        <v>5619</v>
      </c>
      <c r="B3767" s="254" t="s">
        <v>5620</v>
      </c>
      <c r="C3767" s="255" t="s">
        <v>21</v>
      </c>
      <c r="D3767" s="340">
        <v>6.2</v>
      </c>
      <c r="E3767" s="340"/>
      <c r="F3767" s="340">
        <v>6.2</v>
      </c>
    </row>
    <row r="3768" spans="1:6" ht="25.5" customHeight="1" x14ac:dyDescent="0.25">
      <c r="A3768" s="338" t="s">
        <v>8436</v>
      </c>
      <c r="B3768" s="254" t="s">
        <v>5621</v>
      </c>
      <c r="C3768" s="255"/>
      <c r="D3768" s="340"/>
      <c r="E3768" s="340"/>
      <c r="F3768" s="340"/>
    </row>
    <row r="3769" spans="1:6" ht="12.75" customHeight="1" x14ac:dyDescent="0.25">
      <c r="A3769" s="338" t="s">
        <v>5622</v>
      </c>
      <c r="B3769" s="253" t="s">
        <v>5623</v>
      </c>
      <c r="C3769" s="255" t="s">
        <v>569</v>
      </c>
      <c r="D3769" s="340"/>
      <c r="E3769" s="340">
        <v>5.0599999999999996</v>
      </c>
      <c r="F3769" s="340">
        <v>5.0599999999999996</v>
      </c>
    </row>
    <row r="3770" spans="1:6" ht="34.9" customHeight="1" x14ac:dyDescent="0.25">
      <c r="A3770" s="341" t="s">
        <v>5624</v>
      </c>
      <c r="B3770" s="253" t="s">
        <v>5625</v>
      </c>
      <c r="C3770" s="259" t="s">
        <v>569</v>
      </c>
      <c r="D3770" s="343">
        <v>27.38</v>
      </c>
      <c r="E3770" s="343">
        <v>16.87</v>
      </c>
      <c r="F3770" s="343">
        <v>44.25</v>
      </c>
    </row>
    <row r="3771" spans="1:6" ht="12.75" customHeight="1" x14ac:dyDescent="0.25">
      <c r="A3771" s="338" t="s">
        <v>5626</v>
      </c>
      <c r="B3771" s="253" t="s">
        <v>5627</v>
      </c>
      <c r="C3771" s="255" t="s">
        <v>25</v>
      </c>
      <c r="D3771" s="340">
        <v>202.42</v>
      </c>
      <c r="E3771" s="340"/>
      <c r="F3771" s="340">
        <v>202.42</v>
      </c>
    </row>
    <row r="3772" spans="1:6" ht="12.75" customHeight="1" x14ac:dyDescent="0.25">
      <c r="A3772" s="338" t="s">
        <v>5628</v>
      </c>
      <c r="B3772" s="253" t="s">
        <v>5629</v>
      </c>
      <c r="C3772" s="255" t="s">
        <v>569</v>
      </c>
      <c r="D3772" s="340"/>
      <c r="E3772" s="340">
        <v>18.71</v>
      </c>
      <c r="F3772" s="340">
        <v>18.71</v>
      </c>
    </row>
    <row r="3773" spans="1:6" ht="12.75" customHeight="1" x14ac:dyDescent="0.25">
      <c r="A3773" s="338" t="s">
        <v>5630</v>
      </c>
      <c r="B3773" s="253" t="s">
        <v>5631</v>
      </c>
      <c r="C3773" s="255" t="s">
        <v>52</v>
      </c>
      <c r="D3773" s="340"/>
      <c r="E3773" s="340">
        <v>9.35</v>
      </c>
      <c r="F3773" s="340">
        <v>9.35</v>
      </c>
    </row>
    <row r="3774" spans="1:6" ht="12.75" customHeight="1" x14ac:dyDescent="0.25">
      <c r="A3774" s="338" t="s">
        <v>5632</v>
      </c>
      <c r="B3774" s="253" t="s">
        <v>5633</v>
      </c>
      <c r="C3774" s="255" t="s">
        <v>52</v>
      </c>
      <c r="D3774" s="340"/>
      <c r="E3774" s="340">
        <v>9.98</v>
      </c>
      <c r="F3774" s="340">
        <v>9.98</v>
      </c>
    </row>
    <row r="3775" spans="1:6" ht="12.75" customHeight="1" x14ac:dyDescent="0.25">
      <c r="A3775" s="338" t="s">
        <v>8437</v>
      </c>
      <c r="B3775" s="253" t="s">
        <v>5634</v>
      </c>
      <c r="C3775" s="255"/>
      <c r="D3775" s="340"/>
      <c r="E3775" s="340"/>
      <c r="F3775" s="340"/>
    </row>
    <row r="3776" spans="1:6" ht="12.75" customHeight="1" x14ac:dyDescent="0.25">
      <c r="A3776" s="338" t="s">
        <v>5635</v>
      </c>
      <c r="B3776" s="253" t="s">
        <v>5636</v>
      </c>
      <c r="C3776" s="255" t="s">
        <v>836</v>
      </c>
      <c r="D3776" s="340">
        <v>83.32</v>
      </c>
      <c r="E3776" s="340"/>
      <c r="F3776" s="340">
        <v>83.32</v>
      </c>
    </row>
    <row r="3777" spans="1:6" ht="12.75" customHeight="1" x14ac:dyDescent="0.25">
      <c r="A3777" s="338" t="s">
        <v>8438</v>
      </c>
      <c r="B3777" s="253" t="s">
        <v>5637</v>
      </c>
      <c r="C3777" s="255"/>
      <c r="D3777" s="340"/>
      <c r="E3777" s="340"/>
      <c r="F3777" s="340"/>
    </row>
    <row r="3778" spans="1:6" ht="12.75" customHeight="1" x14ac:dyDescent="0.25">
      <c r="A3778" s="338" t="s">
        <v>8439</v>
      </c>
      <c r="B3778" s="253" t="s">
        <v>5638</v>
      </c>
      <c r="C3778" s="255"/>
      <c r="D3778" s="340"/>
      <c r="E3778" s="340"/>
      <c r="F3778" s="340"/>
    </row>
    <row r="3779" spans="1:6" ht="12.75" customHeight="1" x14ac:dyDescent="0.2">
      <c r="A3779" s="336" t="s">
        <v>5639</v>
      </c>
      <c r="B3779" s="251" t="s">
        <v>8440</v>
      </c>
      <c r="C3779" s="252" t="s">
        <v>780</v>
      </c>
      <c r="D3779" s="337">
        <v>116326.84</v>
      </c>
      <c r="E3779" s="337"/>
      <c r="F3779" s="337">
        <v>116326.84</v>
      </c>
    </row>
    <row r="3780" spans="1:6" ht="12.75" customHeight="1" x14ac:dyDescent="0.25">
      <c r="A3780" s="338" t="s">
        <v>5640</v>
      </c>
      <c r="B3780" s="253" t="s">
        <v>8441</v>
      </c>
      <c r="C3780" s="255" t="s">
        <v>780</v>
      </c>
      <c r="D3780" s="340">
        <v>131435</v>
      </c>
      <c r="E3780" s="340"/>
      <c r="F3780" s="340">
        <v>131435</v>
      </c>
    </row>
    <row r="3781" spans="1:6" ht="12.75" customHeight="1" x14ac:dyDescent="0.25">
      <c r="A3781" s="338" t="s">
        <v>5641</v>
      </c>
      <c r="B3781" s="253" t="s">
        <v>8442</v>
      </c>
      <c r="C3781" s="255" t="s">
        <v>780</v>
      </c>
      <c r="D3781" s="340">
        <v>136827.41</v>
      </c>
      <c r="E3781" s="340"/>
      <c r="F3781" s="340">
        <v>136827.41</v>
      </c>
    </row>
    <row r="3782" spans="1:6" ht="12.75" customHeight="1" x14ac:dyDescent="0.25">
      <c r="A3782" s="338" t="s">
        <v>5642</v>
      </c>
      <c r="B3782" s="253" t="s">
        <v>8443</v>
      </c>
      <c r="C3782" s="255" t="s">
        <v>780</v>
      </c>
      <c r="D3782" s="340">
        <v>147515.47</v>
      </c>
      <c r="E3782" s="340"/>
      <c r="F3782" s="340">
        <v>147515.47</v>
      </c>
    </row>
    <row r="3783" spans="1:6" ht="12.75" customHeight="1" x14ac:dyDescent="0.25">
      <c r="A3783" s="338" t="s">
        <v>5643</v>
      </c>
      <c r="B3783" s="253" t="s">
        <v>8444</v>
      </c>
      <c r="C3783" s="255" t="s">
        <v>780</v>
      </c>
      <c r="D3783" s="340">
        <v>142590</v>
      </c>
      <c r="E3783" s="340"/>
      <c r="F3783" s="340">
        <v>142590</v>
      </c>
    </row>
    <row r="3784" spans="1:6" ht="12.75" customHeight="1" x14ac:dyDescent="0.25">
      <c r="A3784" s="338" t="s">
        <v>5644</v>
      </c>
      <c r="B3784" s="253" t="s">
        <v>5645</v>
      </c>
      <c r="C3784" s="255" t="s">
        <v>21</v>
      </c>
      <c r="D3784" s="340">
        <v>937.88</v>
      </c>
      <c r="E3784" s="340"/>
      <c r="F3784" s="340">
        <v>937.88</v>
      </c>
    </row>
    <row r="3785" spans="1:6" ht="12.75" customHeight="1" x14ac:dyDescent="0.2">
      <c r="A3785" s="338" t="s">
        <v>8445</v>
      </c>
      <c r="B3785" s="253" t="s">
        <v>5646</v>
      </c>
      <c r="C3785" s="255"/>
      <c r="D3785" s="340"/>
      <c r="E3785" s="344"/>
      <c r="F3785" s="340"/>
    </row>
    <row r="3786" spans="1:6" ht="12" customHeight="1" x14ac:dyDescent="0.25">
      <c r="A3786" s="333" t="s">
        <v>5647</v>
      </c>
      <c r="B3786" s="247" t="s">
        <v>8446</v>
      </c>
      <c r="C3786" s="269" t="s">
        <v>569</v>
      </c>
      <c r="D3786" s="334">
        <v>482629.81</v>
      </c>
      <c r="E3786" s="335">
        <v>25781.25</v>
      </c>
      <c r="F3786" s="335">
        <v>508411.06</v>
      </c>
    </row>
    <row r="3787" spans="1:6" ht="12.75" customHeight="1" x14ac:dyDescent="0.25">
      <c r="A3787" s="338" t="s">
        <v>5648</v>
      </c>
      <c r="B3787" s="253" t="s">
        <v>8447</v>
      </c>
      <c r="C3787" s="270" t="s">
        <v>569</v>
      </c>
      <c r="D3787" s="340">
        <v>404443.77</v>
      </c>
      <c r="E3787" s="340">
        <v>27463.18</v>
      </c>
      <c r="F3787" s="340">
        <v>431906.95</v>
      </c>
    </row>
    <row r="3788" spans="1:6" ht="12.75" customHeight="1" x14ac:dyDescent="0.25">
      <c r="A3788" s="338" t="s">
        <v>5649</v>
      </c>
      <c r="B3788" s="253" t="s">
        <v>8448</v>
      </c>
      <c r="C3788" s="270" t="s">
        <v>569</v>
      </c>
      <c r="D3788" s="340">
        <v>728866.9</v>
      </c>
      <c r="E3788" s="340">
        <v>24968.75</v>
      </c>
      <c r="F3788" s="340">
        <v>753835.65</v>
      </c>
    </row>
    <row r="3789" spans="1:6" ht="12.75" customHeight="1" x14ac:dyDescent="0.25">
      <c r="A3789" s="338" t="s">
        <v>5650</v>
      </c>
      <c r="B3789" s="253" t="s">
        <v>8449</v>
      </c>
      <c r="C3789" s="270" t="s">
        <v>569</v>
      </c>
      <c r="D3789" s="340">
        <v>266011.5</v>
      </c>
      <c r="E3789" s="340">
        <v>20625</v>
      </c>
      <c r="F3789" s="340">
        <v>286636.5</v>
      </c>
    </row>
    <row r="3790" spans="1:6" ht="12.75" customHeight="1" x14ac:dyDescent="0.25">
      <c r="A3790" s="338" t="s">
        <v>5651</v>
      </c>
      <c r="B3790" s="253" t="s">
        <v>8450</v>
      </c>
      <c r="C3790" s="270" t="s">
        <v>569</v>
      </c>
      <c r="D3790" s="340">
        <v>100803.15</v>
      </c>
      <c r="E3790" s="340">
        <v>12890.63</v>
      </c>
      <c r="F3790" s="340">
        <v>113693.78</v>
      </c>
    </row>
    <row r="3791" spans="1:6" ht="12.75" customHeight="1" x14ac:dyDescent="0.25">
      <c r="A3791" s="338" t="s">
        <v>5652</v>
      </c>
      <c r="B3791" s="253" t="s">
        <v>8451</v>
      </c>
      <c r="C3791" s="270" t="s">
        <v>569</v>
      </c>
      <c r="D3791" s="340">
        <v>20025.560000000001</v>
      </c>
      <c r="E3791" s="340">
        <v>3051.1</v>
      </c>
      <c r="F3791" s="340">
        <v>23076.66</v>
      </c>
    </row>
    <row r="3792" spans="1:6" ht="12.75" customHeight="1" x14ac:dyDescent="0.25">
      <c r="A3792" s="338" t="s">
        <v>5653</v>
      </c>
      <c r="B3792" s="253" t="s">
        <v>8452</v>
      </c>
      <c r="C3792" s="270" t="s">
        <v>569</v>
      </c>
      <c r="D3792" s="340">
        <v>16777.98</v>
      </c>
      <c r="E3792" s="340">
        <v>3051.1</v>
      </c>
      <c r="F3792" s="340">
        <v>19829.080000000002</v>
      </c>
    </row>
    <row r="3793" spans="1:6" ht="12.75" customHeight="1" x14ac:dyDescent="0.2">
      <c r="A3793" s="336" t="s">
        <v>5654</v>
      </c>
      <c r="B3793" s="251" t="s">
        <v>8453</v>
      </c>
      <c r="C3793" s="252" t="s">
        <v>569</v>
      </c>
      <c r="D3793" s="337">
        <v>54883.48</v>
      </c>
      <c r="E3793" s="337">
        <v>6665.88</v>
      </c>
      <c r="F3793" s="337">
        <v>61549.36</v>
      </c>
    </row>
    <row r="3794" spans="1:6" ht="12.75" customHeight="1" x14ac:dyDescent="0.2">
      <c r="A3794" s="338" t="s">
        <v>5655</v>
      </c>
      <c r="B3794" s="253" t="s">
        <v>8454</v>
      </c>
      <c r="C3794" s="270" t="s">
        <v>569</v>
      </c>
      <c r="D3794" s="340">
        <v>50062.49</v>
      </c>
      <c r="E3794" s="344">
        <v>8133.45</v>
      </c>
      <c r="F3794" s="340">
        <v>58195.94</v>
      </c>
    </row>
    <row r="3795" spans="1:6" ht="12.75" customHeight="1" x14ac:dyDescent="0.2">
      <c r="A3795" s="338" t="s">
        <v>5656</v>
      </c>
      <c r="B3795" s="253" t="s">
        <v>8455</v>
      </c>
      <c r="C3795" s="270" t="s">
        <v>569</v>
      </c>
      <c r="D3795" s="340">
        <v>5276.71</v>
      </c>
      <c r="E3795" s="344">
        <v>515.04</v>
      </c>
      <c r="F3795" s="340">
        <v>5791.75</v>
      </c>
    </row>
    <row r="3796" spans="1:6" ht="12.75" customHeight="1" x14ac:dyDescent="0.2">
      <c r="A3796" s="338" t="s">
        <v>5657</v>
      </c>
      <c r="B3796" s="253" t="s">
        <v>8456</v>
      </c>
      <c r="C3796" s="270" t="s">
        <v>569</v>
      </c>
      <c r="D3796" s="340">
        <v>5682.98</v>
      </c>
      <c r="E3796" s="344">
        <v>643.79999999999995</v>
      </c>
      <c r="F3796" s="340">
        <v>6326.78</v>
      </c>
    </row>
    <row r="3797" spans="1:6" ht="25.5" customHeight="1" x14ac:dyDescent="0.25">
      <c r="A3797" s="338" t="s">
        <v>5658</v>
      </c>
      <c r="B3797" s="254" t="s">
        <v>8457</v>
      </c>
      <c r="C3797" s="270" t="s">
        <v>569</v>
      </c>
      <c r="D3797" s="340">
        <v>7020.43</v>
      </c>
      <c r="E3797" s="339">
        <v>772.56</v>
      </c>
      <c r="F3797" s="340">
        <v>7792.99</v>
      </c>
    </row>
    <row r="3798" spans="1:6" ht="25.5" customHeight="1" x14ac:dyDescent="0.25">
      <c r="A3798" s="338" t="s">
        <v>5659</v>
      </c>
      <c r="B3798" s="254" t="s">
        <v>8458</v>
      </c>
      <c r="C3798" s="270" t="s">
        <v>569</v>
      </c>
      <c r="D3798" s="340">
        <v>7075.25</v>
      </c>
      <c r="E3798" s="339">
        <v>836.94</v>
      </c>
      <c r="F3798" s="340">
        <v>7912.19</v>
      </c>
    </row>
    <row r="3799" spans="1:6" ht="12.75" customHeight="1" x14ac:dyDescent="0.25">
      <c r="A3799" s="338" t="s">
        <v>5660</v>
      </c>
      <c r="B3799" s="253" t="s">
        <v>8459</v>
      </c>
      <c r="C3799" s="270" t="s">
        <v>569</v>
      </c>
      <c r="D3799" s="340">
        <v>5490.52</v>
      </c>
      <c r="E3799" s="340">
        <v>403.15</v>
      </c>
      <c r="F3799" s="340">
        <v>5893.67</v>
      </c>
    </row>
    <row r="3800" spans="1:6" ht="12.75" customHeight="1" x14ac:dyDescent="0.2">
      <c r="A3800" s="336" t="s">
        <v>5661</v>
      </c>
      <c r="B3800" s="251" t="s">
        <v>8460</v>
      </c>
      <c r="C3800" s="252" t="s">
        <v>569</v>
      </c>
      <c r="D3800" s="337">
        <v>5385.31</v>
      </c>
      <c r="E3800" s="337">
        <v>403.15</v>
      </c>
      <c r="F3800" s="337">
        <v>5788.46</v>
      </c>
    </row>
    <row r="3801" spans="1:6" ht="12.75" customHeight="1" x14ac:dyDescent="0.2">
      <c r="A3801" s="336" t="s">
        <v>5662</v>
      </c>
      <c r="B3801" s="251" t="s">
        <v>8461</v>
      </c>
      <c r="C3801" s="252" t="s">
        <v>569</v>
      </c>
      <c r="D3801" s="337">
        <v>5683.57</v>
      </c>
      <c r="E3801" s="337">
        <v>403.15</v>
      </c>
      <c r="F3801" s="337">
        <v>6086.72</v>
      </c>
    </row>
    <row r="3802" spans="1:6" ht="25.5" customHeight="1" x14ac:dyDescent="0.25">
      <c r="A3802" s="338" t="s">
        <v>5663</v>
      </c>
      <c r="B3802" s="254" t="s">
        <v>5664</v>
      </c>
      <c r="C3802" s="270" t="s">
        <v>52</v>
      </c>
      <c r="D3802" s="340">
        <v>9.9499999999999993</v>
      </c>
      <c r="E3802" s="340">
        <v>11.19</v>
      </c>
      <c r="F3802" s="340">
        <v>21.14</v>
      </c>
    </row>
    <row r="3803" spans="1:6" ht="25.5" customHeight="1" x14ac:dyDescent="0.25">
      <c r="A3803" s="338" t="s">
        <v>5665</v>
      </c>
      <c r="B3803" s="254" t="s">
        <v>5666</v>
      </c>
      <c r="C3803" s="270" t="s">
        <v>52</v>
      </c>
      <c r="D3803" s="340">
        <v>15.09</v>
      </c>
      <c r="E3803" s="340">
        <v>11.19</v>
      </c>
      <c r="F3803" s="340">
        <v>26.28</v>
      </c>
    </row>
    <row r="3804" spans="1:6" ht="12.75" customHeight="1" x14ac:dyDescent="0.25">
      <c r="A3804" s="338" t="s">
        <v>5667</v>
      </c>
      <c r="B3804" s="253" t="s">
        <v>5668</v>
      </c>
      <c r="C3804" s="270" t="s">
        <v>52</v>
      </c>
      <c r="D3804" s="340">
        <v>24.75</v>
      </c>
      <c r="E3804" s="340">
        <v>11.19</v>
      </c>
      <c r="F3804" s="340">
        <v>35.94</v>
      </c>
    </row>
    <row r="3805" spans="1:6" ht="12.75" customHeight="1" x14ac:dyDescent="0.25">
      <c r="A3805" s="338" t="s">
        <v>5669</v>
      </c>
      <c r="B3805" s="253" t="s">
        <v>5670</v>
      </c>
      <c r="C3805" s="270" t="s">
        <v>21</v>
      </c>
      <c r="D3805" s="340">
        <v>83.88</v>
      </c>
      <c r="E3805" s="340">
        <v>80.48</v>
      </c>
      <c r="F3805" s="340">
        <v>164.36</v>
      </c>
    </row>
    <row r="3806" spans="1:6" ht="12.75" customHeight="1" x14ac:dyDescent="0.25">
      <c r="A3806" s="338" t="s">
        <v>5671</v>
      </c>
      <c r="B3806" s="253" t="s">
        <v>8462</v>
      </c>
      <c r="C3806" s="270" t="s">
        <v>21</v>
      </c>
      <c r="D3806" s="340">
        <v>5369.12</v>
      </c>
      <c r="E3806" s="340"/>
      <c r="F3806" s="340">
        <v>5369.12</v>
      </c>
    </row>
    <row r="3807" spans="1:6" ht="12.75" customHeight="1" x14ac:dyDescent="0.25">
      <c r="A3807" s="338" t="s">
        <v>5672</v>
      </c>
      <c r="B3807" s="253" t="s">
        <v>5673</v>
      </c>
      <c r="C3807" s="270" t="s">
        <v>21</v>
      </c>
      <c r="D3807" s="340">
        <v>2046.97</v>
      </c>
      <c r="E3807" s="340">
        <v>104.52</v>
      </c>
      <c r="F3807" s="340">
        <v>2151.4899999999998</v>
      </c>
    </row>
    <row r="3808" spans="1:6" ht="12.75" customHeight="1" x14ac:dyDescent="0.25">
      <c r="A3808" s="338" t="s">
        <v>5674</v>
      </c>
      <c r="B3808" s="253" t="s">
        <v>5675</v>
      </c>
      <c r="C3808" s="270" t="s">
        <v>21</v>
      </c>
      <c r="D3808" s="340">
        <v>1680.35</v>
      </c>
      <c r="E3808" s="340">
        <v>80.77</v>
      </c>
      <c r="F3808" s="340">
        <v>1761.12</v>
      </c>
    </row>
    <row r="3809" spans="1:6" ht="25.5" customHeight="1" x14ac:dyDescent="0.25">
      <c r="A3809" s="338" t="s">
        <v>5676</v>
      </c>
      <c r="B3809" s="254" t="s">
        <v>5677</v>
      </c>
      <c r="C3809" s="270" t="s">
        <v>21</v>
      </c>
      <c r="D3809" s="340">
        <v>1283.54</v>
      </c>
      <c r="E3809" s="339">
        <v>71.27</v>
      </c>
      <c r="F3809" s="340">
        <v>1354.81</v>
      </c>
    </row>
    <row r="3810" spans="1:6" ht="25.5" customHeight="1" x14ac:dyDescent="0.25">
      <c r="A3810" s="338" t="s">
        <v>5678</v>
      </c>
      <c r="B3810" s="254" t="s">
        <v>5679</v>
      </c>
      <c r="C3810" s="270" t="s">
        <v>569</v>
      </c>
      <c r="D3810" s="340"/>
      <c r="E3810" s="340">
        <v>303.88</v>
      </c>
      <c r="F3810" s="340">
        <v>303.88</v>
      </c>
    </row>
    <row r="3811" spans="1:6" ht="12.75" customHeight="1" x14ac:dyDescent="0.2">
      <c r="A3811" s="338" t="s">
        <v>5680</v>
      </c>
      <c r="B3811" s="253" t="s">
        <v>8463</v>
      </c>
      <c r="C3811" s="270" t="s">
        <v>569</v>
      </c>
      <c r="D3811" s="344">
        <v>7265.91</v>
      </c>
      <c r="E3811" s="340">
        <v>1287.5999999999999</v>
      </c>
      <c r="F3811" s="340">
        <v>8553.51</v>
      </c>
    </row>
    <row r="3812" spans="1:6" ht="12.75" customHeight="1" x14ac:dyDescent="0.2">
      <c r="A3812" s="336" t="s">
        <v>5681</v>
      </c>
      <c r="B3812" s="251" t="s">
        <v>5682</v>
      </c>
      <c r="C3812" s="252" t="s">
        <v>569</v>
      </c>
      <c r="D3812" s="337">
        <v>156.91999999999999</v>
      </c>
      <c r="E3812" s="337">
        <v>38.01</v>
      </c>
      <c r="F3812" s="337">
        <v>194.93</v>
      </c>
    </row>
    <row r="3813" spans="1:6" ht="25.5" customHeight="1" x14ac:dyDescent="0.25">
      <c r="A3813" s="338" t="s">
        <v>5683</v>
      </c>
      <c r="B3813" s="254" t="s">
        <v>8464</v>
      </c>
      <c r="C3813" s="270" t="s">
        <v>569</v>
      </c>
      <c r="D3813" s="340">
        <v>1149.01</v>
      </c>
      <c r="E3813" s="340">
        <v>109.27</v>
      </c>
      <c r="F3813" s="340">
        <v>1258.28</v>
      </c>
    </row>
    <row r="3814" spans="1:6" ht="22.9" customHeight="1" x14ac:dyDescent="0.25">
      <c r="A3814" s="338" t="s">
        <v>5684</v>
      </c>
      <c r="B3814" s="253" t="s">
        <v>5685</v>
      </c>
      <c r="C3814" s="270" t="s">
        <v>21</v>
      </c>
      <c r="D3814" s="340">
        <v>4102.97</v>
      </c>
      <c r="E3814" s="340">
        <v>166.29</v>
      </c>
      <c r="F3814" s="340">
        <v>4269.26</v>
      </c>
    </row>
    <row r="3815" spans="1:6" ht="12.75" customHeight="1" x14ac:dyDescent="0.2">
      <c r="A3815" s="336" t="s">
        <v>5686</v>
      </c>
      <c r="B3815" s="251" t="s">
        <v>5687</v>
      </c>
      <c r="C3815" s="252" t="s">
        <v>52</v>
      </c>
      <c r="D3815" s="337">
        <v>4143.6400000000003</v>
      </c>
      <c r="E3815" s="337">
        <v>41.47</v>
      </c>
      <c r="F3815" s="337">
        <v>4185.1099999999997</v>
      </c>
    </row>
    <row r="3816" spans="1:6" ht="12.75" customHeight="1" x14ac:dyDescent="0.25">
      <c r="A3816" s="338" t="s">
        <v>5688</v>
      </c>
      <c r="B3816" s="253" t="s">
        <v>5689</v>
      </c>
      <c r="C3816" s="270" t="s">
        <v>569</v>
      </c>
      <c r="D3816" s="340">
        <v>87.72</v>
      </c>
      <c r="E3816" s="340">
        <v>38.01</v>
      </c>
      <c r="F3816" s="340">
        <v>125.73</v>
      </c>
    </row>
    <row r="3817" spans="1:6" ht="22.9" customHeight="1" x14ac:dyDescent="0.25">
      <c r="A3817" s="338" t="s">
        <v>5690</v>
      </c>
      <c r="B3817" s="253" t="s">
        <v>5691</v>
      </c>
      <c r="C3817" s="270" t="s">
        <v>569</v>
      </c>
      <c r="D3817" s="340">
        <v>88.16</v>
      </c>
      <c r="E3817" s="340">
        <v>38.01</v>
      </c>
      <c r="F3817" s="340">
        <v>126.17</v>
      </c>
    </row>
    <row r="3818" spans="1:6" ht="25.5" customHeight="1" x14ac:dyDescent="0.25">
      <c r="A3818" s="338" t="s">
        <v>5692</v>
      </c>
      <c r="B3818" s="254" t="s">
        <v>5693</v>
      </c>
      <c r="C3818" s="270" t="s">
        <v>569</v>
      </c>
      <c r="D3818" s="340">
        <v>315.88</v>
      </c>
      <c r="E3818" s="340">
        <v>38.01</v>
      </c>
      <c r="F3818" s="340">
        <v>353.89</v>
      </c>
    </row>
    <row r="3819" spans="1:6" ht="12.75" customHeight="1" x14ac:dyDescent="0.25">
      <c r="A3819" s="338" t="s">
        <v>5694</v>
      </c>
      <c r="B3819" s="253" t="s">
        <v>5695</v>
      </c>
      <c r="C3819" s="270" t="s">
        <v>569</v>
      </c>
      <c r="D3819" s="340">
        <v>247.38</v>
      </c>
      <c r="E3819" s="340">
        <v>38.01</v>
      </c>
      <c r="F3819" s="340">
        <v>285.39</v>
      </c>
    </row>
    <row r="3820" spans="1:6" ht="12.75" customHeight="1" x14ac:dyDescent="0.25">
      <c r="A3820" s="338" t="s">
        <v>5696</v>
      </c>
      <c r="B3820" s="253" t="s">
        <v>8465</v>
      </c>
      <c r="C3820" s="270" t="s">
        <v>21</v>
      </c>
      <c r="D3820" s="340">
        <v>2658.12</v>
      </c>
      <c r="E3820" s="340">
        <v>232.8</v>
      </c>
      <c r="F3820" s="340">
        <v>2890.92</v>
      </c>
    </row>
    <row r="3821" spans="1:6" ht="12.75" customHeight="1" x14ac:dyDescent="0.25">
      <c r="A3821" s="338" t="s">
        <v>5697</v>
      </c>
      <c r="B3821" s="253" t="s">
        <v>8466</v>
      </c>
      <c r="C3821" s="270" t="s">
        <v>21</v>
      </c>
      <c r="D3821" s="340">
        <v>1933.73</v>
      </c>
      <c r="E3821" s="340">
        <v>95.02</v>
      </c>
      <c r="F3821" s="340">
        <v>2028.75</v>
      </c>
    </row>
    <row r="3822" spans="1:6" ht="12.75" customHeight="1" x14ac:dyDescent="0.25">
      <c r="A3822" s="338" t="s">
        <v>5698</v>
      </c>
      <c r="B3822" s="253" t="s">
        <v>8467</v>
      </c>
      <c r="C3822" s="270" t="s">
        <v>21</v>
      </c>
      <c r="D3822" s="340">
        <v>1622.31</v>
      </c>
      <c r="E3822" s="340">
        <v>47.51</v>
      </c>
      <c r="F3822" s="340">
        <v>1669.82</v>
      </c>
    </row>
    <row r="3823" spans="1:6" ht="12.75" customHeight="1" x14ac:dyDescent="0.2">
      <c r="A3823" s="336" t="s">
        <v>5699</v>
      </c>
      <c r="B3823" s="251" t="s">
        <v>5700</v>
      </c>
      <c r="C3823" s="252" t="s">
        <v>21</v>
      </c>
      <c r="D3823" s="337">
        <v>1517.43</v>
      </c>
      <c r="E3823" s="337">
        <v>104.52</v>
      </c>
      <c r="F3823" s="337">
        <v>1621.95</v>
      </c>
    </row>
    <row r="3824" spans="1:6" ht="12.75" customHeight="1" x14ac:dyDescent="0.25">
      <c r="A3824" s="338" t="s">
        <v>5701</v>
      </c>
      <c r="B3824" s="253" t="s">
        <v>5702</v>
      </c>
      <c r="C3824" s="270" t="s">
        <v>21</v>
      </c>
      <c r="D3824" s="340">
        <v>1848.63</v>
      </c>
      <c r="E3824" s="340">
        <v>137.78</v>
      </c>
      <c r="F3824" s="340">
        <v>1986.41</v>
      </c>
    </row>
    <row r="3825" spans="1:6" ht="12.75" customHeight="1" x14ac:dyDescent="0.25">
      <c r="A3825" s="338" t="s">
        <v>5703</v>
      </c>
      <c r="B3825" s="253" t="s">
        <v>5704</v>
      </c>
      <c r="C3825" s="270" t="s">
        <v>21</v>
      </c>
      <c r="D3825" s="340">
        <v>3190.43</v>
      </c>
      <c r="E3825" s="340">
        <v>228.05</v>
      </c>
      <c r="F3825" s="340">
        <v>3418.48</v>
      </c>
    </row>
    <row r="3826" spans="1:6" ht="22.9" customHeight="1" x14ac:dyDescent="0.25">
      <c r="A3826" s="338" t="s">
        <v>5705</v>
      </c>
      <c r="B3826" s="253" t="s">
        <v>5706</v>
      </c>
      <c r="C3826" s="270" t="s">
        <v>21</v>
      </c>
      <c r="D3826" s="340">
        <v>2370.33</v>
      </c>
      <c r="E3826" s="340">
        <v>171.03</v>
      </c>
      <c r="F3826" s="340">
        <v>2541.36</v>
      </c>
    </row>
    <row r="3827" spans="1:6" ht="12.75" customHeight="1" x14ac:dyDescent="0.25">
      <c r="A3827" s="338" t="s">
        <v>5707</v>
      </c>
      <c r="B3827" s="253" t="s">
        <v>5708</v>
      </c>
      <c r="C3827" s="270" t="s">
        <v>21</v>
      </c>
      <c r="D3827" s="340">
        <v>1734</v>
      </c>
      <c r="E3827" s="340">
        <v>118.78</v>
      </c>
      <c r="F3827" s="340">
        <v>1852.78</v>
      </c>
    </row>
    <row r="3828" spans="1:6" ht="34.5" customHeight="1" x14ac:dyDescent="0.25">
      <c r="A3828" s="341" t="s">
        <v>5709</v>
      </c>
      <c r="B3828" s="253" t="s">
        <v>5710</v>
      </c>
      <c r="C3828" s="273" t="s">
        <v>21</v>
      </c>
      <c r="D3828" s="343">
        <v>1459.31</v>
      </c>
      <c r="E3828" s="343">
        <v>95.02</v>
      </c>
      <c r="F3828" s="343">
        <v>1554.33</v>
      </c>
    </row>
    <row r="3829" spans="1:6" ht="12" customHeight="1" x14ac:dyDescent="0.25">
      <c r="A3829" s="333" t="s">
        <v>5711</v>
      </c>
      <c r="B3829" s="247" t="s">
        <v>5712</v>
      </c>
      <c r="C3829" s="247" t="s">
        <v>21</v>
      </c>
      <c r="D3829" s="334">
        <v>1305.31</v>
      </c>
      <c r="E3829" s="335">
        <v>80.77</v>
      </c>
      <c r="F3829" s="335">
        <v>1386.08</v>
      </c>
    </row>
    <row r="3830" spans="1:6" ht="34.15" customHeight="1" x14ac:dyDescent="0.25">
      <c r="A3830" s="341" t="s">
        <v>5713</v>
      </c>
      <c r="B3830" s="253" t="s">
        <v>5714</v>
      </c>
      <c r="C3830" s="265" t="s">
        <v>21</v>
      </c>
      <c r="D3830" s="343">
        <v>1098.99</v>
      </c>
      <c r="E3830" s="343">
        <v>71.27</v>
      </c>
      <c r="F3830" s="343">
        <v>1170.26</v>
      </c>
    </row>
    <row r="3831" spans="1:6" ht="25.5" customHeight="1" x14ac:dyDescent="0.25">
      <c r="A3831" s="338" t="s">
        <v>5715</v>
      </c>
      <c r="B3831" s="254" t="s">
        <v>5716</v>
      </c>
      <c r="C3831" s="264" t="s">
        <v>21</v>
      </c>
      <c r="D3831" s="340">
        <v>1598.65</v>
      </c>
      <c r="E3831" s="340">
        <v>95.02</v>
      </c>
      <c r="F3831" s="340">
        <v>1693.67</v>
      </c>
    </row>
    <row r="3832" spans="1:6" ht="25.5" customHeight="1" x14ac:dyDescent="0.25">
      <c r="A3832" s="338" t="s">
        <v>5717</v>
      </c>
      <c r="B3832" s="254" t="s">
        <v>5718</v>
      </c>
      <c r="C3832" s="264" t="s">
        <v>21</v>
      </c>
      <c r="D3832" s="340">
        <v>1085.3900000000001</v>
      </c>
      <c r="E3832" s="340">
        <v>57.01</v>
      </c>
      <c r="F3832" s="340">
        <v>1142.4000000000001</v>
      </c>
    </row>
    <row r="3833" spans="1:6" ht="25.5" customHeight="1" x14ac:dyDescent="0.25">
      <c r="A3833" s="338" t="s">
        <v>5719</v>
      </c>
      <c r="B3833" s="254" t="s">
        <v>5720</v>
      </c>
      <c r="C3833" s="264" t="s">
        <v>569</v>
      </c>
      <c r="D3833" s="340">
        <v>173.72</v>
      </c>
      <c r="E3833" s="340">
        <v>42.76</v>
      </c>
      <c r="F3833" s="340">
        <v>216.48</v>
      </c>
    </row>
    <row r="3834" spans="1:6" ht="25.5" customHeight="1" x14ac:dyDescent="0.25">
      <c r="A3834" s="338" t="s">
        <v>5721</v>
      </c>
      <c r="B3834" s="254" t="s">
        <v>5722</v>
      </c>
      <c r="C3834" s="264" t="s">
        <v>569</v>
      </c>
      <c r="D3834" s="340">
        <v>269.07</v>
      </c>
      <c r="E3834" s="340">
        <v>57.01</v>
      </c>
      <c r="F3834" s="340">
        <v>326.08</v>
      </c>
    </row>
    <row r="3835" spans="1:6" ht="12.75" customHeight="1" x14ac:dyDescent="0.2">
      <c r="A3835" s="336" t="s">
        <v>8468</v>
      </c>
      <c r="B3835" s="251" t="s">
        <v>5723</v>
      </c>
      <c r="C3835" s="252"/>
      <c r="D3835" s="337"/>
      <c r="E3835" s="337"/>
      <c r="F3835" s="337"/>
    </row>
    <row r="3836" spans="1:6" ht="12.75" customHeight="1" x14ac:dyDescent="0.25">
      <c r="A3836" s="338" t="s">
        <v>5724</v>
      </c>
      <c r="B3836" s="253" t="s">
        <v>8469</v>
      </c>
      <c r="C3836" s="264" t="s">
        <v>569</v>
      </c>
      <c r="D3836" s="340">
        <v>6874.72</v>
      </c>
      <c r="E3836" s="340">
        <v>1931.4</v>
      </c>
      <c r="F3836" s="340">
        <v>8806.1200000000008</v>
      </c>
    </row>
    <row r="3837" spans="1:6" ht="12.75" customHeight="1" x14ac:dyDescent="0.25">
      <c r="A3837" s="338" t="s">
        <v>5725</v>
      </c>
      <c r="B3837" s="253" t="s">
        <v>8470</v>
      </c>
      <c r="C3837" s="264" t="s">
        <v>569</v>
      </c>
      <c r="D3837" s="340">
        <v>21798.3</v>
      </c>
      <c r="E3837" s="340">
        <v>4506.6000000000004</v>
      </c>
      <c r="F3837" s="340">
        <v>26304.9</v>
      </c>
    </row>
    <row r="3838" spans="1:6" ht="22.9" customHeight="1" x14ac:dyDescent="0.25">
      <c r="A3838" s="338" t="s">
        <v>5726</v>
      </c>
      <c r="B3838" s="253" t="s">
        <v>8471</v>
      </c>
      <c r="C3838" s="264" t="s">
        <v>569</v>
      </c>
      <c r="D3838" s="340">
        <v>10238.31</v>
      </c>
      <c r="E3838" s="340">
        <v>248.82</v>
      </c>
      <c r="F3838" s="340">
        <v>10487.13</v>
      </c>
    </row>
    <row r="3839" spans="1:6" ht="22.9" customHeight="1" x14ac:dyDescent="0.25">
      <c r="A3839" s="338" t="s">
        <v>5727</v>
      </c>
      <c r="B3839" s="253" t="s">
        <v>8472</v>
      </c>
      <c r="C3839" s="264" t="s">
        <v>569</v>
      </c>
      <c r="D3839" s="340">
        <v>8163.56</v>
      </c>
      <c r="E3839" s="340">
        <v>248.82</v>
      </c>
      <c r="F3839" s="340">
        <v>8412.3799999999992</v>
      </c>
    </row>
    <row r="3840" spans="1:6" ht="12.75" customHeight="1" x14ac:dyDescent="0.25">
      <c r="A3840" s="338" t="s">
        <v>5728</v>
      </c>
      <c r="B3840" s="253" t="s">
        <v>8473</v>
      </c>
      <c r="C3840" s="264" t="s">
        <v>569</v>
      </c>
      <c r="D3840" s="340">
        <v>5355.34</v>
      </c>
      <c r="E3840" s="340">
        <v>248.82</v>
      </c>
      <c r="F3840" s="340">
        <v>5604.16</v>
      </c>
    </row>
    <row r="3841" spans="1:6" ht="22.9" customHeight="1" x14ac:dyDescent="0.25">
      <c r="A3841" s="338" t="s">
        <v>5729</v>
      </c>
      <c r="B3841" s="253" t="s">
        <v>8474</v>
      </c>
      <c r="C3841" s="264" t="s">
        <v>569</v>
      </c>
      <c r="D3841" s="340">
        <v>4598.21</v>
      </c>
      <c r="E3841" s="340">
        <v>248.82</v>
      </c>
      <c r="F3841" s="340">
        <v>4847.03</v>
      </c>
    </row>
    <row r="3842" spans="1:6" ht="22.9" customHeight="1" x14ac:dyDescent="0.25">
      <c r="A3842" s="338" t="s">
        <v>5730</v>
      </c>
      <c r="B3842" s="253" t="s">
        <v>8475</v>
      </c>
      <c r="C3842" s="264" t="s">
        <v>569</v>
      </c>
      <c r="D3842" s="340">
        <v>15334.92</v>
      </c>
      <c r="E3842" s="340">
        <v>583.4</v>
      </c>
      <c r="F3842" s="340">
        <v>15918.32</v>
      </c>
    </row>
    <row r="3843" spans="1:6" ht="12.75" customHeight="1" x14ac:dyDescent="0.2">
      <c r="A3843" s="336" t="s">
        <v>8476</v>
      </c>
      <c r="B3843" s="251" t="s">
        <v>8477</v>
      </c>
      <c r="C3843" s="252"/>
      <c r="D3843" s="337"/>
      <c r="E3843" s="337"/>
      <c r="F3843" s="337"/>
    </row>
    <row r="3844" spans="1:6" ht="12.75" customHeight="1" x14ac:dyDescent="0.2">
      <c r="A3844" s="338" t="s">
        <v>5731</v>
      </c>
      <c r="B3844" s="253" t="s">
        <v>8478</v>
      </c>
      <c r="C3844" s="264" t="s">
        <v>569</v>
      </c>
      <c r="D3844" s="340">
        <v>205.62</v>
      </c>
      <c r="E3844" s="344">
        <v>2.0699999999999998</v>
      </c>
      <c r="F3844" s="340">
        <v>207.69</v>
      </c>
    </row>
    <row r="3845" spans="1:6" ht="25.5" customHeight="1" x14ac:dyDescent="0.25">
      <c r="A3845" s="338" t="s">
        <v>5732</v>
      </c>
      <c r="B3845" s="254" t="s">
        <v>8479</v>
      </c>
      <c r="C3845" s="264" t="s">
        <v>569</v>
      </c>
      <c r="D3845" s="340">
        <v>11.05</v>
      </c>
      <c r="E3845" s="340">
        <v>12.44</v>
      </c>
      <c r="F3845" s="340">
        <v>23.49</v>
      </c>
    </row>
    <row r="3846" spans="1:6" ht="25.5" customHeight="1" x14ac:dyDescent="0.25">
      <c r="A3846" s="338" t="s">
        <v>5733</v>
      </c>
      <c r="B3846" s="254" t="s">
        <v>8480</v>
      </c>
      <c r="C3846" s="264" t="s">
        <v>569</v>
      </c>
      <c r="D3846" s="340">
        <v>226.16</v>
      </c>
      <c r="E3846" s="340">
        <v>2.0699999999999998</v>
      </c>
      <c r="F3846" s="340">
        <v>228.23</v>
      </c>
    </row>
    <row r="3847" spans="1:6" ht="25.5" customHeight="1" x14ac:dyDescent="0.25">
      <c r="A3847" s="338" t="s">
        <v>5734</v>
      </c>
      <c r="B3847" s="254" t="s">
        <v>8481</v>
      </c>
      <c r="C3847" s="264" t="s">
        <v>569</v>
      </c>
      <c r="D3847" s="340">
        <v>2793.48</v>
      </c>
      <c r="E3847" s="340">
        <v>12.66</v>
      </c>
      <c r="F3847" s="340">
        <v>2806.14</v>
      </c>
    </row>
    <row r="3848" spans="1:6" ht="25.5" customHeight="1" x14ac:dyDescent="0.25">
      <c r="A3848" s="338" t="s">
        <v>5735</v>
      </c>
      <c r="B3848" s="254" t="s">
        <v>8482</v>
      </c>
      <c r="C3848" s="264" t="s">
        <v>569</v>
      </c>
      <c r="D3848" s="340">
        <v>2414.48</v>
      </c>
      <c r="E3848" s="340">
        <v>19</v>
      </c>
      <c r="F3848" s="340">
        <v>2433.48</v>
      </c>
    </row>
    <row r="3849" spans="1:6" ht="25.5" customHeight="1" x14ac:dyDescent="0.25">
      <c r="A3849" s="338" t="s">
        <v>5736</v>
      </c>
      <c r="B3849" s="254" t="s">
        <v>5737</v>
      </c>
      <c r="C3849" s="264" t="s">
        <v>569</v>
      </c>
      <c r="D3849" s="340">
        <v>982.71</v>
      </c>
      <c r="E3849" s="340">
        <v>14.78</v>
      </c>
      <c r="F3849" s="340">
        <v>997.49</v>
      </c>
    </row>
    <row r="3850" spans="1:6" ht="12.75" customHeight="1" x14ac:dyDescent="0.2">
      <c r="A3850" s="336" t="s">
        <v>5738</v>
      </c>
      <c r="B3850" s="251" t="s">
        <v>8483</v>
      </c>
      <c r="C3850" s="252" t="s">
        <v>569</v>
      </c>
      <c r="D3850" s="337">
        <v>2536.86</v>
      </c>
      <c r="E3850" s="337">
        <v>19</v>
      </c>
      <c r="F3850" s="337">
        <v>2555.86</v>
      </c>
    </row>
    <row r="3851" spans="1:6" ht="12.75" customHeight="1" x14ac:dyDescent="0.25">
      <c r="A3851" s="338" t="s">
        <v>5739</v>
      </c>
      <c r="B3851" s="253" t="s">
        <v>5740</v>
      </c>
      <c r="C3851" s="264" t="s">
        <v>569</v>
      </c>
      <c r="D3851" s="340">
        <v>386.02</v>
      </c>
      <c r="E3851" s="340">
        <v>19</v>
      </c>
      <c r="F3851" s="340">
        <v>405.02</v>
      </c>
    </row>
    <row r="3852" spans="1:6" ht="12.75" customHeight="1" x14ac:dyDescent="0.25">
      <c r="A3852" s="338" t="s">
        <v>5741</v>
      </c>
      <c r="B3852" s="253" t="s">
        <v>8484</v>
      </c>
      <c r="C3852" s="264" t="s">
        <v>569</v>
      </c>
      <c r="D3852" s="340">
        <v>2107.39</v>
      </c>
      <c r="E3852" s="340">
        <v>19</v>
      </c>
      <c r="F3852" s="340">
        <v>2126.39</v>
      </c>
    </row>
    <row r="3853" spans="1:6" ht="12.75" customHeight="1" x14ac:dyDescent="0.25">
      <c r="A3853" s="338" t="s">
        <v>5742</v>
      </c>
      <c r="B3853" s="253" t="s">
        <v>8485</v>
      </c>
      <c r="C3853" s="264" t="s">
        <v>569</v>
      </c>
      <c r="D3853" s="340">
        <v>964.21</v>
      </c>
      <c r="E3853" s="340">
        <v>12.66</v>
      </c>
      <c r="F3853" s="340">
        <v>976.87</v>
      </c>
    </row>
    <row r="3854" spans="1:6" ht="25.5" customHeight="1" x14ac:dyDescent="0.25">
      <c r="A3854" s="338" t="s">
        <v>5743</v>
      </c>
      <c r="B3854" s="254" t="s">
        <v>5744</v>
      </c>
      <c r="C3854" s="264" t="s">
        <v>569</v>
      </c>
      <c r="D3854" s="340">
        <v>2145.12</v>
      </c>
      <c r="E3854" s="340">
        <v>14.78</v>
      </c>
      <c r="F3854" s="340">
        <v>2159.9</v>
      </c>
    </row>
    <row r="3855" spans="1:6" ht="25.5" customHeight="1" x14ac:dyDescent="0.25">
      <c r="A3855" s="338" t="s">
        <v>5745</v>
      </c>
      <c r="B3855" s="254" t="s">
        <v>8486</v>
      </c>
      <c r="C3855" s="264" t="s">
        <v>569</v>
      </c>
      <c r="D3855" s="340">
        <v>119.59</v>
      </c>
      <c r="E3855" s="340">
        <v>6.22</v>
      </c>
      <c r="F3855" s="340">
        <v>125.81</v>
      </c>
    </row>
    <row r="3856" spans="1:6" ht="25.5" customHeight="1" x14ac:dyDescent="0.25">
      <c r="A3856" s="338" t="s">
        <v>5746</v>
      </c>
      <c r="B3856" s="254" t="s">
        <v>5747</v>
      </c>
      <c r="C3856" s="264" t="s">
        <v>569</v>
      </c>
      <c r="D3856" s="340">
        <v>246.55</v>
      </c>
      <c r="E3856" s="340">
        <v>62.78</v>
      </c>
      <c r="F3856" s="340">
        <v>309.33</v>
      </c>
    </row>
    <row r="3857" spans="1:6" ht="12.75" customHeight="1" x14ac:dyDescent="0.2">
      <c r="A3857" s="336" t="s">
        <v>5748</v>
      </c>
      <c r="B3857" s="251" t="s">
        <v>5749</v>
      </c>
      <c r="C3857" s="252" t="s">
        <v>569</v>
      </c>
      <c r="D3857" s="337">
        <v>1641.6</v>
      </c>
      <c r="E3857" s="337">
        <v>42.98</v>
      </c>
      <c r="F3857" s="337">
        <v>1684.58</v>
      </c>
    </row>
    <row r="3858" spans="1:6" ht="12.75" customHeight="1" x14ac:dyDescent="0.2">
      <c r="A3858" s="336" t="s">
        <v>5750</v>
      </c>
      <c r="B3858" s="251" t="s">
        <v>5751</v>
      </c>
      <c r="C3858" s="252" t="s">
        <v>569</v>
      </c>
      <c r="D3858" s="337">
        <v>343.92</v>
      </c>
      <c r="E3858" s="337">
        <v>31.1</v>
      </c>
      <c r="F3858" s="337">
        <v>375.02</v>
      </c>
    </row>
    <row r="3859" spans="1:6" ht="12.75" customHeight="1" x14ac:dyDescent="0.2">
      <c r="A3859" s="338" t="s">
        <v>5752</v>
      </c>
      <c r="B3859" s="253" t="s">
        <v>8487</v>
      </c>
      <c r="C3859" s="264" t="s">
        <v>569</v>
      </c>
      <c r="D3859" s="344">
        <v>179.58</v>
      </c>
      <c r="E3859" s="340">
        <v>62.78</v>
      </c>
      <c r="F3859" s="340">
        <v>242.36</v>
      </c>
    </row>
    <row r="3860" spans="1:6" ht="12.75" customHeight="1" x14ac:dyDescent="0.25">
      <c r="A3860" s="338" t="s">
        <v>5753</v>
      </c>
      <c r="B3860" s="253" t="s">
        <v>8488</v>
      </c>
      <c r="C3860" s="264" t="s">
        <v>569</v>
      </c>
      <c r="D3860" s="340">
        <v>74.33</v>
      </c>
      <c r="E3860" s="340">
        <v>68.489999999999995</v>
      </c>
      <c r="F3860" s="340">
        <v>142.82</v>
      </c>
    </row>
    <row r="3861" spans="1:6" ht="12.75" customHeight="1" x14ac:dyDescent="0.25">
      <c r="A3861" s="338" t="s">
        <v>5754</v>
      </c>
      <c r="B3861" s="253" t="s">
        <v>5755</v>
      </c>
      <c r="C3861" s="264" t="s">
        <v>569</v>
      </c>
      <c r="D3861" s="340">
        <v>1121.8900000000001</v>
      </c>
      <c r="E3861" s="340">
        <v>62.78</v>
      </c>
      <c r="F3861" s="340">
        <v>1184.67</v>
      </c>
    </row>
    <row r="3862" spans="1:6" ht="12.75" customHeight="1" x14ac:dyDescent="0.2">
      <c r="A3862" s="338" t="s">
        <v>5756</v>
      </c>
      <c r="B3862" s="253" t="s">
        <v>8489</v>
      </c>
      <c r="C3862" s="264" t="s">
        <v>569</v>
      </c>
      <c r="D3862" s="344">
        <v>1047.73</v>
      </c>
      <c r="E3862" s="340">
        <v>62.78</v>
      </c>
      <c r="F3862" s="340">
        <v>1110.51</v>
      </c>
    </row>
    <row r="3863" spans="1:6" ht="12.75" customHeight="1" x14ac:dyDescent="0.2">
      <c r="A3863" s="338" t="s">
        <v>5757</v>
      </c>
      <c r="B3863" s="253" t="s">
        <v>8490</v>
      </c>
      <c r="C3863" s="264" t="s">
        <v>569</v>
      </c>
      <c r="D3863" s="344">
        <v>1983.15</v>
      </c>
      <c r="E3863" s="340">
        <v>62.78</v>
      </c>
      <c r="F3863" s="340">
        <v>2045.93</v>
      </c>
    </row>
    <row r="3864" spans="1:6" ht="25.5" customHeight="1" x14ac:dyDescent="0.25">
      <c r="A3864" s="338" t="s">
        <v>5758</v>
      </c>
      <c r="B3864" s="254" t="s">
        <v>5759</v>
      </c>
      <c r="C3864" s="264" t="s">
        <v>569</v>
      </c>
      <c r="D3864" s="340">
        <v>3667.68</v>
      </c>
      <c r="E3864" s="340">
        <v>285.7</v>
      </c>
      <c r="F3864" s="340">
        <v>3953.38</v>
      </c>
    </row>
    <row r="3865" spans="1:6" ht="12.75" customHeight="1" x14ac:dyDescent="0.2">
      <c r="A3865" s="338" t="s">
        <v>5760</v>
      </c>
      <c r="B3865" s="253" t="s">
        <v>5761</v>
      </c>
      <c r="C3865" s="264" t="s">
        <v>569</v>
      </c>
      <c r="D3865" s="340">
        <v>2948.2</v>
      </c>
      <c r="E3865" s="344">
        <v>167.45</v>
      </c>
      <c r="F3865" s="340">
        <v>3115.65</v>
      </c>
    </row>
    <row r="3866" spans="1:6" ht="12.75" customHeight="1" x14ac:dyDescent="0.2">
      <c r="A3866" s="336" t="s">
        <v>5762</v>
      </c>
      <c r="B3866" s="251" t="s">
        <v>5763</v>
      </c>
      <c r="C3866" s="252" t="s">
        <v>569</v>
      </c>
      <c r="D3866" s="337">
        <v>4368.8500000000004</v>
      </c>
      <c r="E3866" s="337">
        <v>167.45</v>
      </c>
      <c r="F3866" s="337">
        <v>4536.3</v>
      </c>
    </row>
    <row r="3867" spans="1:6" ht="12.75" customHeight="1" x14ac:dyDescent="0.2">
      <c r="A3867" s="338" t="s">
        <v>5764</v>
      </c>
      <c r="B3867" s="253" t="s">
        <v>5765</v>
      </c>
      <c r="C3867" s="264" t="s">
        <v>569</v>
      </c>
      <c r="D3867" s="344">
        <v>751.47</v>
      </c>
      <c r="E3867" s="340">
        <v>192.1</v>
      </c>
      <c r="F3867" s="340">
        <v>943.57</v>
      </c>
    </row>
    <row r="3868" spans="1:6" ht="12" customHeight="1" x14ac:dyDescent="0.25">
      <c r="A3868" s="333" t="s">
        <v>8491</v>
      </c>
      <c r="B3868" s="247" t="s">
        <v>8492</v>
      </c>
      <c r="C3868" s="247"/>
      <c r="D3868" s="334"/>
      <c r="E3868" s="335"/>
      <c r="F3868" s="335"/>
    </row>
    <row r="3869" spans="1:6" ht="12.75" customHeight="1" x14ac:dyDescent="0.25">
      <c r="A3869" s="338" t="s">
        <v>5766</v>
      </c>
      <c r="B3869" s="253" t="s">
        <v>5767</v>
      </c>
      <c r="C3869" s="264" t="s">
        <v>780</v>
      </c>
      <c r="D3869" s="340">
        <v>1014.81</v>
      </c>
      <c r="E3869" s="340">
        <v>10.9</v>
      </c>
      <c r="F3869" s="340">
        <v>1025.71</v>
      </c>
    </row>
    <row r="3870" spans="1:6" ht="12.75" customHeight="1" x14ac:dyDescent="0.2">
      <c r="A3870" s="338" t="s">
        <v>5768</v>
      </c>
      <c r="B3870" s="253" t="s">
        <v>5769</v>
      </c>
      <c r="C3870" s="264" t="s">
        <v>780</v>
      </c>
      <c r="D3870" s="340">
        <v>1263.7</v>
      </c>
      <c r="E3870" s="344">
        <v>10.9</v>
      </c>
      <c r="F3870" s="340">
        <v>1274.5999999999999</v>
      </c>
    </row>
    <row r="3871" spans="1:6" ht="12.75" customHeight="1" x14ac:dyDescent="0.2">
      <c r="A3871" s="338" t="s">
        <v>5770</v>
      </c>
      <c r="B3871" s="253" t="s">
        <v>5771</v>
      </c>
      <c r="C3871" s="264" t="s">
        <v>780</v>
      </c>
      <c r="D3871" s="344">
        <v>1270.77</v>
      </c>
      <c r="E3871" s="340">
        <v>440.47</v>
      </c>
      <c r="F3871" s="340">
        <v>1711.24</v>
      </c>
    </row>
    <row r="3872" spans="1:6" ht="24" customHeight="1" x14ac:dyDescent="0.25">
      <c r="A3872" s="338" t="s">
        <v>5772</v>
      </c>
      <c r="B3872" s="253" t="s">
        <v>5773</v>
      </c>
      <c r="C3872" s="264" t="s">
        <v>780</v>
      </c>
      <c r="D3872" s="339">
        <v>1461.45</v>
      </c>
      <c r="E3872" s="340">
        <v>469.64</v>
      </c>
      <c r="F3872" s="340">
        <v>1931.09</v>
      </c>
    </row>
    <row r="3873" spans="1:6" ht="12.75" customHeight="1" x14ac:dyDescent="0.2">
      <c r="A3873" s="338" t="s">
        <v>5774</v>
      </c>
      <c r="B3873" s="253" t="s">
        <v>5775</v>
      </c>
      <c r="C3873" s="264" t="s">
        <v>780</v>
      </c>
      <c r="D3873" s="344">
        <v>1773.65</v>
      </c>
      <c r="E3873" s="340">
        <v>527.98</v>
      </c>
      <c r="F3873" s="340">
        <v>2301.63</v>
      </c>
    </row>
    <row r="3874" spans="1:6" ht="12.75" customHeight="1" x14ac:dyDescent="0.2">
      <c r="A3874" s="336" t="s">
        <v>5776</v>
      </c>
      <c r="B3874" s="251" t="s">
        <v>5777</v>
      </c>
      <c r="C3874" s="252" t="s">
        <v>780</v>
      </c>
      <c r="D3874" s="337">
        <v>2299.23</v>
      </c>
      <c r="E3874" s="337">
        <v>557.15</v>
      </c>
      <c r="F3874" s="337">
        <v>2856.38</v>
      </c>
    </row>
    <row r="3875" spans="1:6" ht="12.75" customHeight="1" x14ac:dyDescent="0.2">
      <c r="A3875" s="338" t="s">
        <v>5778</v>
      </c>
      <c r="B3875" s="253" t="s">
        <v>5779</v>
      </c>
      <c r="C3875" s="264" t="s">
        <v>32</v>
      </c>
      <c r="D3875" s="340">
        <v>25.99</v>
      </c>
      <c r="E3875" s="344">
        <v>24.12</v>
      </c>
      <c r="F3875" s="340">
        <v>50.11</v>
      </c>
    </row>
    <row r="3876" spans="1:6" ht="12.75" customHeight="1" x14ac:dyDescent="0.2">
      <c r="A3876" s="336" t="s">
        <v>5780</v>
      </c>
      <c r="B3876" s="251" t="s">
        <v>5781</v>
      </c>
      <c r="C3876" s="252" t="s">
        <v>569</v>
      </c>
      <c r="D3876" s="337">
        <v>193.34</v>
      </c>
      <c r="E3876" s="337">
        <v>13.49</v>
      </c>
      <c r="F3876" s="337">
        <v>206.83</v>
      </c>
    </row>
    <row r="3877" spans="1:6" ht="12.75" customHeight="1" x14ac:dyDescent="0.2">
      <c r="A3877" s="336" t="s">
        <v>8493</v>
      </c>
      <c r="B3877" s="251" t="s">
        <v>5782</v>
      </c>
      <c r="C3877" s="252"/>
      <c r="D3877" s="337"/>
      <c r="E3877" s="337"/>
      <c r="F3877" s="337"/>
    </row>
    <row r="3878" spans="1:6" ht="25.5" customHeight="1" x14ac:dyDescent="0.25">
      <c r="A3878" s="338" t="s">
        <v>8494</v>
      </c>
      <c r="B3878" s="254" t="s">
        <v>5783</v>
      </c>
      <c r="C3878" s="264"/>
      <c r="D3878" s="340"/>
      <c r="E3878" s="339"/>
      <c r="F3878" s="340"/>
    </row>
    <row r="3879" spans="1:6" ht="25.5" customHeight="1" x14ac:dyDescent="0.25">
      <c r="A3879" s="338" t="s">
        <v>5784</v>
      </c>
      <c r="B3879" s="254" t="s">
        <v>5785</v>
      </c>
      <c r="C3879" s="264" t="s">
        <v>569</v>
      </c>
      <c r="D3879" s="340">
        <v>4633.87</v>
      </c>
      <c r="E3879" s="339">
        <v>20.74</v>
      </c>
      <c r="F3879" s="340">
        <v>4654.6099999999997</v>
      </c>
    </row>
    <row r="3880" spans="1:6" ht="25.5" customHeight="1" x14ac:dyDescent="0.25">
      <c r="A3880" s="338" t="s">
        <v>5786</v>
      </c>
      <c r="B3880" s="254" t="s">
        <v>5787</v>
      </c>
      <c r="C3880" s="264" t="s">
        <v>52</v>
      </c>
      <c r="D3880" s="340">
        <v>2689.74</v>
      </c>
      <c r="E3880" s="339"/>
      <c r="F3880" s="340">
        <v>2689.74</v>
      </c>
    </row>
    <row r="3881" spans="1:6" ht="25.5" customHeight="1" x14ac:dyDescent="0.25">
      <c r="A3881" s="338" t="s">
        <v>5788</v>
      </c>
      <c r="B3881" s="254" t="s">
        <v>5789</v>
      </c>
      <c r="C3881" s="264" t="s">
        <v>52</v>
      </c>
      <c r="D3881" s="340">
        <v>2912.22</v>
      </c>
      <c r="E3881" s="339"/>
      <c r="F3881" s="340">
        <v>2912.22</v>
      </c>
    </row>
    <row r="3882" spans="1:6" ht="25.5" customHeight="1" x14ac:dyDescent="0.25">
      <c r="A3882" s="338" t="s">
        <v>8495</v>
      </c>
      <c r="B3882" s="254" t="s">
        <v>8496</v>
      </c>
      <c r="C3882" s="264"/>
      <c r="D3882" s="340"/>
      <c r="E3882" s="339"/>
      <c r="F3882" s="340"/>
    </row>
    <row r="3883" spans="1:6" ht="12.75" customHeight="1" x14ac:dyDescent="0.2">
      <c r="A3883" s="338" t="s">
        <v>5790</v>
      </c>
      <c r="B3883" s="253" t="s">
        <v>8497</v>
      </c>
      <c r="C3883" s="264" t="s">
        <v>21</v>
      </c>
      <c r="D3883" s="340">
        <v>10615.42</v>
      </c>
      <c r="E3883" s="344"/>
      <c r="F3883" s="340">
        <v>10615.42</v>
      </c>
    </row>
    <row r="3884" spans="1:6" ht="12.75" customHeight="1" x14ac:dyDescent="0.2">
      <c r="A3884" s="336" t="s">
        <v>5791</v>
      </c>
      <c r="B3884" s="251" t="s">
        <v>8498</v>
      </c>
      <c r="C3884" s="252" t="s">
        <v>21</v>
      </c>
      <c r="D3884" s="337">
        <v>8859.23</v>
      </c>
      <c r="E3884" s="337"/>
      <c r="F3884" s="337">
        <v>8859.23</v>
      </c>
    </row>
    <row r="3885" spans="1:6" ht="25.5" customHeight="1" x14ac:dyDescent="0.25">
      <c r="A3885" s="338" t="s">
        <v>5792</v>
      </c>
      <c r="B3885" s="254" t="s">
        <v>8499</v>
      </c>
      <c r="C3885" s="264" t="s">
        <v>21</v>
      </c>
      <c r="D3885" s="340">
        <v>4549.53</v>
      </c>
      <c r="E3885" s="340"/>
      <c r="F3885" s="340">
        <v>4549.53</v>
      </c>
    </row>
    <row r="3886" spans="1:6" ht="25.5" customHeight="1" x14ac:dyDescent="0.25">
      <c r="A3886" s="338" t="s">
        <v>8500</v>
      </c>
      <c r="B3886" s="254" t="s">
        <v>5793</v>
      </c>
      <c r="C3886" s="264"/>
      <c r="D3886" s="340"/>
      <c r="E3886" s="340"/>
      <c r="F3886" s="340"/>
    </row>
    <row r="3887" spans="1:6" ht="25.5" customHeight="1" x14ac:dyDescent="0.25">
      <c r="A3887" s="338" t="s">
        <v>8501</v>
      </c>
      <c r="B3887" s="254" t="s">
        <v>5794</v>
      </c>
      <c r="C3887" s="264"/>
      <c r="D3887" s="340"/>
      <c r="E3887" s="340"/>
      <c r="F3887" s="340"/>
    </row>
    <row r="3888" spans="1:6" ht="25.5" customHeight="1" x14ac:dyDescent="0.25">
      <c r="A3888" s="338" t="s">
        <v>5795</v>
      </c>
      <c r="B3888" s="254" t="s">
        <v>5796</v>
      </c>
      <c r="C3888" s="264" t="s">
        <v>21</v>
      </c>
      <c r="D3888" s="340">
        <v>1900.79</v>
      </c>
      <c r="E3888" s="340"/>
      <c r="F3888" s="340">
        <v>1900.79</v>
      </c>
    </row>
    <row r="3889" spans="1:6" ht="25.5" customHeight="1" x14ac:dyDescent="0.25">
      <c r="A3889" s="338" t="s">
        <v>8502</v>
      </c>
      <c r="B3889" s="254" t="s">
        <v>5797</v>
      </c>
      <c r="C3889" s="264"/>
      <c r="D3889" s="340"/>
      <c r="E3889" s="340"/>
      <c r="F3889" s="340"/>
    </row>
    <row r="3890" spans="1:6" ht="25.5" customHeight="1" x14ac:dyDescent="0.25">
      <c r="A3890" s="338" t="s">
        <v>5798</v>
      </c>
      <c r="B3890" s="254" t="s">
        <v>5799</v>
      </c>
      <c r="C3890" s="264" t="s">
        <v>21</v>
      </c>
      <c r="D3890" s="340">
        <v>2248.36</v>
      </c>
      <c r="E3890" s="340"/>
      <c r="F3890" s="340">
        <v>2248.36</v>
      </c>
    </row>
    <row r="3891" spans="1:6" ht="25.5" customHeight="1" x14ac:dyDescent="0.25">
      <c r="A3891" s="338" t="s">
        <v>8503</v>
      </c>
      <c r="B3891" s="254" t="s">
        <v>5800</v>
      </c>
      <c r="C3891" s="264"/>
      <c r="D3891" s="340"/>
      <c r="E3891" s="340"/>
      <c r="F3891" s="340"/>
    </row>
    <row r="3892" spans="1:6" ht="25.5" customHeight="1" x14ac:dyDescent="0.25">
      <c r="A3892" s="338" t="s">
        <v>8504</v>
      </c>
      <c r="B3892" s="254" t="s">
        <v>5801</v>
      </c>
      <c r="C3892" s="264"/>
      <c r="D3892" s="340"/>
      <c r="E3892" s="340"/>
      <c r="F3892" s="340"/>
    </row>
    <row r="3893" spans="1:6" ht="25.5" customHeight="1" x14ac:dyDescent="0.25">
      <c r="A3893" s="338" t="s">
        <v>5802</v>
      </c>
      <c r="B3893" s="254" t="s">
        <v>5803</v>
      </c>
      <c r="C3893" s="264" t="s">
        <v>569</v>
      </c>
      <c r="D3893" s="340">
        <v>951</v>
      </c>
      <c r="E3893" s="340">
        <v>12.44</v>
      </c>
      <c r="F3893" s="340">
        <v>963.44</v>
      </c>
    </row>
    <row r="3894" spans="1:6" ht="34.15" customHeight="1" x14ac:dyDescent="0.25">
      <c r="A3894" s="341" t="s">
        <v>5804</v>
      </c>
      <c r="B3894" s="253" t="s">
        <v>5805</v>
      </c>
      <c r="C3894" s="265" t="s">
        <v>569</v>
      </c>
      <c r="D3894" s="343">
        <v>11627.64</v>
      </c>
      <c r="E3894" s="343"/>
      <c r="F3894" s="343">
        <v>11627.64</v>
      </c>
    </row>
    <row r="3895" spans="1:6" ht="34.9" customHeight="1" x14ac:dyDescent="0.25">
      <c r="A3895" s="341" t="s">
        <v>5806</v>
      </c>
      <c r="B3895" s="253" t="s">
        <v>5807</v>
      </c>
      <c r="C3895" s="265" t="s">
        <v>780</v>
      </c>
      <c r="D3895" s="343">
        <v>200.06</v>
      </c>
      <c r="E3895" s="343">
        <v>41.47</v>
      </c>
      <c r="F3895" s="343">
        <v>241.53</v>
      </c>
    </row>
    <row r="3896" spans="1:6" ht="34.15" customHeight="1" x14ac:dyDescent="0.25">
      <c r="A3896" s="341" t="s">
        <v>5808</v>
      </c>
      <c r="B3896" s="253" t="s">
        <v>8505</v>
      </c>
      <c r="C3896" s="265" t="s">
        <v>780</v>
      </c>
      <c r="D3896" s="343">
        <v>2940.72</v>
      </c>
      <c r="E3896" s="343"/>
      <c r="F3896" s="343">
        <v>2940.72</v>
      </c>
    </row>
    <row r="3897" spans="1:6" ht="34.9" customHeight="1" x14ac:dyDescent="0.25">
      <c r="A3897" s="341" t="s">
        <v>5809</v>
      </c>
      <c r="B3897" s="253" t="s">
        <v>8506</v>
      </c>
      <c r="C3897" s="265" t="s">
        <v>780</v>
      </c>
      <c r="D3897" s="343">
        <v>6029.55</v>
      </c>
      <c r="E3897" s="343"/>
      <c r="F3897" s="343">
        <v>6029.55</v>
      </c>
    </row>
    <row r="3898" spans="1:6" ht="25.5" customHeight="1" x14ac:dyDescent="0.25">
      <c r="A3898" s="338" t="s">
        <v>5810</v>
      </c>
      <c r="B3898" s="254" t="s">
        <v>5811</v>
      </c>
      <c r="C3898" s="264" t="s">
        <v>780</v>
      </c>
      <c r="D3898" s="340">
        <v>1365.04</v>
      </c>
      <c r="E3898" s="340">
        <v>103.68</v>
      </c>
      <c r="F3898" s="340">
        <v>1468.72</v>
      </c>
    </row>
    <row r="3899" spans="1:6" ht="25.5" customHeight="1" x14ac:dyDescent="0.25">
      <c r="A3899" s="338" t="s">
        <v>5812</v>
      </c>
      <c r="B3899" s="254" t="s">
        <v>5813</v>
      </c>
      <c r="C3899" s="264" t="s">
        <v>569</v>
      </c>
      <c r="D3899" s="340">
        <v>2901.58</v>
      </c>
      <c r="E3899" s="340">
        <v>12.44</v>
      </c>
      <c r="F3899" s="340">
        <v>2914.02</v>
      </c>
    </row>
    <row r="3900" spans="1:6" ht="12" customHeight="1" x14ac:dyDescent="0.25">
      <c r="A3900" s="333" t="s">
        <v>5814</v>
      </c>
      <c r="B3900" s="247" t="s">
        <v>8507</v>
      </c>
      <c r="C3900" s="247" t="s">
        <v>780</v>
      </c>
      <c r="D3900" s="334">
        <v>2960.07</v>
      </c>
      <c r="E3900" s="335">
        <v>566.16</v>
      </c>
      <c r="F3900" s="335">
        <v>3526.23</v>
      </c>
    </row>
    <row r="3901" spans="1:6" ht="25.5" customHeight="1" x14ac:dyDescent="0.25">
      <c r="A3901" s="338" t="s">
        <v>8508</v>
      </c>
      <c r="B3901" s="254" t="s">
        <v>5815</v>
      </c>
      <c r="C3901" s="264"/>
      <c r="D3901" s="340"/>
      <c r="E3901" s="340"/>
      <c r="F3901" s="340"/>
    </row>
    <row r="3902" spans="1:6" ht="12.75" customHeight="1" x14ac:dyDescent="0.25">
      <c r="A3902" s="338" t="s">
        <v>5816</v>
      </c>
      <c r="B3902" s="253" t="s">
        <v>8509</v>
      </c>
      <c r="C3902" s="264" t="s">
        <v>569</v>
      </c>
      <c r="D3902" s="340">
        <v>4313.91</v>
      </c>
      <c r="E3902" s="340">
        <v>923.12</v>
      </c>
      <c r="F3902" s="340">
        <v>5237.03</v>
      </c>
    </row>
    <row r="3903" spans="1:6" ht="12.75" customHeight="1" x14ac:dyDescent="0.25">
      <c r="A3903" s="338" t="s">
        <v>5817</v>
      </c>
      <c r="B3903" s="253" t="s">
        <v>5818</v>
      </c>
      <c r="C3903" s="264" t="s">
        <v>569</v>
      </c>
      <c r="D3903" s="340">
        <v>799.57</v>
      </c>
      <c r="E3903" s="340">
        <v>288.48</v>
      </c>
      <c r="F3903" s="340">
        <v>1088.05</v>
      </c>
    </row>
    <row r="3904" spans="1:6" ht="12.75" customHeight="1" x14ac:dyDescent="0.25">
      <c r="A3904" s="338" t="s">
        <v>5819</v>
      </c>
      <c r="B3904" s="253" t="s">
        <v>5820</v>
      </c>
      <c r="C3904" s="264" t="s">
        <v>569</v>
      </c>
      <c r="D3904" s="340">
        <v>1282.55</v>
      </c>
      <c r="E3904" s="340">
        <v>288.48</v>
      </c>
      <c r="F3904" s="340">
        <v>1571.03</v>
      </c>
    </row>
    <row r="3905" spans="1:6" ht="12.75" customHeight="1" x14ac:dyDescent="0.25">
      <c r="A3905" s="338" t="s">
        <v>5821</v>
      </c>
      <c r="B3905" s="253" t="s">
        <v>5822</v>
      </c>
      <c r="C3905" s="264" t="s">
        <v>569</v>
      </c>
      <c r="D3905" s="340">
        <v>1241.83</v>
      </c>
      <c r="E3905" s="340">
        <v>288.48</v>
      </c>
      <c r="F3905" s="340">
        <v>1530.31</v>
      </c>
    </row>
    <row r="3906" spans="1:6" ht="25.5" customHeight="1" x14ac:dyDescent="0.25">
      <c r="A3906" s="338" t="s">
        <v>5823</v>
      </c>
      <c r="B3906" s="254" t="s">
        <v>5824</v>
      </c>
      <c r="C3906" s="264" t="s">
        <v>569</v>
      </c>
      <c r="D3906" s="340">
        <v>2604.59</v>
      </c>
      <c r="E3906" s="339">
        <v>576.95000000000005</v>
      </c>
      <c r="F3906" s="340">
        <v>3181.54</v>
      </c>
    </row>
    <row r="3907" spans="1:6" ht="12.75" customHeight="1" x14ac:dyDescent="0.25">
      <c r="A3907" s="338" t="s">
        <v>5825</v>
      </c>
      <c r="B3907" s="253" t="s">
        <v>5826</v>
      </c>
      <c r="C3907" s="264" t="s">
        <v>569</v>
      </c>
      <c r="D3907" s="340">
        <v>1010.21</v>
      </c>
      <c r="E3907" s="340">
        <v>9.1999999999999993</v>
      </c>
      <c r="F3907" s="340">
        <v>1019.41</v>
      </c>
    </row>
    <row r="3908" spans="1:6" ht="12.75" customHeight="1" x14ac:dyDescent="0.25">
      <c r="A3908" s="338" t="s">
        <v>5827</v>
      </c>
      <c r="B3908" s="253" t="s">
        <v>5828</v>
      </c>
      <c r="C3908" s="264" t="s">
        <v>569</v>
      </c>
      <c r="D3908" s="340">
        <v>12.01</v>
      </c>
      <c r="E3908" s="340">
        <v>20.74</v>
      </c>
      <c r="F3908" s="340">
        <v>32.75</v>
      </c>
    </row>
    <row r="3909" spans="1:6" ht="12.75" customHeight="1" x14ac:dyDescent="0.25">
      <c r="A3909" s="338" t="s">
        <v>5829</v>
      </c>
      <c r="B3909" s="253" t="s">
        <v>8510</v>
      </c>
      <c r="C3909" s="264" t="s">
        <v>569</v>
      </c>
      <c r="D3909" s="340">
        <v>1120.8800000000001</v>
      </c>
      <c r="E3909" s="340">
        <v>165.88</v>
      </c>
      <c r="F3909" s="340">
        <v>1286.76</v>
      </c>
    </row>
    <row r="3910" spans="1:6" ht="12.75" customHeight="1" x14ac:dyDescent="0.2">
      <c r="A3910" s="338" t="s">
        <v>5830</v>
      </c>
      <c r="B3910" s="253" t="s">
        <v>5831</v>
      </c>
      <c r="C3910" s="264" t="s">
        <v>569</v>
      </c>
      <c r="D3910" s="344">
        <v>182.67</v>
      </c>
      <c r="E3910" s="340">
        <v>41.47</v>
      </c>
      <c r="F3910" s="340">
        <v>224.14</v>
      </c>
    </row>
    <row r="3911" spans="1:6" ht="25.5" customHeight="1" x14ac:dyDescent="0.25">
      <c r="A3911" s="338" t="s">
        <v>5832</v>
      </c>
      <c r="B3911" s="254" t="s">
        <v>8511</v>
      </c>
      <c r="C3911" s="264" t="s">
        <v>569</v>
      </c>
      <c r="D3911" s="340">
        <v>514.96</v>
      </c>
      <c r="E3911" s="340">
        <v>12.44</v>
      </c>
      <c r="F3911" s="340">
        <v>527.4</v>
      </c>
    </row>
    <row r="3912" spans="1:6" ht="12.75" customHeight="1" x14ac:dyDescent="0.25">
      <c r="A3912" s="338" t="s">
        <v>5833</v>
      </c>
      <c r="B3912" s="253" t="s">
        <v>8512</v>
      </c>
      <c r="C3912" s="264" t="s">
        <v>569</v>
      </c>
      <c r="D3912" s="340">
        <v>949.95</v>
      </c>
      <c r="E3912" s="340">
        <v>169.42</v>
      </c>
      <c r="F3912" s="340">
        <v>1119.3699999999999</v>
      </c>
    </row>
    <row r="3913" spans="1:6" ht="22.9" customHeight="1" x14ac:dyDescent="0.25">
      <c r="A3913" s="338" t="s">
        <v>5834</v>
      </c>
      <c r="B3913" s="253" t="s">
        <v>8513</v>
      </c>
      <c r="C3913" s="264" t="s">
        <v>569</v>
      </c>
      <c r="D3913" s="340">
        <v>3589.28</v>
      </c>
      <c r="E3913" s="340">
        <v>169.42</v>
      </c>
      <c r="F3913" s="340">
        <v>3758.7</v>
      </c>
    </row>
    <row r="3914" spans="1:6" ht="12.75" customHeight="1" x14ac:dyDescent="0.25">
      <c r="A3914" s="338" t="s">
        <v>5835</v>
      </c>
      <c r="B3914" s="253" t="s">
        <v>8514</v>
      </c>
      <c r="C3914" s="264" t="s">
        <v>569</v>
      </c>
      <c r="D3914" s="340">
        <v>10266.68</v>
      </c>
      <c r="E3914" s="340">
        <v>169.42</v>
      </c>
      <c r="F3914" s="340">
        <v>10436.1</v>
      </c>
    </row>
    <row r="3915" spans="1:6" ht="12.75" customHeight="1" x14ac:dyDescent="0.25">
      <c r="A3915" s="338" t="s">
        <v>5836</v>
      </c>
      <c r="B3915" s="253" t="s">
        <v>5837</v>
      </c>
      <c r="C3915" s="264" t="s">
        <v>569</v>
      </c>
      <c r="D3915" s="340">
        <v>1533.62</v>
      </c>
      <c r="E3915" s="340">
        <v>3.07</v>
      </c>
      <c r="F3915" s="340">
        <v>1536.69</v>
      </c>
    </row>
    <row r="3916" spans="1:6" ht="12.75" customHeight="1" x14ac:dyDescent="0.25">
      <c r="A3916" s="338" t="s">
        <v>5838</v>
      </c>
      <c r="B3916" s="253" t="s">
        <v>8515</v>
      </c>
      <c r="C3916" s="264" t="s">
        <v>780</v>
      </c>
      <c r="D3916" s="340">
        <v>10509.91</v>
      </c>
      <c r="E3916" s="340">
        <v>219.11</v>
      </c>
      <c r="F3916" s="340">
        <v>10729.02</v>
      </c>
    </row>
    <row r="3917" spans="1:6" ht="12.75" customHeight="1" x14ac:dyDescent="0.25">
      <c r="A3917" s="338" t="s">
        <v>5839</v>
      </c>
      <c r="B3917" s="253" t="s">
        <v>8516</v>
      </c>
      <c r="C3917" s="264" t="s">
        <v>780</v>
      </c>
      <c r="D3917" s="340">
        <v>15887.12</v>
      </c>
      <c r="E3917" s="340">
        <v>219.11</v>
      </c>
      <c r="F3917" s="340">
        <v>16106.23</v>
      </c>
    </row>
    <row r="3918" spans="1:6" ht="12.75" customHeight="1" x14ac:dyDescent="0.25">
      <c r="A3918" s="338" t="s">
        <v>5840</v>
      </c>
      <c r="B3918" s="253" t="s">
        <v>5841</v>
      </c>
      <c r="C3918" s="264" t="s">
        <v>569</v>
      </c>
      <c r="D3918" s="340">
        <v>1252.26</v>
      </c>
      <c r="E3918" s="340">
        <v>146.07</v>
      </c>
      <c r="F3918" s="340">
        <v>1398.33</v>
      </c>
    </row>
    <row r="3919" spans="1:6" ht="12.75" customHeight="1" x14ac:dyDescent="0.25">
      <c r="A3919" s="338" t="s">
        <v>5842</v>
      </c>
      <c r="B3919" s="253" t="s">
        <v>8517</v>
      </c>
      <c r="C3919" s="264" t="s">
        <v>569</v>
      </c>
      <c r="D3919" s="340">
        <v>1582.21</v>
      </c>
      <c r="E3919" s="340">
        <v>219.11</v>
      </c>
      <c r="F3919" s="340">
        <v>1801.32</v>
      </c>
    </row>
    <row r="3920" spans="1:6" ht="25.5" customHeight="1" x14ac:dyDescent="0.25">
      <c r="A3920" s="338" t="s">
        <v>5843</v>
      </c>
      <c r="B3920" s="254" t="s">
        <v>8518</v>
      </c>
      <c r="C3920" s="264" t="s">
        <v>569</v>
      </c>
      <c r="D3920" s="340">
        <v>3869.96</v>
      </c>
      <c r="E3920" s="340">
        <v>288.48</v>
      </c>
      <c r="F3920" s="340">
        <v>4158.4399999999996</v>
      </c>
    </row>
    <row r="3921" spans="1:6" ht="25.5" customHeight="1" x14ac:dyDescent="0.25">
      <c r="A3921" s="338" t="s">
        <v>8519</v>
      </c>
      <c r="B3921" s="254" t="s">
        <v>8520</v>
      </c>
      <c r="C3921" s="264"/>
      <c r="D3921" s="340"/>
      <c r="E3921" s="340"/>
      <c r="F3921" s="340"/>
    </row>
    <row r="3922" spans="1:6" ht="25.5" customHeight="1" x14ac:dyDescent="0.25">
      <c r="A3922" s="338" t="s">
        <v>5844</v>
      </c>
      <c r="B3922" s="254" t="s">
        <v>5845</v>
      </c>
      <c r="C3922" s="264" t="s">
        <v>569</v>
      </c>
      <c r="D3922" s="340">
        <v>19.97</v>
      </c>
      <c r="E3922" s="340">
        <v>11.54</v>
      </c>
      <c r="F3922" s="340">
        <v>31.51</v>
      </c>
    </row>
    <row r="3923" spans="1:6" ht="12.75" customHeight="1" x14ac:dyDescent="0.25">
      <c r="A3923" s="338" t="s">
        <v>5846</v>
      </c>
      <c r="B3923" s="253" t="s">
        <v>5847</v>
      </c>
      <c r="C3923" s="264" t="s">
        <v>569</v>
      </c>
      <c r="D3923" s="340">
        <v>33.770000000000003</v>
      </c>
      <c r="E3923" s="340">
        <v>11.54</v>
      </c>
      <c r="F3923" s="340">
        <v>45.31</v>
      </c>
    </row>
    <row r="3924" spans="1:6" ht="12.75" customHeight="1" x14ac:dyDescent="0.25">
      <c r="A3924" s="338" t="s">
        <v>5848</v>
      </c>
      <c r="B3924" s="253" t="s">
        <v>5849</v>
      </c>
      <c r="C3924" s="264" t="s">
        <v>569</v>
      </c>
      <c r="D3924" s="340"/>
      <c r="E3924" s="340">
        <v>169.42</v>
      </c>
      <c r="F3924" s="340">
        <v>169.42</v>
      </c>
    </row>
    <row r="3925" spans="1:6" ht="12.75" customHeight="1" x14ac:dyDescent="0.25">
      <c r="A3925" s="338" t="s">
        <v>5850</v>
      </c>
      <c r="B3925" s="253" t="s">
        <v>5851</v>
      </c>
      <c r="C3925" s="264" t="s">
        <v>569</v>
      </c>
      <c r="D3925" s="340"/>
      <c r="E3925" s="340">
        <v>169.42</v>
      </c>
      <c r="F3925" s="340">
        <v>169.42</v>
      </c>
    </row>
    <row r="3926" spans="1:6" ht="22.9" customHeight="1" x14ac:dyDescent="0.25">
      <c r="A3926" s="338" t="s">
        <v>5852</v>
      </c>
      <c r="B3926" s="253" t="s">
        <v>8521</v>
      </c>
      <c r="C3926" s="264" t="s">
        <v>569</v>
      </c>
      <c r="D3926" s="340">
        <v>14926.1</v>
      </c>
      <c r="E3926" s="340">
        <v>15.34</v>
      </c>
      <c r="F3926" s="340">
        <v>14941.44</v>
      </c>
    </row>
    <row r="3927" spans="1:6" ht="22.9" customHeight="1" x14ac:dyDescent="0.25">
      <c r="A3927" s="338" t="s">
        <v>5853</v>
      </c>
      <c r="B3927" s="253" t="s">
        <v>5854</v>
      </c>
      <c r="C3927" s="264" t="s">
        <v>569</v>
      </c>
      <c r="D3927" s="340">
        <v>2851.8</v>
      </c>
      <c r="E3927" s="340">
        <v>15.34</v>
      </c>
      <c r="F3927" s="340">
        <v>2867.14</v>
      </c>
    </row>
    <row r="3928" spans="1:6" ht="22.9" customHeight="1" x14ac:dyDescent="0.25">
      <c r="A3928" s="338" t="s">
        <v>8522</v>
      </c>
      <c r="B3928" s="253" t="s">
        <v>8523</v>
      </c>
      <c r="C3928" s="264"/>
      <c r="D3928" s="340"/>
      <c r="E3928" s="340"/>
      <c r="F3928" s="340"/>
    </row>
    <row r="3929" spans="1:6" ht="22.9" customHeight="1" x14ac:dyDescent="0.25">
      <c r="A3929" s="338" t="s">
        <v>8524</v>
      </c>
      <c r="B3929" s="253" t="s">
        <v>5855</v>
      </c>
      <c r="C3929" s="264"/>
      <c r="D3929" s="340"/>
      <c r="E3929" s="340"/>
      <c r="F3929" s="340"/>
    </row>
    <row r="3930" spans="1:6" ht="22.9" customHeight="1" x14ac:dyDescent="0.25">
      <c r="A3930" s="338" t="s">
        <v>5856</v>
      </c>
      <c r="B3930" s="253" t="s">
        <v>5857</v>
      </c>
      <c r="C3930" s="264" t="s">
        <v>569</v>
      </c>
      <c r="D3930" s="340">
        <v>1752.09</v>
      </c>
      <c r="E3930" s="340">
        <v>74.8</v>
      </c>
      <c r="F3930" s="340">
        <v>1826.89</v>
      </c>
    </row>
    <row r="3931" spans="1:6" ht="12.75" customHeight="1" x14ac:dyDescent="0.25">
      <c r="A3931" s="338" t="s">
        <v>5858</v>
      </c>
      <c r="B3931" s="253" t="s">
        <v>5859</v>
      </c>
      <c r="C3931" s="264" t="s">
        <v>21</v>
      </c>
      <c r="D3931" s="340">
        <v>1051.2</v>
      </c>
      <c r="E3931" s="340">
        <v>8.44</v>
      </c>
      <c r="F3931" s="340">
        <v>1059.6400000000001</v>
      </c>
    </row>
    <row r="3932" spans="1:6" ht="12.75" customHeight="1" x14ac:dyDescent="0.25">
      <c r="A3932" s="338" t="s">
        <v>5860</v>
      </c>
      <c r="B3932" s="253" t="s">
        <v>8525</v>
      </c>
      <c r="C3932" s="264" t="s">
        <v>21</v>
      </c>
      <c r="D3932" s="340">
        <v>2435</v>
      </c>
      <c r="E3932" s="340">
        <v>8.44</v>
      </c>
      <c r="F3932" s="340">
        <v>2443.44</v>
      </c>
    </row>
    <row r="3933" spans="1:6" ht="12.75" customHeight="1" x14ac:dyDescent="0.25">
      <c r="A3933" s="338" t="s">
        <v>5861</v>
      </c>
      <c r="B3933" s="253" t="s">
        <v>5862</v>
      </c>
      <c r="C3933" s="264" t="s">
        <v>569</v>
      </c>
      <c r="D3933" s="340">
        <v>999.58</v>
      </c>
      <c r="E3933" s="340">
        <v>4.22</v>
      </c>
      <c r="F3933" s="340">
        <v>1003.8</v>
      </c>
    </row>
    <row r="3934" spans="1:6" ht="12.75" customHeight="1" x14ac:dyDescent="0.25">
      <c r="A3934" s="338" t="s">
        <v>5863</v>
      </c>
      <c r="B3934" s="253" t="s">
        <v>5864</v>
      </c>
      <c r="C3934" s="264" t="s">
        <v>569</v>
      </c>
      <c r="D3934" s="340">
        <v>19838.87</v>
      </c>
      <c r="E3934" s="340">
        <v>150.01</v>
      </c>
      <c r="F3934" s="340">
        <v>19988.88</v>
      </c>
    </row>
    <row r="3935" spans="1:6" ht="12.75" customHeight="1" x14ac:dyDescent="0.2">
      <c r="A3935" s="336" t="s">
        <v>5865</v>
      </c>
      <c r="B3935" s="251" t="s">
        <v>8526</v>
      </c>
      <c r="C3935" s="252" t="s">
        <v>21</v>
      </c>
      <c r="D3935" s="337">
        <v>1797.87</v>
      </c>
      <c r="E3935" s="337">
        <v>27.14</v>
      </c>
      <c r="F3935" s="337">
        <v>1825.01</v>
      </c>
    </row>
    <row r="3936" spans="1:6" ht="25.5" customHeight="1" x14ac:dyDescent="0.25">
      <c r="A3936" s="338" t="s">
        <v>5866</v>
      </c>
      <c r="B3936" s="254" t="s">
        <v>8527</v>
      </c>
      <c r="C3936" s="264" t="s">
        <v>569</v>
      </c>
      <c r="D3936" s="340">
        <v>94411.78</v>
      </c>
      <c r="E3936" s="340"/>
      <c r="F3936" s="340">
        <v>94411.78</v>
      </c>
    </row>
    <row r="3937" spans="1:6" ht="25.5" customHeight="1" x14ac:dyDescent="0.25">
      <c r="A3937" s="338" t="s">
        <v>5867</v>
      </c>
      <c r="B3937" s="254" t="s">
        <v>8528</v>
      </c>
      <c r="C3937" s="264" t="s">
        <v>569</v>
      </c>
      <c r="D3937" s="340">
        <v>49727.01</v>
      </c>
      <c r="E3937" s="340">
        <v>242.5</v>
      </c>
      <c r="F3937" s="340">
        <v>49969.51</v>
      </c>
    </row>
    <row r="3938" spans="1:6" ht="25.5" customHeight="1" x14ac:dyDescent="0.25">
      <c r="A3938" s="338" t="s">
        <v>5868</v>
      </c>
      <c r="B3938" s="254" t="s">
        <v>5869</v>
      </c>
      <c r="C3938" s="264" t="s">
        <v>780</v>
      </c>
      <c r="D3938" s="340">
        <v>425733.27</v>
      </c>
      <c r="E3938" s="340"/>
      <c r="F3938" s="340">
        <v>425733.27</v>
      </c>
    </row>
    <row r="3939" spans="1:6" ht="25.5" customHeight="1" x14ac:dyDescent="0.25">
      <c r="A3939" s="338" t="s">
        <v>5870</v>
      </c>
      <c r="B3939" s="254" t="s">
        <v>5871</v>
      </c>
      <c r="C3939" s="264" t="s">
        <v>780</v>
      </c>
      <c r="D3939" s="340">
        <v>5403.22</v>
      </c>
      <c r="E3939" s="340">
        <v>52655.46</v>
      </c>
      <c r="F3939" s="340">
        <v>58058.68</v>
      </c>
    </row>
    <row r="3940" spans="1:6" ht="25.5" customHeight="1" x14ac:dyDescent="0.25">
      <c r="A3940" s="338" t="s">
        <v>5872</v>
      </c>
      <c r="B3940" s="254" t="s">
        <v>5873</v>
      </c>
      <c r="C3940" s="264" t="s">
        <v>780</v>
      </c>
      <c r="D3940" s="340">
        <v>7478.77</v>
      </c>
      <c r="E3940" s="340">
        <v>63558.52</v>
      </c>
      <c r="F3940" s="340">
        <v>71037.289999999994</v>
      </c>
    </row>
    <row r="3941" spans="1:6" ht="12" customHeight="1" x14ac:dyDescent="0.25">
      <c r="A3941" s="333" t="s">
        <v>8529</v>
      </c>
      <c r="B3941" s="247" t="s">
        <v>5874</v>
      </c>
      <c r="C3941" s="247"/>
      <c r="D3941" s="334"/>
      <c r="E3941" s="335"/>
      <c r="F3941" s="335"/>
    </row>
    <row r="3942" spans="1:6" ht="25.5" customHeight="1" x14ac:dyDescent="0.25">
      <c r="A3942" s="338" t="s">
        <v>8530</v>
      </c>
      <c r="B3942" s="254" t="s">
        <v>5875</v>
      </c>
      <c r="C3942" s="264"/>
      <c r="D3942" s="340"/>
      <c r="E3942" s="340"/>
      <c r="F3942" s="340"/>
    </row>
    <row r="3943" spans="1:6" ht="25.5" customHeight="1" x14ac:dyDescent="0.25">
      <c r="A3943" s="338" t="s">
        <v>5876</v>
      </c>
      <c r="B3943" s="254" t="s">
        <v>5877</v>
      </c>
      <c r="C3943" s="264" t="s">
        <v>569</v>
      </c>
      <c r="D3943" s="340">
        <v>1431.29</v>
      </c>
      <c r="E3943" s="340">
        <v>253.28</v>
      </c>
      <c r="F3943" s="340">
        <v>1684.57</v>
      </c>
    </row>
    <row r="3944" spans="1:6" ht="12.75" customHeight="1" x14ac:dyDescent="0.2">
      <c r="A3944" s="336" t="s">
        <v>5878</v>
      </c>
      <c r="B3944" s="251" t="s">
        <v>5879</v>
      </c>
      <c r="C3944" s="252" t="s">
        <v>569</v>
      </c>
      <c r="D3944" s="337">
        <v>1393.32</v>
      </c>
      <c r="E3944" s="337">
        <v>253.28</v>
      </c>
      <c r="F3944" s="337">
        <v>1646.6</v>
      </c>
    </row>
    <row r="3945" spans="1:6" ht="22.9" customHeight="1" x14ac:dyDescent="0.25">
      <c r="A3945" s="338" t="s">
        <v>5880</v>
      </c>
      <c r="B3945" s="253" t="s">
        <v>5881</v>
      </c>
      <c r="C3945" s="264" t="s">
        <v>569</v>
      </c>
      <c r="D3945" s="340">
        <v>1903.34</v>
      </c>
      <c r="E3945" s="340">
        <v>253.28</v>
      </c>
      <c r="F3945" s="340">
        <v>2156.62</v>
      </c>
    </row>
    <row r="3946" spans="1:6" ht="12.75" customHeight="1" x14ac:dyDescent="0.25">
      <c r="A3946" s="338" t="s">
        <v>5882</v>
      </c>
      <c r="B3946" s="253" t="s">
        <v>5883</v>
      </c>
      <c r="C3946" s="264" t="s">
        <v>569</v>
      </c>
      <c r="D3946" s="340">
        <v>2224.4699999999998</v>
      </c>
      <c r="E3946" s="340">
        <v>253.28</v>
      </c>
      <c r="F3946" s="340">
        <v>2477.75</v>
      </c>
    </row>
    <row r="3947" spans="1:6" ht="25.5" customHeight="1" x14ac:dyDescent="0.25">
      <c r="A3947" s="338" t="s">
        <v>5884</v>
      </c>
      <c r="B3947" s="254" t="s">
        <v>5885</v>
      </c>
      <c r="C3947" s="264" t="s">
        <v>569</v>
      </c>
      <c r="D3947" s="340">
        <v>2046.07</v>
      </c>
      <c r="E3947" s="340">
        <v>253.28</v>
      </c>
      <c r="F3947" s="340">
        <v>2299.35</v>
      </c>
    </row>
    <row r="3948" spans="1:6" ht="25.5" customHeight="1" x14ac:dyDescent="0.25">
      <c r="A3948" s="338" t="s">
        <v>5886</v>
      </c>
      <c r="B3948" s="254" t="s">
        <v>5887</v>
      </c>
      <c r="C3948" s="264" t="s">
        <v>569</v>
      </c>
      <c r="D3948" s="340">
        <v>2012.18</v>
      </c>
      <c r="E3948" s="340">
        <v>253.28</v>
      </c>
      <c r="F3948" s="340">
        <v>2265.46</v>
      </c>
    </row>
    <row r="3949" spans="1:6" ht="25.5" customHeight="1" x14ac:dyDescent="0.25">
      <c r="A3949" s="338" t="s">
        <v>5888</v>
      </c>
      <c r="B3949" s="254" t="s">
        <v>5889</v>
      </c>
      <c r="C3949" s="264" t="s">
        <v>569</v>
      </c>
      <c r="D3949" s="340">
        <v>1651.86</v>
      </c>
      <c r="E3949" s="340">
        <v>253.28</v>
      </c>
      <c r="F3949" s="340">
        <v>1905.14</v>
      </c>
    </row>
    <row r="3950" spans="1:6" ht="12.75" customHeight="1" x14ac:dyDescent="0.25">
      <c r="A3950" s="338" t="s">
        <v>5890</v>
      </c>
      <c r="B3950" s="253" t="s">
        <v>5891</v>
      </c>
      <c r="C3950" s="264" t="s">
        <v>569</v>
      </c>
      <c r="D3950" s="340">
        <v>2392.89</v>
      </c>
      <c r="E3950" s="340">
        <v>253.28</v>
      </c>
      <c r="F3950" s="340">
        <v>2646.17</v>
      </c>
    </row>
    <row r="3951" spans="1:6" ht="25.5" customHeight="1" x14ac:dyDescent="0.25">
      <c r="A3951" s="338" t="s">
        <v>5892</v>
      </c>
      <c r="B3951" s="254" t="s">
        <v>5893</v>
      </c>
      <c r="C3951" s="264" t="s">
        <v>569</v>
      </c>
      <c r="D3951" s="340">
        <v>2517.81</v>
      </c>
      <c r="E3951" s="340">
        <v>253.28</v>
      </c>
      <c r="F3951" s="340">
        <v>2771.09</v>
      </c>
    </row>
    <row r="3952" spans="1:6" ht="12.75" customHeight="1" x14ac:dyDescent="0.25">
      <c r="A3952" s="338" t="s">
        <v>5894</v>
      </c>
      <c r="B3952" s="253" t="s">
        <v>5895</v>
      </c>
      <c r="C3952" s="264" t="s">
        <v>569</v>
      </c>
      <c r="D3952" s="340">
        <v>3089.04</v>
      </c>
      <c r="E3952" s="340">
        <v>253.28</v>
      </c>
      <c r="F3952" s="340">
        <v>3342.32</v>
      </c>
    </row>
    <row r="3953" spans="1:6" ht="25.5" customHeight="1" x14ac:dyDescent="0.25">
      <c r="A3953" s="338" t="s">
        <v>5896</v>
      </c>
      <c r="B3953" s="254" t="s">
        <v>5897</v>
      </c>
      <c r="C3953" s="264" t="s">
        <v>569</v>
      </c>
      <c r="D3953" s="340">
        <v>3089.63</v>
      </c>
      <c r="E3953" s="340">
        <v>253.28</v>
      </c>
      <c r="F3953" s="340">
        <v>3342.91</v>
      </c>
    </row>
    <row r="3954" spans="1:6" ht="22.9" customHeight="1" x14ac:dyDescent="0.25">
      <c r="A3954" s="338" t="s">
        <v>5898</v>
      </c>
      <c r="B3954" s="253" t="s">
        <v>5899</v>
      </c>
      <c r="C3954" s="264" t="s">
        <v>569</v>
      </c>
      <c r="D3954" s="340">
        <v>3391.18</v>
      </c>
      <c r="E3954" s="340">
        <v>253.28</v>
      </c>
      <c r="F3954" s="340">
        <v>3644.46</v>
      </c>
    </row>
    <row r="3955" spans="1:6" ht="12.75" customHeight="1" x14ac:dyDescent="0.25">
      <c r="A3955" s="338" t="s">
        <v>5900</v>
      </c>
      <c r="B3955" s="253" t="s">
        <v>5901</v>
      </c>
      <c r="C3955" s="264" t="s">
        <v>569</v>
      </c>
      <c r="D3955" s="340">
        <v>5767.11</v>
      </c>
      <c r="E3955" s="340">
        <v>253.28</v>
      </c>
      <c r="F3955" s="340">
        <v>6020.39</v>
      </c>
    </row>
    <row r="3956" spans="1:6" ht="12.75" customHeight="1" x14ac:dyDescent="0.25">
      <c r="A3956" s="338" t="s">
        <v>8531</v>
      </c>
      <c r="B3956" s="253" t="s">
        <v>5902</v>
      </c>
      <c r="C3956" s="264"/>
      <c r="D3956" s="340"/>
      <c r="E3956" s="340"/>
      <c r="F3956" s="340"/>
    </row>
    <row r="3957" spans="1:6" ht="12.75" customHeight="1" x14ac:dyDescent="0.25">
      <c r="A3957" s="338" t="s">
        <v>5903</v>
      </c>
      <c r="B3957" s="253" t="s">
        <v>5904</v>
      </c>
      <c r="C3957" s="264" t="s">
        <v>569</v>
      </c>
      <c r="D3957" s="340">
        <v>583.4</v>
      </c>
      <c r="E3957" s="340">
        <v>148.58000000000001</v>
      </c>
      <c r="F3957" s="340">
        <v>731.98</v>
      </c>
    </row>
    <row r="3958" spans="1:6" ht="12.75" customHeight="1" x14ac:dyDescent="0.25">
      <c r="A3958" s="338" t="s">
        <v>5905</v>
      </c>
      <c r="B3958" s="253" t="s">
        <v>5906</v>
      </c>
      <c r="C3958" s="264" t="s">
        <v>569</v>
      </c>
      <c r="D3958" s="340">
        <v>428.03</v>
      </c>
      <c r="E3958" s="340">
        <v>178.29</v>
      </c>
      <c r="F3958" s="340">
        <v>606.32000000000005</v>
      </c>
    </row>
    <row r="3959" spans="1:6" ht="12.75" customHeight="1" x14ac:dyDescent="0.25">
      <c r="A3959" s="338" t="s">
        <v>5907</v>
      </c>
      <c r="B3959" s="253" t="s">
        <v>5908</v>
      </c>
      <c r="C3959" s="264" t="s">
        <v>569</v>
      </c>
      <c r="D3959" s="340">
        <v>944.93</v>
      </c>
      <c r="E3959" s="340">
        <v>178.29</v>
      </c>
      <c r="F3959" s="340">
        <v>1123.22</v>
      </c>
    </row>
    <row r="3960" spans="1:6" ht="12.75" customHeight="1" x14ac:dyDescent="0.25">
      <c r="A3960" s="338" t="s">
        <v>5909</v>
      </c>
      <c r="B3960" s="253" t="s">
        <v>5910</v>
      </c>
      <c r="C3960" s="264" t="s">
        <v>569</v>
      </c>
      <c r="D3960" s="340">
        <v>1238.68</v>
      </c>
      <c r="E3960" s="340">
        <v>267.44</v>
      </c>
      <c r="F3960" s="340">
        <v>1506.12</v>
      </c>
    </row>
    <row r="3961" spans="1:6" ht="12.75" customHeight="1" x14ac:dyDescent="0.25">
      <c r="A3961" s="338" t="s">
        <v>5911</v>
      </c>
      <c r="B3961" s="253" t="s">
        <v>8532</v>
      </c>
      <c r="C3961" s="264" t="s">
        <v>569</v>
      </c>
      <c r="D3961" s="340">
        <v>1444.01</v>
      </c>
      <c r="E3961" s="340">
        <v>356.58</v>
      </c>
      <c r="F3961" s="340">
        <v>1800.59</v>
      </c>
    </row>
    <row r="3962" spans="1:6" ht="12.75" customHeight="1" x14ac:dyDescent="0.25">
      <c r="A3962" s="338" t="s">
        <v>5912</v>
      </c>
      <c r="B3962" s="253" t="s">
        <v>5913</v>
      </c>
      <c r="C3962" s="264" t="s">
        <v>569</v>
      </c>
      <c r="D3962" s="340">
        <v>2269.6</v>
      </c>
      <c r="E3962" s="340">
        <v>267.44</v>
      </c>
      <c r="F3962" s="340">
        <v>2537.04</v>
      </c>
    </row>
    <row r="3963" spans="1:6" ht="25.5" customHeight="1" x14ac:dyDescent="0.25">
      <c r="A3963" s="338" t="s">
        <v>5914</v>
      </c>
      <c r="B3963" s="254" t="s">
        <v>5915</v>
      </c>
      <c r="C3963" s="264" t="s">
        <v>569</v>
      </c>
      <c r="D3963" s="340">
        <v>1099.68</v>
      </c>
      <c r="E3963" s="340">
        <v>267.44</v>
      </c>
      <c r="F3963" s="340">
        <v>1367.12</v>
      </c>
    </row>
    <row r="3964" spans="1:6" ht="25.5" customHeight="1" x14ac:dyDescent="0.25">
      <c r="A3964" s="338" t="s">
        <v>5916</v>
      </c>
      <c r="B3964" s="254" t="s">
        <v>5917</v>
      </c>
      <c r="C3964" s="264" t="s">
        <v>569</v>
      </c>
      <c r="D3964" s="340">
        <v>2283.0500000000002</v>
      </c>
      <c r="E3964" s="340">
        <v>356.58</v>
      </c>
      <c r="F3964" s="340">
        <v>2639.63</v>
      </c>
    </row>
    <row r="3965" spans="1:6" ht="12.75" customHeight="1" x14ac:dyDescent="0.25">
      <c r="A3965" s="338" t="s">
        <v>5918</v>
      </c>
      <c r="B3965" s="253" t="s">
        <v>8533</v>
      </c>
      <c r="C3965" s="264" t="s">
        <v>569</v>
      </c>
      <c r="D3965" s="340">
        <v>119.5</v>
      </c>
      <c r="E3965" s="340">
        <v>118.86</v>
      </c>
      <c r="F3965" s="340">
        <v>238.36</v>
      </c>
    </row>
    <row r="3966" spans="1:6" ht="12.75" customHeight="1" x14ac:dyDescent="0.25">
      <c r="A3966" s="338" t="s">
        <v>5919</v>
      </c>
      <c r="B3966" s="253" t="s">
        <v>8534</v>
      </c>
      <c r="C3966" s="264" t="s">
        <v>569</v>
      </c>
      <c r="D3966" s="340">
        <v>128.16</v>
      </c>
      <c r="E3966" s="340">
        <v>118.86</v>
      </c>
      <c r="F3966" s="340">
        <v>247.02</v>
      </c>
    </row>
    <row r="3967" spans="1:6" ht="12.75" customHeight="1" x14ac:dyDescent="0.25">
      <c r="A3967" s="338" t="s">
        <v>5920</v>
      </c>
      <c r="B3967" s="253" t="s">
        <v>8535</v>
      </c>
      <c r="C3967" s="264" t="s">
        <v>569</v>
      </c>
      <c r="D3967" s="340">
        <v>222.96</v>
      </c>
      <c r="E3967" s="340">
        <v>148.58000000000001</v>
      </c>
      <c r="F3967" s="340">
        <v>371.54</v>
      </c>
    </row>
    <row r="3968" spans="1:6" ht="12.75" customHeight="1" x14ac:dyDescent="0.25">
      <c r="A3968" s="338" t="s">
        <v>5921</v>
      </c>
      <c r="B3968" s="253" t="s">
        <v>8536</v>
      </c>
      <c r="C3968" s="264" t="s">
        <v>569</v>
      </c>
      <c r="D3968" s="340">
        <v>445.92</v>
      </c>
      <c r="E3968" s="340">
        <v>178.29</v>
      </c>
      <c r="F3968" s="340">
        <v>624.21</v>
      </c>
    </row>
    <row r="3969" spans="1:6" ht="12.75" customHeight="1" x14ac:dyDescent="0.2">
      <c r="A3969" s="336" t="s">
        <v>8537</v>
      </c>
      <c r="B3969" s="251" t="s">
        <v>8538</v>
      </c>
      <c r="C3969" s="252"/>
      <c r="D3969" s="337"/>
      <c r="E3969" s="337"/>
      <c r="F3969" s="337"/>
    </row>
    <row r="3970" spans="1:6" ht="12.75" customHeight="1" x14ac:dyDescent="0.25">
      <c r="A3970" s="338" t="s">
        <v>5922</v>
      </c>
      <c r="B3970" s="253" t="s">
        <v>5923</v>
      </c>
      <c r="C3970" s="264" t="s">
        <v>569</v>
      </c>
      <c r="D3970" s="340">
        <v>247.86</v>
      </c>
      <c r="E3970" s="340">
        <v>199.92</v>
      </c>
      <c r="F3970" s="340">
        <v>447.78</v>
      </c>
    </row>
    <row r="3971" spans="1:6" ht="12.75" customHeight="1" x14ac:dyDescent="0.25">
      <c r="A3971" s="338" t="s">
        <v>5924</v>
      </c>
      <c r="B3971" s="253" t="s">
        <v>8539</v>
      </c>
      <c r="C3971" s="264" t="s">
        <v>569</v>
      </c>
      <c r="D3971" s="340">
        <v>62.01</v>
      </c>
      <c r="E3971" s="340">
        <v>14.59</v>
      </c>
      <c r="F3971" s="340">
        <v>76.599999999999994</v>
      </c>
    </row>
    <row r="3972" spans="1:6" ht="22.9" customHeight="1" x14ac:dyDescent="0.25">
      <c r="A3972" s="338" t="s">
        <v>5925</v>
      </c>
      <c r="B3972" s="253" t="s">
        <v>8540</v>
      </c>
      <c r="C3972" s="264" t="s">
        <v>569</v>
      </c>
      <c r="D3972" s="340">
        <v>639.05999999999995</v>
      </c>
      <c r="E3972" s="340">
        <v>29.17</v>
      </c>
      <c r="F3972" s="340">
        <v>668.23</v>
      </c>
    </row>
    <row r="3973" spans="1:6" ht="22.9" customHeight="1" x14ac:dyDescent="0.25">
      <c r="A3973" s="338" t="s">
        <v>5926</v>
      </c>
      <c r="B3973" s="253" t="s">
        <v>5927</v>
      </c>
      <c r="C3973" s="264" t="s">
        <v>569</v>
      </c>
      <c r="D3973" s="340">
        <v>34.049999999999997</v>
      </c>
      <c r="E3973" s="340">
        <v>29.03</v>
      </c>
      <c r="F3973" s="340">
        <v>63.08</v>
      </c>
    </row>
    <row r="3974" spans="1:6" ht="22.9" customHeight="1" x14ac:dyDescent="0.25">
      <c r="A3974" s="338" t="s">
        <v>8541</v>
      </c>
      <c r="B3974" s="253" t="s">
        <v>8542</v>
      </c>
      <c r="C3974" s="264"/>
      <c r="D3974" s="340"/>
      <c r="E3974" s="340"/>
      <c r="F3974" s="340"/>
    </row>
    <row r="3975" spans="1:6" ht="22.9" customHeight="1" x14ac:dyDescent="0.25">
      <c r="A3975" s="338" t="s">
        <v>8543</v>
      </c>
      <c r="B3975" s="253" t="s">
        <v>5928</v>
      </c>
      <c r="C3975" s="264"/>
      <c r="D3975" s="340"/>
      <c r="E3975" s="340"/>
      <c r="F3975" s="340"/>
    </row>
    <row r="3976" spans="1:6" ht="12.75" customHeight="1" x14ac:dyDescent="0.25">
      <c r="A3976" s="338" t="s">
        <v>5929</v>
      </c>
      <c r="B3976" s="253" t="s">
        <v>8544</v>
      </c>
      <c r="C3976" s="264" t="s">
        <v>569</v>
      </c>
      <c r="D3976" s="340">
        <v>72.959999999999994</v>
      </c>
      <c r="E3976" s="340"/>
      <c r="F3976" s="340">
        <v>72.959999999999994</v>
      </c>
    </row>
    <row r="3977" spans="1:6" ht="12.75" customHeight="1" x14ac:dyDescent="0.25">
      <c r="A3977" s="338" t="s">
        <v>352</v>
      </c>
      <c r="B3977" s="253" t="s">
        <v>8545</v>
      </c>
      <c r="C3977" s="264" t="s">
        <v>569</v>
      </c>
      <c r="D3977" s="340">
        <v>389.05</v>
      </c>
      <c r="E3977" s="340">
        <v>52.27</v>
      </c>
      <c r="F3977" s="340">
        <v>441.32</v>
      </c>
    </row>
    <row r="3978" spans="1:6" ht="12.75" customHeight="1" x14ac:dyDescent="0.2">
      <c r="A3978" s="336" t="s">
        <v>5930</v>
      </c>
      <c r="B3978" s="251" t="s">
        <v>8546</v>
      </c>
      <c r="C3978" s="252" t="s">
        <v>569</v>
      </c>
      <c r="D3978" s="337">
        <v>815.96</v>
      </c>
      <c r="E3978" s="337">
        <v>111.16</v>
      </c>
      <c r="F3978" s="337">
        <v>927.12</v>
      </c>
    </row>
    <row r="3979" spans="1:6" ht="12.75" customHeight="1" x14ac:dyDescent="0.2">
      <c r="A3979" s="336" t="s">
        <v>5931</v>
      </c>
      <c r="B3979" s="251" t="s">
        <v>5932</v>
      </c>
      <c r="C3979" s="252" t="s">
        <v>569</v>
      </c>
      <c r="D3979" s="337">
        <v>1568.49</v>
      </c>
      <c r="E3979" s="337">
        <v>5.83</v>
      </c>
      <c r="F3979" s="337">
        <v>1574.32</v>
      </c>
    </row>
    <row r="3980" spans="1:6" ht="12.75" customHeight="1" x14ac:dyDescent="0.25">
      <c r="A3980" s="338" t="s">
        <v>5933</v>
      </c>
      <c r="B3980" s="253" t="s">
        <v>5934</v>
      </c>
      <c r="C3980" s="264" t="s">
        <v>569</v>
      </c>
      <c r="D3980" s="340">
        <v>173.2</v>
      </c>
      <c r="E3980" s="340">
        <v>16.59</v>
      </c>
      <c r="F3980" s="340">
        <v>189.79</v>
      </c>
    </row>
    <row r="3981" spans="1:6" ht="12.75" customHeight="1" x14ac:dyDescent="0.2">
      <c r="A3981" s="338" t="s">
        <v>5935</v>
      </c>
      <c r="B3981" s="253" t="s">
        <v>8547</v>
      </c>
      <c r="C3981" s="264" t="s">
        <v>569</v>
      </c>
      <c r="D3981" s="340">
        <v>35.380000000000003</v>
      </c>
      <c r="E3981" s="344">
        <v>6.22</v>
      </c>
      <c r="F3981" s="340">
        <v>41.6</v>
      </c>
    </row>
    <row r="3982" spans="1:6" ht="22.5" customHeight="1" x14ac:dyDescent="0.25">
      <c r="A3982" s="338" t="s">
        <v>5936</v>
      </c>
      <c r="B3982" s="253" t="s">
        <v>8548</v>
      </c>
      <c r="C3982" s="264" t="s">
        <v>569</v>
      </c>
      <c r="D3982" s="340">
        <v>164.93</v>
      </c>
      <c r="E3982" s="339">
        <v>6.22</v>
      </c>
      <c r="F3982" s="340">
        <v>171.15</v>
      </c>
    </row>
    <row r="3983" spans="1:6" ht="12" customHeight="1" x14ac:dyDescent="0.25">
      <c r="A3983" s="333" t="s">
        <v>5937</v>
      </c>
      <c r="B3983" s="247" t="s">
        <v>8549</v>
      </c>
      <c r="C3983" s="247" t="s">
        <v>780</v>
      </c>
      <c r="D3983" s="334">
        <v>7026.87</v>
      </c>
      <c r="E3983" s="335"/>
      <c r="F3983" s="335">
        <v>7026.87</v>
      </c>
    </row>
    <row r="3984" spans="1:6" ht="12.75" customHeight="1" x14ac:dyDescent="0.2">
      <c r="A3984" s="336" t="s">
        <v>5938</v>
      </c>
      <c r="B3984" s="251" t="s">
        <v>8550</v>
      </c>
      <c r="C3984" s="252" t="s">
        <v>780</v>
      </c>
      <c r="D3984" s="337">
        <v>24577.26</v>
      </c>
      <c r="E3984" s="337"/>
      <c r="F3984" s="337">
        <v>24577.26</v>
      </c>
    </row>
    <row r="3985" spans="1:6" ht="12.75" customHeight="1" x14ac:dyDescent="0.2">
      <c r="A3985" s="338" t="s">
        <v>5939</v>
      </c>
      <c r="B3985" s="253" t="s">
        <v>8551</v>
      </c>
      <c r="C3985" s="264" t="s">
        <v>780</v>
      </c>
      <c r="D3985" s="340">
        <v>70754.7</v>
      </c>
      <c r="E3985" s="344"/>
      <c r="F3985" s="340">
        <v>70754.7</v>
      </c>
    </row>
    <row r="3986" spans="1:6" ht="22.9" customHeight="1" x14ac:dyDescent="0.25">
      <c r="A3986" s="338" t="s">
        <v>8552</v>
      </c>
      <c r="B3986" s="253" t="s">
        <v>5940</v>
      </c>
      <c r="C3986" s="264"/>
      <c r="D3986" s="340"/>
      <c r="E3986" s="339"/>
      <c r="F3986" s="340"/>
    </row>
    <row r="3987" spans="1:6" ht="22.9" customHeight="1" x14ac:dyDescent="0.25">
      <c r="A3987" s="338" t="s">
        <v>5941</v>
      </c>
      <c r="B3987" s="253" t="s">
        <v>5942</v>
      </c>
      <c r="C3987" s="264" t="s">
        <v>569</v>
      </c>
      <c r="D3987" s="340">
        <v>9512.8799999999992</v>
      </c>
      <c r="E3987" s="339">
        <v>62.21</v>
      </c>
      <c r="F3987" s="340">
        <v>9575.09</v>
      </c>
    </row>
    <row r="3988" spans="1:6" ht="12.75" customHeight="1" x14ac:dyDescent="0.2">
      <c r="A3988" s="336" t="s">
        <v>5943</v>
      </c>
      <c r="B3988" s="251" t="s">
        <v>5944</v>
      </c>
      <c r="C3988" s="252" t="s">
        <v>569</v>
      </c>
      <c r="D3988" s="337">
        <v>12618.53</v>
      </c>
      <c r="E3988" s="337">
        <v>62.21</v>
      </c>
      <c r="F3988" s="337">
        <v>12680.74</v>
      </c>
    </row>
    <row r="3989" spans="1:6" ht="12.75" customHeight="1" x14ac:dyDescent="0.2">
      <c r="A3989" s="336" t="s">
        <v>5945</v>
      </c>
      <c r="B3989" s="251" t="s">
        <v>5946</v>
      </c>
      <c r="C3989" s="252" t="s">
        <v>569</v>
      </c>
      <c r="D3989" s="337">
        <v>37528.620000000003</v>
      </c>
      <c r="E3989" s="337">
        <v>62.21</v>
      </c>
      <c r="F3989" s="337">
        <v>37590.83</v>
      </c>
    </row>
    <row r="3990" spans="1:6" ht="12.75" customHeight="1" x14ac:dyDescent="0.2">
      <c r="A3990" s="338" t="s">
        <v>8553</v>
      </c>
      <c r="B3990" s="253" t="s">
        <v>5947</v>
      </c>
      <c r="C3990" s="264"/>
      <c r="D3990" s="340"/>
      <c r="E3990" s="344"/>
      <c r="F3990" s="340"/>
    </row>
    <row r="3991" spans="1:6" ht="12.75" customHeight="1" x14ac:dyDescent="0.2">
      <c r="A3991" s="336" t="s">
        <v>5948</v>
      </c>
      <c r="B3991" s="251" t="s">
        <v>8554</v>
      </c>
      <c r="C3991" s="252" t="s">
        <v>569</v>
      </c>
      <c r="D3991" s="337">
        <v>37262.080000000002</v>
      </c>
      <c r="E3991" s="337">
        <v>116.68</v>
      </c>
      <c r="F3991" s="337">
        <v>37378.76</v>
      </c>
    </row>
    <row r="3992" spans="1:6" ht="12.75" customHeight="1" x14ac:dyDescent="0.2">
      <c r="A3992" s="338" t="s">
        <v>5949</v>
      </c>
      <c r="B3992" s="253" t="s">
        <v>8555</v>
      </c>
      <c r="C3992" s="264" t="s">
        <v>569</v>
      </c>
      <c r="D3992" s="340">
        <v>49492.84</v>
      </c>
      <c r="E3992" s="344">
        <v>116.68</v>
      </c>
      <c r="F3992" s="340">
        <v>49609.52</v>
      </c>
    </row>
    <row r="3993" spans="1:6" ht="12.75" customHeight="1" x14ac:dyDescent="0.2">
      <c r="A3993" s="336" t="s">
        <v>5950</v>
      </c>
      <c r="B3993" s="251" t="s">
        <v>8556</v>
      </c>
      <c r="C3993" s="252" t="s">
        <v>569</v>
      </c>
      <c r="D3993" s="337">
        <v>49468.1</v>
      </c>
      <c r="E3993" s="337">
        <v>116.68</v>
      </c>
      <c r="F3993" s="337">
        <v>49584.78</v>
      </c>
    </row>
    <row r="3994" spans="1:6" ht="12.75" customHeight="1" x14ac:dyDescent="0.2">
      <c r="A3994" s="336" t="s">
        <v>5951</v>
      </c>
      <c r="B3994" s="251" t="s">
        <v>5952</v>
      </c>
      <c r="C3994" s="252" t="s">
        <v>569</v>
      </c>
      <c r="D3994" s="337">
        <v>5430.47</v>
      </c>
      <c r="E3994" s="337">
        <v>82.94</v>
      </c>
      <c r="F3994" s="337">
        <v>5513.41</v>
      </c>
    </row>
    <row r="3995" spans="1:6" ht="22.9" customHeight="1" x14ac:dyDescent="0.25">
      <c r="A3995" s="338" t="s">
        <v>5953</v>
      </c>
      <c r="B3995" s="253" t="s">
        <v>8557</v>
      </c>
      <c r="C3995" s="264" t="s">
        <v>569</v>
      </c>
      <c r="D3995" s="340">
        <v>13596.1</v>
      </c>
      <c r="E3995" s="340">
        <v>116.68</v>
      </c>
      <c r="F3995" s="340">
        <v>13712.78</v>
      </c>
    </row>
    <row r="3996" spans="1:6" ht="12.75" customHeight="1" x14ac:dyDescent="0.2">
      <c r="A3996" s="338" t="s">
        <v>5954</v>
      </c>
      <c r="B3996" s="253" t="s">
        <v>5955</v>
      </c>
      <c r="C3996" s="264" t="s">
        <v>569</v>
      </c>
      <c r="D3996" s="340">
        <v>20532.41</v>
      </c>
      <c r="E3996" s="344">
        <v>82.94</v>
      </c>
      <c r="F3996" s="340">
        <v>20615.349999999999</v>
      </c>
    </row>
    <row r="3997" spans="1:6" ht="12.75" customHeight="1" x14ac:dyDescent="0.25">
      <c r="A3997" s="338" t="s">
        <v>5956</v>
      </c>
      <c r="B3997" s="253" t="s">
        <v>8558</v>
      </c>
      <c r="C3997" s="264" t="s">
        <v>569</v>
      </c>
      <c r="D3997" s="340">
        <v>775.91</v>
      </c>
      <c r="E3997" s="340">
        <v>41.47</v>
      </c>
      <c r="F3997" s="340">
        <v>817.38</v>
      </c>
    </row>
    <row r="3998" spans="1:6" ht="25.5" customHeight="1" x14ac:dyDescent="0.25">
      <c r="A3998" s="338" t="s">
        <v>5957</v>
      </c>
      <c r="B3998" s="254" t="s">
        <v>8559</v>
      </c>
      <c r="C3998" s="264" t="s">
        <v>569</v>
      </c>
      <c r="D3998" s="340">
        <v>43515.13</v>
      </c>
      <c r="E3998" s="339">
        <v>116.68</v>
      </c>
      <c r="F3998" s="340">
        <v>43631.81</v>
      </c>
    </row>
    <row r="3999" spans="1:6" ht="25.5" customHeight="1" x14ac:dyDescent="0.25">
      <c r="A3999" s="338" t="s">
        <v>5958</v>
      </c>
      <c r="B3999" s="254" t="s">
        <v>8560</v>
      </c>
      <c r="C3999" s="264" t="s">
        <v>569</v>
      </c>
      <c r="D3999" s="340">
        <v>58321.919999999998</v>
      </c>
      <c r="E3999" s="339">
        <v>116.68</v>
      </c>
      <c r="F3999" s="340">
        <v>58438.6</v>
      </c>
    </row>
    <row r="4000" spans="1:6" ht="12.75" customHeight="1" x14ac:dyDescent="0.25">
      <c r="A4000" s="338" t="s">
        <v>5959</v>
      </c>
      <c r="B4000" s="253" t="s">
        <v>8561</v>
      </c>
      <c r="C4000" s="264" t="s">
        <v>569</v>
      </c>
      <c r="D4000" s="340">
        <v>125416.98</v>
      </c>
      <c r="E4000" s="340">
        <v>116.68</v>
      </c>
      <c r="F4000" s="340">
        <v>125533.66</v>
      </c>
    </row>
    <row r="4001" spans="1:6" ht="12.75" customHeight="1" x14ac:dyDescent="0.25">
      <c r="A4001" s="338" t="s">
        <v>5960</v>
      </c>
      <c r="B4001" s="253" t="s">
        <v>8562</v>
      </c>
      <c r="C4001" s="264" t="s">
        <v>569</v>
      </c>
      <c r="D4001" s="340">
        <v>134294.56</v>
      </c>
      <c r="E4001" s="340">
        <v>116.68</v>
      </c>
      <c r="F4001" s="340">
        <v>134411.24</v>
      </c>
    </row>
    <row r="4002" spans="1:6" ht="25.5" customHeight="1" x14ac:dyDescent="0.25">
      <c r="A4002" s="338" t="s">
        <v>5961</v>
      </c>
      <c r="B4002" s="254" t="s">
        <v>8563</v>
      </c>
      <c r="C4002" s="264" t="s">
        <v>569</v>
      </c>
      <c r="D4002" s="340">
        <v>55193.96</v>
      </c>
      <c r="E4002" s="340">
        <v>116.68</v>
      </c>
      <c r="F4002" s="340">
        <v>55310.64</v>
      </c>
    </row>
    <row r="4003" spans="1:6" ht="12.75" customHeight="1" x14ac:dyDescent="0.2">
      <c r="A4003" s="336" t="s">
        <v>5962</v>
      </c>
      <c r="B4003" s="251" t="s">
        <v>8564</v>
      </c>
      <c r="C4003" s="252" t="s">
        <v>569</v>
      </c>
      <c r="D4003" s="337">
        <v>25681.95</v>
      </c>
      <c r="E4003" s="337">
        <v>116.68</v>
      </c>
      <c r="F4003" s="337">
        <v>25798.63</v>
      </c>
    </row>
    <row r="4004" spans="1:6" ht="25.5" customHeight="1" x14ac:dyDescent="0.25">
      <c r="A4004" s="338" t="s">
        <v>5963</v>
      </c>
      <c r="B4004" s="254" t="s">
        <v>8565</v>
      </c>
      <c r="C4004" s="264" t="s">
        <v>569</v>
      </c>
      <c r="D4004" s="340">
        <v>36943.870000000003</v>
      </c>
      <c r="E4004" s="340">
        <v>116.68</v>
      </c>
      <c r="F4004" s="340">
        <v>37060.550000000003</v>
      </c>
    </row>
    <row r="4005" spans="1:6" ht="12.75" customHeight="1" x14ac:dyDescent="0.25">
      <c r="A4005" s="338" t="s">
        <v>5964</v>
      </c>
      <c r="B4005" s="253" t="s">
        <v>8566</v>
      </c>
      <c r="C4005" s="264" t="s">
        <v>569</v>
      </c>
      <c r="D4005" s="340">
        <v>72907.56</v>
      </c>
      <c r="E4005" s="340">
        <v>116.68</v>
      </c>
      <c r="F4005" s="340">
        <v>73024.240000000005</v>
      </c>
    </row>
    <row r="4006" spans="1:6" ht="12.75" customHeight="1" x14ac:dyDescent="0.25">
      <c r="A4006" s="338" t="s">
        <v>5965</v>
      </c>
      <c r="B4006" s="253" t="s">
        <v>8567</v>
      </c>
      <c r="C4006" s="264" t="s">
        <v>569</v>
      </c>
      <c r="D4006" s="340">
        <v>31421.439999999999</v>
      </c>
      <c r="E4006" s="340">
        <v>116.68</v>
      </c>
      <c r="F4006" s="340">
        <v>31538.12</v>
      </c>
    </row>
    <row r="4007" spans="1:6" ht="12.75" customHeight="1" x14ac:dyDescent="0.25">
      <c r="A4007" s="338" t="s">
        <v>5966</v>
      </c>
      <c r="B4007" s="253" t="s">
        <v>8568</v>
      </c>
      <c r="C4007" s="264" t="s">
        <v>569</v>
      </c>
      <c r="D4007" s="340">
        <v>81718.17</v>
      </c>
      <c r="E4007" s="340">
        <v>116.68</v>
      </c>
      <c r="F4007" s="340">
        <v>81834.850000000006</v>
      </c>
    </row>
    <row r="4008" spans="1:6" ht="12.75" customHeight="1" x14ac:dyDescent="0.25">
      <c r="A4008" s="338" t="s">
        <v>8569</v>
      </c>
      <c r="B4008" s="253" t="s">
        <v>5967</v>
      </c>
      <c r="C4008" s="264"/>
      <c r="D4008" s="340"/>
      <c r="E4008" s="340"/>
      <c r="F4008" s="340"/>
    </row>
    <row r="4009" spans="1:6" ht="12.75" customHeight="1" x14ac:dyDescent="0.25">
      <c r="A4009" s="338" t="s">
        <v>5968</v>
      </c>
      <c r="B4009" s="253" t="s">
        <v>8570</v>
      </c>
      <c r="C4009" s="264" t="s">
        <v>569</v>
      </c>
      <c r="D4009" s="340">
        <v>785.02</v>
      </c>
      <c r="E4009" s="340">
        <v>47.55</v>
      </c>
      <c r="F4009" s="340">
        <v>832.57</v>
      </c>
    </row>
    <row r="4010" spans="1:6" ht="12.75" customHeight="1" x14ac:dyDescent="0.25">
      <c r="A4010" s="338" t="s">
        <v>8571</v>
      </c>
      <c r="B4010" s="253" t="s">
        <v>5969</v>
      </c>
      <c r="C4010" s="264"/>
      <c r="D4010" s="340"/>
      <c r="E4010" s="340"/>
      <c r="F4010" s="340"/>
    </row>
    <row r="4011" spans="1:6" ht="25.5" customHeight="1" x14ac:dyDescent="0.25">
      <c r="A4011" s="338" t="s">
        <v>5970</v>
      </c>
      <c r="B4011" s="254" t="s">
        <v>8572</v>
      </c>
      <c r="C4011" s="264" t="s">
        <v>569</v>
      </c>
      <c r="D4011" s="340">
        <v>50.71</v>
      </c>
      <c r="E4011" s="340">
        <v>8.2899999999999991</v>
      </c>
      <c r="F4011" s="340">
        <v>59</v>
      </c>
    </row>
    <row r="4012" spans="1:6" ht="12.75" customHeight="1" x14ac:dyDescent="0.25">
      <c r="A4012" s="338" t="s">
        <v>5971</v>
      </c>
      <c r="B4012" s="253" t="s">
        <v>8573</v>
      </c>
      <c r="C4012" s="264" t="s">
        <v>569</v>
      </c>
      <c r="D4012" s="340">
        <v>836.3</v>
      </c>
      <c r="E4012" s="340">
        <v>33.18</v>
      </c>
      <c r="F4012" s="340">
        <v>869.48</v>
      </c>
    </row>
    <row r="4013" spans="1:6" ht="12.75" customHeight="1" x14ac:dyDescent="0.25">
      <c r="A4013" s="338" t="s">
        <v>5972</v>
      </c>
      <c r="B4013" s="253" t="s">
        <v>8574</v>
      </c>
      <c r="C4013" s="264" t="s">
        <v>569</v>
      </c>
      <c r="D4013" s="340">
        <v>528.37</v>
      </c>
      <c r="E4013" s="340">
        <v>33.18</v>
      </c>
      <c r="F4013" s="340">
        <v>561.54999999999995</v>
      </c>
    </row>
    <row r="4014" spans="1:6" ht="25.5" customHeight="1" x14ac:dyDescent="0.25">
      <c r="A4014" s="338" t="s">
        <v>5973</v>
      </c>
      <c r="B4014" s="254" t="s">
        <v>8575</v>
      </c>
      <c r="C4014" s="264" t="s">
        <v>569</v>
      </c>
      <c r="D4014" s="340">
        <v>153.76</v>
      </c>
      <c r="E4014" s="340">
        <v>8.2899999999999991</v>
      </c>
      <c r="F4014" s="340">
        <v>162.05000000000001</v>
      </c>
    </row>
    <row r="4015" spans="1:6" ht="22.9" customHeight="1" x14ac:dyDescent="0.25">
      <c r="A4015" s="338" t="s">
        <v>5974</v>
      </c>
      <c r="B4015" s="253" t="s">
        <v>8576</v>
      </c>
      <c r="C4015" s="264" t="s">
        <v>569</v>
      </c>
      <c r="D4015" s="340">
        <v>1388.3</v>
      </c>
      <c r="E4015" s="340">
        <v>3.07</v>
      </c>
      <c r="F4015" s="340">
        <v>1391.37</v>
      </c>
    </row>
    <row r="4016" spans="1:6" ht="22.9" customHeight="1" x14ac:dyDescent="0.25">
      <c r="A4016" s="338" t="s">
        <v>8577</v>
      </c>
      <c r="B4016" s="253" t="s">
        <v>5975</v>
      </c>
      <c r="C4016" s="264"/>
      <c r="D4016" s="340"/>
      <c r="E4016" s="340"/>
      <c r="F4016" s="340"/>
    </row>
    <row r="4017" spans="1:6" ht="12.75" customHeight="1" x14ac:dyDescent="0.25">
      <c r="A4017" s="338" t="s">
        <v>5976</v>
      </c>
      <c r="B4017" s="253" t="s">
        <v>8578</v>
      </c>
      <c r="C4017" s="264" t="s">
        <v>569</v>
      </c>
      <c r="D4017" s="340">
        <v>457.5</v>
      </c>
      <c r="E4017" s="340">
        <v>19.02</v>
      </c>
      <c r="F4017" s="340">
        <v>476.52</v>
      </c>
    </row>
    <row r="4018" spans="1:6" ht="25.5" customHeight="1" x14ac:dyDescent="0.25">
      <c r="A4018" s="338" t="s">
        <v>5977</v>
      </c>
      <c r="B4018" s="254" t="s">
        <v>5978</v>
      </c>
      <c r="C4018" s="264" t="s">
        <v>780</v>
      </c>
      <c r="D4018" s="340">
        <v>480.29</v>
      </c>
      <c r="E4018" s="340">
        <v>331.76</v>
      </c>
      <c r="F4018" s="340">
        <v>812.05</v>
      </c>
    </row>
    <row r="4019" spans="1:6" ht="25.5" customHeight="1" x14ac:dyDescent="0.25">
      <c r="A4019" s="338" t="s">
        <v>8579</v>
      </c>
      <c r="B4019" s="254" t="s">
        <v>8580</v>
      </c>
      <c r="C4019" s="264"/>
      <c r="D4019" s="340"/>
      <c r="E4019" s="340"/>
      <c r="F4019" s="340"/>
    </row>
    <row r="4020" spans="1:6" ht="34.9" customHeight="1" x14ac:dyDescent="0.25">
      <c r="A4020" s="341" t="s">
        <v>5979</v>
      </c>
      <c r="B4020" s="253" t="s">
        <v>5980</v>
      </c>
      <c r="C4020" s="265" t="s">
        <v>52</v>
      </c>
      <c r="D4020" s="343">
        <v>0.48</v>
      </c>
      <c r="E4020" s="343">
        <v>4.1500000000000004</v>
      </c>
      <c r="F4020" s="343">
        <v>4.63</v>
      </c>
    </row>
    <row r="4021" spans="1:6" ht="34.5" customHeight="1" x14ac:dyDescent="0.25">
      <c r="A4021" s="341" t="s">
        <v>5981</v>
      </c>
      <c r="B4021" s="254" t="s">
        <v>5982</v>
      </c>
      <c r="C4021" s="265" t="s">
        <v>569</v>
      </c>
      <c r="D4021" s="343">
        <v>6.86</v>
      </c>
      <c r="E4021" s="343">
        <v>8.2899999999999991</v>
      </c>
      <c r="F4021" s="343">
        <v>15.15</v>
      </c>
    </row>
    <row r="4022" spans="1:6" ht="12" customHeight="1" x14ac:dyDescent="0.25">
      <c r="A4022" s="333" t="s">
        <v>5983</v>
      </c>
      <c r="B4022" s="247" t="s">
        <v>5984</v>
      </c>
      <c r="C4022" s="247" t="s">
        <v>569</v>
      </c>
      <c r="D4022" s="334">
        <v>2.39</v>
      </c>
      <c r="E4022" s="335">
        <v>8.2899999999999991</v>
      </c>
      <c r="F4022" s="335">
        <v>10.68</v>
      </c>
    </row>
    <row r="4023" spans="1:6" ht="34.15" customHeight="1" x14ac:dyDescent="0.25">
      <c r="A4023" s="341" t="s">
        <v>5985</v>
      </c>
      <c r="B4023" s="254" t="s">
        <v>8581</v>
      </c>
      <c r="C4023" s="265" t="s">
        <v>569</v>
      </c>
      <c r="D4023" s="343">
        <v>3.03</v>
      </c>
      <c r="E4023" s="343">
        <v>8.2899999999999991</v>
      </c>
      <c r="F4023" s="343">
        <v>11.32</v>
      </c>
    </row>
    <row r="4024" spans="1:6" ht="12.75" customHeight="1" x14ac:dyDescent="0.2">
      <c r="A4024" s="336" t="s">
        <v>5986</v>
      </c>
      <c r="B4024" s="251" t="s">
        <v>5987</v>
      </c>
      <c r="C4024" s="252" t="s">
        <v>569</v>
      </c>
      <c r="D4024" s="337">
        <v>260.08999999999997</v>
      </c>
      <c r="E4024" s="337">
        <v>9.2100000000000009</v>
      </c>
      <c r="F4024" s="337">
        <v>269.3</v>
      </c>
    </row>
    <row r="4025" spans="1:6" ht="12.75" customHeight="1" x14ac:dyDescent="0.25">
      <c r="A4025" s="338" t="s">
        <v>5988</v>
      </c>
      <c r="B4025" s="253" t="s">
        <v>5989</v>
      </c>
      <c r="C4025" s="264" t="s">
        <v>569</v>
      </c>
      <c r="D4025" s="340">
        <v>582.04999999999995</v>
      </c>
      <c r="E4025" s="340">
        <v>9.2100000000000009</v>
      </c>
      <c r="F4025" s="340">
        <v>591.26</v>
      </c>
    </row>
    <row r="4026" spans="1:6" ht="12.75" customHeight="1" x14ac:dyDescent="0.25">
      <c r="A4026" s="338" t="s">
        <v>5990</v>
      </c>
      <c r="B4026" s="253" t="s">
        <v>8582</v>
      </c>
      <c r="C4026" s="264" t="s">
        <v>569</v>
      </c>
      <c r="D4026" s="340">
        <v>4.71</v>
      </c>
      <c r="E4026" s="340">
        <v>14.59</v>
      </c>
      <c r="F4026" s="340">
        <v>19.3</v>
      </c>
    </row>
    <row r="4027" spans="1:6" ht="12.75" customHeight="1" x14ac:dyDescent="0.2">
      <c r="A4027" s="338" t="s">
        <v>5991</v>
      </c>
      <c r="B4027" s="253" t="s">
        <v>8583</v>
      </c>
      <c r="C4027" s="264" t="s">
        <v>569</v>
      </c>
      <c r="D4027" s="344">
        <v>20.48</v>
      </c>
      <c r="E4027" s="340">
        <v>14.59</v>
      </c>
      <c r="F4027" s="340">
        <v>35.07</v>
      </c>
    </row>
    <row r="4028" spans="1:6" ht="12.75" customHeight="1" x14ac:dyDescent="0.2">
      <c r="A4028" s="338" t="s">
        <v>5992</v>
      </c>
      <c r="B4028" s="253" t="s">
        <v>8584</v>
      </c>
      <c r="C4028" s="264" t="s">
        <v>569</v>
      </c>
      <c r="D4028" s="344">
        <v>68.959999999999994</v>
      </c>
      <c r="E4028" s="340">
        <v>1.69</v>
      </c>
      <c r="F4028" s="340">
        <v>70.650000000000006</v>
      </c>
    </row>
    <row r="4029" spans="1:6" ht="25.5" customHeight="1" x14ac:dyDescent="0.25">
      <c r="A4029" s="338" t="s">
        <v>5993</v>
      </c>
      <c r="B4029" s="254" t="s">
        <v>8585</v>
      </c>
      <c r="C4029" s="264" t="s">
        <v>569</v>
      </c>
      <c r="D4029" s="340">
        <v>190.06</v>
      </c>
      <c r="E4029" s="340">
        <v>9.51</v>
      </c>
      <c r="F4029" s="340">
        <v>199.57</v>
      </c>
    </row>
    <row r="4030" spans="1:6" ht="12.75" customHeight="1" x14ac:dyDescent="0.25">
      <c r="A4030" s="338" t="s">
        <v>5994</v>
      </c>
      <c r="B4030" s="253" t="s">
        <v>5995</v>
      </c>
      <c r="C4030" s="264" t="s">
        <v>569</v>
      </c>
      <c r="D4030" s="340">
        <v>81.87</v>
      </c>
      <c r="E4030" s="340">
        <v>6.14</v>
      </c>
      <c r="F4030" s="340">
        <v>88.01</v>
      </c>
    </row>
    <row r="4031" spans="1:6" ht="25.5" customHeight="1" x14ac:dyDescent="0.25">
      <c r="A4031" s="336" t="s">
        <v>5996</v>
      </c>
      <c r="B4031" s="272" t="s">
        <v>5997</v>
      </c>
      <c r="C4031" s="266" t="s">
        <v>569</v>
      </c>
      <c r="D4031" s="345">
        <v>106.56</v>
      </c>
      <c r="E4031" s="345">
        <v>6.14</v>
      </c>
      <c r="F4031" s="345">
        <v>112.7</v>
      </c>
    </row>
    <row r="4032" spans="1:6" ht="12.75" customHeight="1" x14ac:dyDescent="0.2">
      <c r="A4032" s="336" t="s">
        <v>5998</v>
      </c>
      <c r="B4032" s="251" t="s">
        <v>5999</v>
      </c>
      <c r="C4032" s="252" t="s">
        <v>569</v>
      </c>
      <c r="D4032" s="337">
        <v>169.7</v>
      </c>
      <c r="E4032" s="337">
        <v>6.14</v>
      </c>
      <c r="F4032" s="337">
        <v>175.84</v>
      </c>
    </row>
    <row r="4033" spans="1:6" ht="12.75" customHeight="1" x14ac:dyDescent="0.25">
      <c r="A4033" s="338" t="s">
        <v>6000</v>
      </c>
      <c r="B4033" s="253" t="s">
        <v>8586</v>
      </c>
      <c r="C4033" s="264" t="s">
        <v>569</v>
      </c>
      <c r="D4033" s="340">
        <v>91.54</v>
      </c>
      <c r="E4033" s="340">
        <v>1.69</v>
      </c>
      <c r="F4033" s="340">
        <v>93.23</v>
      </c>
    </row>
    <row r="4034" spans="1:6" ht="12.75" customHeight="1" x14ac:dyDescent="0.25">
      <c r="A4034" s="338" t="s">
        <v>6001</v>
      </c>
      <c r="B4034" s="253" t="s">
        <v>8587</v>
      </c>
      <c r="C4034" s="264" t="s">
        <v>569</v>
      </c>
      <c r="D4034" s="340">
        <v>95.3</v>
      </c>
      <c r="E4034" s="340">
        <v>1.69</v>
      </c>
      <c r="F4034" s="340">
        <v>96.99</v>
      </c>
    </row>
    <row r="4035" spans="1:6" ht="25.5" customHeight="1" x14ac:dyDescent="0.25">
      <c r="A4035" s="338" t="s">
        <v>6002</v>
      </c>
      <c r="B4035" s="254" t="s">
        <v>8588</v>
      </c>
      <c r="C4035" s="264" t="s">
        <v>569</v>
      </c>
      <c r="D4035" s="340">
        <v>10.3</v>
      </c>
      <c r="E4035" s="340">
        <v>3.37</v>
      </c>
      <c r="F4035" s="340">
        <v>13.67</v>
      </c>
    </row>
    <row r="4036" spans="1:6" ht="22.9" customHeight="1" x14ac:dyDescent="0.25">
      <c r="A4036" s="338" t="s">
        <v>6003</v>
      </c>
      <c r="B4036" s="253" t="s">
        <v>8589</v>
      </c>
      <c r="C4036" s="264" t="s">
        <v>569</v>
      </c>
      <c r="D4036" s="340">
        <v>12.35</v>
      </c>
      <c r="E4036" s="340">
        <v>3.37</v>
      </c>
      <c r="F4036" s="340">
        <v>15.72</v>
      </c>
    </row>
    <row r="4037" spans="1:6" ht="34.9" customHeight="1" x14ac:dyDescent="0.25">
      <c r="A4037" s="341" t="s">
        <v>6004</v>
      </c>
      <c r="B4037" s="253" t="s">
        <v>6005</v>
      </c>
      <c r="C4037" s="265" t="s">
        <v>569</v>
      </c>
      <c r="D4037" s="343">
        <v>19.27</v>
      </c>
      <c r="E4037" s="343">
        <v>15.69</v>
      </c>
      <c r="F4037" s="343">
        <v>34.96</v>
      </c>
    </row>
    <row r="4038" spans="1:6" ht="12.75" customHeight="1" x14ac:dyDescent="0.25">
      <c r="A4038" s="338" t="s">
        <v>6006</v>
      </c>
      <c r="B4038" s="253" t="s">
        <v>8590</v>
      </c>
      <c r="C4038" s="264" t="s">
        <v>569</v>
      </c>
      <c r="D4038" s="340">
        <v>8.33</v>
      </c>
      <c r="E4038" s="340">
        <v>9.51</v>
      </c>
      <c r="F4038" s="340">
        <v>17.84</v>
      </c>
    </row>
    <row r="4039" spans="1:6" ht="25.5" customHeight="1" x14ac:dyDescent="0.25">
      <c r="A4039" s="338" t="s">
        <v>6007</v>
      </c>
      <c r="B4039" s="254" t="s">
        <v>8591</v>
      </c>
      <c r="C4039" s="264" t="s">
        <v>569</v>
      </c>
      <c r="D4039" s="340">
        <v>12.95</v>
      </c>
      <c r="E4039" s="339">
        <v>9.51</v>
      </c>
      <c r="F4039" s="340">
        <v>22.46</v>
      </c>
    </row>
    <row r="4040" spans="1:6" ht="25.5" customHeight="1" x14ac:dyDescent="0.25">
      <c r="A4040" s="338" t="s">
        <v>6008</v>
      </c>
      <c r="B4040" s="254" t="s">
        <v>6009</v>
      </c>
      <c r="C4040" s="264" t="s">
        <v>569</v>
      </c>
      <c r="D4040" s="340">
        <v>13.03</v>
      </c>
      <c r="E4040" s="340">
        <v>9.51</v>
      </c>
      <c r="F4040" s="340">
        <v>22.54</v>
      </c>
    </row>
    <row r="4041" spans="1:6" ht="34.9" customHeight="1" x14ac:dyDescent="0.25">
      <c r="A4041" s="341" t="s">
        <v>6010</v>
      </c>
      <c r="B4041" s="253" t="s">
        <v>8592</v>
      </c>
      <c r="C4041" s="265" t="s">
        <v>569</v>
      </c>
      <c r="D4041" s="343">
        <v>34.36</v>
      </c>
      <c r="E4041" s="342">
        <v>16.11</v>
      </c>
      <c r="F4041" s="343">
        <v>50.47</v>
      </c>
    </row>
    <row r="4042" spans="1:6" ht="46.15" customHeight="1" x14ac:dyDescent="0.25">
      <c r="A4042" s="338" t="s">
        <v>6011</v>
      </c>
      <c r="B4042" s="253" t="s">
        <v>6012</v>
      </c>
      <c r="C4042" s="264" t="s">
        <v>569</v>
      </c>
      <c r="D4042" s="340">
        <v>11.06</v>
      </c>
      <c r="E4042" s="340">
        <v>8.2899999999999991</v>
      </c>
      <c r="F4042" s="340">
        <v>19.350000000000001</v>
      </c>
    </row>
    <row r="4043" spans="1:6" ht="46.15" customHeight="1" x14ac:dyDescent="0.25">
      <c r="A4043" s="338" t="s">
        <v>6013</v>
      </c>
      <c r="B4043" s="253" t="s">
        <v>6014</v>
      </c>
      <c r="C4043" s="264" t="s">
        <v>569</v>
      </c>
      <c r="D4043" s="340">
        <v>149.59</v>
      </c>
      <c r="E4043" s="340">
        <v>29.17</v>
      </c>
      <c r="F4043" s="340">
        <v>178.76</v>
      </c>
    </row>
    <row r="4044" spans="1:6" ht="12.75" customHeight="1" x14ac:dyDescent="0.2">
      <c r="A4044" s="336" t="s">
        <v>8593</v>
      </c>
      <c r="B4044" s="251" t="s">
        <v>6015</v>
      </c>
      <c r="C4044" s="252"/>
      <c r="D4044" s="337"/>
      <c r="E4044" s="337"/>
      <c r="F4044" s="337"/>
    </row>
    <row r="4045" spans="1:6" ht="12.75" customHeight="1" x14ac:dyDescent="0.2">
      <c r="A4045" s="336" t="s">
        <v>8594</v>
      </c>
      <c r="B4045" s="251" t="s">
        <v>6016</v>
      </c>
      <c r="C4045" s="252"/>
      <c r="D4045" s="337"/>
      <c r="E4045" s="337"/>
      <c r="F4045" s="337"/>
    </row>
    <row r="4046" spans="1:6" ht="12.75" customHeight="1" x14ac:dyDescent="0.25">
      <c r="A4046" s="338" t="s">
        <v>8595</v>
      </c>
      <c r="B4046" s="253" t="s">
        <v>8596</v>
      </c>
      <c r="C4046" s="264" t="s">
        <v>21</v>
      </c>
      <c r="D4046" s="340">
        <v>293.13</v>
      </c>
      <c r="E4046" s="340">
        <v>2.83</v>
      </c>
      <c r="F4046" s="340">
        <v>295.95999999999998</v>
      </c>
    </row>
    <row r="4047" spans="1:6" ht="12.75" customHeight="1" x14ac:dyDescent="0.25">
      <c r="A4047" s="338" t="s">
        <v>8597</v>
      </c>
      <c r="B4047" s="253" t="s">
        <v>8598</v>
      </c>
      <c r="C4047" s="264" t="s">
        <v>21</v>
      </c>
      <c r="D4047" s="340">
        <v>238.78</v>
      </c>
      <c r="E4047" s="340">
        <v>2.38</v>
      </c>
      <c r="F4047" s="340">
        <v>241.16</v>
      </c>
    </row>
    <row r="4048" spans="1:6" ht="12.75" customHeight="1" x14ac:dyDescent="0.25">
      <c r="A4048" s="338" t="s">
        <v>8599</v>
      </c>
      <c r="B4048" s="253" t="s">
        <v>8600</v>
      </c>
      <c r="C4048" s="264" t="s">
        <v>21</v>
      </c>
      <c r="D4048" s="340">
        <v>239.59</v>
      </c>
      <c r="E4048" s="340">
        <v>2.4</v>
      </c>
      <c r="F4048" s="340">
        <v>241.99</v>
      </c>
    </row>
    <row r="4049" spans="1:6" ht="12.75" customHeight="1" x14ac:dyDescent="0.25">
      <c r="A4049" s="338" t="s">
        <v>6017</v>
      </c>
      <c r="B4049" s="253" t="s">
        <v>6018</v>
      </c>
      <c r="C4049" s="264" t="s">
        <v>52</v>
      </c>
      <c r="D4049" s="340">
        <v>356.65</v>
      </c>
      <c r="E4049" s="340">
        <v>11.88</v>
      </c>
      <c r="F4049" s="340">
        <v>368.53</v>
      </c>
    </row>
    <row r="4050" spans="1:6" ht="12.75" customHeight="1" x14ac:dyDescent="0.25">
      <c r="A4050" s="338" t="s">
        <v>8601</v>
      </c>
      <c r="B4050" s="253" t="s">
        <v>6019</v>
      </c>
      <c r="C4050" s="264"/>
      <c r="D4050" s="340"/>
      <c r="E4050" s="340"/>
      <c r="F4050" s="340"/>
    </row>
    <row r="4051" spans="1:6" ht="12.75" customHeight="1" x14ac:dyDescent="0.25">
      <c r="A4051" s="338" t="s">
        <v>6020</v>
      </c>
      <c r="B4051" s="253" t="s">
        <v>6021</v>
      </c>
      <c r="C4051" s="264" t="s">
        <v>21</v>
      </c>
      <c r="D4051" s="340">
        <v>74.62</v>
      </c>
      <c r="E4051" s="340"/>
      <c r="F4051" s="340">
        <v>74.62</v>
      </c>
    </row>
    <row r="4052" spans="1:6" ht="12.75" customHeight="1" x14ac:dyDescent="0.25">
      <c r="A4052" s="338" t="s">
        <v>482</v>
      </c>
      <c r="B4052" s="253" t="s">
        <v>481</v>
      </c>
      <c r="C4052" s="264" t="s">
        <v>21</v>
      </c>
      <c r="D4052" s="340">
        <v>38.979999999999997</v>
      </c>
      <c r="E4052" s="340"/>
      <c r="F4052" s="340">
        <v>38.979999999999997</v>
      </c>
    </row>
    <row r="4053" spans="1:6" ht="12.75" customHeight="1" x14ac:dyDescent="0.25">
      <c r="A4053" s="338" t="s">
        <v>6022</v>
      </c>
      <c r="B4053" s="253" t="s">
        <v>8602</v>
      </c>
      <c r="C4053" s="264" t="s">
        <v>21</v>
      </c>
      <c r="D4053" s="340">
        <v>162.97999999999999</v>
      </c>
      <c r="E4053" s="340"/>
      <c r="F4053" s="340">
        <v>162.97999999999999</v>
      </c>
    </row>
    <row r="4054" spans="1:6" ht="12.75" customHeight="1" x14ac:dyDescent="0.25">
      <c r="A4054" s="338" t="s">
        <v>6023</v>
      </c>
      <c r="B4054" s="253" t="s">
        <v>8603</v>
      </c>
      <c r="C4054" s="264" t="s">
        <v>21</v>
      </c>
      <c r="D4054" s="340">
        <v>203.73</v>
      </c>
      <c r="E4054" s="340"/>
      <c r="F4054" s="340">
        <v>203.73</v>
      </c>
    </row>
    <row r="4055" spans="1:6" ht="12.75" customHeight="1" x14ac:dyDescent="0.25">
      <c r="A4055" s="338" t="s">
        <v>6024</v>
      </c>
      <c r="B4055" s="253" t="s">
        <v>8604</v>
      </c>
      <c r="C4055" s="264" t="s">
        <v>21</v>
      </c>
      <c r="D4055" s="340">
        <v>68.430000000000007</v>
      </c>
      <c r="E4055" s="340"/>
      <c r="F4055" s="340">
        <v>68.430000000000007</v>
      </c>
    </row>
    <row r="4056" spans="1:6" ht="12.75" customHeight="1" x14ac:dyDescent="0.25">
      <c r="A4056" s="338" t="s">
        <v>6025</v>
      </c>
      <c r="B4056" s="253" t="s">
        <v>8605</v>
      </c>
      <c r="C4056" s="264" t="s">
        <v>21</v>
      </c>
      <c r="D4056" s="340">
        <v>107.03</v>
      </c>
      <c r="E4056" s="340"/>
      <c r="F4056" s="340">
        <v>107.03</v>
      </c>
    </row>
    <row r="4057" spans="1:6" ht="12.75" customHeight="1" x14ac:dyDescent="0.25">
      <c r="A4057" s="338" t="s">
        <v>6026</v>
      </c>
      <c r="B4057" s="253" t="s">
        <v>8606</v>
      </c>
      <c r="C4057" s="264" t="s">
        <v>21</v>
      </c>
      <c r="D4057" s="340">
        <v>115.83</v>
      </c>
      <c r="E4057" s="340"/>
      <c r="F4057" s="340">
        <v>115.83</v>
      </c>
    </row>
    <row r="4058" spans="1:6" ht="12.75" customHeight="1" x14ac:dyDescent="0.25">
      <c r="A4058" s="338" t="s">
        <v>6027</v>
      </c>
      <c r="B4058" s="253" t="s">
        <v>6028</v>
      </c>
      <c r="C4058" s="264" t="s">
        <v>21</v>
      </c>
      <c r="D4058" s="340">
        <v>193.26</v>
      </c>
      <c r="E4058" s="340"/>
      <c r="F4058" s="340">
        <v>193.26</v>
      </c>
    </row>
    <row r="4059" spans="1:6" ht="12.75" customHeight="1" x14ac:dyDescent="0.2">
      <c r="A4059" s="336" t="s">
        <v>6029</v>
      </c>
      <c r="B4059" s="251" t="s">
        <v>6030</v>
      </c>
      <c r="C4059" s="252" t="s">
        <v>21</v>
      </c>
      <c r="D4059" s="337">
        <v>220.9</v>
      </c>
      <c r="E4059" s="337"/>
      <c r="F4059" s="337">
        <v>220.9</v>
      </c>
    </row>
    <row r="4060" spans="1:6" ht="12.75" customHeight="1" x14ac:dyDescent="0.25">
      <c r="A4060" s="338" t="s">
        <v>6031</v>
      </c>
      <c r="B4060" s="253" t="s">
        <v>6032</v>
      </c>
      <c r="C4060" s="264" t="s">
        <v>21</v>
      </c>
      <c r="D4060" s="340">
        <v>33.89</v>
      </c>
      <c r="E4060" s="340"/>
      <c r="F4060" s="340">
        <v>33.89</v>
      </c>
    </row>
    <row r="4061" spans="1:6" ht="12.75" customHeight="1" x14ac:dyDescent="0.25">
      <c r="A4061" s="338" t="s">
        <v>8607</v>
      </c>
      <c r="B4061" s="253" t="s">
        <v>6033</v>
      </c>
      <c r="C4061" s="264"/>
      <c r="D4061" s="340"/>
      <c r="E4061" s="340"/>
      <c r="F4061" s="340"/>
    </row>
    <row r="4062" spans="1:6" ht="12" customHeight="1" x14ac:dyDescent="0.25">
      <c r="A4062" s="333" t="s">
        <v>6034</v>
      </c>
      <c r="B4062" s="247" t="s">
        <v>8608</v>
      </c>
      <c r="C4062" s="247" t="s">
        <v>21</v>
      </c>
      <c r="D4062" s="334">
        <v>958.29</v>
      </c>
      <c r="E4062" s="335">
        <v>21.46</v>
      </c>
      <c r="F4062" s="335">
        <v>979.75</v>
      </c>
    </row>
    <row r="4063" spans="1:6" ht="12.75" customHeight="1" x14ac:dyDescent="0.25">
      <c r="A4063" s="338" t="s">
        <v>6035</v>
      </c>
      <c r="B4063" s="253" t="s">
        <v>8609</v>
      </c>
      <c r="C4063" s="264" t="s">
        <v>21</v>
      </c>
      <c r="D4063" s="340">
        <v>1010.63</v>
      </c>
      <c r="E4063" s="340">
        <v>21.46</v>
      </c>
      <c r="F4063" s="340">
        <v>1032.0899999999999</v>
      </c>
    </row>
    <row r="4064" spans="1:6" ht="12.75" customHeight="1" x14ac:dyDescent="0.25">
      <c r="A4064" s="338" t="s">
        <v>6036</v>
      </c>
      <c r="B4064" s="253" t="s">
        <v>8610</v>
      </c>
      <c r="C4064" s="264" t="s">
        <v>21</v>
      </c>
      <c r="D4064" s="340">
        <v>1171.92</v>
      </c>
      <c r="E4064" s="340">
        <v>21.46</v>
      </c>
      <c r="F4064" s="340">
        <v>1193.3800000000001</v>
      </c>
    </row>
    <row r="4065" spans="1:6" ht="12.75" customHeight="1" x14ac:dyDescent="0.25">
      <c r="A4065" s="338" t="s">
        <v>6037</v>
      </c>
      <c r="B4065" s="253" t="s">
        <v>8611</v>
      </c>
      <c r="C4065" s="264" t="s">
        <v>21</v>
      </c>
      <c r="D4065" s="340">
        <v>1236.97</v>
      </c>
      <c r="E4065" s="340">
        <v>21.46</v>
      </c>
      <c r="F4065" s="340">
        <v>1258.43</v>
      </c>
    </row>
    <row r="4066" spans="1:6" ht="12.75" customHeight="1" x14ac:dyDescent="0.25">
      <c r="A4066" s="338" t="s">
        <v>6038</v>
      </c>
      <c r="B4066" s="253" t="s">
        <v>8612</v>
      </c>
      <c r="C4066" s="264" t="s">
        <v>21</v>
      </c>
      <c r="D4066" s="340">
        <v>1493.05</v>
      </c>
      <c r="E4066" s="340">
        <v>21.46</v>
      </c>
      <c r="F4066" s="340">
        <v>1514.51</v>
      </c>
    </row>
    <row r="4067" spans="1:6" ht="12.75" customHeight="1" x14ac:dyDescent="0.25">
      <c r="A4067" s="338" t="s">
        <v>6039</v>
      </c>
      <c r="B4067" s="253" t="s">
        <v>8613</v>
      </c>
      <c r="C4067" s="264" t="s">
        <v>21</v>
      </c>
      <c r="D4067" s="340">
        <v>940.22</v>
      </c>
      <c r="E4067" s="340">
        <v>32.19</v>
      </c>
      <c r="F4067" s="340">
        <v>972.41</v>
      </c>
    </row>
    <row r="4068" spans="1:6" ht="12.75" customHeight="1" x14ac:dyDescent="0.25">
      <c r="A4068" s="338" t="s">
        <v>6040</v>
      </c>
      <c r="B4068" s="253" t="s">
        <v>8614</v>
      </c>
      <c r="C4068" s="264" t="s">
        <v>21</v>
      </c>
      <c r="D4068" s="340">
        <v>1013.19</v>
      </c>
      <c r="E4068" s="340">
        <v>32.19</v>
      </c>
      <c r="F4068" s="340">
        <v>1045.3800000000001</v>
      </c>
    </row>
    <row r="4069" spans="1:6" ht="12.75" customHeight="1" x14ac:dyDescent="0.25">
      <c r="A4069" s="338" t="s">
        <v>6041</v>
      </c>
      <c r="B4069" s="253" t="s">
        <v>8615</v>
      </c>
      <c r="C4069" s="264" t="s">
        <v>21</v>
      </c>
      <c r="D4069" s="340">
        <v>1225.0999999999999</v>
      </c>
      <c r="E4069" s="340">
        <v>32.19</v>
      </c>
      <c r="F4069" s="340">
        <v>1257.29</v>
      </c>
    </row>
    <row r="4070" spans="1:6" ht="12.75" customHeight="1" x14ac:dyDescent="0.25">
      <c r="A4070" s="338" t="s">
        <v>8616</v>
      </c>
      <c r="B4070" s="253" t="s">
        <v>6042</v>
      </c>
      <c r="C4070" s="264"/>
      <c r="D4070" s="340"/>
      <c r="E4070" s="340"/>
      <c r="F4070" s="340"/>
    </row>
    <row r="4071" spans="1:6" ht="12.75" customHeight="1" x14ac:dyDescent="0.25">
      <c r="A4071" s="338" t="s">
        <v>6043</v>
      </c>
      <c r="B4071" s="253" t="s">
        <v>6044</v>
      </c>
      <c r="C4071" s="264" t="s">
        <v>569</v>
      </c>
      <c r="D4071" s="340">
        <v>1262.0999999999999</v>
      </c>
      <c r="E4071" s="340">
        <v>93.71</v>
      </c>
      <c r="F4071" s="340">
        <v>1355.81</v>
      </c>
    </row>
    <row r="4072" spans="1:6" ht="12.75" customHeight="1" x14ac:dyDescent="0.25">
      <c r="A4072" s="338" t="s">
        <v>6045</v>
      </c>
      <c r="B4072" s="253" t="s">
        <v>8617</v>
      </c>
      <c r="C4072" s="264" t="s">
        <v>569</v>
      </c>
      <c r="D4072" s="340">
        <v>2924.54</v>
      </c>
      <c r="E4072" s="340">
        <v>93.71</v>
      </c>
      <c r="F4072" s="340">
        <v>3018.25</v>
      </c>
    </row>
    <row r="4073" spans="1:6" ht="12.75" customHeight="1" x14ac:dyDescent="0.2">
      <c r="A4073" s="336" t="s">
        <v>6046</v>
      </c>
      <c r="B4073" s="251" t="s">
        <v>8618</v>
      </c>
      <c r="C4073" s="252" t="s">
        <v>569</v>
      </c>
      <c r="D4073" s="337">
        <v>4395.01</v>
      </c>
      <c r="E4073" s="337">
        <v>160.28</v>
      </c>
      <c r="F4073" s="337">
        <v>4555.29</v>
      </c>
    </row>
    <row r="4074" spans="1:6" ht="12.75" customHeight="1" x14ac:dyDescent="0.25">
      <c r="A4074" s="338" t="s">
        <v>6047</v>
      </c>
      <c r="B4074" s="253" t="s">
        <v>8619</v>
      </c>
      <c r="C4074" s="264" t="s">
        <v>569</v>
      </c>
      <c r="D4074" s="340">
        <v>3652.06</v>
      </c>
      <c r="E4074" s="340">
        <v>93.71</v>
      </c>
      <c r="F4074" s="340">
        <v>3745.77</v>
      </c>
    </row>
    <row r="4075" spans="1:6" ht="25.5" customHeight="1" x14ac:dyDescent="0.25">
      <c r="A4075" s="338" t="s">
        <v>6048</v>
      </c>
      <c r="B4075" s="254" t="s">
        <v>8620</v>
      </c>
      <c r="C4075" s="264" t="s">
        <v>569</v>
      </c>
      <c r="D4075" s="340">
        <v>2224.48</v>
      </c>
      <c r="E4075" s="340">
        <v>58.34</v>
      </c>
      <c r="F4075" s="340">
        <v>2282.8200000000002</v>
      </c>
    </row>
    <row r="4076" spans="1:6" ht="25.5" customHeight="1" x14ac:dyDescent="0.25">
      <c r="A4076" s="338" t="s">
        <v>6049</v>
      </c>
      <c r="B4076" s="254" t="s">
        <v>6050</v>
      </c>
      <c r="C4076" s="264" t="s">
        <v>569</v>
      </c>
      <c r="D4076" s="340">
        <v>2090.0100000000002</v>
      </c>
      <c r="E4076" s="340">
        <v>93.71</v>
      </c>
      <c r="F4076" s="340">
        <v>2183.7199999999998</v>
      </c>
    </row>
    <row r="4077" spans="1:6" ht="12.75" customHeight="1" x14ac:dyDescent="0.25">
      <c r="A4077" s="338" t="s">
        <v>6051</v>
      </c>
      <c r="B4077" s="253" t="s">
        <v>6052</v>
      </c>
      <c r="C4077" s="264" t="s">
        <v>569</v>
      </c>
      <c r="D4077" s="340">
        <v>3145.88</v>
      </c>
      <c r="E4077" s="340">
        <v>93.71</v>
      </c>
      <c r="F4077" s="340">
        <v>3239.59</v>
      </c>
    </row>
    <row r="4078" spans="1:6" ht="25.5" customHeight="1" x14ac:dyDescent="0.25">
      <c r="A4078" s="336" t="s">
        <v>8621</v>
      </c>
      <c r="B4078" s="272" t="s">
        <v>6053</v>
      </c>
      <c r="C4078" s="266"/>
      <c r="D4078" s="345"/>
      <c r="E4078" s="345"/>
      <c r="F4078" s="345"/>
    </row>
    <row r="4079" spans="1:6" ht="12.75" customHeight="1" x14ac:dyDescent="0.2">
      <c r="A4079" s="336" t="s">
        <v>6054</v>
      </c>
      <c r="B4079" s="251" t="s">
        <v>6055</v>
      </c>
      <c r="C4079" s="252" t="s">
        <v>569</v>
      </c>
      <c r="D4079" s="337">
        <v>370.32</v>
      </c>
      <c r="E4079" s="337">
        <v>19.73</v>
      </c>
      <c r="F4079" s="337">
        <v>390.05</v>
      </c>
    </row>
    <row r="4080" spans="1:6" ht="25.5" customHeight="1" x14ac:dyDescent="0.25">
      <c r="A4080" s="338" t="s">
        <v>6056</v>
      </c>
      <c r="B4080" s="254" t="s">
        <v>6057</v>
      </c>
      <c r="C4080" s="264" t="s">
        <v>569</v>
      </c>
      <c r="D4080" s="340">
        <v>3541.55</v>
      </c>
      <c r="E4080" s="339">
        <v>43.85</v>
      </c>
      <c r="F4080" s="340">
        <v>3585.4</v>
      </c>
    </row>
    <row r="4081" spans="1:6" ht="25.5" customHeight="1" x14ac:dyDescent="0.25">
      <c r="A4081" s="338" t="s">
        <v>6058</v>
      </c>
      <c r="B4081" s="254" t="s">
        <v>6059</v>
      </c>
      <c r="C4081" s="264" t="s">
        <v>569</v>
      </c>
      <c r="D4081" s="340">
        <v>1469.02</v>
      </c>
      <c r="E4081" s="340">
        <v>29.17</v>
      </c>
      <c r="F4081" s="340">
        <v>1498.19</v>
      </c>
    </row>
    <row r="4082" spans="1:6" ht="25.5" customHeight="1" x14ac:dyDescent="0.25">
      <c r="A4082" s="338" t="s">
        <v>6060</v>
      </c>
      <c r="B4082" s="254" t="s">
        <v>6061</v>
      </c>
      <c r="C4082" s="264" t="s">
        <v>569</v>
      </c>
      <c r="D4082" s="340">
        <v>2117.1999999999998</v>
      </c>
      <c r="E4082" s="340">
        <v>499.05</v>
      </c>
      <c r="F4082" s="340">
        <v>2616.25</v>
      </c>
    </row>
    <row r="4083" spans="1:6" ht="12.75" customHeight="1" x14ac:dyDescent="0.25">
      <c r="A4083" s="338" t="s">
        <v>6062</v>
      </c>
      <c r="B4083" s="253" t="s">
        <v>6063</v>
      </c>
      <c r="C4083" s="264" t="s">
        <v>569</v>
      </c>
      <c r="D4083" s="340">
        <v>7207.86</v>
      </c>
      <c r="E4083" s="340">
        <v>581.99</v>
      </c>
      <c r="F4083" s="340">
        <v>7789.85</v>
      </c>
    </row>
    <row r="4084" spans="1:6" ht="34.9" customHeight="1" x14ac:dyDescent="0.25">
      <c r="A4084" s="341" t="s">
        <v>8622</v>
      </c>
      <c r="B4084" s="253" t="s">
        <v>6064</v>
      </c>
      <c r="C4084" s="265"/>
      <c r="D4084" s="343"/>
      <c r="E4084" s="343"/>
      <c r="F4084" s="343"/>
    </row>
    <row r="4085" spans="1:6" ht="12.75" customHeight="1" x14ac:dyDescent="0.25">
      <c r="A4085" s="338" t="s">
        <v>6065</v>
      </c>
      <c r="B4085" s="253" t="s">
        <v>6066</v>
      </c>
      <c r="C4085" s="264" t="s">
        <v>569</v>
      </c>
      <c r="D4085" s="340">
        <v>84.54</v>
      </c>
      <c r="E4085" s="340">
        <v>9.5</v>
      </c>
      <c r="F4085" s="340">
        <v>94.04</v>
      </c>
    </row>
    <row r="4086" spans="1:6" ht="12.75" customHeight="1" x14ac:dyDescent="0.25">
      <c r="A4086" s="338" t="s">
        <v>6067</v>
      </c>
      <c r="B4086" s="253" t="s">
        <v>6068</v>
      </c>
      <c r="C4086" s="264" t="s">
        <v>569</v>
      </c>
      <c r="D4086" s="340">
        <v>24.3</v>
      </c>
      <c r="E4086" s="340">
        <v>7.13</v>
      </c>
      <c r="F4086" s="340">
        <v>31.43</v>
      </c>
    </row>
    <row r="4087" spans="1:6" ht="25.5" customHeight="1" x14ac:dyDescent="0.25">
      <c r="A4087" s="338" t="s">
        <v>6069</v>
      </c>
      <c r="B4087" s="254" t="s">
        <v>6070</v>
      </c>
      <c r="C4087" s="264" t="s">
        <v>569</v>
      </c>
      <c r="D4087" s="340">
        <v>13.47</v>
      </c>
      <c r="E4087" s="339">
        <v>7.13</v>
      </c>
      <c r="F4087" s="340">
        <v>20.6</v>
      </c>
    </row>
    <row r="4088" spans="1:6" ht="25.5" customHeight="1" x14ac:dyDescent="0.25">
      <c r="A4088" s="338" t="s">
        <v>6071</v>
      </c>
      <c r="B4088" s="254" t="s">
        <v>6072</v>
      </c>
      <c r="C4088" s="264" t="s">
        <v>569</v>
      </c>
      <c r="D4088" s="340">
        <v>11.73</v>
      </c>
      <c r="E4088" s="339">
        <v>7.13</v>
      </c>
      <c r="F4088" s="340">
        <v>18.86</v>
      </c>
    </row>
    <row r="4089" spans="1:6" ht="25.5" customHeight="1" x14ac:dyDescent="0.25">
      <c r="A4089" s="338" t="s">
        <v>6073</v>
      </c>
      <c r="B4089" s="254" t="s">
        <v>6074</v>
      </c>
      <c r="C4089" s="264" t="s">
        <v>569</v>
      </c>
      <c r="D4089" s="340">
        <v>17.86</v>
      </c>
      <c r="E4089" s="339">
        <v>7.13</v>
      </c>
      <c r="F4089" s="340">
        <v>24.99</v>
      </c>
    </row>
    <row r="4090" spans="1:6" ht="12.75" customHeight="1" x14ac:dyDescent="0.2">
      <c r="A4090" s="336" t="s">
        <v>6075</v>
      </c>
      <c r="B4090" s="251" t="s">
        <v>6076</v>
      </c>
      <c r="C4090" s="252" t="s">
        <v>569</v>
      </c>
      <c r="D4090" s="337">
        <v>14.02</v>
      </c>
      <c r="E4090" s="337">
        <v>7.13</v>
      </c>
      <c r="F4090" s="337">
        <v>21.15</v>
      </c>
    </row>
    <row r="4091" spans="1:6" ht="22.9" customHeight="1" x14ac:dyDescent="0.25">
      <c r="A4091" s="338" t="s">
        <v>6077</v>
      </c>
      <c r="B4091" s="253" t="s">
        <v>6078</v>
      </c>
      <c r="C4091" s="264" t="s">
        <v>569</v>
      </c>
      <c r="D4091" s="340">
        <v>37.520000000000003</v>
      </c>
      <c r="E4091" s="340">
        <v>7.97</v>
      </c>
      <c r="F4091" s="340">
        <v>45.49</v>
      </c>
    </row>
    <row r="4092" spans="1:6" ht="22.9" customHeight="1" x14ac:dyDescent="0.25">
      <c r="A4092" s="338" t="s">
        <v>6079</v>
      </c>
      <c r="B4092" s="253" t="s">
        <v>6080</v>
      </c>
      <c r="C4092" s="264" t="s">
        <v>569</v>
      </c>
      <c r="D4092" s="340">
        <v>33.56</v>
      </c>
      <c r="E4092" s="340">
        <v>7.97</v>
      </c>
      <c r="F4092" s="340">
        <v>41.53</v>
      </c>
    </row>
    <row r="4093" spans="1:6" ht="22.9" customHeight="1" x14ac:dyDescent="0.25">
      <c r="A4093" s="338" t="s">
        <v>8623</v>
      </c>
      <c r="B4093" s="253" t="s">
        <v>6081</v>
      </c>
      <c r="C4093" s="264"/>
      <c r="D4093" s="340"/>
      <c r="E4093" s="340"/>
      <c r="F4093" s="340"/>
    </row>
    <row r="4094" spans="1:6" ht="12.75" customHeight="1" x14ac:dyDescent="0.2">
      <c r="A4094" s="336" t="s">
        <v>8624</v>
      </c>
      <c r="B4094" s="251" t="s">
        <v>6082</v>
      </c>
      <c r="C4094" s="252"/>
      <c r="D4094" s="337"/>
      <c r="E4094" s="337"/>
      <c r="F4094" s="337"/>
    </row>
    <row r="4095" spans="1:6" ht="25.5" customHeight="1" x14ac:dyDescent="0.25">
      <c r="A4095" s="338" t="s">
        <v>6083</v>
      </c>
      <c r="B4095" s="254" t="s">
        <v>6084</v>
      </c>
      <c r="C4095" s="264" t="s">
        <v>21</v>
      </c>
      <c r="D4095" s="340">
        <v>11247.36</v>
      </c>
      <c r="E4095" s="340">
        <v>74.8</v>
      </c>
      <c r="F4095" s="340">
        <v>11322.16</v>
      </c>
    </row>
    <row r="4096" spans="1:6" ht="25.5" customHeight="1" x14ac:dyDescent="0.25">
      <c r="A4096" s="338" t="s">
        <v>6085</v>
      </c>
      <c r="B4096" s="254" t="s">
        <v>6086</v>
      </c>
      <c r="C4096" s="264" t="s">
        <v>21</v>
      </c>
      <c r="D4096" s="340">
        <v>360.56</v>
      </c>
      <c r="E4096" s="340">
        <v>74.8</v>
      </c>
      <c r="F4096" s="340">
        <v>435.36</v>
      </c>
    </row>
    <row r="4097" spans="1:6" ht="25.5" customHeight="1" x14ac:dyDescent="0.25">
      <c r="A4097" s="338" t="s">
        <v>6087</v>
      </c>
      <c r="B4097" s="254" t="s">
        <v>6088</v>
      </c>
      <c r="C4097" s="264" t="s">
        <v>21</v>
      </c>
      <c r="D4097" s="340">
        <v>3713.75</v>
      </c>
      <c r="E4097" s="340">
        <v>74.8</v>
      </c>
      <c r="F4097" s="340">
        <v>3788.55</v>
      </c>
    </row>
    <row r="4098" spans="1:6" ht="22.9" customHeight="1" x14ac:dyDescent="0.25">
      <c r="A4098" s="338" t="s">
        <v>6089</v>
      </c>
      <c r="B4098" s="253" t="s">
        <v>6090</v>
      </c>
      <c r="C4098" s="264" t="s">
        <v>569</v>
      </c>
      <c r="D4098" s="340">
        <v>10.52</v>
      </c>
      <c r="E4098" s="340">
        <v>5.42</v>
      </c>
      <c r="F4098" s="340">
        <v>15.94</v>
      </c>
    </row>
    <row r="4099" spans="1:6" ht="25.5" customHeight="1" x14ac:dyDescent="0.25">
      <c r="A4099" s="338" t="s">
        <v>395</v>
      </c>
      <c r="B4099" s="254" t="s">
        <v>8625</v>
      </c>
      <c r="C4099" s="264" t="s">
        <v>569</v>
      </c>
      <c r="D4099" s="340">
        <v>7.03</v>
      </c>
      <c r="E4099" s="340">
        <v>5.42</v>
      </c>
      <c r="F4099" s="340">
        <v>12.45</v>
      </c>
    </row>
    <row r="4100" spans="1:6" ht="12" customHeight="1" x14ac:dyDescent="0.25">
      <c r="A4100" s="333" t="s">
        <v>396</v>
      </c>
      <c r="B4100" s="247" t="s">
        <v>8626</v>
      </c>
      <c r="C4100" s="247" t="s">
        <v>569</v>
      </c>
      <c r="D4100" s="334">
        <v>6.58</v>
      </c>
      <c r="E4100" s="335">
        <v>5.42</v>
      </c>
      <c r="F4100" s="335">
        <v>12</v>
      </c>
    </row>
    <row r="4101" spans="1:6" ht="22.9" customHeight="1" x14ac:dyDescent="0.25">
      <c r="A4101" s="338" t="s">
        <v>6091</v>
      </c>
      <c r="B4101" s="253" t="s">
        <v>8627</v>
      </c>
      <c r="C4101" s="264" t="s">
        <v>569</v>
      </c>
      <c r="D4101" s="340">
        <v>6.17</v>
      </c>
      <c r="E4101" s="340">
        <v>5.42</v>
      </c>
      <c r="F4101" s="340">
        <v>11.59</v>
      </c>
    </row>
    <row r="4102" spans="1:6" ht="25.5" customHeight="1" x14ac:dyDescent="0.25">
      <c r="A4102" s="338" t="s">
        <v>398</v>
      </c>
      <c r="B4102" s="254" t="s">
        <v>397</v>
      </c>
      <c r="C4102" s="264" t="s">
        <v>569</v>
      </c>
      <c r="D4102" s="340">
        <v>12.67</v>
      </c>
      <c r="E4102" s="340">
        <v>5.42</v>
      </c>
      <c r="F4102" s="340">
        <v>18.09</v>
      </c>
    </row>
    <row r="4103" spans="1:6" ht="25.5" customHeight="1" x14ac:dyDescent="0.25">
      <c r="A4103" s="338" t="s">
        <v>6092</v>
      </c>
      <c r="B4103" s="254" t="s">
        <v>6093</v>
      </c>
      <c r="C4103" s="264" t="s">
        <v>569</v>
      </c>
      <c r="D4103" s="340">
        <v>5.97</v>
      </c>
      <c r="E4103" s="340">
        <v>5.42</v>
      </c>
      <c r="F4103" s="340">
        <v>11.39</v>
      </c>
    </row>
    <row r="4104" spans="1:6" ht="25.5" customHeight="1" x14ac:dyDescent="0.25">
      <c r="A4104" s="338" t="s">
        <v>6094</v>
      </c>
      <c r="B4104" s="254" t="s">
        <v>6095</v>
      </c>
      <c r="C4104" s="264" t="s">
        <v>569</v>
      </c>
      <c r="D4104" s="340">
        <v>205.6</v>
      </c>
      <c r="E4104" s="340">
        <v>3.08</v>
      </c>
      <c r="F4104" s="340">
        <v>208.68</v>
      </c>
    </row>
    <row r="4105" spans="1:6" ht="25.5" customHeight="1" x14ac:dyDescent="0.25">
      <c r="A4105" s="338" t="s">
        <v>8628</v>
      </c>
      <c r="B4105" s="254" t="s">
        <v>6096</v>
      </c>
      <c r="C4105" s="264"/>
      <c r="D4105" s="340"/>
      <c r="E4105" s="340"/>
      <c r="F4105" s="340"/>
    </row>
    <row r="4106" spans="1:6" ht="25.5" customHeight="1" x14ac:dyDescent="0.25">
      <c r="A4106" s="338" t="s">
        <v>6097</v>
      </c>
      <c r="B4106" s="254" t="s">
        <v>6098</v>
      </c>
      <c r="C4106" s="264" t="s">
        <v>569</v>
      </c>
      <c r="D4106" s="340">
        <v>10.25</v>
      </c>
      <c r="E4106" s="340">
        <v>47.3</v>
      </c>
      <c r="F4106" s="340">
        <v>57.55</v>
      </c>
    </row>
    <row r="4107" spans="1:6" ht="25.5" customHeight="1" x14ac:dyDescent="0.25">
      <c r="A4107" s="338" t="s">
        <v>8629</v>
      </c>
      <c r="B4107" s="254" t="s">
        <v>6099</v>
      </c>
      <c r="C4107" s="264"/>
      <c r="D4107" s="340"/>
      <c r="E4107" s="340"/>
      <c r="F4107" s="340"/>
    </row>
    <row r="4108" spans="1:6" ht="25.5" customHeight="1" x14ac:dyDescent="0.25">
      <c r="A4108" s="338" t="s">
        <v>6100</v>
      </c>
      <c r="B4108" s="254" t="s">
        <v>8630</v>
      </c>
      <c r="C4108" s="264" t="s">
        <v>569</v>
      </c>
      <c r="D4108" s="340">
        <v>100.28</v>
      </c>
      <c r="E4108" s="340">
        <v>6.36</v>
      </c>
      <c r="F4108" s="340">
        <v>106.64</v>
      </c>
    </row>
    <row r="4109" spans="1:6" ht="25.5" customHeight="1" x14ac:dyDescent="0.25">
      <c r="A4109" s="338" t="s">
        <v>6101</v>
      </c>
      <c r="B4109" s="254" t="s">
        <v>8631</v>
      </c>
      <c r="C4109" s="264" t="s">
        <v>569</v>
      </c>
      <c r="D4109" s="340">
        <v>39.14</v>
      </c>
      <c r="E4109" s="340">
        <v>1.31</v>
      </c>
      <c r="F4109" s="340">
        <v>40.450000000000003</v>
      </c>
    </row>
    <row r="4110" spans="1:6" ht="25.5" customHeight="1" x14ac:dyDescent="0.25">
      <c r="A4110" s="338" t="s">
        <v>6102</v>
      </c>
      <c r="B4110" s="254" t="s">
        <v>8632</v>
      </c>
      <c r="C4110" s="264" t="s">
        <v>21</v>
      </c>
      <c r="D4110" s="340">
        <v>69.790000000000006</v>
      </c>
      <c r="E4110" s="340"/>
      <c r="F4110" s="340">
        <v>69.790000000000006</v>
      </c>
    </row>
    <row r="4111" spans="1:6" ht="25.5" customHeight="1" x14ac:dyDescent="0.25">
      <c r="A4111" s="338" t="s">
        <v>6103</v>
      </c>
      <c r="B4111" s="254" t="s">
        <v>6104</v>
      </c>
      <c r="C4111" s="264" t="s">
        <v>32</v>
      </c>
      <c r="D4111" s="340">
        <v>26.9</v>
      </c>
      <c r="E4111" s="340"/>
      <c r="F4111" s="340">
        <v>26.9</v>
      </c>
    </row>
    <row r="4112" spans="1:6" ht="25.5" customHeight="1" x14ac:dyDescent="0.25">
      <c r="A4112" s="338" t="s">
        <v>8633</v>
      </c>
      <c r="B4112" s="254" t="s">
        <v>6105</v>
      </c>
      <c r="C4112" s="264"/>
      <c r="D4112" s="340"/>
      <c r="E4112" s="340"/>
      <c r="F4112" s="340"/>
    </row>
    <row r="4113" spans="1:6" ht="12.75" customHeight="1" x14ac:dyDescent="0.2">
      <c r="A4113" s="336" t="s">
        <v>8634</v>
      </c>
      <c r="B4113" s="251" t="s">
        <v>6106</v>
      </c>
      <c r="C4113" s="252"/>
      <c r="D4113" s="337"/>
      <c r="E4113" s="337"/>
      <c r="F4113" s="337"/>
    </row>
    <row r="4114" spans="1:6" ht="12.75" customHeight="1" x14ac:dyDescent="0.25">
      <c r="A4114" s="338" t="s">
        <v>6107</v>
      </c>
      <c r="B4114" s="253" t="s">
        <v>6108</v>
      </c>
      <c r="C4114" s="264" t="s">
        <v>569</v>
      </c>
      <c r="D4114" s="340">
        <v>695.59</v>
      </c>
      <c r="E4114" s="340"/>
      <c r="F4114" s="340">
        <v>695.59</v>
      </c>
    </row>
    <row r="4115" spans="1:6" ht="12.75" customHeight="1" x14ac:dyDescent="0.2">
      <c r="A4115" s="268"/>
      <c r="B4115" s="251"/>
      <c r="C4115" s="252"/>
      <c r="D4115" s="252"/>
      <c r="E4115" s="252"/>
      <c r="F4115" s="252"/>
    </row>
    <row r="4116" spans="1:6" ht="12.75" customHeight="1" x14ac:dyDescent="0.25">
      <c r="A4116" s="253"/>
      <c r="B4116" s="253"/>
      <c r="C4116" s="264"/>
      <c r="D4116" s="257"/>
      <c r="E4116" s="257"/>
      <c r="F4116" s="257"/>
    </row>
    <row r="4117" spans="1:6" ht="12.75" customHeight="1" x14ac:dyDescent="0.25">
      <c r="A4117" s="253"/>
      <c r="B4117" s="253"/>
      <c r="C4117" s="264"/>
      <c r="D4117" s="257"/>
      <c r="E4117" s="257"/>
      <c r="F4117" s="257"/>
    </row>
    <row r="4118" spans="1:6" ht="12.75" customHeight="1" x14ac:dyDescent="0.25">
      <c r="A4118" s="253"/>
      <c r="B4118" s="253"/>
      <c r="C4118" s="264"/>
      <c r="D4118" s="257"/>
      <c r="E4118" s="257"/>
      <c r="F4118" s="257"/>
    </row>
    <row r="4119" spans="1:6" ht="12.75" customHeight="1" x14ac:dyDescent="0.25">
      <c r="A4119" s="253"/>
      <c r="B4119" s="253"/>
      <c r="C4119" s="264"/>
      <c r="D4119" s="257"/>
      <c r="E4119" s="257"/>
      <c r="F4119" s="257"/>
    </row>
    <row r="4120" spans="1:6" ht="12.75" customHeight="1" x14ac:dyDescent="0.25">
      <c r="A4120" s="253"/>
      <c r="B4120" s="253"/>
      <c r="C4120" s="264"/>
      <c r="D4120" s="257"/>
      <c r="E4120" s="257"/>
      <c r="F4120" s="257"/>
    </row>
    <row r="4121" spans="1:6" ht="12.75" customHeight="1" x14ac:dyDescent="0.2">
      <c r="A4121" s="268"/>
      <c r="B4121" s="251"/>
      <c r="C4121" s="252"/>
      <c r="D4121" s="252"/>
      <c r="E4121" s="252"/>
      <c r="F4121" s="252"/>
    </row>
    <row r="4122" spans="1:6" ht="22.9" customHeight="1" x14ac:dyDescent="0.25">
      <c r="A4122" s="253"/>
      <c r="B4122" s="253"/>
      <c r="C4122" s="264"/>
      <c r="D4122" s="257"/>
      <c r="E4122" s="257"/>
      <c r="F4122" s="257"/>
    </row>
    <row r="4123" spans="1:6" ht="22.9" customHeight="1" x14ac:dyDescent="0.25">
      <c r="A4123" s="253"/>
      <c r="B4123" s="253"/>
      <c r="C4123" s="264"/>
      <c r="D4123" s="257"/>
      <c r="E4123" s="257"/>
      <c r="F4123" s="257"/>
    </row>
    <row r="4124" spans="1:6" ht="12.75" customHeight="1" x14ac:dyDescent="0.2">
      <c r="A4124" s="268"/>
      <c r="B4124" s="251"/>
      <c r="C4124" s="252"/>
      <c r="D4124" s="252"/>
      <c r="E4124" s="252"/>
      <c r="F4124" s="252"/>
    </row>
    <row r="4125" spans="1:6" ht="12.75" customHeight="1" x14ac:dyDescent="0.25">
      <c r="A4125" s="253"/>
      <c r="B4125" s="253"/>
      <c r="C4125" s="264"/>
      <c r="D4125" s="257"/>
      <c r="E4125" s="257"/>
      <c r="F4125" s="257"/>
    </row>
    <row r="4126" spans="1:6" ht="12.75" customHeight="1" x14ac:dyDescent="0.25">
      <c r="A4126" s="253"/>
      <c r="B4126" s="253"/>
      <c r="C4126" s="264"/>
      <c r="D4126" s="257"/>
      <c r="E4126" s="257"/>
      <c r="F4126" s="257"/>
    </row>
    <row r="4127" spans="1:6" ht="12.75" customHeight="1" x14ac:dyDescent="0.25">
      <c r="A4127" s="253"/>
      <c r="B4127" s="253"/>
      <c r="C4127" s="264"/>
      <c r="D4127" s="257"/>
      <c r="E4127" s="257"/>
      <c r="F4127" s="257"/>
    </row>
    <row r="4128" spans="1:6" ht="25.5" customHeight="1" x14ac:dyDescent="0.25">
      <c r="A4128" s="253"/>
      <c r="B4128" s="254"/>
      <c r="C4128" s="264"/>
      <c r="D4128" s="257"/>
      <c r="E4128" s="257"/>
      <c r="F4128" s="257"/>
    </row>
    <row r="4129" spans="1:6" ht="12.75" customHeight="1" x14ac:dyDescent="0.25">
      <c r="A4129" s="253"/>
      <c r="B4129" s="253"/>
      <c r="C4129" s="264"/>
      <c r="D4129" s="257"/>
      <c r="E4129" s="257"/>
      <c r="F4129" s="257"/>
    </row>
    <row r="4130" spans="1:6" ht="12.75" customHeight="1" x14ac:dyDescent="0.25">
      <c r="A4130" s="253"/>
      <c r="B4130" s="253"/>
      <c r="C4130" s="264"/>
      <c r="D4130" s="257"/>
      <c r="E4130" s="257"/>
      <c r="F4130" s="257"/>
    </row>
    <row r="4131" spans="1:6" ht="12.75" customHeight="1" x14ac:dyDescent="0.25">
      <c r="A4131" s="253"/>
      <c r="B4131" s="253"/>
      <c r="C4131" s="264"/>
      <c r="D4131" s="257"/>
      <c r="E4131" s="257"/>
      <c r="F4131" s="257"/>
    </row>
    <row r="4132" spans="1:6" ht="12.75" customHeight="1" x14ac:dyDescent="0.25">
      <c r="A4132" s="253"/>
      <c r="B4132" s="253"/>
      <c r="C4132" s="264"/>
      <c r="D4132" s="257"/>
      <c r="E4132" s="257"/>
      <c r="F4132" s="257"/>
    </row>
    <row r="4133" spans="1:6" ht="12.75" customHeight="1" x14ac:dyDescent="0.25">
      <c r="A4133" s="253"/>
      <c r="B4133" s="253"/>
      <c r="C4133" s="264"/>
      <c r="D4133" s="257"/>
      <c r="E4133" s="257"/>
      <c r="F4133" s="257"/>
    </row>
    <row r="4134" spans="1:6" ht="12.75" customHeight="1" x14ac:dyDescent="0.25">
      <c r="A4134" s="253"/>
      <c r="B4134" s="253"/>
      <c r="C4134" s="264"/>
      <c r="D4134" s="257"/>
      <c r="E4134" s="257"/>
      <c r="F4134" s="257"/>
    </row>
    <row r="4135" spans="1:6" ht="12.75" customHeight="1" x14ac:dyDescent="0.25">
      <c r="A4135" s="253"/>
      <c r="B4135" s="253"/>
      <c r="C4135" s="264"/>
      <c r="D4135" s="257"/>
      <c r="E4135" s="257"/>
      <c r="F4135" s="257"/>
    </row>
    <row r="4136" spans="1:6" ht="12.75" customHeight="1" x14ac:dyDescent="0.25">
      <c r="A4136" s="253"/>
      <c r="B4136" s="253"/>
      <c r="C4136" s="264"/>
      <c r="D4136" s="257"/>
      <c r="E4136" s="257"/>
      <c r="F4136" s="257"/>
    </row>
    <row r="4137" spans="1:6" ht="12.75" customHeight="1" x14ac:dyDescent="0.25">
      <c r="A4137" s="253"/>
      <c r="B4137" s="253"/>
      <c r="C4137" s="264"/>
      <c r="D4137" s="257"/>
      <c r="E4137" s="257"/>
      <c r="F4137" s="257"/>
    </row>
    <row r="4138" spans="1:6" ht="12.75" customHeight="1" x14ac:dyDescent="0.25">
      <c r="A4138" s="253"/>
      <c r="B4138" s="253"/>
      <c r="C4138" s="264"/>
      <c r="D4138" s="257"/>
      <c r="E4138" s="257"/>
      <c r="F4138" s="257"/>
    </row>
    <row r="4139" spans="1:6" ht="12.75" customHeight="1" x14ac:dyDescent="0.25">
      <c r="A4139" s="253"/>
      <c r="B4139" s="253"/>
      <c r="C4139" s="264"/>
      <c r="D4139" s="257"/>
      <c r="E4139" s="257"/>
      <c r="F4139" s="257"/>
    </row>
    <row r="4140" spans="1:6" ht="12.75" customHeight="1" x14ac:dyDescent="0.25">
      <c r="A4140" s="253"/>
      <c r="B4140" s="253"/>
      <c r="C4140" s="264"/>
      <c r="D4140" s="257"/>
      <c r="E4140" s="257"/>
      <c r="F4140" s="257"/>
    </row>
    <row r="4141" spans="1:6" ht="12.75" customHeight="1" x14ac:dyDescent="0.25">
      <c r="A4141" s="253"/>
      <c r="B4141" s="253"/>
      <c r="C4141" s="264"/>
      <c r="D4141" s="257"/>
      <c r="E4141" s="257"/>
      <c r="F4141" s="257"/>
    </row>
    <row r="4142" spans="1:6" ht="12.75" customHeight="1" x14ac:dyDescent="0.25">
      <c r="A4142" s="253"/>
      <c r="B4142" s="253"/>
      <c r="C4142" s="264"/>
      <c r="D4142" s="257"/>
      <c r="E4142" s="257"/>
      <c r="F4142" s="257"/>
    </row>
    <row r="4143" spans="1:6" ht="12" customHeight="1" x14ac:dyDescent="0.25">
      <c r="A4143" s="246"/>
      <c r="B4143" s="247"/>
      <c r="C4143" s="247"/>
      <c r="D4143" s="249"/>
      <c r="E4143" s="246"/>
      <c r="F4143" s="246"/>
    </row>
    <row r="4144" spans="1:6" ht="12.75" customHeight="1" x14ac:dyDescent="0.25">
      <c r="A4144" s="253"/>
      <c r="B4144" s="253"/>
      <c r="C4144" s="264"/>
      <c r="D4144" s="257"/>
      <c r="E4144" s="257"/>
      <c r="F4144" s="257"/>
    </row>
    <row r="4145" spans="1:6" ht="12.75" customHeight="1" x14ac:dyDescent="0.25">
      <c r="A4145" s="253"/>
      <c r="B4145" s="253"/>
      <c r="C4145" s="264"/>
      <c r="D4145" s="257"/>
      <c r="E4145" s="257"/>
      <c r="F4145" s="257"/>
    </row>
    <row r="4146" spans="1:6" ht="22.9" customHeight="1" x14ac:dyDescent="0.25">
      <c r="A4146" s="253"/>
      <c r="B4146" s="253"/>
      <c r="C4146" s="264"/>
      <c r="D4146" s="257"/>
      <c r="E4146" s="257"/>
      <c r="F4146" s="257"/>
    </row>
    <row r="4147" spans="1:6" ht="12.75" customHeight="1" x14ac:dyDescent="0.25">
      <c r="A4147" s="253"/>
      <c r="B4147" s="253"/>
      <c r="C4147" s="264"/>
      <c r="D4147" s="257"/>
      <c r="E4147" s="257"/>
      <c r="F4147" s="257"/>
    </row>
    <row r="4148" spans="1:6" ht="12.75" customHeight="1" x14ac:dyDescent="0.25">
      <c r="A4148" s="253"/>
      <c r="B4148" s="253"/>
      <c r="C4148" s="264"/>
      <c r="D4148" s="257"/>
      <c r="E4148" s="257"/>
      <c r="F4148" s="257"/>
    </row>
    <row r="4149" spans="1:6" ht="12.75" customHeight="1" x14ac:dyDescent="0.25">
      <c r="A4149" s="253"/>
      <c r="B4149" s="253"/>
      <c r="C4149" s="264"/>
      <c r="D4149" s="257"/>
      <c r="E4149" s="257"/>
      <c r="F4149" s="257"/>
    </row>
    <row r="4150" spans="1:6" ht="12.75" customHeight="1" x14ac:dyDescent="0.2">
      <c r="A4150" s="267"/>
      <c r="B4150" s="251"/>
      <c r="C4150" s="252"/>
      <c r="D4150" s="252"/>
      <c r="E4150" s="252"/>
      <c r="F4150" s="252"/>
    </row>
    <row r="4151" spans="1:6" ht="12.75" customHeight="1" x14ac:dyDescent="0.2">
      <c r="A4151" s="268"/>
      <c r="B4151" s="251"/>
      <c r="C4151" s="252"/>
      <c r="D4151" s="252"/>
      <c r="E4151" s="252"/>
      <c r="F4151" s="252"/>
    </row>
    <row r="4152" spans="1:6" ht="22.9" customHeight="1" x14ac:dyDescent="0.25">
      <c r="A4152" s="253"/>
      <c r="B4152" s="253"/>
      <c r="C4152" s="264"/>
      <c r="D4152" s="257"/>
      <c r="E4152" s="257"/>
      <c r="F4152" s="257"/>
    </row>
    <row r="4153" spans="1:6" ht="12.75" customHeight="1" x14ac:dyDescent="0.25">
      <c r="A4153" s="253"/>
      <c r="B4153" s="253"/>
      <c r="C4153" s="264"/>
      <c r="D4153" s="257"/>
      <c r="E4153" s="257"/>
      <c r="F4153" s="257"/>
    </row>
    <row r="4154" spans="1:6" ht="12.75" customHeight="1" x14ac:dyDescent="0.25">
      <c r="A4154" s="253"/>
      <c r="B4154" s="253"/>
      <c r="C4154" s="264"/>
      <c r="D4154" s="257"/>
      <c r="E4154" s="257"/>
      <c r="F4154" s="257"/>
    </row>
    <row r="4155" spans="1:6" ht="12.75" customHeight="1" x14ac:dyDescent="0.25">
      <c r="A4155" s="253"/>
      <c r="B4155" s="253"/>
      <c r="C4155" s="264"/>
      <c r="D4155" s="257"/>
      <c r="E4155" s="257"/>
      <c r="F4155" s="257"/>
    </row>
    <row r="4156" spans="1:6" ht="12.75" customHeight="1" x14ac:dyDescent="0.2">
      <c r="A4156" s="268"/>
      <c r="B4156" s="251"/>
      <c r="C4156" s="252"/>
      <c r="D4156" s="252"/>
      <c r="E4156" s="252"/>
      <c r="F4156" s="252"/>
    </row>
    <row r="4157" spans="1:6" ht="12.75" customHeight="1" x14ac:dyDescent="0.2">
      <c r="A4157" s="253"/>
      <c r="B4157" s="253"/>
      <c r="C4157" s="264"/>
      <c r="D4157" s="257"/>
      <c r="E4157" s="261"/>
      <c r="F4157" s="257"/>
    </row>
    <row r="4158" spans="1:6" ht="12.75" customHeight="1" x14ac:dyDescent="0.2">
      <c r="A4158" s="253"/>
      <c r="B4158" s="253"/>
      <c r="C4158" s="264"/>
      <c r="D4158" s="257"/>
      <c r="E4158" s="261"/>
      <c r="F4158" s="257"/>
    </row>
    <row r="4159" spans="1:6" ht="25.5" customHeight="1" x14ac:dyDescent="0.25">
      <c r="A4159" s="253"/>
      <c r="B4159" s="254"/>
      <c r="C4159" s="264"/>
      <c r="D4159" s="257"/>
      <c r="E4159" s="256"/>
      <c r="F4159" s="257"/>
    </row>
    <row r="4160" spans="1:6" ht="25.5" customHeight="1" x14ac:dyDescent="0.25">
      <c r="A4160" s="253"/>
      <c r="B4160" s="254"/>
      <c r="C4160" s="264"/>
      <c r="D4160" s="257"/>
      <c r="E4160" s="256"/>
      <c r="F4160" s="257"/>
    </row>
    <row r="4161" spans="1:6" ht="25.5" customHeight="1" x14ac:dyDescent="0.25">
      <c r="A4161" s="253"/>
      <c r="B4161" s="254"/>
      <c r="C4161" s="264"/>
      <c r="D4161" s="257"/>
      <c r="E4161" s="256"/>
      <c r="F4161" s="257"/>
    </row>
    <row r="4162" spans="1:6" ht="25.5" customHeight="1" x14ac:dyDescent="0.25">
      <c r="A4162" s="253"/>
      <c r="B4162" s="254"/>
      <c r="C4162" s="264"/>
      <c r="D4162" s="257"/>
      <c r="E4162" s="256"/>
      <c r="F4162" s="257"/>
    </row>
    <row r="4163" spans="1:6" ht="25.5" customHeight="1" x14ac:dyDescent="0.25">
      <c r="A4163" s="253"/>
      <c r="B4163" s="254"/>
      <c r="C4163" s="264"/>
      <c r="D4163" s="257"/>
      <c r="E4163" s="256"/>
      <c r="F4163" s="257"/>
    </row>
    <row r="4164" spans="1:6" ht="12.75" customHeight="1" x14ac:dyDescent="0.2">
      <c r="A4164" s="253"/>
      <c r="B4164" s="253"/>
      <c r="C4164" s="264"/>
      <c r="D4164" s="257"/>
      <c r="E4164" s="261"/>
      <c r="F4164" s="257"/>
    </row>
    <row r="4165" spans="1:6" ht="12.75" customHeight="1" x14ac:dyDescent="0.2">
      <c r="A4165" s="253"/>
      <c r="B4165" s="253"/>
      <c r="C4165" s="264"/>
      <c r="D4165" s="257"/>
      <c r="E4165" s="261"/>
      <c r="F4165" s="257"/>
    </row>
    <row r="4166" spans="1:6" ht="22.9" customHeight="1" x14ac:dyDescent="0.25">
      <c r="A4166" s="253"/>
      <c r="B4166" s="253"/>
      <c r="C4166" s="264"/>
      <c r="D4166" s="257"/>
      <c r="E4166" s="256"/>
      <c r="F4166" s="257"/>
    </row>
    <row r="4167" spans="1:6" ht="12.75" customHeight="1" x14ac:dyDescent="0.2">
      <c r="A4167" s="268"/>
      <c r="B4167" s="251"/>
      <c r="C4167" s="252"/>
      <c r="D4167" s="252"/>
      <c r="E4167" s="252"/>
      <c r="F4167" s="252"/>
    </row>
    <row r="4168" spans="1:6" ht="25.5" customHeight="1" x14ac:dyDescent="0.25">
      <c r="A4168" s="253"/>
      <c r="B4168" s="254"/>
      <c r="C4168" s="264"/>
      <c r="D4168" s="257"/>
      <c r="E4168" s="257"/>
      <c r="F4168" s="257"/>
    </row>
    <row r="4169" spans="1:6" ht="25.5" customHeight="1" x14ac:dyDescent="0.25">
      <c r="A4169" s="253"/>
      <c r="B4169" s="254"/>
      <c r="C4169" s="264"/>
      <c r="D4169" s="257"/>
      <c r="E4169" s="257"/>
      <c r="F4169" s="257"/>
    </row>
    <row r="4170" spans="1:6" ht="25.5" customHeight="1" x14ac:dyDescent="0.25">
      <c r="A4170" s="253"/>
      <c r="B4170" s="254"/>
      <c r="C4170" s="264"/>
      <c r="D4170" s="257"/>
      <c r="E4170" s="257"/>
      <c r="F4170" s="257"/>
    </row>
    <row r="4171" spans="1:6" ht="25.5" customHeight="1" x14ac:dyDescent="0.25">
      <c r="A4171" s="253"/>
      <c r="B4171" s="254"/>
      <c r="C4171" s="264"/>
      <c r="D4171" s="257"/>
      <c r="E4171" s="257"/>
      <c r="F4171" s="257"/>
    </row>
    <row r="4172" spans="1:6" ht="25.5" customHeight="1" x14ac:dyDescent="0.25">
      <c r="A4172" s="253"/>
      <c r="B4172" s="254"/>
      <c r="C4172" s="264"/>
      <c r="D4172" s="257"/>
      <c r="E4172" s="257"/>
      <c r="F4172" s="257"/>
    </row>
    <row r="4173" spans="1:6" ht="25.5" customHeight="1" x14ac:dyDescent="0.25">
      <c r="A4173" s="253"/>
      <c r="B4173" s="254"/>
      <c r="C4173" s="264"/>
      <c r="D4173" s="257"/>
      <c r="E4173" s="257"/>
      <c r="F4173" s="257"/>
    </row>
    <row r="4174" spans="1:6" ht="25.5" customHeight="1" x14ac:dyDescent="0.25">
      <c r="A4174" s="253"/>
      <c r="B4174" s="254"/>
      <c r="C4174" s="264"/>
      <c r="D4174" s="257"/>
      <c r="E4174" s="257"/>
      <c r="F4174" s="257"/>
    </row>
    <row r="4175" spans="1:6" ht="25.5" customHeight="1" x14ac:dyDescent="0.25">
      <c r="A4175" s="253"/>
      <c r="B4175" s="254"/>
      <c r="C4175" s="264"/>
      <c r="D4175" s="257"/>
      <c r="E4175" s="257"/>
      <c r="F4175" s="257"/>
    </row>
    <row r="4176" spans="1:6" ht="12.75" customHeight="1" x14ac:dyDescent="0.2">
      <c r="A4176" s="268"/>
      <c r="B4176" s="251"/>
      <c r="C4176" s="252"/>
      <c r="D4176" s="252"/>
      <c r="E4176" s="252"/>
      <c r="F4176" s="252"/>
    </row>
    <row r="4177" spans="1:6" ht="12.75" customHeight="1" x14ac:dyDescent="0.25">
      <c r="A4177" s="253"/>
      <c r="B4177" s="253"/>
      <c r="C4177" s="264"/>
      <c r="D4177" s="257"/>
      <c r="E4177" s="257"/>
      <c r="F4177" s="257"/>
    </row>
    <row r="4178" spans="1:6" ht="12.75" customHeight="1" x14ac:dyDescent="0.25">
      <c r="A4178" s="253"/>
      <c r="B4178" s="253"/>
      <c r="C4178" s="264"/>
      <c r="D4178" s="257"/>
      <c r="E4178" s="257"/>
      <c r="F4178" s="257"/>
    </row>
    <row r="4179" spans="1:6" ht="12.75" customHeight="1" x14ac:dyDescent="0.25">
      <c r="A4179" s="253"/>
      <c r="B4179" s="253"/>
      <c r="C4179" s="264"/>
      <c r="D4179" s="257"/>
      <c r="E4179" s="257"/>
      <c r="F4179" s="257"/>
    </row>
    <row r="4180" spans="1:6" ht="22.9" customHeight="1" x14ac:dyDescent="0.25">
      <c r="A4180" s="253"/>
      <c r="B4180" s="253"/>
      <c r="C4180" s="264"/>
      <c r="D4180" s="257"/>
      <c r="E4180" s="257"/>
      <c r="F4180" s="257"/>
    </row>
    <row r="4181" spans="1:6" ht="12.75" customHeight="1" x14ac:dyDescent="0.25">
      <c r="A4181" s="253"/>
      <c r="B4181" s="253"/>
      <c r="C4181" s="264"/>
      <c r="D4181" s="257"/>
      <c r="E4181" s="257"/>
      <c r="F4181" s="257"/>
    </row>
    <row r="4182" spans="1:6" ht="12.75" customHeight="1" x14ac:dyDescent="0.25">
      <c r="A4182" s="253"/>
      <c r="B4182" s="253"/>
      <c r="C4182" s="264"/>
      <c r="D4182" s="257"/>
      <c r="E4182" s="257"/>
      <c r="F4182" s="257"/>
    </row>
    <row r="4183" spans="1:6" ht="12.75" customHeight="1" x14ac:dyDescent="0.25">
      <c r="A4183" s="253"/>
      <c r="B4183" s="253"/>
      <c r="C4183" s="264"/>
      <c r="D4183" s="257"/>
      <c r="E4183" s="257"/>
      <c r="F4183" s="257"/>
    </row>
    <row r="4184" spans="1:6" ht="12" customHeight="1" x14ac:dyDescent="0.25">
      <c r="A4184" s="246"/>
      <c r="B4184" s="247"/>
      <c r="C4184" s="248"/>
      <c r="D4184" s="249"/>
      <c r="E4184" s="246"/>
      <c r="F4184" s="246"/>
    </row>
    <row r="4185" spans="1:6" ht="12.75" customHeight="1" x14ac:dyDescent="0.2">
      <c r="A4185" s="268"/>
      <c r="B4185" s="251"/>
      <c r="C4185" s="252"/>
      <c r="D4185" s="252"/>
      <c r="E4185" s="252"/>
      <c r="F4185" s="252"/>
    </row>
    <row r="4186" spans="1:6" ht="12.75" customHeight="1" x14ac:dyDescent="0.25">
      <c r="A4186" s="253"/>
      <c r="B4186" s="253"/>
      <c r="C4186" s="255"/>
      <c r="D4186" s="257"/>
      <c r="E4186" s="257"/>
      <c r="F4186" s="257"/>
    </row>
    <row r="4187" spans="1:6" ht="12.75" customHeight="1" x14ac:dyDescent="0.25">
      <c r="A4187" s="253"/>
      <c r="B4187" s="253"/>
      <c r="C4187" s="255"/>
      <c r="D4187" s="257"/>
      <c r="E4187" s="257"/>
      <c r="F4187" s="257"/>
    </row>
    <row r="4188" spans="1:6" ht="12.75" customHeight="1" x14ac:dyDescent="0.25">
      <c r="A4188" s="253"/>
      <c r="B4188" s="253"/>
      <c r="C4188" s="255"/>
      <c r="D4188" s="257"/>
      <c r="E4188" s="257"/>
      <c r="F4188" s="257"/>
    </row>
    <row r="4189" spans="1:6" ht="12.75" customHeight="1" x14ac:dyDescent="0.25">
      <c r="A4189" s="253"/>
      <c r="B4189" s="253"/>
      <c r="C4189" s="255"/>
      <c r="D4189" s="257"/>
      <c r="E4189" s="257"/>
      <c r="F4189" s="257"/>
    </row>
    <row r="4190" spans="1:6" ht="22.9" customHeight="1" x14ac:dyDescent="0.25">
      <c r="A4190" s="253"/>
      <c r="B4190" s="253"/>
      <c r="C4190" s="255"/>
      <c r="D4190" s="257"/>
      <c r="E4190" s="257"/>
      <c r="F4190" s="257"/>
    </row>
    <row r="4191" spans="1:6" ht="12.75" customHeight="1" x14ac:dyDescent="0.2">
      <c r="A4191" s="268"/>
      <c r="B4191" s="251"/>
      <c r="C4191" s="252"/>
      <c r="D4191" s="252"/>
      <c r="E4191" s="252"/>
      <c r="F4191" s="252"/>
    </row>
    <row r="4192" spans="1:6" ht="12.75" customHeight="1" x14ac:dyDescent="0.25">
      <c r="A4192" s="253"/>
      <c r="B4192" s="253"/>
      <c r="C4192" s="255"/>
      <c r="D4192" s="257"/>
      <c r="E4192" s="257"/>
      <c r="F4192" s="257"/>
    </row>
    <row r="4193" spans="1:6" ht="12.75" customHeight="1" x14ac:dyDescent="0.25">
      <c r="A4193" s="253"/>
      <c r="B4193" s="253"/>
      <c r="C4193" s="255"/>
      <c r="D4193" s="257"/>
      <c r="E4193" s="257"/>
      <c r="F4193" s="257"/>
    </row>
    <row r="4194" spans="1:6" ht="12.75" customHeight="1" x14ac:dyDescent="0.25">
      <c r="A4194" s="253"/>
      <c r="B4194" s="253"/>
      <c r="C4194" s="255"/>
      <c r="D4194" s="257"/>
      <c r="E4194" s="257"/>
      <c r="F4194" s="257"/>
    </row>
    <row r="4195" spans="1:6" ht="12.75" customHeight="1" x14ac:dyDescent="0.25">
      <c r="A4195" s="253"/>
      <c r="B4195" s="253"/>
      <c r="C4195" s="255"/>
      <c r="D4195" s="257"/>
      <c r="E4195" s="257"/>
      <c r="F4195" s="257"/>
    </row>
    <row r="4196" spans="1:6" ht="12.75" customHeight="1" x14ac:dyDescent="0.25">
      <c r="A4196" s="253"/>
      <c r="B4196" s="253"/>
      <c r="C4196" s="255"/>
      <c r="D4196" s="257"/>
      <c r="E4196" s="257"/>
      <c r="F4196" s="257"/>
    </row>
    <row r="4197" spans="1:6" ht="12.75" customHeight="1" x14ac:dyDescent="0.25">
      <c r="A4197" s="253"/>
      <c r="B4197" s="253"/>
      <c r="C4197" s="255"/>
      <c r="D4197" s="257"/>
      <c r="E4197" s="257"/>
      <c r="F4197" s="257"/>
    </row>
    <row r="4198" spans="1:6" ht="12.75" customHeight="1" x14ac:dyDescent="0.25">
      <c r="A4198" s="253"/>
      <c r="B4198" s="253"/>
      <c r="C4198" s="255"/>
      <c r="D4198" s="257"/>
      <c r="E4198" s="257"/>
      <c r="F4198" s="257"/>
    </row>
    <row r="4199" spans="1:6" ht="12.75" customHeight="1" x14ac:dyDescent="0.25">
      <c r="A4199" s="253"/>
      <c r="B4199" s="253"/>
      <c r="C4199" s="255"/>
      <c r="D4199" s="257"/>
      <c r="E4199" s="257"/>
      <c r="F4199" s="257"/>
    </row>
    <row r="4200" spans="1:6" ht="12.75" customHeight="1" x14ac:dyDescent="0.2">
      <c r="A4200" s="267"/>
      <c r="B4200" s="251"/>
      <c r="C4200" s="252"/>
      <c r="D4200" s="252"/>
      <c r="E4200" s="252"/>
      <c r="F4200" s="252"/>
    </row>
    <row r="4201" spans="1:6" ht="12.75" customHeight="1" x14ac:dyDescent="0.2">
      <c r="A4201" s="268"/>
      <c r="B4201" s="251"/>
      <c r="C4201" s="252"/>
      <c r="D4201" s="252"/>
      <c r="E4201" s="252"/>
      <c r="F4201" s="252"/>
    </row>
    <row r="4202" spans="1:6" ht="12.75" customHeight="1" x14ac:dyDescent="0.25">
      <c r="A4202" s="253"/>
      <c r="B4202" s="253"/>
      <c r="C4202" s="262"/>
      <c r="D4202" s="257"/>
      <c r="E4202" s="257"/>
      <c r="F4202" s="257"/>
    </row>
    <row r="4203" spans="1:6" ht="12.75" customHeight="1" x14ac:dyDescent="0.25">
      <c r="A4203" s="253"/>
      <c r="B4203" s="253"/>
      <c r="C4203" s="262"/>
      <c r="D4203" s="257"/>
      <c r="E4203" s="257"/>
      <c r="F4203" s="257"/>
    </row>
    <row r="4204" spans="1:6" ht="12.75" customHeight="1" x14ac:dyDescent="0.25">
      <c r="A4204" s="253"/>
      <c r="B4204" s="253"/>
      <c r="C4204" s="262"/>
      <c r="D4204" s="257"/>
      <c r="E4204" s="257"/>
      <c r="F4204" s="257"/>
    </row>
    <row r="4205" spans="1:6" ht="34.15" customHeight="1" x14ac:dyDescent="0.25">
      <c r="A4205" s="258"/>
      <c r="B4205" s="253"/>
      <c r="C4205" s="259"/>
      <c r="D4205" s="260"/>
      <c r="E4205" s="260"/>
      <c r="F4205" s="260"/>
    </row>
    <row r="4206" spans="1:6" ht="25.5" customHeight="1" x14ac:dyDescent="0.25">
      <c r="A4206" s="253"/>
      <c r="B4206" s="254"/>
      <c r="C4206" s="255"/>
      <c r="D4206" s="257"/>
      <c r="E4206" s="257"/>
      <c r="F4206" s="257"/>
    </row>
    <row r="4207" spans="1:6" ht="25.5" customHeight="1" x14ac:dyDescent="0.25">
      <c r="A4207" s="253"/>
      <c r="B4207" s="254"/>
      <c r="C4207" s="255"/>
      <c r="D4207" s="257"/>
      <c r="E4207" s="257"/>
      <c r="F4207" s="257"/>
    </row>
    <row r="4208" spans="1:6" ht="25.5" customHeight="1" x14ac:dyDescent="0.25">
      <c r="A4208" s="253"/>
      <c r="B4208" s="254"/>
      <c r="C4208" s="255"/>
      <c r="D4208" s="257"/>
      <c r="E4208" s="257"/>
      <c r="F4208" s="257"/>
    </row>
    <row r="4209" spans="1:6" ht="12.75" customHeight="1" x14ac:dyDescent="0.25">
      <c r="A4209" s="253"/>
      <c r="B4209" s="253"/>
      <c r="C4209" s="255"/>
      <c r="D4209" s="257"/>
      <c r="E4209" s="257"/>
      <c r="F4209" s="257"/>
    </row>
    <row r="4210" spans="1:6" ht="12.75" customHeight="1" x14ac:dyDescent="0.25">
      <c r="A4210" s="253"/>
      <c r="B4210" s="253"/>
      <c r="C4210" s="255"/>
      <c r="D4210" s="257"/>
      <c r="E4210" s="257"/>
      <c r="F4210" s="257"/>
    </row>
    <row r="4211" spans="1:6" ht="12.75" customHeight="1" x14ac:dyDescent="0.25">
      <c r="A4211" s="253"/>
      <c r="B4211" s="253"/>
      <c r="C4211" s="255"/>
      <c r="D4211" s="257"/>
      <c r="E4211" s="257"/>
      <c r="F4211" s="257"/>
    </row>
    <row r="4212" spans="1:6" ht="12.75" customHeight="1" x14ac:dyDescent="0.2">
      <c r="A4212" s="268"/>
      <c r="B4212" s="251"/>
      <c r="C4212" s="252"/>
      <c r="D4212" s="252"/>
      <c r="E4212" s="252"/>
      <c r="F4212" s="252"/>
    </row>
    <row r="4213" spans="1:6" ht="12.75" customHeight="1" x14ac:dyDescent="0.25">
      <c r="A4213" s="253"/>
      <c r="B4213" s="253"/>
      <c r="C4213" s="255"/>
      <c r="D4213" s="257"/>
      <c r="E4213" s="257"/>
      <c r="F4213" s="257"/>
    </row>
    <row r="4214" spans="1:6" ht="12.75" customHeight="1" x14ac:dyDescent="0.2">
      <c r="A4214" s="268"/>
      <c r="B4214" s="251"/>
      <c r="C4214" s="252"/>
      <c r="D4214" s="252"/>
      <c r="E4214" s="252"/>
      <c r="F4214" s="252"/>
    </row>
    <row r="4215" spans="1:6" ht="25.5" customHeight="1" x14ac:dyDescent="0.25">
      <c r="A4215" s="253"/>
      <c r="B4215" s="254"/>
      <c r="C4215" s="255"/>
      <c r="D4215" s="257"/>
      <c r="E4215" s="257"/>
      <c r="F4215" s="257"/>
    </row>
    <row r="4216" spans="1:6" ht="25.5" customHeight="1" x14ac:dyDescent="0.25">
      <c r="A4216" s="253"/>
      <c r="B4216" s="254"/>
      <c r="C4216" s="255"/>
      <c r="D4216" s="257"/>
      <c r="E4216" s="257"/>
      <c r="F4216" s="257"/>
    </row>
    <row r="4217" spans="1:6" ht="12.75" customHeight="1" x14ac:dyDescent="0.2">
      <c r="A4217" s="253"/>
      <c r="B4217" s="253"/>
      <c r="C4217" s="262"/>
      <c r="D4217" s="257"/>
      <c r="E4217" s="261"/>
      <c r="F4217" s="257"/>
    </row>
    <row r="4218" spans="1:6" ht="12.75" customHeight="1" x14ac:dyDescent="0.2">
      <c r="A4218" s="253"/>
      <c r="B4218" s="253"/>
      <c r="C4218" s="255"/>
      <c r="D4218" s="257"/>
      <c r="E4218" s="261"/>
      <c r="F4218" s="257"/>
    </row>
    <row r="4219" spans="1:6" ht="12.75" customHeight="1" x14ac:dyDescent="0.2">
      <c r="A4219" s="267"/>
      <c r="B4219" s="251"/>
      <c r="C4219" s="252"/>
      <c r="D4219" s="252"/>
      <c r="E4219" s="252"/>
      <c r="F4219" s="252"/>
    </row>
    <row r="4220" spans="1:6" ht="12.75" customHeight="1" x14ac:dyDescent="0.2">
      <c r="A4220" s="268"/>
      <c r="B4220" s="251"/>
      <c r="C4220" s="252"/>
      <c r="D4220" s="252"/>
      <c r="E4220" s="252"/>
      <c r="F4220" s="252"/>
    </row>
    <row r="4221" spans="1:6" ht="12.75" customHeight="1" x14ac:dyDescent="0.2">
      <c r="A4221" s="253"/>
      <c r="B4221" s="253"/>
      <c r="C4221" s="255"/>
      <c r="D4221" s="257"/>
      <c r="E4221" s="261"/>
      <c r="F4221" s="257"/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81DF3-77EB-4949-9217-D0B60877EC1B}">
  <dimension ref="A1:N41"/>
  <sheetViews>
    <sheetView topLeftCell="A20" zoomScaleNormal="100" workbookViewId="0">
      <selection activeCell="G8" sqref="G8"/>
    </sheetView>
  </sheetViews>
  <sheetFormatPr defaultColWidth="8.85546875" defaultRowHeight="14.25" x14ac:dyDescent="0.2"/>
  <cols>
    <col min="1" max="1" width="8.85546875" style="17"/>
    <col min="2" max="2" width="11.7109375" style="17" customWidth="1"/>
    <col min="3" max="3" width="9.7109375" style="17" customWidth="1"/>
    <col min="4" max="4" width="3.7109375" style="17" customWidth="1"/>
    <col min="5" max="5" width="8.85546875" style="17"/>
    <col min="6" max="7" width="12.140625" style="17" customWidth="1"/>
    <col min="8" max="8" width="8.85546875" style="17"/>
    <col min="9" max="9" width="13.5703125" style="17" customWidth="1"/>
    <col min="10" max="10" width="8.85546875" style="17"/>
    <col min="11" max="11" width="22.28515625" style="17" customWidth="1"/>
    <col min="12" max="12" width="8.85546875" style="17"/>
    <col min="13" max="13" width="13.85546875" style="17" bestFit="1" customWidth="1"/>
    <col min="14" max="14" width="12.7109375" style="17" bestFit="1" customWidth="1"/>
    <col min="15" max="16384" width="8.85546875" style="17"/>
  </cols>
  <sheetData>
    <row r="1" spans="1:11" ht="18" x14ac:dyDescent="0.2">
      <c r="A1" s="470"/>
      <c r="B1" s="471"/>
      <c r="C1" s="476" t="s">
        <v>236</v>
      </c>
      <c r="D1" s="476"/>
      <c r="E1" s="476"/>
      <c r="F1" s="476"/>
      <c r="G1" s="476"/>
      <c r="H1" s="476"/>
      <c r="I1" s="476"/>
      <c r="J1" s="476"/>
      <c r="K1" s="476"/>
    </row>
    <row r="2" spans="1:11" ht="15" x14ac:dyDescent="0.2">
      <c r="A2" s="472"/>
      <c r="B2" s="473"/>
      <c r="C2" s="21"/>
      <c r="D2" s="22"/>
      <c r="E2" s="22"/>
      <c r="F2" s="21"/>
      <c r="G2" s="21"/>
      <c r="H2" s="20"/>
      <c r="I2" s="20"/>
      <c r="J2" s="20"/>
      <c r="K2" s="20"/>
    </row>
    <row r="3" spans="1:11" ht="3" customHeight="1" x14ac:dyDescent="0.2">
      <c r="A3" s="472"/>
      <c r="B3" s="473"/>
      <c r="C3" s="20"/>
      <c r="D3" s="20"/>
      <c r="E3" s="20"/>
      <c r="F3" s="23"/>
      <c r="G3" s="23"/>
      <c r="H3" s="20"/>
      <c r="I3" s="20"/>
      <c r="J3" s="20"/>
      <c r="K3" s="20"/>
    </row>
    <row r="4" spans="1:11" ht="4.9000000000000004" hidden="1" customHeight="1" x14ac:dyDescent="0.2">
      <c r="A4" s="474"/>
      <c r="B4" s="475"/>
      <c r="C4" s="20"/>
      <c r="D4" s="20"/>
      <c r="E4" s="20"/>
      <c r="F4" s="23"/>
      <c r="G4" s="23"/>
      <c r="H4" s="20"/>
      <c r="I4" s="20"/>
      <c r="J4" s="20"/>
      <c r="K4" s="20"/>
    </row>
    <row r="5" spans="1:11" ht="7.15" customHeight="1" x14ac:dyDescent="0.2">
      <c r="A5" s="20"/>
      <c r="B5" s="20"/>
      <c r="C5" s="20"/>
      <c r="D5" s="20"/>
      <c r="E5" s="20"/>
      <c r="F5" s="20"/>
      <c r="G5" s="20"/>
      <c r="H5" s="20"/>
      <c r="I5" s="477"/>
      <c r="J5" s="477"/>
      <c r="K5" s="477"/>
    </row>
    <row r="6" spans="1:11" ht="30" customHeight="1" x14ac:dyDescent="0.2">
      <c r="A6" s="20"/>
      <c r="B6" s="24" t="s">
        <v>237</v>
      </c>
      <c r="C6" s="478" t="s">
        <v>238</v>
      </c>
      <c r="D6" s="478"/>
      <c r="E6" s="478"/>
      <c r="F6" s="478"/>
      <c r="G6" s="20"/>
      <c r="H6" s="20"/>
      <c r="I6" s="25" t="s">
        <v>239</v>
      </c>
      <c r="J6" s="26"/>
      <c r="K6" s="27" t="s">
        <v>240</v>
      </c>
    </row>
    <row r="7" spans="1:11" ht="30" customHeight="1" x14ac:dyDescent="0.2">
      <c r="A7" s="20"/>
      <c r="B7" s="24" t="s">
        <v>241</v>
      </c>
      <c r="C7" s="479" t="s">
        <v>242</v>
      </c>
      <c r="D7" s="479"/>
      <c r="E7" s="479"/>
      <c r="F7" s="479"/>
      <c r="G7" s="20"/>
      <c r="H7" s="20"/>
      <c r="I7" s="39" t="s">
        <v>243</v>
      </c>
      <c r="J7" s="28"/>
      <c r="K7" s="40">
        <v>44470</v>
      </c>
    </row>
    <row r="8" spans="1:11" ht="30" customHeight="1" x14ac:dyDescent="0.2">
      <c r="A8" s="20"/>
      <c r="B8" s="24" t="s">
        <v>244</v>
      </c>
      <c r="C8" s="480"/>
      <c r="D8" s="480"/>
      <c r="E8" s="480"/>
      <c r="F8" s="480"/>
      <c r="G8" s="20"/>
      <c r="H8" s="481" t="s">
        <v>245</v>
      </c>
      <c r="I8" s="482" t="s">
        <v>246</v>
      </c>
      <c r="J8" s="483"/>
      <c r="K8" s="484"/>
    </row>
    <row r="9" spans="1:11" ht="30" customHeight="1" x14ac:dyDescent="0.2">
      <c r="A9" s="20"/>
      <c r="B9" s="24" t="s">
        <v>247</v>
      </c>
      <c r="C9" s="480"/>
      <c r="D9" s="480"/>
      <c r="E9" s="480"/>
      <c r="F9" s="480"/>
      <c r="G9" s="20"/>
      <c r="H9" s="481"/>
      <c r="I9" s="482" t="s">
        <v>248</v>
      </c>
      <c r="J9" s="483"/>
      <c r="K9" s="484"/>
    </row>
    <row r="10" spans="1:11" x14ac:dyDescent="0.2">
      <c r="A10" s="20"/>
      <c r="B10" s="29"/>
      <c r="C10" s="29"/>
      <c r="D10" s="20"/>
      <c r="E10" s="20"/>
      <c r="F10" s="20"/>
      <c r="G10" s="20"/>
      <c r="H10" s="20"/>
      <c r="I10" s="20"/>
      <c r="J10" s="20"/>
      <c r="K10" s="20"/>
    </row>
    <row r="11" spans="1:11" x14ac:dyDescent="0.2">
      <c r="A11" s="450" t="s">
        <v>3</v>
      </c>
      <c r="B11" s="452" t="s">
        <v>249</v>
      </c>
      <c r="C11" s="453"/>
      <c r="D11" s="450" t="s">
        <v>250</v>
      </c>
      <c r="E11" s="30" t="s">
        <v>251</v>
      </c>
      <c r="F11" s="30"/>
      <c r="G11" s="435" t="s">
        <v>252</v>
      </c>
      <c r="H11" s="437"/>
      <c r="I11" s="30" t="s">
        <v>253</v>
      </c>
      <c r="J11" s="31"/>
      <c r="K11" s="460" t="s">
        <v>10</v>
      </c>
    </row>
    <row r="12" spans="1:11" ht="5.45" customHeight="1" x14ac:dyDescent="0.2">
      <c r="A12" s="451"/>
      <c r="B12" s="454"/>
      <c r="C12" s="455"/>
      <c r="D12" s="451"/>
      <c r="E12" s="32"/>
      <c r="F12" s="33"/>
      <c r="G12" s="32"/>
      <c r="H12" s="33"/>
      <c r="I12" s="32"/>
      <c r="J12" s="33"/>
      <c r="K12" s="461"/>
    </row>
    <row r="13" spans="1:11" ht="13.9" customHeight="1" x14ac:dyDescent="0.2">
      <c r="A13" s="451"/>
      <c r="B13" s="454"/>
      <c r="C13" s="455"/>
      <c r="D13" s="451"/>
      <c r="E13" s="462" t="s">
        <v>254</v>
      </c>
      <c r="F13" s="463"/>
      <c r="G13" s="462" t="s">
        <v>255</v>
      </c>
      <c r="H13" s="463"/>
      <c r="I13" s="462" t="s">
        <v>256</v>
      </c>
      <c r="J13" s="463"/>
      <c r="K13" s="461"/>
    </row>
    <row r="14" spans="1:11" ht="7.9" customHeight="1" x14ac:dyDescent="0.2">
      <c r="A14" s="451"/>
      <c r="B14" s="454"/>
      <c r="C14" s="455"/>
      <c r="D14" s="451"/>
      <c r="E14" s="464"/>
      <c r="F14" s="465"/>
      <c r="G14" s="464"/>
      <c r="H14" s="465"/>
      <c r="I14" s="464"/>
      <c r="J14" s="465"/>
      <c r="K14" s="461"/>
    </row>
    <row r="15" spans="1:11" ht="76.900000000000006" customHeight="1" x14ac:dyDescent="0.2">
      <c r="A15" s="451"/>
      <c r="B15" s="456"/>
      <c r="C15" s="457"/>
      <c r="D15" s="451"/>
      <c r="E15" s="466" t="s">
        <v>257</v>
      </c>
      <c r="F15" s="467"/>
      <c r="G15" s="468" t="s">
        <v>258</v>
      </c>
      <c r="H15" s="469"/>
      <c r="I15" s="468" t="s">
        <v>259</v>
      </c>
      <c r="J15" s="469"/>
      <c r="K15" s="461"/>
    </row>
    <row r="16" spans="1:11" ht="30" customHeight="1" x14ac:dyDescent="0.2">
      <c r="A16" s="440">
        <v>1</v>
      </c>
      <c r="B16" s="442" t="e">
        <f>Planilha_Orçamentaria!#REF!</f>
        <v>#REF!</v>
      </c>
      <c r="C16" s="443"/>
      <c r="D16" s="18" t="s">
        <v>260</v>
      </c>
      <c r="E16" s="458">
        <v>1</v>
      </c>
      <c r="F16" s="459"/>
      <c r="G16" s="458">
        <v>0</v>
      </c>
      <c r="H16" s="459"/>
      <c r="I16" s="458">
        <v>0</v>
      </c>
      <c r="J16" s="459"/>
      <c r="K16" s="43">
        <f>SUM(E16:J16)</f>
        <v>1</v>
      </c>
    </row>
    <row r="17" spans="1:14" ht="30" customHeight="1" x14ac:dyDescent="0.2">
      <c r="A17" s="441"/>
      <c r="B17" s="444"/>
      <c r="C17" s="445"/>
      <c r="D17" s="19" t="s">
        <v>261</v>
      </c>
      <c r="E17" s="448" t="e">
        <f>E16*$K17</f>
        <v>#REF!</v>
      </c>
      <c r="F17" s="449"/>
      <c r="G17" s="448" t="e">
        <f t="shared" ref="G17" si="0">G16*$K17</f>
        <v>#REF!</v>
      </c>
      <c r="H17" s="449"/>
      <c r="I17" s="448" t="e">
        <f t="shared" ref="I17" si="1">I16*$K17</f>
        <v>#REF!</v>
      </c>
      <c r="J17" s="449"/>
      <c r="K17" s="44" t="e">
        <f>#REF!</f>
        <v>#REF!</v>
      </c>
    </row>
    <row r="18" spans="1:14" ht="30" customHeight="1" x14ac:dyDescent="0.2">
      <c r="A18" s="440">
        <v>2</v>
      </c>
      <c r="B18" s="442" t="e">
        <f>Planilha_Orçamentaria!#REF!</f>
        <v>#REF!</v>
      </c>
      <c r="C18" s="443"/>
      <c r="D18" s="18" t="s">
        <v>260</v>
      </c>
      <c r="E18" s="446">
        <v>1</v>
      </c>
      <c r="F18" s="447"/>
      <c r="G18" s="446">
        <v>0</v>
      </c>
      <c r="H18" s="447"/>
      <c r="I18" s="446">
        <v>0</v>
      </c>
      <c r="J18" s="447"/>
      <c r="K18" s="43">
        <f>SUM(E18:J18)</f>
        <v>1</v>
      </c>
    </row>
    <row r="19" spans="1:14" ht="30" customHeight="1" x14ac:dyDescent="0.2">
      <c r="A19" s="441"/>
      <c r="B19" s="444"/>
      <c r="C19" s="445"/>
      <c r="D19" s="19" t="s">
        <v>261</v>
      </c>
      <c r="E19" s="448" t="e">
        <f t="shared" ref="E19" si="2">E18*$K19</f>
        <v>#REF!</v>
      </c>
      <c r="F19" s="449"/>
      <c r="G19" s="448" t="e">
        <f t="shared" ref="G19" si="3">G18*$K19</f>
        <v>#REF!</v>
      </c>
      <c r="H19" s="449"/>
      <c r="I19" s="448" t="e">
        <f t="shared" ref="I19" si="4">I18*$K19</f>
        <v>#REF!</v>
      </c>
      <c r="J19" s="449"/>
      <c r="K19" s="44" t="e">
        <f>#REF!</f>
        <v>#REF!</v>
      </c>
    </row>
    <row r="20" spans="1:14" ht="30" customHeight="1" x14ac:dyDescent="0.2">
      <c r="A20" s="440">
        <v>3</v>
      </c>
      <c r="B20" s="442" t="str">
        <f>Planilha_Orçamentaria!F8</f>
        <v>SERVIÇOS PRELIMINARES</v>
      </c>
      <c r="C20" s="443"/>
      <c r="D20" s="18" t="s">
        <v>260</v>
      </c>
      <c r="E20" s="446">
        <v>0.6</v>
      </c>
      <c r="F20" s="447"/>
      <c r="G20" s="446">
        <v>0.4</v>
      </c>
      <c r="H20" s="447"/>
      <c r="I20" s="446">
        <v>0</v>
      </c>
      <c r="J20" s="447"/>
      <c r="K20" s="43">
        <f>SUM(E20:J20)</f>
        <v>1</v>
      </c>
    </row>
    <row r="21" spans="1:14" ht="30" customHeight="1" x14ac:dyDescent="0.2">
      <c r="A21" s="441"/>
      <c r="B21" s="444"/>
      <c r="C21" s="445"/>
      <c r="D21" s="19" t="s">
        <v>261</v>
      </c>
      <c r="E21" s="448" t="e">
        <f t="shared" ref="E21" si="5">E20*$K21</f>
        <v>#REF!</v>
      </c>
      <c r="F21" s="449"/>
      <c r="G21" s="448" t="e">
        <f t="shared" ref="G21" si="6">G20*$K21</f>
        <v>#REF!</v>
      </c>
      <c r="H21" s="449"/>
      <c r="I21" s="448" t="e">
        <f t="shared" ref="I21" si="7">I20*$K21</f>
        <v>#REF!</v>
      </c>
      <c r="J21" s="449"/>
      <c r="K21" s="44" t="e">
        <f>#REF!</f>
        <v>#REF!</v>
      </c>
    </row>
    <row r="22" spans="1:14" x14ac:dyDescent="0.2">
      <c r="A22" s="20"/>
      <c r="B22" s="20"/>
      <c r="C22" s="20"/>
      <c r="D22" s="20"/>
      <c r="E22" s="30" t="s">
        <v>251</v>
      </c>
      <c r="F22" s="30"/>
      <c r="G22" s="435" t="s">
        <v>252</v>
      </c>
      <c r="H22" s="437"/>
      <c r="I22" s="30" t="s">
        <v>253</v>
      </c>
      <c r="J22" s="31"/>
      <c r="K22" s="34"/>
    </row>
    <row r="23" spans="1:14" ht="30" customHeight="1" x14ac:dyDescent="0.2">
      <c r="A23" s="20"/>
      <c r="B23" s="435" t="s">
        <v>262</v>
      </c>
      <c r="C23" s="436"/>
      <c r="D23" s="437"/>
      <c r="E23" s="438">
        <v>300000</v>
      </c>
      <c r="F23" s="439"/>
      <c r="G23" s="438">
        <v>61108.44</v>
      </c>
      <c r="H23" s="439"/>
      <c r="I23" s="438">
        <v>0</v>
      </c>
      <c r="J23" s="439"/>
      <c r="K23" s="42">
        <f>SUM(E23:J23)</f>
        <v>361108.44</v>
      </c>
    </row>
    <row r="24" spans="1:14" ht="30" customHeight="1" x14ac:dyDescent="0.2">
      <c r="A24" s="20"/>
      <c r="B24" s="435" t="s">
        <v>263</v>
      </c>
      <c r="C24" s="436"/>
      <c r="D24" s="437"/>
      <c r="E24" s="438">
        <v>29128.63</v>
      </c>
      <c r="F24" s="439"/>
      <c r="G24" s="438">
        <v>9230.2910080000001</v>
      </c>
      <c r="H24" s="439"/>
      <c r="I24" s="438">
        <v>0</v>
      </c>
      <c r="J24" s="439"/>
      <c r="K24" s="42">
        <f t="shared" ref="K24:K26" si="8">SUM(E24:J24)</f>
        <v>38358.921008000005</v>
      </c>
      <c r="N24" s="57"/>
    </row>
    <row r="25" spans="1:14" ht="30" customHeight="1" x14ac:dyDescent="0.2">
      <c r="A25" s="20"/>
      <c r="B25" s="435" t="s">
        <v>264</v>
      </c>
      <c r="C25" s="436"/>
      <c r="D25" s="437"/>
      <c r="E25" s="438">
        <f>E23+E24</f>
        <v>329128.63</v>
      </c>
      <c r="F25" s="439"/>
      <c r="G25" s="438">
        <f t="shared" ref="G25" si="9">G23+G24</f>
        <v>70338.731008000002</v>
      </c>
      <c r="H25" s="439"/>
      <c r="I25" s="438">
        <v>0</v>
      </c>
      <c r="J25" s="439"/>
      <c r="K25" s="42">
        <f t="shared" si="8"/>
        <v>399467.36100799998</v>
      </c>
      <c r="M25" s="57"/>
      <c r="N25" s="57"/>
    </row>
    <row r="26" spans="1:14" ht="30" customHeight="1" x14ac:dyDescent="0.2">
      <c r="A26" s="20"/>
      <c r="B26" s="421" t="s">
        <v>265</v>
      </c>
      <c r="C26" s="422"/>
      <c r="D26" s="423"/>
      <c r="E26" s="424">
        <f>E25/$K$25</f>
        <v>0.82391870306873127</v>
      </c>
      <c r="F26" s="425"/>
      <c r="G26" s="424">
        <f t="shared" ref="G26" si="10">G25/$K$25</f>
        <v>0.17608129693126884</v>
      </c>
      <c r="H26" s="425"/>
      <c r="I26" s="424">
        <f t="shared" ref="I26" si="11">I25/$K$25</f>
        <v>0</v>
      </c>
      <c r="J26" s="425"/>
      <c r="K26" s="41">
        <f t="shared" si="8"/>
        <v>1</v>
      </c>
      <c r="M26" s="58"/>
      <c r="N26" s="58"/>
    </row>
    <row r="27" spans="1:14" ht="15" thickBot="1" x14ac:dyDescent="0.25">
      <c r="A27" s="20"/>
      <c r="B27" s="20"/>
      <c r="C27" s="35"/>
      <c r="D27" s="35"/>
      <c r="E27" s="36"/>
      <c r="F27" s="36"/>
      <c r="G27" s="36"/>
      <c r="H27" s="36"/>
      <c r="I27" s="36"/>
      <c r="J27" s="36"/>
      <c r="K27" s="36"/>
    </row>
    <row r="28" spans="1:14" x14ac:dyDescent="0.2">
      <c r="A28" s="20"/>
      <c r="B28" s="20"/>
      <c r="C28" s="426" t="s">
        <v>266</v>
      </c>
      <c r="D28" s="427"/>
      <c r="E28" s="427"/>
      <c r="F28" s="427"/>
      <c r="G28" s="427"/>
      <c r="H28" s="427"/>
      <c r="I28" s="427"/>
      <c r="J28" s="427"/>
      <c r="K28" s="428"/>
    </row>
    <row r="29" spans="1:14" x14ac:dyDescent="0.2">
      <c r="A29" s="37"/>
      <c r="B29" s="37"/>
      <c r="C29" s="429"/>
      <c r="D29" s="430"/>
      <c r="E29" s="430"/>
      <c r="F29" s="430"/>
      <c r="G29" s="430"/>
      <c r="H29" s="430"/>
      <c r="I29" s="430"/>
      <c r="J29" s="430"/>
      <c r="K29" s="431"/>
    </row>
    <row r="30" spans="1:14" x14ac:dyDescent="0.2">
      <c r="A30" s="38"/>
      <c r="B30" s="38"/>
      <c r="C30" s="429"/>
      <c r="D30" s="430"/>
      <c r="E30" s="430"/>
      <c r="F30" s="430"/>
      <c r="G30" s="430"/>
      <c r="H30" s="430"/>
      <c r="I30" s="430"/>
      <c r="J30" s="430"/>
      <c r="K30" s="431"/>
    </row>
    <row r="31" spans="1:14" x14ac:dyDescent="0.2">
      <c r="A31" s="38"/>
      <c r="B31" s="38"/>
      <c r="C31" s="429"/>
      <c r="D31" s="430"/>
      <c r="E31" s="430"/>
      <c r="F31" s="430"/>
      <c r="G31" s="430"/>
      <c r="H31" s="430"/>
      <c r="I31" s="430"/>
      <c r="J31" s="430"/>
      <c r="K31" s="431"/>
    </row>
    <row r="32" spans="1:14" x14ac:dyDescent="0.2">
      <c r="A32" s="38"/>
      <c r="B32" s="38"/>
      <c r="C32" s="429"/>
      <c r="D32" s="430"/>
      <c r="E32" s="430"/>
      <c r="F32" s="430"/>
      <c r="G32" s="430"/>
      <c r="H32" s="430"/>
      <c r="I32" s="430"/>
      <c r="J32" s="430"/>
      <c r="K32" s="431"/>
    </row>
    <row r="33" spans="1:11" ht="97.9" customHeight="1" thickBot="1" x14ac:dyDescent="0.25">
      <c r="A33" s="38"/>
      <c r="B33" s="38"/>
      <c r="C33" s="432"/>
      <c r="D33" s="433"/>
      <c r="E33" s="433"/>
      <c r="F33" s="433"/>
      <c r="G33" s="433"/>
      <c r="H33" s="433"/>
      <c r="I33" s="433"/>
      <c r="J33" s="433"/>
      <c r="K33" s="434"/>
    </row>
    <row r="35" spans="1:11" x14ac:dyDescent="0.2">
      <c r="F35" s="59"/>
      <c r="G35" s="59"/>
    </row>
    <row r="39" spans="1:11" ht="14.45" customHeight="1" x14ac:dyDescent="0.2">
      <c r="J39" s="420" t="s">
        <v>267</v>
      </c>
      <c r="K39" s="420"/>
    </row>
    <row r="40" spans="1:11" ht="14.45" customHeight="1" x14ac:dyDescent="0.2">
      <c r="J40" s="419" t="s">
        <v>268</v>
      </c>
      <c r="K40" s="419"/>
    </row>
    <row r="41" spans="1:11" ht="14.45" customHeight="1" x14ac:dyDescent="0.2">
      <c r="J41" s="419" t="s">
        <v>269</v>
      </c>
      <c r="K41" s="419"/>
    </row>
  </sheetData>
  <mergeCells count="69">
    <mergeCell ref="C8:F8"/>
    <mergeCell ref="H8:H9"/>
    <mergeCell ref="I8:K8"/>
    <mergeCell ref="C9:F9"/>
    <mergeCell ref="I9:K9"/>
    <mergeCell ref="A1:B4"/>
    <mergeCell ref="C1:K1"/>
    <mergeCell ref="I5:K5"/>
    <mergeCell ref="C6:F6"/>
    <mergeCell ref="C7:F7"/>
    <mergeCell ref="I16:J16"/>
    <mergeCell ref="E17:F17"/>
    <mergeCell ref="I17:J17"/>
    <mergeCell ref="K11:K15"/>
    <mergeCell ref="E13:F13"/>
    <mergeCell ref="G13:H13"/>
    <mergeCell ref="I13:J13"/>
    <mergeCell ref="E14:F14"/>
    <mergeCell ref="G14:H14"/>
    <mergeCell ref="I14:J14"/>
    <mergeCell ref="E15:F15"/>
    <mergeCell ref="G15:H15"/>
    <mergeCell ref="I15:J15"/>
    <mergeCell ref="A11:A15"/>
    <mergeCell ref="B11:C15"/>
    <mergeCell ref="D11:D15"/>
    <mergeCell ref="G11:H11"/>
    <mergeCell ref="G17:H17"/>
    <mergeCell ref="A16:A17"/>
    <mergeCell ref="B16:C17"/>
    <mergeCell ref="E16:F16"/>
    <mergeCell ref="G16:H16"/>
    <mergeCell ref="A18:A19"/>
    <mergeCell ref="B18:C19"/>
    <mergeCell ref="E18:F18"/>
    <mergeCell ref="G18:H18"/>
    <mergeCell ref="I18:J18"/>
    <mergeCell ref="E19:F19"/>
    <mergeCell ref="G19:H19"/>
    <mergeCell ref="I19:J19"/>
    <mergeCell ref="A20:A21"/>
    <mergeCell ref="B20:C21"/>
    <mergeCell ref="E20:F20"/>
    <mergeCell ref="G20:H20"/>
    <mergeCell ref="I20:J20"/>
    <mergeCell ref="E21:F21"/>
    <mergeCell ref="G21:H21"/>
    <mergeCell ref="I21:J21"/>
    <mergeCell ref="G22:H22"/>
    <mergeCell ref="B23:D23"/>
    <mergeCell ref="E23:F23"/>
    <mergeCell ref="G23:H23"/>
    <mergeCell ref="I23:J23"/>
    <mergeCell ref="B24:D24"/>
    <mergeCell ref="E24:F24"/>
    <mergeCell ref="G24:H24"/>
    <mergeCell ref="I24:J24"/>
    <mergeCell ref="B25:D25"/>
    <mergeCell ref="E25:F25"/>
    <mergeCell ref="G25:H25"/>
    <mergeCell ref="I25:J25"/>
    <mergeCell ref="J41:K41"/>
    <mergeCell ref="J39:K39"/>
    <mergeCell ref="J40:K40"/>
    <mergeCell ref="B26:D26"/>
    <mergeCell ref="E26:F26"/>
    <mergeCell ref="G26:H26"/>
    <mergeCell ref="I26:J26"/>
    <mergeCell ref="C28:K3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7EBE5-73A1-424B-B705-FF92740BF85E}">
  <dimension ref="C2:AD1120"/>
  <sheetViews>
    <sheetView showGridLines="0" view="pageBreakPreview" topLeftCell="A951" zoomScale="40" zoomScaleNormal="85" zoomScaleSheetLayoutView="40" workbookViewId="0">
      <selection activeCell="Q498" sqref="Q498"/>
    </sheetView>
  </sheetViews>
  <sheetFormatPr defaultColWidth="8.85546875" defaultRowHeight="15" x14ac:dyDescent="0.2"/>
  <cols>
    <col min="1" max="1" width="4.7109375" style="4" customWidth="1"/>
    <col min="2" max="2" width="8.85546875" style="4"/>
    <col min="3" max="3" width="18.7109375" style="4" customWidth="1"/>
    <col min="4" max="4" width="13.28515625" style="4" customWidth="1"/>
    <col min="5" max="5" width="13.7109375" style="4" customWidth="1"/>
    <col min="6" max="6" width="15.7109375" style="4" customWidth="1"/>
    <col min="7" max="7" width="10.140625" style="4" customWidth="1"/>
    <col min="8" max="8" width="52.85546875" style="4" customWidth="1"/>
    <col min="9" max="9" width="14" style="3" customWidth="1"/>
    <col min="10" max="10" width="9.28515625" style="4" customWidth="1"/>
    <col min="11" max="11" width="8.85546875" style="4"/>
    <col min="12" max="12" width="7.140625" style="4" customWidth="1"/>
    <col min="13" max="13" width="8.42578125" style="4" customWidth="1"/>
    <col min="14" max="16384" width="8.85546875" style="4"/>
  </cols>
  <sheetData>
    <row r="2" spans="3:13" s="17" customFormat="1" x14ac:dyDescent="0.25">
      <c r="C2" s="508" t="s">
        <v>270</v>
      </c>
      <c r="D2" s="508"/>
      <c r="E2" s="508"/>
      <c r="F2" s="508"/>
      <c r="G2" s="508"/>
      <c r="H2" s="508"/>
      <c r="I2" s="16"/>
      <c r="J2" s="16"/>
      <c r="K2" s="16"/>
      <c r="L2" s="16"/>
      <c r="M2" s="16"/>
    </row>
    <row r="3" spans="3:13" s="2" customFormat="1" ht="12.75" x14ac:dyDescent="0.2">
      <c r="C3" s="2" t="str">
        <f>Planilha_Orçamentaria!C2</f>
        <v>PREFEITURA MUNICIPAL DE ICÉM - SP</v>
      </c>
    </row>
    <row r="4" spans="3:13" s="2" customFormat="1" ht="12.75" x14ac:dyDescent="0.2">
      <c r="C4" s="510" t="str">
        <f>Planilha_Orçamentaria!C3</f>
        <v>OBJETO: CONSTRUÇÃO DA PRAÇA GASTRONÔMICA</v>
      </c>
      <c r="D4" s="510"/>
      <c r="E4" s="510"/>
      <c r="F4" s="510"/>
      <c r="G4" s="510"/>
      <c r="H4" s="510"/>
    </row>
    <row r="5" spans="3:13" s="2" customFormat="1" ht="12.75" x14ac:dyDescent="0.2">
      <c r="C5" s="510"/>
      <c r="D5" s="510"/>
      <c r="E5" s="510"/>
      <c r="F5" s="510"/>
      <c r="G5" s="510"/>
      <c r="H5" s="510"/>
    </row>
    <row r="6" spans="3:13" s="2" customFormat="1" ht="12.75" x14ac:dyDescent="0.2">
      <c r="C6" s="2" t="str">
        <f>Planilha_Orçamentaria!C5</f>
        <v>FONTE: CDHU BOLETIM 187 CD  / COTAÇÃO</v>
      </c>
      <c r="H6" s="15" t="str">
        <f>Planilha_Orçamentaria!J5</f>
        <v>Data base: 10/2022</v>
      </c>
    </row>
    <row r="7" spans="3:13" ht="15.75" x14ac:dyDescent="0.25">
      <c r="C7" s="139" t="s">
        <v>3</v>
      </c>
      <c r="D7" s="509" t="s">
        <v>271</v>
      </c>
      <c r="E7" s="509"/>
      <c r="F7" s="509" t="s">
        <v>272</v>
      </c>
      <c r="G7" s="509"/>
      <c r="H7" s="509"/>
      <c r="I7" s="4"/>
    </row>
    <row r="8" spans="3:13" ht="15" customHeight="1" x14ac:dyDescent="0.2">
      <c r="C8" s="5" t="str">
        <f>Planilha_Orçamentaria!D9</f>
        <v>1.1</v>
      </c>
      <c r="D8" s="511" t="str">
        <f>VLOOKUP($C8,Planilha_Orçamentaria!$D$2:$F$169,2,FALSE)</f>
        <v>02.08.020</v>
      </c>
      <c r="E8" s="511"/>
      <c r="F8" s="512" t="str">
        <f>Planilha_Orçamentaria!F9</f>
        <v>Placa de identificação para obra</v>
      </c>
      <c r="G8" s="512"/>
      <c r="H8" s="512"/>
      <c r="I8" s="4"/>
    </row>
    <row r="9" spans="3:13" ht="15" customHeight="1" x14ac:dyDescent="0.2">
      <c r="C9" s="204"/>
      <c r="D9" s="201" t="s">
        <v>273</v>
      </c>
      <c r="E9" s="123" t="s">
        <v>502</v>
      </c>
      <c r="F9" s="61"/>
      <c r="G9" s="124"/>
      <c r="H9" s="290"/>
      <c r="I9" s="4"/>
    </row>
    <row r="10" spans="3:13" x14ac:dyDescent="0.2">
      <c r="C10" s="219" t="s">
        <v>6184</v>
      </c>
      <c r="D10" s="217">
        <v>3</v>
      </c>
      <c r="E10" s="184">
        <v>1.5</v>
      </c>
      <c r="F10" s="185"/>
      <c r="G10" s="186">
        <f>E10*D10</f>
        <v>4.5</v>
      </c>
      <c r="H10" s="63" t="s">
        <v>493</v>
      </c>
    </row>
    <row r="11" spans="3:13" x14ac:dyDescent="0.2">
      <c r="C11" s="219" t="s">
        <v>6185</v>
      </c>
      <c r="D11" s="217">
        <v>1.5</v>
      </c>
      <c r="E11" s="184">
        <v>1</v>
      </c>
      <c r="F11" s="185"/>
      <c r="G11" s="186">
        <f>E11*D11</f>
        <v>1.5</v>
      </c>
      <c r="H11" s="63" t="s">
        <v>493</v>
      </c>
    </row>
    <row r="12" spans="3:13" x14ac:dyDescent="0.2">
      <c r="C12" s="219"/>
      <c r="D12" s="217"/>
      <c r="E12" s="184"/>
      <c r="F12" s="187" t="s">
        <v>276</v>
      </c>
      <c r="G12" s="186">
        <f>G10+G11</f>
        <v>6</v>
      </c>
      <c r="H12" s="63" t="s">
        <v>493</v>
      </c>
    </row>
    <row r="13" spans="3:13" x14ac:dyDescent="0.2">
      <c r="C13" s="237"/>
      <c r="D13" s="302"/>
      <c r="E13" s="119"/>
      <c r="F13" s="120"/>
      <c r="G13" s="138"/>
      <c r="H13" s="189"/>
    </row>
    <row r="14" spans="3:13" customFormat="1" ht="15" customHeight="1" x14ac:dyDescent="0.25">
      <c r="C14" s="5" t="str">
        <f>Planilha_Orçamentaria!D10</f>
        <v>1.2</v>
      </c>
      <c r="D14" s="485" t="str">
        <f>VLOOKUP($C14,Planilha_Orçamentaria!$D$2:$F$169,2,FALSE)</f>
        <v>07.01.020</v>
      </c>
      <c r="E14" s="486"/>
      <c r="F14" s="487" t="str">
        <f>VLOOKUP($C14,Planilha_Orçamentaria!$D$2:$F$169,3,FALSE)</f>
        <v>Escavação e carga mecanizada em solo de 1ª categoria, em campo aberto</v>
      </c>
      <c r="G14" s="488"/>
      <c r="H14" s="489"/>
    </row>
    <row r="15" spans="3:13" customFormat="1" ht="15.75" x14ac:dyDescent="0.25">
      <c r="C15" s="122"/>
      <c r="D15" s="198" t="s">
        <v>6162</v>
      </c>
      <c r="E15" s="61"/>
      <c r="F15" s="124"/>
      <c r="G15" s="62"/>
      <c r="H15" s="234"/>
    </row>
    <row r="16" spans="3:13" customFormat="1" ht="15.75" x14ac:dyDescent="0.25">
      <c r="C16" s="212"/>
      <c r="D16" s="202" t="s">
        <v>273</v>
      </c>
      <c r="E16" s="214" t="s">
        <v>6186</v>
      </c>
      <c r="F16" s="214" t="s">
        <v>274</v>
      </c>
      <c r="G16" s="214" t="s">
        <v>503</v>
      </c>
      <c r="H16" s="233"/>
    </row>
    <row r="17" spans="3:8" customFormat="1" ht="15.75" x14ac:dyDescent="0.25">
      <c r="C17" s="212"/>
      <c r="D17" s="209">
        <v>100</v>
      </c>
      <c r="E17" s="217">
        <v>0.5</v>
      </c>
      <c r="F17" s="217">
        <v>2</v>
      </c>
      <c r="G17" s="186">
        <f>F17*E17*D17</f>
        <v>100</v>
      </c>
      <c r="H17" s="228" t="s">
        <v>494</v>
      </c>
    </row>
    <row r="18" spans="3:8" customFormat="1" ht="15.75" x14ac:dyDescent="0.25">
      <c r="C18" s="212"/>
      <c r="D18" s="209"/>
      <c r="E18" s="217"/>
      <c r="F18" s="186" t="s">
        <v>6213</v>
      </c>
      <c r="G18" s="186">
        <f>-$G$64</f>
        <v>-54.489999999999995</v>
      </c>
      <c r="H18" s="228" t="s">
        <v>494</v>
      </c>
    </row>
    <row r="19" spans="3:8" customFormat="1" ht="15.75" x14ac:dyDescent="0.25">
      <c r="C19" s="212"/>
      <c r="D19" s="211"/>
      <c r="E19" s="217"/>
      <c r="F19" s="186" t="s">
        <v>6214</v>
      </c>
      <c r="G19" s="186">
        <v>-8.6999999999999993</v>
      </c>
      <c r="H19" s="228" t="s">
        <v>494</v>
      </c>
    </row>
    <row r="20" spans="3:8" customFormat="1" ht="15.75" x14ac:dyDescent="0.25">
      <c r="C20" s="117"/>
      <c r="D20" s="4"/>
      <c r="E20" s="4"/>
      <c r="F20" s="196"/>
      <c r="G20" s="197"/>
      <c r="H20" s="63"/>
    </row>
    <row r="21" spans="3:8" customFormat="1" ht="15.75" x14ac:dyDescent="0.25">
      <c r="C21" s="117"/>
      <c r="D21" s="4"/>
      <c r="E21" s="4"/>
      <c r="F21" s="196" t="s">
        <v>276</v>
      </c>
      <c r="G21" s="229">
        <f>SUM(G17:G19)</f>
        <v>36.81</v>
      </c>
      <c r="H21" s="63" t="s">
        <v>494</v>
      </c>
    </row>
    <row r="22" spans="3:8" customFormat="1" ht="15.75" x14ac:dyDescent="0.25">
      <c r="C22" s="188"/>
      <c r="D22" s="192"/>
      <c r="E22" s="193"/>
      <c r="F22" s="138"/>
      <c r="G22" s="137"/>
      <c r="H22" s="189"/>
    </row>
    <row r="23" spans="3:8" customFormat="1" ht="15" customHeight="1" x14ac:dyDescent="0.25">
      <c r="C23" s="203" t="str">
        <f>Planilha_Orçamentaria!$D$13</f>
        <v>2.1</v>
      </c>
      <c r="D23" s="485" t="str">
        <f>VLOOKUP($C23,Planilha_Orçamentaria!$D$2:$F$169,2,FALSE)</f>
        <v>02.10.050</v>
      </c>
      <c r="E23" s="486"/>
      <c r="F23" s="487" t="str">
        <f>VLOOKUP($C23,Planilha_Orçamentaria!$D$2:$F$169,3,FALSE)</f>
        <v>Locação para muros, cercas e alambrados</v>
      </c>
      <c r="G23" s="488"/>
      <c r="H23" s="489"/>
    </row>
    <row r="24" spans="3:8" customFormat="1" ht="15" customHeight="1" x14ac:dyDescent="0.25">
      <c r="C24" s="212"/>
      <c r="D24" s="123"/>
      <c r="E24" s="208"/>
      <c r="F24" s="289"/>
      <c r="G24" s="289"/>
      <c r="H24" s="215"/>
    </row>
    <row r="25" spans="3:8" customFormat="1" ht="15" customHeight="1" x14ac:dyDescent="0.25">
      <c r="C25" s="205" t="s">
        <v>6122</v>
      </c>
      <c r="D25" s="196">
        <f>1.73+7.75+2.98+3.89+1.99+14.5</f>
        <v>32.840000000000003</v>
      </c>
      <c r="E25" s="4" t="s">
        <v>275</v>
      </c>
      <c r="F25" s="289"/>
      <c r="G25" s="289"/>
      <c r="H25" s="215"/>
    </row>
    <row r="26" spans="3:8" customFormat="1" ht="15" customHeight="1" x14ac:dyDescent="0.25">
      <c r="C26" s="205" t="s">
        <v>6122</v>
      </c>
      <c r="D26" s="196">
        <f>1.73+7.75+2.98+3.89+1.99+14.5</f>
        <v>32.840000000000003</v>
      </c>
      <c r="E26" s="4" t="s">
        <v>275</v>
      </c>
      <c r="F26" s="289"/>
      <c r="G26" s="289"/>
      <c r="H26" s="215"/>
    </row>
    <row r="27" spans="3:8" customFormat="1" ht="15" customHeight="1" x14ac:dyDescent="0.25">
      <c r="C27" s="200" t="s">
        <v>6123</v>
      </c>
      <c r="D27" s="196">
        <f>1.39+4.9+7.5+4.92+4.14+0.15+20.28</f>
        <v>43.28</v>
      </c>
      <c r="E27" s="4" t="s">
        <v>275</v>
      </c>
      <c r="F27" s="289"/>
      <c r="G27" s="289"/>
      <c r="H27" s="215"/>
    </row>
    <row r="28" spans="3:8" customFormat="1" ht="15.75" x14ac:dyDescent="0.25">
      <c r="C28" s="200" t="s">
        <v>6123</v>
      </c>
      <c r="D28" s="196">
        <f>1.39+4.9+7.5+4.92+4.14+0.15+20.28</f>
        <v>43.28</v>
      </c>
      <c r="E28" s="4" t="s">
        <v>275</v>
      </c>
      <c r="F28" s="186"/>
      <c r="G28" s="210"/>
      <c r="H28" s="63"/>
    </row>
    <row r="29" spans="3:8" customFormat="1" ht="15.75" x14ac:dyDescent="0.25">
      <c r="C29" s="303" t="s">
        <v>6188</v>
      </c>
      <c r="D29" s="196">
        <v>12.2</v>
      </c>
      <c r="E29" s="4" t="s">
        <v>275</v>
      </c>
      <c r="F29" s="186"/>
      <c r="G29" s="210"/>
      <c r="H29" s="63"/>
    </row>
    <row r="30" spans="3:8" customFormat="1" ht="15.75" x14ac:dyDescent="0.25">
      <c r="C30" s="200" t="s">
        <v>6189</v>
      </c>
      <c r="D30" s="196">
        <v>6.6</v>
      </c>
      <c r="E30" s="4" t="s">
        <v>275</v>
      </c>
      <c r="F30" s="186"/>
      <c r="G30" s="210"/>
      <c r="H30" s="63"/>
    </row>
    <row r="31" spans="3:8" customFormat="1" ht="15.75" x14ac:dyDescent="0.25">
      <c r="C31" s="200" t="s">
        <v>6208</v>
      </c>
      <c r="D31" s="196">
        <v>91.15</v>
      </c>
      <c r="E31" s="4" t="s">
        <v>275</v>
      </c>
      <c r="F31" s="186"/>
      <c r="G31" s="210"/>
      <c r="H31" s="63"/>
    </row>
    <row r="32" spans="3:8" customFormat="1" ht="15.75" x14ac:dyDescent="0.25">
      <c r="C32" s="200"/>
      <c r="D32" s="187"/>
      <c r="E32" s="4"/>
      <c r="F32" s="186"/>
      <c r="G32" s="210"/>
      <c r="H32" s="63"/>
    </row>
    <row r="33" spans="3:8" customFormat="1" ht="15.75" x14ac:dyDescent="0.25">
      <c r="C33" s="200"/>
      <c r="D33" s="187" t="s">
        <v>276</v>
      </c>
      <c r="E33" s="210">
        <f>SUM(D25:D31)</f>
        <v>262.19</v>
      </c>
      <c r="F33" s="230" t="s">
        <v>275</v>
      </c>
      <c r="G33" s="210"/>
      <c r="H33" s="63"/>
    </row>
    <row r="34" spans="3:8" customFormat="1" ht="15.75" x14ac:dyDescent="0.25">
      <c r="C34" s="200"/>
      <c r="D34" s="187"/>
      <c r="E34" s="206"/>
      <c r="F34" s="186"/>
      <c r="G34" s="4"/>
      <c r="H34" s="63"/>
    </row>
    <row r="35" spans="3:8" customFormat="1" ht="15" customHeight="1" x14ac:dyDescent="0.25">
      <c r="C35" s="5" t="str">
        <f>Planilha_Orçamentaria!D14</f>
        <v>2.2</v>
      </c>
      <c r="D35" s="485" t="str">
        <f>VLOOKUP($C35,Planilha_Orçamentaria!$D$2:$F$169,2,FALSE)</f>
        <v>06.01.020</v>
      </c>
      <c r="E35" s="486"/>
      <c r="F35" s="487" t="str">
        <f>VLOOKUP($C35,Planilha_Orçamentaria!$D$2:$F$169,3,FALSE)</f>
        <v>Escavação manual em solo de 1ª e 2ª categoria em campo aberto</v>
      </c>
      <c r="G35" s="488"/>
      <c r="H35" s="489"/>
    </row>
    <row r="36" spans="3:8" customFormat="1" ht="15.75" x14ac:dyDescent="0.25">
      <c r="C36" s="122"/>
      <c r="D36" s="123" t="s">
        <v>274</v>
      </c>
      <c r="E36" s="62" t="s">
        <v>273</v>
      </c>
      <c r="F36" s="62" t="s">
        <v>511</v>
      </c>
      <c r="G36" s="207" t="s">
        <v>503</v>
      </c>
      <c r="H36" s="290"/>
    </row>
    <row r="37" spans="3:8" customFormat="1" ht="15.6" customHeight="1" x14ac:dyDescent="0.25">
      <c r="C37" s="205" t="s">
        <v>6122</v>
      </c>
      <c r="D37" s="209">
        <f>0.14+0.15+0.15</f>
        <v>0.44000000000000006</v>
      </c>
      <c r="E37" s="208">
        <f>14.5+1.99+3.89+2.98+7.75+1.73</f>
        <v>32.839999999999996</v>
      </c>
      <c r="F37" s="217">
        <v>0.4</v>
      </c>
      <c r="G37" s="216">
        <f>F37*E37*D37</f>
        <v>5.7798400000000001</v>
      </c>
      <c r="H37" s="304" t="s">
        <v>494</v>
      </c>
    </row>
    <row r="38" spans="3:8" customFormat="1" ht="15" customHeight="1" x14ac:dyDescent="0.25">
      <c r="C38" s="205" t="s">
        <v>6122</v>
      </c>
      <c r="D38" s="209">
        <f>0.14+0.15+0.15</f>
        <v>0.44000000000000006</v>
      </c>
      <c r="E38" s="208">
        <f>14.5+1.99+3.89+2.98+7.75+1.73</f>
        <v>32.839999999999996</v>
      </c>
      <c r="F38" s="217">
        <v>0.4</v>
      </c>
      <c r="G38" s="216">
        <f t="shared" ref="G38:G43" si="0">F38*E38*D38</f>
        <v>5.7798400000000001</v>
      </c>
      <c r="H38" s="304" t="s">
        <v>494</v>
      </c>
    </row>
    <row r="39" spans="3:8" customFormat="1" ht="15.6" customHeight="1" x14ac:dyDescent="0.25">
      <c r="C39" s="200" t="s">
        <v>6123</v>
      </c>
      <c r="D39" s="209">
        <f t="shared" ref="D39:D40" si="1">0.14+0.15+0.15</f>
        <v>0.44000000000000006</v>
      </c>
      <c r="E39" s="184">
        <f>20.28+1.39+4.9+7.5+4.92+4.14+0.15</f>
        <v>43.28</v>
      </c>
      <c r="F39" s="217">
        <v>0.4</v>
      </c>
      <c r="G39" s="216">
        <f t="shared" si="0"/>
        <v>7.6172800000000018</v>
      </c>
      <c r="H39" s="304" t="s">
        <v>494</v>
      </c>
    </row>
    <row r="40" spans="3:8" customFormat="1" ht="15.6" customHeight="1" x14ac:dyDescent="0.25">
      <c r="C40" s="200" t="s">
        <v>6123</v>
      </c>
      <c r="D40" s="209">
        <f t="shared" si="1"/>
        <v>0.44000000000000006</v>
      </c>
      <c r="E40" s="184">
        <f>20.28+1.39+4.9+7.5+4.92+4.14+0.15</f>
        <v>43.28</v>
      </c>
      <c r="F40" s="217">
        <v>0.4</v>
      </c>
      <c r="G40" s="216">
        <f t="shared" si="0"/>
        <v>7.6172800000000018</v>
      </c>
      <c r="H40" s="304" t="s">
        <v>494</v>
      </c>
    </row>
    <row r="41" spans="3:8" customFormat="1" ht="15.6" customHeight="1" x14ac:dyDescent="0.25">
      <c r="C41" s="303" t="s">
        <v>6209</v>
      </c>
      <c r="D41" s="209">
        <v>0.44</v>
      </c>
      <c r="E41" s="184">
        <v>12.2</v>
      </c>
      <c r="F41" s="209">
        <v>0.3</v>
      </c>
      <c r="G41" s="216">
        <f t="shared" si="0"/>
        <v>1.6103999999999998</v>
      </c>
      <c r="H41" s="304" t="s">
        <v>494</v>
      </c>
    </row>
    <row r="42" spans="3:8" customFormat="1" ht="15.6" customHeight="1" x14ac:dyDescent="0.25">
      <c r="C42" s="200" t="s">
        <v>6210</v>
      </c>
      <c r="D42" s="209">
        <v>0.44</v>
      </c>
      <c r="E42" s="184">
        <v>6.6</v>
      </c>
      <c r="F42" s="209">
        <v>0.3</v>
      </c>
      <c r="G42" s="216">
        <f t="shared" si="0"/>
        <v>0.87119999999999986</v>
      </c>
      <c r="H42" s="304" t="s">
        <v>494</v>
      </c>
    </row>
    <row r="43" spans="3:8" customFormat="1" ht="15.6" customHeight="1" x14ac:dyDescent="0.25">
      <c r="C43" s="200" t="s">
        <v>6208</v>
      </c>
      <c r="D43" s="209">
        <v>0.45</v>
      </c>
      <c r="E43" s="184">
        <v>91.15</v>
      </c>
      <c r="F43" s="209">
        <v>0.3</v>
      </c>
      <c r="G43" s="216">
        <f t="shared" si="0"/>
        <v>12.305250000000001</v>
      </c>
      <c r="H43" s="304" t="s">
        <v>494</v>
      </c>
    </row>
    <row r="44" spans="3:8" customFormat="1" ht="15.6" customHeight="1" x14ac:dyDescent="0.25">
      <c r="C44" s="200"/>
      <c r="D44" s="209"/>
      <c r="E44" s="196"/>
      <c r="F44" s="216"/>
      <c r="G44" s="211"/>
      <c r="H44" s="63"/>
    </row>
    <row r="45" spans="3:8" customFormat="1" ht="15.6" customHeight="1" x14ac:dyDescent="0.25">
      <c r="C45" s="200"/>
      <c r="D45" s="209"/>
      <c r="E45" s="187"/>
      <c r="F45" s="216" t="s">
        <v>276</v>
      </c>
      <c r="G45" s="216">
        <f>SUM(G37:G43)</f>
        <v>41.581090000000003</v>
      </c>
      <c r="H45" s="63" t="s">
        <v>494</v>
      </c>
    </row>
    <row r="46" spans="3:8" customFormat="1" ht="15.75" x14ac:dyDescent="0.25">
      <c r="C46" s="188"/>
      <c r="D46" s="192"/>
      <c r="E46" s="193"/>
      <c r="F46" s="138"/>
      <c r="G46" s="137"/>
      <c r="H46" s="189"/>
    </row>
    <row r="47" spans="3:8" customFormat="1" ht="15" customHeight="1" x14ac:dyDescent="0.25">
      <c r="C47" s="5" t="str">
        <f>Planilha_Orçamentaria!D15</f>
        <v>2.3</v>
      </c>
      <c r="D47" s="485" t="str">
        <f>VLOOKUP($C47,Planilha_Orçamentaria!$D$2:$F$169,2,FALSE)</f>
        <v>06.11.040</v>
      </c>
      <c r="E47" s="486"/>
      <c r="F47" s="487" t="str">
        <f>VLOOKUP($C47,Planilha_Orçamentaria!$D$2:$F$169,3,FALSE)</f>
        <v>Reaterro manual apiloado sem controle de compactação</v>
      </c>
      <c r="G47" s="488"/>
      <c r="H47" s="489"/>
    </row>
    <row r="48" spans="3:8" customFormat="1" ht="15.75" x14ac:dyDescent="0.25">
      <c r="C48" s="122"/>
      <c r="D48" s="123" t="s">
        <v>274</v>
      </c>
      <c r="E48" s="62" t="s">
        <v>273</v>
      </c>
      <c r="F48" s="62" t="s">
        <v>511</v>
      </c>
      <c r="G48" s="207" t="s">
        <v>6121</v>
      </c>
      <c r="H48" s="290"/>
    </row>
    <row r="49" spans="3:8" customFormat="1" ht="15" customHeight="1" x14ac:dyDescent="0.25">
      <c r="C49" s="205" t="s">
        <v>6122</v>
      </c>
      <c r="D49" s="209">
        <v>0.3</v>
      </c>
      <c r="E49" s="208">
        <f>14.5+1.99+3.89+2.98+7.75+1.73</f>
        <v>32.839999999999996</v>
      </c>
      <c r="F49" s="217">
        <v>0.4</v>
      </c>
      <c r="G49" s="216">
        <f>F49*E49*D49</f>
        <v>3.9407999999999994</v>
      </c>
      <c r="H49" s="304" t="s">
        <v>494</v>
      </c>
    </row>
    <row r="50" spans="3:8" customFormat="1" ht="15" customHeight="1" x14ac:dyDescent="0.25">
      <c r="C50" s="205" t="s">
        <v>6122</v>
      </c>
      <c r="D50" s="209">
        <v>0.3</v>
      </c>
      <c r="E50" s="208">
        <f>14.5+1.99+3.89+2.98+7.75+1.73</f>
        <v>32.839999999999996</v>
      </c>
      <c r="F50" s="217">
        <v>0.4</v>
      </c>
      <c r="G50" s="216">
        <f t="shared" ref="G50:G55" si="2">F50*E50*D50</f>
        <v>3.9407999999999994</v>
      </c>
      <c r="H50" s="304" t="s">
        <v>494</v>
      </c>
    </row>
    <row r="51" spans="3:8" customFormat="1" ht="15.75" x14ac:dyDescent="0.25">
      <c r="C51" s="200" t="s">
        <v>6123</v>
      </c>
      <c r="D51" s="209">
        <v>0.3</v>
      </c>
      <c r="E51" s="184">
        <f>20.28+1.39+4.9+7.5+4.92+4.14+0.15</f>
        <v>43.28</v>
      </c>
      <c r="F51" s="217">
        <v>0.4</v>
      </c>
      <c r="G51" s="216">
        <f t="shared" si="2"/>
        <v>5.1936</v>
      </c>
      <c r="H51" s="304" t="s">
        <v>494</v>
      </c>
    </row>
    <row r="52" spans="3:8" customFormat="1" ht="15.75" x14ac:dyDescent="0.25">
      <c r="C52" s="200" t="s">
        <v>6123</v>
      </c>
      <c r="D52" s="209">
        <v>0.3</v>
      </c>
      <c r="E52" s="184">
        <f>20.28+1.39+4.9+7.5+4.92+4.14+0.15</f>
        <v>43.28</v>
      </c>
      <c r="F52" s="217">
        <v>0.4</v>
      </c>
      <c r="G52" s="216">
        <f t="shared" si="2"/>
        <v>5.1936</v>
      </c>
      <c r="H52" s="304" t="s">
        <v>494</v>
      </c>
    </row>
    <row r="53" spans="3:8" customFormat="1" ht="15.75" x14ac:dyDescent="0.25">
      <c r="C53" s="303" t="s">
        <v>6209</v>
      </c>
      <c r="D53" s="209">
        <v>0.3</v>
      </c>
      <c r="E53" s="184">
        <v>12.2</v>
      </c>
      <c r="F53" s="209">
        <v>0.3</v>
      </c>
      <c r="G53" s="216">
        <f t="shared" si="2"/>
        <v>1.0979999999999999</v>
      </c>
      <c r="H53" s="304" t="s">
        <v>494</v>
      </c>
    </row>
    <row r="54" spans="3:8" customFormat="1" ht="15.75" x14ac:dyDescent="0.25">
      <c r="C54" s="200" t="s">
        <v>6210</v>
      </c>
      <c r="D54" s="209">
        <v>0.3</v>
      </c>
      <c r="E54" s="184">
        <v>6.6</v>
      </c>
      <c r="F54" s="209">
        <v>0.3</v>
      </c>
      <c r="G54" s="216">
        <f t="shared" si="2"/>
        <v>0.59399999999999986</v>
      </c>
      <c r="H54" s="304" t="s">
        <v>494</v>
      </c>
    </row>
    <row r="55" spans="3:8" customFormat="1" ht="15.75" x14ac:dyDescent="0.25">
      <c r="C55" s="200" t="s">
        <v>6208</v>
      </c>
      <c r="D55" s="209">
        <v>0.3</v>
      </c>
      <c r="E55" s="184">
        <v>91.15</v>
      </c>
      <c r="F55" s="209">
        <v>0.3</v>
      </c>
      <c r="G55" s="216">
        <f t="shared" si="2"/>
        <v>8.2035</v>
      </c>
      <c r="H55" s="304" t="s">
        <v>494</v>
      </c>
    </row>
    <row r="56" spans="3:8" customFormat="1" ht="15.75" x14ac:dyDescent="0.25">
      <c r="C56" s="200"/>
      <c r="D56" s="209"/>
      <c r="E56" s="196"/>
      <c r="F56" s="216"/>
      <c r="G56" s="211"/>
      <c r="H56" s="63"/>
    </row>
    <row r="57" spans="3:8" customFormat="1" ht="15.75" x14ac:dyDescent="0.25">
      <c r="C57" s="200"/>
      <c r="D57" s="209"/>
      <c r="E57" s="187"/>
      <c r="F57" s="216" t="s">
        <v>276</v>
      </c>
      <c r="G57" s="216">
        <f>SUM(G49:G55)</f>
        <v>28.164299999999997</v>
      </c>
      <c r="H57" s="63" t="s">
        <v>494</v>
      </c>
    </row>
    <row r="58" spans="3:8" customFormat="1" ht="15.75" x14ac:dyDescent="0.25">
      <c r="C58" s="200"/>
      <c r="D58" s="209"/>
      <c r="E58" s="187"/>
      <c r="F58" s="216"/>
      <c r="G58" s="216"/>
      <c r="H58" s="63"/>
    </row>
    <row r="59" spans="3:8" customFormat="1" ht="30" customHeight="1" x14ac:dyDescent="0.25">
      <c r="C59" s="203" t="str">
        <f>Planilha_Orçamentaria!D16</f>
        <v>2.4</v>
      </c>
      <c r="D59" s="513" t="str">
        <f>VLOOKUP($C59,Planilha_Orçamentaria!$D$2:$F$169,2,FALSE)</f>
        <v>07.12.040</v>
      </c>
      <c r="E59" s="486"/>
      <c r="F59" s="487" t="str">
        <f>VLOOKUP($C59,Planilha_Orçamentaria!$D$2:$F$169,3,FALSE)</f>
        <v>Aterro mecanizado por compensação, solo de 1ª categoria em campo aberto, sem compactação do aterro</v>
      </c>
      <c r="G59" s="488"/>
      <c r="H59" s="489"/>
    </row>
    <row r="60" spans="3:8" customFormat="1" ht="15.75" x14ac:dyDescent="0.25">
      <c r="C60" s="200"/>
      <c r="D60" s="214" t="s">
        <v>510</v>
      </c>
      <c r="E60" s="190" t="s">
        <v>504</v>
      </c>
      <c r="F60" s="209" t="s">
        <v>502</v>
      </c>
      <c r="G60" s="216" t="s">
        <v>6212</v>
      </c>
      <c r="H60" s="63"/>
    </row>
    <row r="61" spans="3:8" customFormat="1" ht="15.75" x14ac:dyDescent="0.25">
      <c r="C61" s="205" t="s">
        <v>6122</v>
      </c>
      <c r="D61" s="209">
        <v>2</v>
      </c>
      <c r="E61" s="190">
        <v>25.16</v>
      </c>
      <c r="F61" s="209">
        <v>0.5</v>
      </c>
      <c r="G61" s="216">
        <f>F61*E61*D61</f>
        <v>25.16</v>
      </c>
      <c r="H61" s="63" t="s">
        <v>494</v>
      </c>
    </row>
    <row r="62" spans="3:8" customFormat="1" ht="15.75" x14ac:dyDescent="0.25">
      <c r="C62" s="200" t="s">
        <v>6123</v>
      </c>
      <c r="D62" s="209">
        <v>2</v>
      </c>
      <c r="E62" s="190">
        <v>29.33</v>
      </c>
      <c r="F62" s="209">
        <v>0.5</v>
      </c>
      <c r="G62" s="216">
        <f>F62*E62*D62</f>
        <v>29.33</v>
      </c>
      <c r="H62" s="63" t="s">
        <v>494</v>
      </c>
    </row>
    <row r="63" spans="3:8" customFormat="1" ht="15.75" x14ac:dyDescent="0.25">
      <c r="C63" s="200"/>
      <c r="D63" s="209"/>
      <c r="E63" s="187"/>
      <c r="F63" s="216"/>
      <c r="G63" s="216"/>
      <c r="H63" s="63"/>
    </row>
    <row r="64" spans="3:8" customFormat="1" ht="15.75" x14ac:dyDescent="0.25">
      <c r="C64" s="200"/>
      <c r="D64" s="209"/>
      <c r="E64" s="187"/>
      <c r="F64" s="216" t="s">
        <v>276</v>
      </c>
      <c r="G64" s="216">
        <f>SUM(G61:G62)</f>
        <v>54.489999999999995</v>
      </c>
      <c r="H64" s="63" t="s">
        <v>494</v>
      </c>
    </row>
    <row r="65" spans="3:13" customFormat="1" ht="15.75" x14ac:dyDescent="0.25">
      <c r="C65" s="200"/>
      <c r="D65" s="209"/>
      <c r="E65" s="187"/>
      <c r="F65" s="216"/>
      <c r="G65" s="211"/>
      <c r="H65" s="63"/>
    </row>
    <row r="66" spans="3:13" customFormat="1" ht="15" customHeight="1" x14ac:dyDescent="0.25">
      <c r="C66" s="203" t="str">
        <f>Planilha_Orçamentaria!D17</f>
        <v>2.5</v>
      </c>
      <c r="D66" s="485" t="str">
        <f>VLOOKUP($C66,Planilha_Orçamentaria!$D$2:$F$169,2,FALSE)</f>
        <v>09.01.020</v>
      </c>
      <c r="E66" s="486"/>
      <c r="F66" s="487" t="str">
        <f>VLOOKUP($C66,Planilha_Orçamentaria!$D$2:$F$169,3,FALSE)</f>
        <v>Forma em madeira comum para fundação</v>
      </c>
      <c r="G66" s="488"/>
      <c r="H66" s="489"/>
      <c r="I66" s="179"/>
      <c r="M66" s="285"/>
    </row>
    <row r="67" spans="3:13" customFormat="1" ht="15.75" x14ac:dyDescent="0.25">
      <c r="C67" s="205"/>
      <c r="D67" s="198" t="s">
        <v>6244</v>
      </c>
      <c r="E67" s="61"/>
      <c r="F67" s="124"/>
      <c r="G67" s="62"/>
      <c r="H67" s="183"/>
      <c r="I67" s="179"/>
      <c r="M67" s="285"/>
    </row>
    <row r="68" spans="3:13" customFormat="1" ht="15.75" x14ac:dyDescent="0.25">
      <c r="C68" s="205" t="s">
        <v>6122</v>
      </c>
      <c r="D68" s="232"/>
      <c r="E68" s="4">
        <v>30.89</v>
      </c>
      <c r="F68" s="3" t="s">
        <v>493</v>
      </c>
      <c r="G68" s="214"/>
      <c r="H68" s="215"/>
      <c r="I68" s="179"/>
      <c r="M68" s="285"/>
    </row>
    <row r="69" spans="3:13" customFormat="1" ht="15.75" x14ac:dyDescent="0.25">
      <c r="C69" s="205" t="s">
        <v>6122</v>
      </c>
      <c r="D69" s="232"/>
      <c r="E69" s="4">
        <v>30.89</v>
      </c>
      <c r="F69" s="3" t="s">
        <v>493</v>
      </c>
      <c r="G69" s="214"/>
      <c r="H69" s="215"/>
      <c r="I69" s="179"/>
      <c r="M69" s="285"/>
    </row>
    <row r="70" spans="3:13" customFormat="1" ht="15" customHeight="1" x14ac:dyDescent="0.25">
      <c r="C70" s="200" t="s">
        <v>6123</v>
      </c>
      <c r="D70" s="202"/>
      <c r="E70" s="216">
        <v>41.03</v>
      </c>
      <c r="F70" s="3" t="s">
        <v>493</v>
      </c>
      <c r="G70" s="210"/>
      <c r="H70" s="63"/>
      <c r="I70" s="179"/>
      <c r="K70" s="285"/>
      <c r="M70" s="285"/>
    </row>
    <row r="71" spans="3:13" customFormat="1" ht="15" customHeight="1" x14ac:dyDescent="0.25">
      <c r="C71" s="200" t="s">
        <v>6123</v>
      </c>
      <c r="D71" s="187"/>
      <c r="E71" s="216">
        <v>41.03</v>
      </c>
      <c r="F71" s="3" t="s">
        <v>493</v>
      </c>
      <c r="G71" s="4"/>
      <c r="H71" s="63"/>
      <c r="I71" s="179"/>
    </row>
    <row r="72" spans="3:13" customFormat="1" ht="15" customHeight="1" x14ac:dyDescent="0.25">
      <c r="C72" s="200"/>
      <c r="D72" s="187"/>
      <c r="E72" s="216"/>
      <c r="F72" s="3"/>
      <c r="G72" s="4"/>
      <c r="H72" s="63"/>
      <c r="I72" s="179"/>
    </row>
    <row r="73" spans="3:13" customFormat="1" ht="15" customHeight="1" x14ac:dyDescent="0.25">
      <c r="C73" s="200"/>
      <c r="D73" s="208" t="s">
        <v>502</v>
      </c>
      <c r="E73" s="214" t="s">
        <v>273</v>
      </c>
      <c r="F73" s="213" t="s">
        <v>6109</v>
      </c>
      <c r="G73" s="4"/>
      <c r="H73" s="63"/>
      <c r="I73" s="179"/>
    </row>
    <row r="74" spans="3:13" customFormat="1" ht="15" customHeight="1" x14ac:dyDescent="0.25">
      <c r="C74" s="303" t="s">
        <v>6209</v>
      </c>
      <c r="D74" s="184">
        <v>0.3</v>
      </c>
      <c r="E74" s="209">
        <v>12.2</v>
      </c>
      <c r="F74" s="213">
        <f>(E74*D74)*2</f>
        <v>7.3199999999999994</v>
      </c>
      <c r="G74" s="4" t="s">
        <v>493</v>
      </c>
      <c r="H74" s="63"/>
      <c r="I74" s="179"/>
    </row>
    <row r="75" spans="3:13" customFormat="1" ht="15" customHeight="1" x14ac:dyDescent="0.25">
      <c r="C75" s="200" t="s">
        <v>6210</v>
      </c>
      <c r="D75" s="184">
        <v>0.3</v>
      </c>
      <c r="E75" s="209">
        <v>6.6</v>
      </c>
      <c r="F75" s="213">
        <f>(E75*D75)*2</f>
        <v>3.9599999999999995</v>
      </c>
      <c r="G75" s="4" t="s">
        <v>493</v>
      </c>
      <c r="H75" s="63"/>
      <c r="I75" s="179"/>
    </row>
    <row r="76" spans="3:13" customFormat="1" ht="15" customHeight="1" x14ac:dyDescent="0.25">
      <c r="C76" s="200"/>
      <c r="D76" s="187"/>
      <c r="E76" s="211"/>
      <c r="F76" s="3"/>
      <c r="G76" s="4"/>
      <c r="H76" s="63"/>
      <c r="I76" s="179"/>
    </row>
    <row r="77" spans="3:13" customFormat="1" ht="15" customHeight="1" x14ac:dyDescent="0.25">
      <c r="C77" s="200" t="s">
        <v>6208</v>
      </c>
      <c r="D77" s="187"/>
      <c r="E77" s="216">
        <v>54.69</v>
      </c>
      <c r="F77" s="3" t="s">
        <v>493</v>
      </c>
      <c r="G77" s="4"/>
      <c r="H77" s="63"/>
      <c r="I77" s="179"/>
    </row>
    <row r="78" spans="3:13" customFormat="1" ht="15" customHeight="1" x14ac:dyDescent="0.25">
      <c r="C78" s="200"/>
      <c r="D78" s="187"/>
      <c r="E78" s="211"/>
      <c r="F78" s="3"/>
      <c r="G78" s="4"/>
      <c r="H78" s="63"/>
      <c r="I78" s="179"/>
    </row>
    <row r="79" spans="3:13" customFormat="1" ht="15" customHeight="1" x14ac:dyDescent="0.25">
      <c r="C79" s="200"/>
      <c r="D79" s="187"/>
      <c r="E79" s="211"/>
      <c r="F79" s="216" t="s">
        <v>276</v>
      </c>
      <c r="G79" s="216">
        <f>SUM(E68:E71)+SUM(F74:F75)+E77</f>
        <v>209.81</v>
      </c>
      <c r="H79" s="63" t="s">
        <v>493</v>
      </c>
      <c r="I79" s="179"/>
    </row>
    <row r="80" spans="3:13" customFormat="1" ht="15" customHeight="1" x14ac:dyDescent="0.25">
      <c r="C80" s="200"/>
      <c r="D80" s="196"/>
      <c r="E80" s="211"/>
      <c r="F80" s="186"/>
      <c r="G80" s="4"/>
      <c r="H80" s="63"/>
      <c r="I80" s="179"/>
      <c r="K80" s="285"/>
    </row>
    <row r="81" spans="3:11" customFormat="1" ht="15" customHeight="1" x14ac:dyDescent="0.25">
      <c r="C81" s="203" t="str">
        <f>Planilha_Orçamentaria!D18</f>
        <v>2.6</v>
      </c>
      <c r="D81" s="485" t="str">
        <f>VLOOKUP($C81,Planilha_Orçamentaria!$D$2:$F$169,2,FALSE)</f>
        <v>09.01.030</v>
      </c>
      <c r="E81" s="486"/>
      <c r="F81" s="487" t="str">
        <f>VLOOKUP($C81,Planilha_Orçamentaria!$D$2:$F$169,3,FALSE)</f>
        <v>Forma em madeira comum para estrutura</v>
      </c>
      <c r="G81" s="488"/>
      <c r="H81" s="489"/>
      <c r="I81" s="179"/>
      <c r="K81" s="285"/>
    </row>
    <row r="82" spans="3:11" customFormat="1" ht="15" customHeight="1" x14ac:dyDescent="0.25">
      <c r="C82" s="195"/>
      <c r="D82" s="198" t="s">
        <v>6244</v>
      </c>
      <c r="E82" s="61"/>
      <c r="F82" s="124"/>
      <c r="G82" s="62"/>
      <c r="H82" s="183"/>
      <c r="K82" s="285"/>
    </row>
    <row r="83" spans="3:11" customFormat="1" ht="15" customHeight="1" x14ac:dyDescent="0.25">
      <c r="C83" s="205" t="s">
        <v>6122</v>
      </c>
      <c r="D83" s="232"/>
      <c r="E83" s="4">
        <v>23.89</v>
      </c>
      <c r="F83" s="3" t="s">
        <v>493</v>
      </c>
      <c r="G83" s="214"/>
      <c r="H83" s="215"/>
      <c r="K83" s="285"/>
    </row>
    <row r="84" spans="3:11" customFormat="1" ht="15" customHeight="1" x14ac:dyDescent="0.25">
      <c r="C84" s="205" t="s">
        <v>6122</v>
      </c>
      <c r="D84" s="232"/>
      <c r="E84" s="4">
        <v>26.89</v>
      </c>
      <c r="F84" s="3" t="s">
        <v>493</v>
      </c>
      <c r="G84" s="214"/>
      <c r="H84" s="215"/>
      <c r="K84" s="285"/>
    </row>
    <row r="85" spans="3:11" customFormat="1" ht="15" customHeight="1" x14ac:dyDescent="0.25">
      <c r="C85" s="200" t="s">
        <v>6123</v>
      </c>
      <c r="D85" s="202"/>
      <c r="E85" s="216">
        <v>31.71</v>
      </c>
      <c r="F85" s="3" t="s">
        <v>493</v>
      </c>
      <c r="G85" s="210"/>
      <c r="H85" s="63"/>
      <c r="K85" s="285"/>
    </row>
    <row r="86" spans="3:11" customFormat="1" ht="15" customHeight="1" x14ac:dyDescent="0.25">
      <c r="C86" s="200" t="s">
        <v>6123</v>
      </c>
      <c r="D86" s="187"/>
      <c r="E86" s="216">
        <v>31.71</v>
      </c>
      <c r="F86" s="3" t="s">
        <v>493</v>
      </c>
      <c r="G86" s="4"/>
      <c r="H86" s="63"/>
      <c r="K86" s="285"/>
    </row>
    <row r="87" spans="3:11" customFormat="1" ht="15" customHeight="1" x14ac:dyDescent="0.25">
      <c r="C87" s="200"/>
      <c r="D87" s="187"/>
      <c r="E87" s="216"/>
      <c r="F87" s="3"/>
      <c r="G87" s="4"/>
      <c r="H87" s="63"/>
      <c r="K87" s="285"/>
    </row>
    <row r="88" spans="3:11" customFormat="1" ht="15" customHeight="1" x14ac:dyDescent="0.25">
      <c r="C88" s="200"/>
      <c r="D88" s="202" t="s">
        <v>273</v>
      </c>
      <c r="E88" s="214" t="s">
        <v>274</v>
      </c>
      <c r="F88" s="214" t="s">
        <v>510</v>
      </c>
      <c r="G88" s="214" t="s">
        <v>502</v>
      </c>
      <c r="H88" s="63" t="s">
        <v>526</v>
      </c>
      <c r="K88" s="285"/>
    </row>
    <row r="89" spans="3:11" customFormat="1" ht="15" customHeight="1" x14ac:dyDescent="0.25">
      <c r="C89" s="303" t="s">
        <v>6209</v>
      </c>
      <c r="D89" s="184">
        <v>0.17</v>
      </c>
      <c r="E89" s="209">
        <v>0.12</v>
      </c>
      <c r="F89" s="217">
        <v>7</v>
      </c>
      <c r="G89" s="217">
        <v>1.5</v>
      </c>
      <c r="H89" s="296">
        <f>(D89+E89)*2*F89*G89</f>
        <v>6.0900000000000007</v>
      </c>
      <c r="K89" s="285"/>
    </row>
    <row r="90" spans="3:11" customFormat="1" ht="15" customHeight="1" x14ac:dyDescent="0.25">
      <c r="C90" s="200" t="s">
        <v>6210</v>
      </c>
      <c r="D90" s="184">
        <v>0.17</v>
      </c>
      <c r="E90" s="209">
        <v>0.12</v>
      </c>
      <c r="F90" s="217">
        <v>3</v>
      </c>
      <c r="G90" s="217">
        <v>1.5</v>
      </c>
      <c r="H90" s="296">
        <f>(D90+E90)*2*F90*G90</f>
        <v>2.6100000000000003</v>
      </c>
      <c r="K90" s="285"/>
    </row>
    <row r="91" spans="3:11" customFormat="1" ht="15" customHeight="1" x14ac:dyDescent="0.25">
      <c r="C91" s="200"/>
      <c r="D91" s="187"/>
      <c r="E91" s="216"/>
      <c r="F91" s="3"/>
      <c r="G91" s="4"/>
      <c r="H91" s="63"/>
      <c r="K91" s="285"/>
    </row>
    <row r="92" spans="3:11" customFormat="1" ht="15" customHeight="1" x14ac:dyDescent="0.25">
      <c r="C92" s="200"/>
      <c r="D92" s="187"/>
      <c r="E92" s="211"/>
      <c r="F92" s="216" t="s">
        <v>276</v>
      </c>
      <c r="G92" s="216">
        <f>SUM(E83:E86)+SUM(H89:H90)</f>
        <v>122.90000000000002</v>
      </c>
      <c r="H92" s="63" t="s">
        <v>493</v>
      </c>
    </row>
    <row r="93" spans="3:11" customFormat="1" ht="15" customHeight="1" x14ac:dyDescent="0.25">
      <c r="C93" s="305"/>
      <c r="D93" s="224"/>
      <c r="E93" s="306"/>
      <c r="F93" s="297"/>
      <c r="G93" s="297"/>
      <c r="H93" s="189"/>
    </row>
    <row r="94" spans="3:11" customFormat="1" ht="15" customHeight="1" x14ac:dyDescent="0.25">
      <c r="C94" s="5" t="str">
        <f>Planilha_Orçamentaria!D19</f>
        <v>2.7</v>
      </c>
      <c r="D94" s="485" t="str">
        <f>VLOOKUP($C94,Planilha_Orçamentaria!$D$2:$F$169,2,FALSE)</f>
        <v>10.01.040</v>
      </c>
      <c r="E94" s="486"/>
      <c r="F94" s="487" t="str">
        <f>VLOOKUP($C94,Planilha_Orçamentaria!$D$2:$F$169,3,FALSE)</f>
        <v>Armadura em barra de aço CA-50 (A ou B) fyk = 500 MPa</v>
      </c>
      <c r="G94" s="488"/>
      <c r="H94" s="489"/>
    </row>
    <row r="95" spans="3:11" customFormat="1" ht="15.75" x14ac:dyDescent="0.25">
      <c r="C95" s="122"/>
      <c r="D95" s="198" t="s">
        <v>6244</v>
      </c>
      <c r="E95" s="61"/>
      <c r="F95" s="124"/>
      <c r="G95" s="62"/>
      <c r="H95" s="183"/>
    </row>
    <row r="96" spans="3:11" customFormat="1" ht="15.75" x14ac:dyDescent="0.25">
      <c r="C96" s="117"/>
      <c r="D96" s="190" t="s">
        <v>6124</v>
      </c>
      <c r="E96" s="191" t="s">
        <v>6127</v>
      </c>
      <c r="F96" s="186"/>
      <c r="G96" s="4"/>
      <c r="H96" s="63"/>
    </row>
    <row r="97" spans="3:8" customFormat="1" ht="15.75" x14ac:dyDescent="0.25">
      <c r="C97" s="205" t="s">
        <v>6122</v>
      </c>
      <c r="D97" s="184">
        <v>86.2</v>
      </c>
      <c r="E97" s="185">
        <v>38.1</v>
      </c>
      <c r="F97" s="186"/>
      <c r="G97" s="4"/>
      <c r="H97" s="63"/>
    </row>
    <row r="98" spans="3:8" customFormat="1" ht="15.75" x14ac:dyDescent="0.25">
      <c r="C98" s="205" t="s">
        <v>6122</v>
      </c>
      <c r="D98" s="184">
        <v>86.2</v>
      </c>
      <c r="E98" s="185">
        <v>38.1</v>
      </c>
      <c r="F98" s="186"/>
      <c r="G98" s="4"/>
      <c r="H98" s="63"/>
    </row>
    <row r="99" spans="3:8" customFormat="1" ht="15.75" x14ac:dyDescent="0.25">
      <c r="C99" s="200" t="s">
        <v>6123</v>
      </c>
      <c r="D99" s="184">
        <v>105.5</v>
      </c>
      <c r="E99" s="185">
        <v>57.6</v>
      </c>
      <c r="F99" s="186"/>
      <c r="G99" s="4"/>
      <c r="H99" s="63"/>
    </row>
    <row r="100" spans="3:8" customFormat="1" ht="15.75" x14ac:dyDescent="0.25">
      <c r="C100" s="200" t="s">
        <v>6123</v>
      </c>
      <c r="D100" s="184">
        <v>105.5</v>
      </c>
      <c r="E100" s="185">
        <v>57.6</v>
      </c>
      <c r="F100" s="186"/>
      <c r="G100" s="4"/>
      <c r="H100" s="63"/>
    </row>
    <row r="101" spans="3:8" customFormat="1" ht="15.75" x14ac:dyDescent="0.25">
      <c r="C101" s="200"/>
      <c r="D101" s="184"/>
      <c r="E101" s="185"/>
      <c r="F101" s="186"/>
      <c r="G101" s="4"/>
      <c r="H101" s="63"/>
    </row>
    <row r="102" spans="3:8" customFormat="1" ht="15.75" x14ac:dyDescent="0.25">
      <c r="C102" s="200"/>
      <c r="D102" s="187" t="s">
        <v>6190</v>
      </c>
      <c r="E102" s="191" t="s">
        <v>509</v>
      </c>
      <c r="F102" s="186" t="s">
        <v>497</v>
      </c>
      <c r="G102" s="4"/>
      <c r="H102" s="288"/>
    </row>
    <row r="103" spans="3:8" customFormat="1" ht="15.75" x14ac:dyDescent="0.25">
      <c r="C103" s="303" t="s">
        <v>6209</v>
      </c>
      <c r="D103" s="184">
        <v>12.2</v>
      </c>
      <c r="E103" s="185">
        <f>1.7*7</f>
        <v>11.9</v>
      </c>
      <c r="F103" s="186">
        <f>E103+D103</f>
        <v>24.1</v>
      </c>
      <c r="G103" s="4" t="s">
        <v>275</v>
      </c>
      <c r="H103" s="63" t="s">
        <v>6207</v>
      </c>
    </row>
    <row r="104" spans="3:8" customFormat="1" ht="15.75" x14ac:dyDescent="0.25">
      <c r="C104" s="200" t="s">
        <v>6210</v>
      </c>
      <c r="D104" s="184">
        <v>6.6</v>
      </c>
      <c r="E104" s="185">
        <f>1.7*3</f>
        <v>5.0999999999999996</v>
      </c>
      <c r="F104" s="225">
        <f>E104+D104</f>
        <v>11.7</v>
      </c>
      <c r="G104" s="4" t="s">
        <v>275</v>
      </c>
      <c r="H104" s="288" t="s">
        <v>6191</v>
      </c>
    </row>
    <row r="105" spans="3:8" customFormat="1" ht="15.75" x14ac:dyDescent="0.25">
      <c r="C105" s="200"/>
      <c r="D105" s="187"/>
      <c r="E105" s="206"/>
      <c r="F105" s="186">
        <f>SUM(F103:F104)</f>
        <v>35.799999999999997</v>
      </c>
      <c r="G105" s="4" t="s">
        <v>275</v>
      </c>
      <c r="H105" s="63"/>
    </row>
    <row r="106" spans="3:8" customFormat="1" ht="15.75" x14ac:dyDescent="0.25">
      <c r="C106" s="200"/>
      <c r="D106" s="187"/>
      <c r="E106" s="218" t="s">
        <v>6192</v>
      </c>
      <c r="F106" s="186">
        <f>F105*1.8</f>
        <v>64.44</v>
      </c>
      <c r="G106" s="4" t="s">
        <v>498</v>
      </c>
      <c r="H106" s="63"/>
    </row>
    <row r="107" spans="3:8" customFormat="1" ht="15.75" x14ac:dyDescent="0.25">
      <c r="C107" s="200"/>
      <c r="D107" s="187"/>
      <c r="E107" s="206"/>
      <c r="F107" s="186"/>
      <c r="G107" s="4"/>
      <c r="H107" s="63"/>
    </row>
    <row r="108" spans="3:8" customFormat="1" ht="15.75" x14ac:dyDescent="0.25">
      <c r="C108" s="200" t="s">
        <v>6208</v>
      </c>
      <c r="D108" s="187">
        <v>285.73</v>
      </c>
      <c r="E108" s="206" t="s">
        <v>498</v>
      </c>
      <c r="F108" s="186"/>
      <c r="G108" s="4"/>
      <c r="H108" s="63"/>
    </row>
    <row r="109" spans="3:8" customFormat="1" ht="15.75" x14ac:dyDescent="0.25">
      <c r="C109" s="200"/>
      <c r="D109" s="187"/>
      <c r="E109" s="206"/>
      <c r="F109" s="186"/>
      <c r="G109" s="4"/>
      <c r="H109" s="63"/>
    </row>
    <row r="110" spans="3:8" customFormat="1" ht="15.75" x14ac:dyDescent="0.25">
      <c r="C110" s="200"/>
      <c r="D110" s="187"/>
      <c r="E110" s="4"/>
      <c r="F110" s="218" t="s">
        <v>276</v>
      </c>
      <c r="G110" s="186">
        <f>SUM(D97:E100)+F106+D108</f>
        <v>924.97</v>
      </c>
      <c r="H110" s="63" t="s">
        <v>498</v>
      </c>
    </row>
    <row r="111" spans="3:8" customFormat="1" ht="15.75" x14ac:dyDescent="0.25">
      <c r="C111" s="117"/>
      <c r="D111" s="190"/>
      <c r="E111" s="191"/>
      <c r="F111" s="186"/>
      <c r="G111" s="4"/>
      <c r="H111" s="63"/>
    </row>
    <row r="112" spans="3:8" customFormat="1" ht="15" customHeight="1" x14ac:dyDescent="0.25">
      <c r="C112" s="5" t="str">
        <f>Planilha_Orçamentaria!D20</f>
        <v>2.8</v>
      </c>
      <c r="D112" s="485" t="str">
        <f>VLOOKUP($C112,Planilha_Orçamentaria!$D$2:$F$169,2,FALSE)</f>
        <v>10.01.060</v>
      </c>
      <c r="E112" s="486"/>
      <c r="F112" s="487" t="str">
        <f>VLOOKUP($C112,Planilha_Orçamentaria!$D$2:$F$169,3,FALSE)</f>
        <v>Armadura em barra de aço CA-60 (A ou B) fyk = 600 MPa</v>
      </c>
      <c r="G112" s="488"/>
      <c r="H112" s="489"/>
    </row>
    <row r="113" spans="3:8" customFormat="1" ht="15.75" x14ac:dyDescent="0.25">
      <c r="C113" s="122"/>
      <c r="D113" s="198" t="s">
        <v>6244</v>
      </c>
      <c r="E113" s="61"/>
      <c r="F113" s="124"/>
      <c r="G113" s="62"/>
      <c r="H113" s="183"/>
    </row>
    <row r="114" spans="3:8" customFormat="1" ht="15.75" x14ac:dyDescent="0.25">
      <c r="C114" s="117"/>
      <c r="D114" s="190" t="s">
        <v>6124</v>
      </c>
      <c r="E114" s="191" t="s">
        <v>6127</v>
      </c>
      <c r="F114" s="186"/>
      <c r="G114" s="4"/>
      <c r="H114" s="63"/>
    </row>
    <row r="115" spans="3:8" customFormat="1" ht="15.75" x14ac:dyDescent="0.25">
      <c r="C115" s="205" t="s">
        <v>6122</v>
      </c>
      <c r="D115" s="184">
        <v>24.4</v>
      </c>
      <c r="E115" s="185">
        <v>24.7</v>
      </c>
      <c r="F115" s="186"/>
      <c r="G115" s="4"/>
      <c r="H115" s="63"/>
    </row>
    <row r="116" spans="3:8" customFormat="1" ht="15.75" x14ac:dyDescent="0.25">
      <c r="C116" s="205" t="s">
        <v>6122</v>
      </c>
      <c r="D116" s="184">
        <v>24.4</v>
      </c>
      <c r="E116" s="185">
        <v>24.7</v>
      </c>
      <c r="F116" s="186"/>
      <c r="G116" s="4"/>
      <c r="H116" s="63"/>
    </row>
    <row r="117" spans="3:8" customFormat="1" ht="15.75" x14ac:dyDescent="0.25">
      <c r="C117" s="200" t="s">
        <v>6123</v>
      </c>
      <c r="D117" s="184">
        <v>32.700000000000003</v>
      </c>
      <c r="E117" s="185">
        <v>33.6</v>
      </c>
      <c r="F117" s="186"/>
      <c r="G117" s="4"/>
      <c r="H117" s="63"/>
    </row>
    <row r="118" spans="3:8" customFormat="1" ht="15.75" x14ac:dyDescent="0.25">
      <c r="C118" s="200" t="s">
        <v>6123</v>
      </c>
      <c r="D118" s="184">
        <v>32.700000000000003</v>
      </c>
      <c r="E118" s="185">
        <v>33.6</v>
      </c>
      <c r="F118" s="186"/>
      <c r="G118" s="4"/>
      <c r="H118" s="63"/>
    </row>
    <row r="119" spans="3:8" customFormat="1" ht="15.75" x14ac:dyDescent="0.25">
      <c r="C119" s="200"/>
      <c r="D119" s="187"/>
      <c r="E119" s="206"/>
      <c r="F119" s="186"/>
      <c r="G119" s="4"/>
      <c r="H119" s="63"/>
    </row>
    <row r="120" spans="3:8" customFormat="1" ht="15.75" x14ac:dyDescent="0.25">
      <c r="C120" s="200" t="s">
        <v>6208</v>
      </c>
      <c r="D120" s="187">
        <v>84.48</v>
      </c>
      <c r="E120" s="206" t="s">
        <v>498</v>
      </c>
      <c r="F120" s="186"/>
      <c r="G120" s="4"/>
      <c r="H120" s="63"/>
    </row>
    <row r="121" spans="3:8" customFormat="1" ht="15.75" x14ac:dyDescent="0.25">
      <c r="C121" s="200"/>
      <c r="D121" s="187"/>
      <c r="E121" s="206"/>
      <c r="F121" s="186"/>
      <c r="G121" s="4"/>
      <c r="H121" s="63"/>
    </row>
    <row r="122" spans="3:8" customFormat="1" ht="15.75" x14ac:dyDescent="0.25">
      <c r="C122" s="200"/>
      <c r="D122" s="187"/>
      <c r="E122" s="4"/>
      <c r="F122" s="218" t="s">
        <v>276</v>
      </c>
      <c r="G122" s="186">
        <f>SUM(D115:E118)+D120</f>
        <v>315.27999999999997</v>
      </c>
      <c r="H122" s="63" t="s">
        <v>498</v>
      </c>
    </row>
    <row r="123" spans="3:8" customFormat="1" ht="15.75" x14ac:dyDescent="0.25">
      <c r="C123" s="188"/>
      <c r="D123" s="192"/>
      <c r="E123" s="193"/>
      <c r="F123" s="138"/>
      <c r="G123" s="137"/>
      <c r="H123" s="189"/>
    </row>
    <row r="124" spans="3:8" customFormat="1" ht="15" customHeight="1" x14ac:dyDescent="0.25">
      <c r="C124" s="5" t="str">
        <f>Planilha_Orçamentaria!D21</f>
        <v>2.9</v>
      </c>
      <c r="D124" s="485" t="str">
        <f>VLOOKUP($C124,Planilha_Orçamentaria!$D$2:$F$169,2,FALSE)</f>
        <v>11.01.130</v>
      </c>
      <c r="E124" s="486"/>
      <c r="F124" s="487" t="str">
        <f>VLOOKUP($C124,Planilha_Orçamentaria!$D$2:$F$169,3,FALSE)</f>
        <v>Concreto usinado, fck = 25 MPa</v>
      </c>
      <c r="G124" s="488"/>
      <c r="H124" s="489"/>
    </row>
    <row r="125" spans="3:8" customFormat="1" ht="15.75" x14ac:dyDescent="0.25">
      <c r="C125" s="122"/>
      <c r="D125" s="198" t="s">
        <v>6244</v>
      </c>
      <c r="E125" s="61"/>
      <c r="F125" s="124"/>
      <c r="G125" s="62"/>
      <c r="H125" s="183"/>
    </row>
    <row r="126" spans="3:8" customFormat="1" ht="15.75" x14ac:dyDescent="0.25">
      <c r="C126" s="212"/>
      <c r="D126" s="190" t="s">
        <v>6124</v>
      </c>
      <c r="E126" s="191" t="s">
        <v>6127</v>
      </c>
      <c r="F126" s="213"/>
      <c r="G126" s="214"/>
      <c r="H126" s="215"/>
    </row>
    <row r="127" spans="3:8" customFormat="1" ht="15.75" x14ac:dyDescent="0.25">
      <c r="C127" s="205" t="s">
        <v>6122</v>
      </c>
      <c r="D127" s="190">
        <v>1.74</v>
      </c>
      <c r="E127" s="191">
        <v>1.06</v>
      </c>
      <c r="F127" s="186"/>
      <c r="G127" s="4"/>
      <c r="H127" s="63"/>
    </row>
    <row r="128" spans="3:8" customFormat="1" ht="15.75" x14ac:dyDescent="0.25">
      <c r="C128" s="205" t="s">
        <v>6122</v>
      </c>
      <c r="D128" s="190">
        <v>1.74</v>
      </c>
      <c r="E128" s="191">
        <v>1.06</v>
      </c>
      <c r="F128" s="186"/>
      <c r="G128" s="4"/>
      <c r="H128" s="63"/>
    </row>
    <row r="129" spans="3:8" customFormat="1" ht="15.75" x14ac:dyDescent="0.25">
      <c r="C129" s="200" t="s">
        <v>6123</v>
      </c>
      <c r="D129" s="190">
        <v>2.31</v>
      </c>
      <c r="E129" s="191">
        <v>1.43</v>
      </c>
      <c r="F129" s="186"/>
      <c r="G129" s="4"/>
      <c r="H129" s="63"/>
    </row>
    <row r="130" spans="3:8" customFormat="1" ht="15.75" x14ac:dyDescent="0.25">
      <c r="C130" s="200" t="s">
        <v>6123</v>
      </c>
      <c r="D130" s="190">
        <v>2.31</v>
      </c>
      <c r="E130" s="191">
        <v>1.43</v>
      </c>
      <c r="F130" s="186"/>
      <c r="G130" s="4"/>
      <c r="H130" s="63"/>
    </row>
    <row r="131" spans="3:8" customFormat="1" ht="15.75" x14ac:dyDescent="0.25">
      <c r="C131" s="200"/>
      <c r="D131" s="190"/>
      <c r="E131" s="191"/>
      <c r="F131" s="186"/>
      <c r="G131" s="4"/>
      <c r="H131" s="63"/>
    </row>
    <row r="132" spans="3:8" customFormat="1" ht="15.75" x14ac:dyDescent="0.25">
      <c r="C132" s="200" t="s">
        <v>508</v>
      </c>
      <c r="D132" s="208" t="s">
        <v>274</v>
      </c>
      <c r="E132" s="214" t="s">
        <v>273</v>
      </c>
      <c r="F132" s="214" t="s">
        <v>511</v>
      </c>
      <c r="G132" s="4" t="s">
        <v>532</v>
      </c>
      <c r="H132" s="63"/>
    </row>
    <row r="133" spans="3:8" customFormat="1" ht="15.75" x14ac:dyDescent="0.25">
      <c r="C133" s="303" t="s">
        <v>6209</v>
      </c>
      <c r="D133" s="184">
        <v>0.14000000000000001</v>
      </c>
      <c r="E133" s="185">
        <v>12.2</v>
      </c>
      <c r="F133" s="217">
        <v>0.3</v>
      </c>
      <c r="G133" s="210">
        <f>F133*E133*D133</f>
        <v>0.51239999999999997</v>
      </c>
      <c r="H133" s="63" t="s">
        <v>494</v>
      </c>
    </row>
    <row r="134" spans="3:8" customFormat="1" ht="15.75" x14ac:dyDescent="0.25">
      <c r="C134" s="200" t="s">
        <v>6210</v>
      </c>
      <c r="D134" s="184">
        <v>0.14000000000000001</v>
      </c>
      <c r="E134" s="185">
        <v>6.6</v>
      </c>
      <c r="F134" s="217">
        <v>0.3</v>
      </c>
      <c r="G134" s="210">
        <f>F134*E134*D134</f>
        <v>0.2772</v>
      </c>
      <c r="H134" s="63" t="s">
        <v>494</v>
      </c>
    </row>
    <row r="135" spans="3:8" customFormat="1" ht="15.75" x14ac:dyDescent="0.25">
      <c r="C135" s="200"/>
      <c r="D135" s="187"/>
      <c r="E135" s="206"/>
      <c r="F135" s="186"/>
      <c r="G135" s="4"/>
      <c r="H135" s="63"/>
    </row>
    <row r="136" spans="3:8" customFormat="1" ht="15.75" x14ac:dyDescent="0.25">
      <c r="C136" s="200" t="s">
        <v>509</v>
      </c>
      <c r="D136" s="208" t="s">
        <v>273</v>
      </c>
      <c r="E136" s="214" t="s">
        <v>274</v>
      </c>
      <c r="F136" s="214" t="s">
        <v>510</v>
      </c>
      <c r="G136" s="214" t="s">
        <v>502</v>
      </c>
      <c r="H136" s="63" t="s">
        <v>527</v>
      </c>
    </row>
    <row r="137" spans="3:8" customFormat="1" ht="15.75" x14ac:dyDescent="0.25">
      <c r="C137" s="303" t="s">
        <v>6209</v>
      </c>
      <c r="D137" s="184">
        <v>0.17</v>
      </c>
      <c r="E137" s="209">
        <v>0.12</v>
      </c>
      <c r="F137" s="217">
        <v>7</v>
      </c>
      <c r="G137" s="217">
        <v>1.5</v>
      </c>
      <c r="H137" s="296">
        <f>D137*E137*F137*G137</f>
        <v>0.2142</v>
      </c>
    </row>
    <row r="138" spans="3:8" customFormat="1" ht="15.75" x14ac:dyDescent="0.25">
      <c r="C138" s="200" t="s">
        <v>6210</v>
      </c>
      <c r="D138" s="184">
        <v>0.17</v>
      </c>
      <c r="E138" s="209">
        <v>0.12</v>
      </c>
      <c r="F138" s="217">
        <v>3</v>
      </c>
      <c r="G138" s="217">
        <v>1.5</v>
      </c>
      <c r="H138" s="296">
        <f>D138*E138*F138*G138</f>
        <v>9.1800000000000007E-2</v>
      </c>
    </row>
    <row r="139" spans="3:8" customFormat="1" ht="15.75" x14ac:dyDescent="0.25">
      <c r="C139" s="200"/>
      <c r="D139" s="184"/>
      <c r="E139" s="209"/>
      <c r="F139" s="217"/>
      <c r="G139" s="217"/>
      <c r="H139" s="296"/>
    </row>
    <row r="140" spans="3:8" customFormat="1" ht="15.75" x14ac:dyDescent="0.25">
      <c r="C140" s="200" t="s">
        <v>6208</v>
      </c>
      <c r="D140" s="196">
        <v>4.0999999999999996</v>
      </c>
      <c r="E140" s="206" t="s">
        <v>494</v>
      </c>
      <c r="F140" s="217"/>
      <c r="G140" s="217"/>
      <c r="H140" s="296"/>
    </row>
    <row r="141" spans="3:8" customFormat="1" ht="15.75" x14ac:dyDescent="0.25">
      <c r="C141" s="200"/>
      <c r="D141" s="187"/>
      <c r="E141" s="206"/>
      <c r="F141" s="186"/>
      <c r="G141" s="4"/>
      <c r="H141" s="63"/>
    </row>
    <row r="142" spans="3:8" customFormat="1" ht="15.75" x14ac:dyDescent="0.25">
      <c r="C142" s="200"/>
      <c r="D142" s="187"/>
      <c r="E142" s="4"/>
      <c r="F142" s="218" t="s">
        <v>276</v>
      </c>
      <c r="G142" s="186">
        <f>SUM(D127:E130)+SUM(G133:G134)+SUM(H137:H138)+D140</f>
        <v>18.275599999999997</v>
      </c>
      <c r="H142" s="63" t="s">
        <v>494</v>
      </c>
    </row>
    <row r="143" spans="3:8" customFormat="1" ht="15.75" x14ac:dyDescent="0.25">
      <c r="C143" s="200"/>
      <c r="D143" s="187"/>
      <c r="E143" s="4"/>
      <c r="F143" s="218"/>
      <c r="G143" s="186"/>
      <c r="H143" s="63"/>
    </row>
    <row r="144" spans="3:8" customFormat="1" ht="15" customHeight="1" x14ac:dyDescent="0.25">
      <c r="C144" s="203" t="str">
        <f>Planilha_Orçamentaria!D22</f>
        <v>2.10</v>
      </c>
      <c r="D144" s="485" t="str">
        <f>VLOOKUP($C144,Planilha_Orçamentaria!$D$2:$F$169,2,FALSE)</f>
        <v>11.05.040</v>
      </c>
      <c r="E144" s="486"/>
      <c r="F144" s="487" t="str">
        <f>VLOOKUP($C144,Planilha_Orçamentaria!$D$2:$F$169,3,FALSE)</f>
        <v>Argamassa graute</v>
      </c>
      <c r="G144" s="488"/>
      <c r="H144" s="489"/>
    </row>
    <row r="145" spans="3:8" customFormat="1" ht="15.75" x14ac:dyDescent="0.25">
      <c r="C145" s="200"/>
      <c r="D145" s="198" t="s">
        <v>6244</v>
      </c>
      <c r="E145" s="4"/>
      <c r="F145" s="218"/>
      <c r="G145" s="186"/>
      <c r="H145" s="63"/>
    </row>
    <row r="146" spans="3:8" customFormat="1" ht="15.75" x14ac:dyDescent="0.25">
      <c r="C146" s="200" t="s">
        <v>6208</v>
      </c>
      <c r="D146" s="196">
        <v>2.14</v>
      </c>
      <c r="E146" s="206" t="s">
        <v>494</v>
      </c>
      <c r="F146" s="218"/>
      <c r="G146" s="186"/>
      <c r="H146" s="63"/>
    </row>
    <row r="147" spans="3:8" customFormat="1" ht="15.75" x14ac:dyDescent="0.25">
      <c r="C147" s="188"/>
      <c r="D147" s="192"/>
      <c r="E147" s="193"/>
      <c r="F147" s="138"/>
      <c r="G147" s="137"/>
      <c r="H147" s="189"/>
    </row>
    <row r="148" spans="3:8" customFormat="1" ht="15" customHeight="1" x14ac:dyDescent="0.25">
      <c r="C148" s="5" t="str">
        <f>Planilha_Orçamentaria!D23</f>
        <v>2.11</v>
      </c>
      <c r="D148" s="485" t="str">
        <f>VLOOKUP($C148,Planilha_Orçamentaria!$D$2:$F$169,2,FALSE)</f>
        <v>11.16.040</v>
      </c>
      <c r="E148" s="486"/>
      <c r="F148" s="487" t="str">
        <f>VLOOKUP($C148,Planilha_Orçamentaria!$D$2:$F$169,3,FALSE)</f>
        <v>Lançamento e adensamento de concreto ou massa em fundação</v>
      </c>
      <c r="G148" s="488"/>
      <c r="H148" s="489"/>
    </row>
    <row r="149" spans="3:8" customFormat="1" ht="15.75" x14ac:dyDescent="0.25">
      <c r="C149" s="122"/>
      <c r="D149" s="198" t="s">
        <v>6244</v>
      </c>
      <c r="E149" s="61"/>
      <c r="F149" s="124"/>
      <c r="G149" s="62"/>
      <c r="H149" s="183"/>
    </row>
    <row r="150" spans="3:8" customFormat="1" ht="15.75" x14ac:dyDescent="0.25">
      <c r="C150" s="205" t="s">
        <v>6122</v>
      </c>
      <c r="D150" s="187">
        <f>D127</f>
        <v>1.74</v>
      </c>
      <c r="E150" s="206" t="s">
        <v>494</v>
      </c>
      <c r="F150" s="186"/>
      <c r="G150" s="4"/>
      <c r="H150" s="63"/>
    </row>
    <row r="151" spans="3:8" customFormat="1" ht="15.75" x14ac:dyDescent="0.25">
      <c r="C151" s="205" t="s">
        <v>6122</v>
      </c>
      <c r="D151" s="187">
        <f>D128</f>
        <v>1.74</v>
      </c>
      <c r="E151" s="206" t="s">
        <v>494</v>
      </c>
      <c r="F151" s="186"/>
      <c r="G151" s="4"/>
      <c r="H151" s="63"/>
    </row>
    <row r="152" spans="3:8" customFormat="1" ht="15.75" x14ac:dyDescent="0.25">
      <c r="C152" s="200" t="s">
        <v>6123</v>
      </c>
      <c r="D152" s="187">
        <f>D129</f>
        <v>2.31</v>
      </c>
      <c r="E152" s="206" t="s">
        <v>494</v>
      </c>
      <c r="F152" s="186"/>
      <c r="G152" s="4"/>
      <c r="H152" s="63"/>
    </row>
    <row r="153" spans="3:8" customFormat="1" ht="15.75" x14ac:dyDescent="0.25">
      <c r="C153" s="200" t="s">
        <v>6123</v>
      </c>
      <c r="D153" s="187">
        <f>D130</f>
        <v>2.31</v>
      </c>
      <c r="E153" s="206" t="s">
        <v>494</v>
      </c>
      <c r="F153" s="186"/>
      <c r="G153" s="4"/>
      <c r="H153" s="63"/>
    </row>
    <row r="154" spans="3:8" customFormat="1" ht="15.75" x14ac:dyDescent="0.25">
      <c r="C154" s="200"/>
      <c r="D154" s="187"/>
      <c r="E154" s="206"/>
      <c r="F154" s="186"/>
      <c r="G154" s="4"/>
      <c r="H154" s="63"/>
    </row>
    <row r="155" spans="3:8" customFormat="1" ht="15.75" x14ac:dyDescent="0.25">
      <c r="C155" s="200" t="s">
        <v>508</v>
      </c>
      <c r="D155" s="208" t="s">
        <v>274</v>
      </c>
      <c r="E155" s="214" t="s">
        <v>273</v>
      </c>
      <c r="F155" s="214" t="s">
        <v>511</v>
      </c>
      <c r="G155" s="4" t="s">
        <v>532</v>
      </c>
      <c r="H155" s="63"/>
    </row>
    <row r="156" spans="3:8" customFormat="1" ht="15.75" x14ac:dyDescent="0.25">
      <c r="C156" s="303" t="s">
        <v>6209</v>
      </c>
      <c r="D156" s="184">
        <v>0.14000000000000001</v>
      </c>
      <c r="E156" s="185">
        <v>12.2</v>
      </c>
      <c r="F156" s="217">
        <v>0.3</v>
      </c>
      <c r="G156" s="210">
        <f>F156*E156*D156</f>
        <v>0.51239999999999997</v>
      </c>
      <c r="H156" s="63" t="s">
        <v>494</v>
      </c>
    </row>
    <row r="157" spans="3:8" customFormat="1" ht="15.75" x14ac:dyDescent="0.25">
      <c r="C157" s="200" t="s">
        <v>6210</v>
      </c>
      <c r="D157" s="184">
        <v>0.14000000000000001</v>
      </c>
      <c r="E157" s="185">
        <v>6.6</v>
      </c>
      <c r="F157" s="217">
        <v>0.3</v>
      </c>
      <c r="G157" s="210">
        <f>F157*E157*D157</f>
        <v>0.2772</v>
      </c>
      <c r="H157" s="63" t="s">
        <v>494</v>
      </c>
    </row>
    <row r="158" spans="3:8" customFormat="1" ht="15.75" x14ac:dyDescent="0.25">
      <c r="C158" s="200"/>
      <c r="D158" s="187"/>
      <c r="E158" s="206"/>
      <c r="F158" s="186"/>
      <c r="G158" s="4"/>
      <c r="H158" s="63"/>
    </row>
    <row r="159" spans="3:8" customFormat="1" ht="15.75" x14ac:dyDescent="0.25">
      <c r="C159" s="200" t="s">
        <v>6208</v>
      </c>
      <c r="D159" s="196">
        <v>4.0999999999999996</v>
      </c>
      <c r="E159" s="206" t="s">
        <v>494</v>
      </c>
      <c r="F159" s="186"/>
      <c r="G159" s="4"/>
      <c r="H159" s="63"/>
    </row>
    <row r="160" spans="3:8" customFormat="1" ht="15.75" x14ac:dyDescent="0.25">
      <c r="C160" s="200"/>
      <c r="D160" s="187"/>
      <c r="E160" s="206"/>
      <c r="F160" s="186"/>
      <c r="G160" s="4"/>
      <c r="H160" s="63"/>
    </row>
    <row r="161" spans="3:8" customFormat="1" ht="15.75" x14ac:dyDescent="0.25">
      <c r="C161" s="200"/>
      <c r="D161" s="187"/>
      <c r="E161" s="4"/>
      <c r="F161" s="218" t="s">
        <v>276</v>
      </c>
      <c r="G161" s="186">
        <f>SUM(D150:D153)+SUM(G156:G157)+D159</f>
        <v>12.989599999999999</v>
      </c>
      <c r="H161" s="63" t="s">
        <v>494</v>
      </c>
    </row>
    <row r="162" spans="3:8" customFormat="1" ht="15.75" x14ac:dyDescent="0.25">
      <c r="C162" s="200"/>
      <c r="D162" s="202"/>
      <c r="E162" s="4"/>
      <c r="F162" s="213"/>
      <c r="G162" s="214"/>
      <c r="H162" s="215"/>
    </row>
    <row r="163" spans="3:8" customFormat="1" x14ac:dyDescent="0.25">
      <c r="C163" s="203" t="str">
        <f>Planilha_Orçamentaria!D24</f>
        <v>2.12</v>
      </c>
      <c r="D163" s="485" t="str">
        <f>VLOOKUP($C163,Planilha_Orçamentaria!$D$2:$F$169,2,FALSE)</f>
        <v>11.16.060</v>
      </c>
      <c r="E163" s="486"/>
      <c r="F163" s="487" t="str">
        <f>VLOOKUP($C163,Planilha_Orçamentaria!$D$2:$F$169,3,FALSE)</f>
        <v>Lançamento e adensamento de concreto ou massa em estrutura</v>
      </c>
      <c r="G163" s="488"/>
      <c r="H163" s="489"/>
    </row>
    <row r="164" spans="3:8" customFormat="1" ht="15.75" x14ac:dyDescent="0.25">
      <c r="C164" s="122"/>
      <c r="D164" s="198" t="s">
        <v>6244</v>
      </c>
      <c r="E164" s="61"/>
      <c r="F164" s="124"/>
      <c r="G164" s="62"/>
      <c r="H164" s="183"/>
    </row>
    <row r="165" spans="3:8" customFormat="1" ht="15.75" x14ac:dyDescent="0.25">
      <c r="C165" s="205" t="s">
        <v>6122</v>
      </c>
      <c r="D165" s="187">
        <f>E127</f>
        <v>1.06</v>
      </c>
      <c r="E165" s="206" t="s">
        <v>494</v>
      </c>
      <c r="F165" s="186"/>
      <c r="G165" s="4"/>
      <c r="H165" s="63"/>
    </row>
    <row r="166" spans="3:8" customFormat="1" ht="15.75" x14ac:dyDescent="0.25">
      <c r="C166" s="205" t="s">
        <v>6122</v>
      </c>
      <c r="D166" s="187">
        <f>E128</f>
        <v>1.06</v>
      </c>
      <c r="E166" s="206" t="s">
        <v>494</v>
      </c>
      <c r="F166" s="186"/>
      <c r="G166" s="4"/>
      <c r="H166" s="63"/>
    </row>
    <row r="167" spans="3:8" customFormat="1" ht="15.75" x14ac:dyDescent="0.25">
      <c r="C167" s="200" t="s">
        <v>6123</v>
      </c>
      <c r="D167" s="187">
        <f>E129</f>
        <v>1.43</v>
      </c>
      <c r="E167" s="206" t="s">
        <v>494</v>
      </c>
      <c r="F167" s="186"/>
      <c r="G167" s="4"/>
      <c r="H167" s="63"/>
    </row>
    <row r="168" spans="3:8" customFormat="1" ht="15.75" x14ac:dyDescent="0.25">
      <c r="C168" s="200" t="s">
        <v>6123</v>
      </c>
      <c r="D168" s="187">
        <f>E130</f>
        <v>1.43</v>
      </c>
      <c r="E168" s="206" t="s">
        <v>494</v>
      </c>
      <c r="F168" s="186"/>
      <c r="G168" s="4"/>
      <c r="H168" s="63"/>
    </row>
    <row r="169" spans="3:8" customFormat="1" ht="15.75" x14ac:dyDescent="0.25">
      <c r="C169" s="200"/>
      <c r="D169" s="187"/>
      <c r="E169" s="206"/>
      <c r="F169" s="186"/>
      <c r="G169" s="4"/>
      <c r="H169" s="63"/>
    </row>
    <row r="170" spans="3:8" customFormat="1" ht="15.75" x14ac:dyDescent="0.25">
      <c r="C170" s="200" t="s">
        <v>509</v>
      </c>
      <c r="D170" s="208" t="s">
        <v>273</v>
      </c>
      <c r="E170" s="214" t="s">
        <v>274</v>
      </c>
      <c r="F170" s="214" t="s">
        <v>510</v>
      </c>
      <c r="G170" s="214" t="s">
        <v>502</v>
      </c>
      <c r="H170" s="63" t="s">
        <v>527</v>
      </c>
    </row>
    <row r="171" spans="3:8" customFormat="1" ht="15.75" x14ac:dyDescent="0.25">
      <c r="C171" s="303" t="s">
        <v>6209</v>
      </c>
      <c r="D171" s="184">
        <v>0.17</v>
      </c>
      <c r="E171" s="209">
        <v>0.12</v>
      </c>
      <c r="F171" s="217">
        <v>7</v>
      </c>
      <c r="G171" s="217">
        <v>1.5</v>
      </c>
      <c r="H171" s="296">
        <f>D171*E171*F171*G171</f>
        <v>0.2142</v>
      </c>
    </row>
    <row r="172" spans="3:8" customFormat="1" ht="15.75" x14ac:dyDescent="0.25">
      <c r="C172" s="200" t="s">
        <v>6210</v>
      </c>
      <c r="D172" s="184">
        <v>0.17</v>
      </c>
      <c r="E172" s="209">
        <v>0.12</v>
      </c>
      <c r="F172" s="217">
        <v>3</v>
      </c>
      <c r="G172" s="217">
        <v>1.5</v>
      </c>
      <c r="H172" s="296">
        <f>D172*E172*F172*G172</f>
        <v>9.1800000000000007E-2</v>
      </c>
    </row>
    <row r="173" spans="3:8" customFormat="1" ht="15.75" x14ac:dyDescent="0.25">
      <c r="C173" s="200"/>
      <c r="D173" s="184"/>
      <c r="E173" s="209"/>
      <c r="F173" s="217"/>
      <c r="G173" s="217"/>
      <c r="H173" s="296"/>
    </row>
    <row r="174" spans="3:8" customFormat="1" ht="15.75" x14ac:dyDescent="0.25">
      <c r="C174" s="200" t="s">
        <v>6208</v>
      </c>
      <c r="D174" s="196">
        <v>2.14</v>
      </c>
      <c r="E174" s="206" t="s">
        <v>494</v>
      </c>
      <c r="F174" s="217"/>
      <c r="G174" s="217"/>
      <c r="H174" s="296"/>
    </row>
    <row r="175" spans="3:8" customFormat="1" ht="15.75" x14ac:dyDescent="0.25">
      <c r="C175" s="200"/>
      <c r="D175" s="187"/>
      <c r="E175" s="206"/>
      <c r="F175" s="186"/>
      <c r="G175" s="4"/>
      <c r="H175" s="63"/>
    </row>
    <row r="176" spans="3:8" customFormat="1" ht="15.75" x14ac:dyDescent="0.25">
      <c r="C176" s="200"/>
      <c r="D176" s="187"/>
      <c r="E176" s="4"/>
      <c r="F176" s="218" t="s">
        <v>276</v>
      </c>
      <c r="G176" s="186">
        <f>SUM(D165:D168)+SUM(H171:H172)+D174</f>
        <v>7.4260000000000002</v>
      </c>
      <c r="H176" s="63" t="s">
        <v>494</v>
      </c>
    </row>
    <row r="177" spans="3:8" customFormat="1" ht="15.75" x14ac:dyDescent="0.25">
      <c r="C177" s="188"/>
      <c r="D177" s="192"/>
      <c r="E177" s="193"/>
      <c r="F177" s="138"/>
      <c r="G177" s="137"/>
      <c r="H177" s="189"/>
    </row>
    <row r="178" spans="3:8" customFormat="1" ht="15" customHeight="1" x14ac:dyDescent="0.25">
      <c r="C178" s="5" t="str">
        <f>Planilha_Orçamentaria!D25</f>
        <v>2.13</v>
      </c>
      <c r="D178" s="485" t="str">
        <f>VLOOKUP($C178,Planilha_Orçamentaria!$D$2:$F$169,2,FALSE)</f>
        <v>11.18.040</v>
      </c>
      <c r="E178" s="486"/>
      <c r="F178" s="487" t="str">
        <f>VLOOKUP($C178,Planilha_Orçamentaria!$D$2:$F$169,3,FALSE)</f>
        <v>Lastro de pedra britada</v>
      </c>
      <c r="G178" s="488"/>
      <c r="H178" s="489"/>
    </row>
    <row r="179" spans="3:8" customFormat="1" ht="15.75" x14ac:dyDescent="0.25">
      <c r="C179" s="122"/>
      <c r="D179" s="123"/>
      <c r="E179" s="61"/>
      <c r="F179" s="62" t="s">
        <v>499</v>
      </c>
      <c r="G179" s="62"/>
      <c r="H179" s="183"/>
    </row>
    <row r="180" spans="3:8" customFormat="1" ht="15.75" x14ac:dyDescent="0.25">
      <c r="C180" s="212"/>
      <c r="D180" s="208" t="s">
        <v>274</v>
      </c>
      <c r="E180" s="4" t="s">
        <v>273</v>
      </c>
      <c r="F180" s="213" t="s">
        <v>500</v>
      </c>
      <c r="G180" s="214"/>
      <c r="H180" s="215"/>
    </row>
    <row r="181" spans="3:8" customFormat="1" ht="15.75" x14ac:dyDescent="0.25">
      <c r="C181" s="205" t="s">
        <v>6122</v>
      </c>
      <c r="D181" s="209">
        <v>0.14000000000000001</v>
      </c>
      <c r="E181" s="202">
        <f>14.5+1.99+3.89+2.98+7.75+1.73</f>
        <v>32.839999999999996</v>
      </c>
      <c r="F181" s="186">
        <f>E181*D181*0.03</f>
        <v>0.137928</v>
      </c>
      <c r="G181" s="3" t="s">
        <v>494</v>
      </c>
      <c r="H181" s="215"/>
    </row>
    <row r="182" spans="3:8" customFormat="1" ht="15.75" x14ac:dyDescent="0.25">
      <c r="C182" s="205" t="s">
        <v>6122</v>
      </c>
      <c r="D182" s="209">
        <v>0.14000000000000001</v>
      </c>
      <c r="E182" s="202">
        <f>14.5+1.99+3.89+2.98+7.75+1.73</f>
        <v>32.839999999999996</v>
      </c>
      <c r="F182" s="186">
        <f t="shared" ref="F182:F187" si="3">E182*D182*0.03</f>
        <v>0.137928</v>
      </c>
      <c r="G182" s="3" t="s">
        <v>494</v>
      </c>
      <c r="H182" s="215"/>
    </row>
    <row r="183" spans="3:8" customFormat="1" ht="15.75" x14ac:dyDescent="0.25">
      <c r="C183" s="200" t="s">
        <v>6123</v>
      </c>
      <c r="D183" s="209">
        <v>0.14000000000000001</v>
      </c>
      <c r="E183" s="196">
        <f>20.28+1.39+4.9+7.5+4.92+4.14+0.15</f>
        <v>43.28</v>
      </c>
      <c r="F183" s="186">
        <f t="shared" si="3"/>
        <v>0.18177600000000002</v>
      </c>
      <c r="G183" s="3" t="s">
        <v>494</v>
      </c>
      <c r="H183" s="215"/>
    </row>
    <row r="184" spans="3:8" customFormat="1" ht="15.75" x14ac:dyDescent="0.25">
      <c r="C184" s="200" t="s">
        <v>6123</v>
      </c>
      <c r="D184" s="209">
        <v>0.14000000000000001</v>
      </c>
      <c r="E184" s="196">
        <f>20.28+1.39+4.9+7.5+4.92+4.14+0.15</f>
        <v>43.28</v>
      </c>
      <c r="F184" s="186">
        <f t="shared" si="3"/>
        <v>0.18177600000000002</v>
      </c>
      <c r="G184" s="3" t="s">
        <v>494</v>
      </c>
      <c r="H184" s="215"/>
    </row>
    <row r="185" spans="3:8" customFormat="1" ht="15.75" x14ac:dyDescent="0.25">
      <c r="C185" s="303" t="s">
        <v>6209</v>
      </c>
      <c r="D185" s="209">
        <v>0.14000000000000001</v>
      </c>
      <c r="E185" s="196">
        <v>12.2</v>
      </c>
      <c r="F185" s="186">
        <f t="shared" si="3"/>
        <v>5.1239999999999994E-2</v>
      </c>
      <c r="G185" s="3" t="s">
        <v>494</v>
      </c>
      <c r="H185" s="215"/>
    </row>
    <row r="186" spans="3:8" customFormat="1" ht="15.75" x14ac:dyDescent="0.25">
      <c r="C186" s="200" t="s">
        <v>6210</v>
      </c>
      <c r="D186" s="209">
        <v>0.14000000000000001</v>
      </c>
      <c r="E186" s="196">
        <v>6.6</v>
      </c>
      <c r="F186" s="186">
        <f t="shared" si="3"/>
        <v>2.7720000000000002E-2</v>
      </c>
      <c r="G186" s="3" t="s">
        <v>494</v>
      </c>
      <c r="H186" s="215"/>
    </row>
    <row r="187" spans="3:8" customFormat="1" ht="15.75" x14ac:dyDescent="0.25">
      <c r="C187" s="200" t="s">
        <v>6208</v>
      </c>
      <c r="D187" s="209">
        <v>0.15</v>
      </c>
      <c r="E187" s="187">
        <v>91.15</v>
      </c>
      <c r="F187" s="186">
        <f t="shared" si="3"/>
        <v>0.41017500000000001</v>
      </c>
      <c r="G187" s="3" t="s">
        <v>494</v>
      </c>
      <c r="H187" s="215"/>
    </row>
    <row r="188" spans="3:8" customFormat="1" ht="15.75" x14ac:dyDescent="0.25">
      <c r="C188" s="200"/>
      <c r="D188" s="216"/>
      <c r="E188" s="187"/>
      <c r="F188" s="186"/>
      <c r="G188" s="3"/>
      <c r="H188" s="215"/>
    </row>
    <row r="189" spans="3:8" customFormat="1" ht="15.75" x14ac:dyDescent="0.25">
      <c r="C189" s="200"/>
      <c r="D189" s="216"/>
      <c r="E189" s="187"/>
      <c r="F189" s="186" t="s">
        <v>276</v>
      </c>
      <c r="G189" s="186">
        <f>SUM(F181:F187)</f>
        <v>1.1285430000000001</v>
      </c>
      <c r="H189" s="228" t="s">
        <v>494</v>
      </c>
    </row>
    <row r="190" spans="3:8" customFormat="1" ht="15.75" x14ac:dyDescent="0.25">
      <c r="C190" s="188"/>
      <c r="D190" s="192"/>
      <c r="E190" s="193"/>
      <c r="F190" s="138"/>
      <c r="G190" s="137"/>
      <c r="H190" s="189"/>
    </row>
    <row r="191" spans="3:8" customFormat="1" ht="15" customHeight="1" x14ac:dyDescent="0.25">
      <c r="C191" s="5" t="str">
        <f>Planilha_Orçamentaria!D26</f>
        <v>2.14</v>
      </c>
      <c r="D191" s="485" t="str">
        <f>VLOOKUP($C191,Planilha_Orçamentaria!$D$2:$F$169,2,FALSE)</f>
        <v>12.01.021</v>
      </c>
      <c r="E191" s="486"/>
      <c r="F191" s="487" t="str">
        <f>VLOOKUP($C191,Planilha_Orçamentaria!$D$2:$F$169,3,FALSE)</f>
        <v>Broca em concreto armado diâmetro de 20 cm - completa</v>
      </c>
      <c r="G191" s="488"/>
      <c r="H191" s="489"/>
    </row>
    <row r="192" spans="3:8" customFormat="1" ht="15.75" x14ac:dyDescent="0.25">
      <c r="C192" s="122"/>
      <c r="D192" s="198" t="s">
        <v>6244</v>
      </c>
      <c r="E192" s="61"/>
      <c r="F192" s="124"/>
      <c r="G192" s="62"/>
      <c r="H192" s="183"/>
    </row>
    <row r="193" spans="3:8" customFormat="1" ht="15.75" x14ac:dyDescent="0.25">
      <c r="C193" s="212"/>
      <c r="D193" s="190" t="s">
        <v>510</v>
      </c>
      <c r="E193" s="4" t="s">
        <v>511</v>
      </c>
      <c r="F193" s="213" t="s">
        <v>1538</v>
      </c>
      <c r="G193" s="214"/>
      <c r="H193" s="215"/>
    </row>
    <row r="194" spans="3:8" customFormat="1" ht="15.75" x14ac:dyDescent="0.25">
      <c r="C194" s="205" t="s">
        <v>6122</v>
      </c>
      <c r="D194" s="216">
        <v>10</v>
      </c>
      <c r="E194" s="217">
        <v>2</v>
      </c>
      <c r="F194" s="186">
        <f>E194*D194</f>
        <v>20</v>
      </c>
      <c r="G194" s="210" t="s">
        <v>275</v>
      </c>
      <c r="H194" s="63"/>
    </row>
    <row r="195" spans="3:8" customFormat="1" ht="15.75" x14ac:dyDescent="0.25">
      <c r="C195" s="205" t="s">
        <v>6122</v>
      </c>
      <c r="D195" s="216">
        <v>10</v>
      </c>
      <c r="E195" s="217">
        <v>2</v>
      </c>
      <c r="F195" s="186">
        <f t="shared" ref="F195:F199" si="4">E195*D195</f>
        <v>20</v>
      </c>
      <c r="G195" s="210" t="s">
        <v>275</v>
      </c>
      <c r="H195" s="63"/>
    </row>
    <row r="196" spans="3:8" customFormat="1" ht="15.75" x14ac:dyDescent="0.25">
      <c r="C196" s="200" t="s">
        <v>6123</v>
      </c>
      <c r="D196" s="216">
        <v>10</v>
      </c>
      <c r="E196" s="217">
        <v>2</v>
      </c>
      <c r="F196" s="186">
        <f t="shared" si="4"/>
        <v>20</v>
      </c>
      <c r="G196" s="210" t="s">
        <v>275</v>
      </c>
      <c r="H196" s="63"/>
    </row>
    <row r="197" spans="3:8" customFormat="1" ht="15.75" x14ac:dyDescent="0.25">
      <c r="C197" s="200" t="s">
        <v>6123</v>
      </c>
      <c r="D197" s="216">
        <v>10</v>
      </c>
      <c r="E197" s="217">
        <v>2</v>
      </c>
      <c r="F197" s="186">
        <f t="shared" si="4"/>
        <v>20</v>
      </c>
      <c r="G197" s="210" t="s">
        <v>275</v>
      </c>
      <c r="H197" s="63"/>
    </row>
    <row r="198" spans="3:8" customFormat="1" ht="15.75" x14ac:dyDescent="0.25">
      <c r="C198" s="303" t="s">
        <v>6209</v>
      </c>
      <c r="D198" s="216">
        <v>7</v>
      </c>
      <c r="E198" s="217">
        <v>2</v>
      </c>
      <c r="F198" s="186">
        <f t="shared" si="4"/>
        <v>14</v>
      </c>
      <c r="G198" s="210" t="s">
        <v>275</v>
      </c>
      <c r="H198" s="63"/>
    </row>
    <row r="199" spans="3:8" customFormat="1" ht="15.75" x14ac:dyDescent="0.25">
      <c r="C199" s="200" t="s">
        <v>6210</v>
      </c>
      <c r="D199" s="216">
        <v>3</v>
      </c>
      <c r="E199" s="217">
        <v>2</v>
      </c>
      <c r="F199" s="186">
        <f t="shared" si="4"/>
        <v>6</v>
      </c>
      <c r="G199" s="210" t="s">
        <v>275</v>
      </c>
      <c r="H199" s="63"/>
    </row>
    <row r="200" spans="3:8" customFormat="1" ht="15.75" x14ac:dyDescent="0.25">
      <c r="C200" s="200" t="s">
        <v>6208</v>
      </c>
      <c r="D200" s="216">
        <v>37</v>
      </c>
      <c r="E200" s="217">
        <v>2</v>
      </c>
      <c r="F200" s="186">
        <f t="shared" ref="F200" si="5">E200*D200</f>
        <v>74</v>
      </c>
      <c r="G200" s="210" t="s">
        <v>275</v>
      </c>
      <c r="H200" s="63"/>
    </row>
    <row r="201" spans="3:8" customFormat="1" ht="15.75" x14ac:dyDescent="0.25">
      <c r="C201" s="205"/>
      <c r="D201" s="216"/>
      <c r="E201" s="4"/>
      <c r="F201" s="186"/>
      <c r="G201" s="4"/>
      <c r="H201" s="63"/>
    </row>
    <row r="202" spans="3:8" customFormat="1" ht="15.75" x14ac:dyDescent="0.25">
      <c r="C202" s="205"/>
      <c r="D202" s="216"/>
      <c r="E202" s="4"/>
      <c r="F202" s="186" t="s">
        <v>276</v>
      </c>
      <c r="G202" s="186">
        <f>SUM(F194:F200)</f>
        <v>174</v>
      </c>
      <c r="H202" s="228" t="s">
        <v>275</v>
      </c>
    </row>
    <row r="203" spans="3:8" customFormat="1" ht="15.75" x14ac:dyDescent="0.25">
      <c r="C203" s="200"/>
      <c r="D203" s="216"/>
      <c r="E203" s="4"/>
      <c r="F203" s="213"/>
      <c r="G203" s="214"/>
      <c r="H203" s="215"/>
    </row>
    <row r="204" spans="3:8" customFormat="1" ht="15" customHeight="1" x14ac:dyDescent="0.25">
      <c r="C204" s="203" t="str">
        <f>Planilha_Orçamentaria!D27</f>
        <v>2.15</v>
      </c>
      <c r="D204" s="485" t="str">
        <f>VLOOKUP($C204,Planilha_Orçamentaria!$D$2:$F$169,2,FALSE)</f>
        <v>14.04.210</v>
      </c>
      <c r="E204" s="486"/>
      <c r="F204" s="487" t="str">
        <f>VLOOKUP($C204,Planilha_Orçamentaria!$D$2:$F$169,3,FALSE)</f>
        <v>Alvenaria de bloco cerâmico de vedação, uso revestido, de 14 cm</v>
      </c>
      <c r="G204" s="488"/>
      <c r="H204" s="489"/>
    </row>
    <row r="205" spans="3:8" customFormat="1" ht="15.75" x14ac:dyDescent="0.25">
      <c r="C205" s="200"/>
      <c r="D205" s="213" t="s">
        <v>273</v>
      </c>
      <c r="E205" s="190" t="s">
        <v>502</v>
      </c>
      <c r="F205" s="213" t="s">
        <v>514</v>
      </c>
      <c r="G205" s="214"/>
      <c r="H205" s="215"/>
    </row>
    <row r="206" spans="3:8" customFormat="1" ht="15.75" x14ac:dyDescent="0.25">
      <c r="C206" s="205" t="s">
        <v>6122</v>
      </c>
      <c r="D206" s="202">
        <f>14.5+1.99+3.89+2.98+7.75+1.73</f>
        <v>32.839999999999996</v>
      </c>
      <c r="E206" s="202">
        <v>0.75</v>
      </c>
      <c r="F206" s="186">
        <f>E206*D206</f>
        <v>24.629999999999995</v>
      </c>
      <c r="G206" s="3" t="s">
        <v>493</v>
      </c>
      <c r="H206" s="215"/>
    </row>
    <row r="207" spans="3:8" customFormat="1" ht="15.75" x14ac:dyDescent="0.25">
      <c r="C207" s="205" t="s">
        <v>6122</v>
      </c>
      <c r="D207" s="202">
        <f>14.5+1.99+3.89+2.98+7.75+1.73</f>
        <v>32.839999999999996</v>
      </c>
      <c r="E207" s="202">
        <v>0.75</v>
      </c>
      <c r="F207" s="186">
        <f t="shared" ref="F207:F209" si="6">E207*D207</f>
        <v>24.629999999999995</v>
      </c>
      <c r="G207" s="3" t="s">
        <v>493</v>
      </c>
      <c r="H207" s="215"/>
    </row>
    <row r="208" spans="3:8" customFormat="1" ht="15.75" x14ac:dyDescent="0.25">
      <c r="C208" s="200" t="s">
        <v>6123</v>
      </c>
      <c r="D208" s="196">
        <f>20.28+1.39+4.9+7.5+4.92+4.14+0.15</f>
        <v>43.28</v>
      </c>
      <c r="E208" s="202">
        <v>0.75</v>
      </c>
      <c r="F208" s="186">
        <f t="shared" si="6"/>
        <v>32.46</v>
      </c>
      <c r="G208" s="3" t="s">
        <v>493</v>
      </c>
      <c r="H208" s="215"/>
    </row>
    <row r="209" spans="3:8" customFormat="1" ht="15.75" x14ac:dyDescent="0.25">
      <c r="C209" s="200" t="s">
        <v>6123</v>
      </c>
      <c r="D209" s="196">
        <f>20.28+1.39+4.9+7.5+4.92+4.14+0.15</f>
        <v>43.28</v>
      </c>
      <c r="E209" s="202">
        <v>0.75</v>
      </c>
      <c r="F209" s="186">
        <f t="shared" si="6"/>
        <v>32.46</v>
      </c>
      <c r="G209" s="3" t="s">
        <v>493</v>
      </c>
      <c r="H209" s="215"/>
    </row>
    <row r="210" spans="3:8" customFormat="1" ht="15.75" x14ac:dyDescent="0.25">
      <c r="C210" s="200"/>
      <c r="D210" s="196"/>
      <c r="E210" s="217"/>
      <c r="F210" s="186"/>
      <c r="G210" s="3"/>
      <c r="H210" s="215"/>
    </row>
    <row r="211" spans="3:8" customFormat="1" ht="15.75" x14ac:dyDescent="0.25">
      <c r="C211" s="200"/>
      <c r="D211" s="196"/>
      <c r="E211" s="217"/>
      <c r="F211" s="186" t="s">
        <v>276</v>
      </c>
      <c r="G211" s="186">
        <f>SUM(F206:F209)</f>
        <v>114.18</v>
      </c>
      <c r="H211" s="228" t="s">
        <v>493</v>
      </c>
    </row>
    <row r="212" spans="3:8" customFormat="1" ht="15.75" x14ac:dyDescent="0.25">
      <c r="C212" s="200"/>
      <c r="D212" s="196"/>
      <c r="E212" s="217"/>
      <c r="F212" s="186"/>
      <c r="G212" s="186"/>
      <c r="H212" s="228"/>
    </row>
    <row r="213" spans="3:8" customFormat="1" ht="15" customHeight="1" x14ac:dyDescent="0.25">
      <c r="C213" s="203" t="str">
        <f>Planilha_Orçamentaria!D28</f>
        <v>2.16</v>
      </c>
      <c r="D213" s="485" t="str">
        <f>VLOOKUP($C213,Planilha_Orçamentaria!$D$2:$F$169,2,FALSE)</f>
        <v>14.11.221</v>
      </c>
      <c r="E213" s="486"/>
      <c r="F213" s="487" t="str">
        <f>VLOOKUP($C213,Planilha_Orçamentaria!$D$2:$F$169,3,FALSE)</f>
        <v>Alvenaria de bloco de concreto estrutural 14 x 19 x 39 cm - classe B</v>
      </c>
      <c r="G213" s="488"/>
      <c r="H213" s="489"/>
    </row>
    <row r="214" spans="3:8" customFormat="1" ht="15.75" x14ac:dyDescent="0.25">
      <c r="C214" s="200"/>
      <c r="D214" s="198" t="s">
        <v>6244</v>
      </c>
      <c r="E214" s="217"/>
      <c r="F214" s="186"/>
      <c r="G214" s="186"/>
      <c r="H214" s="228"/>
    </row>
    <row r="215" spans="3:8" customFormat="1" ht="15.75" x14ac:dyDescent="0.25">
      <c r="C215" s="200"/>
      <c r="D215" s="213" t="s">
        <v>273</v>
      </c>
      <c r="E215" s="190" t="s">
        <v>502</v>
      </c>
      <c r="F215" s="213" t="s">
        <v>514</v>
      </c>
      <c r="G215" s="186"/>
      <c r="H215" s="228"/>
    </row>
    <row r="216" spans="3:8" customFormat="1" ht="15.75" x14ac:dyDescent="0.25">
      <c r="C216" s="200" t="s">
        <v>6208</v>
      </c>
      <c r="D216" s="196">
        <v>91.15</v>
      </c>
      <c r="E216" s="217">
        <v>0.6</v>
      </c>
      <c r="F216" s="186">
        <f>E216*D216</f>
        <v>54.690000000000005</v>
      </c>
      <c r="G216" s="230" t="s">
        <v>493</v>
      </c>
      <c r="H216" s="228"/>
    </row>
    <row r="217" spans="3:8" customFormat="1" ht="15.75" x14ac:dyDescent="0.25">
      <c r="C217" s="200"/>
      <c r="D217" s="196"/>
      <c r="E217" s="217"/>
      <c r="F217" s="186"/>
      <c r="G217" s="186"/>
      <c r="H217" s="228"/>
    </row>
    <row r="218" spans="3:8" customFormat="1" x14ac:dyDescent="0.25">
      <c r="C218" s="203" t="str">
        <f>Planilha_Orçamentaria!D29</f>
        <v>2.17</v>
      </c>
      <c r="D218" s="485" t="str">
        <f>VLOOKUP($C218,Planilha_Orçamentaria!$D$2:$F$169,2,FALSE)</f>
        <v>14.28.096</v>
      </c>
      <c r="E218" s="486"/>
      <c r="F218" s="487" t="str">
        <f>VLOOKUP($C218,Planilha_Orçamentaria!$D$2:$F$169,3,FALSE)</f>
        <v>Elemento vazado em concreto, tipo veneziana de 39 x 39 x 10 cm</v>
      </c>
      <c r="G218" s="488"/>
      <c r="H218" s="489"/>
    </row>
    <row r="219" spans="3:8" customFormat="1" ht="15.75" x14ac:dyDescent="0.25">
      <c r="C219" s="226"/>
      <c r="D219" s="293"/>
      <c r="E219" s="293" t="s">
        <v>6209</v>
      </c>
      <c r="F219" s="222"/>
      <c r="G219" s="222"/>
      <c r="H219" s="294"/>
    </row>
    <row r="220" spans="3:8" customFormat="1" ht="15.75" x14ac:dyDescent="0.25">
      <c r="C220" s="200"/>
      <c r="D220" s="4"/>
      <c r="E220" s="213" t="s">
        <v>273</v>
      </c>
      <c r="F220" s="190" t="s">
        <v>502</v>
      </c>
      <c r="G220" s="213" t="s">
        <v>6153</v>
      </c>
      <c r="H220" s="295"/>
    </row>
    <row r="221" spans="3:8" customFormat="1" ht="15.75" x14ac:dyDescent="0.25">
      <c r="C221" s="200"/>
      <c r="D221" s="4"/>
      <c r="E221" s="184">
        <v>1.8</v>
      </c>
      <c r="F221" s="217">
        <v>1.5</v>
      </c>
      <c r="G221" s="186">
        <f>F221*E221</f>
        <v>2.7</v>
      </c>
      <c r="H221" s="296" t="s">
        <v>493</v>
      </c>
    </row>
    <row r="222" spans="3:8" customFormat="1" ht="15.75" x14ac:dyDescent="0.25">
      <c r="C222" s="200"/>
      <c r="D222" s="4"/>
      <c r="E222" s="184">
        <v>1.8</v>
      </c>
      <c r="F222" s="217">
        <v>1.5</v>
      </c>
      <c r="G222" s="186">
        <f t="shared" ref="G222:G226" si="7">F222*E222</f>
        <v>2.7</v>
      </c>
      <c r="H222" s="296" t="s">
        <v>493</v>
      </c>
    </row>
    <row r="223" spans="3:8" customFormat="1" ht="15.75" x14ac:dyDescent="0.25">
      <c r="C223" s="200"/>
      <c r="D223" s="4"/>
      <c r="E223" s="184">
        <v>1.8</v>
      </c>
      <c r="F223" s="217">
        <v>1.5</v>
      </c>
      <c r="G223" s="186">
        <f t="shared" si="7"/>
        <v>2.7</v>
      </c>
      <c r="H223" s="296" t="s">
        <v>493</v>
      </c>
    </row>
    <row r="224" spans="3:8" customFormat="1" ht="15.75" x14ac:dyDescent="0.25">
      <c r="C224" s="200"/>
      <c r="D224" s="4"/>
      <c r="E224" s="184">
        <v>1.8</v>
      </c>
      <c r="F224" s="217">
        <v>1.5</v>
      </c>
      <c r="G224" s="186">
        <f t="shared" si="7"/>
        <v>2.7</v>
      </c>
      <c r="H224" s="296" t="s">
        <v>493</v>
      </c>
    </row>
    <row r="225" spans="3:8" customFormat="1" ht="15.75" x14ac:dyDescent="0.25">
      <c r="C225" s="200"/>
      <c r="D225" s="4"/>
      <c r="E225" s="184">
        <v>1.8</v>
      </c>
      <c r="F225" s="217">
        <v>1.5</v>
      </c>
      <c r="G225" s="186">
        <f t="shared" si="7"/>
        <v>2.7</v>
      </c>
      <c r="H225" s="318" t="s">
        <v>13</v>
      </c>
    </row>
    <row r="226" spans="3:8" customFormat="1" ht="15.75" x14ac:dyDescent="0.25">
      <c r="C226" s="200"/>
      <c r="D226" s="4"/>
      <c r="E226" s="184">
        <v>1.8</v>
      </c>
      <c r="F226" s="217">
        <v>1.5</v>
      </c>
      <c r="G226" s="225">
        <f t="shared" si="7"/>
        <v>2.7</v>
      </c>
      <c r="H226" s="296" t="s">
        <v>493</v>
      </c>
    </row>
    <row r="227" spans="3:8" customFormat="1" ht="15.75" x14ac:dyDescent="0.25">
      <c r="C227" s="200"/>
      <c r="D227" s="4"/>
      <c r="E227" s="184"/>
      <c r="F227" s="217"/>
      <c r="G227" s="186">
        <f>SUM(G221:G226)</f>
        <v>16.2</v>
      </c>
      <c r="H227" s="296" t="s">
        <v>493</v>
      </c>
    </row>
    <row r="228" spans="3:8" customFormat="1" ht="15.75" x14ac:dyDescent="0.25">
      <c r="C228" s="200"/>
      <c r="D228" s="4"/>
      <c r="E228" s="4"/>
      <c r="F228" s="217"/>
      <c r="G228" s="186"/>
      <c r="H228" s="296"/>
    </row>
    <row r="229" spans="3:8" customFormat="1" ht="15.75" x14ac:dyDescent="0.25">
      <c r="C229" s="200"/>
      <c r="D229" s="4"/>
      <c r="E229" s="292" t="s">
        <v>6210</v>
      </c>
      <c r="F229" s="186"/>
      <c r="G229" s="186"/>
      <c r="H229" s="228"/>
    </row>
    <row r="230" spans="3:8" customFormat="1" ht="15.75" x14ac:dyDescent="0.25">
      <c r="C230" s="200"/>
      <c r="D230" s="196"/>
      <c r="E230" s="213" t="s">
        <v>273</v>
      </c>
      <c r="F230" s="190" t="s">
        <v>502</v>
      </c>
      <c r="G230" s="213" t="s">
        <v>6153</v>
      </c>
      <c r="H230" s="295"/>
    </row>
    <row r="231" spans="3:8" customFormat="1" ht="15.75" x14ac:dyDescent="0.25">
      <c r="C231" s="200"/>
      <c r="D231" s="196"/>
      <c r="E231" s="184">
        <v>3</v>
      </c>
      <c r="F231" s="217">
        <v>1.7</v>
      </c>
      <c r="G231" s="186">
        <f>F231*E231</f>
        <v>5.0999999999999996</v>
      </c>
      <c r="H231" s="296" t="s">
        <v>493</v>
      </c>
    </row>
    <row r="232" spans="3:8" customFormat="1" ht="15.75" x14ac:dyDescent="0.25">
      <c r="C232" s="200"/>
      <c r="D232" s="196"/>
      <c r="E232" s="184">
        <v>3</v>
      </c>
      <c r="F232" s="217">
        <v>1.7</v>
      </c>
      <c r="G232" s="225">
        <f t="shared" ref="G232" si="8">F232*E232</f>
        <v>5.0999999999999996</v>
      </c>
      <c r="H232" s="296" t="s">
        <v>493</v>
      </c>
    </row>
    <row r="233" spans="3:8" customFormat="1" ht="15.75" x14ac:dyDescent="0.25">
      <c r="C233" s="200"/>
      <c r="D233" s="196"/>
      <c r="E233" s="217"/>
      <c r="F233" s="186"/>
      <c r="G233" s="186">
        <f>SUM(G231:G232)</f>
        <v>10.199999999999999</v>
      </c>
      <c r="H233" s="296" t="s">
        <v>493</v>
      </c>
    </row>
    <row r="234" spans="3:8" customFormat="1" ht="15.75" x14ac:dyDescent="0.25">
      <c r="C234" s="200"/>
      <c r="D234" s="196"/>
      <c r="E234" s="217"/>
      <c r="F234" s="186"/>
      <c r="G234" s="186"/>
      <c r="H234" s="228"/>
    </row>
    <row r="235" spans="3:8" customFormat="1" ht="15.75" x14ac:dyDescent="0.25">
      <c r="C235" s="200"/>
      <c r="D235" s="196"/>
      <c r="E235" s="217"/>
      <c r="F235" s="186" t="s">
        <v>276</v>
      </c>
      <c r="G235" s="186">
        <f>G233+G227</f>
        <v>26.4</v>
      </c>
      <c r="H235" s="228" t="s">
        <v>493</v>
      </c>
    </row>
    <row r="236" spans="3:8" customFormat="1" ht="15.75" x14ac:dyDescent="0.25">
      <c r="C236" s="200"/>
      <c r="D236" s="196"/>
      <c r="E236" s="217"/>
      <c r="F236" s="186"/>
      <c r="G236" s="186"/>
      <c r="H236" s="228"/>
    </row>
    <row r="237" spans="3:8" customFormat="1" ht="15" customHeight="1" x14ac:dyDescent="0.25">
      <c r="C237" s="203" t="str">
        <f>Planilha_Orçamentaria!D30</f>
        <v>2.18</v>
      </c>
      <c r="D237" s="485" t="str">
        <f>VLOOKUP($C237,Planilha_Orçamentaria!$D$2:$F$169,2,FALSE)</f>
        <v>17.02.020</v>
      </c>
      <c r="E237" s="486"/>
      <c r="F237" s="487" t="str">
        <f>VLOOKUP($C237,Planilha_Orçamentaria!$D$2:$F$169,3,FALSE)</f>
        <v>Chapisco</v>
      </c>
      <c r="G237" s="488"/>
      <c r="H237" s="489"/>
    </row>
    <row r="238" spans="3:8" customFormat="1" ht="15.75" x14ac:dyDescent="0.25">
      <c r="C238" s="226"/>
      <c r="D238" s="124" t="s">
        <v>273</v>
      </c>
      <c r="E238" s="220" t="s">
        <v>502</v>
      </c>
      <c r="F238" s="62" t="s">
        <v>559</v>
      </c>
      <c r="G238" s="62" t="s">
        <v>90</v>
      </c>
      <c r="H238" s="183"/>
    </row>
    <row r="239" spans="3:8" customFormat="1" ht="15.75" x14ac:dyDescent="0.25">
      <c r="C239" s="205" t="s">
        <v>6122</v>
      </c>
      <c r="D239" s="202">
        <f>14.5+1.99+3.89+2.98+7.75+1.73</f>
        <v>32.839999999999996</v>
      </c>
      <c r="E239" s="202">
        <v>0.75</v>
      </c>
      <c r="F239" s="217">
        <v>2</v>
      </c>
      <c r="G239" s="186">
        <f>F239*E239*D239</f>
        <v>49.259999999999991</v>
      </c>
      <c r="H239" s="228" t="s">
        <v>493</v>
      </c>
    </row>
    <row r="240" spans="3:8" customFormat="1" ht="15.75" x14ac:dyDescent="0.25">
      <c r="C240" s="205" t="s">
        <v>6122</v>
      </c>
      <c r="D240" s="202">
        <f>14.5+1.99+3.89+2.98+7.75+1.73</f>
        <v>32.839999999999996</v>
      </c>
      <c r="E240" s="202">
        <v>0.75</v>
      </c>
      <c r="F240" s="217">
        <v>2</v>
      </c>
      <c r="G240" s="186">
        <f t="shared" ref="G240:G242" si="9">F240*E240*D240</f>
        <v>49.259999999999991</v>
      </c>
      <c r="H240" s="228" t="s">
        <v>493</v>
      </c>
    </row>
    <row r="241" spans="3:8" customFormat="1" ht="15.75" x14ac:dyDescent="0.25">
      <c r="C241" s="200" t="s">
        <v>6123</v>
      </c>
      <c r="D241" s="196">
        <f>20.28+1.39+4.9+7.5+4.92+4.14+0.15</f>
        <v>43.28</v>
      </c>
      <c r="E241" s="202">
        <v>0.75</v>
      </c>
      <c r="F241" s="217">
        <v>2</v>
      </c>
      <c r="G241" s="186">
        <f t="shared" si="9"/>
        <v>64.92</v>
      </c>
      <c r="H241" s="228" t="s">
        <v>493</v>
      </c>
    </row>
    <row r="242" spans="3:8" customFormat="1" ht="15.75" x14ac:dyDescent="0.25">
      <c r="C242" s="200" t="s">
        <v>6123</v>
      </c>
      <c r="D242" s="196">
        <f>20.28+1.39+4.9+7.5+4.92+4.14+0.15</f>
        <v>43.28</v>
      </c>
      <c r="E242" s="202">
        <v>0.75</v>
      </c>
      <c r="F242" s="217">
        <v>2</v>
      </c>
      <c r="G242" s="186">
        <f t="shared" si="9"/>
        <v>64.92</v>
      </c>
      <c r="H242" s="228" t="s">
        <v>493</v>
      </c>
    </row>
    <row r="243" spans="3:8" customFormat="1" ht="15.75" x14ac:dyDescent="0.25">
      <c r="C243" s="200"/>
      <c r="D243" s="196"/>
      <c r="E243" s="202"/>
      <c r="F243" s="217"/>
      <c r="G243" s="186"/>
      <c r="H243" s="228"/>
    </row>
    <row r="244" spans="3:8" customFormat="1" ht="15.75" x14ac:dyDescent="0.25">
      <c r="C244" s="200" t="s">
        <v>6193</v>
      </c>
      <c r="D244" s="196" t="s">
        <v>6186</v>
      </c>
      <c r="E244" s="202" t="s">
        <v>273</v>
      </c>
      <c r="F244" s="186" t="s">
        <v>90</v>
      </c>
      <c r="G244" s="186"/>
      <c r="H244" s="228"/>
    </row>
    <row r="245" spans="3:8" customFormat="1" ht="15.75" x14ac:dyDescent="0.25">
      <c r="C245" s="303" t="s">
        <v>6209</v>
      </c>
      <c r="D245" s="184">
        <v>0.2</v>
      </c>
      <c r="E245" s="209">
        <v>12.2</v>
      </c>
      <c r="F245" s="186">
        <f>E245*D245*2</f>
        <v>4.88</v>
      </c>
      <c r="G245" s="230" t="s">
        <v>493</v>
      </c>
      <c r="H245" s="228"/>
    </row>
    <row r="246" spans="3:8" customFormat="1" ht="15.75" x14ac:dyDescent="0.25">
      <c r="C246" s="200" t="s">
        <v>6210</v>
      </c>
      <c r="D246" s="184">
        <v>0.2</v>
      </c>
      <c r="E246" s="209">
        <v>6.6</v>
      </c>
      <c r="F246" s="186">
        <f>E246*D246*2</f>
        <v>2.64</v>
      </c>
      <c r="G246" s="230" t="s">
        <v>493</v>
      </c>
      <c r="H246" s="228"/>
    </row>
    <row r="247" spans="3:8" customFormat="1" ht="15.75" x14ac:dyDescent="0.25">
      <c r="C247" s="200"/>
      <c r="D247" s="196"/>
      <c r="E247" s="217"/>
      <c r="F247" s="186"/>
      <c r="G247" s="3"/>
      <c r="H247" s="215"/>
    </row>
    <row r="248" spans="3:8" customFormat="1" ht="15.75" x14ac:dyDescent="0.25">
      <c r="C248" s="200" t="s">
        <v>509</v>
      </c>
      <c r="D248" s="208" t="s">
        <v>273</v>
      </c>
      <c r="E248" s="214" t="s">
        <v>274</v>
      </c>
      <c r="F248" s="214" t="s">
        <v>510</v>
      </c>
      <c r="G248" s="214" t="s">
        <v>502</v>
      </c>
      <c r="H248" s="296" t="s">
        <v>6194</v>
      </c>
    </row>
    <row r="249" spans="3:8" customFormat="1" ht="15.75" x14ac:dyDescent="0.25">
      <c r="C249" s="303" t="s">
        <v>6209</v>
      </c>
      <c r="D249" s="184">
        <v>0.2</v>
      </c>
      <c r="E249" s="209">
        <v>0.15</v>
      </c>
      <c r="F249" s="217">
        <v>7</v>
      </c>
      <c r="G249" s="217">
        <v>1.5</v>
      </c>
      <c r="H249" s="296">
        <f>(D249+E249)*2*F249*G249</f>
        <v>7.35</v>
      </c>
    </row>
    <row r="250" spans="3:8" customFormat="1" ht="15.75" x14ac:dyDescent="0.25">
      <c r="C250" s="200" t="s">
        <v>6210</v>
      </c>
      <c r="D250" s="184">
        <v>0.2</v>
      </c>
      <c r="E250" s="209">
        <v>0.15</v>
      </c>
      <c r="F250" s="217">
        <v>3</v>
      </c>
      <c r="G250" s="217">
        <v>1.5</v>
      </c>
      <c r="H250" s="296">
        <f>(D250+E250)*2*F250*G250</f>
        <v>3.1499999999999995</v>
      </c>
    </row>
    <row r="251" spans="3:8" customFormat="1" ht="15.75" x14ac:dyDescent="0.25">
      <c r="C251" s="200"/>
      <c r="D251" s="196"/>
      <c r="E251" s="217"/>
      <c r="F251" s="186"/>
      <c r="G251" s="3"/>
      <c r="H251" s="215"/>
    </row>
    <row r="252" spans="3:8" customFormat="1" ht="15.75" x14ac:dyDescent="0.25">
      <c r="C252" s="200"/>
      <c r="D252" s="196"/>
      <c r="E252" s="217"/>
      <c r="F252" s="186" t="s">
        <v>276</v>
      </c>
      <c r="G252" s="186">
        <f>SUM(G239:G242)+SUM(F245:F246)+SUM(H249:H250)</f>
        <v>246.38000000000002</v>
      </c>
      <c r="H252" s="228" t="s">
        <v>493</v>
      </c>
    </row>
    <row r="253" spans="3:8" customFormat="1" ht="15.75" x14ac:dyDescent="0.25">
      <c r="C253" s="188"/>
      <c r="D253" s="192"/>
      <c r="E253" s="224"/>
      <c r="F253" s="225"/>
      <c r="G253" s="291"/>
      <c r="H253" s="189"/>
    </row>
    <row r="254" spans="3:8" customFormat="1" ht="15" customHeight="1" x14ac:dyDescent="0.25">
      <c r="C254" s="203" t="str">
        <f>Planilha_Orçamentaria!D31</f>
        <v>2.19</v>
      </c>
      <c r="D254" s="485" t="str">
        <f>VLOOKUP($C254,Planilha_Orçamentaria!$D$2:$F$169,2,FALSE)</f>
        <v>17.02.120</v>
      </c>
      <c r="E254" s="486"/>
      <c r="F254" s="487" t="str">
        <f>VLOOKUP($C254,Planilha_Orçamentaria!$D$2:$F$169,3,FALSE)</f>
        <v>Emboço comum</v>
      </c>
      <c r="G254" s="488"/>
      <c r="H254" s="489"/>
    </row>
    <row r="255" spans="3:8" customFormat="1" ht="15.75" x14ac:dyDescent="0.25">
      <c r="C255" s="226"/>
      <c r="D255" s="124" t="s">
        <v>273</v>
      </c>
      <c r="E255" s="220" t="s">
        <v>502</v>
      </c>
      <c r="F255" s="62" t="s">
        <v>559</v>
      </c>
      <c r="G255" s="62" t="s">
        <v>538</v>
      </c>
      <c r="H255" s="183"/>
    </row>
    <row r="256" spans="3:8" customFormat="1" ht="15.75" x14ac:dyDescent="0.25">
      <c r="C256" s="205" t="s">
        <v>6122</v>
      </c>
      <c r="D256" s="202">
        <f>14.5+1.99+3.89+2.98+7.75+1.73</f>
        <v>32.839999999999996</v>
      </c>
      <c r="E256" s="202">
        <v>0.75</v>
      </c>
      <c r="F256" s="217">
        <v>2</v>
      </c>
      <c r="G256" s="186">
        <f>F256*E256*D256</f>
        <v>49.259999999999991</v>
      </c>
      <c r="H256" s="228" t="s">
        <v>493</v>
      </c>
    </row>
    <row r="257" spans="3:8" customFormat="1" ht="15.75" x14ac:dyDescent="0.25">
      <c r="C257" s="205" t="s">
        <v>6122</v>
      </c>
      <c r="D257" s="202">
        <f>14.5+1.99+3.89+2.98+7.75+1.73</f>
        <v>32.839999999999996</v>
      </c>
      <c r="E257" s="202">
        <v>0.75</v>
      </c>
      <c r="F257" s="217">
        <v>2</v>
      </c>
      <c r="G257" s="186">
        <f t="shared" ref="G257:G259" si="10">F257*E257*D257</f>
        <v>49.259999999999991</v>
      </c>
      <c r="H257" s="228" t="s">
        <v>493</v>
      </c>
    </row>
    <row r="258" spans="3:8" customFormat="1" ht="15.75" x14ac:dyDescent="0.25">
      <c r="C258" s="200" t="s">
        <v>6123</v>
      </c>
      <c r="D258" s="196">
        <f>20.28+1.39+4.9+7.5+4.92+4.14+0.15</f>
        <v>43.28</v>
      </c>
      <c r="E258" s="202">
        <v>0.75</v>
      </c>
      <c r="F258" s="217">
        <v>2</v>
      </c>
      <c r="G258" s="186">
        <f t="shared" si="10"/>
        <v>64.92</v>
      </c>
      <c r="H258" s="228" t="s">
        <v>493</v>
      </c>
    </row>
    <row r="259" spans="3:8" customFormat="1" ht="15.75" x14ac:dyDescent="0.25">
      <c r="C259" s="200" t="s">
        <v>6123</v>
      </c>
      <c r="D259" s="196">
        <f>20.28+1.39+4.9+7.5+4.92+4.14+0.15</f>
        <v>43.28</v>
      </c>
      <c r="E259" s="202">
        <v>0.75</v>
      </c>
      <c r="F259" s="217">
        <v>2</v>
      </c>
      <c r="G259" s="186">
        <f t="shared" si="10"/>
        <v>64.92</v>
      </c>
      <c r="H259" s="228" t="s">
        <v>493</v>
      </c>
    </row>
    <row r="260" spans="3:8" customFormat="1" ht="15.75" x14ac:dyDescent="0.25">
      <c r="C260" s="200"/>
      <c r="D260" s="196"/>
      <c r="E260" s="202"/>
      <c r="F260" s="217"/>
      <c r="G260" s="186"/>
      <c r="H260" s="228"/>
    </row>
    <row r="261" spans="3:8" customFormat="1" ht="15.75" x14ac:dyDescent="0.25">
      <c r="C261" s="200" t="s">
        <v>6193</v>
      </c>
      <c r="D261" s="196" t="s">
        <v>6186</v>
      </c>
      <c r="E261" s="202" t="s">
        <v>273</v>
      </c>
      <c r="F261" s="186" t="s">
        <v>538</v>
      </c>
      <c r="G261" s="186"/>
      <c r="H261" s="228"/>
    </row>
    <row r="262" spans="3:8" customFormat="1" ht="15.75" x14ac:dyDescent="0.25">
      <c r="C262" s="303" t="s">
        <v>6209</v>
      </c>
      <c r="D262" s="184">
        <v>0.2</v>
      </c>
      <c r="E262" s="209">
        <v>12.2</v>
      </c>
      <c r="F262" s="186">
        <f>E262*D262*2</f>
        <v>4.88</v>
      </c>
      <c r="G262" s="230" t="s">
        <v>493</v>
      </c>
      <c r="H262" s="228"/>
    </row>
    <row r="263" spans="3:8" customFormat="1" ht="15.75" x14ac:dyDescent="0.25">
      <c r="C263" s="200" t="s">
        <v>6210</v>
      </c>
      <c r="D263" s="184">
        <v>0.2</v>
      </c>
      <c r="E263" s="209">
        <v>6.6</v>
      </c>
      <c r="F263" s="186">
        <f>E263*D263*2</f>
        <v>2.64</v>
      </c>
      <c r="G263" s="230" t="s">
        <v>493</v>
      </c>
      <c r="H263" s="228"/>
    </row>
    <row r="264" spans="3:8" customFormat="1" ht="15.75" x14ac:dyDescent="0.25">
      <c r="C264" s="200"/>
      <c r="D264" s="196"/>
      <c r="E264" s="217"/>
      <c r="F264" s="186"/>
      <c r="G264" s="3"/>
      <c r="H264" s="215"/>
    </row>
    <row r="265" spans="3:8" customFormat="1" ht="15.75" x14ac:dyDescent="0.25">
      <c r="C265" s="200" t="s">
        <v>509</v>
      </c>
      <c r="D265" s="202" t="s">
        <v>273</v>
      </c>
      <c r="E265" s="214" t="s">
        <v>274</v>
      </c>
      <c r="F265" s="214" t="s">
        <v>510</v>
      </c>
      <c r="G265" s="214" t="s">
        <v>502</v>
      </c>
      <c r="H265" s="296" t="s">
        <v>6195</v>
      </c>
    </row>
    <row r="266" spans="3:8" customFormat="1" ht="15.75" x14ac:dyDescent="0.25">
      <c r="C266" s="303" t="s">
        <v>6209</v>
      </c>
      <c r="D266" s="184">
        <v>0.2</v>
      </c>
      <c r="E266" s="209">
        <v>0.15</v>
      </c>
      <c r="F266" s="217">
        <v>7</v>
      </c>
      <c r="G266" s="217">
        <v>1.5</v>
      </c>
      <c r="H266" s="296">
        <f>(D266+E266)*2*F266*G266</f>
        <v>7.35</v>
      </c>
    </row>
    <row r="267" spans="3:8" customFormat="1" ht="15.75" x14ac:dyDescent="0.25">
      <c r="C267" s="200" t="s">
        <v>6210</v>
      </c>
      <c r="D267" s="184">
        <v>0.2</v>
      </c>
      <c r="E267" s="209">
        <v>0.15</v>
      </c>
      <c r="F267" s="217">
        <v>3</v>
      </c>
      <c r="G267" s="217">
        <v>1.5</v>
      </c>
      <c r="H267" s="296">
        <f>(D267+E267)*2*F267*G267</f>
        <v>3.1499999999999995</v>
      </c>
    </row>
    <row r="268" spans="3:8" customFormat="1" ht="15.75" x14ac:dyDescent="0.25">
      <c r="C268" s="200"/>
      <c r="D268" s="196"/>
      <c r="E268" s="217"/>
      <c r="F268" s="186"/>
      <c r="G268" s="3"/>
      <c r="H268" s="215"/>
    </row>
    <row r="269" spans="3:8" customFormat="1" ht="15.75" x14ac:dyDescent="0.25">
      <c r="C269" s="200"/>
      <c r="D269" s="196"/>
      <c r="E269" s="217"/>
      <c r="F269" s="186" t="s">
        <v>276</v>
      </c>
      <c r="G269" s="186">
        <f>SUM(G256:G259)+SUM(F262:F263)+SUM(H266:H267)</f>
        <v>246.38000000000002</v>
      </c>
      <c r="H269" s="228" t="s">
        <v>493</v>
      </c>
    </row>
    <row r="270" spans="3:8" customFormat="1" ht="15.75" x14ac:dyDescent="0.25">
      <c r="C270" s="305"/>
      <c r="D270" s="239"/>
      <c r="E270" s="302"/>
      <c r="F270" s="225"/>
      <c r="G270" s="291"/>
      <c r="H270" s="307"/>
    </row>
    <row r="271" spans="3:8" customFormat="1" ht="15" customHeight="1" x14ac:dyDescent="0.25">
      <c r="C271" s="203" t="str">
        <f>Planilha_Orçamentaria!D32</f>
        <v>2.20</v>
      </c>
      <c r="D271" s="485" t="str">
        <f>VLOOKUP($C271,Planilha_Orçamentaria!$D$2:$F$169,2,FALSE)</f>
        <v>17.02.220</v>
      </c>
      <c r="E271" s="486"/>
      <c r="F271" s="487" t="str">
        <f>VLOOKUP($C271,Planilha_Orçamentaria!$D$2:$F$169,3,FALSE)</f>
        <v>Reboco</v>
      </c>
      <c r="G271" s="488"/>
      <c r="H271" s="489"/>
    </row>
    <row r="272" spans="3:8" customFormat="1" ht="15.75" x14ac:dyDescent="0.25">
      <c r="C272" s="200"/>
      <c r="D272" s="213" t="s">
        <v>273</v>
      </c>
      <c r="E272" s="190" t="s">
        <v>502</v>
      </c>
      <c r="F272" s="214" t="s">
        <v>559</v>
      </c>
      <c r="G272" s="214" t="s">
        <v>94</v>
      </c>
      <c r="H272" s="215"/>
    </row>
    <row r="273" spans="3:8" customFormat="1" ht="15.75" x14ac:dyDescent="0.25">
      <c r="C273" s="205" t="s">
        <v>6122</v>
      </c>
      <c r="D273" s="202">
        <f>14.5+1.99+3.89+2.98+7.75+1.73</f>
        <v>32.839999999999996</v>
      </c>
      <c r="E273" s="202">
        <v>0.75</v>
      </c>
      <c r="F273" s="217">
        <v>2</v>
      </c>
      <c r="G273" s="186">
        <f>F273*E273*D273</f>
        <v>49.259999999999991</v>
      </c>
      <c r="H273" s="228" t="s">
        <v>493</v>
      </c>
    </row>
    <row r="274" spans="3:8" customFormat="1" ht="15.75" x14ac:dyDescent="0.25">
      <c r="C274" s="205" t="s">
        <v>6122</v>
      </c>
      <c r="D274" s="202">
        <f>14.5+1.99+3.89+2.98+7.75+1.73</f>
        <v>32.839999999999996</v>
      </c>
      <c r="E274" s="202">
        <v>0.75</v>
      </c>
      <c r="F274" s="217">
        <v>2</v>
      </c>
      <c r="G274" s="186">
        <f t="shared" ref="G274:G276" si="11">F274*E274*D274</f>
        <v>49.259999999999991</v>
      </c>
      <c r="H274" s="228" t="s">
        <v>493</v>
      </c>
    </row>
    <row r="275" spans="3:8" customFormat="1" ht="15.75" x14ac:dyDescent="0.25">
      <c r="C275" s="200" t="s">
        <v>6123</v>
      </c>
      <c r="D275" s="196">
        <f>20.28+1.39+4.9+7.5+4.92+4.14+0.15</f>
        <v>43.28</v>
      </c>
      <c r="E275" s="202">
        <v>0.75</v>
      </c>
      <c r="F275" s="217">
        <v>2</v>
      </c>
      <c r="G275" s="186">
        <f t="shared" si="11"/>
        <v>64.92</v>
      </c>
      <c r="H275" s="228" t="s">
        <v>493</v>
      </c>
    </row>
    <row r="276" spans="3:8" customFormat="1" ht="15.75" x14ac:dyDescent="0.25">
      <c r="C276" s="200" t="s">
        <v>6123</v>
      </c>
      <c r="D276" s="196">
        <f>20.28+1.39+4.9+7.5+4.92+4.14+0.15</f>
        <v>43.28</v>
      </c>
      <c r="E276" s="202">
        <v>0.75</v>
      </c>
      <c r="F276" s="217">
        <v>2</v>
      </c>
      <c r="G276" s="186">
        <f t="shared" si="11"/>
        <v>64.92</v>
      </c>
      <c r="H276" s="228" t="s">
        <v>493</v>
      </c>
    </row>
    <row r="277" spans="3:8" customFormat="1" ht="15.75" x14ac:dyDescent="0.25">
      <c r="C277" s="200"/>
      <c r="D277" s="196"/>
      <c r="E277" s="217"/>
      <c r="F277" s="186"/>
      <c r="G277" s="3"/>
      <c r="H277" s="215"/>
    </row>
    <row r="278" spans="3:8" customFormat="1" ht="15.75" x14ac:dyDescent="0.25">
      <c r="C278" s="200" t="s">
        <v>6193</v>
      </c>
      <c r="D278" s="196" t="s">
        <v>6186</v>
      </c>
      <c r="E278" s="202" t="s">
        <v>273</v>
      </c>
      <c r="F278" s="186" t="s">
        <v>94</v>
      </c>
      <c r="G278" s="186"/>
      <c r="H278" s="228"/>
    </row>
    <row r="279" spans="3:8" customFormat="1" ht="15.75" x14ac:dyDescent="0.25">
      <c r="C279" s="303" t="s">
        <v>6209</v>
      </c>
      <c r="D279" s="184">
        <v>0.2</v>
      </c>
      <c r="E279" s="209">
        <v>12.2</v>
      </c>
      <c r="F279" s="186">
        <f>E279*D279*2</f>
        <v>4.88</v>
      </c>
      <c r="G279" s="230" t="s">
        <v>493</v>
      </c>
      <c r="H279" s="228"/>
    </row>
    <row r="280" spans="3:8" customFormat="1" ht="15.75" x14ac:dyDescent="0.25">
      <c r="C280" s="200" t="s">
        <v>6210</v>
      </c>
      <c r="D280" s="184">
        <v>0.2</v>
      </c>
      <c r="E280" s="209">
        <v>6.6</v>
      </c>
      <c r="F280" s="186">
        <f>E280*D280*2</f>
        <v>2.64</v>
      </c>
      <c r="G280" s="230" t="s">
        <v>493</v>
      </c>
      <c r="H280" s="228"/>
    </row>
    <row r="281" spans="3:8" customFormat="1" ht="15.75" x14ac:dyDescent="0.25">
      <c r="C281" s="200"/>
      <c r="D281" s="196"/>
      <c r="E281" s="217"/>
      <c r="F281" s="186"/>
      <c r="G281" s="3"/>
      <c r="H281" s="215"/>
    </row>
    <row r="282" spans="3:8" customFormat="1" ht="15.75" x14ac:dyDescent="0.25">
      <c r="C282" s="200" t="s">
        <v>509</v>
      </c>
      <c r="D282" s="202" t="s">
        <v>273</v>
      </c>
      <c r="E282" s="214" t="s">
        <v>274</v>
      </c>
      <c r="F282" s="214" t="s">
        <v>510</v>
      </c>
      <c r="G282" s="214" t="s">
        <v>502</v>
      </c>
      <c r="H282" s="296" t="s">
        <v>6196</v>
      </c>
    </row>
    <row r="283" spans="3:8" customFormat="1" ht="15.75" x14ac:dyDescent="0.25">
      <c r="C283" s="303" t="s">
        <v>6209</v>
      </c>
      <c r="D283" s="184">
        <v>0.2</v>
      </c>
      <c r="E283" s="209">
        <v>0.15</v>
      </c>
      <c r="F283" s="217">
        <v>7</v>
      </c>
      <c r="G283" s="217">
        <v>1.5</v>
      </c>
      <c r="H283" s="296">
        <f>(D283+E283)*2*F283*G283</f>
        <v>7.35</v>
      </c>
    </row>
    <row r="284" spans="3:8" customFormat="1" ht="15.75" x14ac:dyDescent="0.25">
      <c r="C284" s="200" t="s">
        <v>6210</v>
      </c>
      <c r="D284" s="184">
        <v>0.2</v>
      </c>
      <c r="E284" s="209">
        <v>0.15</v>
      </c>
      <c r="F284" s="217">
        <v>3</v>
      </c>
      <c r="G284" s="217">
        <v>1.5</v>
      </c>
      <c r="H284" s="296">
        <f>(D284+E284)*2*F284*G284</f>
        <v>3.1499999999999995</v>
      </c>
    </row>
    <row r="285" spans="3:8" customFormat="1" ht="15.75" x14ac:dyDescent="0.25">
      <c r="C285" s="200"/>
      <c r="D285" s="196"/>
      <c r="E285" s="217"/>
      <c r="F285" s="186"/>
      <c r="G285" s="3"/>
      <c r="H285" s="215"/>
    </row>
    <row r="286" spans="3:8" customFormat="1" ht="15.75" x14ac:dyDescent="0.25">
      <c r="C286" s="200"/>
      <c r="D286" s="196"/>
      <c r="E286" s="217"/>
      <c r="F286" s="186" t="s">
        <v>276</v>
      </c>
      <c r="G286" s="186">
        <f>SUM(G273:G276)+SUM(F279:F280)+SUM(H283:H284)</f>
        <v>246.38000000000002</v>
      </c>
      <c r="H286" s="228" t="s">
        <v>493</v>
      </c>
    </row>
    <row r="287" spans="3:8" customFormat="1" ht="15.75" x14ac:dyDescent="0.25">
      <c r="C287" s="117"/>
      <c r="D287" s="190"/>
      <c r="E287" s="187"/>
      <c r="F287" s="186"/>
      <c r="G287" s="3"/>
      <c r="H287" s="63"/>
    </row>
    <row r="288" spans="3:8" customFormat="1" ht="30" customHeight="1" x14ac:dyDescent="0.25">
      <c r="C288" s="203" t="str">
        <f>Planilha_Orçamentaria!D33</f>
        <v>2.21</v>
      </c>
      <c r="D288" s="485" t="str">
        <f>VLOOKUP($C288,Planilha_Orçamentaria!$D$2:$F$169,2,FALSE)</f>
        <v>32.16.010</v>
      </c>
      <c r="E288" s="486"/>
      <c r="F288" s="487" t="str">
        <f>VLOOKUP($C288,Planilha_Orçamentaria!$D$2:$F$169,3,FALSE)</f>
        <v>Impermeabilização em pintura de asfalto oxidado com solventes orgânicos, sobre massa</v>
      </c>
      <c r="G288" s="488"/>
      <c r="H288" s="489"/>
    </row>
    <row r="289" spans="3:8" customFormat="1" ht="15.75" x14ac:dyDescent="0.25">
      <c r="C289" s="205"/>
      <c r="D289" s="198" t="s">
        <v>6125</v>
      </c>
      <c r="E289" s="61"/>
      <c r="F289" s="124"/>
      <c r="G289" s="62"/>
      <c r="H289" s="183"/>
    </row>
    <row r="290" spans="3:8" customFormat="1" ht="15.75" x14ac:dyDescent="0.25">
      <c r="C290" s="205" t="s">
        <v>6122</v>
      </c>
      <c r="D290" s="232"/>
      <c r="E290" s="4">
        <v>30.89</v>
      </c>
      <c r="F290" s="3" t="s">
        <v>493</v>
      </c>
      <c r="G290" s="214"/>
      <c r="H290" s="215"/>
    </row>
    <row r="291" spans="3:8" customFormat="1" ht="15.75" x14ac:dyDescent="0.25">
      <c r="C291" s="205" t="s">
        <v>6122</v>
      </c>
      <c r="D291" s="232"/>
      <c r="E291" s="4">
        <v>30.89</v>
      </c>
      <c r="F291" s="3" t="s">
        <v>493</v>
      </c>
      <c r="G291" s="214"/>
      <c r="H291" s="215"/>
    </row>
    <row r="292" spans="3:8" customFormat="1" ht="15.75" x14ac:dyDescent="0.25">
      <c r="C292" s="200" t="s">
        <v>6123</v>
      </c>
      <c r="D292" s="202"/>
      <c r="E292" s="216">
        <v>41.03</v>
      </c>
      <c r="F292" s="3" t="s">
        <v>493</v>
      </c>
      <c r="G292" s="210"/>
      <c r="H292" s="63"/>
    </row>
    <row r="293" spans="3:8" customFormat="1" ht="15.75" x14ac:dyDescent="0.25">
      <c r="C293" s="200" t="s">
        <v>6123</v>
      </c>
      <c r="D293" s="187"/>
      <c r="E293" s="216">
        <v>41.03</v>
      </c>
      <c r="F293" s="3" t="s">
        <v>493</v>
      </c>
      <c r="G293" s="4"/>
      <c r="H293" s="63"/>
    </row>
    <row r="294" spans="3:8" customFormat="1" ht="15.75" x14ac:dyDescent="0.25">
      <c r="C294" s="200"/>
      <c r="D294" s="187"/>
      <c r="E294" s="216"/>
      <c r="F294" s="3"/>
      <c r="G294" s="4"/>
      <c r="H294" s="63"/>
    </row>
    <row r="295" spans="3:8" customFormat="1" ht="15.75" x14ac:dyDescent="0.25">
      <c r="C295" s="200"/>
      <c r="D295" s="199" t="s">
        <v>6126</v>
      </c>
      <c r="E295" s="216"/>
      <c r="F295" s="3"/>
      <c r="G295" s="4"/>
      <c r="H295" s="63"/>
    </row>
    <row r="296" spans="3:8" customFormat="1" ht="15.75" x14ac:dyDescent="0.25">
      <c r="C296" s="200"/>
      <c r="D296" s="213" t="s">
        <v>273</v>
      </c>
      <c r="E296" s="190" t="s">
        <v>502</v>
      </c>
      <c r="F296" s="213" t="s">
        <v>539</v>
      </c>
      <c r="G296" s="4"/>
      <c r="H296" s="63"/>
    </row>
    <row r="297" spans="3:8" customFormat="1" ht="15.75" x14ac:dyDescent="0.25">
      <c r="C297" s="205" t="s">
        <v>6122</v>
      </c>
      <c r="D297" s="202">
        <f>14.5+1.99+3.89+2.98+7.75+1.73</f>
        <v>32.839999999999996</v>
      </c>
      <c r="E297" s="202">
        <v>0.75</v>
      </c>
      <c r="F297" s="217">
        <v>1</v>
      </c>
      <c r="G297" s="186">
        <f>F297*E297*D297</f>
        <v>24.629999999999995</v>
      </c>
      <c r="H297" s="228" t="s">
        <v>493</v>
      </c>
    </row>
    <row r="298" spans="3:8" customFormat="1" ht="15.75" x14ac:dyDescent="0.25">
      <c r="C298" s="205" t="s">
        <v>6122</v>
      </c>
      <c r="D298" s="202">
        <f>14.5+1.99+3.89+2.98+7.75+1.73</f>
        <v>32.839999999999996</v>
      </c>
      <c r="E298" s="202">
        <v>0.75</v>
      </c>
      <c r="F298" s="217">
        <v>1</v>
      </c>
      <c r="G298" s="186">
        <f t="shared" ref="G298:G300" si="12">F298*E298*D298</f>
        <v>24.629999999999995</v>
      </c>
      <c r="H298" s="228" t="s">
        <v>493</v>
      </c>
    </row>
    <row r="299" spans="3:8" customFormat="1" ht="15.75" x14ac:dyDescent="0.25">
      <c r="C299" s="200" t="s">
        <v>6123</v>
      </c>
      <c r="D299" s="196">
        <f>20.28+1.39+4.9+7.5+4.92+4.14+0.15</f>
        <v>43.28</v>
      </c>
      <c r="E299" s="202">
        <v>0.75</v>
      </c>
      <c r="F299" s="217">
        <v>1</v>
      </c>
      <c r="G299" s="186">
        <f t="shared" si="12"/>
        <v>32.46</v>
      </c>
      <c r="H299" s="228" t="s">
        <v>493</v>
      </c>
    </row>
    <row r="300" spans="3:8" customFormat="1" ht="15.75" x14ac:dyDescent="0.25">
      <c r="C300" s="200" t="s">
        <v>6123</v>
      </c>
      <c r="D300" s="196">
        <f>20.28+1.39+4.9+7.5+4.92+4.14+0.15</f>
        <v>43.28</v>
      </c>
      <c r="E300" s="202">
        <v>0.75</v>
      </c>
      <c r="F300" s="217">
        <v>1</v>
      </c>
      <c r="G300" s="186">
        <f t="shared" si="12"/>
        <v>32.46</v>
      </c>
      <c r="H300" s="228" t="s">
        <v>493</v>
      </c>
    </row>
    <row r="301" spans="3:8" customFormat="1" ht="15.75" x14ac:dyDescent="0.25">
      <c r="C301" s="200"/>
      <c r="D301" s="196"/>
      <c r="E301" s="202"/>
      <c r="F301" s="217"/>
      <c r="G301" s="186"/>
      <c r="H301" s="228"/>
    </row>
    <row r="302" spans="3:8" customFormat="1" ht="15.75" x14ac:dyDescent="0.25">
      <c r="C302" s="200" t="s">
        <v>6193</v>
      </c>
      <c r="D302" s="196" t="s">
        <v>6186</v>
      </c>
      <c r="E302" s="202" t="s">
        <v>273</v>
      </c>
      <c r="F302" s="186" t="s">
        <v>539</v>
      </c>
      <c r="G302" s="186"/>
      <c r="H302" s="228"/>
    </row>
    <row r="303" spans="3:8" customFormat="1" ht="15.75" x14ac:dyDescent="0.25">
      <c r="C303" s="303" t="s">
        <v>6209</v>
      </c>
      <c r="D303" s="184">
        <v>0.3</v>
      </c>
      <c r="E303" s="209">
        <v>12.2</v>
      </c>
      <c r="F303" s="186">
        <f>E303*D303*2</f>
        <v>7.3199999999999994</v>
      </c>
      <c r="G303" s="230" t="s">
        <v>493</v>
      </c>
      <c r="H303" s="228"/>
    </row>
    <row r="304" spans="3:8" customFormat="1" ht="15.75" x14ac:dyDescent="0.25">
      <c r="C304" s="200" t="s">
        <v>6210</v>
      </c>
      <c r="D304" s="184">
        <v>0.3</v>
      </c>
      <c r="E304" s="209">
        <v>6.6</v>
      </c>
      <c r="F304" s="186">
        <f>E304*D304*2</f>
        <v>3.9599999999999995</v>
      </c>
      <c r="G304" s="230" t="s">
        <v>493</v>
      </c>
      <c r="H304" s="228"/>
    </row>
    <row r="305" spans="3:8" customFormat="1" ht="15.75" x14ac:dyDescent="0.25">
      <c r="C305" s="200"/>
      <c r="D305" s="196"/>
      <c r="E305" s="202"/>
      <c r="F305" s="217"/>
      <c r="G305" s="186"/>
      <c r="H305" s="228"/>
    </row>
    <row r="306" spans="3:8" customFormat="1" ht="15.75" x14ac:dyDescent="0.25">
      <c r="C306" s="200"/>
      <c r="D306" s="196" t="s">
        <v>6186</v>
      </c>
      <c r="E306" s="202" t="s">
        <v>273</v>
      </c>
      <c r="F306" s="186" t="s">
        <v>539</v>
      </c>
      <c r="G306" s="186"/>
      <c r="H306" s="228"/>
    </row>
    <row r="307" spans="3:8" customFormat="1" ht="15.75" x14ac:dyDescent="0.25">
      <c r="C307" s="200" t="s">
        <v>6208</v>
      </c>
      <c r="D307" s="184">
        <v>0.3</v>
      </c>
      <c r="E307" s="209">
        <v>91.15</v>
      </c>
      <c r="F307" s="186">
        <f>E307*D307*2</f>
        <v>54.690000000000005</v>
      </c>
      <c r="G307" s="230" t="s">
        <v>493</v>
      </c>
      <c r="H307" s="228"/>
    </row>
    <row r="308" spans="3:8" customFormat="1" ht="15.75" x14ac:dyDescent="0.25">
      <c r="C308" s="200"/>
      <c r="D308" s="187"/>
      <c r="E308" s="211"/>
      <c r="F308" s="3"/>
      <c r="G308" s="4"/>
      <c r="H308" s="63"/>
    </row>
    <row r="309" spans="3:8" customFormat="1" ht="15.75" x14ac:dyDescent="0.25">
      <c r="C309" s="200"/>
      <c r="D309" s="187"/>
      <c r="E309" s="211"/>
      <c r="F309" s="216" t="s">
        <v>276</v>
      </c>
      <c r="G309" s="216">
        <f>SUM(E290:E293)+SUM(G297:G300)+SUM(F303:F304)+F307</f>
        <v>323.98999999999995</v>
      </c>
      <c r="H309" s="63" t="s">
        <v>493</v>
      </c>
    </row>
    <row r="310" spans="3:8" customFormat="1" ht="15.75" x14ac:dyDescent="0.25">
      <c r="C310" s="200"/>
      <c r="D310" s="187"/>
      <c r="E310" s="211"/>
      <c r="F310" s="216"/>
      <c r="G310" s="216"/>
      <c r="H310" s="63"/>
    </row>
    <row r="311" spans="3:8" customFormat="1" ht="30" customHeight="1" x14ac:dyDescent="0.25">
      <c r="C311" s="203" t="str">
        <f>Planilha_Orçamentaria!D34</f>
        <v>2.22</v>
      </c>
      <c r="D311" s="485" t="str">
        <f>VLOOKUP($C311,Planilha_Orçamentaria!$D$2:$F$169,2,FALSE)</f>
        <v>33.03.760</v>
      </c>
      <c r="E311" s="486"/>
      <c r="F311" s="487" t="str">
        <f>VLOOKUP($C311,Planilha_Orçamentaria!$D$2:$F$169,3,FALSE)</f>
        <v>Hidrorepelente incolor para fachada à base de silano-siloxano oligomérico disperso em água</v>
      </c>
      <c r="G311" s="488"/>
      <c r="H311" s="489"/>
    </row>
    <row r="312" spans="3:8" customFormat="1" ht="15.75" x14ac:dyDescent="0.25">
      <c r="C312" s="200"/>
      <c r="D312" s="196" t="s">
        <v>6186</v>
      </c>
      <c r="E312" s="202" t="s">
        <v>273</v>
      </c>
      <c r="F312" s="186" t="s">
        <v>539</v>
      </c>
      <c r="G312" s="186"/>
      <c r="H312" s="228"/>
    </row>
    <row r="313" spans="3:8" customFormat="1" ht="15.75" x14ac:dyDescent="0.25">
      <c r="C313" s="303" t="s">
        <v>6209</v>
      </c>
      <c r="D313" s="184">
        <v>1.7</v>
      </c>
      <c r="E313" s="209">
        <v>12.2</v>
      </c>
      <c r="F313" s="186">
        <f>E313*D313*2</f>
        <v>41.48</v>
      </c>
      <c r="G313" s="230" t="s">
        <v>493</v>
      </c>
      <c r="H313" s="228"/>
    </row>
    <row r="314" spans="3:8" customFormat="1" ht="15.75" x14ac:dyDescent="0.25">
      <c r="C314" s="200" t="s">
        <v>6210</v>
      </c>
      <c r="D314" s="184">
        <v>1.7</v>
      </c>
      <c r="E314" s="209">
        <v>6.6</v>
      </c>
      <c r="F314" s="186">
        <f>E314*D314*2</f>
        <v>22.439999999999998</v>
      </c>
      <c r="G314" s="230" t="s">
        <v>493</v>
      </c>
      <c r="H314" s="215"/>
    </row>
    <row r="315" spans="3:8" customFormat="1" ht="15.75" x14ac:dyDescent="0.25">
      <c r="C315" s="200" t="s">
        <v>6208</v>
      </c>
      <c r="D315" s="184">
        <v>0.6</v>
      </c>
      <c r="E315" s="209">
        <v>91.15</v>
      </c>
      <c r="F315" s="186">
        <f>E315*D315</f>
        <v>54.690000000000005</v>
      </c>
      <c r="G315" s="230" t="s">
        <v>493</v>
      </c>
      <c r="H315" s="296"/>
    </row>
    <row r="316" spans="3:8" customFormat="1" ht="15.75" x14ac:dyDescent="0.25">
      <c r="C316" s="303"/>
      <c r="D316" s="184"/>
      <c r="E316" s="209"/>
      <c r="F316" s="217"/>
      <c r="G316" s="217"/>
      <c r="H316" s="296"/>
    </row>
    <row r="317" spans="3:8" customFormat="1" ht="15.75" x14ac:dyDescent="0.25">
      <c r="C317" s="200"/>
      <c r="D317" s="184"/>
      <c r="E317" s="209"/>
      <c r="F317" s="186" t="s">
        <v>276</v>
      </c>
      <c r="G317" s="186">
        <f>SUM(F313:F315)</f>
        <v>118.61</v>
      </c>
      <c r="H317" s="296" t="s">
        <v>493</v>
      </c>
    </row>
    <row r="318" spans="3:8" customFormat="1" ht="15.75" x14ac:dyDescent="0.25">
      <c r="C318" s="305"/>
      <c r="D318" s="119"/>
      <c r="E318" s="302"/>
      <c r="F318" s="225"/>
      <c r="G318" s="291"/>
      <c r="H318" s="189"/>
    </row>
    <row r="319" spans="3:8" customFormat="1" ht="15" customHeight="1" x14ac:dyDescent="0.25">
      <c r="C319" s="203" t="str">
        <f>Planilha_Orçamentaria!D35</f>
        <v>2.23</v>
      </c>
      <c r="D319" s="485" t="str">
        <f>VLOOKUP($C319,Planilha_Orçamentaria!$D$2:$F$169,2,FALSE)</f>
        <v>33.10.030</v>
      </c>
      <c r="E319" s="486"/>
      <c r="F319" s="487" t="str">
        <f>VLOOKUP($C319,Planilha_Orçamentaria!$D$2:$F$169,3,FALSE)</f>
        <v>Tinta acrílica antimofo em massa, inclusive preparo</v>
      </c>
      <c r="G319" s="488"/>
      <c r="H319" s="489"/>
    </row>
    <row r="320" spans="3:8" customFormat="1" ht="15" customHeight="1" x14ac:dyDescent="0.25">
      <c r="C320" s="212"/>
      <c r="D320" s="199" t="s">
        <v>6150</v>
      </c>
      <c r="E320" s="208"/>
      <c r="F320" s="289"/>
      <c r="G320" s="289"/>
      <c r="H320" s="215"/>
    </row>
    <row r="321" spans="3:8" customFormat="1" ht="15.75" x14ac:dyDescent="0.25">
      <c r="C321" s="200"/>
      <c r="D321" s="213" t="s">
        <v>273</v>
      </c>
      <c r="E321" s="190" t="s">
        <v>502</v>
      </c>
      <c r="F321" s="213" t="s">
        <v>6179</v>
      </c>
      <c r="G321" s="214"/>
      <c r="H321" s="215"/>
    </row>
    <row r="322" spans="3:8" customFormat="1" ht="15.75" x14ac:dyDescent="0.25">
      <c r="C322" s="205" t="s">
        <v>6122</v>
      </c>
      <c r="D322" s="202">
        <f>14.5+1.99+3.89+2.98+7.75+1.73</f>
        <v>32.839999999999996</v>
      </c>
      <c r="E322" s="202">
        <v>0.75</v>
      </c>
      <c r="F322" s="217">
        <v>1</v>
      </c>
      <c r="G322" s="186">
        <f>F322*E322*D322</f>
        <v>24.629999999999995</v>
      </c>
      <c r="H322" s="228" t="s">
        <v>493</v>
      </c>
    </row>
    <row r="323" spans="3:8" customFormat="1" ht="15.75" x14ac:dyDescent="0.25">
      <c r="C323" s="205" t="s">
        <v>6122</v>
      </c>
      <c r="D323" s="202">
        <f>14.5+1.99+3.89+2.98+7.75+1.73</f>
        <v>32.839999999999996</v>
      </c>
      <c r="E323" s="202">
        <v>0.75</v>
      </c>
      <c r="F323" s="217">
        <v>1</v>
      </c>
      <c r="G323" s="186">
        <f t="shared" ref="G323:G325" si="13">F323*E323*D323</f>
        <v>24.629999999999995</v>
      </c>
      <c r="H323" s="228" t="s">
        <v>493</v>
      </c>
    </row>
    <row r="324" spans="3:8" customFormat="1" ht="15.75" x14ac:dyDescent="0.25">
      <c r="C324" s="200" t="s">
        <v>6123</v>
      </c>
      <c r="D324" s="196">
        <f>20.28+1.39+4.9+7.5+4.92+4.14+0.15</f>
        <v>43.28</v>
      </c>
      <c r="E324" s="202">
        <v>0.75</v>
      </c>
      <c r="F324" s="217">
        <v>1</v>
      </c>
      <c r="G324" s="186">
        <f t="shared" si="13"/>
        <v>32.46</v>
      </c>
      <c r="H324" s="228" t="s">
        <v>493</v>
      </c>
    </row>
    <row r="325" spans="3:8" customFormat="1" ht="15.75" x14ac:dyDescent="0.25">
      <c r="C325" s="200" t="s">
        <v>6123</v>
      </c>
      <c r="D325" s="196">
        <f>20.28+1.39+4.9+7.5+4.92+4.14+0.15</f>
        <v>43.28</v>
      </c>
      <c r="E325" s="202">
        <v>0.75</v>
      </c>
      <c r="F325" s="217">
        <v>1</v>
      </c>
      <c r="G325" s="225">
        <f t="shared" si="13"/>
        <v>32.46</v>
      </c>
      <c r="H325" s="228" t="s">
        <v>493</v>
      </c>
    </row>
    <row r="326" spans="3:8" customFormat="1" ht="15.75" x14ac:dyDescent="0.25">
      <c r="C326" s="200"/>
      <c r="D326" s="187"/>
      <c r="E326" s="211"/>
      <c r="F326" s="3"/>
      <c r="G326" s="210">
        <f>SUM(G322:G325)</f>
        <v>114.18</v>
      </c>
      <c r="H326" s="228" t="s">
        <v>493</v>
      </c>
    </row>
    <row r="327" spans="3:8" customFormat="1" ht="15.75" x14ac:dyDescent="0.25">
      <c r="C327" s="200"/>
      <c r="D327" s="187"/>
      <c r="E327" s="211"/>
      <c r="F327" s="216"/>
      <c r="G327" s="216"/>
      <c r="H327" s="63"/>
    </row>
    <row r="328" spans="3:8" customFormat="1" ht="15.75" x14ac:dyDescent="0.25">
      <c r="C328" s="212"/>
      <c r="D328" s="199" t="s">
        <v>6151</v>
      </c>
      <c r="E328" s="208"/>
      <c r="F328" s="289"/>
      <c r="G328" s="289"/>
      <c r="H328" s="215"/>
    </row>
    <row r="329" spans="3:8" customFormat="1" ht="15.75" x14ac:dyDescent="0.25">
      <c r="C329" s="200"/>
      <c r="D329" s="213" t="s">
        <v>273</v>
      </c>
      <c r="E329" s="190" t="s">
        <v>502</v>
      </c>
      <c r="F329" s="213" t="s">
        <v>539</v>
      </c>
      <c r="G329" s="214"/>
      <c r="H329" s="215"/>
    </row>
    <row r="330" spans="3:8" customFormat="1" ht="15.75" x14ac:dyDescent="0.25">
      <c r="C330" s="205"/>
      <c r="D330" s="216">
        <f>5.4+5.4+8.8</f>
        <v>19.600000000000001</v>
      </c>
      <c r="E330" s="202">
        <v>0.51</v>
      </c>
      <c r="F330" s="217">
        <v>1</v>
      </c>
      <c r="G330" s="186">
        <f>F330*E330*D330</f>
        <v>9.9960000000000004</v>
      </c>
      <c r="H330" s="228" t="s">
        <v>493</v>
      </c>
    </row>
    <row r="331" spans="3:8" customFormat="1" ht="15.75" x14ac:dyDescent="0.25">
      <c r="C331" s="200"/>
      <c r="D331" s="187"/>
      <c r="E331" s="211"/>
      <c r="F331" s="216"/>
      <c r="G331" s="216"/>
      <c r="H331" s="63"/>
    </row>
    <row r="332" spans="3:8" customFormat="1" ht="15.75" x14ac:dyDescent="0.25">
      <c r="C332" s="200"/>
      <c r="D332" s="4"/>
      <c r="E332" s="187" t="s">
        <v>6152</v>
      </c>
      <c r="F332" s="216">
        <f>G326</f>
        <v>114.18</v>
      </c>
      <c r="G332" s="211" t="s">
        <v>493</v>
      </c>
      <c r="H332" s="63"/>
    </row>
    <row r="333" spans="3:8" customFormat="1" ht="15.75" x14ac:dyDescent="0.25">
      <c r="C333" s="200"/>
      <c r="D333" s="4"/>
      <c r="E333" s="187" t="s">
        <v>6180</v>
      </c>
      <c r="F333" s="216">
        <f>G330</f>
        <v>9.9960000000000004</v>
      </c>
      <c r="G333" s="211" t="s">
        <v>493</v>
      </c>
      <c r="H333" s="63"/>
    </row>
    <row r="334" spans="3:8" customFormat="1" ht="15.75" x14ac:dyDescent="0.25">
      <c r="C334" s="200"/>
      <c r="D334" s="187"/>
      <c r="E334" s="211"/>
      <c r="F334" s="216"/>
      <c r="G334" s="216"/>
      <c r="H334" s="63"/>
    </row>
    <row r="335" spans="3:8" customFormat="1" ht="15.75" x14ac:dyDescent="0.25">
      <c r="C335" s="200"/>
      <c r="D335" s="187"/>
      <c r="E335" s="211"/>
      <c r="F335" s="216" t="s">
        <v>276</v>
      </c>
      <c r="G335" s="216">
        <f>SUM(F332:F333)</f>
        <v>124.176</v>
      </c>
      <c r="H335" s="228" t="s">
        <v>493</v>
      </c>
    </row>
    <row r="336" spans="3:8" customFormat="1" ht="15.75" x14ac:dyDescent="0.25">
      <c r="C336" s="200"/>
      <c r="D336" s="187"/>
      <c r="E336" s="211"/>
      <c r="F336" s="216"/>
      <c r="G336" s="216"/>
      <c r="H336" s="228"/>
    </row>
    <row r="337" spans="3:8" customFormat="1" ht="15" customHeight="1" x14ac:dyDescent="0.25">
      <c r="C337" s="194" t="str">
        <f>Planilha_Orçamentaria!D39</f>
        <v>3.1.1</v>
      </c>
      <c r="D337" s="485" t="str">
        <f>VLOOKUP($C337,Planilha_Orçamentaria!$D$2:$F$169,2,FALSE)</f>
        <v>02.10.020</v>
      </c>
      <c r="E337" s="486"/>
      <c r="F337" s="487" t="str">
        <f>VLOOKUP($C337,Planilha_Orçamentaria!$D$2:$F$169,3,FALSE)</f>
        <v>Locação de obra de edificação</v>
      </c>
      <c r="G337" s="488"/>
      <c r="H337" s="489"/>
    </row>
    <row r="338" spans="3:8" customFormat="1" ht="15.75" x14ac:dyDescent="0.25">
      <c r="C338" s="122"/>
      <c r="D338" s="123" t="s">
        <v>274</v>
      </c>
      <c r="E338" s="61" t="s">
        <v>273</v>
      </c>
      <c r="F338" s="124" t="s">
        <v>504</v>
      </c>
      <c r="G338" s="62"/>
      <c r="H338" s="183"/>
    </row>
    <row r="339" spans="3:8" customFormat="1" ht="15.75" x14ac:dyDescent="0.25">
      <c r="C339" s="117"/>
      <c r="D339" s="190">
        <v>8.85</v>
      </c>
      <c r="E339" s="191">
        <v>12.15</v>
      </c>
      <c r="F339" s="186">
        <f>E339*D339</f>
        <v>107.5275</v>
      </c>
      <c r="G339" s="4" t="s">
        <v>493</v>
      </c>
      <c r="H339" s="63"/>
    </row>
    <row r="340" spans="3:8" customFormat="1" ht="15.75" x14ac:dyDescent="0.25">
      <c r="C340" s="188"/>
      <c r="D340" s="192"/>
      <c r="E340" s="193"/>
      <c r="F340" s="138"/>
      <c r="G340" s="137"/>
      <c r="H340" s="189"/>
    </row>
    <row r="341" spans="3:8" customFormat="1" ht="15" customHeight="1" x14ac:dyDescent="0.25">
      <c r="C341" s="194" t="str">
        <f>Planilha_Orçamentaria!D40</f>
        <v>3.1.2</v>
      </c>
      <c r="D341" s="485" t="str">
        <f>VLOOKUP($C341,Planilha_Orçamentaria!$D$2:$F$169,2,FALSE)</f>
        <v>06.01.020</v>
      </c>
      <c r="E341" s="486"/>
      <c r="F341" s="487" t="str">
        <f>VLOOKUP($C341,Planilha_Orçamentaria!$D$2:$F$169,3,FALSE)</f>
        <v>Escavação manual em solo de 1ª e 2ª categoria em campo aberto</v>
      </c>
      <c r="G341" s="488"/>
      <c r="H341" s="489"/>
    </row>
    <row r="342" spans="3:8" customFormat="1" ht="15.75" x14ac:dyDescent="0.25">
      <c r="C342" s="122"/>
      <c r="D342" s="123" t="s">
        <v>274</v>
      </c>
      <c r="E342" s="61" t="s">
        <v>506</v>
      </c>
      <c r="F342" s="124" t="s">
        <v>502</v>
      </c>
      <c r="G342" s="62" t="s">
        <v>496</v>
      </c>
      <c r="H342" s="183"/>
    </row>
    <row r="343" spans="3:8" customFormat="1" ht="15" customHeight="1" x14ac:dyDescent="0.25">
      <c r="C343" s="200" t="s">
        <v>6117</v>
      </c>
      <c r="D343" s="184">
        <f>0.5+0.4</f>
        <v>0.9</v>
      </c>
      <c r="E343" s="184">
        <f>0.5+0.4</f>
        <v>0.9</v>
      </c>
      <c r="F343" s="186">
        <v>0.5</v>
      </c>
      <c r="G343" s="210">
        <f>F343*E343*D343*14</f>
        <v>5.67</v>
      </c>
      <c r="H343" s="63" t="s">
        <v>494</v>
      </c>
    </row>
    <row r="344" spans="3:8" customFormat="1" ht="15" customHeight="1" x14ac:dyDescent="0.25">
      <c r="C344" s="200" t="s">
        <v>6118</v>
      </c>
      <c r="D344" s="184">
        <f>0.5+0.4</f>
        <v>0.9</v>
      </c>
      <c r="E344" s="185">
        <f>1.1+0.4</f>
        <v>1.5</v>
      </c>
      <c r="F344" s="186">
        <v>0.5</v>
      </c>
      <c r="G344" s="210">
        <f>F344*E344*D344</f>
        <v>0.67500000000000004</v>
      </c>
      <c r="H344" s="63" t="s">
        <v>494</v>
      </c>
    </row>
    <row r="345" spans="3:8" customFormat="1" ht="15" customHeight="1" x14ac:dyDescent="0.25">
      <c r="C345" s="200" t="s">
        <v>6119</v>
      </c>
      <c r="D345" s="184">
        <f>0.5+0.4</f>
        <v>0.9</v>
      </c>
      <c r="E345" s="185">
        <f>1.1+0.4</f>
        <v>1.5</v>
      </c>
      <c r="F345" s="186">
        <v>0.5</v>
      </c>
      <c r="G345" s="210">
        <f>F345*E345*D345</f>
        <v>0.67500000000000004</v>
      </c>
      <c r="H345" s="63" t="s">
        <v>494</v>
      </c>
    </row>
    <row r="346" spans="3:8" customFormat="1" ht="15" customHeight="1" x14ac:dyDescent="0.25">
      <c r="C346" s="200" t="s">
        <v>6120</v>
      </c>
      <c r="D346" s="184">
        <f>0.5+0.4</f>
        <v>0.9</v>
      </c>
      <c r="E346" s="184">
        <f>0.5+0.4</f>
        <v>0.9</v>
      </c>
      <c r="F346" s="186">
        <v>0.5</v>
      </c>
      <c r="G346" s="210">
        <f>F346*E346*D346*2</f>
        <v>0.81</v>
      </c>
      <c r="H346" s="63" t="s">
        <v>494</v>
      </c>
    </row>
    <row r="347" spans="3:8" customFormat="1" ht="15.75" x14ac:dyDescent="0.25">
      <c r="C347" s="200" t="s">
        <v>508</v>
      </c>
      <c r="D347" s="190">
        <f>0.12+0.3</f>
        <v>0.42</v>
      </c>
      <c r="E347" s="191">
        <f>8.82+8.82+1.78+4.93+1.78+8.82+12.12+2.03+7.73+12.12</f>
        <v>68.95</v>
      </c>
      <c r="F347" s="186">
        <v>0.4</v>
      </c>
      <c r="G347" s="210">
        <f>F347*E347*D347</f>
        <v>11.583600000000001</v>
      </c>
      <c r="H347" s="63" t="s">
        <v>494</v>
      </c>
    </row>
    <row r="348" spans="3:8" customFormat="1" ht="15.75" x14ac:dyDescent="0.25">
      <c r="C348" s="117"/>
      <c r="D348" s="190"/>
      <c r="E348" s="191"/>
      <c r="F348" s="186"/>
      <c r="G348" s="4"/>
      <c r="H348" s="63"/>
    </row>
    <row r="349" spans="3:8" customFormat="1" ht="15.75" x14ac:dyDescent="0.25">
      <c r="C349" s="504" t="s">
        <v>517</v>
      </c>
      <c r="D349" s="505"/>
      <c r="E349" s="505"/>
      <c r="F349" s="186" t="s">
        <v>276</v>
      </c>
      <c r="G349" s="210">
        <f>SUM(G343:G347)</f>
        <v>19.413600000000002</v>
      </c>
      <c r="H349" s="63" t="s">
        <v>494</v>
      </c>
    </row>
    <row r="350" spans="3:8" customFormat="1" ht="15.75" x14ac:dyDescent="0.25">
      <c r="C350" s="506"/>
      <c r="D350" s="507"/>
      <c r="E350" s="507"/>
      <c r="F350" s="186"/>
      <c r="G350" s="4"/>
      <c r="H350" s="63"/>
    </row>
    <row r="351" spans="3:8" customFormat="1" ht="15" customHeight="1" x14ac:dyDescent="0.25">
      <c r="C351" s="194" t="str">
        <f>Planilha_Orçamentaria!D41</f>
        <v>3.1.3</v>
      </c>
      <c r="D351" s="485" t="str">
        <f>VLOOKUP($C351,Planilha_Orçamentaria!$D$2:$F$169,2,FALSE)</f>
        <v>06.11.040</v>
      </c>
      <c r="E351" s="486"/>
      <c r="F351" s="487" t="str">
        <f>VLOOKUP($C351,Planilha_Orçamentaria!$D$2:$F$169,3,FALSE)</f>
        <v>Reaterro manual apiloado sem controle de compactação</v>
      </c>
      <c r="G351" s="488"/>
      <c r="H351" s="489"/>
    </row>
    <row r="352" spans="3:8" customFormat="1" ht="15.6" customHeight="1" x14ac:dyDescent="0.25">
      <c r="C352" s="122"/>
      <c r="D352" s="123" t="s">
        <v>274</v>
      </c>
      <c r="E352" s="61" t="s">
        <v>506</v>
      </c>
      <c r="F352" s="124" t="s">
        <v>502</v>
      </c>
      <c r="G352" s="62" t="s">
        <v>496</v>
      </c>
      <c r="H352" s="183"/>
    </row>
    <row r="353" spans="3:8" customFormat="1" ht="15.6" customHeight="1" x14ac:dyDescent="0.25">
      <c r="C353" s="200" t="s">
        <v>6117</v>
      </c>
      <c r="D353" s="184">
        <v>0.5</v>
      </c>
      <c r="E353" s="185">
        <v>0.5</v>
      </c>
      <c r="F353" s="186">
        <v>0.5</v>
      </c>
      <c r="G353" s="210">
        <f>F353*E353*D353*14</f>
        <v>1.75</v>
      </c>
      <c r="H353" s="63" t="s">
        <v>494</v>
      </c>
    </row>
    <row r="354" spans="3:8" customFormat="1" ht="15.6" customHeight="1" x14ac:dyDescent="0.25">
      <c r="C354" s="200" t="s">
        <v>6118</v>
      </c>
      <c r="D354" s="184">
        <v>0.5</v>
      </c>
      <c r="E354" s="185">
        <v>1.1000000000000001</v>
      </c>
      <c r="F354" s="186">
        <v>0.5</v>
      </c>
      <c r="G354" s="210">
        <f>F354*E354*D354</f>
        <v>0.27500000000000002</v>
      </c>
      <c r="H354" s="63" t="s">
        <v>494</v>
      </c>
    </row>
    <row r="355" spans="3:8" customFormat="1" ht="15.6" customHeight="1" x14ac:dyDescent="0.25">
      <c r="C355" s="200" t="s">
        <v>6119</v>
      </c>
      <c r="D355" s="184">
        <v>0.5</v>
      </c>
      <c r="E355" s="185">
        <v>1.1000000000000001</v>
      </c>
      <c r="F355" s="186">
        <v>0.5</v>
      </c>
      <c r="G355" s="210">
        <f>F355*E355*D355</f>
        <v>0.27500000000000002</v>
      </c>
      <c r="H355" s="63" t="s">
        <v>494</v>
      </c>
    </row>
    <row r="356" spans="3:8" customFormat="1" ht="15.6" customHeight="1" x14ac:dyDescent="0.25">
      <c r="C356" s="200" t="s">
        <v>6120</v>
      </c>
      <c r="D356" s="184">
        <v>0.5</v>
      </c>
      <c r="E356" s="185">
        <v>0.5</v>
      </c>
      <c r="F356" s="186">
        <v>0.5</v>
      </c>
      <c r="G356" s="210">
        <f>F356*E356*D356*2</f>
        <v>0.25</v>
      </c>
      <c r="H356" s="63" t="s">
        <v>494</v>
      </c>
    </row>
    <row r="357" spans="3:8" customFormat="1" ht="15.6" customHeight="1" x14ac:dyDescent="0.25">
      <c r="C357" s="200" t="s">
        <v>508</v>
      </c>
      <c r="D357" s="190">
        <v>0.12</v>
      </c>
      <c r="E357" s="191">
        <f>8.82+8.82+1.78+4.93+1.78+8.82+12.12+2.03+7.73+12.12</f>
        <v>68.95</v>
      </c>
      <c r="F357" s="186">
        <v>0.4</v>
      </c>
      <c r="G357" s="210">
        <f>F357*E357*D357</f>
        <v>3.3096000000000001</v>
      </c>
      <c r="H357" s="63" t="s">
        <v>494</v>
      </c>
    </row>
    <row r="358" spans="3:8" customFormat="1" ht="15.75" x14ac:dyDescent="0.25">
      <c r="C358" s="200"/>
      <c r="D358" s="184"/>
      <c r="E358" s="185"/>
      <c r="F358" s="186"/>
      <c r="G358" s="210"/>
      <c r="H358" s="63"/>
    </row>
    <row r="359" spans="3:8" customFormat="1" ht="15.75" x14ac:dyDescent="0.25">
      <c r="C359" s="504" t="s">
        <v>507</v>
      </c>
      <c r="D359" s="505"/>
      <c r="E359" s="505"/>
      <c r="F359" s="186" t="s">
        <v>276</v>
      </c>
      <c r="G359" s="210">
        <f>SUM(G353:G357)</f>
        <v>5.8596000000000004</v>
      </c>
      <c r="H359" s="63" t="s">
        <v>494</v>
      </c>
    </row>
    <row r="360" spans="3:8" customFormat="1" ht="15.75" x14ac:dyDescent="0.25">
      <c r="C360" s="506"/>
      <c r="D360" s="507"/>
      <c r="E360" s="507"/>
      <c r="F360" s="138"/>
      <c r="G360" s="137"/>
      <c r="H360" s="189"/>
    </row>
    <row r="361" spans="3:8" customFormat="1" ht="15" customHeight="1" x14ac:dyDescent="0.25">
      <c r="C361" s="194" t="str">
        <f>Planilha_Orçamentaria!D42</f>
        <v>3.1.4</v>
      </c>
      <c r="D361" s="485" t="str">
        <f>VLOOKUP($C361,Planilha_Orçamentaria!$D$2:$F$169,2,FALSE)</f>
        <v>09.01.020</v>
      </c>
      <c r="E361" s="486"/>
      <c r="F361" s="487" t="str">
        <f>VLOOKUP($C361,Planilha_Orçamentaria!$D$2:$F$169,3,FALSE)</f>
        <v>Forma em madeira comum para fundação</v>
      </c>
      <c r="G361" s="488"/>
      <c r="H361" s="489"/>
    </row>
    <row r="362" spans="3:8" customFormat="1" ht="15.75" x14ac:dyDescent="0.25">
      <c r="C362" s="122"/>
      <c r="D362" s="198" t="s">
        <v>6245</v>
      </c>
      <c r="E362" s="61"/>
      <c r="F362" s="124"/>
      <c r="G362" s="62"/>
      <c r="H362" s="183"/>
    </row>
    <row r="363" spans="3:8" customFormat="1" ht="15.75" x14ac:dyDescent="0.25">
      <c r="C363" s="200" t="s">
        <v>505</v>
      </c>
      <c r="D363" s="196">
        <v>18.88</v>
      </c>
      <c r="E363" s="206" t="s">
        <v>493</v>
      </c>
      <c r="F363" s="186"/>
      <c r="G363" s="4"/>
      <c r="H363" s="63"/>
    </row>
    <row r="364" spans="3:8" customFormat="1" ht="15.75" x14ac:dyDescent="0.25">
      <c r="C364" s="200" t="s">
        <v>508</v>
      </c>
      <c r="D364" s="187">
        <v>64.540000000000006</v>
      </c>
      <c r="E364" s="206" t="s">
        <v>493</v>
      </c>
      <c r="F364" s="186"/>
      <c r="G364" s="210"/>
      <c r="H364" s="63"/>
    </row>
    <row r="365" spans="3:8" customFormat="1" ht="15.75" x14ac:dyDescent="0.25">
      <c r="C365" s="200" t="s">
        <v>15318</v>
      </c>
      <c r="D365" s="187">
        <v>5.27</v>
      </c>
      <c r="E365" s="206" t="s">
        <v>493</v>
      </c>
      <c r="F365" s="186" t="s">
        <v>276</v>
      </c>
      <c r="G365" s="210">
        <f>SUM(D363:D365)</f>
        <v>88.69</v>
      </c>
      <c r="H365" s="63" t="s">
        <v>493</v>
      </c>
    </row>
    <row r="366" spans="3:8" customFormat="1" ht="15.75" x14ac:dyDescent="0.25">
      <c r="C366" s="117"/>
      <c r="D366" s="190"/>
      <c r="E366" s="187"/>
      <c r="F366" s="186"/>
      <c r="G366" s="4"/>
      <c r="H366" s="63"/>
    </row>
    <row r="367" spans="3:8" customFormat="1" ht="15" customHeight="1" x14ac:dyDescent="0.25">
      <c r="C367" s="194" t="str">
        <f>Planilha_Orçamentaria!D43</f>
        <v>3.1.5</v>
      </c>
      <c r="D367" s="485" t="str">
        <f>VLOOKUP($C367,Planilha_Orçamentaria!$D$2:$F$169,2,FALSE)</f>
        <v>10.01.040</v>
      </c>
      <c r="E367" s="486"/>
      <c r="F367" s="487" t="str">
        <f>VLOOKUP($C367,Planilha_Orçamentaria!$D$2:$F$169,3,FALSE)</f>
        <v>Armadura em barra de aço CA-50 (A ou B) fyk = 500 MPa</v>
      </c>
      <c r="G367" s="488"/>
      <c r="H367" s="489"/>
    </row>
    <row r="368" spans="3:8" customFormat="1" ht="15" customHeight="1" x14ac:dyDescent="0.25">
      <c r="C368" s="122"/>
      <c r="D368" s="198" t="s">
        <v>6245</v>
      </c>
      <c r="E368" s="61"/>
      <c r="F368" s="124"/>
      <c r="G368" s="62"/>
      <c r="H368" s="183"/>
    </row>
    <row r="369" spans="3:8" customFormat="1" ht="15.75" x14ac:dyDescent="0.25">
      <c r="C369" s="200" t="s">
        <v>505</v>
      </c>
      <c r="D369" s="196">
        <v>12.4</v>
      </c>
      <c r="E369" s="206" t="s">
        <v>498</v>
      </c>
      <c r="F369" s="186"/>
      <c r="G369" s="4"/>
      <c r="H369" s="63"/>
    </row>
    <row r="370" spans="3:8" customFormat="1" ht="15.6" customHeight="1" x14ac:dyDescent="0.25">
      <c r="C370" s="200" t="s">
        <v>508</v>
      </c>
      <c r="D370" s="196">
        <v>131.4</v>
      </c>
      <c r="E370" s="206" t="s">
        <v>498</v>
      </c>
      <c r="F370" s="186" t="s">
        <v>276</v>
      </c>
      <c r="G370" s="210">
        <f>SUM(D369:D371)</f>
        <v>187.10000000000002</v>
      </c>
      <c r="H370" s="223" t="s">
        <v>498</v>
      </c>
    </row>
    <row r="371" spans="3:8" customFormat="1" ht="15.6" customHeight="1" x14ac:dyDescent="0.25">
      <c r="C371" s="200" t="s">
        <v>15318</v>
      </c>
      <c r="D371" s="196">
        <v>43.3</v>
      </c>
      <c r="E371" s="206" t="s">
        <v>498</v>
      </c>
      <c r="F371" s="186"/>
      <c r="G371" s="210"/>
      <c r="H371" s="223"/>
    </row>
    <row r="372" spans="3:8" customFormat="1" ht="15.6" customHeight="1" x14ac:dyDescent="0.25">
      <c r="C372" s="305"/>
      <c r="D372" s="239"/>
      <c r="E372" s="324"/>
      <c r="F372" s="137"/>
      <c r="G372" s="137"/>
      <c r="H372" s="189"/>
    </row>
    <row r="373" spans="3:8" customFormat="1" ht="15" customHeight="1" x14ac:dyDescent="0.25">
      <c r="C373" s="194" t="str">
        <f>Planilha_Orçamentaria!D44</f>
        <v>3.1.6</v>
      </c>
      <c r="D373" s="485" t="str">
        <f>VLOOKUP($C373,Planilha_Orçamentaria!$D$2:$F$169,2,FALSE)</f>
        <v>10.01.060</v>
      </c>
      <c r="E373" s="486"/>
      <c r="F373" s="487" t="str">
        <f>VLOOKUP($C373,Planilha_Orçamentaria!$D$2:$F$169,3,FALSE)</f>
        <v>Armadura em barra de aço CA-60 (A ou B) fyk = 600 MPa</v>
      </c>
      <c r="G373" s="488"/>
      <c r="H373" s="489"/>
    </row>
    <row r="374" spans="3:8" customFormat="1" ht="15.75" x14ac:dyDescent="0.25">
      <c r="C374" s="122"/>
      <c r="D374" s="198" t="s">
        <v>6245</v>
      </c>
      <c r="E374" s="61"/>
      <c r="F374" s="124"/>
      <c r="G374" s="62"/>
      <c r="H374" s="183"/>
    </row>
    <row r="375" spans="3:8" customFormat="1" ht="15.75" x14ac:dyDescent="0.25">
      <c r="C375" s="200" t="s">
        <v>505</v>
      </c>
      <c r="D375" s="196">
        <v>37.5</v>
      </c>
      <c r="E375" s="206" t="s">
        <v>498</v>
      </c>
      <c r="F375" s="186"/>
      <c r="G375" s="4"/>
      <c r="H375" s="63"/>
    </row>
    <row r="376" spans="3:8" customFormat="1" ht="15.75" x14ac:dyDescent="0.25">
      <c r="C376" s="200" t="s">
        <v>508</v>
      </c>
      <c r="D376" s="196">
        <v>48.4</v>
      </c>
      <c r="E376" s="206" t="s">
        <v>498</v>
      </c>
      <c r="F376" s="186" t="s">
        <v>276</v>
      </c>
      <c r="G376" s="210">
        <f>SUM(D375:D378)</f>
        <v>92.7</v>
      </c>
      <c r="H376" s="223" t="s">
        <v>498</v>
      </c>
    </row>
    <row r="377" spans="3:8" customFormat="1" ht="15.75" x14ac:dyDescent="0.25">
      <c r="C377" s="200" t="s">
        <v>15318</v>
      </c>
      <c r="D377" s="196">
        <v>6.8</v>
      </c>
      <c r="E377" s="206" t="s">
        <v>498</v>
      </c>
      <c r="F377" s="186"/>
      <c r="G377" s="210"/>
      <c r="H377" s="223"/>
    </row>
    <row r="378" spans="3:8" customFormat="1" ht="15.75" x14ac:dyDescent="0.25">
      <c r="C378" s="305"/>
      <c r="D378" s="239"/>
      <c r="E378" s="324"/>
      <c r="F378" s="137"/>
      <c r="G378" s="137"/>
      <c r="H378" s="189"/>
    </row>
    <row r="379" spans="3:8" customFormat="1" ht="15" customHeight="1" x14ac:dyDescent="0.25">
      <c r="C379" s="194" t="str">
        <f>Planilha_Orçamentaria!D45</f>
        <v>3.1.7</v>
      </c>
      <c r="D379" s="485" t="str">
        <f>VLOOKUP($C379,Planilha_Orçamentaria!$D$2:$F$169,2,FALSE)</f>
        <v>11.01.130</v>
      </c>
      <c r="E379" s="486"/>
      <c r="F379" s="487" t="str">
        <f>VLOOKUP($C379,Planilha_Orçamentaria!$D$2:$F$169,3,FALSE)</f>
        <v>Concreto usinado, fck = 25 MPa</v>
      </c>
      <c r="G379" s="488"/>
      <c r="H379" s="489"/>
    </row>
    <row r="380" spans="3:8" customFormat="1" ht="15.75" x14ac:dyDescent="0.25">
      <c r="C380" s="122"/>
      <c r="D380" s="198" t="s">
        <v>6245</v>
      </c>
      <c r="E380" s="61"/>
      <c r="F380" s="124"/>
      <c r="G380" s="62"/>
      <c r="H380" s="183"/>
    </row>
    <row r="381" spans="3:8" customFormat="1" ht="15.75" x14ac:dyDescent="0.25">
      <c r="C381" s="200" t="s">
        <v>505</v>
      </c>
      <c r="D381" s="196">
        <v>2.4</v>
      </c>
      <c r="E381" s="206" t="s">
        <v>494</v>
      </c>
      <c r="F381" s="186"/>
      <c r="G381" s="4"/>
      <c r="H381" s="63"/>
    </row>
    <row r="382" spans="3:8" customFormat="1" ht="15.75" x14ac:dyDescent="0.25">
      <c r="C382" s="200" t="s">
        <v>508</v>
      </c>
      <c r="D382" s="196">
        <v>3.03</v>
      </c>
      <c r="E382" s="206" t="s">
        <v>494</v>
      </c>
      <c r="F382" s="186" t="s">
        <v>276</v>
      </c>
      <c r="G382" s="210">
        <f>SUM(D381:D383)</f>
        <v>5.43</v>
      </c>
      <c r="H382" s="223" t="s">
        <v>494</v>
      </c>
    </row>
    <row r="383" spans="3:8" customFormat="1" ht="15.75" x14ac:dyDescent="0.25">
      <c r="C383" s="305"/>
      <c r="D383" s="239"/>
      <c r="E383" s="324"/>
      <c r="F383" s="137"/>
      <c r="G383" s="137"/>
      <c r="H383" s="189"/>
    </row>
    <row r="384" spans="3:8" customFormat="1" ht="15" customHeight="1" x14ac:dyDescent="0.25">
      <c r="C384" s="194" t="str">
        <f>Planilha_Orçamentaria!D46</f>
        <v>3.1.8</v>
      </c>
      <c r="D384" s="485" t="str">
        <f>VLOOKUP($C384,Planilha_Orçamentaria!$D$2:$F$169,2,FALSE)</f>
        <v>11.16.040</v>
      </c>
      <c r="E384" s="486"/>
      <c r="F384" s="487" t="str">
        <f>VLOOKUP($C384,Planilha_Orçamentaria!$D$2:$F$169,3,FALSE)</f>
        <v>Lançamento e adensamento de concreto ou massa em fundação</v>
      </c>
      <c r="G384" s="488"/>
      <c r="H384" s="489"/>
    </row>
    <row r="385" spans="3:8" customFormat="1" ht="15.75" x14ac:dyDescent="0.25">
      <c r="C385" s="122"/>
      <c r="D385" s="198" t="s">
        <v>6245</v>
      </c>
      <c r="E385" s="61"/>
      <c r="F385" s="124"/>
      <c r="G385" s="62"/>
      <c r="H385" s="183"/>
    </row>
    <row r="386" spans="3:8" customFormat="1" ht="15.75" x14ac:dyDescent="0.25">
      <c r="C386" s="200" t="s">
        <v>505</v>
      </c>
      <c r="D386" s="196">
        <f>D381</f>
        <v>2.4</v>
      </c>
      <c r="E386" s="206" t="s">
        <v>494</v>
      </c>
      <c r="F386" s="186"/>
      <c r="G386" s="4"/>
      <c r="H386" s="63"/>
    </row>
    <row r="387" spans="3:8" customFormat="1" ht="15.75" x14ac:dyDescent="0.25">
      <c r="C387" s="200" t="s">
        <v>508</v>
      </c>
      <c r="D387" s="196">
        <f>D382</f>
        <v>3.03</v>
      </c>
      <c r="E387" s="206" t="s">
        <v>494</v>
      </c>
      <c r="F387" s="186" t="s">
        <v>276</v>
      </c>
      <c r="G387" s="210">
        <f>SUM(D386:D387)</f>
        <v>5.43</v>
      </c>
      <c r="H387" s="223" t="s">
        <v>494</v>
      </c>
    </row>
    <row r="388" spans="3:8" customFormat="1" ht="15.75" x14ac:dyDescent="0.25">
      <c r="C388" s="200"/>
      <c r="D388" s="196"/>
      <c r="E388" s="206"/>
      <c r="F388" s="4"/>
      <c r="G388" s="4"/>
      <c r="H388" s="63"/>
    </row>
    <row r="389" spans="3:8" customFormat="1" ht="15" customHeight="1" x14ac:dyDescent="0.25">
      <c r="C389" s="194" t="str">
        <f>Planilha_Orçamentaria!D47</f>
        <v>3.1.9</v>
      </c>
      <c r="D389" s="485" t="str">
        <f>VLOOKUP($C389,Planilha_Orçamentaria!$D$2:$F$169,2,FALSE)</f>
        <v>11.18.040</v>
      </c>
      <c r="E389" s="486"/>
      <c r="F389" s="487" t="str">
        <f>VLOOKUP($C389,Planilha_Orçamentaria!$D$2:$F$169,3,FALSE)</f>
        <v>Lastro de pedra britada</v>
      </c>
      <c r="G389" s="488"/>
      <c r="H389" s="489"/>
    </row>
    <row r="390" spans="3:8" customFormat="1" ht="15.75" x14ac:dyDescent="0.25">
      <c r="C390" s="122"/>
      <c r="D390" s="123"/>
      <c r="E390" s="61"/>
      <c r="F390" s="62" t="s">
        <v>521</v>
      </c>
      <c r="G390" s="62"/>
      <c r="H390" s="183"/>
    </row>
    <row r="391" spans="3:8" customFormat="1" ht="15.6" customHeight="1" x14ac:dyDescent="0.25">
      <c r="C391" s="117"/>
      <c r="D391" s="208" t="s">
        <v>274</v>
      </c>
      <c r="E391" s="4" t="s">
        <v>273</v>
      </c>
      <c r="F391" s="213" t="s">
        <v>500</v>
      </c>
      <c r="G391" s="214"/>
      <c r="H391" s="215"/>
    </row>
    <row r="392" spans="3:8" customFormat="1" ht="15.6" customHeight="1" x14ac:dyDescent="0.25">
      <c r="C392" s="200" t="s">
        <v>6117</v>
      </c>
      <c r="D392" s="184">
        <v>0.5</v>
      </c>
      <c r="E392" s="185">
        <v>0.5</v>
      </c>
      <c r="F392" s="186">
        <f>E392*D392*14*0.03</f>
        <v>0.105</v>
      </c>
      <c r="G392" s="4" t="s">
        <v>494</v>
      </c>
      <c r="H392" s="63"/>
    </row>
    <row r="393" spans="3:8" customFormat="1" ht="15.6" customHeight="1" x14ac:dyDescent="0.25">
      <c r="C393" s="200" t="s">
        <v>6118</v>
      </c>
      <c r="D393" s="184">
        <v>0.5</v>
      </c>
      <c r="E393" s="185">
        <v>1.1000000000000001</v>
      </c>
      <c r="F393" s="186">
        <f>E393*D393*0.03</f>
        <v>1.6500000000000001E-2</v>
      </c>
      <c r="G393" s="4" t="s">
        <v>494</v>
      </c>
      <c r="H393" s="63"/>
    </row>
    <row r="394" spans="3:8" customFormat="1" ht="15.6" customHeight="1" x14ac:dyDescent="0.25">
      <c r="C394" s="200" t="s">
        <v>6119</v>
      </c>
      <c r="D394" s="184">
        <v>0.5</v>
      </c>
      <c r="E394" s="185">
        <v>1.1000000000000001</v>
      </c>
      <c r="F394" s="186">
        <f t="shared" ref="F394:F396" si="14">E394*D394*0.03</f>
        <v>1.6500000000000001E-2</v>
      </c>
      <c r="G394" s="4" t="s">
        <v>494</v>
      </c>
      <c r="H394" s="63"/>
    </row>
    <row r="395" spans="3:8" customFormat="1" ht="15.6" customHeight="1" x14ac:dyDescent="0.25">
      <c r="C395" s="200" t="s">
        <v>6120</v>
      </c>
      <c r="D395" s="184">
        <v>0.5</v>
      </c>
      <c r="E395" s="185">
        <v>0.5</v>
      </c>
      <c r="F395" s="186">
        <f>E395*D395*2*0.03</f>
        <v>1.4999999999999999E-2</v>
      </c>
      <c r="G395" s="4" t="s">
        <v>494</v>
      </c>
      <c r="H395" s="63"/>
    </row>
    <row r="396" spans="3:8" customFormat="1" ht="15.6" customHeight="1" x14ac:dyDescent="0.25">
      <c r="C396" s="200" t="s">
        <v>508</v>
      </c>
      <c r="D396" s="190">
        <v>0.12</v>
      </c>
      <c r="E396" s="191">
        <f>8.82+8.82+1.78+4.93+1.78+8.82+12.12+2.03+7.73+12.12</f>
        <v>68.95</v>
      </c>
      <c r="F396" s="186">
        <f t="shared" si="14"/>
        <v>0.24822000000000002</v>
      </c>
      <c r="G396" s="4" t="s">
        <v>494</v>
      </c>
      <c r="H396" s="63"/>
    </row>
    <row r="397" spans="3:8" customFormat="1" ht="15.6" customHeight="1" x14ac:dyDescent="0.25">
      <c r="C397" s="200"/>
      <c r="D397" s="190"/>
      <c r="E397" s="191"/>
      <c r="F397" s="186"/>
      <c r="G397" s="4"/>
      <c r="H397" s="63"/>
    </row>
    <row r="398" spans="3:8" customFormat="1" ht="15.6" customHeight="1" x14ac:dyDescent="0.25">
      <c r="C398" s="117"/>
      <c r="D398" s="190"/>
      <c r="E398" s="4"/>
      <c r="F398" s="218" t="s">
        <v>276</v>
      </c>
      <c r="G398" s="186">
        <f>SUM(F392:F396)</f>
        <v>0.40122000000000002</v>
      </c>
      <c r="H398" s="63" t="s">
        <v>494</v>
      </c>
    </row>
    <row r="399" spans="3:8" customFormat="1" ht="15.75" x14ac:dyDescent="0.25">
      <c r="C399" s="188"/>
      <c r="D399" s="192"/>
      <c r="E399" s="193"/>
      <c r="F399" s="138"/>
      <c r="G399" s="137"/>
      <c r="H399" s="189"/>
    </row>
    <row r="400" spans="3:8" customFormat="1" ht="30" customHeight="1" x14ac:dyDescent="0.25">
      <c r="C400" s="194" t="str">
        <f>Planilha_Orçamentaria!D48</f>
        <v>3.1.10</v>
      </c>
      <c r="D400" s="485" t="str">
        <f>VLOOKUP($C400,Planilha_Orçamentaria!$D$2:$F$169,2,FALSE)</f>
        <v>12.05.010</v>
      </c>
      <c r="E400" s="486"/>
      <c r="F400" s="487" t="str">
        <f>VLOOKUP($C400,Planilha_Orçamentaria!$D$2:$F$169,3,FALSE)</f>
        <v>Taxa de mobilização e desmobilização de equipamentos para execução de estaca escavada</v>
      </c>
      <c r="G400" s="488"/>
      <c r="H400" s="489"/>
    </row>
    <row r="401" spans="3:8" customFormat="1" ht="15.6" customHeight="1" x14ac:dyDescent="0.25">
      <c r="C401" s="226" t="s">
        <v>518</v>
      </c>
      <c r="D401" s="220"/>
      <c r="E401" s="221"/>
      <c r="F401" s="124"/>
      <c r="G401" s="62"/>
      <c r="H401" s="183"/>
    </row>
    <row r="402" spans="3:8" customFormat="1" ht="15.75" x14ac:dyDescent="0.25">
      <c r="C402" s="117"/>
      <c r="D402" s="196">
        <v>1</v>
      </c>
      <c r="E402" s="206" t="s">
        <v>48</v>
      </c>
      <c r="F402" s="186"/>
      <c r="G402" s="4"/>
      <c r="H402" s="63"/>
    </row>
    <row r="403" spans="3:8" customFormat="1" ht="15.75" x14ac:dyDescent="0.25">
      <c r="C403" s="219"/>
      <c r="D403" s="4"/>
      <c r="E403" s="4"/>
      <c r="F403" s="186"/>
      <c r="G403" s="4"/>
      <c r="H403" s="63"/>
    </row>
    <row r="404" spans="3:8" customFormat="1" ht="15" customHeight="1" x14ac:dyDescent="0.25">
      <c r="C404" s="194" t="str">
        <f>Planilha_Orçamentaria!D49</f>
        <v>3.1.11</v>
      </c>
      <c r="D404" s="485" t="str">
        <f>VLOOKUP($C404,Planilha_Orçamentaria!$D$2:$F$169,2,FALSE)</f>
        <v>12.05.020</v>
      </c>
      <c r="E404" s="486"/>
      <c r="F404" s="487" t="str">
        <f>VLOOKUP($C404,Planilha_Orçamentaria!$D$2:$F$169,3,FALSE)</f>
        <v>Estaca escavada mecanicamente, diâmetro de 25 cm até 20 t</v>
      </c>
      <c r="G404" s="488"/>
      <c r="H404" s="489"/>
    </row>
    <row r="405" spans="3:8" customFormat="1" ht="15.75" x14ac:dyDescent="0.25">
      <c r="C405" s="122"/>
      <c r="D405" s="198" t="s">
        <v>6245</v>
      </c>
      <c r="E405" s="61"/>
      <c r="F405" s="124"/>
      <c r="G405" s="62"/>
      <c r="H405" s="183"/>
    </row>
    <row r="406" spans="3:8" customFormat="1" ht="15.75" x14ac:dyDescent="0.25">
      <c r="C406" s="227"/>
      <c r="D406" s="4"/>
      <c r="E406" s="4" t="s">
        <v>510</v>
      </c>
      <c r="F406" s="213" t="s">
        <v>511</v>
      </c>
      <c r="G406" s="214" t="s">
        <v>501</v>
      </c>
      <c r="H406" s="215"/>
    </row>
    <row r="407" spans="3:8" customFormat="1" ht="15.75" x14ac:dyDescent="0.25">
      <c r="C407" s="219" t="s">
        <v>519</v>
      </c>
      <c r="D407" s="4"/>
      <c r="E407" s="217">
        <v>20</v>
      </c>
      <c r="F407" s="217">
        <v>6</v>
      </c>
      <c r="G407" s="210">
        <f>F407*E407</f>
        <v>120</v>
      </c>
      <c r="H407" s="63" t="s">
        <v>275</v>
      </c>
    </row>
    <row r="408" spans="3:8" customFormat="1" ht="15.75" x14ac:dyDescent="0.25">
      <c r="C408" s="200"/>
      <c r="D408" s="216"/>
      <c r="E408" s="217"/>
      <c r="F408" s="217"/>
      <c r="G408" s="214"/>
      <c r="H408" s="215"/>
    </row>
    <row r="409" spans="3:8" customFormat="1" ht="15.75" x14ac:dyDescent="0.25">
      <c r="C409" s="200"/>
      <c r="D409" s="216"/>
      <c r="E409" s="217"/>
      <c r="F409" s="186" t="s">
        <v>276</v>
      </c>
      <c r="G409" s="186">
        <f>SUM(G407:G407)</f>
        <v>120</v>
      </c>
      <c r="H409" s="228" t="s">
        <v>275</v>
      </c>
    </row>
    <row r="410" spans="3:8" customFormat="1" ht="15.75" x14ac:dyDescent="0.25">
      <c r="C410" s="200"/>
      <c r="D410" s="216"/>
      <c r="E410" s="217"/>
      <c r="F410" s="186"/>
      <c r="G410" s="186"/>
      <c r="H410" s="228"/>
    </row>
    <row r="411" spans="3:8" customFormat="1" ht="30" customHeight="1" x14ac:dyDescent="0.25">
      <c r="C411" s="231" t="str">
        <f>Planilha_Orçamentaria!D50</f>
        <v>3.1.12</v>
      </c>
      <c r="D411" s="485" t="str">
        <f>VLOOKUP($C411,Planilha_Orçamentaria!$D$2:$F$169,2,FALSE)</f>
        <v>32.16.010</v>
      </c>
      <c r="E411" s="486"/>
      <c r="F411" s="487" t="str">
        <f>VLOOKUP($C411,Planilha_Orçamentaria!$D$2:$F$169,3,FALSE)</f>
        <v>Impermeabilização em pintura de asfalto oxidado com solventes orgânicos, sobre massa</v>
      </c>
      <c r="G411" s="488"/>
      <c r="H411" s="489"/>
    </row>
    <row r="412" spans="3:8" customFormat="1" ht="15.75" x14ac:dyDescent="0.25">
      <c r="C412" s="122"/>
      <c r="D412" s="198" t="s">
        <v>6245</v>
      </c>
      <c r="E412" s="61"/>
      <c r="F412" s="124"/>
      <c r="G412" s="62"/>
      <c r="H412" s="183"/>
    </row>
    <row r="413" spans="3:8" customFormat="1" ht="15.75" x14ac:dyDescent="0.25">
      <c r="C413" s="200" t="s">
        <v>505</v>
      </c>
      <c r="D413" s="196">
        <v>18.88</v>
      </c>
      <c r="E413" s="206" t="s">
        <v>493</v>
      </c>
      <c r="F413" s="186"/>
      <c r="G413" s="4"/>
      <c r="H413" s="63"/>
    </row>
    <row r="414" spans="3:8" customFormat="1" ht="15.75" x14ac:dyDescent="0.25">
      <c r="C414" s="200" t="s">
        <v>508</v>
      </c>
      <c r="D414" s="187">
        <v>64.540000000000006</v>
      </c>
      <c r="E414" s="206" t="s">
        <v>493</v>
      </c>
      <c r="F414" s="186" t="s">
        <v>276</v>
      </c>
      <c r="G414" s="210">
        <f>SUM(D413:D415)</f>
        <v>88.69</v>
      </c>
      <c r="H414" s="63" t="s">
        <v>493</v>
      </c>
    </row>
    <row r="415" spans="3:8" customFormat="1" ht="15.75" x14ac:dyDescent="0.25">
      <c r="C415" s="200" t="s">
        <v>15318</v>
      </c>
      <c r="D415" s="187">
        <v>5.27</v>
      </c>
      <c r="E415" s="206" t="s">
        <v>493</v>
      </c>
      <c r="F415" s="186"/>
      <c r="G415" s="210"/>
      <c r="H415" s="63"/>
    </row>
    <row r="416" spans="3:8" customFormat="1" ht="15.75" x14ac:dyDescent="0.25">
      <c r="C416" s="200"/>
      <c r="D416" s="216"/>
      <c r="E416" s="217"/>
      <c r="F416" s="186"/>
      <c r="G416" s="186"/>
      <c r="H416" s="228"/>
    </row>
    <row r="417" spans="3:8" ht="15" customHeight="1" x14ac:dyDescent="0.2">
      <c r="C417" s="203" t="str">
        <f>Planilha_Orçamentaria!D53</f>
        <v>4.1</v>
      </c>
      <c r="D417" s="485" t="str">
        <f>VLOOKUP($C417,Planilha_Orçamentaria!$D$2:$F$169,2,FALSE)</f>
        <v>02.10.020</v>
      </c>
      <c r="E417" s="486"/>
      <c r="F417" s="487" t="str">
        <f>VLOOKUP($C417,Planilha_Orçamentaria!$D$2:$F$169,3,FALSE)</f>
        <v>Locação de obra de edificação</v>
      </c>
      <c r="G417" s="488"/>
      <c r="H417" s="489"/>
    </row>
    <row r="418" spans="3:8" x14ac:dyDescent="0.2">
      <c r="C418" s="212"/>
      <c r="D418" s="208" t="s">
        <v>274</v>
      </c>
      <c r="E418" s="4" t="s">
        <v>273</v>
      </c>
      <c r="F418" s="213" t="s">
        <v>504</v>
      </c>
      <c r="G418" s="214"/>
      <c r="H418" s="183"/>
    </row>
    <row r="419" spans="3:8" x14ac:dyDescent="0.2">
      <c r="C419" s="238"/>
      <c r="D419" s="209">
        <v>1.4</v>
      </c>
      <c r="E419" s="210">
        <v>1.4</v>
      </c>
      <c r="F419" s="213">
        <f>E419*D419</f>
        <v>1.9599999999999997</v>
      </c>
      <c r="G419" s="3" t="s">
        <v>493</v>
      </c>
      <c r="H419" s="63"/>
    </row>
    <row r="420" spans="3:8" x14ac:dyDescent="0.2">
      <c r="C420" s="188"/>
      <c r="D420" s="192"/>
      <c r="E420" s="193"/>
      <c r="F420" s="138"/>
      <c r="G420" s="137"/>
      <c r="H420" s="189"/>
    </row>
    <row r="421" spans="3:8" ht="15" customHeight="1" x14ac:dyDescent="0.2">
      <c r="C421" s="203" t="str">
        <f>Planilha_Orçamentaria!D54</f>
        <v>4.2</v>
      </c>
      <c r="D421" s="485" t="str">
        <f>VLOOKUP($C421,Planilha_Orçamentaria!$D$2:$F$169,2,FALSE)</f>
        <v>06.01.020</v>
      </c>
      <c r="E421" s="486"/>
      <c r="F421" s="487" t="str">
        <f>VLOOKUP($C421,Planilha_Orçamentaria!$D$2:$F$169,3,FALSE)</f>
        <v>Escavação manual em solo de 1ª e 2ª categoria em campo aberto</v>
      </c>
      <c r="G421" s="488"/>
      <c r="H421" s="489"/>
    </row>
    <row r="422" spans="3:8" x14ac:dyDescent="0.2">
      <c r="C422" s="212" t="s">
        <v>511</v>
      </c>
      <c r="D422" s="208" t="s">
        <v>274</v>
      </c>
      <c r="E422" s="4" t="s">
        <v>273</v>
      </c>
      <c r="F422" s="213" t="s">
        <v>496</v>
      </c>
      <c r="G422" s="214"/>
      <c r="H422" s="503" t="s">
        <v>522</v>
      </c>
    </row>
    <row r="423" spans="3:8" x14ac:dyDescent="0.2">
      <c r="C423" s="238">
        <v>0.7</v>
      </c>
      <c r="D423" s="209">
        <f>1.4+0.25+0.25</f>
        <v>1.9</v>
      </c>
      <c r="E423" s="209">
        <f>1.4+0.25+0.25</f>
        <v>1.9</v>
      </c>
      <c r="F423" s="186">
        <f>C423*E423*D423</f>
        <v>2.5269999999999997</v>
      </c>
      <c r="G423" s="3" t="s">
        <v>494</v>
      </c>
      <c r="H423" s="503"/>
    </row>
    <row r="424" spans="3:8" x14ac:dyDescent="0.2">
      <c r="C424" s="188"/>
      <c r="D424" s="192"/>
      <c r="E424" s="193"/>
      <c r="F424" s="138"/>
      <c r="G424" s="137"/>
      <c r="H424" s="189"/>
    </row>
    <row r="425" spans="3:8" x14ac:dyDescent="0.2">
      <c r="C425" s="203" t="str">
        <f>Planilha_Orçamentaria!D55</f>
        <v>4.3</v>
      </c>
      <c r="D425" s="485" t="str">
        <f>VLOOKUP($C425,Planilha_Orçamentaria!$D$2:$F$169,2,FALSE)</f>
        <v>06.11.040</v>
      </c>
      <c r="E425" s="486"/>
      <c r="F425" s="487" t="str">
        <f>VLOOKUP($C425,Planilha_Orçamentaria!$D$2:$F$169,3,FALSE)</f>
        <v>Reaterro manual apiloado sem controle de compactação</v>
      </c>
      <c r="G425" s="488"/>
      <c r="H425" s="489"/>
    </row>
    <row r="426" spans="3:8" x14ac:dyDescent="0.2">
      <c r="C426" s="212" t="s">
        <v>511</v>
      </c>
      <c r="D426" s="208" t="s">
        <v>274</v>
      </c>
      <c r="E426" s="4" t="s">
        <v>273</v>
      </c>
      <c r="F426" s="213" t="s">
        <v>496</v>
      </c>
      <c r="G426" s="214"/>
      <c r="H426" s="503" t="s">
        <v>523</v>
      </c>
    </row>
    <row r="427" spans="3:8" x14ac:dyDescent="0.2">
      <c r="C427" s="238">
        <v>0.7</v>
      </c>
      <c r="D427" s="209">
        <v>0.5</v>
      </c>
      <c r="E427" s="210">
        <v>0.5</v>
      </c>
      <c r="F427" s="186">
        <f>C427*E427*D427</f>
        <v>0.17499999999999999</v>
      </c>
      <c r="G427" s="3" t="s">
        <v>494</v>
      </c>
      <c r="H427" s="503"/>
    </row>
    <row r="428" spans="3:8" x14ac:dyDescent="0.2">
      <c r="C428" s="117"/>
      <c r="D428" s="190"/>
      <c r="E428" s="191"/>
      <c r="F428" s="186"/>
      <c r="H428" s="63"/>
    </row>
    <row r="429" spans="3:8" x14ac:dyDescent="0.2">
      <c r="C429" s="5" t="str">
        <f>Planilha_Orçamentaria!D56</f>
        <v>4.4</v>
      </c>
      <c r="D429" s="485" t="str">
        <f>VLOOKUP($C429,Planilha_Orçamentaria!$D$2:$F$169,2,FALSE)</f>
        <v>09.01.020</v>
      </c>
      <c r="E429" s="486"/>
      <c r="F429" s="487" t="str">
        <f>VLOOKUP($C429,Planilha_Orçamentaria!$D$2:$F$169,3,FALSE)</f>
        <v>Forma em madeira comum para fundação</v>
      </c>
      <c r="G429" s="488"/>
      <c r="H429" s="489"/>
    </row>
    <row r="430" spans="3:8" x14ac:dyDescent="0.2">
      <c r="C430" s="122"/>
      <c r="D430" s="198" t="s">
        <v>6248</v>
      </c>
      <c r="E430" s="61"/>
      <c r="F430" s="124"/>
      <c r="G430" s="62"/>
      <c r="H430" s="183"/>
    </row>
    <row r="431" spans="3:8" ht="15" customHeight="1" x14ac:dyDescent="0.2">
      <c r="C431" s="117"/>
      <c r="D431" s="190"/>
      <c r="E431" s="229">
        <v>3.64</v>
      </c>
      <c r="F431" s="230" t="s">
        <v>493</v>
      </c>
      <c r="H431" s="63"/>
    </row>
    <row r="432" spans="3:8" x14ac:dyDescent="0.2">
      <c r="C432" s="188"/>
      <c r="D432" s="192"/>
      <c r="E432" s="193"/>
      <c r="F432" s="138"/>
      <c r="G432" s="137"/>
      <c r="H432" s="189"/>
    </row>
    <row r="433" spans="3:8" x14ac:dyDescent="0.2">
      <c r="C433" s="5" t="str">
        <f>Planilha_Orçamentaria!D57</f>
        <v>4.5</v>
      </c>
      <c r="D433" s="485" t="str">
        <f>VLOOKUP($C433,Planilha_Orçamentaria!$D$2:$F$169,2,FALSE)</f>
        <v>10.01.040</v>
      </c>
      <c r="E433" s="486"/>
      <c r="F433" s="487" t="str">
        <f>VLOOKUP($C433,Planilha_Orçamentaria!$D$2:$F$169,3,FALSE)</f>
        <v>Armadura em barra de aço CA-50 (A ou B) fyk = 500 MPa</v>
      </c>
      <c r="G433" s="488"/>
      <c r="H433" s="489"/>
    </row>
    <row r="434" spans="3:8" x14ac:dyDescent="0.2">
      <c r="C434" s="122"/>
      <c r="D434" s="198" t="s">
        <v>6248</v>
      </c>
      <c r="E434" s="61"/>
      <c r="F434" s="124"/>
      <c r="G434" s="62"/>
      <c r="H434" s="183"/>
    </row>
    <row r="435" spans="3:8" x14ac:dyDescent="0.2">
      <c r="C435" s="117"/>
      <c r="D435" s="190"/>
      <c r="E435" s="229">
        <v>15.07</v>
      </c>
      <c r="F435" s="230" t="s">
        <v>498</v>
      </c>
      <c r="H435" s="63"/>
    </row>
    <row r="436" spans="3:8" x14ac:dyDescent="0.2">
      <c r="C436" s="188"/>
      <c r="D436" s="192"/>
      <c r="E436" s="193"/>
      <c r="F436" s="138"/>
      <c r="G436" s="137"/>
      <c r="H436" s="189"/>
    </row>
    <row r="437" spans="3:8" x14ac:dyDescent="0.2">
      <c r="C437" s="5" t="str">
        <f>Planilha_Orçamentaria!D58</f>
        <v>4.6</v>
      </c>
      <c r="D437" s="485" t="str">
        <f>VLOOKUP($C437,Planilha_Orçamentaria!$D$2:$F$169,2,FALSE)</f>
        <v>10.01.060</v>
      </c>
      <c r="E437" s="486"/>
      <c r="F437" s="487" t="str">
        <f>VLOOKUP($C437,Planilha_Orçamentaria!$D$2:$F$169,3,FALSE)</f>
        <v>Armadura em barra de aço CA-60 (A ou B) fyk = 600 MPa</v>
      </c>
      <c r="G437" s="488"/>
      <c r="H437" s="489"/>
    </row>
    <row r="438" spans="3:8" x14ac:dyDescent="0.2">
      <c r="C438" s="122"/>
      <c r="D438" s="198" t="s">
        <v>6248</v>
      </c>
      <c r="E438" s="61"/>
      <c r="F438" s="124"/>
      <c r="G438" s="62"/>
      <c r="H438" s="183"/>
    </row>
    <row r="439" spans="3:8" x14ac:dyDescent="0.2">
      <c r="C439" s="117"/>
      <c r="D439" s="190"/>
      <c r="E439" s="229">
        <v>18.260000000000002</v>
      </c>
      <c r="F439" s="230" t="s">
        <v>498</v>
      </c>
      <c r="H439" s="63"/>
    </row>
    <row r="440" spans="3:8" x14ac:dyDescent="0.2">
      <c r="C440" s="188"/>
      <c r="D440" s="192"/>
      <c r="E440" s="193"/>
      <c r="F440" s="138"/>
      <c r="G440" s="137"/>
      <c r="H440" s="189"/>
    </row>
    <row r="441" spans="3:8" ht="15" customHeight="1" x14ac:dyDescent="0.2">
      <c r="C441" s="5" t="str">
        <f>Planilha_Orçamentaria!D59</f>
        <v>4.7</v>
      </c>
      <c r="D441" s="485" t="str">
        <f>VLOOKUP($C441,Planilha_Orçamentaria!$D$2:$F$169,2,FALSE)</f>
        <v>11.01.130</v>
      </c>
      <c r="E441" s="486"/>
      <c r="F441" s="487" t="str">
        <f>VLOOKUP($C441,Planilha_Orçamentaria!$D$2:$F$169,3,FALSE)</f>
        <v>Concreto usinado, fck = 25 MPa</v>
      </c>
      <c r="G441" s="488"/>
      <c r="H441" s="489"/>
    </row>
    <row r="442" spans="3:8" x14ac:dyDescent="0.2">
      <c r="C442" s="122"/>
      <c r="D442" s="198" t="s">
        <v>6248</v>
      </c>
      <c r="E442" s="61"/>
      <c r="F442" s="124"/>
      <c r="G442" s="62"/>
      <c r="H442" s="183"/>
    </row>
    <row r="443" spans="3:8" x14ac:dyDescent="0.2">
      <c r="C443" s="117"/>
      <c r="D443" s="190"/>
      <c r="E443" s="229">
        <v>1.27</v>
      </c>
      <c r="F443" s="230" t="s">
        <v>494</v>
      </c>
      <c r="H443" s="63"/>
    </row>
    <row r="444" spans="3:8" x14ac:dyDescent="0.2">
      <c r="C444" s="188"/>
      <c r="D444" s="192"/>
      <c r="E444" s="193"/>
      <c r="F444" s="138"/>
      <c r="G444" s="137"/>
      <c r="H444" s="189"/>
    </row>
    <row r="445" spans="3:8" x14ac:dyDescent="0.2">
      <c r="C445" s="5" t="str">
        <f>Planilha_Orçamentaria!D60</f>
        <v>4.8</v>
      </c>
      <c r="D445" s="485" t="str">
        <f>VLOOKUP($C445,Planilha_Orçamentaria!$D$2:$F$169,2,FALSE)</f>
        <v>11.16.040</v>
      </c>
      <c r="E445" s="486"/>
      <c r="F445" s="487" t="str">
        <f>VLOOKUP($C445,Planilha_Orçamentaria!$D$2:$F$169,3,FALSE)</f>
        <v>Lançamento e adensamento de concreto ou massa em fundação</v>
      </c>
      <c r="G445" s="488"/>
      <c r="H445" s="489"/>
    </row>
    <row r="446" spans="3:8" x14ac:dyDescent="0.2">
      <c r="C446" s="122"/>
      <c r="D446" s="198" t="s">
        <v>6248</v>
      </c>
      <c r="E446" s="61"/>
      <c r="F446" s="124"/>
      <c r="G446" s="62"/>
      <c r="H446" s="183"/>
    </row>
    <row r="447" spans="3:8" x14ac:dyDescent="0.2">
      <c r="C447" s="117"/>
      <c r="D447" s="190"/>
      <c r="E447" s="229">
        <v>1.27</v>
      </c>
      <c r="F447" s="230" t="s">
        <v>494</v>
      </c>
      <c r="H447" s="63"/>
    </row>
    <row r="448" spans="3:8" x14ac:dyDescent="0.2">
      <c r="C448" s="188"/>
      <c r="D448" s="192"/>
      <c r="E448" s="193"/>
      <c r="F448" s="138"/>
      <c r="G448" s="137"/>
      <c r="H448" s="189"/>
    </row>
    <row r="449" spans="3:8" x14ac:dyDescent="0.2">
      <c r="C449" s="5" t="str">
        <f>Planilha_Orçamentaria!D61</f>
        <v>4.9</v>
      </c>
      <c r="D449" s="485" t="str">
        <f>VLOOKUP($C449,Planilha_Orçamentaria!$D$2:$F$169,2,FALSE)</f>
        <v>11.18.040</v>
      </c>
      <c r="E449" s="486"/>
      <c r="F449" s="487" t="str">
        <f>VLOOKUP($C449,Planilha_Orçamentaria!$D$2:$F$169,3,FALSE)</f>
        <v>Lastro de pedra britada</v>
      </c>
      <c r="G449" s="488"/>
      <c r="H449" s="489"/>
    </row>
    <row r="450" spans="3:8" x14ac:dyDescent="0.2">
      <c r="C450" s="122"/>
      <c r="D450" s="123"/>
      <c r="E450" s="61"/>
      <c r="F450" s="62" t="s">
        <v>524</v>
      </c>
      <c r="G450" s="62"/>
      <c r="H450" s="183"/>
    </row>
    <row r="451" spans="3:8" ht="15" customHeight="1" x14ac:dyDescent="0.2">
      <c r="C451" s="117"/>
      <c r="D451" s="208" t="s">
        <v>274</v>
      </c>
      <c r="E451" s="4" t="s">
        <v>273</v>
      </c>
      <c r="F451" s="213" t="s">
        <v>500</v>
      </c>
      <c r="G451" s="214"/>
      <c r="H451" s="215"/>
    </row>
    <row r="452" spans="3:8" x14ac:dyDescent="0.2">
      <c r="C452" s="200" t="s">
        <v>520</v>
      </c>
      <c r="D452" s="184">
        <v>1.4</v>
      </c>
      <c r="E452" s="185">
        <v>1.4</v>
      </c>
      <c r="F452" s="186">
        <f>D452*E452*0.03</f>
        <v>5.8799999999999991E-2</v>
      </c>
      <c r="G452" s="4" t="s">
        <v>494</v>
      </c>
      <c r="H452" s="63"/>
    </row>
    <row r="453" spans="3:8" x14ac:dyDescent="0.2">
      <c r="C453" s="117"/>
      <c r="D453" s="190"/>
      <c r="E453" s="187"/>
      <c r="F453" s="186"/>
      <c r="H453" s="63"/>
    </row>
    <row r="454" spans="3:8" ht="30" customHeight="1" x14ac:dyDescent="0.2">
      <c r="C454" s="5" t="str">
        <f>Planilha_Orçamentaria!D62</f>
        <v>4.10</v>
      </c>
      <c r="D454" s="485" t="str">
        <f>VLOOKUP($C454,Planilha_Orçamentaria!$D$2:$F$169,2,FALSE)</f>
        <v>12.05.010</v>
      </c>
      <c r="E454" s="486"/>
      <c r="F454" s="487" t="str">
        <f>VLOOKUP($C454,Planilha_Orçamentaria!$D$2:$F$169,3,FALSE)</f>
        <v>Taxa de mobilização e desmobilização de equipamentos para execução de estaca escavada</v>
      </c>
      <c r="G454" s="488"/>
      <c r="H454" s="489"/>
    </row>
    <row r="455" spans="3:8" x14ac:dyDescent="0.2">
      <c r="C455" s="122"/>
      <c r="D455" s="220" t="s">
        <v>525</v>
      </c>
      <c r="E455" s="221"/>
      <c r="F455" s="124"/>
      <c r="G455" s="62"/>
      <c r="H455" s="183"/>
    </row>
    <row r="456" spans="3:8" x14ac:dyDescent="0.2">
      <c r="C456" s="117"/>
      <c r="D456" s="196">
        <v>1</v>
      </c>
      <c r="E456" s="206" t="s">
        <v>48</v>
      </c>
      <c r="F456" s="186"/>
      <c r="H456" s="63"/>
    </row>
    <row r="457" spans="3:8" x14ac:dyDescent="0.2">
      <c r="C457" s="188"/>
      <c r="D457" s="192"/>
      <c r="E457" s="193"/>
      <c r="F457" s="138"/>
      <c r="G457" s="137"/>
      <c r="H457" s="189"/>
    </row>
    <row r="458" spans="3:8" x14ac:dyDescent="0.2">
      <c r="C458" s="5" t="str">
        <f>Planilha_Orçamentaria!D63</f>
        <v>4.11</v>
      </c>
      <c r="D458" s="485" t="str">
        <f>VLOOKUP($C458,Planilha_Orçamentaria!$D$2:$F$169,2,FALSE)</f>
        <v>12.05.030</v>
      </c>
      <c r="E458" s="486"/>
      <c r="F458" s="487" t="str">
        <f>VLOOKUP($C458,Planilha_Orçamentaria!$D$2:$F$169,3,FALSE)</f>
        <v>Estaca escavada mecanicamente, diâmetro de 30 cm até 30 t</v>
      </c>
      <c r="G458" s="488"/>
      <c r="H458" s="489"/>
    </row>
    <row r="459" spans="3:8" ht="15" customHeight="1" x14ac:dyDescent="0.2">
      <c r="C459" s="122"/>
      <c r="D459" s="198" t="s">
        <v>6248</v>
      </c>
      <c r="E459" s="61"/>
      <c r="F459" s="124"/>
      <c r="G459" s="62"/>
      <c r="H459" s="183"/>
    </row>
    <row r="460" spans="3:8" x14ac:dyDescent="0.2">
      <c r="C460" s="212"/>
      <c r="D460" s="232" t="s">
        <v>510</v>
      </c>
      <c r="E460" s="4" t="s">
        <v>273</v>
      </c>
      <c r="F460" s="213" t="s">
        <v>501</v>
      </c>
      <c r="G460" s="214"/>
      <c r="H460" s="215"/>
    </row>
    <row r="461" spans="3:8" x14ac:dyDescent="0.2">
      <c r="C461" s="117"/>
      <c r="D461" s="184">
        <v>4</v>
      </c>
      <c r="E461" s="185">
        <v>8</v>
      </c>
      <c r="F461" s="186">
        <f>E461*D461</f>
        <v>32</v>
      </c>
      <c r="G461" s="4" t="s">
        <v>275</v>
      </c>
      <c r="H461" s="63"/>
    </row>
    <row r="462" spans="3:8" x14ac:dyDescent="0.2">
      <c r="C462" s="188"/>
      <c r="D462" s="192"/>
      <c r="E462" s="193"/>
      <c r="F462" s="138"/>
      <c r="G462" s="137"/>
      <c r="H462" s="189"/>
    </row>
    <row r="463" spans="3:8" ht="30" customHeight="1" x14ac:dyDescent="0.2">
      <c r="C463" s="5" t="str">
        <f>Planilha_Orçamentaria!D64</f>
        <v>4.12</v>
      </c>
      <c r="D463" s="485" t="str">
        <f>VLOOKUP($C463,Planilha_Orçamentaria!$D$2:$F$169,2,FALSE)</f>
        <v>32.16.010</v>
      </c>
      <c r="E463" s="486"/>
      <c r="F463" s="487" t="str">
        <f>VLOOKUP($C463,Planilha_Orçamentaria!$D$2:$F$169,3,FALSE)</f>
        <v>Impermeabilização em pintura de asfalto oxidado com solventes orgânicos, sobre massa</v>
      </c>
      <c r="G463" s="488"/>
      <c r="H463" s="489"/>
    </row>
    <row r="464" spans="3:8" x14ac:dyDescent="0.2">
      <c r="C464" s="122"/>
      <c r="D464" s="198" t="s">
        <v>6248</v>
      </c>
      <c r="E464" s="61"/>
      <c r="F464" s="124"/>
      <c r="G464" s="62"/>
      <c r="H464" s="183"/>
    </row>
    <row r="465" spans="3:8" x14ac:dyDescent="0.2">
      <c r="C465" s="117"/>
      <c r="D465" s="190"/>
      <c r="E465" s="229">
        <v>3.64</v>
      </c>
      <c r="F465" s="230" t="s">
        <v>493</v>
      </c>
      <c r="H465" s="63"/>
    </row>
    <row r="466" spans="3:8" x14ac:dyDescent="0.2">
      <c r="C466" s="188"/>
      <c r="D466" s="192"/>
      <c r="E466" s="193"/>
      <c r="F466" s="138"/>
      <c r="G466" s="137"/>
      <c r="H466" s="189"/>
    </row>
    <row r="467" spans="3:8" ht="15" customHeight="1" x14ac:dyDescent="0.2">
      <c r="C467" s="5" t="str">
        <f>Planilha_Orçamentaria!D65</f>
        <v>4.13</v>
      </c>
      <c r="D467" s="485"/>
      <c r="E467" s="486"/>
      <c r="F467" s="487" t="str">
        <f>VLOOKUP($C467,Planilha_Orçamentaria!$D$2:$F$169,3,FALSE)</f>
        <v>Reservatório metálico taça coluna seca - 5m³</v>
      </c>
      <c r="G467" s="488"/>
      <c r="H467" s="489"/>
    </row>
    <row r="468" spans="3:8" x14ac:dyDescent="0.2">
      <c r="C468" s="122"/>
      <c r="D468" s="198" t="s">
        <v>6241</v>
      </c>
      <c r="E468" s="61"/>
      <c r="F468" s="124"/>
      <c r="G468" s="62"/>
      <c r="H468" s="183"/>
    </row>
    <row r="469" spans="3:8" x14ac:dyDescent="0.2">
      <c r="C469" s="117"/>
      <c r="D469" s="190"/>
      <c r="E469" s="229">
        <v>1</v>
      </c>
      <c r="F469" s="230" t="s">
        <v>516</v>
      </c>
      <c r="H469" s="63"/>
    </row>
    <row r="470" spans="3:8" x14ac:dyDescent="0.2">
      <c r="C470" s="117"/>
      <c r="D470" s="190"/>
      <c r="E470" s="229"/>
      <c r="F470" s="230"/>
      <c r="H470" s="63"/>
    </row>
    <row r="471" spans="3:8" ht="30" customHeight="1" x14ac:dyDescent="0.2">
      <c r="C471" s="203" t="str">
        <f>Planilha_Orçamentaria!D68</f>
        <v>5.1</v>
      </c>
      <c r="D471" s="485" t="str">
        <f>VLOOKUP($C471,Planilha_Orçamentaria!$D$2:$F$169,2,FALSE)</f>
        <v>03.07.010</v>
      </c>
      <c r="E471" s="486"/>
      <c r="F471" s="487" t="str">
        <f>VLOOKUP($C471,Planilha_Orçamentaria!$D$2:$F$169,3,FALSE)</f>
        <v>Demolição (levantamento) mecanizada de pavimento asfáltico, inclusive carregamento, transporte até 1 quilômetro e descarregamento</v>
      </c>
      <c r="G471" s="488"/>
      <c r="H471" s="489"/>
    </row>
    <row r="472" spans="3:8" x14ac:dyDescent="0.2">
      <c r="C472" s="117"/>
      <c r="D472" s="184" t="s">
        <v>512</v>
      </c>
      <c r="E472" s="191" t="s">
        <v>273</v>
      </c>
      <c r="F472" s="186" t="s">
        <v>504</v>
      </c>
      <c r="H472" s="63"/>
    </row>
    <row r="473" spans="3:8" x14ac:dyDescent="0.2">
      <c r="C473" s="117"/>
      <c r="D473" s="184">
        <v>1</v>
      </c>
      <c r="E473" s="191">
        <v>6.74</v>
      </c>
      <c r="F473" s="186">
        <f>E473*D473</f>
        <v>6.74</v>
      </c>
      <c r="G473" s="4" t="s">
        <v>493</v>
      </c>
      <c r="H473" s="63"/>
    </row>
    <row r="474" spans="3:8" x14ac:dyDescent="0.2">
      <c r="C474" s="117"/>
      <c r="D474" s="184">
        <v>1</v>
      </c>
      <c r="E474" s="191">
        <v>5.14</v>
      </c>
      <c r="F474" s="186">
        <f>E474*D474</f>
        <v>5.14</v>
      </c>
      <c r="G474" s="4" t="s">
        <v>493</v>
      </c>
      <c r="H474" s="63"/>
    </row>
    <row r="475" spans="3:8" ht="15" customHeight="1" x14ac:dyDescent="0.2">
      <c r="C475" s="117"/>
      <c r="D475" s="184"/>
      <c r="E475" s="191"/>
      <c r="F475" s="186"/>
      <c r="H475" s="63"/>
    </row>
    <row r="476" spans="3:8" x14ac:dyDescent="0.2">
      <c r="C476" s="117"/>
      <c r="D476" s="184"/>
      <c r="E476" s="191"/>
      <c r="F476" s="186" t="s">
        <v>276</v>
      </c>
      <c r="G476" s="210">
        <f>SUM(F473:F474)</f>
        <v>11.879999999999999</v>
      </c>
      <c r="H476" s="63" t="s">
        <v>493</v>
      </c>
    </row>
    <row r="477" spans="3:8" x14ac:dyDescent="0.2">
      <c r="C477" s="188"/>
      <c r="D477" s="192"/>
      <c r="E477" s="193"/>
      <c r="F477" s="138"/>
      <c r="G477" s="137"/>
      <c r="H477" s="189"/>
    </row>
    <row r="478" spans="3:8" x14ac:dyDescent="0.2">
      <c r="C478" s="5" t="str">
        <f>Planilha_Orçamentaria!D69</f>
        <v>5.2</v>
      </c>
      <c r="D478" s="485" t="str">
        <f>VLOOKUP($C478,Planilha_Orçamentaria!$D$2:$F$169,2,FALSE)</f>
        <v>06.01.020</v>
      </c>
      <c r="E478" s="486"/>
      <c r="F478" s="487" t="str">
        <f>VLOOKUP($C478,Planilha_Orçamentaria!$D$2:$F$169,3,FALSE)</f>
        <v>Escavação manual em solo de 1ª e 2ª categoria em campo aberto</v>
      </c>
      <c r="G478" s="488"/>
      <c r="H478" s="489"/>
    </row>
    <row r="479" spans="3:8" x14ac:dyDescent="0.2">
      <c r="C479" s="122"/>
      <c r="D479" s="198" t="s">
        <v>550</v>
      </c>
      <c r="E479" s="61"/>
      <c r="F479" s="124"/>
      <c r="G479" s="62"/>
      <c r="H479" s="183"/>
    </row>
    <row r="480" spans="3:8" x14ac:dyDescent="0.2">
      <c r="C480" s="219"/>
      <c r="D480" s="208" t="s">
        <v>510</v>
      </c>
      <c r="E480" s="208" t="s">
        <v>274</v>
      </c>
      <c r="F480" s="4" t="s">
        <v>511</v>
      </c>
      <c r="G480" s="213" t="s">
        <v>496</v>
      </c>
      <c r="H480" s="215"/>
    </row>
    <row r="481" spans="3:8" x14ac:dyDescent="0.2">
      <c r="C481" s="205"/>
      <c r="D481" s="209">
        <v>12</v>
      </c>
      <c r="E481" s="217">
        <v>1</v>
      </c>
      <c r="F481" s="217">
        <v>1.2</v>
      </c>
      <c r="G481" s="213">
        <f>(E481*2)*F481*D481</f>
        <v>28.799999999999997</v>
      </c>
      <c r="H481" s="228" t="s">
        <v>494</v>
      </c>
    </row>
    <row r="482" spans="3:8" x14ac:dyDescent="0.2">
      <c r="C482" s="205"/>
      <c r="D482" s="209"/>
      <c r="E482" s="217"/>
      <c r="F482" s="217"/>
      <c r="G482" s="213"/>
      <c r="H482" s="228"/>
    </row>
    <row r="483" spans="3:8" ht="15" customHeight="1" x14ac:dyDescent="0.2">
      <c r="C483" s="205"/>
      <c r="D483" s="232" t="s">
        <v>6165</v>
      </c>
      <c r="F483" s="213"/>
      <c r="G483" s="186"/>
      <c r="H483" s="228"/>
    </row>
    <row r="484" spans="3:8" x14ac:dyDescent="0.2">
      <c r="C484" s="205"/>
      <c r="D484" s="202" t="s">
        <v>273</v>
      </c>
      <c r="E484" s="208" t="s">
        <v>274</v>
      </c>
      <c r="F484" s="4" t="s">
        <v>511</v>
      </c>
      <c r="G484" s="213" t="s">
        <v>496</v>
      </c>
      <c r="H484" s="63"/>
    </row>
    <row r="485" spans="3:8" x14ac:dyDescent="0.2">
      <c r="C485" s="205"/>
      <c r="D485" s="209">
        <v>2.5499999999999998</v>
      </c>
      <c r="E485" s="217">
        <f>0.35+0.15+0.15</f>
        <v>0.65</v>
      </c>
      <c r="F485" s="217">
        <v>0.4</v>
      </c>
      <c r="G485" s="186">
        <f t="shared" ref="G485:G488" si="15">(E485*2)*F485*D485</f>
        <v>1.3259999999999998</v>
      </c>
      <c r="H485" s="228" t="s">
        <v>494</v>
      </c>
    </row>
    <row r="486" spans="3:8" x14ac:dyDescent="0.2">
      <c r="C486" s="205"/>
      <c r="D486" s="209">
        <v>21.16</v>
      </c>
      <c r="E486" s="217">
        <f t="shared" ref="E486:E489" si="16">0.35+0.15+0.15</f>
        <v>0.65</v>
      </c>
      <c r="F486" s="217">
        <v>0.45</v>
      </c>
      <c r="G486" s="186">
        <f t="shared" si="15"/>
        <v>12.378600000000002</v>
      </c>
      <c r="H486" s="228" t="s">
        <v>494</v>
      </c>
    </row>
    <row r="487" spans="3:8" x14ac:dyDescent="0.2">
      <c r="C487" s="205"/>
      <c r="D487" s="209">
        <v>31.64</v>
      </c>
      <c r="E487" s="217">
        <f t="shared" si="16"/>
        <v>0.65</v>
      </c>
      <c r="F487" s="217">
        <v>0.5</v>
      </c>
      <c r="G487" s="186">
        <f t="shared" si="15"/>
        <v>20.566000000000003</v>
      </c>
      <c r="H487" s="228" t="s">
        <v>494</v>
      </c>
    </row>
    <row r="488" spans="3:8" x14ac:dyDescent="0.2">
      <c r="C488" s="205"/>
      <c r="D488" s="209">
        <v>34.86</v>
      </c>
      <c r="E488" s="217">
        <f t="shared" si="16"/>
        <v>0.65</v>
      </c>
      <c r="F488" s="217">
        <v>0.55000000000000004</v>
      </c>
      <c r="G488" s="186">
        <f t="shared" si="15"/>
        <v>24.924900000000001</v>
      </c>
      <c r="H488" s="228" t="s">
        <v>494</v>
      </c>
    </row>
    <row r="489" spans="3:8" x14ac:dyDescent="0.2">
      <c r="C489" s="205"/>
      <c r="D489" s="209">
        <v>35.1</v>
      </c>
      <c r="E489" s="217">
        <f t="shared" si="16"/>
        <v>0.65</v>
      </c>
      <c r="F489" s="217">
        <v>0.5</v>
      </c>
      <c r="G489" s="225">
        <f>(E489*2)*F489*D489</f>
        <v>22.815000000000001</v>
      </c>
      <c r="H489" s="228" t="s">
        <v>494</v>
      </c>
    </row>
    <row r="490" spans="3:8" x14ac:dyDescent="0.2">
      <c r="C490" s="205"/>
      <c r="D490" s="209"/>
      <c r="E490" s="217"/>
      <c r="F490" s="217"/>
      <c r="G490" s="186">
        <f>SUM(G485:G489)</f>
        <v>82.010500000000008</v>
      </c>
      <c r="H490" s="228" t="s">
        <v>494</v>
      </c>
    </row>
    <row r="491" spans="3:8" ht="15" customHeight="1" x14ac:dyDescent="0.2">
      <c r="C491" s="205"/>
      <c r="D491" s="190"/>
      <c r="E491" s="191"/>
      <c r="F491" s="186"/>
      <c r="H491" s="63"/>
    </row>
    <row r="492" spans="3:8" x14ac:dyDescent="0.2">
      <c r="C492" s="205"/>
      <c r="D492" s="190"/>
      <c r="E492" s="191"/>
      <c r="F492" s="186" t="s">
        <v>276</v>
      </c>
      <c r="G492" s="210">
        <f>SUM(G485:G489)+G481</f>
        <v>110.8105</v>
      </c>
      <c r="H492" s="228" t="s">
        <v>494</v>
      </c>
    </row>
    <row r="493" spans="3:8" x14ac:dyDescent="0.2">
      <c r="C493" s="205"/>
      <c r="D493" s="209"/>
      <c r="E493" s="217"/>
      <c r="F493" s="217"/>
      <c r="G493" s="213"/>
      <c r="H493" s="228"/>
    </row>
    <row r="494" spans="3:8" x14ac:dyDescent="0.2">
      <c r="C494" s="5" t="str">
        <f>Planilha_Orçamentaria!D70</f>
        <v>5.3</v>
      </c>
      <c r="D494" s="485" t="str">
        <f>VLOOKUP($C494,Planilha_Orçamentaria!$D$2:$F$169,2,FALSE)</f>
        <v>06.11.040</v>
      </c>
      <c r="E494" s="486"/>
      <c r="F494" s="487" t="str">
        <f>VLOOKUP($C494,Planilha_Orçamentaria!$D$2:$F$169,3,FALSE)</f>
        <v>Reaterro manual apiloado sem controle de compactação</v>
      </c>
      <c r="G494" s="488"/>
      <c r="H494" s="489"/>
    </row>
    <row r="495" spans="3:8" ht="15" customHeight="1" x14ac:dyDescent="0.2">
      <c r="C495" s="122"/>
      <c r="D495" s="198" t="s">
        <v>6199</v>
      </c>
      <c r="E495" s="61"/>
      <c r="F495" s="124"/>
      <c r="G495" s="62"/>
      <c r="H495" s="183"/>
    </row>
    <row r="496" spans="3:8" x14ac:dyDescent="0.2">
      <c r="C496" s="219"/>
      <c r="D496" s="208" t="s">
        <v>510</v>
      </c>
      <c r="E496" s="208" t="s">
        <v>274</v>
      </c>
      <c r="F496" s="4" t="s">
        <v>511</v>
      </c>
      <c r="G496" s="213" t="s">
        <v>496</v>
      </c>
      <c r="H496" s="215"/>
    </row>
    <row r="497" spans="3:8" x14ac:dyDescent="0.2">
      <c r="C497" s="205"/>
      <c r="D497" s="209">
        <v>12</v>
      </c>
      <c r="E497" s="217">
        <v>0.2</v>
      </c>
      <c r="F497" s="217">
        <v>1.2</v>
      </c>
      <c r="G497" s="213">
        <f>(E497*2)*F497*D497</f>
        <v>5.76</v>
      </c>
      <c r="H497" s="228" t="s">
        <v>494</v>
      </c>
    </row>
    <row r="498" spans="3:8" ht="15" customHeight="1" x14ac:dyDescent="0.2">
      <c r="C498" s="205"/>
      <c r="D498" s="209"/>
      <c r="E498" s="217"/>
      <c r="F498" s="217"/>
      <c r="G498" s="213"/>
      <c r="H498" s="228"/>
    </row>
    <row r="499" spans="3:8" ht="15" customHeight="1" x14ac:dyDescent="0.2">
      <c r="C499" s="205"/>
      <c r="D499" s="232" t="s">
        <v>534</v>
      </c>
      <c r="F499" s="213"/>
      <c r="G499" s="186"/>
      <c r="H499" s="228"/>
    </row>
    <row r="500" spans="3:8" ht="15" customHeight="1" x14ac:dyDescent="0.2">
      <c r="C500" s="205"/>
      <c r="D500" s="202" t="s">
        <v>273</v>
      </c>
      <c r="E500" s="208" t="s">
        <v>274</v>
      </c>
      <c r="F500" s="4" t="s">
        <v>511</v>
      </c>
      <c r="G500" s="213" t="s">
        <v>496</v>
      </c>
      <c r="H500" s="63"/>
    </row>
    <row r="501" spans="3:8" ht="15" customHeight="1" x14ac:dyDescent="0.2">
      <c r="C501" s="205"/>
      <c r="D501" s="209">
        <v>2.5499999999999998</v>
      </c>
      <c r="E501" s="217">
        <v>0.3</v>
      </c>
      <c r="F501" s="217">
        <v>0.4</v>
      </c>
      <c r="G501" s="186">
        <f t="shared" ref="G501:G504" si="17">(E501*2)*F501*D501</f>
        <v>0.61199999999999999</v>
      </c>
      <c r="H501" s="228" t="s">
        <v>494</v>
      </c>
    </row>
    <row r="502" spans="3:8" ht="15" customHeight="1" x14ac:dyDescent="0.2">
      <c r="C502" s="205"/>
      <c r="D502" s="209">
        <v>21.16</v>
      </c>
      <c r="E502" s="217">
        <v>0.3</v>
      </c>
      <c r="F502" s="217">
        <v>0.45</v>
      </c>
      <c r="G502" s="186">
        <f t="shared" si="17"/>
        <v>5.7132000000000005</v>
      </c>
      <c r="H502" s="228" t="s">
        <v>494</v>
      </c>
    </row>
    <row r="503" spans="3:8" ht="15" customHeight="1" x14ac:dyDescent="0.2">
      <c r="C503" s="205"/>
      <c r="D503" s="209">
        <v>31.64</v>
      </c>
      <c r="E503" s="217">
        <v>0.3</v>
      </c>
      <c r="F503" s="217">
        <v>0.5</v>
      </c>
      <c r="G503" s="186">
        <f t="shared" si="17"/>
        <v>9.4919999999999991</v>
      </c>
      <c r="H503" s="228" t="s">
        <v>494</v>
      </c>
    </row>
    <row r="504" spans="3:8" x14ac:dyDescent="0.2">
      <c r="C504" s="205"/>
      <c r="D504" s="209">
        <v>34.86</v>
      </c>
      <c r="E504" s="217">
        <v>0.3</v>
      </c>
      <c r="F504" s="217">
        <v>0.55000000000000004</v>
      </c>
      <c r="G504" s="186">
        <f t="shared" si="17"/>
        <v>11.5038</v>
      </c>
      <c r="H504" s="228" t="s">
        <v>494</v>
      </c>
    </row>
    <row r="505" spans="3:8" x14ac:dyDescent="0.2">
      <c r="C505" s="205"/>
      <c r="D505" s="209">
        <v>35.1</v>
      </c>
      <c r="E505" s="217">
        <v>0.3</v>
      </c>
      <c r="F505" s="217">
        <v>0.5</v>
      </c>
      <c r="G505" s="225">
        <f>(E505*2)*F505*D505</f>
        <v>10.53</v>
      </c>
      <c r="H505" s="228" t="s">
        <v>494</v>
      </c>
    </row>
    <row r="506" spans="3:8" x14ac:dyDescent="0.2">
      <c r="C506" s="205"/>
      <c r="D506" s="209"/>
      <c r="E506" s="217"/>
      <c r="F506" s="217"/>
      <c r="G506" s="186">
        <f>SUM(G501:G505)</f>
        <v>37.850999999999999</v>
      </c>
      <c r="H506" s="228" t="s">
        <v>494</v>
      </c>
    </row>
    <row r="507" spans="3:8" x14ac:dyDescent="0.2">
      <c r="C507" s="205"/>
      <c r="D507" s="190"/>
      <c r="E507" s="191"/>
      <c r="F507" s="186"/>
      <c r="H507" s="63"/>
    </row>
    <row r="508" spans="3:8" x14ac:dyDescent="0.2">
      <c r="C508" s="205"/>
      <c r="D508" s="190"/>
      <c r="E508" s="191"/>
      <c r="F508" s="186" t="s">
        <v>276</v>
      </c>
      <c r="G508" s="210">
        <f>SUM(G501:G505)+G497</f>
        <v>43.610999999999997</v>
      </c>
      <c r="H508" s="228" t="s">
        <v>494</v>
      </c>
    </row>
    <row r="509" spans="3:8" x14ac:dyDescent="0.2">
      <c r="C509" s="188"/>
      <c r="D509" s="192"/>
      <c r="E509" s="193"/>
      <c r="F509" s="138"/>
      <c r="G509" s="137"/>
      <c r="H509" s="189"/>
    </row>
    <row r="510" spans="3:8" x14ac:dyDescent="0.2">
      <c r="C510" s="5" t="str">
        <f>Planilha_Orçamentaria!D71</f>
        <v>5.4</v>
      </c>
      <c r="D510" s="485" t="str">
        <f>VLOOKUP($C510,Planilha_Orçamentaria!$D$2:$F$169,2,FALSE)</f>
        <v>09.01.020</v>
      </c>
      <c r="E510" s="486"/>
      <c r="F510" s="487" t="str">
        <f>VLOOKUP($C510,Planilha_Orçamentaria!$D$2:$F$169,3,FALSE)</f>
        <v>Forma em madeira comum para fundação</v>
      </c>
      <c r="G510" s="488"/>
      <c r="H510" s="489"/>
    </row>
    <row r="511" spans="3:8" ht="15" customHeight="1" x14ac:dyDescent="0.2">
      <c r="C511" s="122"/>
      <c r="D511" s="198" t="s">
        <v>6249</v>
      </c>
      <c r="E511" s="61"/>
      <c r="F511" s="124"/>
      <c r="G511" s="62"/>
      <c r="H511" s="183"/>
    </row>
    <row r="512" spans="3:8" x14ac:dyDescent="0.2">
      <c r="C512" s="212"/>
      <c r="D512" s="208" t="s">
        <v>510</v>
      </c>
      <c r="E512" s="208" t="s">
        <v>526</v>
      </c>
      <c r="F512" s="213" t="s">
        <v>497</v>
      </c>
      <c r="G512" s="214"/>
      <c r="H512" s="215"/>
    </row>
    <row r="513" spans="3:8" x14ac:dyDescent="0.2">
      <c r="C513" s="205"/>
      <c r="D513" s="209">
        <v>12</v>
      </c>
      <c r="E513" s="217">
        <v>0.57999999999999996</v>
      </c>
      <c r="F513" s="186">
        <f>E513*D513</f>
        <v>6.9599999999999991</v>
      </c>
      <c r="G513" s="4" t="s">
        <v>493</v>
      </c>
      <c r="H513" s="63"/>
    </row>
    <row r="514" spans="3:8" x14ac:dyDescent="0.2">
      <c r="C514" s="205"/>
      <c r="D514" s="209"/>
      <c r="E514" s="217"/>
      <c r="F514" s="186"/>
      <c r="H514" s="63"/>
    </row>
    <row r="515" spans="3:8" ht="15" customHeight="1" x14ac:dyDescent="0.2">
      <c r="C515" s="205"/>
      <c r="D515" s="232" t="s">
        <v>535</v>
      </c>
      <c r="F515" s="213"/>
      <c r="G515" s="186"/>
      <c r="H515" s="63"/>
    </row>
    <row r="516" spans="3:8" x14ac:dyDescent="0.2">
      <c r="C516" s="205"/>
      <c r="D516" s="202" t="s">
        <v>273</v>
      </c>
      <c r="E516" s="208" t="s">
        <v>6115</v>
      </c>
      <c r="F516" s="213" t="s">
        <v>497</v>
      </c>
      <c r="H516" s="63"/>
    </row>
    <row r="517" spans="3:8" x14ac:dyDescent="0.2">
      <c r="C517" s="205"/>
      <c r="D517" s="209">
        <v>2.5499999999999998</v>
      </c>
      <c r="E517" s="209">
        <v>1.4</v>
      </c>
      <c r="F517" s="186">
        <f t="shared" ref="F517:F520" si="18">E517*D517</f>
        <v>3.5699999999999994</v>
      </c>
      <c r="G517" s="4" t="s">
        <v>493</v>
      </c>
      <c r="H517" s="63"/>
    </row>
    <row r="518" spans="3:8" x14ac:dyDescent="0.2">
      <c r="C518" s="205"/>
      <c r="D518" s="209">
        <v>21.16</v>
      </c>
      <c r="E518" s="209">
        <v>1.4</v>
      </c>
      <c r="F518" s="186">
        <f t="shared" si="18"/>
        <v>29.623999999999999</v>
      </c>
      <c r="G518" s="4" t="s">
        <v>493</v>
      </c>
      <c r="H518" s="63"/>
    </row>
    <row r="519" spans="3:8" ht="15" customHeight="1" x14ac:dyDescent="0.2">
      <c r="C519" s="205"/>
      <c r="D519" s="209">
        <v>31.64</v>
      </c>
      <c r="E519" s="209">
        <v>1.4</v>
      </c>
      <c r="F519" s="186">
        <f t="shared" si="18"/>
        <v>44.295999999999999</v>
      </c>
      <c r="G519" s="4" t="s">
        <v>493</v>
      </c>
      <c r="H519" s="63"/>
    </row>
    <row r="520" spans="3:8" x14ac:dyDescent="0.2">
      <c r="C520" s="205"/>
      <c r="D520" s="209">
        <v>34.86</v>
      </c>
      <c r="E520" s="209">
        <v>1.4</v>
      </c>
      <c r="F520" s="186">
        <f t="shared" si="18"/>
        <v>48.803999999999995</v>
      </c>
      <c r="G520" s="4" t="s">
        <v>493</v>
      </c>
      <c r="H520" s="63"/>
    </row>
    <row r="521" spans="3:8" x14ac:dyDescent="0.2">
      <c r="C521" s="205"/>
      <c r="D521" s="209">
        <v>35.1</v>
      </c>
      <c r="E521" s="209">
        <v>1.4</v>
      </c>
      <c r="F521" s="225">
        <f>E521*D521</f>
        <v>49.14</v>
      </c>
      <c r="G521" s="4" t="s">
        <v>493</v>
      </c>
      <c r="H521" s="228"/>
    </row>
    <row r="522" spans="3:8" x14ac:dyDescent="0.2">
      <c r="C522" s="205"/>
      <c r="D522" s="209"/>
      <c r="E522" s="209"/>
      <c r="F522" s="186">
        <f>SUM(F517:F521)</f>
        <v>175.43399999999997</v>
      </c>
      <c r="G522" s="4" t="s">
        <v>493</v>
      </c>
      <c r="H522" s="228"/>
    </row>
    <row r="523" spans="3:8" ht="15" customHeight="1" x14ac:dyDescent="0.2">
      <c r="C523" s="205"/>
      <c r="D523" s="190"/>
      <c r="E523" s="191"/>
      <c r="F523" s="186"/>
      <c r="H523" s="63"/>
    </row>
    <row r="524" spans="3:8" x14ac:dyDescent="0.2">
      <c r="C524" s="205"/>
      <c r="D524" s="190"/>
      <c r="E524" s="191"/>
      <c r="F524" s="186" t="s">
        <v>276</v>
      </c>
      <c r="G524" s="210">
        <f>SUM(F517:F521)+F513</f>
        <v>182.39399999999998</v>
      </c>
      <c r="H524" s="228" t="s">
        <v>493</v>
      </c>
    </row>
    <row r="525" spans="3:8" x14ac:dyDescent="0.2">
      <c r="C525" s="188"/>
      <c r="D525" s="192"/>
      <c r="E525" s="193"/>
      <c r="F525" s="138"/>
      <c r="G525" s="137"/>
      <c r="H525" s="189"/>
    </row>
    <row r="526" spans="3:8" x14ac:dyDescent="0.2">
      <c r="C526" s="5" t="str">
        <f>Planilha_Orçamentaria!D72</f>
        <v>5.5</v>
      </c>
      <c r="D526" s="485" t="str">
        <f>VLOOKUP($C526,Planilha_Orçamentaria!$D$2:$F$169,2,FALSE)</f>
        <v>11.01.130</v>
      </c>
      <c r="E526" s="486"/>
      <c r="F526" s="487" t="str">
        <f>VLOOKUP($C526,Planilha_Orçamentaria!$D$2:$F$169,3,FALSE)</f>
        <v>Concreto usinado, fck = 25 MPa</v>
      </c>
      <c r="G526" s="488"/>
      <c r="H526" s="489"/>
    </row>
    <row r="527" spans="3:8" ht="15" customHeight="1" x14ac:dyDescent="0.2">
      <c r="C527" s="122"/>
      <c r="D527" s="198" t="s">
        <v>6249</v>
      </c>
      <c r="E527" s="61"/>
      <c r="F527" s="124"/>
      <c r="G527" s="62"/>
      <c r="H527" s="183"/>
    </row>
    <row r="528" spans="3:8" x14ac:dyDescent="0.2">
      <c r="C528" s="212"/>
      <c r="D528" s="208" t="s">
        <v>510</v>
      </c>
      <c r="E528" s="208" t="s">
        <v>527</v>
      </c>
      <c r="F528" s="213" t="s">
        <v>497</v>
      </c>
      <c r="G528" s="214"/>
      <c r="H528" s="215"/>
    </row>
    <row r="529" spans="3:8" x14ac:dyDescent="0.2">
      <c r="C529" s="205"/>
      <c r="D529" s="209">
        <v>12</v>
      </c>
      <c r="E529" s="217">
        <v>0.51</v>
      </c>
      <c r="F529" s="186">
        <f>E529*D529</f>
        <v>6.12</v>
      </c>
      <c r="G529" s="4" t="s">
        <v>494</v>
      </c>
      <c r="H529" s="63"/>
    </row>
    <row r="530" spans="3:8" ht="15" customHeight="1" x14ac:dyDescent="0.2">
      <c r="C530" s="205"/>
      <c r="D530" s="209"/>
      <c r="E530" s="217"/>
      <c r="F530" s="186"/>
      <c r="H530" s="63"/>
    </row>
    <row r="531" spans="3:8" ht="15" customHeight="1" x14ac:dyDescent="0.2">
      <c r="C531" s="205"/>
      <c r="D531" s="232" t="s">
        <v>6171</v>
      </c>
      <c r="F531" s="213"/>
      <c r="G531" s="186"/>
      <c r="H531" s="63"/>
    </row>
    <row r="532" spans="3:8" x14ac:dyDescent="0.2">
      <c r="C532" s="205"/>
      <c r="D532" s="202" t="s">
        <v>273</v>
      </c>
      <c r="E532" s="208" t="s">
        <v>532</v>
      </c>
      <c r="F532" s="213" t="s">
        <v>497</v>
      </c>
      <c r="H532" s="63"/>
    </row>
    <row r="533" spans="3:8" x14ac:dyDescent="0.2">
      <c r="C533" s="205"/>
      <c r="D533" s="209">
        <v>2.5499999999999998</v>
      </c>
      <c r="E533" s="209">
        <v>0.09</v>
      </c>
      <c r="F533" s="186">
        <f t="shared" ref="F533:F536" si="19">E533*D533</f>
        <v>0.22949999999999998</v>
      </c>
      <c r="G533" s="4" t="s">
        <v>494</v>
      </c>
      <c r="H533" s="63"/>
    </row>
    <row r="534" spans="3:8" x14ac:dyDescent="0.2">
      <c r="C534" s="205"/>
      <c r="D534" s="209">
        <v>21.16</v>
      </c>
      <c r="E534" s="209">
        <v>0.09</v>
      </c>
      <c r="F534" s="186">
        <f t="shared" si="19"/>
        <v>1.9043999999999999</v>
      </c>
      <c r="G534" s="4" t="s">
        <v>494</v>
      </c>
      <c r="H534" s="63"/>
    </row>
    <row r="535" spans="3:8" ht="15" customHeight="1" x14ac:dyDescent="0.2">
      <c r="C535" s="205"/>
      <c r="D535" s="209">
        <v>31.64</v>
      </c>
      <c r="E535" s="209">
        <v>0.09</v>
      </c>
      <c r="F535" s="186">
        <f t="shared" si="19"/>
        <v>2.8475999999999999</v>
      </c>
      <c r="G535" s="4" t="s">
        <v>494</v>
      </c>
      <c r="H535" s="63"/>
    </row>
    <row r="536" spans="3:8" x14ac:dyDescent="0.2">
      <c r="C536" s="205"/>
      <c r="D536" s="209">
        <v>34.86</v>
      </c>
      <c r="E536" s="209">
        <v>0.09</v>
      </c>
      <c r="F536" s="186">
        <f t="shared" si="19"/>
        <v>3.1374</v>
      </c>
      <c r="G536" s="4" t="s">
        <v>494</v>
      </c>
      <c r="H536" s="63"/>
    </row>
    <row r="537" spans="3:8" x14ac:dyDescent="0.2">
      <c r="C537" s="205"/>
      <c r="D537" s="209">
        <v>35.1</v>
      </c>
      <c r="E537" s="209">
        <v>0.09</v>
      </c>
      <c r="F537" s="225">
        <f>E537*D537</f>
        <v>3.1589999999999998</v>
      </c>
      <c r="G537" s="4" t="s">
        <v>494</v>
      </c>
      <c r="H537" s="228"/>
    </row>
    <row r="538" spans="3:8" x14ac:dyDescent="0.2">
      <c r="C538" s="205"/>
      <c r="D538" s="209"/>
      <c r="E538" s="209"/>
      <c r="F538" s="186">
        <f>SUM(F533:F537)</f>
        <v>11.277899999999999</v>
      </c>
      <c r="G538" s="4" t="s">
        <v>494</v>
      </c>
      <c r="H538" s="228"/>
    </row>
    <row r="539" spans="3:8" ht="15" customHeight="1" x14ac:dyDescent="0.2">
      <c r="C539" s="205"/>
      <c r="D539" s="190"/>
      <c r="E539" s="191"/>
      <c r="F539" s="186"/>
      <c r="H539" s="63"/>
    </row>
    <row r="540" spans="3:8" x14ac:dyDescent="0.2">
      <c r="C540" s="205"/>
      <c r="D540" s="190"/>
      <c r="E540" s="191"/>
      <c r="F540" s="186" t="s">
        <v>276</v>
      </c>
      <c r="G540" s="210">
        <f>SUM(F533:F537)+F529</f>
        <v>17.3979</v>
      </c>
      <c r="H540" s="228" t="s">
        <v>494</v>
      </c>
    </row>
    <row r="541" spans="3:8" x14ac:dyDescent="0.2">
      <c r="C541" s="188"/>
      <c r="D541" s="192"/>
      <c r="E541" s="193"/>
      <c r="F541" s="138"/>
      <c r="G541" s="137"/>
      <c r="H541" s="189"/>
    </row>
    <row r="542" spans="3:8" x14ac:dyDescent="0.2">
      <c r="C542" s="5" t="str">
        <f>Planilha_Orçamentaria!D73</f>
        <v>5.6</v>
      </c>
      <c r="D542" s="485" t="str">
        <f>VLOOKUP($C542,Planilha_Orçamentaria!$D$2:$F$169,2,FALSE)</f>
        <v>11.16.040</v>
      </c>
      <c r="E542" s="486"/>
      <c r="F542" s="487" t="str">
        <f>VLOOKUP($C542,Planilha_Orçamentaria!$D$2:$F$169,3,FALSE)</f>
        <v>Lançamento e adensamento de concreto ou massa em fundação</v>
      </c>
      <c r="G542" s="488"/>
      <c r="H542" s="489"/>
    </row>
    <row r="543" spans="3:8" ht="15" customHeight="1" x14ac:dyDescent="0.2">
      <c r="C543" s="122"/>
      <c r="D543" s="198" t="s">
        <v>6249</v>
      </c>
      <c r="E543" s="61"/>
      <c r="F543" s="124"/>
      <c r="G543" s="62"/>
      <c r="H543" s="183"/>
    </row>
    <row r="544" spans="3:8" x14ac:dyDescent="0.2">
      <c r="C544" s="212"/>
      <c r="D544" s="208" t="s">
        <v>510</v>
      </c>
      <c r="E544" s="208" t="s">
        <v>527</v>
      </c>
      <c r="F544" s="213" t="s">
        <v>497</v>
      </c>
      <c r="G544" s="214"/>
      <c r="H544" s="215"/>
    </row>
    <row r="545" spans="3:8" x14ac:dyDescent="0.2">
      <c r="C545" s="205"/>
      <c r="D545" s="209">
        <v>12</v>
      </c>
      <c r="E545" s="217">
        <v>0.51</v>
      </c>
      <c r="F545" s="186">
        <f>E545*D545</f>
        <v>6.12</v>
      </c>
      <c r="G545" s="4" t="s">
        <v>494</v>
      </c>
      <c r="H545" s="63"/>
    </row>
    <row r="546" spans="3:8" x14ac:dyDescent="0.2">
      <c r="C546" s="205"/>
      <c r="D546" s="209"/>
      <c r="E546" s="217"/>
      <c r="F546" s="186"/>
      <c r="H546" s="63"/>
    </row>
    <row r="547" spans="3:8" ht="15" customHeight="1" x14ac:dyDescent="0.2">
      <c r="C547" s="205"/>
      <c r="D547" s="232" t="s">
        <v>6171</v>
      </c>
      <c r="F547" s="213"/>
      <c r="G547" s="186"/>
      <c r="H547" s="63"/>
    </row>
    <row r="548" spans="3:8" x14ac:dyDescent="0.2">
      <c r="C548" s="205"/>
      <c r="D548" s="202" t="s">
        <v>273</v>
      </c>
      <c r="E548" s="208" t="s">
        <v>532</v>
      </c>
      <c r="F548" s="213" t="s">
        <v>497</v>
      </c>
      <c r="H548" s="63"/>
    </row>
    <row r="549" spans="3:8" x14ac:dyDescent="0.2">
      <c r="C549" s="205"/>
      <c r="D549" s="209">
        <v>2.5499999999999998</v>
      </c>
      <c r="E549" s="209">
        <v>0.09</v>
      </c>
      <c r="F549" s="186">
        <f t="shared" ref="F549:F552" si="20">E549*D549</f>
        <v>0.22949999999999998</v>
      </c>
      <c r="G549" s="4" t="s">
        <v>494</v>
      </c>
      <c r="H549" s="63"/>
    </row>
    <row r="550" spans="3:8" x14ac:dyDescent="0.2">
      <c r="C550" s="205"/>
      <c r="D550" s="209">
        <v>21.16</v>
      </c>
      <c r="E550" s="209">
        <v>0.09</v>
      </c>
      <c r="F550" s="186">
        <f t="shared" si="20"/>
        <v>1.9043999999999999</v>
      </c>
      <c r="G550" s="4" t="s">
        <v>494</v>
      </c>
      <c r="H550" s="63"/>
    </row>
    <row r="551" spans="3:8" ht="15" customHeight="1" x14ac:dyDescent="0.2">
      <c r="C551" s="205"/>
      <c r="D551" s="209">
        <v>31.64</v>
      </c>
      <c r="E551" s="209">
        <v>0.09</v>
      </c>
      <c r="F551" s="186">
        <f t="shared" si="20"/>
        <v>2.8475999999999999</v>
      </c>
      <c r="G551" s="4" t="s">
        <v>494</v>
      </c>
      <c r="H551" s="63"/>
    </row>
    <row r="552" spans="3:8" x14ac:dyDescent="0.2">
      <c r="C552" s="205"/>
      <c r="D552" s="209">
        <v>34.86</v>
      </c>
      <c r="E552" s="209">
        <v>0.09</v>
      </c>
      <c r="F552" s="186">
        <f t="shared" si="20"/>
        <v>3.1374</v>
      </c>
      <c r="G552" s="4" t="s">
        <v>494</v>
      </c>
      <c r="H552" s="63"/>
    </row>
    <row r="553" spans="3:8" x14ac:dyDescent="0.2">
      <c r="C553" s="205"/>
      <c r="D553" s="209">
        <v>35.1</v>
      </c>
      <c r="E553" s="209">
        <v>0.09</v>
      </c>
      <c r="F553" s="225">
        <f>E553*D553</f>
        <v>3.1589999999999998</v>
      </c>
      <c r="G553" s="4" t="s">
        <v>494</v>
      </c>
      <c r="H553" s="228"/>
    </row>
    <row r="554" spans="3:8" ht="15" customHeight="1" x14ac:dyDescent="0.2">
      <c r="C554" s="205"/>
      <c r="D554" s="209"/>
      <c r="E554" s="209"/>
      <c r="F554" s="186">
        <f>SUM(F549:F553)</f>
        <v>11.277899999999999</v>
      </c>
      <c r="G554" s="4" t="s">
        <v>494</v>
      </c>
      <c r="H554" s="228"/>
    </row>
    <row r="555" spans="3:8" x14ac:dyDescent="0.2">
      <c r="C555" s="205"/>
      <c r="D555" s="190"/>
      <c r="E555" s="191"/>
      <c r="F555" s="186"/>
      <c r="H555" s="63"/>
    </row>
    <row r="556" spans="3:8" ht="15" customHeight="1" x14ac:dyDescent="0.2">
      <c r="C556" s="117"/>
      <c r="D556" s="190"/>
      <c r="E556" s="191"/>
      <c r="F556" s="186" t="s">
        <v>276</v>
      </c>
      <c r="G556" s="210">
        <f>SUM(F549:F553)+F545</f>
        <v>17.3979</v>
      </c>
      <c r="H556" s="228" t="s">
        <v>494</v>
      </c>
    </row>
    <row r="557" spans="3:8" x14ac:dyDescent="0.2">
      <c r="C557" s="188"/>
      <c r="D557" s="192"/>
      <c r="E557" s="193"/>
      <c r="F557" s="138"/>
      <c r="G557" s="137"/>
      <c r="H557" s="189"/>
    </row>
    <row r="558" spans="3:8" x14ac:dyDescent="0.2">
      <c r="C558" s="203" t="str">
        <f>Planilha_Orçamentaria!D74</f>
        <v>5.7</v>
      </c>
      <c r="D558" s="485" t="str">
        <f>VLOOKUP($C558,Planilha_Orçamentaria!$D$2:$F$169,2,FALSE)</f>
        <v>11.18.040</v>
      </c>
      <c r="E558" s="486"/>
      <c r="F558" s="487" t="str">
        <f>VLOOKUP($C558,Planilha_Orçamentaria!$D$2:$F$169,3,FALSE)</f>
        <v>Lastro de pedra britada</v>
      </c>
      <c r="G558" s="488"/>
      <c r="H558" s="489"/>
    </row>
    <row r="559" spans="3:8" ht="15" customHeight="1" x14ac:dyDescent="0.2">
      <c r="C559" s="212"/>
      <c r="D559" s="208" t="s">
        <v>510</v>
      </c>
      <c r="E559" s="208" t="s">
        <v>528</v>
      </c>
      <c r="F559" s="213" t="s">
        <v>497</v>
      </c>
      <c r="G559" s="214"/>
      <c r="H559" s="215"/>
    </row>
    <row r="560" spans="3:8" x14ac:dyDescent="0.2">
      <c r="C560" s="205"/>
      <c r="D560" s="209">
        <v>12</v>
      </c>
      <c r="E560" s="217">
        <v>0.2</v>
      </c>
      <c r="F560" s="186">
        <f>E560*D560</f>
        <v>2.4000000000000004</v>
      </c>
      <c r="G560" s="4" t="s">
        <v>494</v>
      </c>
      <c r="H560" s="63"/>
    </row>
    <row r="561" spans="3:8" x14ac:dyDescent="0.2">
      <c r="C561" s="117"/>
      <c r="D561" s="190"/>
      <c r="E561" s="187"/>
      <c r="F561" s="186"/>
      <c r="H561" s="63"/>
    </row>
    <row r="562" spans="3:8" x14ac:dyDescent="0.2">
      <c r="C562" s="117"/>
      <c r="D562" s="232" t="s">
        <v>6177</v>
      </c>
      <c r="F562" s="213"/>
      <c r="G562" s="186"/>
      <c r="H562" s="63"/>
    </row>
    <row r="563" spans="3:8" x14ac:dyDescent="0.2">
      <c r="C563" s="117"/>
      <c r="D563" s="202" t="s">
        <v>273</v>
      </c>
      <c r="E563" s="208" t="s">
        <v>6128</v>
      </c>
      <c r="F563" s="213" t="s">
        <v>497</v>
      </c>
      <c r="H563" s="63"/>
    </row>
    <row r="564" spans="3:8" ht="15" customHeight="1" x14ac:dyDescent="0.2">
      <c r="C564" s="117"/>
      <c r="D564" s="209">
        <v>2.5499999999999998</v>
      </c>
      <c r="E564" s="209">
        <v>0.03</v>
      </c>
      <c r="F564" s="186">
        <f t="shared" ref="F564:F567" si="21">E564*D564</f>
        <v>7.6499999999999999E-2</v>
      </c>
      <c r="G564" s="4" t="s">
        <v>494</v>
      </c>
      <c r="H564" s="63"/>
    </row>
    <row r="565" spans="3:8" x14ac:dyDescent="0.2">
      <c r="C565" s="117"/>
      <c r="D565" s="209">
        <v>21.16</v>
      </c>
      <c r="E565" s="209">
        <v>0.03</v>
      </c>
      <c r="F565" s="186">
        <f t="shared" si="21"/>
        <v>0.63480000000000003</v>
      </c>
      <c r="G565" s="4" t="s">
        <v>494</v>
      </c>
      <c r="H565" s="63"/>
    </row>
    <row r="566" spans="3:8" x14ac:dyDescent="0.2">
      <c r="C566" s="117"/>
      <c r="D566" s="209">
        <v>31.64</v>
      </c>
      <c r="E566" s="209">
        <v>0.03</v>
      </c>
      <c r="F566" s="186">
        <f t="shared" si="21"/>
        <v>0.94919999999999993</v>
      </c>
      <c r="G566" s="4" t="s">
        <v>494</v>
      </c>
      <c r="H566" s="63"/>
    </row>
    <row r="567" spans="3:8" x14ac:dyDescent="0.2">
      <c r="C567" s="117"/>
      <c r="D567" s="209">
        <v>34.86</v>
      </c>
      <c r="E567" s="209">
        <v>0.03</v>
      </c>
      <c r="F567" s="186">
        <f t="shared" si="21"/>
        <v>1.0457999999999998</v>
      </c>
      <c r="G567" s="4" t="s">
        <v>494</v>
      </c>
      <c r="H567" s="63"/>
    </row>
    <row r="568" spans="3:8" ht="15" customHeight="1" x14ac:dyDescent="0.2">
      <c r="C568" s="117"/>
      <c r="D568" s="209">
        <v>35.1</v>
      </c>
      <c r="E568" s="209">
        <v>0.03</v>
      </c>
      <c r="F568" s="225">
        <f>E568*D568</f>
        <v>1.0529999999999999</v>
      </c>
      <c r="G568" s="4" t="s">
        <v>494</v>
      </c>
      <c r="H568" s="228"/>
    </row>
    <row r="569" spans="3:8" x14ac:dyDescent="0.2">
      <c r="C569" s="117"/>
      <c r="D569" s="209"/>
      <c r="E569" s="209"/>
      <c r="F569" s="186">
        <f>SUM(F564:F568)</f>
        <v>3.7592999999999996</v>
      </c>
      <c r="G569" s="4" t="s">
        <v>494</v>
      </c>
      <c r="H569" s="228"/>
    </row>
    <row r="570" spans="3:8" x14ac:dyDescent="0.2">
      <c r="C570" s="117"/>
      <c r="D570" s="190"/>
      <c r="E570" s="191"/>
      <c r="F570" s="186"/>
      <c r="H570" s="63"/>
    </row>
    <row r="571" spans="3:8" x14ac:dyDescent="0.2">
      <c r="C571" s="117"/>
      <c r="D571" s="190"/>
      <c r="E571" s="191"/>
      <c r="F571" s="186" t="s">
        <v>276</v>
      </c>
      <c r="G571" s="210">
        <f>SUM(F564:F568)+F560</f>
        <v>6.1593</v>
      </c>
      <c r="H571" s="228" t="s">
        <v>494</v>
      </c>
    </row>
    <row r="572" spans="3:8" ht="15" customHeight="1" x14ac:dyDescent="0.2">
      <c r="C572" s="188"/>
      <c r="D572" s="192"/>
      <c r="E572" s="193"/>
      <c r="F572" s="138"/>
      <c r="G572" s="137"/>
      <c r="H572" s="189"/>
    </row>
    <row r="573" spans="3:8" x14ac:dyDescent="0.2">
      <c r="C573" s="5" t="str">
        <f>Planilha_Orçamentaria!D75</f>
        <v>5.8</v>
      </c>
      <c r="D573" s="485" t="str">
        <f>VLOOKUP($C573,Planilha_Orçamentaria!$D$2:$F$169,2,FALSE)</f>
        <v>14.02.040</v>
      </c>
      <c r="E573" s="486"/>
      <c r="F573" s="487" t="str">
        <f>VLOOKUP($C573,Planilha_Orçamentaria!$D$2:$F$169,3,FALSE)</f>
        <v>Alvenaria de elevação de 1 tijolo maciço comum</v>
      </c>
      <c r="G573" s="488"/>
      <c r="H573" s="489"/>
    </row>
    <row r="574" spans="3:8" x14ac:dyDescent="0.2">
      <c r="C574" s="122"/>
      <c r="D574" s="198" t="s">
        <v>6249</v>
      </c>
      <c r="E574" s="61"/>
      <c r="F574" s="124"/>
      <c r="G574" s="62"/>
      <c r="H574" s="183"/>
    </row>
    <row r="575" spans="3:8" x14ac:dyDescent="0.2">
      <c r="C575" s="212"/>
      <c r="D575" s="208" t="s">
        <v>510</v>
      </c>
      <c r="E575" s="208" t="s">
        <v>514</v>
      </c>
      <c r="F575" s="213" t="s">
        <v>497</v>
      </c>
      <c r="G575" s="214"/>
      <c r="H575" s="215"/>
    </row>
    <row r="576" spans="3:8" x14ac:dyDescent="0.2">
      <c r="C576" s="205"/>
      <c r="D576" s="209">
        <v>12</v>
      </c>
      <c r="E576" s="217">
        <v>2.87</v>
      </c>
      <c r="F576" s="186">
        <f>E576*D576</f>
        <v>34.44</v>
      </c>
      <c r="G576" s="4" t="s">
        <v>493</v>
      </c>
      <c r="H576" s="63"/>
    </row>
    <row r="577" spans="3:8" x14ac:dyDescent="0.2">
      <c r="C577" s="117"/>
      <c r="D577" s="190"/>
      <c r="E577" s="187"/>
      <c r="F577" s="186"/>
      <c r="H577" s="63"/>
    </row>
    <row r="578" spans="3:8" x14ac:dyDescent="0.2">
      <c r="C578" s="117"/>
      <c r="D578" s="190"/>
      <c r="E578" s="187"/>
      <c r="F578" s="186" t="s">
        <v>276</v>
      </c>
      <c r="G578" s="210">
        <f>SUM(F576:F576)</f>
        <v>34.44</v>
      </c>
      <c r="H578" s="63" t="s">
        <v>493</v>
      </c>
    </row>
    <row r="579" spans="3:8" ht="15" customHeight="1" x14ac:dyDescent="0.2">
      <c r="C579" s="117"/>
      <c r="D579" s="190"/>
      <c r="E579" s="191"/>
      <c r="F579" s="186"/>
      <c r="H579" s="63"/>
    </row>
    <row r="580" spans="3:8" x14ac:dyDescent="0.2">
      <c r="C580" s="5" t="str">
        <f>Planilha_Orçamentaria!D76</f>
        <v>5.9</v>
      </c>
      <c r="D580" s="485" t="str">
        <f>VLOOKUP($C580,Planilha_Orçamentaria!$D$2:$F$169,2,FALSE)</f>
        <v>17.01.020</v>
      </c>
      <c r="E580" s="486"/>
      <c r="F580" s="487" t="str">
        <f>VLOOKUP($C580,Planilha_Orçamentaria!$D$2:$F$169,3,FALSE)</f>
        <v>Argamassa de regularização e/ou proteção</v>
      </c>
      <c r="G580" s="488"/>
      <c r="H580" s="489"/>
    </row>
    <row r="581" spans="3:8" x14ac:dyDescent="0.2">
      <c r="C581" s="122"/>
      <c r="D581" s="198" t="s">
        <v>6249</v>
      </c>
      <c r="E581" s="61"/>
      <c r="F581" s="124"/>
      <c r="G581" s="62"/>
      <c r="H581" s="183"/>
    </row>
    <row r="582" spans="3:8" x14ac:dyDescent="0.2">
      <c r="C582" s="212"/>
      <c r="D582" s="208" t="s">
        <v>510</v>
      </c>
      <c r="E582" s="208" t="s">
        <v>529</v>
      </c>
      <c r="F582" s="213" t="s">
        <v>497</v>
      </c>
      <c r="G582" s="214"/>
      <c r="H582" s="215"/>
    </row>
    <row r="583" spans="3:8" x14ac:dyDescent="0.2">
      <c r="C583" s="205"/>
      <c r="D583" s="209">
        <v>12</v>
      </c>
      <c r="E583" s="217">
        <v>0.06</v>
      </c>
      <c r="F583" s="186">
        <f>E583*D583</f>
        <v>0.72</v>
      </c>
      <c r="G583" s="4" t="s">
        <v>494</v>
      </c>
      <c r="H583" s="63"/>
    </row>
    <row r="584" spans="3:8" x14ac:dyDescent="0.2">
      <c r="C584" s="117"/>
      <c r="D584" s="190"/>
      <c r="E584" s="187"/>
      <c r="F584" s="186"/>
      <c r="H584" s="63"/>
    </row>
    <row r="585" spans="3:8" x14ac:dyDescent="0.2">
      <c r="C585" s="117"/>
      <c r="D585" s="190"/>
      <c r="E585" s="187"/>
      <c r="F585" s="186" t="s">
        <v>276</v>
      </c>
      <c r="G585" s="210">
        <f>SUM(F583:F583)</f>
        <v>0.72</v>
      </c>
      <c r="H585" s="63" t="s">
        <v>494</v>
      </c>
    </row>
    <row r="586" spans="3:8" x14ac:dyDescent="0.2">
      <c r="C586" s="117"/>
      <c r="D586" s="190"/>
      <c r="E586" s="191"/>
      <c r="F586" s="186"/>
      <c r="H586" s="63"/>
    </row>
    <row r="587" spans="3:8" ht="30" customHeight="1" x14ac:dyDescent="0.2">
      <c r="C587" s="5" t="str">
        <f>Planilha_Orçamentaria!D77</f>
        <v>5.10</v>
      </c>
      <c r="D587" s="485" t="str">
        <f>VLOOKUP($C587,Planilha_Orçamentaria!$D$2:$F$169,2,FALSE)</f>
        <v>46.03.050</v>
      </c>
      <c r="E587" s="486"/>
      <c r="F587" s="487" t="str">
        <f>VLOOKUP($C587,Planilha_Orçamentaria!$D$2:$F$169,3,FALSE)</f>
        <v>Tubo de PVC rígido PxB com virola e anel de borracha, linha esgoto série reforçada ´R´, DN= 100 mm, inclusive conexões</v>
      </c>
      <c r="G587" s="488"/>
      <c r="H587" s="489"/>
    </row>
    <row r="588" spans="3:8" x14ac:dyDescent="0.2">
      <c r="C588" s="122"/>
      <c r="D588" s="198" t="s">
        <v>6240</v>
      </c>
      <c r="E588" s="61"/>
      <c r="F588" s="124"/>
      <c r="G588" s="62"/>
      <c r="H588" s="183"/>
    </row>
    <row r="589" spans="3:8" x14ac:dyDescent="0.2">
      <c r="C589" s="212"/>
      <c r="D589" s="202" t="s">
        <v>510</v>
      </c>
      <c r="E589" s="208"/>
      <c r="F589" s="213"/>
      <c r="G589" s="214"/>
      <c r="H589" s="215"/>
    </row>
    <row r="590" spans="3:8" x14ac:dyDescent="0.2">
      <c r="C590" s="205" t="s">
        <v>15316</v>
      </c>
      <c r="D590" s="202">
        <v>78.23</v>
      </c>
      <c r="E590" s="232" t="s">
        <v>275</v>
      </c>
      <c r="F590" s="213"/>
      <c r="G590" s="214"/>
      <c r="H590" s="215"/>
    </row>
    <row r="591" spans="3:8" x14ac:dyDescent="0.2">
      <c r="C591" s="205" t="s">
        <v>15317</v>
      </c>
      <c r="D591" s="202">
        <v>0.51</v>
      </c>
      <c r="E591" s="232" t="s">
        <v>275</v>
      </c>
      <c r="F591" s="213"/>
      <c r="G591" s="214"/>
      <c r="H591" s="215"/>
    </row>
    <row r="592" spans="3:8" x14ac:dyDescent="0.2">
      <c r="C592" s="205"/>
      <c r="D592" s="216"/>
      <c r="E592" s="230"/>
      <c r="F592" s="186" t="s">
        <v>276</v>
      </c>
      <c r="G592" s="210">
        <f>SUM(D590:D591)</f>
        <v>78.740000000000009</v>
      </c>
      <c r="H592" s="63" t="s">
        <v>275</v>
      </c>
    </row>
    <row r="593" spans="3:8" x14ac:dyDescent="0.2">
      <c r="C593" s="212"/>
      <c r="D593" s="202"/>
      <c r="E593" s="208"/>
      <c r="F593" s="213"/>
      <c r="G593" s="214"/>
      <c r="H593" s="215"/>
    </row>
    <row r="594" spans="3:8" ht="30" customHeight="1" x14ac:dyDescent="0.2">
      <c r="C594" s="203" t="str">
        <f>Planilha_Orçamentaria!D78</f>
        <v>5.11</v>
      </c>
      <c r="D594" s="485" t="str">
        <f>VLOOKUP($C594,Planilha_Orçamentaria!$D$2:$F$169,2,FALSE)</f>
        <v>46.03.060</v>
      </c>
      <c r="E594" s="486"/>
      <c r="F594" s="487" t="str">
        <f>VLOOKUP($C594,Planilha_Orçamentaria!$D$2:$F$169,3,FALSE)</f>
        <v>Tubo de PVC rígido PxB com virola e anel de borracha, linha esgoto série reforçada ´R´. DN= 150 mm, inclusive conexões</v>
      </c>
      <c r="G594" s="488"/>
      <c r="H594" s="489"/>
    </row>
    <row r="595" spans="3:8" x14ac:dyDescent="0.2">
      <c r="C595" s="122"/>
      <c r="D595" s="198" t="s">
        <v>6240</v>
      </c>
      <c r="E595" s="61"/>
      <c r="F595" s="124"/>
      <c r="G595" s="62"/>
      <c r="H595" s="183"/>
    </row>
    <row r="596" spans="3:8" x14ac:dyDescent="0.2">
      <c r="C596" s="212"/>
      <c r="D596" s="202" t="s">
        <v>510</v>
      </c>
      <c r="E596" s="208"/>
      <c r="F596" s="213"/>
      <c r="G596" s="214"/>
      <c r="H596" s="215"/>
    </row>
    <row r="597" spans="3:8" x14ac:dyDescent="0.2">
      <c r="C597" s="205" t="s">
        <v>15316</v>
      </c>
      <c r="D597" s="202">
        <v>52.63</v>
      </c>
      <c r="E597" s="232" t="s">
        <v>275</v>
      </c>
      <c r="F597" s="213"/>
      <c r="G597" s="214"/>
      <c r="H597" s="215"/>
    </row>
    <row r="598" spans="3:8" x14ac:dyDescent="0.2">
      <c r="C598" s="205" t="s">
        <v>15317</v>
      </c>
      <c r="D598" s="202">
        <v>57.45</v>
      </c>
      <c r="E598" s="232" t="s">
        <v>275</v>
      </c>
      <c r="F598" s="213"/>
      <c r="G598" s="214"/>
      <c r="H598" s="215"/>
    </row>
    <row r="599" spans="3:8" x14ac:dyDescent="0.2">
      <c r="C599" s="205"/>
      <c r="D599" s="216"/>
      <c r="E599" s="230"/>
      <c r="F599" s="186" t="s">
        <v>276</v>
      </c>
      <c r="G599" s="210">
        <f>SUM(D597:D598)</f>
        <v>110.08000000000001</v>
      </c>
      <c r="H599" s="63" t="s">
        <v>275</v>
      </c>
    </row>
    <row r="600" spans="3:8" x14ac:dyDescent="0.2">
      <c r="C600" s="212"/>
      <c r="D600" s="202"/>
      <c r="E600" s="208"/>
      <c r="F600" s="213"/>
      <c r="G600" s="214"/>
      <c r="H600" s="215"/>
    </row>
    <row r="601" spans="3:8" ht="30" customHeight="1" x14ac:dyDescent="0.2">
      <c r="C601" s="203" t="str">
        <f>Planilha_Orçamentaria!D79</f>
        <v>5.12</v>
      </c>
      <c r="D601" s="485" t="str">
        <f>VLOOKUP($C601,Planilha_Orçamentaria!$D$2:$F$169,2,FALSE)</f>
        <v>46.05.050</v>
      </c>
      <c r="E601" s="486"/>
      <c r="F601" s="487" t="str">
        <f>VLOOKUP($C601,Planilha_Orçamentaria!$D$2:$F$169,3,FALSE)</f>
        <v>Tubo PVC rígido, tipo Coletor Esgoto, junta elástica, DN= 200 mm, inclusive conexões</v>
      </c>
      <c r="G601" s="488"/>
      <c r="H601" s="489"/>
    </row>
    <row r="602" spans="3:8" x14ac:dyDescent="0.2">
      <c r="C602" s="122"/>
      <c r="D602" s="198" t="s">
        <v>6240</v>
      </c>
      <c r="E602" s="61"/>
      <c r="F602" s="213"/>
      <c r="G602" s="214"/>
      <c r="H602" s="215"/>
    </row>
    <row r="603" spans="3:8" ht="15" customHeight="1" x14ac:dyDescent="0.2">
      <c r="C603" s="212"/>
      <c r="D603" s="202" t="s">
        <v>510</v>
      </c>
      <c r="E603" s="208"/>
      <c r="F603" s="213"/>
      <c r="G603" s="214"/>
      <c r="H603" s="215"/>
    </row>
    <row r="604" spans="3:8" x14ac:dyDescent="0.2">
      <c r="C604" s="205" t="s">
        <v>15317</v>
      </c>
      <c r="D604" s="202">
        <v>18.53</v>
      </c>
      <c r="E604" s="232" t="s">
        <v>275</v>
      </c>
      <c r="F604" s="213"/>
      <c r="G604" s="214"/>
      <c r="H604" s="215"/>
    </row>
    <row r="605" spans="3:8" x14ac:dyDescent="0.2">
      <c r="C605" s="117"/>
      <c r="D605" s="190"/>
      <c r="E605" s="187"/>
      <c r="F605" s="186"/>
      <c r="H605" s="63"/>
    </row>
    <row r="606" spans="3:8" x14ac:dyDescent="0.2">
      <c r="C606" s="203" t="str">
        <f>Planilha_Orçamentaria!D80</f>
        <v>5.13</v>
      </c>
      <c r="D606" s="485" t="str">
        <f>VLOOKUP($C606,Planilha_Orçamentaria!$D$2:$F$169,2,FALSE)</f>
        <v>49.06.190</v>
      </c>
      <c r="E606" s="486"/>
      <c r="F606" s="487" t="str">
        <f>VLOOKUP($C606,Planilha_Orçamentaria!$D$2:$F$169,3,FALSE)</f>
        <v>Grelha pré-moldada em concreto, com furos redondos, 79,5 x 24,5 x 8 cm</v>
      </c>
      <c r="G606" s="488"/>
      <c r="H606" s="489"/>
    </row>
    <row r="607" spans="3:8" x14ac:dyDescent="0.2">
      <c r="C607" s="212"/>
      <c r="D607" s="202" t="s">
        <v>273</v>
      </c>
      <c r="F607" s="124" t="s">
        <v>536</v>
      </c>
      <c r="G607" s="62"/>
      <c r="H607" s="183"/>
    </row>
    <row r="608" spans="3:8" x14ac:dyDescent="0.2">
      <c r="C608" s="212"/>
      <c r="D608" s="216">
        <v>2.5499999999999998</v>
      </c>
      <c r="E608" s="206" t="s">
        <v>275</v>
      </c>
      <c r="F608" s="280">
        <v>0.79500000000000004</v>
      </c>
      <c r="H608" s="63"/>
    </row>
    <row r="609" spans="3:8" x14ac:dyDescent="0.2">
      <c r="C609" s="212"/>
      <c r="D609" s="216">
        <v>21.16</v>
      </c>
      <c r="E609" s="206" t="s">
        <v>275</v>
      </c>
      <c r="F609" s="280"/>
      <c r="H609" s="63"/>
    </row>
    <row r="610" spans="3:8" x14ac:dyDescent="0.2">
      <c r="C610" s="212"/>
      <c r="D610" s="216">
        <v>31.64</v>
      </c>
      <c r="E610" s="206" t="s">
        <v>275</v>
      </c>
      <c r="F610" s="280"/>
      <c r="H610" s="63"/>
    </row>
    <row r="611" spans="3:8" ht="15" customHeight="1" x14ac:dyDescent="0.2">
      <c r="C611" s="212"/>
      <c r="D611" s="216">
        <v>34.86</v>
      </c>
      <c r="E611" s="206" t="s">
        <v>275</v>
      </c>
      <c r="F611" s="280"/>
      <c r="H611" s="63"/>
    </row>
    <row r="612" spans="3:8" x14ac:dyDescent="0.2">
      <c r="C612" s="212"/>
      <c r="D612" s="297">
        <v>35.1</v>
      </c>
      <c r="E612" s="206" t="s">
        <v>275</v>
      </c>
      <c r="F612" s="280"/>
      <c r="H612" s="63"/>
    </row>
    <row r="613" spans="3:8" x14ac:dyDescent="0.2">
      <c r="C613" s="212"/>
      <c r="D613" s="184">
        <f>SUM(D608:D612)</f>
        <v>125.31</v>
      </c>
      <c r="E613" s="187"/>
      <c r="F613" s="186" t="s">
        <v>276</v>
      </c>
      <c r="G613" s="210">
        <f>ROUND(SUM(D613)/F608,0)</f>
        <v>158</v>
      </c>
      <c r="H613" s="63" t="s">
        <v>516</v>
      </c>
    </row>
    <row r="614" spans="3:8" x14ac:dyDescent="0.2">
      <c r="C614" s="212"/>
      <c r="D614" s="202"/>
      <c r="E614" s="208"/>
      <c r="F614" s="213"/>
      <c r="G614" s="214"/>
      <c r="H614" s="215"/>
    </row>
    <row r="615" spans="3:8" ht="15" customHeight="1" x14ac:dyDescent="0.2">
      <c r="C615" s="203" t="str">
        <f>Planilha_Orçamentaria!D81</f>
        <v>5.14</v>
      </c>
      <c r="D615" s="485" t="str">
        <f>VLOOKUP($C615,Planilha_Orçamentaria!$D$2:$F$169,2,FALSE)</f>
        <v>49.12.120</v>
      </c>
      <c r="E615" s="486"/>
      <c r="F615" s="487" t="str">
        <f>VLOOKUP($C615,Planilha_Orçamentaria!$D$2:$F$169,3,FALSE)</f>
        <v>Chaminé para poço de visita tipo PMSP em alvenaria, diâmetro interno 70 cm - pescoço</v>
      </c>
      <c r="G615" s="488"/>
      <c r="H615" s="489"/>
    </row>
    <row r="616" spans="3:8" ht="15" customHeight="1" x14ac:dyDescent="0.2">
      <c r="C616" s="212"/>
      <c r="D616" s="198" t="s">
        <v>6161</v>
      </c>
      <c r="E616" s="208"/>
      <c r="F616" s="289"/>
      <c r="G616" s="289"/>
      <c r="H616" s="215"/>
    </row>
    <row r="617" spans="3:8" ht="15" customHeight="1" x14ac:dyDescent="0.2">
      <c r="C617" s="212"/>
      <c r="D617" s="216">
        <v>1.1499999999999999</v>
      </c>
      <c r="E617" s="3" t="s">
        <v>275</v>
      </c>
      <c r="G617" s="214"/>
      <c r="H617" s="215"/>
    </row>
    <row r="618" spans="3:8" ht="15" customHeight="1" x14ac:dyDescent="0.2">
      <c r="C618" s="212"/>
      <c r="D618" s="216"/>
      <c r="E618" s="3"/>
      <c r="G618" s="214"/>
      <c r="H618" s="215"/>
    </row>
    <row r="619" spans="3:8" x14ac:dyDescent="0.2">
      <c r="C619" s="5" t="str">
        <f>Planilha_Orçamentaria!D84</f>
        <v>6.1</v>
      </c>
      <c r="D619" s="485" t="str">
        <f>VLOOKUP($C619,Planilha_Orçamentaria!$D$2:$F$169,2,FALSE)</f>
        <v>46.01.020</v>
      </c>
      <c r="E619" s="486"/>
      <c r="F619" s="487" t="str">
        <f>VLOOKUP($C619,Planilha_Orçamentaria!$D$2:$F$169,3,FALSE)</f>
        <v>Tubo de PVC rígido soldável marrom, DN= 25 mm, (3/4´), inclusive conexões</v>
      </c>
      <c r="G619" s="488"/>
      <c r="H619" s="489"/>
    </row>
    <row r="620" spans="3:8" ht="15" customHeight="1" x14ac:dyDescent="0.2">
      <c r="C620" s="122"/>
      <c r="D620" s="198" t="s">
        <v>6241</v>
      </c>
      <c r="E620" s="61"/>
      <c r="F620" s="124"/>
      <c r="G620" s="62"/>
      <c r="H620" s="183"/>
    </row>
    <row r="621" spans="3:8" x14ac:dyDescent="0.2">
      <c r="C621" s="205" t="s">
        <v>6130</v>
      </c>
      <c r="D621" s="196">
        <v>103.61</v>
      </c>
      <c r="E621" s="206" t="s">
        <v>275</v>
      </c>
      <c r="F621" s="186"/>
      <c r="H621" s="63"/>
    </row>
    <row r="622" spans="3:8" ht="15" customHeight="1" x14ac:dyDescent="0.2">
      <c r="C622" s="200"/>
      <c r="D622" s="190"/>
      <c r="E622" s="187"/>
      <c r="F622" s="186" t="s">
        <v>276</v>
      </c>
      <c r="G622" s="210">
        <f>SUM(D621:D621)</f>
        <v>103.61</v>
      </c>
      <c r="H622" s="63" t="s">
        <v>275</v>
      </c>
    </row>
    <row r="623" spans="3:8" ht="15" customHeight="1" x14ac:dyDescent="0.2">
      <c r="C623" s="188"/>
      <c r="D623" s="192"/>
      <c r="E623" s="193"/>
      <c r="F623" s="138"/>
      <c r="G623" s="137"/>
      <c r="H623" s="189"/>
    </row>
    <row r="624" spans="3:8" x14ac:dyDescent="0.2">
      <c r="C624" s="5" t="str">
        <f>Planilha_Orçamentaria!D85</f>
        <v>6.2</v>
      </c>
      <c r="D624" s="485" t="str">
        <f>VLOOKUP($C624,Planilha_Orçamentaria!$D$2:$F$169,2,FALSE)</f>
        <v>46.01.030</v>
      </c>
      <c r="E624" s="486"/>
      <c r="F624" s="487" t="str">
        <f>VLOOKUP($C624,Planilha_Orçamentaria!$D$2:$F$169,3,FALSE)</f>
        <v>Tubo de PVC rígido soldável marrom, DN= 32 mm, (1´), inclusive conexões</v>
      </c>
      <c r="G624" s="488"/>
      <c r="H624" s="489"/>
    </row>
    <row r="625" spans="3:30" ht="15" customHeight="1" x14ac:dyDescent="0.2">
      <c r="C625" s="122"/>
      <c r="D625" s="198" t="s">
        <v>6241</v>
      </c>
      <c r="E625" s="61"/>
      <c r="F625" s="124"/>
      <c r="G625" s="62"/>
      <c r="H625" s="183"/>
    </row>
    <row r="626" spans="3:30" ht="15" customHeight="1" x14ac:dyDescent="0.2">
      <c r="C626" s="205" t="s">
        <v>6130</v>
      </c>
      <c r="D626" s="196">
        <v>66.56</v>
      </c>
      <c r="E626" s="206" t="s">
        <v>275</v>
      </c>
      <c r="F626" s="186"/>
      <c r="H626" s="63"/>
    </row>
    <row r="627" spans="3:30" ht="15" customHeight="1" x14ac:dyDescent="0.2">
      <c r="C627" s="200"/>
      <c r="D627" s="190"/>
      <c r="E627" s="187"/>
      <c r="F627" s="186" t="s">
        <v>276</v>
      </c>
      <c r="G627" s="210">
        <f>SUM(D626:D626)</f>
        <v>66.56</v>
      </c>
      <c r="H627" s="63" t="s">
        <v>275</v>
      </c>
    </row>
    <row r="628" spans="3:30" ht="15" customHeight="1" x14ac:dyDescent="0.2">
      <c r="C628" s="188"/>
      <c r="D628" s="192"/>
      <c r="E628" s="193"/>
      <c r="F628" s="138"/>
      <c r="G628" s="137"/>
      <c r="H628" s="189"/>
    </row>
    <row r="629" spans="3:30" ht="15" customHeight="1" x14ac:dyDescent="0.2">
      <c r="C629" s="5" t="str">
        <f>Planilha_Orçamentaria!D86</f>
        <v>6.3</v>
      </c>
      <c r="D629" s="485" t="str">
        <f>VLOOKUP($C629,Planilha_Orçamentaria!$D$2:$F$169,2,FALSE)</f>
        <v>46.01.050</v>
      </c>
      <c r="E629" s="486"/>
      <c r="F629" s="487" t="str">
        <f>VLOOKUP($C629,Planilha_Orçamentaria!$D$2:$F$169,3,FALSE)</f>
        <v>Tubo de PVC rígido soldável marrom, DN= 50 mm, (1 1/2´), inclusive conexões</v>
      </c>
      <c r="G629" s="488"/>
      <c r="H629" s="489"/>
    </row>
    <row r="630" spans="3:30" ht="15" customHeight="1" x14ac:dyDescent="0.2">
      <c r="C630" s="122"/>
      <c r="D630" s="198" t="s">
        <v>6241</v>
      </c>
      <c r="E630" s="61"/>
      <c r="F630" s="124"/>
      <c r="G630" s="62"/>
      <c r="H630" s="183"/>
    </row>
    <row r="631" spans="3:30" ht="15" customHeight="1" x14ac:dyDescent="0.2">
      <c r="C631" s="205" t="s">
        <v>6130</v>
      </c>
      <c r="D631" s="196">
        <f>49.48-18.39</f>
        <v>31.089999999999996</v>
      </c>
      <c r="E631" s="206" t="s">
        <v>275</v>
      </c>
      <c r="F631" s="186"/>
      <c r="H631" s="63"/>
    </row>
    <row r="632" spans="3:30" ht="15" customHeight="1" x14ac:dyDescent="0.2">
      <c r="C632" s="200"/>
      <c r="D632" s="190"/>
      <c r="E632" s="187"/>
      <c r="F632" s="186" t="s">
        <v>276</v>
      </c>
      <c r="G632" s="210">
        <f>SUM(D631:D631)</f>
        <v>31.089999999999996</v>
      </c>
      <c r="H632" s="63" t="s">
        <v>275</v>
      </c>
    </row>
    <row r="633" spans="3:30" ht="15" customHeight="1" x14ac:dyDescent="0.2">
      <c r="C633" s="188"/>
      <c r="D633" s="192"/>
      <c r="E633" s="193"/>
      <c r="F633" s="138"/>
      <c r="G633" s="137"/>
      <c r="H633" s="189"/>
    </row>
    <row r="634" spans="3:30" ht="15.75" x14ac:dyDescent="0.25">
      <c r="C634" s="203" t="str">
        <f>Planilha_Orçamentaria!D89</f>
        <v>7.1</v>
      </c>
      <c r="D634" s="485" t="str">
        <f>VLOOKUP($C634,Planilha_Orçamentaria!$D$2:$F$169,2,FALSE)</f>
        <v>06.01.020</v>
      </c>
      <c r="E634" s="486"/>
      <c r="F634" s="487" t="str">
        <f>VLOOKUP($C634,Planilha_Orçamentaria!$D$2:$F$169,3,FALSE)</f>
        <v>Escavação manual em solo de 1ª e 2ª categoria em campo aberto</v>
      </c>
      <c r="G634" s="488"/>
      <c r="H634" s="48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</row>
    <row r="635" spans="3:30" ht="15.75" x14ac:dyDescent="0.25">
      <c r="C635" s="122"/>
      <c r="D635" s="198" t="s">
        <v>540</v>
      </c>
      <c r="E635" s="61"/>
      <c r="F635" s="124"/>
      <c r="G635" s="62"/>
      <c r="H635" s="183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</row>
    <row r="636" spans="3:30" ht="15.75" x14ac:dyDescent="0.25">
      <c r="C636" s="219"/>
      <c r="D636" s="208" t="s">
        <v>510</v>
      </c>
      <c r="E636" s="208" t="s">
        <v>274</v>
      </c>
      <c r="F636" s="4" t="s">
        <v>511</v>
      </c>
      <c r="G636" s="213" t="s">
        <v>496</v>
      </c>
      <c r="H636" s="215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</row>
    <row r="637" spans="3:30" ht="15.75" x14ac:dyDescent="0.25">
      <c r="C637" s="515" t="s">
        <v>6134</v>
      </c>
      <c r="D637" s="209">
        <v>15</v>
      </c>
      <c r="E637" s="217">
        <v>1</v>
      </c>
      <c r="F637" s="217">
        <v>0.5</v>
      </c>
      <c r="G637" s="186">
        <f>(E637*2)*F637*D637</f>
        <v>15</v>
      </c>
      <c r="H637" s="228" t="s">
        <v>494</v>
      </c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</row>
    <row r="638" spans="3:30" ht="15.75" x14ac:dyDescent="0.25">
      <c r="C638" s="515"/>
      <c r="D638" s="196"/>
      <c r="E638" s="206"/>
      <c r="F638" s="186"/>
      <c r="G638" s="210"/>
      <c r="H638" s="63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</row>
    <row r="639" spans="3:30" ht="15.75" x14ac:dyDescent="0.25">
      <c r="C639" s="117"/>
      <c r="D639" s="196"/>
      <c r="E639" s="206"/>
      <c r="F639" s="186" t="s">
        <v>276</v>
      </c>
      <c r="G639" s="210">
        <f>SUM(G637:G637)</f>
        <v>15</v>
      </c>
      <c r="H639" s="228" t="s">
        <v>494</v>
      </c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</row>
    <row r="640" spans="3:30" ht="15.75" x14ac:dyDescent="0.25">
      <c r="C640" s="117"/>
      <c r="D640" s="196"/>
      <c r="E640" s="206"/>
      <c r="F640" s="186"/>
      <c r="H640" s="63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</row>
    <row r="641" spans="3:30" ht="15.75" x14ac:dyDescent="0.25">
      <c r="C641" s="203" t="str">
        <f>Planilha_Orçamentaria!D90</f>
        <v>7.2</v>
      </c>
      <c r="D641" s="485" t="str">
        <f>VLOOKUP($C641,Planilha_Orçamentaria!$D$2:$F$169,2,FALSE)</f>
        <v>06.11.040</v>
      </c>
      <c r="E641" s="486"/>
      <c r="F641" s="487" t="str">
        <f>VLOOKUP($C641,Planilha_Orçamentaria!$D$2:$F$169,3,FALSE)</f>
        <v>Reaterro manual apiloado sem controle de compactação</v>
      </c>
      <c r="G641" s="488"/>
      <c r="H641" s="48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</row>
    <row r="642" spans="3:30" ht="15.75" x14ac:dyDescent="0.25">
      <c r="C642" s="122"/>
      <c r="D642" s="198" t="s">
        <v>541</v>
      </c>
      <c r="E642" s="61"/>
      <c r="F642" s="124"/>
      <c r="G642" s="62"/>
      <c r="H642" s="183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</row>
    <row r="643" spans="3:30" ht="15.75" x14ac:dyDescent="0.25">
      <c r="C643" s="219"/>
      <c r="D643" s="208" t="s">
        <v>510</v>
      </c>
      <c r="E643" s="208" t="s">
        <v>274</v>
      </c>
      <c r="F643" s="4" t="s">
        <v>511</v>
      </c>
      <c r="G643" s="213" t="s">
        <v>496</v>
      </c>
      <c r="H643" s="215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</row>
    <row r="644" spans="3:30" ht="15.75" x14ac:dyDescent="0.25">
      <c r="C644" s="515" t="s">
        <v>6134</v>
      </c>
      <c r="D644" s="209">
        <v>15</v>
      </c>
      <c r="E644" s="217">
        <v>0.2</v>
      </c>
      <c r="F644" s="217">
        <v>0.5</v>
      </c>
      <c r="G644" s="186">
        <f>(E644*2)*F644*D644</f>
        <v>3</v>
      </c>
      <c r="H644" s="228" t="s">
        <v>494</v>
      </c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</row>
    <row r="645" spans="3:30" ht="15.75" x14ac:dyDescent="0.25">
      <c r="C645" s="515"/>
      <c r="D645" s="196"/>
      <c r="E645" s="206"/>
      <c r="F645" s="186"/>
      <c r="G645" s="210"/>
      <c r="H645" s="63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</row>
    <row r="646" spans="3:30" ht="15.75" x14ac:dyDescent="0.25">
      <c r="C646" s="117"/>
      <c r="D646" s="196"/>
      <c r="E646" s="206"/>
      <c r="F646" s="186" t="s">
        <v>276</v>
      </c>
      <c r="G646" s="210">
        <f>SUM(G644:G644)</f>
        <v>3</v>
      </c>
      <c r="H646" s="228" t="s">
        <v>494</v>
      </c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</row>
    <row r="647" spans="3:30" ht="15.6" customHeight="1" x14ac:dyDescent="0.25">
      <c r="C647" s="117"/>
      <c r="D647" s="196"/>
      <c r="E647" s="206"/>
      <c r="F647" s="186"/>
      <c r="H647" s="63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</row>
    <row r="648" spans="3:30" ht="15.75" x14ac:dyDescent="0.25">
      <c r="C648" s="203" t="str">
        <f>Planilha_Orçamentaria!D91</f>
        <v>7.3</v>
      </c>
      <c r="D648" s="485" t="str">
        <f>VLOOKUP($C648,Planilha_Orçamentaria!$D$2:$F$169,2,FALSE)</f>
        <v>11.01.130</v>
      </c>
      <c r="E648" s="486"/>
      <c r="F648" s="487" t="str">
        <f>VLOOKUP($C648,Planilha_Orçamentaria!$D$2:$F$169,3,FALSE)</f>
        <v>Concreto usinado, fck = 25 MPa</v>
      </c>
      <c r="G648" s="488"/>
      <c r="H648" s="48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</row>
    <row r="649" spans="3:30" ht="15.75" x14ac:dyDescent="0.25">
      <c r="C649" s="122"/>
      <c r="D649" s="198" t="s">
        <v>6249</v>
      </c>
      <c r="E649" s="61"/>
      <c r="F649" s="124"/>
      <c r="G649" s="62"/>
      <c r="H649" s="183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</row>
    <row r="650" spans="3:30" ht="15.75" x14ac:dyDescent="0.25">
      <c r="C650" s="212"/>
      <c r="D650" s="202" t="s">
        <v>510</v>
      </c>
      <c r="E650" s="214" t="s">
        <v>532</v>
      </c>
      <c r="F650" s="186" t="s">
        <v>497</v>
      </c>
      <c r="H650" s="63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</row>
    <row r="651" spans="3:30" ht="15.75" x14ac:dyDescent="0.25">
      <c r="C651" s="515" t="s">
        <v>6134</v>
      </c>
      <c r="D651" s="209">
        <v>15</v>
      </c>
      <c r="E651" s="240">
        <f>0.08+0.008</f>
        <v>8.7999999999999995E-2</v>
      </c>
      <c r="F651" s="186">
        <f>E651*D651</f>
        <v>1.3199999999999998</v>
      </c>
      <c r="G651" s="210" t="s">
        <v>494</v>
      </c>
      <c r="H651" s="63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</row>
    <row r="652" spans="3:30" ht="15.75" x14ac:dyDescent="0.25">
      <c r="C652" s="515"/>
      <c r="D652" s="209"/>
      <c r="E652" s="217"/>
      <c r="F652" s="186"/>
      <c r="H652" s="63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</row>
    <row r="653" spans="3:30" ht="15.75" x14ac:dyDescent="0.25">
      <c r="C653" s="205"/>
      <c r="D653" s="209"/>
      <c r="E653" s="217"/>
      <c r="F653" s="186" t="s">
        <v>276</v>
      </c>
      <c r="G653" s="210">
        <f>SUM(F651:F651)</f>
        <v>1.3199999999999998</v>
      </c>
      <c r="H653" s="63" t="s">
        <v>494</v>
      </c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</row>
    <row r="654" spans="3:30" ht="15.75" x14ac:dyDescent="0.25">
      <c r="C654" s="117"/>
      <c r="D654" s="196"/>
      <c r="E654" s="206"/>
      <c r="F654" s="186"/>
      <c r="H654" s="63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</row>
    <row r="655" spans="3:30" ht="15.75" x14ac:dyDescent="0.25">
      <c r="C655" s="203" t="str">
        <f>Planilha_Orçamentaria!D92</f>
        <v>7.4</v>
      </c>
      <c r="D655" s="485" t="str">
        <f>VLOOKUP($C655,Planilha_Orçamentaria!$D$2:$F$169,2,FALSE)</f>
        <v>11.16.040</v>
      </c>
      <c r="E655" s="486"/>
      <c r="F655" s="487" t="str">
        <f>VLOOKUP($C655,Planilha_Orçamentaria!$D$2:$F$169,3,FALSE)</f>
        <v>Lançamento e adensamento de concreto ou massa em fundação</v>
      </c>
      <c r="G655" s="488"/>
      <c r="H655" s="48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</row>
    <row r="656" spans="3:30" ht="15.75" x14ac:dyDescent="0.25">
      <c r="C656" s="122"/>
      <c r="D656" s="198" t="s">
        <v>6249</v>
      </c>
      <c r="E656" s="61"/>
      <c r="F656" s="124"/>
      <c r="G656" s="62"/>
      <c r="H656" s="183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</row>
    <row r="657" spans="3:30" ht="15.75" x14ac:dyDescent="0.25">
      <c r="C657" s="212"/>
      <c r="D657" s="202" t="s">
        <v>510</v>
      </c>
      <c r="E657" s="214" t="s">
        <v>532</v>
      </c>
      <c r="F657" s="186" t="s">
        <v>497</v>
      </c>
      <c r="H657" s="63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</row>
    <row r="658" spans="3:30" ht="15.75" x14ac:dyDescent="0.25">
      <c r="C658" s="515" t="s">
        <v>6134</v>
      </c>
      <c r="D658" s="209">
        <v>15</v>
      </c>
      <c r="E658" s="240">
        <f>0.08+0.008</f>
        <v>8.7999999999999995E-2</v>
      </c>
      <c r="F658" s="186">
        <f>E658*D658</f>
        <v>1.3199999999999998</v>
      </c>
      <c r="G658" s="210" t="s">
        <v>494</v>
      </c>
      <c r="H658" s="63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</row>
    <row r="659" spans="3:30" ht="15.75" x14ac:dyDescent="0.25">
      <c r="C659" s="515"/>
      <c r="D659" s="209"/>
      <c r="E659" s="217"/>
      <c r="F659" s="186"/>
      <c r="H659" s="63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</row>
    <row r="660" spans="3:30" ht="15.75" x14ac:dyDescent="0.25">
      <c r="C660" s="205"/>
      <c r="D660" s="209"/>
      <c r="E660" s="217"/>
      <c r="F660" s="186" t="s">
        <v>276</v>
      </c>
      <c r="G660" s="210">
        <f>SUM(F658:F658)</f>
        <v>1.3199999999999998</v>
      </c>
      <c r="H660" s="63" t="s">
        <v>494</v>
      </c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</row>
    <row r="661" spans="3:30" ht="15.6" customHeight="1" x14ac:dyDescent="0.25">
      <c r="C661" s="117"/>
      <c r="D661" s="196"/>
      <c r="E661" s="206"/>
      <c r="F661" s="186"/>
      <c r="H661" s="63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</row>
    <row r="662" spans="3:30" ht="15.75" x14ac:dyDescent="0.25">
      <c r="C662" s="203" t="str">
        <f>Planilha_Orçamentaria!D93</f>
        <v>7.5</v>
      </c>
      <c r="D662" s="485" t="str">
        <f>VLOOKUP($C662,Planilha_Orçamentaria!$D$2:$F$169,2,FALSE)</f>
        <v>11.18.040</v>
      </c>
      <c r="E662" s="486"/>
      <c r="F662" s="487" t="str">
        <f>VLOOKUP($C662,Planilha_Orçamentaria!$D$2:$F$169,3,FALSE)</f>
        <v>Lastro de pedra britada</v>
      </c>
      <c r="G662" s="488"/>
      <c r="H662" s="48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</row>
    <row r="663" spans="3:30" ht="15.75" x14ac:dyDescent="0.25">
      <c r="C663" s="122"/>
      <c r="D663" s="198" t="s">
        <v>6249</v>
      </c>
      <c r="E663" s="61"/>
      <c r="F663" s="124"/>
      <c r="G663" s="62"/>
      <c r="H663" s="18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</row>
    <row r="664" spans="3:30" ht="15.75" x14ac:dyDescent="0.25">
      <c r="C664" s="212"/>
      <c r="D664" s="202" t="s">
        <v>510</v>
      </c>
      <c r="E664" s="214" t="s">
        <v>533</v>
      </c>
      <c r="F664" s="186" t="s">
        <v>497</v>
      </c>
      <c r="H664" s="63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</row>
    <row r="665" spans="3:30" x14ac:dyDescent="0.2">
      <c r="C665" s="515" t="s">
        <v>6134</v>
      </c>
      <c r="D665" s="209">
        <v>15</v>
      </c>
      <c r="E665" s="217">
        <v>0.05</v>
      </c>
      <c r="F665" s="186">
        <f>E665*D665</f>
        <v>0.75</v>
      </c>
      <c r="G665" s="210" t="s">
        <v>494</v>
      </c>
      <c r="H665" s="63"/>
    </row>
    <row r="666" spans="3:30" x14ac:dyDescent="0.2">
      <c r="C666" s="515"/>
      <c r="D666" s="209"/>
      <c r="E666" s="217"/>
      <c r="F666" s="186"/>
      <c r="H666" s="63"/>
    </row>
    <row r="667" spans="3:30" x14ac:dyDescent="0.2">
      <c r="C667" s="205"/>
      <c r="D667" s="209"/>
      <c r="E667" s="217"/>
      <c r="F667" s="186" t="s">
        <v>276</v>
      </c>
      <c r="G667" s="210">
        <f>SUM(F665:F665)</f>
        <v>0.75</v>
      </c>
      <c r="H667" s="63" t="s">
        <v>494</v>
      </c>
    </row>
    <row r="668" spans="3:30" ht="15" customHeight="1" x14ac:dyDescent="0.2">
      <c r="C668" s="117"/>
      <c r="D668" s="196"/>
      <c r="E668" s="206"/>
      <c r="F668" s="186"/>
      <c r="H668" s="63"/>
    </row>
    <row r="669" spans="3:30" x14ac:dyDescent="0.2">
      <c r="C669" s="203" t="str">
        <f>Planilha_Orçamentaria!D94</f>
        <v>7.6</v>
      </c>
      <c r="D669" s="485" t="str">
        <f>VLOOKUP($C669,Planilha_Orçamentaria!$D$2:$F$169,2,FALSE)</f>
        <v>14.02.040</v>
      </c>
      <c r="E669" s="486"/>
      <c r="F669" s="487" t="str">
        <f>VLOOKUP($C669,Planilha_Orçamentaria!$D$2:$F$169,3,FALSE)</f>
        <v>Alvenaria de elevação de 1 tijolo maciço comum</v>
      </c>
      <c r="G669" s="488"/>
      <c r="H669" s="489"/>
    </row>
    <row r="670" spans="3:30" x14ac:dyDescent="0.2">
      <c r="C670" s="122"/>
      <c r="D670" s="198" t="s">
        <v>6249</v>
      </c>
      <c r="E670" s="61"/>
      <c r="F670" s="124"/>
      <c r="G670" s="62"/>
      <c r="H670" s="183"/>
    </row>
    <row r="671" spans="3:30" x14ac:dyDescent="0.2">
      <c r="C671" s="212"/>
      <c r="D671" s="202" t="s">
        <v>510</v>
      </c>
      <c r="E671" s="214" t="s">
        <v>514</v>
      </c>
      <c r="F671" s="186" t="s">
        <v>497</v>
      </c>
      <c r="H671" s="63"/>
    </row>
    <row r="672" spans="3:30" x14ac:dyDescent="0.2">
      <c r="C672" s="515" t="s">
        <v>6134</v>
      </c>
      <c r="D672" s="209">
        <v>15</v>
      </c>
      <c r="E672" s="217">
        <v>0.61</v>
      </c>
      <c r="F672" s="186">
        <f>E672*D672</f>
        <v>9.15</v>
      </c>
      <c r="G672" s="210" t="s">
        <v>493</v>
      </c>
      <c r="H672" s="63"/>
    </row>
    <row r="673" spans="3:8" ht="15" customHeight="1" x14ac:dyDescent="0.2">
      <c r="C673" s="515"/>
      <c r="D673" s="209"/>
      <c r="E673" s="217"/>
      <c r="F673" s="186"/>
      <c r="H673" s="63"/>
    </row>
    <row r="674" spans="3:8" x14ac:dyDescent="0.2">
      <c r="C674" s="205"/>
      <c r="D674" s="209"/>
      <c r="E674" s="217"/>
      <c r="F674" s="186" t="s">
        <v>276</v>
      </c>
      <c r="G674" s="210">
        <f>SUM(F672:F672)</f>
        <v>9.15</v>
      </c>
      <c r="H674" s="63" t="s">
        <v>493</v>
      </c>
    </row>
    <row r="675" spans="3:8" x14ac:dyDescent="0.2">
      <c r="C675" s="117"/>
      <c r="D675" s="196"/>
      <c r="E675" s="206"/>
      <c r="F675" s="186"/>
      <c r="H675" s="63"/>
    </row>
    <row r="676" spans="3:8" ht="15" customHeight="1" x14ac:dyDescent="0.2">
      <c r="C676" s="203" t="str">
        <f>Planilha_Orçamentaria!D95</f>
        <v>7.7</v>
      </c>
      <c r="D676" s="485" t="str">
        <f>VLOOKUP($C676,Planilha_Orçamentaria!$D$2:$F$169,2,FALSE)</f>
        <v>17.01.020</v>
      </c>
      <c r="E676" s="486"/>
      <c r="F676" s="487" t="str">
        <f>VLOOKUP($C676,Planilha_Orçamentaria!$D$2:$F$169,3,FALSE)</f>
        <v>Argamassa de regularização e/ou proteção</v>
      </c>
      <c r="G676" s="488"/>
      <c r="H676" s="489"/>
    </row>
    <row r="677" spans="3:8" x14ac:dyDescent="0.2">
      <c r="C677" s="122"/>
      <c r="D677" s="198" t="s">
        <v>6249</v>
      </c>
      <c r="E677" s="61"/>
      <c r="F677" s="124"/>
      <c r="G677" s="62"/>
      <c r="H677" s="183"/>
    </row>
    <row r="678" spans="3:8" x14ac:dyDescent="0.2">
      <c r="C678" s="212"/>
      <c r="D678" s="202" t="s">
        <v>510</v>
      </c>
      <c r="E678" s="214" t="s">
        <v>529</v>
      </c>
      <c r="F678" s="186" t="s">
        <v>497</v>
      </c>
      <c r="H678" s="63"/>
    </row>
    <row r="679" spans="3:8" x14ac:dyDescent="0.2">
      <c r="C679" s="515" t="s">
        <v>6134</v>
      </c>
      <c r="D679" s="209">
        <v>15</v>
      </c>
      <c r="E679" s="240">
        <v>1.4999999999999999E-2</v>
      </c>
      <c r="F679" s="186">
        <f>E679*D679</f>
        <v>0.22499999999999998</v>
      </c>
      <c r="G679" s="210" t="s">
        <v>494</v>
      </c>
      <c r="H679" s="63"/>
    </row>
    <row r="680" spans="3:8" ht="15" customHeight="1" x14ac:dyDescent="0.2">
      <c r="C680" s="515"/>
      <c r="D680" s="209"/>
      <c r="E680" s="217"/>
      <c r="F680" s="186"/>
      <c r="H680" s="63"/>
    </row>
    <row r="681" spans="3:8" x14ac:dyDescent="0.2">
      <c r="C681" s="205"/>
      <c r="D681" s="209"/>
      <c r="E681" s="217"/>
      <c r="F681" s="186" t="s">
        <v>276</v>
      </c>
      <c r="G681" s="210">
        <f>SUM(F679:F679)</f>
        <v>0.22499999999999998</v>
      </c>
      <c r="H681" s="63" t="s">
        <v>494</v>
      </c>
    </row>
    <row r="682" spans="3:8" x14ac:dyDescent="0.2">
      <c r="C682" s="205"/>
      <c r="D682" s="209"/>
      <c r="E682" s="217"/>
      <c r="F682" s="186"/>
      <c r="G682" s="210"/>
      <c r="H682" s="63"/>
    </row>
    <row r="683" spans="3:8" x14ac:dyDescent="0.2">
      <c r="C683" s="5" t="str">
        <f>Planilha_Orçamentaria!D96</f>
        <v>7.8</v>
      </c>
      <c r="D683" s="485" t="str">
        <f>VLOOKUP($C683,Planilha_Orçamentaria!$D$2:$F$169,2,FALSE)</f>
        <v>38.13.010</v>
      </c>
      <c r="E683" s="486"/>
      <c r="F683" s="487" t="str">
        <f>VLOOKUP($C683,Planilha_Orçamentaria!$D$2:$F$169,3,FALSE)</f>
        <v>Eletroduto corrugado em polietileno de alta densidade, DN= 30 mm, com acessórios</v>
      </c>
      <c r="G683" s="488"/>
      <c r="H683" s="489"/>
    </row>
    <row r="684" spans="3:8" x14ac:dyDescent="0.2">
      <c r="C684" s="122"/>
      <c r="D684" s="198" t="s">
        <v>6242</v>
      </c>
      <c r="E684" s="61"/>
      <c r="F684" s="124"/>
      <c r="G684" s="62"/>
      <c r="H684" s="183"/>
    </row>
    <row r="685" spans="3:8" x14ac:dyDescent="0.2">
      <c r="C685" s="205" t="s">
        <v>6137</v>
      </c>
      <c r="D685" s="196">
        <v>42</v>
      </c>
      <c r="E685" s="206" t="s">
        <v>275</v>
      </c>
      <c r="F685" s="186"/>
      <c r="H685" s="63"/>
    </row>
    <row r="686" spans="3:8" x14ac:dyDescent="0.2">
      <c r="C686" s="200" t="s">
        <v>6138</v>
      </c>
      <c r="D686" s="187">
        <v>74.77</v>
      </c>
      <c r="E686" s="199" t="s">
        <v>275</v>
      </c>
      <c r="F686" s="186" t="s">
        <v>276</v>
      </c>
      <c r="G686" s="210">
        <f>SUM(D685:D686)</f>
        <v>116.77</v>
      </c>
      <c r="H686" s="63" t="s">
        <v>275</v>
      </c>
    </row>
    <row r="687" spans="3:8" ht="15" customHeight="1" x14ac:dyDescent="0.2">
      <c r="C687" s="188"/>
      <c r="D687" s="192"/>
      <c r="E687" s="193"/>
      <c r="F687" s="138"/>
      <c r="G687" s="137"/>
      <c r="H687" s="189"/>
    </row>
    <row r="688" spans="3:8" x14ac:dyDescent="0.2">
      <c r="C688" s="5" t="str">
        <f>Planilha_Orçamentaria!D97</f>
        <v>7.9</v>
      </c>
      <c r="D688" s="485" t="str">
        <f>VLOOKUP($C688,Planilha_Orçamentaria!$D$2:$F$169,2,FALSE)</f>
        <v>38.13.016</v>
      </c>
      <c r="E688" s="486"/>
      <c r="F688" s="487" t="str">
        <f>VLOOKUP($C688,Planilha_Orçamentaria!$D$2:$F$169,3,FALSE)</f>
        <v>Eletroduto corrugado em polietileno de alta densidade, DN= 40 mm, com acessórios</v>
      </c>
      <c r="G688" s="488"/>
      <c r="H688" s="489"/>
    </row>
    <row r="689" spans="3:8" ht="15" customHeight="1" x14ac:dyDescent="0.2">
      <c r="C689" s="122"/>
      <c r="D689" s="198" t="s">
        <v>6242</v>
      </c>
      <c r="E689" s="61"/>
      <c r="F689" s="124"/>
      <c r="G689" s="62"/>
      <c r="H689" s="183"/>
    </row>
    <row r="690" spans="3:8" ht="15" customHeight="1" x14ac:dyDescent="0.2">
      <c r="C690" s="205" t="s">
        <v>6137</v>
      </c>
      <c r="D690" s="196">
        <v>62.8</v>
      </c>
      <c r="E690" s="206" t="s">
        <v>275</v>
      </c>
      <c r="F690" s="186"/>
      <c r="H690" s="63"/>
    </row>
    <row r="691" spans="3:8" x14ac:dyDescent="0.2">
      <c r="C691" s="200" t="s">
        <v>6138</v>
      </c>
      <c r="D691" s="196">
        <v>16.8</v>
      </c>
      <c r="E691" s="199" t="s">
        <v>275</v>
      </c>
      <c r="F691" s="186" t="s">
        <v>276</v>
      </c>
      <c r="G691" s="210">
        <f>SUM(D690:D691)</f>
        <v>79.599999999999994</v>
      </c>
      <c r="H691" s="63" t="s">
        <v>275</v>
      </c>
    </row>
    <row r="692" spans="3:8" x14ac:dyDescent="0.2">
      <c r="C692" s="188"/>
      <c r="D692" s="192"/>
      <c r="E692" s="193"/>
      <c r="F692" s="138"/>
      <c r="G692" s="137"/>
      <c r="H692" s="189"/>
    </row>
    <row r="693" spans="3:8" ht="30" customHeight="1" x14ac:dyDescent="0.2">
      <c r="C693" s="5" t="str">
        <f>Planilha_Orçamentaria!D98</f>
        <v>7.10</v>
      </c>
      <c r="D693" s="485" t="str">
        <f>VLOOKUP($C693,Planilha_Orçamentaria!$D$2:$F$169,2,FALSE)</f>
        <v>38.13.020</v>
      </c>
      <c r="E693" s="486"/>
      <c r="F693" s="487" t="str">
        <f>VLOOKUP($C693,Planilha_Orçamentaria!$D$2:$F$169,3,FALSE)</f>
        <v>Eletroduto corrugado em polietileno de alta densidade, DN= 50 mm, com acessórios</v>
      </c>
      <c r="G693" s="488"/>
      <c r="H693" s="489"/>
    </row>
    <row r="694" spans="3:8" x14ac:dyDescent="0.2">
      <c r="C694" s="122"/>
      <c r="D694" s="198" t="s">
        <v>6242</v>
      </c>
      <c r="E694" s="61"/>
      <c r="F694" s="124"/>
      <c r="G694" s="62"/>
      <c r="H694" s="183"/>
    </row>
    <row r="695" spans="3:8" x14ac:dyDescent="0.2">
      <c r="C695" s="205" t="s">
        <v>6137</v>
      </c>
      <c r="D695" s="196">
        <v>49.2</v>
      </c>
      <c r="E695" s="206" t="s">
        <v>275</v>
      </c>
      <c r="F695" s="186"/>
      <c r="H695" s="63"/>
    </row>
    <row r="696" spans="3:8" x14ac:dyDescent="0.2">
      <c r="C696" s="200"/>
      <c r="D696" s="190"/>
      <c r="E696" s="199"/>
      <c r="F696" s="186" t="s">
        <v>276</v>
      </c>
      <c r="G696" s="210">
        <f>SUM(D695:D696)</f>
        <v>49.2</v>
      </c>
      <c r="H696" s="63" t="s">
        <v>275</v>
      </c>
    </row>
    <row r="697" spans="3:8" ht="15" customHeight="1" x14ac:dyDescent="0.2">
      <c r="C697" s="188"/>
      <c r="D697" s="192"/>
      <c r="E697" s="193"/>
      <c r="F697" s="138"/>
      <c r="G697" s="137"/>
      <c r="H697" s="189"/>
    </row>
    <row r="698" spans="3:8" ht="30" customHeight="1" x14ac:dyDescent="0.2">
      <c r="C698" s="5" t="str">
        <f>Planilha_Orçamentaria!D99</f>
        <v>7.11</v>
      </c>
      <c r="D698" s="485" t="str">
        <f>VLOOKUP($C698,Planilha_Orçamentaria!$D$2:$F$169,2,FALSE)</f>
        <v>38.13.030</v>
      </c>
      <c r="E698" s="486"/>
      <c r="F698" s="487" t="str">
        <f>VLOOKUP($C698,Planilha_Orçamentaria!$D$2:$F$169,3,FALSE)</f>
        <v>Eletroduto corrugado em polietileno de alta densidade, DN= 75 mm, com acessórios</v>
      </c>
      <c r="G698" s="488"/>
      <c r="H698" s="489"/>
    </row>
    <row r="699" spans="3:8" x14ac:dyDescent="0.2">
      <c r="C699" s="122"/>
      <c r="D699" s="198" t="s">
        <v>6242</v>
      </c>
      <c r="E699" s="61"/>
      <c r="F699" s="124"/>
      <c r="G699" s="62"/>
      <c r="H699" s="183"/>
    </row>
    <row r="700" spans="3:8" x14ac:dyDescent="0.2">
      <c r="C700" s="205" t="s">
        <v>6137</v>
      </c>
      <c r="D700" s="196">
        <v>70.2</v>
      </c>
      <c r="E700" s="206" t="s">
        <v>275</v>
      </c>
      <c r="F700" s="186"/>
      <c r="H700" s="63"/>
    </row>
    <row r="701" spans="3:8" ht="15" customHeight="1" x14ac:dyDescent="0.2">
      <c r="C701" s="200"/>
      <c r="D701" s="190"/>
      <c r="E701" s="199"/>
      <c r="F701" s="186" t="s">
        <v>276</v>
      </c>
      <c r="G701" s="210">
        <f>SUM(D700:D701)</f>
        <v>70.2</v>
      </c>
      <c r="H701" s="63" t="s">
        <v>275</v>
      </c>
    </row>
    <row r="702" spans="3:8" x14ac:dyDescent="0.2">
      <c r="C702" s="188"/>
      <c r="D702" s="192"/>
      <c r="E702" s="193"/>
      <c r="F702" s="138"/>
      <c r="G702" s="137"/>
      <c r="H702" s="189"/>
    </row>
    <row r="703" spans="3:8" x14ac:dyDescent="0.2">
      <c r="C703" s="5" t="str">
        <f>Planilha_Orçamentaria!D100</f>
        <v>7.12</v>
      </c>
      <c r="D703" s="485" t="str">
        <f>VLOOKUP($C703,Planilha_Orçamentaria!$D$2:$F$169,2,FALSE)</f>
        <v>38.19.020</v>
      </c>
      <c r="E703" s="486"/>
      <c r="F703" s="487" t="str">
        <f>VLOOKUP($C703,Planilha_Orçamentaria!$D$2:$F$169,3,FALSE)</f>
        <v>Eletroduto de PVC corrugado flexível leve, diâmetro externo de 20 mm</v>
      </c>
      <c r="G703" s="488"/>
      <c r="H703" s="489"/>
    </row>
    <row r="704" spans="3:8" x14ac:dyDescent="0.2">
      <c r="C704" s="122"/>
      <c r="D704" s="198" t="s">
        <v>6242</v>
      </c>
      <c r="E704" s="61"/>
      <c r="F704" s="124"/>
      <c r="G704" s="62"/>
      <c r="H704" s="183"/>
    </row>
    <row r="705" spans="3:8" x14ac:dyDescent="0.2">
      <c r="C705" s="205" t="s">
        <v>6137</v>
      </c>
      <c r="D705" s="196">
        <v>319.25</v>
      </c>
      <c r="E705" s="206" t="s">
        <v>275</v>
      </c>
      <c r="F705" s="186"/>
      <c r="H705" s="63"/>
    </row>
    <row r="706" spans="3:8" x14ac:dyDescent="0.2">
      <c r="C706" s="200"/>
      <c r="D706" s="196"/>
      <c r="E706" s="199"/>
      <c r="F706" s="186" t="s">
        <v>276</v>
      </c>
      <c r="G706" s="210">
        <f>SUM(D705:D706)</f>
        <v>319.25</v>
      </c>
      <c r="H706" s="63" t="s">
        <v>275</v>
      </c>
    </row>
    <row r="707" spans="3:8" x14ac:dyDescent="0.2">
      <c r="C707" s="188"/>
      <c r="D707" s="192"/>
      <c r="E707" s="193"/>
      <c r="F707" s="138"/>
      <c r="G707" s="137"/>
      <c r="H707" s="189"/>
    </row>
    <row r="708" spans="3:8" x14ac:dyDescent="0.2">
      <c r="C708" s="5" t="str">
        <f>Planilha_Orçamentaria!D101</f>
        <v>7.13</v>
      </c>
      <c r="D708" s="485" t="str">
        <f>VLOOKUP($C708,Planilha_Orçamentaria!$D$2:$F$169,2,FALSE)</f>
        <v>40.02.060</v>
      </c>
      <c r="E708" s="486"/>
      <c r="F708" s="487" t="str">
        <f>VLOOKUP($C708,Planilha_Orçamentaria!$D$2:$F$169,3,FALSE)</f>
        <v>Caixa de passagem em chapa, com tampa parafusada, 200 x 200 x 100 mm</v>
      </c>
      <c r="G708" s="488"/>
      <c r="H708" s="489"/>
    </row>
    <row r="709" spans="3:8" ht="15" customHeight="1" x14ac:dyDescent="0.2">
      <c r="C709" s="122"/>
      <c r="D709" s="198" t="s">
        <v>6242</v>
      </c>
      <c r="E709" s="61"/>
      <c r="F709" s="124"/>
      <c r="G709" s="62"/>
      <c r="H709" s="183"/>
    </row>
    <row r="710" spans="3:8" x14ac:dyDescent="0.2">
      <c r="C710" s="205" t="s">
        <v>6137</v>
      </c>
      <c r="D710" s="196">
        <v>17</v>
      </c>
      <c r="E710" s="206" t="s">
        <v>516</v>
      </c>
      <c r="F710" s="186"/>
      <c r="H710" s="63"/>
    </row>
    <row r="711" spans="3:8" x14ac:dyDescent="0.2">
      <c r="C711" s="200" t="s">
        <v>6138</v>
      </c>
      <c r="D711" s="196">
        <v>10</v>
      </c>
      <c r="E711" s="199" t="s">
        <v>516</v>
      </c>
      <c r="F711" s="186" t="s">
        <v>276</v>
      </c>
      <c r="G711" s="210">
        <f>SUM(D710:D711)</f>
        <v>27</v>
      </c>
      <c r="H711" s="63" t="s">
        <v>516</v>
      </c>
    </row>
    <row r="712" spans="3:8" x14ac:dyDescent="0.2">
      <c r="C712" s="200"/>
      <c r="D712" s="196"/>
      <c r="E712" s="199"/>
      <c r="F712" s="186"/>
      <c r="G712" s="210"/>
      <c r="H712" s="63"/>
    </row>
    <row r="713" spans="3:8" ht="30" customHeight="1" x14ac:dyDescent="0.2">
      <c r="C713" s="5" t="str">
        <f>Planilha_Orçamentaria!D102</f>
        <v>7.14</v>
      </c>
      <c r="D713" s="485" t="str">
        <f>VLOOKUP($C713,Planilha_Orçamentaria!$D$2:$F$169,2,FALSE)</f>
        <v>69.03.130</v>
      </c>
      <c r="E713" s="486"/>
      <c r="F713" s="487" t="str">
        <f>VLOOKUP($C713,Planilha_Orçamentaria!$D$2:$F$169,3,FALSE)</f>
        <v>Caixa subterrânea de entrada de telefonia, tipo R1 (600 x 350 x 500) mm, padrão TELEBRÁS, com tampa</v>
      </c>
      <c r="G713" s="488"/>
      <c r="H713" s="489"/>
    </row>
    <row r="714" spans="3:8" ht="15" customHeight="1" x14ac:dyDescent="0.2">
      <c r="C714" s="122"/>
      <c r="D714" s="198" t="s">
        <v>6242</v>
      </c>
      <c r="E714" s="61"/>
      <c r="F714" s="124"/>
      <c r="G714" s="62"/>
      <c r="H714" s="183"/>
    </row>
    <row r="715" spans="3:8" x14ac:dyDescent="0.2">
      <c r="C715" s="200" t="s">
        <v>6138</v>
      </c>
      <c r="D715" s="196">
        <v>1</v>
      </c>
      <c r="E715" s="206" t="s">
        <v>516</v>
      </c>
      <c r="F715" s="186"/>
      <c r="H715" s="63"/>
    </row>
    <row r="716" spans="3:8" ht="15" customHeight="1" x14ac:dyDescent="0.2">
      <c r="C716" s="205"/>
      <c r="D716" s="196"/>
      <c r="E716" s="206"/>
      <c r="F716" s="186"/>
      <c r="H716" s="63"/>
    </row>
    <row r="717" spans="3:8" ht="15" customHeight="1" x14ac:dyDescent="0.2">
      <c r="C717" s="5" t="str">
        <f>Planilha_Orçamentaria!D105</f>
        <v>8.1</v>
      </c>
      <c r="D717" s="485"/>
      <c r="E717" s="486"/>
      <c r="F717" s="487" t="str">
        <f>VLOOKUP($C717,Planilha_Orçamentaria!$D$2:$F$169,3,FALSE)</f>
        <v>Base para poste de iluminação pública</v>
      </c>
      <c r="G717" s="488"/>
      <c r="H717" s="489"/>
    </row>
    <row r="718" spans="3:8" x14ac:dyDescent="0.2">
      <c r="C718" s="122"/>
      <c r="D718" s="198" t="s">
        <v>6246</v>
      </c>
      <c r="E718" s="61"/>
      <c r="F718" s="124"/>
      <c r="G718" s="62"/>
      <c r="H718" s="183"/>
    </row>
    <row r="719" spans="3:8" x14ac:dyDescent="0.2">
      <c r="C719" s="205" t="s">
        <v>6169</v>
      </c>
      <c r="D719" s="196"/>
      <c r="E719" s="206"/>
      <c r="F719" s="186"/>
      <c r="H719" s="63"/>
    </row>
    <row r="720" spans="3:8" x14ac:dyDescent="0.2">
      <c r="C720" s="205"/>
      <c r="D720" s="196">
        <v>13</v>
      </c>
      <c r="E720" s="206" t="s">
        <v>516</v>
      </c>
      <c r="F720" s="186"/>
      <c r="H720" s="63"/>
    </row>
    <row r="721" spans="3:8" x14ac:dyDescent="0.2">
      <c r="C721" s="205"/>
      <c r="D721" s="196"/>
      <c r="E721" s="206"/>
      <c r="F721" s="186"/>
      <c r="H721" s="63"/>
    </row>
    <row r="722" spans="3:8" x14ac:dyDescent="0.2">
      <c r="C722" s="205" t="s">
        <v>6139</v>
      </c>
      <c r="D722" s="196"/>
      <c r="E722" s="206"/>
      <c r="F722" s="186"/>
      <c r="H722" s="63"/>
    </row>
    <row r="723" spans="3:8" x14ac:dyDescent="0.2">
      <c r="C723" s="205"/>
      <c r="D723" s="196">
        <v>2</v>
      </c>
      <c r="E723" s="206" t="s">
        <v>516</v>
      </c>
      <c r="F723" s="186"/>
      <c r="H723" s="63"/>
    </row>
    <row r="724" spans="3:8" x14ac:dyDescent="0.2">
      <c r="C724" s="205"/>
      <c r="D724" s="196"/>
      <c r="E724" s="206"/>
      <c r="F724" s="186" t="s">
        <v>276</v>
      </c>
      <c r="G724" s="210">
        <f>D720+D723</f>
        <v>15</v>
      </c>
      <c r="H724" s="63" t="s">
        <v>516</v>
      </c>
    </row>
    <row r="725" spans="3:8" x14ac:dyDescent="0.2">
      <c r="C725" s="205"/>
      <c r="D725" s="196"/>
      <c r="E725" s="206"/>
      <c r="F725" s="186"/>
      <c r="H725" s="63"/>
    </row>
    <row r="726" spans="3:8" ht="15" customHeight="1" x14ac:dyDescent="0.2">
      <c r="C726" s="5" t="str">
        <f>Planilha_Orçamentaria!D106</f>
        <v>8.2</v>
      </c>
      <c r="D726" s="485"/>
      <c r="E726" s="486"/>
      <c r="F726" s="487" t="str">
        <f>VLOOKUP($C726,Planilha_Orçamentaria!$D$2:$F$169,3,FALSE)</f>
        <v>Base para luminária de solo embitido 5W</v>
      </c>
      <c r="G726" s="488"/>
      <c r="H726" s="489"/>
    </row>
    <row r="727" spans="3:8" x14ac:dyDescent="0.2">
      <c r="C727" s="122"/>
      <c r="D727" s="198" t="s">
        <v>6246</v>
      </c>
      <c r="E727" s="61"/>
      <c r="F727" s="124"/>
      <c r="G727" s="62"/>
      <c r="H727" s="183"/>
    </row>
    <row r="728" spans="3:8" x14ac:dyDescent="0.2">
      <c r="C728" s="205" t="s">
        <v>6140</v>
      </c>
      <c r="D728" s="232"/>
      <c r="F728" s="213"/>
      <c r="G728" s="214"/>
      <c r="H728" s="215"/>
    </row>
    <row r="729" spans="3:8" x14ac:dyDescent="0.2">
      <c r="C729" s="205"/>
      <c r="D729" s="196">
        <v>19</v>
      </c>
      <c r="E729" s="206" t="s">
        <v>516</v>
      </c>
      <c r="F729" s="186"/>
      <c r="H729" s="63"/>
    </row>
    <row r="730" spans="3:8" ht="15" customHeight="1" x14ac:dyDescent="0.2">
      <c r="C730" s="205"/>
      <c r="D730" s="196"/>
      <c r="E730" s="206"/>
      <c r="F730" s="186"/>
      <c r="G730" s="244"/>
      <c r="H730" s="243"/>
    </row>
    <row r="731" spans="3:8" x14ac:dyDescent="0.2">
      <c r="C731" s="5" t="str">
        <f>Planilha_Orçamentaria!D107</f>
        <v>8.3</v>
      </c>
      <c r="D731" s="485"/>
      <c r="E731" s="486"/>
      <c r="F731" s="487" t="str">
        <f>VLOOKUP($C731,Planilha_Orçamentaria!$D$2:$F$169,3,FALSE)</f>
        <v>Base para luminária de solo embitido 36W</v>
      </c>
      <c r="G731" s="488"/>
      <c r="H731" s="489"/>
    </row>
    <row r="732" spans="3:8" x14ac:dyDescent="0.2">
      <c r="C732" s="122"/>
      <c r="D732" s="198" t="s">
        <v>6246</v>
      </c>
      <c r="E732" s="61"/>
      <c r="F732" s="124"/>
      <c r="G732" s="62"/>
      <c r="H732" s="183"/>
    </row>
    <row r="733" spans="3:8" x14ac:dyDescent="0.2">
      <c r="C733" s="205" t="s">
        <v>6172</v>
      </c>
      <c r="D733" s="232"/>
      <c r="F733" s="213"/>
      <c r="G733" s="214"/>
      <c r="H733" s="215"/>
    </row>
    <row r="734" spans="3:8" x14ac:dyDescent="0.2">
      <c r="C734" s="205"/>
      <c r="D734" s="196">
        <v>21</v>
      </c>
      <c r="E734" s="206" t="s">
        <v>516</v>
      </c>
      <c r="F734" s="186"/>
      <c r="H734" s="63"/>
    </row>
    <row r="735" spans="3:8" x14ac:dyDescent="0.2">
      <c r="C735" s="205"/>
      <c r="D735" s="196"/>
      <c r="E735" s="206"/>
      <c r="F735" s="186"/>
      <c r="H735" s="63"/>
    </row>
    <row r="736" spans="3:8" x14ac:dyDescent="0.2">
      <c r="C736" s="5" t="str">
        <f>Planilha_Orçamentaria!D110</f>
        <v>9.1</v>
      </c>
      <c r="D736" s="485" t="str">
        <f>VLOOKUP($C736,Planilha_Orçamentaria!$D$2:$F$169,2,FALSE)</f>
        <v>45.02.040</v>
      </c>
      <c r="E736" s="486"/>
      <c r="F736" s="487" t="str">
        <f>VLOOKUP($C736,Planilha_Orçamentaria!$D$2:$F$169,3,FALSE)</f>
        <v>Entrada completa de gás GLP com 2 cilindros de 45 kg</v>
      </c>
      <c r="G736" s="488"/>
      <c r="H736" s="489"/>
    </row>
    <row r="737" spans="3:8" ht="15" customHeight="1" x14ac:dyDescent="0.2">
      <c r="C737" s="122"/>
      <c r="D737" s="198" t="s">
        <v>6250</v>
      </c>
      <c r="E737" s="61"/>
      <c r="F737" s="124"/>
      <c r="G737" s="62"/>
      <c r="H737" s="183"/>
    </row>
    <row r="738" spans="3:8" x14ac:dyDescent="0.2">
      <c r="C738" s="205"/>
      <c r="D738" s="196">
        <v>5</v>
      </c>
      <c r="E738" s="206" t="s">
        <v>516</v>
      </c>
      <c r="F738" s="186"/>
      <c r="H738" s="63"/>
    </row>
    <row r="739" spans="3:8" x14ac:dyDescent="0.2">
      <c r="C739" s="117"/>
      <c r="D739" s="190"/>
      <c r="E739" s="187"/>
      <c r="F739" s="186"/>
      <c r="G739" s="210"/>
      <c r="H739" s="63"/>
    </row>
    <row r="740" spans="3:8" x14ac:dyDescent="0.2">
      <c r="C740" s="5" t="str">
        <f>Planilha_Orçamentaria!D111</f>
        <v>9.2</v>
      </c>
      <c r="D740" s="485" t="str">
        <f>VLOOKUP($C740,Planilha_Orçamentaria!$D$2:$F$169,2,FALSE)</f>
        <v>46.08.006</v>
      </c>
      <c r="E740" s="486"/>
      <c r="F740" s="487" t="str">
        <f>VLOOKUP($C740,Planilha_Orçamentaria!$D$2:$F$169,3,FALSE)</f>
        <v>Tubo galvanizado sem costura schedule 40, DN= 1/2´, inclusive conexões</v>
      </c>
      <c r="G740" s="488"/>
      <c r="H740" s="489"/>
    </row>
    <row r="741" spans="3:8" x14ac:dyDescent="0.2">
      <c r="C741" s="122"/>
      <c r="D741" s="198" t="s">
        <v>6250</v>
      </c>
      <c r="E741" s="61"/>
      <c r="F741" s="124"/>
      <c r="G741" s="62"/>
      <c r="H741" s="183"/>
    </row>
    <row r="742" spans="3:8" ht="15" customHeight="1" x14ac:dyDescent="0.2">
      <c r="C742" s="205"/>
      <c r="D742" s="196">
        <v>105.62</v>
      </c>
      <c r="E742" s="206" t="s">
        <v>275</v>
      </c>
      <c r="F742" s="186"/>
      <c r="H742" s="63"/>
    </row>
    <row r="743" spans="3:8" x14ac:dyDescent="0.2">
      <c r="C743" s="188"/>
      <c r="D743" s="192"/>
      <c r="E743" s="193"/>
      <c r="F743" s="138"/>
      <c r="G743" s="137"/>
      <c r="H743" s="189"/>
    </row>
    <row r="744" spans="3:8" x14ac:dyDescent="0.2">
      <c r="C744" s="5" t="str">
        <f>Planilha_Orçamentaria!D112</f>
        <v>9.3</v>
      </c>
      <c r="D744" s="485" t="str">
        <f>VLOOKUP($C744,Planilha_Orçamentaria!$D$2:$F$169,2,FALSE)</f>
        <v>47.20.120</v>
      </c>
      <c r="E744" s="486"/>
      <c r="F744" s="487" t="str">
        <f>VLOOKUP($C744,Planilha_Orçamentaria!$D$2:$F$169,3,FALSE)</f>
        <v>Regulador de segundo estágio para gás, uso industrial, vazão até 12 kg GLP/hora</v>
      </c>
      <c r="G744" s="488"/>
      <c r="H744" s="489"/>
    </row>
    <row r="745" spans="3:8" x14ac:dyDescent="0.2">
      <c r="C745" s="122"/>
      <c r="D745" s="198" t="s">
        <v>6250</v>
      </c>
      <c r="E745" s="61"/>
      <c r="F745" s="124"/>
      <c r="G745" s="62"/>
      <c r="H745" s="183"/>
    </row>
    <row r="746" spans="3:8" x14ac:dyDescent="0.2">
      <c r="C746" s="205"/>
      <c r="D746" s="196">
        <v>10</v>
      </c>
      <c r="E746" s="206" t="s">
        <v>516</v>
      </c>
      <c r="F746" s="186"/>
      <c r="H746" s="63"/>
    </row>
    <row r="747" spans="3:8" x14ac:dyDescent="0.2">
      <c r="C747" s="188"/>
      <c r="D747" s="192"/>
      <c r="E747" s="193"/>
      <c r="F747" s="138"/>
      <c r="G747" s="137"/>
      <c r="H747" s="189"/>
    </row>
    <row r="748" spans="3:8" x14ac:dyDescent="0.2">
      <c r="C748" s="5" t="str">
        <f>Planilha_Orçamentaria!D115</f>
        <v>10.1</v>
      </c>
      <c r="D748" s="485" t="str">
        <f>VLOOKUP($C748,Planilha_Orçamentaria!$D$2:$F$169,2,FALSE)</f>
        <v>38.01.060</v>
      </c>
      <c r="E748" s="486"/>
      <c r="F748" s="487" t="str">
        <f>VLOOKUP($C748,Planilha_Orçamentaria!$D$2:$F$169,3,FALSE)</f>
        <v>Eletroduto de PVC rígido roscável de 1´ - com acessórios</v>
      </c>
      <c r="G748" s="488"/>
      <c r="H748" s="489"/>
    </row>
    <row r="749" spans="3:8" x14ac:dyDescent="0.2">
      <c r="C749" s="122"/>
      <c r="D749" s="198" t="s">
        <v>6242</v>
      </c>
      <c r="E749" s="61"/>
      <c r="F749" s="124"/>
      <c r="G749" s="62"/>
      <c r="H749" s="183"/>
    </row>
    <row r="750" spans="3:8" x14ac:dyDescent="0.2">
      <c r="C750" s="205"/>
      <c r="D750" s="196">
        <v>6</v>
      </c>
      <c r="E750" s="206" t="s">
        <v>275</v>
      </c>
      <c r="F750" s="186"/>
      <c r="H750" s="63"/>
    </row>
    <row r="751" spans="3:8" x14ac:dyDescent="0.2">
      <c r="C751" s="117"/>
      <c r="D751" s="190"/>
      <c r="E751" s="187"/>
      <c r="F751" s="186" t="s">
        <v>276</v>
      </c>
      <c r="G751" s="210">
        <f>SUM(D750:D750)</f>
        <v>6</v>
      </c>
      <c r="H751" s="63" t="s">
        <v>275</v>
      </c>
    </row>
    <row r="752" spans="3:8" x14ac:dyDescent="0.2">
      <c r="C752" s="188"/>
      <c r="D752" s="192"/>
      <c r="E752" s="193"/>
      <c r="F752" s="138"/>
      <c r="G752" s="137"/>
      <c r="H752" s="189"/>
    </row>
    <row r="753" spans="3:8" x14ac:dyDescent="0.2">
      <c r="C753" s="5" t="str">
        <f>Planilha_Orçamentaria!D116</f>
        <v>10.2</v>
      </c>
      <c r="D753" s="485" t="str">
        <f>VLOOKUP($C753,Planilha_Orçamentaria!$D$2:$F$169,2,FALSE)</f>
        <v>39.04.070</v>
      </c>
      <c r="E753" s="486"/>
      <c r="F753" s="487" t="str">
        <f>VLOOKUP($C753,Planilha_Orçamentaria!$D$2:$F$169,3,FALSE)</f>
        <v>Cabo de cobre nu, têmpera mole, classe 2, de 35 mm²</v>
      </c>
      <c r="G753" s="488"/>
      <c r="H753" s="489"/>
    </row>
    <row r="754" spans="3:8" x14ac:dyDescent="0.2">
      <c r="C754" s="122"/>
      <c r="D754" s="198" t="s">
        <v>6242</v>
      </c>
      <c r="E754" s="61"/>
      <c r="F754" s="124"/>
      <c r="G754" s="62"/>
      <c r="H754" s="183"/>
    </row>
    <row r="755" spans="3:8" x14ac:dyDescent="0.2">
      <c r="C755" s="205"/>
      <c r="D755" s="196">
        <f>15.86+1.07</f>
        <v>16.93</v>
      </c>
      <c r="E755" s="206" t="s">
        <v>275</v>
      </c>
      <c r="F755" s="186"/>
      <c r="H755" s="63"/>
    </row>
    <row r="756" spans="3:8" x14ac:dyDescent="0.2">
      <c r="C756" s="117"/>
      <c r="D756" s="190"/>
      <c r="E756" s="187"/>
      <c r="F756" s="186" t="s">
        <v>276</v>
      </c>
      <c r="G756" s="210">
        <f>SUM(D755:D755)</f>
        <v>16.93</v>
      </c>
      <c r="H756" s="63" t="s">
        <v>275</v>
      </c>
    </row>
    <row r="757" spans="3:8" ht="15" customHeight="1" x14ac:dyDescent="0.2">
      <c r="C757" s="188"/>
      <c r="D757" s="192"/>
      <c r="E757" s="193"/>
      <c r="F757" s="138"/>
      <c r="G757" s="137"/>
      <c r="H757" s="189"/>
    </row>
    <row r="758" spans="3:8" x14ac:dyDescent="0.2">
      <c r="C758" s="5" t="str">
        <f>Planilha_Orçamentaria!D117</f>
        <v>10.3</v>
      </c>
      <c r="D758" s="485" t="str">
        <f>VLOOKUP($C758,Planilha_Orçamentaria!$D$2:$F$169,2,FALSE)</f>
        <v>39.04.080</v>
      </c>
      <c r="E758" s="486"/>
      <c r="F758" s="487" t="str">
        <f>VLOOKUP($C758,Planilha_Orçamentaria!$D$2:$F$169,3,FALSE)</f>
        <v>Cabo de cobre nu, têmpera mole, classe 2, de 50 mm²</v>
      </c>
      <c r="G758" s="488"/>
      <c r="H758" s="489"/>
    </row>
    <row r="759" spans="3:8" x14ac:dyDescent="0.2">
      <c r="C759" s="122"/>
      <c r="D759" s="198" t="s">
        <v>6242</v>
      </c>
      <c r="E759" s="61"/>
      <c r="F759" s="124"/>
      <c r="G759" s="62"/>
      <c r="H759" s="183"/>
    </row>
    <row r="760" spans="3:8" x14ac:dyDescent="0.2">
      <c r="C760" s="205"/>
      <c r="D760" s="196">
        <v>9.2200000000000006</v>
      </c>
      <c r="E760" s="206" t="s">
        <v>275</v>
      </c>
      <c r="F760" s="186"/>
      <c r="H760" s="63"/>
    </row>
    <row r="761" spans="3:8" ht="15" customHeight="1" x14ac:dyDescent="0.2">
      <c r="C761" s="117"/>
      <c r="D761" s="190"/>
      <c r="E761" s="187"/>
      <c r="F761" s="186" t="s">
        <v>276</v>
      </c>
      <c r="G761" s="210">
        <f>SUM(D760:D760)</f>
        <v>9.2200000000000006</v>
      </c>
      <c r="H761" s="63" t="s">
        <v>275</v>
      </c>
    </row>
    <row r="762" spans="3:8" x14ac:dyDescent="0.2">
      <c r="C762" s="188"/>
      <c r="D762" s="192"/>
      <c r="E762" s="193"/>
      <c r="F762" s="138"/>
      <c r="G762" s="137"/>
      <c r="H762" s="189"/>
    </row>
    <row r="763" spans="3:8" x14ac:dyDescent="0.2">
      <c r="C763" s="5" t="str">
        <f>Planilha_Orçamentaria!D118</f>
        <v>10.4</v>
      </c>
      <c r="D763" s="485" t="str">
        <f>VLOOKUP($C763,Planilha_Orçamentaria!$D$2:$F$169,2,FALSE)</f>
        <v>42.01.040</v>
      </c>
      <c r="E763" s="486"/>
      <c r="F763" s="487" t="str">
        <f>VLOOKUP($C763,Planilha_Orçamentaria!$D$2:$F$169,3,FALSE)</f>
        <v>Captor tipo Franklin, h= 300 mm, 4 pontos, 2 descidas, acabamento cromado</v>
      </c>
      <c r="G763" s="488"/>
      <c r="H763" s="489"/>
    </row>
    <row r="764" spans="3:8" x14ac:dyDescent="0.2">
      <c r="C764" s="122"/>
      <c r="D764" s="198" t="s">
        <v>6242</v>
      </c>
      <c r="E764" s="61"/>
      <c r="F764" s="124"/>
      <c r="G764" s="62"/>
      <c r="H764" s="183"/>
    </row>
    <row r="765" spans="3:8" x14ac:dyDescent="0.2">
      <c r="C765" s="205"/>
      <c r="D765" s="196">
        <v>1</v>
      </c>
      <c r="E765" s="206" t="s">
        <v>516</v>
      </c>
      <c r="F765" s="186"/>
      <c r="H765" s="63"/>
    </row>
    <row r="766" spans="3:8" x14ac:dyDescent="0.2">
      <c r="C766" s="188"/>
      <c r="D766" s="192"/>
      <c r="E766" s="193"/>
      <c r="F766" s="138"/>
      <c r="G766" s="137"/>
      <c r="H766" s="189"/>
    </row>
    <row r="767" spans="3:8" x14ac:dyDescent="0.2">
      <c r="C767" s="5" t="str">
        <f>Planilha_Orçamentaria!D119</f>
        <v>10.5</v>
      </c>
      <c r="D767" s="485" t="str">
        <f>VLOOKUP($C767,Planilha_Orçamentaria!$D$2:$F$169,2,FALSE)</f>
        <v>42.05.100</v>
      </c>
      <c r="E767" s="486"/>
      <c r="F767" s="487" t="str">
        <f>VLOOKUP($C767,Planilha_Orçamentaria!$D$2:$F$169,3,FALSE)</f>
        <v>Caixa de inspeção suspensa</v>
      </c>
      <c r="G767" s="488"/>
      <c r="H767" s="489"/>
    </row>
    <row r="768" spans="3:8" x14ac:dyDescent="0.2">
      <c r="C768" s="122"/>
      <c r="D768" s="198" t="s">
        <v>6242</v>
      </c>
      <c r="E768" s="61"/>
      <c r="F768" s="124"/>
      <c r="G768" s="496" t="s">
        <v>551</v>
      </c>
      <c r="H768" s="497"/>
    </row>
    <row r="769" spans="3:8" x14ac:dyDescent="0.2">
      <c r="C769" s="205"/>
      <c r="D769" s="196">
        <v>2</v>
      </c>
      <c r="E769" s="206" t="s">
        <v>516</v>
      </c>
      <c r="F769" s="186"/>
      <c r="G769" s="498"/>
      <c r="H769" s="499"/>
    </row>
    <row r="770" spans="3:8" ht="15" customHeight="1" x14ac:dyDescent="0.2">
      <c r="C770" s="117"/>
      <c r="D770" s="190"/>
      <c r="E770" s="187"/>
      <c r="F770" s="186" t="s">
        <v>276</v>
      </c>
      <c r="G770" s="210">
        <f>SUM(D769:D769)</f>
        <v>2</v>
      </c>
      <c r="H770" s="63" t="s">
        <v>516</v>
      </c>
    </row>
    <row r="771" spans="3:8" ht="15" customHeight="1" x14ac:dyDescent="0.2">
      <c r="C771" s="188"/>
      <c r="D771" s="192"/>
      <c r="E771" s="193"/>
      <c r="F771" s="138"/>
      <c r="G771" s="137"/>
      <c r="H771" s="189"/>
    </row>
    <row r="772" spans="3:8" x14ac:dyDescent="0.2">
      <c r="C772" s="5" t="str">
        <f>Planilha_Orçamentaria!D120</f>
        <v>10.6</v>
      </c>
      <c r="D772" s="485" t="str">
        <f>VLOOKUP($C772,Planilha_Orçamentaria!$D$2:$F$169,2,FALSE)</f>
        <v>42.05.160</v>
      </c>
      <c r="E772" s="486"/>
      <c r="F772" s="487" t="str">
        <f>VLOOKUP($C772,Planilha_Orçamentaria!$D$2:$F$169,3,FALSE)</f>
        <v>Conector olhal cabo/haste de 5/8´</v>
      </c>
      <c r="G772" s="488"/>
      <c r="H772" s="489"/>
    </row>
    <row r="773" spans="3:8" x14ac:dyDescent="0.2">
      <c r="C773" s="122"/>
      <c r="D773" s="198" t="s">
        <v>6242</v>
      </c>
      <c r="E773" s="61"/>
      <c r="F773" s="124"/>
      <c r="G773" s="500" t="s">
        <v>548</v>
      </c>
      <c r="H773" s="501"/>
    </row>
    <row r="774" spans="3:8" ht="15" customHeight="1" x14ac:dyDescent="0.2">
      <c r="C774" s="205"/>
      <c r="D774" s="196">
        <v>2</v>
      </c>
      <c r="E774" s="206" t="s">
        <v>516</v>
      </c>
      <c r="F774" s="186"/>
      <c r="G774" s="502"/>
      <c r="H774" s="503"/>
    </row>
    <row r="775" spans="3:8" ht="15" customHeight="1" x14ac:dyDescent="0.2">
      <c r="C775" s="117"/>
      <c r="D775" s="190"/>
      <c r="E775" s="187"/>
      <c r="F775" s="186" t="s">
        <v>276</v>
      </c>
      <c r="G775" s="210">
        <f>SUM(D774:D774)</f>
        <v>2</v>
      </c>
      <c r="H775" s="63" t="s">
        <v>516</v>
      </c>
    </row>
    <row r="776" spans="3:8" x14ac:dyDescent="0.2">
      <c r="C776" s="188"/>
      <c r="D776" s="192"/>
      <c r="E776" s="193"/>
      <c r="F776" s="138"/>
      <c r="G776" s="137"/>
      <c r="H776" s="189"/>
    </row>
    <row r="777" spans="3:8" x14ac:dyDescent="0.2">
      <c r="C777" s="5" t="str">
        <f>Planilha_Orçamentaria!D121</f>
        <v>10.7</v>
      </c>
      <c r="D777" s="485" t="str">
        <f>VLOOKUP($C777,Planilha_Orçamentaria!$D$2:$F$169,2,FALSE)</f>
        <v>42.05.210</v>
      </c>
      <c r="E777" s="486"/>
      <c r="F777" s="487" t="str">
        <f>VLOOKUP($C777,Planilha_Orçamentaria!$D$2:$F$169,3,FALSE)</f>
        <v>Haste de aterramento de 5/8´ x 3 m</v>
      </c>
      <c r="G777" s="488"/>
      <c r="H777" s="489"/>
    </row>
    <row r="778" spans="3:8" ht="15" customHeight="1" x14ac:dyDescent="0.2">
      <c r="C778" s="122"/>
      <c r="D778" s="198" t="s">
        <v>6242</v>
      </c>
      <c r="E778" s="61"/>
      <c r="F778" s="124"/>
      <c r="G778" s="241"/>
      <c r="H778" s="242"/>
    </row>
    <row r="779" spans="3:8" x14ac:dyDescent="0.2">
      <c r="C779" s="205"/>
      <c r="D779" s="196">
        <v>4</v>
      </c>
      <c r="E779" s="206" t="s">
        <v>516</v>
      </c>
      <c r="F779" s="186"/>
      <c r="G779" s="235"/>
      <c r="H779" s="236"/>
    </row>
    <row r="780" spans="3:8" x14ac:dyDescent="0.2">
      <c r="C780" s="117"/>
      <c r="D780" s="190"/>
      <c r="E780" s="187"/>
      <c r="F780" s="186" t="s">
        <v>276</v>
      </c>
      <c r="G780" s="210">
        <f>SUM(D779:D779)</f>
        <v>4</v>
      </c>
      <c r="H780" s="63" t="s">
        <v>516</v>
      </c>
    </row>
    <row r="781" spans="3:8" x14ac:dyDescent="0.2">
      <c r="C781" s="188"/>
      <c r="D781" s="192"/>
      <c r="E781" s="193"/>
      <c r="F781" s="138"/>
      <c r="G781" s="137"/>
      <c r="H781" s="189"/>
    </row>
    <row r="782" spans="3:8" ht="15" customHeight="1" x14ac:dyDescent="0.2">
      <c r="C782" s="5" t="str">
        <f>Planilha_Orçamentaria!D122</f>
        <v>10.8</v>
      </c>
      <c r="D782" s="485" t="str">
        <f>VLOOKUP($C782,Planilha_Orçamentaria!$D$2:$F$169,2,FALSE)</f>
        <v>42.05.300</v>
      </c>
      <c r="E782" s="486"/>
      <c r="F782" s="487" t="str">
        <f>VLOOKUP($C782,Planilha_Orçamentaria!$D$2:$F$169,3,FALSE)</f>
        <v>Tampa para caixa de inspeção cilíndrica, aço galvanizado</v>
      </c>
      <c r="G782" s="488"/>
      <c r="H782" s="489"/>
    </row>
    <row r="783" spans="3:8" x14ac:dyDescent="0.2">
      <c r="C783" s="122"/>
      <c r="D783" s="198" t="s">
        <v>6242</v>
      </c>
      <c r="E783" s="61"/>
      <c r="F783" s="124"/>
      <c r="G783" s="241"/>
      <c r="H783" s="242"/>
    </row>
    <row r="784" spans="3:8" x14ac:dyDescent="0.2">
      <c r="C784" s="205"/>
      <c r="D784" s="196">
        <v>2</v>
      </c>
      <c r="E784" s="206" t="s">
        <v>516</v>
      </c>
      <c r="F784" s="186"/>
      <c r="G784" s="235"/>
      <c r="H784" s="236"/>
    </row>
    <row r="785" spans="3:8" x14ac:dyDescent="0.2">
      <c r="C785" s="117"/>
      <c r="D785" s="190"/>
      <c r="E785" s="187"/>
      <c r="F785" s="186" t="s">
        <v>276</v>
      </c>
      <c r="G785" s="210">
        <f>SUM(D784:D784)</f>
        <v>2</v>
      </c>
      <c r="H785" s="63" t="s">
        <v>516</v>
      </c>
    </row>
    <row r="786" spans="3:8" ht="15" customHeight="1" x14ac:dyDescent="0.2">
      <c r="C786" s="188"/>
      <c r="D786" s="192"/>
      <c r="E786" s="193"/>
      <c r="F786" s="138"/>
      <c r="G786" s="137"/>
      <c r="H786" s="189"/>
    </row>
    <row r="787" spans="3:8" ht="30" customHeight="1" x14ac:dyDescent="0.2">
      <c r="C787" s="5" t="str">
        <f>Planilha_Orçamentaria!D123</f>
        <v>10.9</v>
      </c>
      <c r="D787" s="485" t="str">
        <f>VLOOKUP($C787,Planilha_Orçamentaria!$D$2:$F$169,2,FALSE)</f>
        <v>42.05.310</v>
      </c>
      <c r="E787" s="486"/>
      <c r="F787" s="487" t="str">
        <f>VLOOKUP($C787,Planilha_Orçamentaria!$D$2:$F$169,3,FALSE)</f>
        <v>Caixa de inspeção do terra cilíndrica em PVC rígido, diâmetro de 300 mm - h= 250 mm</v>
      </c>
      <c r="G787" s="488"/>
      <c r="H787" s="489"/>
    </row>
    <row r="788" spans="3:8" x14ac:dyDescent="0.2">
      <c r="C788" s="122"/>
      <c r="D788" s="198" t="s">
        <v>6242</v>
      </c>
      <c r="E788" s="61"/>
      <c r="F788" s="124"/>
      <c r="G788" s="241"/>
      <c r="H788" s="242"/>
    </row>
    <row r="789" spans="3:8" x14ac:dyDescent="0.2">
      <c r="C789" s="205"/>
      <c r="D789" s="196">
        <v>2</v>
      </c>
      <c r="E789" s="206" t="s">
        <v>516</v>
      </c>
      <c r="F789" s="186"/>
      <c r="G789" s="235"/>
      <c r="H789" s="236"/>
    </row>
    <row r="790" spans="3:8" x14ac:dyDescent="0.2">
      <c r="C790" s="117"/>
      <c r="D790" s="190"/>
      <c r="E790" s="187"/>
      <c r="F790" s="186" t="s">
        <v>276</v>
      </c>
      <c r="G790" s="210">
        <f>SUM(D789:D789)</f>
        <v>2</v>
      </c>
      <c r="H790" s="63" t="s">
        <v>516</v>
      </c>
    </row>
    <row r="791" spans="3:8" x14ac:dyDescent="0.2">
      <c r="C791" s="188"/>
      <c r="D791" s="192"/>
      <c r="E791" s="193"/>
      <c r="F791" s="138"/>
      <c r="G791" s="137"/>
      <c r="H791" s="189"/>
    </row>
    <row r="792" spans="3:8" x14ac:dyDescent="0.2">
      <c r="C792" s="5" t="str">
        <f>Planilha_Orçamentaria!D124</f>
        <v>10.10</v>
      </c>
      <c r="D792" s="485" t="str">
        <f>VLOOKUP($C792,Planilha_Orçamentaria!$D$2:$F$169,2,FALSE)</f>
        <v>42.05.390</v>
      </c>
      <c r="E792" s="486"/>
      <c r="F792" s="487" t="str">
        <f>VLOOKUP($C792,Planilha_Orçamentaria!$D$2:$F$169,3,FALSE)</f>
        <v>Presilha em latão para cabos de 16 até 50 mm²</v>
      </c>
      <c r="G792" s="488"/>
      <c r="H792" s="489"/>
    </row>
    <row r="793" spans="3:8" x14ac:dyDescent="0.2">
      <c r="C793" s="122"/>
      <c r="D793" s="198" t="s">
        <v>6242</v>
      </c>
      <c r="E793" s="61"/>
      <c r="F793" s="124"/>
      <c r="G793" s="496" t="s">
        <v>552</v>
      </c>
      <c r="H793" s="497"/>
    </row>
    <row r="794" spans="3:8" x14ac:dyDescent="0.2">
      <c r="C794" s="205"/>
      <c r="D794" s="196">
        <v>4</v>
      </c>
      <c r="E794" s="206" t="s">
        <v>516</v>
      </c>
      <c r="F794" s="186"/>
      <c r="G794" s="498"/>
      <c r="H794" s="499"/>
    </row>
    <row r="795" spans="3:8" x14ac:dyDescent="0.2">
      <c r="C795" s="205"/>
      <c r="D795" s="196"/>
      <c r="E795" s="206"/>
      <c r="F795" s="186"/>
      <c r="H795" s="63"/>
    </row>
    <row r="796" spans="3:8" x14ac:dyDescent="0.2">
      <c r="C796" s="117"/>
      <c r="D796" s="190"/>
      <c r="E796" s="187"/>
      <c r="F796" s="186" t="s">
        <v>276</v>
      </c>
      <c r="G796" s="210">
        <f>SUM(D794:D795)</f>
        <v>4</v>
      </c>
      <c r="H796" s="63" t="s">
        <v>516</v>
      </c>
    </row>
    <row r="797" spans="3:8" x14ac:dyDescent="0.2">
      <c r="C797" s="188"/>
      <c r="D797" s="192"/>
      <c r="E797" s="193"/>
      <c r="F797" s="138"/>
      <c r="G797" s="137"/>
      <c r="H797" s="189"/>
    </row>
    <row r="798" spans="3:8" ht="30" customHeight="1" x14ac:dyDescent="0.2">
      <c r="C798" s="203" t="str">
        <f>Planilha_Orçamentaria!D127</f>
        <v>11.1</v>
      </c>
      <c r="D798" s="485" t="str">
        <f>VLOOKUP($C798,Planilha_Orçamentaria!$D$2:$F$169,2,FALSE)</f>
        <v>04.40.010</v>
      </c>
      <c r="E798" s="486"/>
      <c r="F798" s="487" t="str">
        <f>VLOOKUP($C798,Planilha_Orçamentaria!$D$2:$F$169,3,FALSE)</f>
        <v>Retirada manual de guia pré-moldada, inclusive limpeza, carregamento, transporte até 1 quilômetro e descarregamento</v>
      </c>
      <c r="G798" s="488"/>
      <c r="H798" s="489"/>
    </row>
    <row r="799" spans="3:8" x14ac:dyDescent="0.2">
      <c r="C799" s="200" t="s">
        <v>6163</v>
      </c>
      <c r="E799" s="196">
        <f>15.65+97.75+16.9</f>
        <v>130.30000000000001</v>
      </c>
      <c r="F799" s="230" t="s">
        <v>275</v>
      </c>
      <c r="G799" s="210"/>
      <c r="H799" s="63"/>
    </row>
    <row r="800" spans="3:8" ht="15" customHeight="1" x14ac:dyDescent="0.2">
      <c r="C800" s="200" t="s">
        <v>6164</v>
      </c>
      <c r="E800" s="196">
        <f>8.47+12.46</f>
        <v>20.93</v>
      </c>
      <c r="F800" s="230" t="s">
        <v>275</v>
      </c>
      <c r="G800" s="210"/>
      <c r="H800" s="63"/>
    </row>
    <row r="801" spans="3:8" x14ac:dyDescent="0.2">
      <c r="C801" s="117"/>
      <c r="D801" s="190"/>
      <c r="E801" s="187"/>
      <c r="F801" s="186"/>
      <c r="G801" s="210"/>
      <c r="H801" s="63"/>
    </row>
    <row r="802" spans="3:8" x14ac:dyDescent="0.2">
      <c r="C802" s="117"/>
      <c r="D802" s="190"/>
      <c r="E802" s="187"/>
      <c r="F802" s="186" t="s">
        <v>276</v>
      </c>
      <c r="G802" s="210">
        <f>+SUM(E799:E800)</f>
        <v>151.23000000000002</v>
      </c>
      <c r="H802" s="63" t="s">
        <v>275</v>
      </c>
    </row>
    <row r="803" spans="3:8" x14ac:dyDescent="0.2">
      <c r="C803" s="188"/>
      <c r="D803" s="192"/>
      <c r="E803" s="193"/>
      <c r="F803" s="138"/>
      <c r="G803" s="137"/>
      <c r="H803" s="189"/>
    </row>
    <row r="804" spans="3:8" ht="15" customHeight="1" x14ac:dyDescent="0.2">
      <c r="C804" s="203" t="str">
        <f>Planilha_Orçamentaria!D128</f>
        <v>11.2</v>
      </c>
      <c r="D804" s="485" t="str">
        <f>VLOOKUP($C804,Planilha_Orçamentaria!$D$2:$F$169,2,FALSE)</f>
        <v>11.18.040</v>
      </c>
      <c r="E804" s="486"/>
      <c r="F804" s="487" t="str">
        <f>VLOOKUP($C804,Planilha_Orçamentaria!$D$2:$F$169,3,FALSE)</f>
        <v>Lastro de pedra britada</v>
      </c>
      <c r="G804" s="488"/>
      <c r="H804" s="489"/>
    </row>
    <row r="805" spans="3:8" x14ac:dyDescent="0.2">
      <c r="C805" s="205" t="s">
        <v>549</v>
      </c>
      <c r="D805" s="196">
        <v>16.2</v>
      </c>
      <c r="E805" s="206" t="s">
        <v>493</v>
      </c>
      <c r="F805" s="186"/>
      <c r="G805" s="4" t="s">
        <v>553</v>
      </c>
      <c r="H805" s="63"/>
    </row>
    <row r="806" spans="3:8" x14ac:dyDescent="0.2">
      <c r="C806" s="205"/>
      <c r="D806" s="216"/>
      <c r="E806" s="206"/>
      <c r="F806" s="213"/>
      <c r="G806" s="214"/>
      <c r="H806" s="215"/>
    </row>
    <row r="807" spans="3:8" ht="15" customHeight="1" x14ac:dyDescent="0.2">
      <c r="C807" s="117"/>
      <c r="D807" s="190"/>
      <c r="E807" s="191"/>
      <c r="F807" s="186" t="s">
        <v>276</v>
      </c>
      <c r="G807" s="210">
        <f>(D805+D806)*0.03</f>
        <v>0.48599999999999999</v>
      </c>
      <c r="H807" s="63" t="s">
        <v>494</v>
      </c>
    </row>
    <row r="808" spans="3:8" x14ac:dyDescent="0.2">
      <c r="C808" s="188"/>
      <c r="D808" s="192"/>
      <c r="E808" s="193"/>
      <c r="F808" s="138"/>
      <c r="G808" s="137"/>
      <c r="H808" s="189"/>
    </row>
    <row r="809" spans="3:8" x14ac:dyDescent="0.2">
      <c r="C809" s="5" t="str">
        <f>Planilha_Orçamentaria!D129</f>
        <v>11.3</v>
      </c>
      <c r="D809" s="485" t="str">
        <f>VLOOKUP($C809,Planilha_Orçamentaria!$D$2:$F$169,2,FALSE)</f>
        <v>17.05.070</v>
      </c>
      <c r="E809" s="486"/>
      <c r="F809" s="487" t="str">
        <f>VLOOKUP($C809,Planilha_Orçamentaria!$D$2:$F$169,3,FALSE)</f>
        <v>Piso com requadro em concreto simples com controle de fck= 20 MPa</v>
      </c>
      <c r="G809" s="488"/>
      <c r="H809" s="489"/>
    </row>
    <row r="810" spans="3:8" x14ac:dyDescent="0.2">
      <c r="C810" s="122"/>
      <c r="D810" s="198" t="s">
        <v>6251</v>
      </c>
      <c r="E810" s="61"/>
      <c r="F810" s="124"/>
      <c r="G810" s="241"/>
      <c r="H810" s="242" t="s">
        <v>515</v>
      </c>
    </row>
    <row r="811" spans="3:8" ht="15" customHeight="1" x14ac:dyDescent="0.2">
      <c r="C811" s="205" t="s">
        <v>549</v>
      </c>
      <c r="D811" s="196">
        <f>16.2</f>
        <v>16.2</v>
      </c>
      <c r="E811" s="206" t="s">
        <v>493</v>
      </c>
      <c r="F811" s="186"/>
      <c r="H811" s="63"/>
    </row>
    <row r="812" spans="3:8" x14ac:dyDescent="0.2">
      <c r="C812" s="205"/>
      <c r="D812" s="216"/>
      <c r="E812" s="206"/>
      <c r="F812" s="186" t="s">
        <v>276</v>
      </c>
      <c r="G812" s="210">
        <f>(D811+D812)*0.05</f>
        <v>0.81</v>
      </c>
      <c r="H812" s="63" t="s">
        <v>494</v>
      </c>
    </row>
    <row r="813" spans="3:8" x14ac:dyDescent="0.2">
      <c r="C813" s="188"/>
      <c r="D813" s="192"/>
      <c r="E813" s="193"/>
      <c r="F813" s="138"/>
      <c r="G813" s="137"/>
      <c r="H813" s="189"/>
    </row>
    <row r="814" spans="3:8" ht="30" customHeight="1" x14ac:dyDescent="0.2">
      <c r="C814" s="5" t="str">
        <f>Planilha_Orçamentaria!D130</f>
        <v>11.4</v>
      </c>
      <c r="D814" s="485" t="str">
        <f>VLOOKUP($C814,Planilha_Orçamentaria!$D$2:$F$169,2,FALSE)</f>
        <v>30.04.100</v>
      </c>
      <c r="E814" s="486"/>
      <c r="F814" s="487" t="str">
        <f>VLOOKUP($C814,Planilha_Orçamentaria!$D$2:$F$169,3,FALSE)</f>
        <v>Piso tátil de concreto, alerta / direcional, intertravado, espessura de 6 cm, com rejunte em areia</v>
      </c>
      <c r="G814" s="488"/>
      <c r="H814" s="489"/>
    </row>
    <row r="815" spans="3:8" x14ac:dyDescent="0.2">
      <c r="C815" s="122"/>
      <c r="D815" s="198" t="s">
        <v>6251</v>
      </c>
      <c r="E815" s="61"/>
      <c r="F815" s="124"/>
      <c r="G815" s="62"/>
      <c r="H815" s="183"/>
    </row>
    <row r="816" spans="3:8" x14ac:dyDescent="0.2">
      <c r="C816" s="117"/>
      <c r="D816" s="196">
        <v>28.99</v>
      </c>
      <c r="E816" s="206" t="s">
        <v>493</v>
      </c>
      <c r="F816" s="186"/>
      <c r="H816" s="63"/>
    </row>
    <row r="817" spans="3:8" x14ac:dyDescent="0.2">
      <c r="C817" s="117"/>
      <c r="D817" s="196"/>
      <c r="E817" s="206"/>
      <c r="F817" s="186"/>
      <c r="H817" s="63"/>
    </row>
    <row r="818" spans="3:8" ht="30" customHeight="1" x14ac:dyDescent="0.2">
      <c r="C818" s="203" t="str">
        <f>Planilha_Orçamentaria!D131</f>
        <v>11.5</v>
      </c>
      <c r="D818" s="485" t="str">
        <f>VLOOKUP($C818,Planilha_Orçamentaria!$D$2:$F$169,2,FALSE)</f>
        <v>03.07.010</v>
      </c>
      <c r="E818" s="486"/>
      <c r="F818" s="487" t="str">
        <f>VLOOKUP($C818,Planilha_Orçamentaria!$D$2:$F$169,3,FALSE)</f>
        <v>Demolição (levantamento) mecanizada de pavimento asfáltico, inclusive carregamento, transporte até 1 quilômetro e descarregamento</v>
      </c>
      <c r="G818" s="488"/>
      <c r="H818" s="489"/>
    </row>
    <row r="819" spans="3:8" x14ac:dyDescent="0.2">
      <c r="C819" s="490" t="s">
        <v>15314</v>
      </c>
      <c r="D819" s="491"/>
      <c r="E819" s="491"/>
      <c r="F819" s="491"/>
      <c r="G819" s="491"/>
      <c r="H819" s="492"/>
    </row>
    <row r="820" spans="3:8" x14ac:dyDescent="0.2">
      <c r="C820" s="493"/>
      <c r="D820" s="494"/>
      <c r="E820" s="494"/>
      <c r="F820" s="494"/>
      <c r="G820" s="494"/>
      <c r="H820" s="495"/>
    </row>
    <row r="821" spans="3:8" x14ac:dyDescent="0.2">
      <c r="C821" s="117"/>
      <c r="D821" s="184" t="s">
        <v>512</v>
      </c>
      <c r="E821" s="191" t="s">
        <v>273</v>
      </c>
      <c r="F821" s="186" t="s">
        <v>504</v>
      </c>
      <c r="H821" s="63"/>
    </row>
    <row r="822" spans="3:8" x14ac:dyDescent="0.2">
      <c r="C822" s="117"/>
      <c r="D822" s="184">
        <v>1</v>
      </c>
      <c r="E822" s="191">
        <v>6.74</v>
      </c>
      <c r="F822" s="186">
        <f>E822*D822</f>
        <v>6.74</v>
      </c>
      <c r="G822" s="4" t="s">
        <v>493</v>
      </c>
      <c r="H822" s="63"/>
    </row>
    <row r="823" spans="3:8" x14ac:dyDescent="0.2">
      <c r="C823" s="117"/>
      <c r="D823" s="184">
        <v>1</v>
      </c>
      <c r="E823" s="191">
        <v>5.14</v>
      </c>
      <c r="F823" s="225">
        <f>E823*D823</f>
        <v>5.14</v>
      </c>
      <c r="G823" s="4" t="s">
        <v>493</v>
      </c>
      <c r="H823" s="63"/>
    </row>
    <row r="824" spans="3:8" x14ac:dyDescent="0.2">
      <c r="C824" s="117"/>
      <c r="D824" s="184"/>
      <c r="E824" s="191"/>
      <c r="F824" s="186">
        <f>SUM(F822:F823)</f>
        <v>11.879999999999999</v>
      </c>
      <c r="G824" s="4" t="s">
        <v>493</v>
      </c>
      <c r="H824" s="63"/>
    </row>
    <row r="825" spans="3:8" x14ac:dyDescent="0.2">
      <c r="C825" s="117"/>
      <c r="D825" s="184"/>
      <c r="E825" s="191"/>
      <c r="F825" s="186"/>
      <c r="H825" s="63"/>
    </row>
    <row r="826" spans="3:8" x14ac:dyDescent="0.2">
      <c r="C826" s="117"/>
      <c r="D826" s="184"/>
      <c r="E826" s="191"/>
      <c r="F826" s="186" t="s">
        <v>276</v>
      </c>
      <c r="G826" s="210">
        <f>F824</f>
        <v>11.879999999999999</v>
      </c>
      <c r="H826" s="63" t="s">
        <v>493</v>
      </c>
    </row>
    <row r="827" spans="3:8" x14ac:dyDescent="0.2">
      <c r="C827" s="117"/>
      <c r="D827" s="196"/>
      <c r="E827" s="206"/>
      <c r="F827" s="186"/>
      <c r="H827" s="63"/>
    </row>
    <row r="828" spans="3:8" x14ac:dyDescent="0.2">
      <c r="C828" s="203" t="str">
        <f>Planilha_Orçamentaria!D132</f>
        <v>11.6</v>
      </c>
      <c r="D828" s="485" t="str">
        <f>VLOOKUP($C828,Planilha_Orçamentaria!$D$2:$F$169,2,FALSE)</f>
        <v>54.03.210</v>
      </c>
      <c r="E828" s="486"/>
      <c r="F828" s="487" t="str">
        <f>VLOOKUP($C828,Planilha_Orçamentaria!$D$2:$F$169,3,FALSE)</f>
        <v>Camada de rolamento em concreto betuminoso usinado quente - CBUQ</v>
      </c>
      <c r="G828" s="488"/>
      <c r="H828" s="489"/>
    </row>
    <row r="829" spans="3:8" x14ac:dyDescent="0.2">
      <c r="C829" s="117"/>
      <c r="D829" s="184" t="s">
        <v>512</v>
      </c>
      <c r="E829" s="191" t="s">
        <v>273</v>
      </c>
      <c r="F829" s="186" t="s">
        <v>504</v>
      </c>
      <c r="H829" s="63"/>
    </row>
    <row r="830" spans="3:8" x14ac:dyDescent="0.2">
      <c r="C830" s="117"/>
      <c r="D830" s="184">
        <v>1</v>
      </c>
      <c r="E830" s="191">
        <v>6.74</v>
      </c>
      <c r="F830" s="186">
        <f>E830*D830</f>
        <v>6.74</v>
      </c>
      <c r="G830" s="4" t="s">
        <v>493</v>
      </c>
      <c r="H830" s="63" t="s">
        <v>6197</v>
      </c>
    </row>
    <row r="831" spans="3:8" x14ac:dyDescent="0.2">
      <c r="C831" s="117"/>
      <c r="D831" s="184">
        <v>1</v>
      </c>
      <c r="E831" s="191">
        <v>5.14</v>
      </c>
      <c r="F831" s="225">
        <f>E831*D831</f>
        <v>5.14</v>
      </c>
      <c r="G831" s="4" t="s">
        <v>493</v>
      </c>
      <c r="H831" s="63"/>
    </row>
    <row r="832" spans="3:8" x14ac:dyDescent="0.2">
      <c r="C832" s="117"/>
      <c r="D832" s="184"/>
      <c r="E832" s="191"/>
      <c r="F832" s="186">
        <f>SUM(F830:F831)</f>
        <v>11.879999999999999</v>
      </c>
      <c r="G832" s="4" t="s">
        <v>493</v>
      </c>
      <c r="H832" s="63"/>
    </row>
    <row r="833" spans="3:8" x14ac:dyDescent="0.2">
      <c r="C833" s="117"/>
      <c r="D833" s="184"/>
      <c r="E833" s="191"/>
      <c r="F833" s="186"/>
      <c r="H833" s="63"/>
    </row>
    <row r="834" spans="3:8" x14ac:dyDescent="0.2">
      <c r="C834" s="200" t="s">
        <v>15315</v>
      </c>
      <c r="D834" s="184"/>
      <c r="E834" s="191"/>
      <c r="F834" s="186" t="s">
        <v>276</v>
      </c>
      <c r="G834" s="210">
        <f>SUM(F830:F831)*0.03</f>
        <v>0.35639999999999994</v>
      </c>
      <c r="H834" s="63" t="s">
        <v>494</v>
      </c>
    </row>
    <row r="835" spans="3:8" x14ac:dyDescent="0.2">
      <c r="C835" s="117"/>
      <c r="D835" s="196"/>
      <c r="E835" s="206"/>
      <c r="F835" s="186"/>
      <c r="H835" s="63"/>
    </row>
    <row r="836" spans="3:8" x14ac:dyDescent="0.2">
      <c r="C836" s="203" t="str">
        <f>Planilha_Orçamentaria!D133</f>
        <v>11.7</v>
      </c>
      <c r="D836" s="485" t="str">
        <f>VLOOKUP($C836,Planilha_Orçamentaria!$D$2:$F$169,2,FALSE)</f>
        <v>54.03.230</v>
      </c>
      <c r="E836" s="486"/>
      <c r="F836" s="487" t="str">
        <f>VLOOKUP($C836,Planilha_Orçamentaria!$D$2:$F$169,3,FALSE)</f>
        <v>Imprimação betuminosa ligante</v>
      </c>
      <c r="G836" s="488"/>
      <c r="H836" s="489"/>
    </row>
    <row r="837" spans="3:8" x14ac:dyDescent="0.2">
      <c r="C837" s="117"/>
      <c r="D837" s="184" t="s">
        <v>512</v>
      </c>
      <c r="E837" s="191" t="s">
        <v>273</v>
      </c>
      <c r="F837" s="186" t="s">
        <v>504</v>
      </c>
      <c r="H837" s="63"/>
    </row>
    <row r="838" spans="3:8" x14ac:dyDescent="0.2">
      <c r="C838" s="117"/>
      <c r="D838" s="184">
        <v>1</v>
      </c>
      <c r="E838" s="191">
        <v>6.74</v>
      </c>
      <c r="F838" s="186">
        <f>E838*D838</f>
        <v>6.74</v>
      </c>
      <c r="H838" s="63"/>
    </row>
    <row r="839" spans="3:8" x14ac:dyDescent="0.2">
      <c r="C839" s="117"/>
      <c r="D839" s="184">
        <v>1</v>
      </c>
      <c r="E839" s="191">
        <v>5.14</v>
      </c>
      <c r="F839" s="186">
        <f>E839*D839</f>
        <v>5.14</v>
      </c>
      <c r="H839" s="63"/>
    </row>
    <row r="840" spans="3:8" x14ac:dyDescent="0.2">
      <c r="C840" s="117"/>
      <c r="D840" s="184"/>
      <c r="E840" s="191"/>
      <c r="F840" s="186"/>
      <c r="H840" s="63"/>
    </row>
    <row r="841" spans="3:8" x14ac:dyDescent="0.2">
      <c r="C841" s="200" t="s">
        <v>15315</v>
      </c>
      <c r="D841" s="184"/>
      <c r="E841" s="191"/>
      <c r="F841" s="186" t="s">
        <v>276</v>
      </c>
      <c r="G841" s="210">
        <f>SUM(F838:F839)</f>
        <v>11.879999999999999</v>
      </c>
      <c r="H841" s="63" t="s">
        <v>493</v>
      </c>
    </row>
    <row r="842" spans="3:8" ht="15" customHeight="1" x14ac:dyDescent="0.2">
      <c r="C842" s="117"/>
      <c r="D842" s="196"/>
      <c r="E842" s="206"/>
      <c r="F842" s="186"/>
      <c r="H842" s="63"/>
    </row>
    <row r="843" spans="3:8" x14ac:dyDescent="0.2">
      <c r="C843" s="203" t="str">
        <f>Planilha_Orçamentaria!D134</f>
        <v>11.8</v>
      </c>
      <c r="D843" s="485" t="str">
        <f>VLOOKUP($C843,Planilha_Orçamentaria!$D$2:$F$169,2,FALSE)</f>
        <v>54.03.240</v>
      </c>
      <c r="E843" s="486"/>
      <c r="F843" s="487" t="str">
        <f>VLOOKUP($C843,Planilha_Orçamentaria!$D$2:$F$169,3,FALSE)</f>
        <v>Imprimação betuminosa impermeabilizante</v>
      </c>
      <c r="G843" s="488"/>
      <c r="H843" s="489"/>
    </row>
    <row r="844" spans="3:8" x14ac:dyDescent="0.2">
      <c r="C844" s="117"/>
      <c r="D844" s="184" t="s">
        <v>512</v>
      </c>
      <c r="E844" s="191" t="s">
        <v>273</v>
      </c>
      <c r="F844" s="186" t="s">
        <v>504</v>
      </c>
      <c r="H844" s="63"/>
    </row>
    <row r="845" spans="3:8" x14ac:dyDescent="0.2">
      <c r="C845" s="117"/>
      <c r="D845" s="184">
        <v>1</v>
      </c>
      <c r="E845" s="191">
        <v>6.74</v>
      </c>
      <c r="F845" s="186">
        <f>E845*D845</f>
        <v>6.74</v>
      </c>
      <c r="H845" s="63"/>
    </row>
    <row r="846" spans="3:8" ht="15" customHeight="1" x14ac:dyDescent="0.2">
      <c r="C846" s="117"/>
      <c r="D846" s="184">
        <v>1</v>
      </c>
      <c r="E846" s="191">
        <v>5.14</v>
      </c>
      <c r="F846" s="186">
        <f>E846*D846</f>
        <v>5.14</v>
      </c>
      <c r="H846" s="63"/>
    </row>
    <row r="847" spans="3:8" x14ac:dyDescent="0.2">
      <c r="C847" s="117"/>
      <c r="D847" s="184"/>
      <c r="E847" s="191"/>
      <c r="F847" s="186"/>
      <c r="H847" s="63"/>
    </row>
    <row r="848" spans="3:8" x14ac:dyDescent="0.2">
      <c r="C848" s="200" t="s">
        <v>15315</v>
      </c>
      <c r="D848" s="184"/>
      <c r="E848" s="191"/>
      <c r="F848" s="186" t="s">
        <v>276</v>
      </c>
      <c r="G848" s="210">
        <f>SUM(F845:F846)</f>
        <v>11.879999999999999</v>
      </c>
      <c r="H848" s="63" t="s">
        <v>493</v>
      </c>
    </row>
    <row r="849" spans="3:8" x14ac:dyDescent="0.2">
      <c r="C849" s="188"/>
      <c r="D849" s="192"/>
      <c r="E849" s="193"/>
      <c r="F849" s="138"/>
      <c r="G849" s="137"/>
      <c r="H849" s="189"/>
    </row>
    <row r="850" spans="3:8" ht="30" customHeight="1" x14ac:dyDescent="0.2">
      <c r="C850" s="5" t="str">
        <f>Planilha_Orçamentaria!D135</f>
        <v>11.9</v>
      </c>
      <c r="D850" s="485" t="str">
        <f>VLOOKUP($C850,Planilha_Orçamentaria!$D$2:$F$169,2,FALSE)</f>
        <v>54.04.340</v>
      </c>
      <c r="E850" s="486"/>
      <c r="F850" s="487" t="str">
        <f>VLOOKUP($C850,Planilha_Orçamentaria!$D$2:$F$169,3,FALSE)</f>
        <v>Pavimentação em lajota de concreto 35 MPa, espessura 6 cm, cor natural, tipos: raquete, retangular, sextavado e 16 faces, com rejunte em areia</v>
      </c>
      <c r="G850" s="488"/>
      <c r="H850" s="489"/>
    </row>
    <row r="851" spans="3:8" x14ac:dyDescent="0.2">
      <c r="C851" s="122"/>
      <c r="D851" s="198" t="s">
        <v>6251</v>
      </c>
      <c r="E851" s="61"/>
      <c r="F851" s="124"/>
      <c r="G851" s="62"/>
      <c r="H851" s="183"/>
    </row>
    <row r="852" spans="3:8" x14ac:dyDescent="0.2">
      <c r="C852" s="200"/>
      <c r="D852" s="196"/>
      <c r="E852" s="229">
        <v>2300.73</v>
      </c>
      <c r="F852" s="230" t="s">
        <v>493</v>
      </c>
      <c r="H852" s="63"/>
    </row>
    <row r="853" spans="3:8" x14ac:dyDescent="0.2">
      <c r="C853" s="188"/>
      <c r="D853" s="192"/>
      <c r="E853" s="193"/>
      <c r="F853" s="138"/>
      <c r="G853" s="137"/>
      <c r="H853" s="189"/>
    </row>
    <row r="854" spans="3:8" x14ac:dyDescent="0.2">
      <c r="C854" s="203" t="str">
        <f>Planilha_Orçamentaria!D136</f>
        <v>11.10</v>
      </c>
      <c r="D854" s="485" t="str">
        <f>VLOOKUP($C854,Planilha_Orçamentaria!$D$2:$F$169,2,FALSE)</f>
        <v>54.06.020</v>
      </c>
      <c r="E854" s="486"/>
      <c r="F854" s="487" t="str">
        <f>VLOOKUP($C854,Planilha_Orçamentaria!$D$2:$F$169,3,FALSE)</f>
        <v>Guia pré-moldada curva tipo PMSP 100 - fck 25 MPa</v>
      </c>
      <c r="G854" s="488"/>
      <c r="H854" s="489"/>
    </row>
    <row r="855" spans="3:8" ht="15" customHeight="1" x14ac:dyDescent="0.2">
      <c r="C855" s="117"/>
      <c r="D855" s="198" t="s">
        <v>6251</v>
      </c>
      <c r="E855" s="61"/>
      <c r="F855" s="186"/>
      <c r="H855" s="63"/>
    </row>
    <row r="856" spans="3:8" x14ac:dyDescent="0.2">
      <c r="C856" s="117"/>
      <c r="D856" s="196">
        <v>12.46</v>
      </c>
      <c r="E856" s="206" t="s">
        <v>275</v>
      </c>
      <c r="F856" s="186"/>
      <c r="H856" s="63"/>
    </row>
    <row r="857" spans="3:8" x14ac:dyDescent="0.2">
      <c r="C857" s="117"/>
      <c r="D857" s="196">
        <v>8.4700000000000006</v>
      </c>
      <c r="E857" s="206" t="s">
        <v>275</v>
      </c>
      <c r="F857" s="186"/>
      <c r="H857" s="63"/>
    </row>
    <row r="858" spans="3:8" x14ac:dyDescent="0.2">
      <c r="C858" s="117"/>
      <c r="D858" s="196"/>
      <c r="E858" s="206"/>
      <c r="F858" s="186" t="s">
        <v>497</v>
      </c>
      <c r="G858" s="210">
        <f>SUM(D856:D857)</f>
        <v>20.93</v>
      </c>
      <c r="H858" s="63" t="s">
        <v>275</v>
      </c>
    </row>
    <row r="859" spans="3:8" x14ac:dyDescent="0.2">
      <c r="C859" s="188"/>
      <c r="D859" s="192"/>
      <c r="E859" s="193"/>
      <c r="F859" s="138"/>
      <c r="G859" s="137"/>
      <c r="H859" s="189"/>
    </row>
    <row r="860" spans="3:8" ht="15" customHeight="1" x14ac:dyDescent="0.2">
      <c r="C860" s="5" t="str">
        <f>Planilha_Orçamentaria!D137</f>
        <v>11.11</v>
      </c>
      <c r="D860" s="485" t="str">
        <f>VLOOKUP($C860,Planilha_Orçamentaria!$D$2:$F$169,2,FALSE)</f>
        <v>54.06.040</v>
      </c>
      <c r="E860" s="486"/>
      <c r="F860" s="487" t="str">
        <f>VLOOKUP($C860,Planilha_Orçamentaria!$D$2:$F$169,3,FALSE)</f>
        <v>Guia pré-moldada reta tipo PMSP 100 - fck 25 MPa</v>
      </c>
      <c r="G860" s="488"/>
      <c r="H860" s="489"/>
    </row>
    <row r="861" spans="3:8" x14ac:dyDescent="0.2">
      <c r="C861" s="122"/>
      <c r="D861" s="198" t="s">
        <v>6251</v>
      </c>
      <c r="E861" s="61"/>
      <c r="F861" s="124"/>
      <c r="G861" s="62"/>
      <c r="H861" s="183"/>
    </row>
    <row r="862" spans="3:8" x14ac:dyDescent="0.2">
      <c r="C862" s="212"/>
      <c r="D862" s="196">
        <v>16.899999999999999</v>
      </c>
      <c r="E862" s="206" t="s">
        <v>275</v>
      </c>
      <c r="F862" s="213"/>
      <c r="G862" s="214"/>
      <c r="H862" s="215"/>
    </row>
    <row r="863" spans="3:8" x14ac:dyDescent="0.2">
      <c r="C863" s="212"/>
      <c r="D863" s="196">
        <v>86.5</v>
      </c>
      <c r="E863" s="206" t="s">
        <v>275</v>
      </c>
      <c r="F863" s="213"/>
      <c r="G863" s="214"/>
      <c r="H863" s="215"/>
    </row>
    <row r="864" spans="3:8" x14ac:dyDescent="0.2">
      <c r="C864" s="212"/>
      <c r="D864" s="196">
        <v>0.83</v>
      </c>
      <c r="E864" s="206" t="s">
        <v>275</v>
      </c>
      <c r="F864" s="213"/>
      <c r="G864" s="214"/>
      <c r="H864" s="215"/>
    </row>
    <row r="865" spans="3:8" ht="15" customHeight="1" x14ac:dyDescent="0.2">
      <c r="C865" s="117"/>
      <c r="D865" s="196">
        <v>0.5</v>
      </c>
      <c r="E865" s="206" t="s">
        <v>275</v>
      </c>
      <c r="F865" s="186"/>
      <c r="H865" s="63"/>
    </row>
    <row r="866" spans="3:8" x14ac:dyDescent="0.2">
      <c r="C866" s="117"/>
      <c r="D866" s="196">
        <v>10.35</v>
      </c>
      <c r="E866" s="206" t="s">
        <v>275</v>
      </c>
      <c r="F866" s="186"/>
      <c r="H866" s="63"/>
    </row>
    <row r="867" spans="3:8" x14ac:dyDescent="0.2">
      <c r="C867" s="117"/>
      <c r="D867" s="196"/>
      <c r="E867" s="206"/>
      <c r="F867" s="186" t="s">
        <v>497</v>
      </c>
      <c r="G867" s="210">
        <f>SUM(D862:D866)</f>
        <v>115.08</v>
      </c>
      <c r="H867" s="63" t="s">
        <v>275</v>
      </c>
    </row>
    <row r="868" spans="3:8" x14ac:dyDescent="0.2">
      <c r="C868" s="117"/>
      <c r="D868" s="196"/>
      <c r="E868" s="206"/>
      <c r="F868" s="186"/>
      <c r="H868" s="63"/>
    </row>
    <row r="869" spans="3:8" ht="15" customHeight="1" x14ac:dyDescent="0.2">
      <c r="C869" s="203" t="str">
        <f>Planilha_Orçamentaria!D138</f>
        <v>11.12</v>
      </c>
      <c r="D869" s="485"/>
      <c r="E869" s="486"/>
      <c r="F869" s="487" t="str">
        <f>VLOOKUP($C869,Planilha_Orçamentaria!$D$2:$F$169,3,FALSE)</f>
        <v xml:space="preserve">Mini guia jardim </v>
      </c>
      <c r="G869" s="488"/>
      <c r="H869" s="489"/>
    </row>
    <row r="870" spans="3:8" x14ac:dyDescent="0.2">
      <c r="C870" s="212"/>
      <c r="D870" s="232" t="s">
        <v>6154</v>
      </c>
      <c r="E870" s="208"/>
      <c r="F870" s="289"/>
      <c r="G870" s="289"/>
      <c r="H870" s="215"/>
    </row>
    <row r="871" spans="3:8" x14ac:dyDescent="0.2">
      <c r="C871" s="212"/>
      <c r="D871" s="208"/>
      <c r="E871" s="208" t="s">
        <v>273</v>
      </c>
      <c r="F871" s="289"/>
      <c r="G871" s="289"/>
      <c r="H871" s="215"/>
    </row>
    <row r="872" spans="3:8" x14ac:dyDescent="0.2">
      <c r="C872" s="212"/>
      <c r="D872" s="208"/>
      <c r="E872" s="216">
        <v>12.2</v>
      </c>
      <c r="F872" s="298" t="s">
        <v>275</v>
      </c>
      <c r="G872" s="289"/>
      <c r="H872" s="215"/>
    </row>
    <row r="873" spans="3:8" ht="15" customHeight="1" x14ac:dyDescent="0.2">
      <c r="C873" s="212"/>
      <c r="D873" s="208"/>
      <c r="E873" s="297">
        <v>0.5</v>
      </c>
      <c r="F873" s="298" t="s">
        <v>275</v>
      </c>
      <c r="G873" s="289"/>
      <c r="H873" s="215"/>
    </row>
    <row r="874" spans="3:8" ht="15" customHeight="1" x14ac:dyDescent="0.2">
      <c r="C874" s="212"/>
      <c r="D874" s="208"/>
      <c r="E874" s="216">
        <f>SUM(E872:E873)</f>
        <v>12.7</v>
      </c>
      <c r="F874" s="298" t="s">
        <v>275</v>
      </c>
      <c r="G874" s="289"/>
      <c r="H874" s="215"/>
    </row>
    <row r="875" spans="3:8" x14ac:dyDescent="0.2">
      <c r="C875" s="212"/>
      <c r="D875" s="208"/>
      <c r="E875" s="208"/>
      <c r="F875" s="289"/>
      <c r="G875" s="289"/>
      <c r="H875" s="215"/>
    </row>
    <row r="876" spans="3:8" x14ac:dyDescent="0.2">
      <c r="C876" s="212"/>
      <c r="D876" s="232" t="s">
        <v>6155</v>
      </c>
      <c r="E876" s="208"/>
      <c r="F876" s="289"/>
      <c r="G876" s="289"/>
      <c r="H876" s="215"/>
    </row>
    <row r="877" spans="3:8" x14ac:dyDescent="0.2">
      <c r="C877" s="212"/>
      <c r="D877" s="208"/>
      <c r="E877" s="208" t="s">
        <v>273</v>
      </c>
      <c r="F877" s="289"/>
      <c r="G877" s="289"/>
      <c r="H877" s="215"/>
    </row>
    <row r="878" spans="3:8" x14ac:dyDescent="0.2">
      <c r="C878" s="212"/>
      <c r="D878" s="208"/>
      <c r="E878" s="216">
        <v>6.6</v>
      </c>
      <c r="F878" s="298" t="s">
        <v>275</v>
      </c>
      <c r="G878" s="289"/>
      <c r="H878" s="215"/>
    </row>
    <row r="879" spans="3:8" ht="15" customHeight="1" x14ac:dyDescent="0.2">
      <c r="C879" s="212"/>
      <c r="D879" s="208"/>
      <c r="E879" s="216">
        <v>0.4</v>
      </c>
      <c r="F879" s="298" t="s">
        <v>275</v>
      </c>
      <c r="G879" s="289"/>
      <c r="H879" s="215"/>
    </row>
    <row r="880" spans="3:8" x14ac:dyDescent="0.2">
      <c r="C880" s="212"/>
      <c r="D880" s="208"/>
      <c r="E880" s="297">
        <v>0.4</v>
      </c>
      <c r="F880" s="298" t="s">
        <v>275</v>
      </c>
      <c r="G880" s="289"/>
      <c r="H880" s="215"/>
    </row>
    <row r="881" spans="3:8" x14ac:dyDescent="0.2">
      <c r="C881" s="212"/>
      <c r="D881" s="208"/>
      <c r="E881" s="216">
        <f>SUM(E878:E880)</f>
        <v>7.4</v>
      </c>
      <c r="F881" s="298" t="s">
        <v>275</v>
      </c>
      <c r="G881" s="289"/>
      <c r="H881" s="215"/>
    </row>
    <row r="882" spans="3:8" x14ac:dyDescent="0.2">
      <c r="C882" s="212"/>
      <c r="D882" s="208"/>
      <c r="E882" s="208"/>
      <c r="F882" s="289"/>
      <c r="G882" s="289"/>
      <c r="H882" s="215"/>
    </row>
    <row r="883" spans="3:8" ht="15" customHeight="1" x14ac:dyDescent="0.2">
      <c r="C883" s="212"/>
      <c r="D883" s="232" t="s">
        <v>6156</v>
      </c>
      <c r="E883" s="208"/>
      <c r="F883" s="289"/>
      <c r="G883" s="289"/>
      <c r="H883" s="215"/>
    </row>
    <row r="884" spans="3:8" ht="15" customHeight="1" x14ac:dyDescent="0.2">
      <c r="C884" s="212"/>
      <c r="D884" s="208" t="s">
        <v>510</v>
      </c>
      <c r="E884" s="208" t="s">
        <v>273</v>
      </c>
      <c r="F884" s="299" t="s">
        <v>6157</v>
      </c>
      <c r="G884" s="289"/>
      <c r="H884" s="215"/>
    </row>
    <row r="885" spans="3:8" x14ac:dyDescent="0.2">
      <c r="C885" s="212"/>
      <c r="D885" s="209">
        <v>17</v>
      </c>
      <c r="E885" s="208">
        <f>1.16*4</f>
        <v>4.6399999999999997</v>
      </c>
      <c r="F885" s="299">
        <f>E885*D885</f>
        <v>78.88</v>
      </c>
      <c r="G885" s="298" t="s">
        <v>275</v>
      </c>
      <c r="H885" s="215"/>
    </row>
    <row r="886" spans="3:8" x14ac:dyDescent="0.2">
      <c r="C886" s="212"/>
      <c r="D886" s="208"/>
      <c r="E886" s="208"/>
      <c r="F886" s="289"/>
      <c r="G886" s="289"/>
      <c r="H886" s="215"/>
    </row>
    <row r="887" spans="3:8" x14ac:dyDescent="0.2">
      <c r="C887" s="212"/>
      <c r="D887" s="208"/>
      <c r="E887" s="208"/>
      <c r="F887" s="289"/>
      <c r="G887" s="289"/>
      <c r="H887" s="215"/>
    </row>
    <row r="888" spans="3:8" x14ac:dyDescent="0.2">
      <c r="C888" s="212"/>
      <c r="D888" s="232" t="s">
        <v>6158</v>
      </c>
      <c r="E888" s="208"/>
      <c r="F888" s="289"/>
      <c r="G888" s="289"/>
      <c r="H888" s="215"/>
    </row>
    <row r="889" spans="3:8" ht="15" customHeight="1" x14ac:dyDescent="0.2">
      <c r="C889" s="212"/>
      <c r="D889" s="208" t="s">
        <v>510</v>
      </c>
      <c r="E889" s="208" t="s">
        <v>273</v>
      </c>
      <c r="F889" s="299" t="s">
        <v>6157</v>
      </c>
      <c r="G889" s="289"/>
      <c r="H889" s="215"/>
    </row>
    <row r="890" spans="3:8" ht="15" customHeight="1" x14ac:dyDescent="0.2">
      <c r="C890" s="212"/>
      <c r="D890" s="209">
        <v>1</v>
      </c>
      <c r="E890" s="209">
        <f>1.3*3.1415926536</f>
        <v>4.0840704496800004</v>
      </c>
      <c r="F890" s="300">
        <f>E890*D890</f>
        <v>4.0840704496800004</v>
      </c>
      <c r="G890" s="298" t="s">
        <v>275</v>
      </c>
      <c r="H890" s="215"/>
    </row>
    <row r="891" spans="3:8" x14ac:dyDescent="0.2">
      <c r="C891" s="212"/>
      <c r="D891" s="208"/>
      <c r="E891" s="208"/>
      <c r="F891" s="289"/>
      <c r="G891" s="289"/>
      <c r="H891" s="215"/>
    </row>
    <row r="892" spans="3:8" ht="15" customHeight="1" x14ac:dyDescent="0.2">
      <c r="C892" s="212"/>
      <c r="D892" s="232" t="s">
        <v>6159</v>
      </c>
      <c r="E892" s="208"/>
      <c r="F892" s="289"/>
      <c r="G892" s="289"/>
      <c r="H892" s="215"/>
    </row>
    <row r="893" spans="3:8" x14ac:dyDescent="0.2">
      <c r="C893" s="212"/>
      <c r="D893" s="208"/>
      <c r="E893" s="208" t="s">
        <v>273</v>
      </c>
      <c r="F893" s="289"/>
      <c r="G893" s="289"/>
      <c r="H893" s="215"/>
    </row>
    <row r="894" spans="3:8" ht="15" customHeight="1" x14ac:dyDescent="0.2">
      <c r="C894" s="212"/>
      <c r="D894" s="208"/>
      <c r="E894" s="202">
        <v>7.65</v>
      </c>
      <c r="F894" s="298" t="s">
        <v>275</v>
      </c>
      <c r="G894" s="289"/>
      <c r="H894" s="215"/>
    </row>
    <row r="895" spans="3:8" ht="15" customHeight="1" x14ac:dyDescent="0.2">
      <c r="C895" s="212"/>
      <c r="D895" s="208"/>
      <c r="E895" s="208"/>
      <c r="F895" s="289"/>
      <c r="G895" s="289"/>
      <c r="H895" s="215"/>
    </row>
    <row r="896" spans="3:8" x14ac:dyDescent="0.2">
      <c r="C896" s="212"/>
      <c r="D896" s="208"/>
      <c r="E896" s="208"/>
      <c r="F896" s="299" t="s">
        <v>276</v>
      </c>
      <c r="G896" s="300">
        <f>E874+E881+F885+F890+E894</f>
        <v>110.71407044967999</v>
      </c>
      <c r="H896" s="228" t="s">
        <v>275</v>
      </c>
    </row>
    <row r="897" spans="3:8" x14ac:dyDescent="0.2">
      <c r="C897" s="212"/>
      <c r="D897" s="208"/>
      <c r="E897" s="208"/>
      <c r="F897" s="299"/>
      <c r="G897" s="300"/>
      <c r="H897" s="228"/>
    </row>
    <row r="898" spans="3:8" x14ac:dyDescent="0.2">
      <c r="C898" s="203" t="str">
        <f>Planilha_Orçamentaria!D139</f>
        <v>11.13</v>
      </c>
      <c r="D898" s="485"/>
      <c r="E898" s="486"/>
      <c r="F898" s="487" t="str">
        <f>VLOOKUP($C898,Planilha_Orçamentaria!$D$2:$F$169,3,FALSE)</f>
        <v xml:space="preserve">INSTALAÇÃO - Mini guia jardim </v>
      </c>
      <c r="G898" s="488"/>
      <c r="H898" s="489"/>
    </row>
    <row r="899" spans="3:8" x14ac:dyDescent="0.2">
      <c r="C899" s="212"/>
      <c r="D899" s="232" t="s">
        <v>6154</v>
      </c>
      <c r="E899" s="208"/>
      <c r="F899" s="289"/>
      <c r="G899" s="289"/>
      <c r="H899" s="215"/>
    </row>
    <row r="900" spans="3:8" x14ac:dyDescent="0.2">
      <c r="C900" s="212"/>
      <c r="D900" s="208"/>
      <c r="E900" s="208" t="s">
        <v>273</v>
      </c>
      <c r="F900" s="289"/>
      <c r="G900" s="289"/>
      <c r="H900" s="215"/>
    </row>
    <row r="901" spans="3:8" x14ac:dyDescent="0.2">
      <c r="C901" s="212"/>
      <c r="D901" s="208"/>
      <c r="E901" s="216">
        <v>12.2</v>
      </c>
      <c r="F901" s="298" t="s">
        <v>275</v>
      </c>
      <c r="G901" s="289"/>
      <c r="H901" s="215"/>
    </row>
    <row r="902" spans="3:8" x14ac:dyDescent="0.2">
      <c r="C902" s="212"/>
      <c r="D902" s="208"/>
      <c r="E902" s="297">
        <v>0.5</v>
      </c>
      <c r="F902" s="298" t="s">
        <v>275</v>
      </c>
      <c r="G902" s="289"/>
      <c r="H902" s="215"/>
    </row>
    <row r="903" spans="3:8" x14ac:dyDescent="0.2">
      <c r="C903" s="212"/>
      <c r="D903" s="208"/>
      <c r="E903" s="216">
        <f>SUM(E901:E902)</f>
        <v>12.7</v>
      </c>
      <c r="F903" s="298" t="s">
        <v>275</v>
      </c>
      <c r="G903" s="289"/>
      <c r="H903" s="215"/>
    </row>
    <row r="904" spans="3:8" x14ac:dyDescent="0.2">
      <c r="C904" s="212"/>
      <c r="D904" s="208"/>
      <c r="E904" s="208"/>
      <c r="F904" s="289"/>
      <c r="G904" s="289"/>
      <c r="H904" s="215"/>
    </row>
    <row r="905" spans="3:8" x14ac:dyDescent="0.2">
      <c r="C905" s="212"/>
      <c r="D905" s="232" t="s">
        <v>6155</v>
      </c>
      <c r="E905" s="208"/>
      <c r="F905" s="289"/>
      <c r="G905" s="289"/>
      <c r="H905" s="215"/>
    </row>
    <row r="906" spans="3:8" x14ac:dyDescent="0.2">
      <c r="C906" s="212"/>
      <c r="D906" s="208"/>
      <c r="E906" s="208" t="s">
        <v>273</v>
      </c>
      <c r="F906" s="289"/>
      <c r="G906" s="289"/>
      <c r="H906" s="215"/>
    </row>
    <row r="907" spans="3:8" x14ac:dyDescent="0.2">
      <c r="C907" s="212"/>
      <c r="D907" s="208"/>
      <c r="E907" s="216">
        <v>6.6</v>
      </c>
      <c r="F907" s="298" t="s">
        <v>275</v>
      </c>
      <c r="G907" s="289"/>
      <c r="H907" s="215"/>
    </row>
    <row r="908" spans="3:8" x14ac:dyDescent="0.2">
      <c r="C908" s="212"/>
      <c r="D908" s="208"/>
      <c r="E908" s="216">
        <v>0.4</v>
      </c>
      <c r="F908" s="298" t="s">
        <v>275</v>
      </c>
      <c r="G908" s="289"/>
      <c r="H908" s="215"/>
    </row>
    <row r="909" spans="3:8" x14ac:dyDescent="0.2">
      <c r="C909" s="212"/>
      <c r="D909" s="208"/>
      <c r="E909" s="297">
        <v>0.4</v>
      </c>
      <c r="F909" s="298" t="s">
        <v>275</v>
      </c>
      <c r="G909" s="289"/>
      <c r="H909" s="215"/>
    </row>
    <row r="910" spans="3:8" x14ac:dyDescent="0.2">
      <c r="C910" s="212"/>
      <c r="D910" s="208"/>
      <c r="E910" s="216">
        <f>SUM(E907:E909)</f>
        <v>7.4</v>
      </c>
      <c r="F910" s="298" t="s">
        <v>275</v>
      </c>
      <c r="G910" s="289"/>
      <c r="H910" s="215"/>
    </row>
    <row r="911" spans="3:8" x14ac:dyDescent="0.2">
      <c r="C911" s="212"/>
      <c r="D911" s="208"/>
      <c r="E911" s="208"/>
      <c r="F911" s="289"/>
      <c r="G911" s="289"/>
      <c r="H911" s="215"/>
    </row>
    <row r="912" spans="3:8" x14ac:dyDescent="0.2">
      <c r="C912" s="212"/>
      <c r="D912" s="232" t="s">
        <v>6156</v>
      </c>
      <c r="E912" s="208"/>
      <c r="F912" s="289"/>
      <c r="G912" s="289"/>
      <c r="H912" s="215"/>
    </row>
    <row r="913" spans="3:8" x14ac:dyDescent="0.2">
      <c r="C913" s="212"/>
      <c r="D913" s="208" t="s">
        <v>510</v>
      </c>
      <c r="E913" s="208" t="s">
        <v>273</v>
      </c>
      <c r="F913" s="299" t="s">
        <v>6157</v>
      </c>
      <c r="G913" s="289"/>
      <c r="H913" s="215"/>
    </row>
    <row r="914" spans="3:8" x14ac:dyDescent="0.2">
      <c r="C914" s="212"/>
      <c r="D914" s="209">
        <v>17</v>
      </c>
      <c r="E914" s="208">
        <f>1.16*4</f>
        <v>4.6399999999999997</v>
      </c>
      <c r="F914" s="299">
        <f>E914*D914</f>
        <v>78.88</v>
      </c>
      <c r="G914" s="298" t="s">
        <v>275</v>
      </c>
      <c r="H914" s="215"/>
    </row>
    <row r="915" spans="3:8" x14ac:dyDescent="0.2">
      <c r="C915" s="212"/>
      <c r="D915" s="208"/>
      <c r="E915" s="208"/>
      <c r="F915" s="289"/>
      <c r="G915" s="289"/>
      <c r="H915" s="215"/>
    </row>
    <row r="916" spans="3:8" x14ac:dyDescent="0.2">
      <c r="C916" s="212"/>
      <c r="D916" s="208"/>
      <c r="E916" s="208"/>
      <c r="F916" s="289"/>
      <c r="G916" s="289"/>
      <c r="H916" s="215"/>
    </row>
    <row r="917" spans="3:8" x14ac:dyDescent="0.2">
      <c r="C917" s="212"/>
      <c r="D917" s="232" t="s">
        <v>6158</v>
      </c>
      <c r="E917" s="208"/>
      <c r="F917" s="289"/>
      <c r="G917" s="289"/>
      <c r="H917" s="215"/>
    </row>
    <row r="918" spans="3:8" x14ac:dyDescent="0.2">
      <c r="C918" s="212"/>
      <c r="D918" s="208" t="s">
        <v>510</v>
      </c>
      <c r="E918" s="208" t="s">
        <v>273</v>
      </c>
      <c r="F918" s="299" t="s">
        <v>6157</v>
      </c>
      <c r="G918" s="289"/>
      <c r="H918" s="215"/>
    </row>
    <row r="919" spans="3:8" x14ac:dyDescent="0.2">
      <c r="C919" s="212"/>
      <c r="D919" s="209">
        <v>1</v>
      </c>
      <c r="E919" s="209">
        <f>1.3*3.1415926536</f>
        <v>4.0840704496800004</v>
      </c>
      <c r="F919" s="300">
        <f>E919*D919</f>
        <v>4.0840704496800004</v>
      </c>
      <c r="G919" s="298" t="s">
        <v>275</v>
      </c>
      <c r="H919" s="215"/>
    </row>
    <row r="920" spans="3:8" x14ac:dyDescent="0.2">
      <c r="C920" s="212"/>
      <c r="D920" s="208"/>
      <c r="E920" s="208"/>
      <c r="F920" s="289"/>
      <c r="G920" s="289"/>
      <c r="H920" s="215"/>
    </row>
    <row r="921" spans="3:8" x14ac:dyDescent="0.2">
      <c r="C921" s="212"/>
      <c r="D921" s="232" t="s">
        <v>6159</v>
      </c>
      <c r="E921" s="208"/>
      <c r="F921" s="289"/>
      <c r="G921" s="289"/>
      <c r="H921" s="215"/>
    </row>
    <row r="922" spans="3:8" x14ac:dyDescent="0.2">
      <c r="C922" s="212"/>
      <c r="D922" s="208"/>
      <c r="E922" s="208" t="s">
        <v>273</v>
      </c>
      <c r="F922" s="289"/>
      <c r="G922" s="289"/>
      <c r="H922" s="215"/>
    </row>
    <row r="923" spans="3:8" x14ac:dyDescent="0.2">
      <c r="C923" s="212"/>
      <c r="D923" s="208"/>
      <c r="E923" s="202">
        <v>7.65</v>
      </c>
      <c r="F923" s="298" t="s">
        <v>275</v>
      </c>
      <c r="G923" s="289"/>
      <c r="H923" s="215"/>
    </row>
    <row r="924" spans="3:8" x14ac:dyDescent="0.2">
      <c r="C924" s="212"/>
      <c r="D924" s="208"/>
      <c r="E924" s="208"/>
      <c r="F924" s="289"/>
      <c r="G924" s="289"/>
      <c r="H924" s="215"/>
    </row>
    <row r="925" spans="3:8" x14ac:dyDescent="0.2">
      <c r="C925" s="212"/>
      <c r="D925" s="208"/>
      <c r="E925" s="208"/>
      <c r="F925" s="299" t="s">
        <v>276</v>
      </c>
      <c r="G925" s="300">
        <f>E903+E910+F914+F919+E923</f>
        <v>110.71407044967999</v>
      </c>
      <c r="H925" s="228" t="s">
        <v>275</v>
      </c>
    </row>
    <row r="926" spans="3:8" x14ac:dyDescent="0.2">
      <c r="C926" s="212"/>
      <c r="D926" s="208"/>
      <c r="E926" s="208"/>
      <c r="F926" s="299"/>
      <c r="G926" s="300"/>
      <c r="H926" s="228"/>
    </row>
    <row r="927" spans="3:8" x14ac:dyDescent="0.2">
      <c r="C927" s="5" t="str">
        <f>Planilha_Orçamentaria!D142</f>
        <v>12.1</v>
      </c>
      <c r="D927" s="485"/>
      <c r="E927" s="486"/>
      <c r="F927" s="487" t="str">
        <f>VLOOKUP($C927,Planilha_Orçamentaria!$D$2:$F$169,3,FALSE)</f>
        <v>Forração com clorofito, mínimo de 20 mudas / m² - h= 0,15 m</v>
      </c>
      <c r="G927" s="488"/>
      <c r="H927" s="489"/>
    </row>
    <row r="928" spans="3:8" x14ac:dyDescent="0.2">
      <c r="C928" s="122"/>
      <c r="D928" s="198" t="s">
        <v>6252</v>
      </c>
      <c r="E928" s="61"/>
      <c r="F928" s="124"/>
      <c r="G928" s="62"/>
      <c r="H928" s="183"/>
    </row>
    <row r="929" spans="3:8" x14ac:dyDescent="0.2">
      <c r="C929" s="212"/>
      <c r="D929" s="196">
        <v>9</v>
      </c>
      <c r="E929" s="206" t="s">
        <v>493</v>
      </c>
      <c r="F929" s="213"/>
      <c r="G929" s="214"/>
      <c r="H929" s="215"/>
    </row>
    <row r="930" spans="3:8" x14ac:dyDescent="0.2">
      <c r="C930" s="212"/>
      <c r="D930" s="208"/>
      <c r="E930" s="208"/>
      <c r="F930" s="299"/>
      <c r="G930" s="300"/>
      <c r="H930" s="228"/>
    </row>
    <row r="931" spans="3:8" x14ac:dyDescent="0.2">
      <c r="C931" s="5" t="str">
        <f>Planilha_Orçamentaria!D143</f>
        <v>12.2</v>
      </c>
      <c r="D931" s="485"/>
      <c r="E931" s="486"/>
      <c r="F931" s="487" t="str">
        <f>VLOOKUP($C931,Planilha_Orçamentaria!$D$2:$F$169,3,FALSE)</f>
        <v>Resedá - Lagerstromia indica</v>
      </c>
      <c r="G931" s="488"/>
      <c r="H931" s="489"/>
    </row>
    <row r="932" spans="3:8" x14ac:dyDescent="0.2">
      <c r="C932" s="122"/>
      <c r="D932" s="198" t="s">
        <v>6252</v>
      </c>
      <c r="E932" s="61"/>
      <c r="F932" s="124"/>
      <c r="G932" s="62"/>
      <c r="H932" s="183"/>
    </row>
    <row r="933" spans="3:8" ht="15" customHeight="1" x14ac:dyDescent="0.2">
      <c r="C933" s="117"/>
      <c r="D933" s="196">
        <v>6</v>
      </c>
      <c r="E933" s="206" t="s">
        <v>516</v>
      </c>
      <c r="F933" s="186"/>
      <c r="H933" s="63"/>
    </row>
    <row r="934" spans="3:8" x14ac:dyDescent="0.2">
      <c r="C934" s="188"/>
      <c r="D934" s="192"/>
      <c r="E934" s="193"/>
      <c r="F934" s="138"/>
      <c r="G934" s="137"/>
      <c r="H934" s="189"/>
    </row>
    <row r="935" spans="3:8" x14ac:dyDescent="0.2">
      <c r="C935" s="5" t="str">
        <f>Planilha_Orçamentaria!D144</f>
        <v>12.3</v>
      </c>
      <c r="D935" s="485"/>
      <c r="E935" s="486"/>
      <c r="F935" s="487" t="str">
        <f>VLOOKUP($C935,Planilha_Orçamentaria!$D$2:$F$169,3,FALSE)</f>
        <v>Jasmim-manga - Plumeia rubra</v>
      </c>
      <c r="G935" s="488"/>
      <c r="H935" s="489"/>
    </row>
    <row r="936" spans="3:8" x14ac:dyDescent="0.2">
      <c r="C936" s="122"/>
      <c r="D936" s="198" t="s">
        <v>6252</v>
      </c>
      <c r="E936" s="61"/>
      <c r="F936" s="124"/>
      <c r="G936" s="62"/>
      <c r="H936" s="183"/>
    </row>
    <row r="937" spans="3:8" x14ac:dyDescent="0.2">
      <c r="C937" s="117"/>
      <c r="D937" s="196">
        <v>4</v>
      </c>
      <c r="E937" s="206" t="s">
        <v>516</v>
      </c>
      <c r="F937" s="186"/>
      <c r="H937" s="63"/>
    </row>
    <row r="938" spans="3:8" ht="15" customHeight="1" x14ac:dyDescent="0.2">
      <c r="C938" s="188"/>
      <c r="D938" s="192"/>
      <c r="E938" s="193"/>
      <c r="F938" s="138"/>
      <c r="G938" s="137"/>
      <c r="H938" s="189"/>
    </row>
    <row r="939" spans="3:8" ht="15" customHeight="1" x14ac:dyDescent="0.2">
      <c r="C939" s="5" t="str">
        <f>Planilha_Orçamentaria!D145</f>
        <v>12.4</v>
      </c>
      <c r="D939" s="485"/>
      <c r="E939" s="486"/>
      <c r="F939" s="487" t="str">
        <f>VLOOKUP($C939,Planilha_Orçamentaria!$D$2:$F$169,3,FALSE)</f>
        <v>Palmeira rabo de raposa - Wodyetia bifucata</v>
      </c>
      <c r="G939" s="488"/>
      <c r="H939" s="489"/>
    </row>
    <row r="940" spans="3:8" x14ac:dyDescent="0.2">
      <c r="C940" s="122"/>
      <c r="D940" s="198" t="s">
        <v>6252</v>
      </c>
      <c r="E940" s="61"/>
      <c r="F940" s="124"/>
      <c r="G940" s="62"/>
      <c r="H940" s="183"/>
    </row>
    <row r="941" spans="3:8" x14ac:dyDescent="0.2">
      <c r="C941" s="117"/>
      <c r="D941" s="196">
        <v>17</v>
      </c>
      <c r="E941" s="206" t="s">
        <v>516</v>
      </c>
      <c r="F941" s="186"/>
      <c r="H941" s="63"/>
    </row>
    <row r="942" spans="3:8" x14ac:dyDescent="0.2">
      <c r="C942" s="188"/>
      <c r="D942" s="192"/>
      <c r="E942" s="193"/>
      <c r="F942" s="138"/>
      <c r="G942" s="137"/>
      <c r="H942" s="189"/>
    </row>
    <row r="943" spans="3:8" ht="15" customHeight="1" x14ac:dyDescent="0.2">
      <c r="C943" s="5" t="str">
        <f>Planilha_Orçamentaria!D146</f>
        <v>12.5</v>
      </c>
      <c r="D943" s="485"/>
      <c r="E943" s="486"/>
      <c r="F943" s="487" t="str">
        <f>VLOOKUP($C943,Planilha_Orçamentaria!$D$2:$F$169,3,FALSE)</f>
        <v>Cica - Cycas revoluta</v>
      </c>
      <c r="G943" s="488"/>
      <c r="H943" s="489"/>
    </row>
    <row r="944" spans="3:8" x14ac:dyDescent="0.2">
      <c r="C944" s="122"/>
      <c r="D944" s="198" t="s">
        <v>6252</v>
      </c>
      <c r="E944" s="61"/>
      <c r="F944" s="124"/>
      <c r="G944" s="62"/>
      <c r="H944" s="183"/>
    </row>
    <row r="945" spans="3:8" x14ac:dyDescent="0.2">
      <c r="C945" s="117"/>
      <c r="D945" s="196">
        <v>6</v>
      </c>
      <c r="E945" s="206" t="s">
        <v>516</v>
      </c>
      <c r="F945" s="186"/>
      <c r="H945" s="63"/>
    </row>
    <row r="946" spans="3:8" ht="15" customHeight="1" x14ac:dyDescent="0.2">
      <c r="C946" s="188"/>
      <c r="D946" s="192"/>
      <c r="E946" s="193"/>
      <c r="F946" s="138"/>
      <c r="G946" s="137"/>
      <c r="H946" s="189"/>
    </row>
    <row r="947" spans="3:8" x14ac:dyDescent="0.2">
      <c r="C947" s="5" t="str">
        <f>Planilha_Orçamentaria!D147</f>
        <v>12.6</v>
      </c>
      <c r="D947" s="485"/>
      <c r="E947" s="486"/>
      <c r="F947" s="487" t="str">
        <f>VLOOKUP($C947,Planilha_Orçamentaria!$D$2:$F$169,3,FALSE)</f>
        <v>Jabuticabeira - Plinia caulilfora</v>
      </c>
      <c r="G947" s="488"/>
      <c r="H947" s="489"/>
    </row>
    <row r="948" spans="3:8" ht="15" customHeight="1" x14ac:dyDescent="0.2">
      <c r="C948" s="122"/>
      <c r="D948" s="198" t="s">
        <v>6252</v>
      </c>
      <c r="E948" s="61"/>
      <c r="F948" s="124"/>
      <c r="G948" s="62"/>
      <c r="H948" s="183"/>
    </row>
    <row r="949" spans="3:8" ht="15" customHeight="1" x14ac:dyDescent="0.2">
      <c r="C949" s="117"/>
      <c r="D949" s="196">
        <v>1</v>
      </c>
      <c r="E949" s="206" t="s">
        <v>516</v>
      </c>
      <c r="F949" s="186"/>
      <c r="H949" s="63"/>
    </row>
    <row r="950" spans="3:8" x14ac:dyDescent="0.2">
      <c r="C950" s="188"/>
      <c r="D950" s="192"/>
      <c r="E950" s="193"/>
      <c r="F950" s="138"/>
      <c r="G950" s="137"/>
      <c r="H950" s="189"/>
    </row>
    <row r="951" spans="3:8" x14ac:dyDescent="0.2">
      <c r="C951" s="5" t="str">
        <f>Planilha_Orçamentaria!$D$148</f>
        <v>12.7</v>
      </c>
      <c r="D951" s="485"/>
      <c r="E951" s="486"/>
      <c r="F951" s="487" t="str">
        <f>VLOOKUP($C951,Planilha_Orçamentaria!$D$2:$F$169,3,FALSE)</f>
        <v>Fórmio - Phormium tenas</v>
      </c>
      <c r="G951" s="488"/>
      <c r="H951" s="489"/>
    </row>
    <row r="952" spans="3:8" x14ac:dyDescent="0.2">
      <c r="C952" s="122"/>
      <c r="D952" s="198" t="s">
        <v>6252</v>
      </c>
      <c r="E952" s="61"/>
      <c r="F952" s="124"/>
      <c r="G952" s="62"/>
      <c r="H952" s="183"/>
    </row>
    <row r="953" spans="3:8" x14ac:dyDescent="0.2">
      <c r="C953" s="117"/>
      <c r="D953" s="196">
        <v>22</v>
      </c>
      <c r="E953" s="206" t="s">
        <v>516</v>
      </c>
      <c r="F953" s="186"/>
      <c r="H953" s="63"/>
    </row>
    <row r="954" spans="3:8" ht="15" customHeight="1" x14ac:dyDescent="0.2">
      <c r="C954" s="188"/>
      <c r="D954" s="192"/>
      <c r="E954" s="193"/>
      <c r="F954" s="138"/>
      <c r="G954" s="137"/>
      <c r="H954" s="189"/>
    </row>
    <row r="955" spans="3:8" x14ac:dyDescent="0.2">
      <c r="C955" s="5" t="str">
        <f>Planilha_Orçamentaria!D149</f>
        <v>12.8</v>
      </c>
      <c r="D955" s="485"/>
      <c r="E955" s="486"/>
      <c r="F955" s="487" t="str">
        <f>VLOOKUP($C955,Planilha_Orçamentaria!$D$2:$F$169,3,FALSE)</f>
        <v>Dionela - Dionela tasmanica</v>
      </c>
      <c r="G955" s="488"/>
      <c r="H955" s="489"/>
    </row>
    <row r="956" spans="3:8" x14ac:dyDescent="0.2">
      <c r="C956" s="122"/>
      <c r="D956" s="198" t="s">
        <v>6252</v>
      </c>
      <c r="E956" s="61"/>
      <c r="F956" s="124"/>
      <c r="G956" s="62"/>
      <c r="H956" s="183"/>
    </row>
    <row r="957" spans="3:8" x14ac:dyDescent="0.2">
      <c r="C957" s="117"/>
      <c r="D957" s="196">
        <v>4</v>
      </c>
      <c r="E957" s="206" t="s">
        <v>516</v>
      </c>
      <c r="F957" s="186"/>
      <c r="H957" s="63"/>
    </row>
    <row r="958" spans="3:8" x14ac:dyDescent="0.2">
      <c r="C958" s="188"/>
      <c r="D958" s="192"/>
      <c r="E958" s="193"/>
      <c r="F958" s="138"/>
      <c r="G958" s="137"/>
      <c r="H958" s="189"/>
    </row>
    <row r="959" spans="3:8" x14ac:dyDescent="0.2">
      <c r="C959" s="5" t="str">
        <f>Planilha_Orçamentaria!D150</f>
        <v>12.9</v>
      </c>
      <c r="D959" s="485"/>
      <c r="E959" s="486"/>
      <c r="F959" s="487" t="str">
        <f>VLOOKUP($C959,Planilha_Orçamentaria!$D$2:$F$169,3,FALSE)</f>
        <v>Guaimbê - Philoderdron bipinnatifidum</v>
      </c>
      <c r="G959" s="488"/>
      <c r="H959" s="489"/>
    </row>
    <row r="960" spans="3:8" x14ac:dyDescent="0.2">
      <c r="C960" s="122"/>
      <c r="D960" s="198" t="s">
        <v>6252</v>
      </c>
      <c r="E960" s="61"/>
      <c r="F960" s="124"/>
      <c r="G960" s="62"/>
      <c r="H960" s="183"/>
    </row>
    <row r="961" spans="3:8" ht="15" customHeight="1" x14ac:dyDescent="0.2">
      <c r="C961" s="117"/>
      <c r="D961" s="196">
        <v>127</v>
      </c>
      <c r="E961" s="206" t="s">
        <v>516</v>
      </c>
      <c r="F961" s="186"/>
      <c r="H961" s="63"/>
    </row>
    <row r="962" spans="3:8" ht="15" customHeight="1" x14ac:dyDescent="0.2">
      <c r="C962" s="188"/>
      <c r="D962" s="192"/>
      <c r="E962" s="193"/>
      <c r="F962" s="138"/>
      <c r="G962" s="137"/>
      <c r="H962" s="189"/>
    </row>
    <row r="963" spans="3:8" x14ac:dyDescent="0.2">
      <c r="C963" s="203" t="str">
        <f>Planilha_Orçamentaria!D151</f>
        <v>12.10</v>
      </c>
      <c r="D963" s="485"/>
      <c r="E963" s="486"/>
      <c r="F963" s="487" t="str">
        <f>VLOOKUP($C963,Planilha_Orçamentaria!$D$2:$F$169,3,FALSE)</f>
        <v>PLANTIO DE VEGETAÇÃO ARBUSTIVA</v>
      </c>
      <c r="G963" s="488"/>
      <c r="H963" s="489"/>
    </row>
    <row r="964" spans="3:8" x14ac:dyDescent="0.2">
      <c r="C964" s="117" t="s">
        <v>15300</v>
      </c>
      <c r="D964" s="196" t="s">
        <v>510</v>
      </c>
      <c r="E964" s="206"/>
      <c r="F964" s="186"/>
      <c r="H964" s="63"/>
    </row>
    <row r="965" spans="3:8" x14ac:dyDescent="0.2">
      <c r="C965" s="117" t="str">
        <f>C931</f>
        <v>12.2</v>
      </c>
      <c r="D965" s="196">
        <f>D933</f>
        <v>6</v>
      </c>
      <c r="E965" s="206" t="s">
        <v>516</v>
      </c>
      <c r="F965" s="186"/>
      <c r="H965" s="63"/>
    </row>
    <row r="966" spans="3:8" x14ac:dyDescent="0.2">
      <c r="C966" s="117" t="str">
        <f>C935</f>
        <v>12.3</v>
      </c>
      <c r="D966" s="196">
        <f>D937</f>
        <v>4</v>
      </c>
      <c r="E966" s="206" t="s">
        <v>516</v>
      </c>
      <c r="F966" s="186"/>
      <c r="H966" s="63"/>
    </row>
    <row r="967" spans="3:8" x14ac:dyDescent="0.2">
      <c r="C967" s="117" t="str">
        <f>C939</f>
        <v>12.4</v>
      </c>
      <c r="D967" s="196">
        <f>D941</f>
        <v>17</v>
      </c>
      <c r="E967" s="206" t="s">
        <v>516</v>
      </c>
      <c r="F967" s="186"/>
      <c r="H967" s="63"/>
    </row>
    <row r="968" spans="3:8" x14ac:dyDescent="0.2">
      <c r="C968" s="117" t="str">
        <f>C943</f>
        <v>12.5</v>
      </c>
      <c r="D968" s="196">
        <f>D945</f>
        <v>6</v>
      </c>
      <c r="E968" s="206" t="s">
        <v>516</v>
      </c>
      <c r="F968" s="186"/>
      <c r="H968" s="63"/>
    </row>
    <row r="969" spans="3:8" x14ac:dyDescent="0.2">
      <c r="C969" s="117" t="str">
        <f>C947</f>
        <v>12.6</v>
      </c>
      <c r="D969" s="196">
        <f>D949</f>
        <v>1</v>
      </c>
      <c r="E969" s="206" t="s">
        <v>516</v>
      </c>
      <c r="F969" s="186"/>
      <c r="H969" s="63"/>
    </row>
    <row r="970" spans="3:8" x14ac:dyDescent="0.2">
      <c r="C970" s="117" t="str">
        <f>C951</f>
        <v>12.7</v>
      </c>
      <c r="D970" s="196">
        <f>D953</f>
        <v>22</v>
      </c>
      <c r="E970" s="206" t="s">
        <v>516</v>
      </c>
      <c r="F970" s="186"/>
      <c r="H970" s="63"/>
    </row>
    <row r="971" spans="3:8" x14ac:dyDescent="0.2">
      <c r="C971" s="117" t="str">
        <f>C955</f>
        <v>12.8</v>
      </c>
      <c r="D971" s="196">
        <f>D957</f>
        <v>4</v>
      </c>
      <c r="E971" s="206" t="s">
        <v>516</v>
      </c>
      <c r="F971" s="186"/>
      <c r="H971" s="63"/>
    </row>
    <row r="972" spans="3:8" x14ac:dyDescent="0.2">
      <c r="C972" s="117" t="str">
        <f>C959</f>
        <v>12.9</v>
      </c>
      <c r="D972" s="196">
        <f>D961</f>
        <v>127</v>
      </c>
      <c r="E972" s="206" t="s">
        <v>516</v>
      </c>
      <c r="F972" s="186" t="s">
        <v>276</v>
      </c>
      <c r="G972" s="210">
        <f>SUM(D965:D972)</f>
        <v>187</v>
      </c>
      <c r="H972" s="63" t="s">
        <v>516</v>
      </c>
    </row>
    <row r="973" spans="3:8" x14ac:dyDescent="0.2">
      <c r="C973" s="117"/>
      <c r="D973" s="196"/>
      <c r="E973" s="206"/>
      <c r="F973" s="186"/>
      <c r="G973" s="210"/>
      <c r="H973" s="63"/>
    </row>
    <row r="974" spans="3:8" x14ac:dyDescent="0.2">
      <c r="C974" s="5" t="str">
        <f>Planilha_Orçamentaria!D152</f>
        <v>12.11</v>
      </c>
      <c r="D974" s="485"/>
      <c r="E974" s="486"/>
      <c r="F974" s="487" t="str">
        <f>VLOOKUP($C974,Planilha_Orçamentaria!$D$2:$F$169,3,FALSE)</f>
        <v>Lambari - Tradescantia zebrina</v>
      </c>
      <c r="G974" s="488"/>
      <c r="H974" s="489"/>
    </row>
    <row r="975" spans="3:8" x14ac:dyDescent="0.2">
      <c r="C975" s="122"/>
      <c r="D975" s="198" t="s">
        <v>6252</v>
      </c>
      <c r="E975" s="61"/>
      <c r="F975" s="124"/>
      <c r="G975" s="62"/>
      <c r="H975" s="183"/>
    </row>
    <row r="976" spans="3:8" x14ac:dyDescent="0.2">
      <c r="C976" s="117"/>
      <c r="D976" s="196">
        <v>311</v>
      </c>
      <c r="E976" s="206" t="s">
        <v>516</v>
      </c>
      <c r="F976" s="186"/>
      <c r="H976" s="63"/>
    </row>
    <row r="977" spans="3:8" ht="15" customHeight="1" x14ac:dyDescent="0.2">
      <c r="C977" s="117"/>
      <c r="D977" s="196"/>
      <c r="E977" s="206"/>
      <c r="F977" s="186"/>
      <c r="H977" s="63"/>
    </row>
    <row r="978" spans="3:8" x14ac:dyDescent="0.2">
      <c r="C978" s="5" t="str">
        <f>Planilha_Orçamentaria!D153</f>
        <v>12.12</v>
      </c>
      <c r="D978" s="485"/>
      <c r="E978" s="486"/>
      <c r="F978" s="487" t="str">
        <f>VLOOKUP($C978,Planilha_Orçamentaria!$D$2:$F$169,3,FALSE)</f>
        <v>Grama amendoim - Arachis repens</v>
      </c>
      <c r="G978" s="488"/>
      <c r="H978" s="489"/>
    </row>
    <row r="979" spans="3:8" ht="15" customHeight="1" x14ac:dyDescent="0.2">
      <c r="C979" s="122"/>
      <c r="D979" s="198" t="s">
        <v>6252</v>
      </c>
      <c r="E979" s="61"/>
      <c r="F979" s="124"/>
      <c r="G979" s="62"/>
      <c r="H979" s="183"/>
    </row>
    <row r="980" spans="3:8" x14ac:dyDescent="0.2">
      <c r="C980" s="117"/>
      <c r="D980" s="196">
        <v>885</v>
      </c>
      <c r="E980" s="206" t="s">
        <v>516</v>
      </c>
      <c r="F980" s="186"/>
      <c r="H980" s="63"/>
    </row>
    <row r="981" spans="3:8" x14ac:dyDescent="0.2">
      <c r="C981" s="117"/>
      <c r="D981" s="196"/>
      <c r="E981" s="206"/>
      <c r="F981" s="186"/>
      <c r="H981" s="63"/>
    </row>
    <row r="982" spans="3:8" x14ac:dyDescent="0.2">
      <c r="C982" s="203" t="str">
        <f>Planilha_Orçamentaria!D154</f>
        <v>12.13</v>
      </c>
      <c r="D982" s="485"/>
      <c r="E982" s="486"/>
      <c r="F982" s="487" t="str">
        <f>VLOOKUP($C982,Planilha_Orçamentaria!$D$2:$F$169,3,FALSE)</f>
        <v>PLANTIO DE VEGETAÇÃO RASTEIRA</v>
      </c>
      <c r="G982" s="488"/>
      <c r="H982" s="489"/>
    </row>
    <row r="983" spans="3:8" x14ac:dyDescent="0.2">
      <c r="C983" s="117"/>
      <c r="D983" s="198" t="s">
        <v>6252</v>
      </c>
      <c r="E983" s="206"/>
      <c r="F983" s="186"/>
      <c r="H983" s="63"/>
    </row>
    <row r="984" spans="3:8" x14ac:dyDescent="0.2">
      <c r="C984" s="117" t="s">
        <v>15301</v>
      </c>
      <c r="D984" s="196" t="s">
        <v>504</v>
      </c>
      <c r="E984" s="206"/>
      <c r="F984" s="186"/>
      <c r="H984" s="63"/>
    </row>
    <row r="985" spans="3:8" x14ac:dyDescent="0.2">
      <c r="C985" s="200" t="s">
        <v>15302</v>
      </c>
      <c r="D985" s="196">
        <v>30.4</v>
      </c>
      <c r="E985" s="206" t="s">
        <v>493</v>
      </c>
      <c r="F985" s="186"/>
      <c r="H985" s="63"/>
    </row>
    <row r="986" spans="3:8" x14ac:dyDescent="0.2">
      <c r="C986" s="200" t="s">
        <v>15303</v>
      </c>
      <c r="D986" s="196">
        <v>86.6</v>
      </c>
      <c r="E986" s="206" t="s">
        <v>493</v>
      </c>
      <c r="F986" s="186" t="s">
        <v>276</v>
      </c>
      <c r="G986" s="210">
        <f>SUM(D985:D986)</f>
        <v>117</v>
      </c>
      <c r="H986" s="63" t="s">
        <v>493</v>
      </c>
    </row>
    <row r="987" spans="3:8" x14ac:dyDescent="0.2">
      <c r="C987" s="117"/>
      <c r="D987" s="196"/>
      <c r="E987" s="206"/>
      <c r="F987" s="186"/>
      <c r="H987" s="63"/>
    </row>
    <row r="988" spans="3:8" x14ac:dyDescent="0.2">
      <c r="C988" s="5" t="str">
        <f>Planilha_Orçamentaria!D155</f>
        <v>12.14</v>
      </c>
      <c r="D988" s="485"/>
      <c r="E988" s="486"/>
      <c r="F988" s="487" t="str">
        <f>VLOOKUP($C988,Planilha_Orçamentaria!$D$2:$F$169,3,FALSE)</f>
        <v>Limitador de grama</v>
      </c>
      <c r="G988" s="488"/>
      <c r="H988" s="489"/>
    </row>
    <row r="989" spans="3:8" ht="15" customHeight="1" x14ac:dyDescent="0.2">
      <c r="C989" s="122"/>
      <c r="D989" s="198" t="s">
        <v>6252</v>
      </c>
      <c r="E989" s="61"/>
      <c r="F989" s="124"/>
      <c r="G989" s="62"/>
      <c r="H989" s="183"/>
    </row>
    <row r="990" spans="3:8" x14ac:dyDescent="0.2">
      <c r="C990" s="117"/>
      <c r="D990" s="196">
        <v>50</v>
      </c>
      <c r="E990" s="206" t="s">
        <v>275</v>
      </c>
      <c r="F990" s="186"/>
      <c r="H990" s="63"/>
    </row>
    <row r="991" spans="3:8" x14ac:dyDescent="0.2">
      <c r="C991" s="188"/>
      <c r="D991" s="192"/>
      <c r="E991" s="193"/>
      <c r="F991" s="138"/>
      <c r="G991" s="137"/>
      <c r="H991" s="189"/>
    </row>
    <row r="992" spans="3:8" x14ac:dyDescent="0.2">
      <c r="C992" s="5" t="str">
        <f>Planilha_Orçamentaria!D158</f>
        <v>13.1</v>
      </c>
      <c r="D992" s="485" t="str">
        <f>VLOOKUP($C992,Planilha_Orçamentaria!$D$2:$F$169,2,FALSE)</f>
        <v>35.04.140</v>
      </c>
      <c r="E992" s="486"/>
      <c r="F992" s="487" t="str">
        <f>VLOOKUP($C992,Planilha_Orçamentaria!$D$2:$F$169,3,FALSE)</f>
        <v>Banco em concreto pré-moldado com pés vazados, comprimento 200 cm</v>
      </c>
      <c r="G992" s="488"/>
      <c r="H992" s="489"/>
    </row>
    <row r="993" spans="3:8" x14ac:dyDescent="0.2">
      <c r="C993" s="122"/>
      <c r="D993" s="198" t="s">
        <v>6247</v>
      </c>
      <c r="E993" s="61"/>
      <c r="F993" s="124"/>
      <c r="G993" s="62"/>
      <c r="H993" s="517"/>
    </row>
    <row r="994" spans="3:8" x14ac:dyDescent="0.2">
      <c r="C994" s="117"/>
      <c r="D994" s="187"/>
      <c r="E994" s="229">
        <v>18</v>
      </c>
      <c r="F994" s="4" t="s">
        <v>516</v>
      </c>
      <c r="G994" s="186"/>
      <c r="H994" s="518"/>
    </row>
    <row r="995" spans="3:8" x14ac:dyDescent="0.2">
      <c r="C995" s="188"/>
      <c r="D995" s="192"/>
      <c r="E995" s="193"/>
      <c r="F995" s="138"/>
      <c r="G995" s="137"/>
      <c r="H995" s="189"/>
    </row>
    <row r="996" spans="3:8" x14ac:dyDescent="0.2">
      <c r="C996" s="5" t="str">
        <f>Planilha_Orçamentaria!D159</f>
        <v>13.2</v>
      </c>
      <c r="D996" s="485"/>
      <c r="E996" s="486"/>
      <c r="F996" s="487" t="str">
        <f>VLOOKUP($C996,Planilha_Orçamentaria!$D$2:$F$169,3,FALSE)</f>
        <v>Lixeira de madeira plástica - conjunto com 2 (duas) lixeiras</v>
      </c>
      <c r="G996" s="488"/>
      <c r="H996" s="489"/>
    </row>
    <row r="997" spans="3:8" x14ac:dyDescent="0.2">
      <c r="C997" s="122"/>
      <c r="D997" s="198" t="s">
        <v>6247</v>
      </c>
      <c r="E997" s="61"/>
      <c r="F997" s="124"/>
      <c r="G997" s="62"/>
      <c r="H997" s="517"/>
    </row>
    <row r="998" spans="3:8" x14ac:dyDescent="0.2">
      <c r="C998" s="117"/>
      <c r="D998" s="187"/>
      <c r="E998" s="229">
        <v>12</v>
      </c>
      <c r="F998" s="4" t="s">
        <v>516</v>
      </c>
      <c r="G998" s="186"/>
      <c r="H998" s="518"/>
    </row>
    <row r="999" spans="3:8" x14ac:dyDescent="0.2">
      <c r="C999" s="188"/>
      <c r="D999" s="192"/>
      <c r="E999" s="193"/>
      <c r="F999" s="138"/>
      <c r="G999" s="137"/>
      <c r="H999" s="189"/>
    </row>
    <row r="1000" spans="3:8" x14ac:dyDescent="0.2">
      <c r="C1000" s="5" t="str">
        <f>Planilha_Orçamentaria!D160</f>
        <v>13.3</v>
      </c>
      <c r="D1000" s="485"/>
      <c r="E1000" s="486"/>
      <c r="F1000" s="487" t="str">
        <f>VLOOKUP($C1000,Planilha_Orçamentaria!$D$2:$F$169,3,FALSE)</f>
        <v>INSTALAÇÃO - Lixeira de madeira plástica - conjunto com 2 (duas) lixeiras</v>
      </c>
      <c r="G1000" s="488"/>
      <c r="H1000" s="489"/>
    </row>
    <row r="1001" spans="3:8" x14ac:dyDescent="0.2">
      <c r="C1001" s="122"/>
      <c r="D1001" s="198" t="s">
        <v>6247</v>
      </c>
      <c r="E1001" s="61"/>
      <c r="F1001" s="124"/>
      <c r="G1001" s="62"/>
      <c r="H1001" s="517"/>
    </row>
    <row r="1002" spans="3:8" x14ac:dyDescent="0.2">
      <c r="C1002" s="117"/>
      <c r="D1002" s="187"/>
      <c r="E1002" s="229">
        <v>12</v>
      </c>
      <c r="F1002" s="4" t="s">
        <v>516</v>
      </c>
      <c r="G1002" s="186"/>
      <c r="H1002" s="518"/>
    </row>
    <row r="1003" spans="3:8" x14ac:dyDescent="0.2">
      <c r="C1003" s="188"/>
      <c r="D1003" s="192"/>
      <c r="E1003" s="193"/>
      <c r="F1003" s="138"/>
      <c r="G1003" s="137"/>
      <c r="H1003" s="189"/>
    </row>
    <row r="1004" spans="3:8" x14ac:dyDescent="0.2">
      <c r="C1004" s="217"/>
      <c r="D1004" s="190"/>
      <c r="E1004" s="191"/>
      <c r="F1004" s="214"/>
    </row>
    <row r="1005" spans="3:8" x14ac:dyDescent="0.2">
      <c r="C1005" s="217"/>
      <c r="D1005" s="190"/>
      <c r="E1005" s="191"/>
      <c r="F1005" s="214"/>
    </row>
    <row r="1006" spans="3:8" x14ac:dyDescent="0.2">
      <c r="C1006" s="217"/>
      <c r="D1006" s="190"/>
      <c r="E1006" s="191"/>
      <c r="F1006" s="214"/>
    </row>
    <row r="1007" spans="3:8" x14ac:dyDescent="0.2">
      <c r="C1007" s="217"/>
      <c r="D1007" s="190"/>
      <c r="E1007" s="191"/>
      <c r="F1007" s="214"/>
    </row>
    <row r="1008" spans="3:8" x14ac:dyDescent="0.2">
      <c r="C1008" s="217"/>
      <c r="D1008" s="190"/>
      <c r="E1008" s="191"/>
      <c r="F1008" s="214"/>
    </row>
    <row r="1009" spans="3:8" ht="15.75" x14ac:dyDescent="0.25">
      <c r="C1009" s="137"/>
      <c r="D1009" s="137"/>
      <c r="E1009" s="137"/>
      <c r="F1009"/>
      <c r="G1009"/>
      <c r="H1009"/>
    </row>
    <row r="1010" spans="3:8" ht="15.75" x14ac:dyDescent="0.25">
      <c r="C1010" s="516" t="str">
        <f>Planilha_Orçamentaria!I168</f>
        <v>ALLAN VICTOR C. ARANTES</v>
      </c>
      <c r="D1010" s="516"/>
      <c r="E1010" s="516"/>
      <c r="F1010"/>
      <c r="G1010"/>
      <c r="H1010"/>
    </row>
    <row r="1011" spans="3:8" ht="15.75" x14ac:dyDescent="0.25">
      <c r="C1011" s="511" t="str">
        <f>Planilha_Orçamentaria!I169</f>
        <v>CREA SP: 5069917225</v>
      </c>
      <c r="D1011" s="511"/>
      <c r="E1011" s="511"/>
      <c r="F1011"/>
      <c r="G1011"/>
      <c r="H1011"/>
    </row>
    <row r="1012" spans="3:8" ht="15.75" x14ac:dyDescent="0.25">
      <c r="C1012" s="514"/>
      <c r="D1012" s="514"/>
      <c r="E1012" s="514"/>
      <c r="F1012"/>
      <c r="G1012"/>
      <c r="H1012"/>
    </row>
    <row r="1021" spans="3:8" ht="15" customHeight="1" x14ac:dyDescent="0.2"/>
    <row r="1025" ht="15" customHeight="1" x14ac:dyDescent="0.2"/>
    <row r="1029" ht="15" customHeight="1" x14ac:dyDescent="0.2"/>
    <row r="1033" ht="15" customHeight="1" x14ac:dyDescent="0.2"/>
    <row r="1037" ht="15" customHeight="1" x14ac:dyDescent="0.2"/>
    <row r="1041" ht="15" customHeight="1" x14ac:dyDescent="0.2"/>
    <row r="1045" ht="15" customHeight="1" x14ac:dyDescent="0.2"/>
    <row r="1049" ht="15" customHeight="1" x14ac:dyDescent="0.2"/>
    <row r="1053" ht="15" customHeight="1" x14ac:dyDescent="0.2"/>
    <row r="1057" ht="15" customHeight="1" x14ac:dyDescent="0.2"/>
    <row r="1061" ht="15" customHeight="1" x14ac:dyDescent="0.2"/>
    <row r="1065" ht="15" customHeight="1" x14ac:dyDescent="0.2"/>
    <row r="1069" ht="15" customHeight="1" x14ac:dyDescent="0.2"/>
    <row r="1073" ht="15" customHeight="1" x14ac:dyDescent="0.2"/>
    <row r="1077" ht="15" customHeight="1" x14ac:dyDescent="0.2"/>
    <row r="1109" spans="9:9" ht="15" customHeight="1" x14ac:dyDescent="0.2">
      <c r="I1109" s="4"/>
    </row>
    <row r="1110" spans="9:9" ht="15" customHeight="1" x14ac:dyDescent="0.2">
      <c r="I1110" s="4"/>
    </row>
    <row r="1111" spans="9:9" x14ac:dyDescent="0.2">
      <c r="I1111" s="4"/>
    </row>
    <row r="1112" spans="9:9" x14ac:dyDescent="0.2">
      <c r="I1112" s="4"/>
    </row>
    <row r="1113" spans="9:9" x14ac:dyDescent="0.2">
      <c r="I1113" s="4"/>
    </row>
    <row r="1114" spans="9:9" x14ac:dyDescent="0.2">
      <c r="I1114" s="4"/>
    </row>
    <row r="1115" spans="9:9" x14ac:dyDescent="0.2">
      <c r="I1115" s="4"/>
    </row>
    <row r="1116" spans="9:9" x14ac:dyDescent="0.2">
      <c r="I1116" s="4"/>
    </row>
    <row r="1117" spans="9:9" x14ac:dyDescent="0.2">
      <c r="I1117" s="4"/>
    </row>
    <row r="1118" spans="9:9" x14ac:dyDescent="0.2">
      <c r="I1118" s="4"/>
    </row>
    <row r="1119" spans="9:9" x14ac:dyDescent="0.2">
      <c r="I1119" s="4"/>
    </row>
    <row r="1120" spans="9:9" x14ac:dyDescent="0.2">
      <c r="I1120" s="4"/>
    </row>
  </sheetData>
  <mergeCells count="279">
    <mergeCell ref="F992:H992"/>
    <mergeCell ref="H993:H994"/>
    <mergeCell ref="D996:E996"/>
    <mergeCell ref="F996:H996"/>
    <mergeCell ref="H997:H998"/>
    <mergeCell ref="D1000:E1000"/>
    <mergeCell ref="F1000:H1000"/>
    <mergeCell ref="H1001:H1002"/>
    <mergeCell ref="F963:H963"/>
    <mergeCell ref="F978:H978"/>
    <mergeCell ref="F988:H988"/>
    <mergeCell ref="F974:H974"/>
    <mergeCell ref="F982:H982"/>
    <mergeCell ref="D898:E898"/>
    <mergeCell ref="F898:H898"/>
    <mergeCell ref="D828:E828"/>
    <mergeCell ref="F828:H828"/>
    <mergeCell ref="D836:E836"/>
    <mergeCell ref="F836:H836"/>
    <mergeCell ref="D843:E843"/>
    <mergeCell ref="F843:H843"/>
    <mergeCell ref="D939:E939"/>
    <mergeCell ref="F939:H939"/>
    <mergeCell ref="F869:H869"/>
    <mergeCell ref="D943:E943"/>
    <mergeCell ref="F943:H943"/>
    <mergeCell ref="D947:E947"/>
    <mergeCell ref="F947:H947"/>
    <mergeCell ref="D951:E951"/>
    <mergeCell ref="F951:H951"/>
    <mergeCell ref="D955:E955"/>
    <mergeCell ref="F955:H955"/>
    <mergeCell ref="D959:E959"/>
    <mergeCell ref="F959:H959"/>
    <mergeCell ref="F624:H624"/>
    <mergeCell ref="D629:E629"/>
    <mergeCell ref="F629:H629"/>
    <mergeCell ref="D662:E662"/>
    <mergeCell ref="F662:H662"/>
    <mergeCell ref="F615:H615"/>
    <mergeCell ref="D648:E648"/>
    <mergeCell ref="D634:E634"/>
    <mergeCell ref="F634:H634"/>
    <mergeCell ref="D641:E641"/>
    <mergeCell ref="F641:H641"/>
    <mergeCell ref="F648:H648"/>
    <mergeCell ref="F744:H744"/>
    <mergeCell ref="D748:E748"/>
    <mergeCell ref="F748:H748"/>
    <mergeCell ref="D736:E736"/>
    <mergeCell ref="F736:H736"/>
    <mergeCell ref="F703:H703"/>
    <mergeCell ref="D688:E688"/>
    <mergeCell ref="F688:H688"/>
    <mergeCell ref="D693:E693"/>
    <mergeCell ref="F693:H693"/>
    <mergeCell ref="D698:E698"/>
    <mergeCell ref="F698:H698"/>
    <mergeCell ref="F726:H726"/>
    <mergeCell ref="D708:E708"/>
    <mergeCell ref="F708:H708"/>
    <mergeCell ref="D703:E703"/>
    <mergeCell ref="F713:H713"/>
    <mergeCell ref="F767:H767"/>
    <mergeCell ref="C637:C638"/>
    <mergeCell ref="C644:C645"/>
    <mergeCell ref="F494:H494"/>
    <mergeCell ref="C651:C652"/>
    <mergeCell ref="C658:C659"/>
    <mergeCell ref="F655:H655"/>
    <mergeCell ref="D655:E655"/>
    <mergeCell ref="D619:E619"/>
    <mergeCell ref="F619:H619"/>
    <mergeCell ref="D510:E510"/>
    <mergeCell ref="F510:H510"/>
    <mergeCell ref="D601:E601"/>
    <mergeCell ref="F601:H601"/>
    <mergeCell ref="D606:E606"/>
    <mergeCell ref="F606:H606"/>
    <mergeCell ref="F763:H763"/>
    <mergeCell ref="D753:E753"/>
    <mergeCell ref="F753:H753"/>
    <mergeCell ref="D758:E758"/>
    <mergeCell ref="F758:H758"/>
    <mergeCell ref="D740:E740"/>
    <mergeCell ref="F740:H740"/>
    <mergeCell ref="D744:E744"/>
    <mergeCell ref="F669:H669"/>
    <mergeCell ref="D676:E676"/>
    <mergeCell ref="F676:H676"/>
    <mergeCell ref="D717:E717"/>
    <mergeCell ref="F717:H717"/>
    <mergeCell ref="D731:E731"/>
    <mergeCell ref="F731:H731"/>
    <mergeCell ref="D683:E683"/>
    <mergeCell ref="F683:H683"/>
    <mergeCell ref="D558:E558"/>
    <mergeCell ref="C1011:E1011"/>
    <mergeCell ref="C1012:E1012"/>
    <mergeCell ref="C665:C666"/>
    <mergeCell ref="C672:C673"/>
    <mergeCell ref="C679:C680"/>
    <mergeCell ref="C1010:E1010"/>
    <mergeCell ref="D763:E763"/>
    <mergeCell ref="D713:E713"/>
    <mergeCell ref="D767:E767"/>
    <mergeCell ref="D615:E615"/>
    <mergeCell ref="D624:E624"/>
    <mergeCell ref="D963:E963"/>
    <mergeCell ref="D992:E992"/>
    <mergeCell ref="D798:E798"/>
    <mergeCell ref="D726:E726"/>
    <mergeCell ref="D594:E594"/>
    <mergeCell ref="D782:E782"/>
    <mergeCell ref="D804:E804"/>
    <mergeCell ref="D988:E988"/>
    <mergeCell ref="D974:E974"/>
    <mergeCell ref="D978:E978"/>
    <mergeCell ref="D982:E982"/>
    <mergeCell ref="D669:E669"/>
    <mergeCell ref="F594:H594"/>
    <mergeCell ref="F580:H580"/>
    <mergeCell ref="D580:E580"/>
    <mergeCell ref="D437:E437"/>
    <mergeCell ref="F777:H777"/>
    <mergeCell ref="D445:E445"/>
    <mergeCell ref="F445:H445"/>
    <mergeCell ref="D449:E449"/>
    <mergeCell ref="H422:H423"/>
    <mergeCell ref="H426:H427"/>
    <mergeCell ref="D542:E542"/>
    <mergeCell ref="F542:H542"/>
    <mergeCell ref="D494:E494"/>
    <mergeCell ref="F437:H437"/>
    <mergeCell ref="D441:E441"/>
    <mergeCell ref="F478:H478"/>
    <mergeCell ref="F558:H558"/>
    <mergeCell ref="D573:E573"/>
    <mergeCell ref="F573:H573"/>
    <mergeCell ref="F425:H425"/>
    <mergeCell ref="D587:E587"/>
    <mergeCell ref="F587:H587"/>
    <mergeCell ref="F449:H449"/>
    <mergeCell ref="D467:E467"/>
    <mergeCell ref="D417:E417"/>
    <mergeCell ref="D526:E526"/>
    <mergeCell ref="F526:H526"/>
    <mergeCell ref="F417:H417"/>
    <mergeCell ref="D421:E421"/>
    <mergeCell ref="F421:H421"/>
    <mergeCell ref="D454:E454"/>
    <mergeCell ref="F454:H454"/>
    <mergeCell ref="D458:E458"/>
    <mergeCell ref="F458:H458"/>
    <mergeCell ref="D463:E463"/>
    <mergeCell ref="F463:H463"/>
    <mergeCell ref="D429:E429"/>
    <mergeCell ref="F429:H429"/>
    <mergeCell ref="D433:E433"/>
    <mergeCell ref="F433:H433"/>
    <mergeCell ref="F467:H467"/>
    <mergeCell ref="D478:E478"/>
    <mergeCell ref="F441:H441"/>
    <mergeCell ref="D471:E471"/>
    <mergeCell ref="F471:H471"/>
    <mergeCell ref="D425:E425"/>
    <mergeCell ref="F384:H384"/>
    <mergeCell ref="D404:E404"/>
    <mergeCell ref="F404:H404"/>
    <mergeCell ref="D400:E400"/>
    <mergeCell ref="F400:H400"/>
    <mergeCell ref="F389:H389"/>
    <mergeCell ref="D411:E411"/>
    <mergeCell ref="F411:H411"/>
    <mergeCell ref="D379:E379"/>
    <mergeCell ref="D47:E47"/>
    <mergeCell ref="F163:H163"/>
    <mergeCell ref="D191:E191"/>
    <mergeCell ref="D81:E81"/>
    <mergeCell ref="F81:H81"/>
    <mergeCell ref="D204:E204"/>
    <mergeCell ref="F204:H204"/>
    <mergeCell ref="D124:E124"/>
    <mergeCell ref="D59:E59"/>
    <mergeCell ref="F47:H47"/>
    <mergeCell ref="D66:E66"/>
    <mergeCell ref="D112:E112"/>
    <mergeCell ref="F112:H112"/>
    <mergeCell ref="D148:E148"/>
    <mergeCell ref="F191:H191"/>
    <mergeCell ref="F148:H148"/>
    <mergeCell ref="D178:E178"/>
    <mergeCell ref="F178:H178"/>
    <mergeCell ref="D163:E163"/>
    <mergeCell ref="C2:H2"/>
    <mergeCell ref="D7:E7"/>
    <mergeCell ref="F7:H7"/>
    <mergeCell ref="C4:H5"/>
    <mergeCell ref="D8:E8"/>
    <mergeCell ref="F8:H8"/>
    <mergeCell ref="F66:H66"/>
    <mergeCell ref="D341:E341"/>
    <mergeCell ref="F341:H341"/>
    <mergeCell ref="F59:H59"/>
    <mergeCell ref="F124:H124"/>
    <mergeCell ref="D94:E94"/>
    <mergeCell ref="F94:H94"/>
    <mergeCell ref="D14:E14"/>
    <mergeCell ref="F14:H14"/>
    <mergeCell ref="D35:E35"/>
    <mergeCell ref="F35:H35"/>
    <mergeCell ref="D218:E218"/>
    <mergeCell ref="D23:E23"/>
    <mergeCell ref="F23:H23"/>
    <mergeCell ref="D144:E144"/>
    <mergeCell ref="F144:H144"/>
    <mergeCell ref="D213:E213"/>
    <mergeCell ref="F213:H213"/>
    <mergeCell ref="D373:E373"/>
    <mergeCell ref="F373:H373"/>
    <mergeCell ref="D389:E389"/>
    <mergeCell ref="D351:E351"/>
    <mergeCell ref="C349:E350"/>
    <mergeCell ref="C359:E360"/>
    <mergeCell ref="F218:H218"/>
    <mergeCell ref="D311:E311"/>
    <mergeCell ref="F311:H311"/>
    <mergeCell ref="D337:E337"/>
    <mergeCell ref="F337:H337"/>
    <mergeCell ref="F351:H351"/>
    <mergeCell ref="D271:E271"/>
    <mergeCell ref="F271:H271"/>
    <mergeCell ref="D237:E237"/>
    <mergeCell ref="F237:H237"/>
    <mergeCell ref="D254:E254"/>
    <mergeCell ref="F254:H254"/>
    <mergeCell ref="D361:E361"/>
    <mergeCell ref="F361:H361"/>
    <mergeCell ref="D367:E367"/>
    <mergeCell ref="F367:H367"/>
    <mergeCell ref="F379:H379"/>
    <mergeCell ref="D384:E384"/>
    <mergeCell ref="F818:H818"/>
    <mergeCell ref="C819:H820"/>
    <mergeCell ref="F782:H782"/>
    <mergeCell ref="G768:H769"/>
    <mergeCell ref="G773:H774"/>
    <mergeCell ref="G793:H794"/>
    <mergeCell ref="D787:E787"/>
    <mergeCell ref="F787:H787"/>
    <mergeCell ref="D792:E792"/>
    <mergeCell ref="F792:H792"/>
    <mergeCell ref="D772:E772"/>
    <mergeCell ref="F772:H772"/>
    <mergeCell ref="D777:E777"/>
    <mergeCell ref="D319:E319"/>
    <mergeCell ref="F319:H319"/>
    <mergeCell ref="D288:E288"/>
    <mergeCell ref="F288:H288"/>
    <mergeCell ref="F798:H798"/>
    <mergeCell ref="F931:H931"/>
    <mergeCell ref="D935:E935"/>
    <mergeCell ref="D869:E869"/>
    <mergeCell ref="F804:H804"/>
    <mergeCell ref="D809:E809"/>
    <mergeCell ref="F809:H809"/>
    <mergeCell ref="D814:E814"/>
    <mergeCell ref="F814:H814"/>
    <mergeCell ref="F935:H935"/>
    <mergeCell ref="D850:E850"/>
    <mergeCell ref="F850:H850"/>
    <mergeCell ref="D860:E860"/>
    <mergeCell ref="F860:H860"/>
    <mergeCell ref="D854:E854"/>
    <mergeCell ref="F854:H854"/>
    <mergeCell ref="D927:E927"/>
    <mergeCell ref="F927:H927"/>
    <mergeCell ref="D931:E931"/>
    <mergeCell ref="D818:E818"/>
  </mergeCells>
  <phoneticPr fontId="7" type="noConversion"/>
  <printOptions horizontalCentered="1"/>
  <pageMargins left="0.59055118110236215" right="0.59055118110236215" top="1.3779527559055118" bottom="0.98425196850393704" header="0.51181102362204722" footer="0.51181102362204722"/>
  <pageSetup paperSize="9" scale="66" fitToHeight="0" orientation="portrait" horizontalDpi="300" verticalDpi="300" r:id="rId1"/>
  <rowBreaks count="17" manualBreakCount="17">
    <brk id="58" min="2" max="7" man="1"/>
    <brk id="111" min="2" max="7" man="1"/>
    <brk id="162" min="2" max="7" man="1"/>
    <brk id="217" min="2" max="7" man="1"/>
    <brk id="270" min="2" max="7" man="1"/>
    <brk id="318" min="2" max="7" man="1"/>
    <brk id="372" min="2" max="7" man="1"/>
    <brk id="432" min="2" max="7" man="1"/>
    <brk id="493" min="2" max="7" man="1"/>
    <brk id="557" min="2" max="7" man="1"/>
    <brk id="618" min="2" max="7" man="1"/>
    <brk id="675" min="2" max="7" man="1"/>
    <brk id="735" min="2" max="7" man="1"/>
    <brk id="797" min="2" max="7" man="1"/>
    <brk id="853" min="2" max="7" man="1"/>
    <brk id="911" min="2" max="7" man="1"/>
    <brk id="962" min="2" max="7" man="1"/>
  </rowBreaks>
  <ignoredErrors>
    <ignoredError sqref="G346 G356 F39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CA7C1-CBE7-456D-9F29-46776B4EC786}">
  <sheetPr>
    <pageSetUpPr fitToPage="1"/>
  </sheetPr>
  <dimension ref="A1:N75"/>
  <sheetViews>
    <sheetView showGridLines="0" zoomScale="70" zoomScaleNormal="70" workbookViewId="0">
      <selection activeCell="A49" sqref="A49:D49"/>
    </sheetView>
  </sheetViews>
  <sheetFormatPr defaultColWidth="9.140625" defaultRowHeight="15" x14ac:dyDescent="0.25"/>
  <cols>
    <col min="1" max="1" width="6.140625" style="48" customWidth="1"/>
    <col min="2" max="2" width="11.42578125" style="48" customWidth="1"/>
    <col min="3" max="3" width="65.7109375" style="48" customWidth="1"/>
    <col min="4" max="4" width="3.7109375" style="48" customWidth="1"/>
    <col min="5" max="5" width="5.7109375" style="48" customWidth="1"/>
    <col min="6" max="6" width="6.7109375" style="48" customWidth="1"/>
    <col min="7" max="7" width="8.7109375" style="48" customWidth="1"/>
    <col min="8" max="8" width="15.7109375" style="48" customWidth="1"/>
    <col min="9" max="9" width="3.7109375" style="48" customWidth="1"/>
    <col min="10" max="10" width="25.7109375" style="48" customWidth="1"/>
    <col min="11" max="11" width="33.5703125" style="48" customWidth="1"/>
    <col min="12" max="14" width="8.85546875" style="95" customWidth="1"/>
    <col min="15" max="16384" width="9.140625" style="48"/>
  </cols>
  <sheetData>
    <row r="1" spans="1:14" ht="20.100000000000001" customHeight="1" x14ac:dyDescent="0.25">
      <c r="A1" s="590"/>
      <c r="B1" s="590"/>
      <c r="C1" s="591" t="s">
        <v>236</v>
      </c>
      <c r="D1" s="591"/>
      <c r="E1" s="591"/>
      <c r="F1" s="591"/>
      <c r="G1" s="591"/>
      <c r="H1" s="591"/>
      <c r="I1" s="591"/>
      <c r="J1" s="591"/>
      <c r="K1" s="64"/>
      <c r="L1" s="65"/>
      <c r="M1" s="65"/>
      <c r="N1" s="65"/>
    </row>
    <row r="2" spans="1:14" s="68" customFormat="1" ht="30" customHeight="1" x14ac:dyDescent="0.25">
      <c r="A2" s="590"/>
      <c r="B2" s="590"/>
      <c r="C2" s="591"/>
      <c r="D2" s="591"/>
      <c r="E2" s="591"/>
      <c r="F2" s="591"/>
      <c r="G2" s="591"/>
      <c r="H2" s="591"/>
      <c r="I2" s="591"/>
      <c r="J2" s="591"/>
      <c r="K2" s="66"/>
      <c r="L2" s="67"/>
      <c r="M2" s="67"/>
      <c r="N2" s="67"/>
    </row>
    <row r="3" spans="1:14" ht="20.100000000000001" customHeight="1" x14ac:dyDescent="0.25">
      <c r="A3" s="590"/>
      <c r="B3" s="590"/>
      <c r="C3" s="591"/>
      <c r="D3" s="591"/>
      <c r="E3" s="591"/>
      <c r="F3" s="591"/>
      <c r="G3" s="591"/>
      <c r="H3" s="591"/>
      <c r="I3" s="591"/>
      <c r="J3" s="591"/>
      <c r="K3" s="64"/>
      <c r="L3" s="65"/>
      <c r="M3" s="65"/>
      <c r="N3" s="65"/>
    </row>
    <row r="4" spans="1:14" ht="20.100000000000001" customHeight="1" x14ac:dyDescent="0.25">
      <c r="A4" s="590"/>
      <c r="B4" s="590"/>
      <c r="C4" s="591"/>
      <c r="D4" s="591"/>
      <c r="E4" s="591"/>
      <c r="F4" s="591"/>
      <c r="G4" s="591"/>
      <c r="H4" s="591"/>
      <c r="I4" s="591"/>
      <c r="J4" s="591"/>
      <c r="K4" s="64"/>
      <c r="L4" s="65"/>
      <c r="M4" s="65"/>
      <c r="N4" s="65"/>
    </row>
    <row r="5" spans="1:14" ht="9.9499999999999993" customHeight="1" x14ac:dyDescent="0.25">
      <c r="A5" s="64"/>
      <c r="B5" s="64"/>
      <c r="C5" s="64"/>
      <c r="D5" s="64"/>
      <c r="E5" s="64"/>
      <c r="F5" s="64"/>
      <c r="G5" s="592"/>
      <c r="H5" s="592"/>
      <c r="I5" s="592"/>
      <c r="J5" s="592"/>
      <c r="K5" s="64"/>
      <c r="L5" s="65"/>
      <c r="M5" s="65"/>
      <c r="N5" s="65"/>
    </row>
    <row r="6" spans="1:14" ht="24.95" customHeight="1" x14ac:dyDescent="0.25">
      <c r="A6" s="580" t="s">
        <v>237</v>
      </c>
      <c r="B6" s="580"/>
      <c r="C6" s="69"/>
      <c r="E6" s="70"/>
      <c r="F6" s="593" t="s">
        <v>239</v>
      </c>
      <c r="G6" s="593"/>
      <c r="H6" s="593"/>
      <c r="I6" s="71"/>
      <c r="J6" s="72" t="s">
        <v>240</v>
      </c>
      <c r="K6" s="73"/>
      <c r="L6" s="65"/>
      <c r="M6" s="65"/>
      <c r="N6" s="65"/>
    </row>
    <row r="7" spans="1:14" ht="30" customHeight="1" x14ac:dyDescent="0.25">
      <c r="A7" s="580" t="s">
        <v>241</v>
      </c>
      <c r="B7" s="580"/>
      <c r="C7" s="74"/>
      <c r="E7" s="70"/>
      <c r="F7" s="589" t="s">
        <v>277</v>
      </c>
      <c r="G7" s="589"/>
      <c r="H7" s="589"/>
      <c r="I7" s="75"/>
      <c r="J7" s="76">
        <v>44501</v>
      </c>
      <c r="K7" s="77"/>
      <c r="L7" s="65"/>
      <c r="M7" s="65"/>
      <c r="N7" s="65"/>
    </row>
    <row r="8" spans="1:14" ht="24.95" customHeight="1" x14ac:dyDescent="0.25">
      <c r="A8" s="580" t="s">
        <v>244</v>
      </c>
      <c r="B8" s="580"/>
      <c r="C8" s="74"/>
      <c r="E8" s="581" t="s">
        <v>245</v>
      </c>
      <c r="F8" s="582" t="s">
        <v>278</v>
      </c>
      <c r="G8" s="583"/>
      <c r="H8" s="584" t="s">
        <v>279</v>
      </c>
      <c r="I8" s="585"/>
      <c r="J8" s="586"/>
      <c r="K8" s="70"/>
      <c r="L8" s="65"/>
      <c r="M8" s="65"/>
      <c r="N8" s="65"/>
    </row>
    <row r="9" spans="1:14" ht="24.95" customHeight="1" x14ac:dyDescent="0.25">
      <c r="A9" s="580" t="s">
        <v>247</v>
      </c>
      <c r="B9" s="580"/>
      <c r="C9" s="74"/>
      <c r="E9" s="581"/>
      <c r="F9" s="582" t="s">
        <v>280</v>
      </c>
      <c r="G9" s="583"/>
      <c r="H9" s="587" t="str">
        <f>IF(G13="","Cálculo automático",(CONCATENATE(G13," dias a partir da data de assinatura do convênio")))</f>
        <v>570 dias a partir da data de assinatura do convênio</v>
      </c>
      <c r="I9" s="587"/>
      <c r="J9" s="588"/>
      <c r="K9" s="70"/>
      <c r="L9" s="65"/>
      <c r="M9" s="65"/>
      <c r="N9" s="65"/>
    </row>
    <row r="10" spans="1:14" x14ac:dyDescent="0.25">
      <c r="A10" s="64"/>
      <c r="B10" s="78"/>
      <c r="C10" s="78"/>
      <c r="D10" s="64"/>
      <c r="E10" s="64"/>
      <c r="F10" s="64"/>
      <c r="G10" s="64"/>
      <c r="H10" s="64"/>
      <c r="I10" s="64"/>
      <c r="J10" s="64"/>
      <c r="K10" s="64"/>
      <c r="L10" s="65"/>
      <c r="M10" s="65"/>
      <c r="N10" s="65"/>
    </row>
    <row r="11" spans="1:14" x14ac:dyDescent="0.25">
      <c r="A11" s="558" t="s">
        <v>3</v>
      </c>
      <c r="B11" s="560" t="s">
        <v>249</v>
      </c>
      <c r="C11" s="561"/>
      <c r="D11" s="558" t="s">
        <v>250</v>
      </c>
      <c r="E11" s="565" t="s">
        <v>281</v>
      </c>
      <c r="F11" s="565"/>
      <c r="G11" s="565"/>
      <c r="H11" s="565"/>
      <c r="I11" s="566"/>
      <c r="J11" s="569" t="s">
        <v>10</v>
      </c>
      <c r="K11" s="64"/>
      <c r="L11" s="65"/>
      <c r="M11" s="65"/>
      <c r="N11" s="65"/>
    </row>
    <row r="12" spans="1:14" ht="5.45" customHeight="1" x14ac:dyDescent="0.25">
      <c r="A12" s="559"/>
      <c r="B12" s="562"/>
      <c r="C12" s="563"/>
      <c r="D12" s="559"/>
      <c r="E12" s="572"/>
      <c r="F12" s="572"/>
      <c r="G12" s="572"/>
      <c r="H12" s="572"/>
      <c r="I12" s="573"/>
      <c r="J12" s="570"/>
      <c r="K12" s="64"/>
      <c r="L12" s="65"/>
      <c r="M12" s="65"/>
      <c r="N12" s="65"/>
    </row>
    <row r="13" spans="1:14" ht="15" customHeight="1" x14ac:dyDescent="0.25">
      <c r="A13" s="559"/>
      <c r="B13" s="562"/>
      <c r="C13" s="563"/>
      <c r="D13" s="559"/>
      <c r="E13" s="574" t="s">
        <v>282</v>
      </c>
      <c r="F13" s="575"/>
      <c r="G13" s="79">
        <f>IF(H15="XXX","",SUM(H14:H17))</f>
        <v>570</v>
      </c>
      <c r="H13" s="576" t="s">
        <v>283</v>
      </c>
      <c r="I13" s="577"/>
      <c r="J13" s="570"/>
      <c r="K13" s="64"/>
      <c r="L13" s="65"/>
      <c r="M13" s="65"/>
      <c r="N13" s="65"/>
    </row>
    <row r="14" spans="1:14" ht="20.100000000000001" customHeight="1" x14ac:dyDescent="0.25">
      <c r="A14" s="559"/>
      <c r="B14" s="562"/>
      <c r="C14" s="563"/>
      <c r="D14" s="564"/>
      <c r="E14" s="578" t="s">
        <v>284</v>
      </c>
      <c r="F14" s="579"/>
      <c r="G14" s="579"/>
      <c r="H14" s="80">
        <v>180</v>
      </c>
      <c r="I14" s="81"/>
      <c r="J14" s="571"/>
      <c r="K14" s="64"/>
      <c r="L14" s="65"/>
      <c r="M14" s="65"/>
      <c r="N14" s="65"/>
    </row>
    <row r="15" spans="1:14" ht="20.100000000000001" customHeight="1" x14ac:dyDescent="0.25">
      <c r="A15" s="559"/>
      <c r="B15" s="562"/>
      <c r="C15" s="563"/>
      <c r="D15" s="564"/>
      <c r="E15" s="578" t="s">
        <v>285</v>
      </c>
      <c r="F15" s="579"/>
      <c r="G15" s="579"/>
      <c r="H15" s="82">
        <v>180</v>
      </c>
      <c r="I15" s="83"/>
      <c r="J15" s="571"/>
      <c r="K15" s="64"/>
      <c r="L15" s="65"/>
      <c r="M15" s="65"/>
      <c r="N15" s="65"/>
    </row>
    <row r="16" spans="1:14" ht="20.100000000000001" customHeight="1" x14ac:dyDescent="0.25">
      <c r="A16" s="559"/>
      <c r="B16" s="562"/>
      <c r="C16" s="563"/>
      <c r="D16" s="564"/>
      <c r="E16" s="578" t="s">
        <v>286</v>
      </c>
      <c r="F16" s="579"/>
      <c r="G16" s="579"/>
      <c r="H16" s="80">
        <v>30</v>
      </c>
      <c r="I16" s="84"/>
      <c r="J16" s="571"/>
      <c r="K16" s="64"/>
      <c r="L16" s="65"/>
      <c r="M16" s="65"/>
      <c r="N16" s="65"/>
    </row>
    <row r="17" spans="1:14" ht="20.100000000000001" customHeight="1" x14ac:dyDescent="0.25">
      <c r="A17" s="85"/>
      <c r="B17" s="86"/>
      <c r="C17" s="87"/>
      <c r="D17" s="88"/>
      <c r="E17" s="567" t="s">
        <v>287</v>
      </c>
      <c r="F17" s="568"/>
      <c r="G17" s="568"/>
      <c r="H17" s="89">
        <v>180</v>
      </c>
      <c r="I17" s="90"/>
      <c r="J17" s="91"/>
      <c r="K17" s="64"/>
      <c r="L17" s="65"/>
      <c r="M17" s="65"/>
      <c r="N17" s="65"/>
    </row>
    <row r="18" spans="1:14" ht="24.95" customHeight="1" x14ac:dyDescent="0.25">
      <c r="A18" s="547">
        <v>1</v>
      </c>
      <c r="B18" s="549"/>
      <c r="C18" s="550"/>
      <c r="D18" s="92" t="s">
        <v>260</v>
      </c>
      <c r="E18" s="93"/>
      <c r="F18" s="553">
        <f>IFERROR($E19/J19,0)</f>
        <v>0</v>
      </c>
      <c r="G18" s="553"/>
      <c r="H18" s="553"/>
      <c r="I18" s="554"/>
      <c r="J18" s="94">
        <f>F18</f>
        <v>0</v>
      </c>
    </row>
    <row r="19" spans="1:14" ht="24.95" customHeight="1" x14ac:dyDescent="0.25">
      <c r="A19" s="548"/>
      <c r="B19" s="551"/>
      <c r="C19" s="552"/>
      <c r="D19" s="96" t="s">
        <v>261</v>
      </c>
      <c r="E19" s="555" t="e">
        <f>#REF!</f>
        <v>#REF!</v>
      </c>
      <c r="F19" s="556"/>
      <c r="G19" s="556"/>
      <c r="H19" s="556"/>
      <c r="I19" s="557"/>
      <c r="J19" s="97">
        <f>IFERROR(E19+0,0)</f>
        <v>0</v>
      </c>
    </row>
    <row r="20" spans="1:14" ht="24.95" customHeight="1" x14ac:dyDescent="0.25">
      <c r="A20" s="547">
        <v>2</v>
      </c>
      <c r="B20" s="549"/>
      <c r="C20" s="550"/>
      <c r="D20" s="92" t="s">
        <v>260</v>
      </c>
      <c r="E20" s="98"/>
      <c r="F20" s="553">
        <f>IFERROR($E21/J21,0)</f>
        <v>0</v>
      </c>
      <c r="G20" s="553"/>
      <c r="H20" s="553"/>
      <c r="I20" s="554"/>
      <c r="J20" s="94">
        <f>F20</f>
        <v>0</v>
      </c>
    </row>
    <row r="21" spans="1:14" ht="24.95" customHeight="1" x14ac:dyDescent="0.25">
      <c r="A21" s="548"/>
      <c r="B21" s="551"/>
      <c r="C21" s="552"/>
      <c r="D21" s="96" t="s">
        <v>261</v>
      </c>
      <c r="E21" s="555" t="e">
        <f>#REF!</f>
        <v>#REF!</v>
      </c>
      <c r="F21" s="556"/>
      <c r="G21" s="556"/>
      <c r="H21" s="556"/>
      <c r="I21" s="557"/>
      <c r="J21" s="97">
        <f>IFERROR(E21+0,0)</f>
        <v>0</v>
      </c>
    </row>
    <row r="22" spans="1:14" ht="24.95" customHeight="1" x14ac:dyDescent="0.25">
      <c r="A22" s="547">
        <v>3</v>
      </c>
      <c r="B22" s="549"/>
      <c r="C22" s="550"/>
      <c r="D22" s="92" t="s">
        <v>260</v>
      </c>
      <c r="E22" s="98"/>
      <c r="F22" s="553">
        <f>IFERROR($E23/J23,0)</f>
        <v>0</v>
      </c>
      <c r="G22" s="553"/>
      <c r="H22" s="553"/>
      <c r="I22" s="554"/>
      <c r="J22" s="94">
        <f>F22</f>
        <v>0</v>
      </c>
    </row>
    <row r="23" spans="1:14" ht="24.95" customHeight="1" x14ac:dyDescent="0.25">
      <c r="A23" s="548"/>
      <c r="B23" s="551"/>
      <c r="C23" s="552"/>
      <c r="D23" s="96" t="s">
        <v>261</v>
      </c>
      <c r="E23" s="555" t="e">
        <f>#REF!</f>
        <v>#REF!</v>
      </c>
      <c r="F23" s="556"/>
      <c r="G23" s="556"/>
      <c r="H23" s="556"/>
      <c r="I23" s="557"/>
      <c r="J23" s="97">
        <f>IFERROR(E23+0,0)</f>
        <v>0</v>
      </c>
    </row>
    <row r="24" spans="1:14" ht="24.95" customHeight="1" x14ac:dyDescent="0.25">
      <c r="A24" s="547">
        <v>4</v>
      </c>
      <c r="B24" s="549"/>
      <c r="C24" s="550"/>
      <c r="D24" s="92" t="s">
        <v>260</v>
      </c>
      <c r="E24" s="98"/>
      <c r="F24" s="553">
        <f>IFERROR($E25/J25,0)</f>
        <v>0</v>
      </c>
      <c r="G24" s="553"/>
      <c r="H24" s="553"/>
      <c r="I24" s="554"/>
      <c r="J24" s="94">
        <f>F24</f>
        <v>0</v>
      </c>
    </row>
    <row r="25" spans="1:14" ht="24.95" customHeight="1" x14ac:dyDescent="0.25">
      <c r="A25" s="548"/>
      <c r="B25" s="551"/>
      <c r="C25" s="552"/>
      <c r="D25" s="96" t="s">
        <v>261</v>
      </c>
      <c r="E25" s="555" t="e">
        <f>#REF!</f>
        <v>#REF!</v>
      </c>
      <c r="F25" s="556"/>
      <c r="G25" s="556"/>
      <c r="H25" s="556"/>
      <c r="I25" s="557"/>
      <c r="J25" s="97">
        <f>IFERROR(E25+0,0)</f>
        <v>0</v>
      </c>
    </row>
    <row r="26" spans="1:14" ht="24.95" hidden="1" customHeight="1" x14ac:dyDescent="0.25">
      <c r="A26" s="533">
        <v>5</v>
      </c>
      <c r="B26" s="535" t="s">
        <v>288</v>
      </c>
      <c r="C26" s="536"/>
      <c r="D26" s="99" t="s">
        <v>260</v>
      </c>
      <c r="E26" s="100"/>
      <c r="F26" s="539">
        <f>IFERROR($E27/J27,0)</f>
        <v>0</v>
      </c>
      <c r="G26" s="539"/>
      <c r="H26" s="539"/>
      <c r="I26" s="540"/>
      <c r="J26" s="101">
        <f>F26</f>
        <v>0</v>
      </c>
    </row>
    <row r="27" spans="1:14" ht="24.95" hidden="1" customHeight="1" x14ac:dyDescent="0.25">
      <c r="A27" s="534"/>
      <c r="B27" s="537"/>
      <c r="C27" s="538"/>
      <c r="D27" s="102" t="s">
        <v>261</v>
      </c>
      <c r="E27" s="541" t="s">
        <v>289</v>
      </c>
      <c r="F27" s="542"/>
      <c r="G27" s="542"/>
      <c r="H27" s="542"/>
      <c r="I27" s="543"/>
      <c r="J27" s="103">
        <f>IFERROR(E27+0,0)</f>
        <v>0</v>
      </c>
    </row>
    <row r="28" spans="1:14" ht="24.95" hidden="1" customHeight="1" x14ac:dyDescent="0.25">
      <c r="A28" s="533">
        <v>6</v>
      </c>
      <c r="B28" s="535" t="s">
        <v>288</v>
      </c>
      <c r="C28" s="536"/>
      <c r="D28" s="99" t="s">
        <v>260</v>
      </c>
      <c r="E28" s="100"/>
      <c r="F28" s="539">
        <f>IFERROR($E29/J29,0)</f>
        <v>0</v>
      </c>
      <c r="G28" s="539"/>
      <c r="H28" s="539"/>
      <c r="I28" s="540"/>
      <c r="J28" s="101">
        <f>F28</f>
        <v>0</v>
      </c>
    </row>
    <row r="29" spans="1:14" ht="24.95" hidden="1" customHeight="1" x14ac:dyDescent="0.25">
      <c r="A29" s="534"/>
      <c r="B29" s="537"/>
      <c r="C29" s="538"/>
      <c r="D29" s="102" t="s">
        <v>261</v>
      </c>
      <c r="E29" s="541" t="s">
        <v>289</v>
      </c>
      <c r="F29" s="542"/>
      <c r="G29" s="542"/>
      <c r="H29" s="542"/>
      <c r="I29" s="543"/>
      <c r="J29" s="103">
        <f>IFERROR(E29+0,0)</f>
        <v>0</v>
      </c>
    </row>
    <row r="30" spans="1:14" ht="24.95" hidden="1" customHeight="1" x14ac:dyDescent="0.25">
      <c r="A30" s="533">
        <v>7</v>
      </c>
      <c r="B30" s="535" t="s">
        <v>288</v>
      </c>
      <c r="C30" s="536"/>
      <c r="D30" s="99" t="s">
        <v>260</v>
      </c>
      <c r="E30" s="100"/>
      <c r="F30" s="539">
        <f>IFERROR($E31/J31,0)</f>
        <v>0</v>
      </c>
      <c r="G30" s="539"/>
      <c r="H30" s="539"/>
      <c r="I30" s="540"/>
      <c r="J30" s="101">
        <f>F30</f>
        <v>0</v>
      </c>
    </row>
    <row r="31" spans="1:14" ht="24.95" hidden="1" customHeight="1" x14ac:dyDescent="0.25">
      <c r="A31" s="534"/>
      <c r="B31" s="537"/>
      <c r="C31" s="538"/>
      <c r="D31" s="102" t="s">
        <v>261</v>
      </c>
      <c r="E31" s="541" t="s">
        <v>289</v>
      </c>
      <c r="F31" s="542"/>
      <c r="G31" s="542"/>
      <c r="H31" s="542"/>
      <c r="I31" s="543"/>
      <c r="J31" s="103">
        <f>IFERROR(E31+0,0)</f>
        <v>0</v>
      </c>
    </row>
    <row r="32" spans="1:14" ht="24.95" hidden="1" customHeight="1" x14ac:dyDescent="0.25">
      <c r="A32" s="533">
        <v>8</v>
      </c>
      <c r="B32" s="535" t="s">
        <v>288</v>
      </c>
      <c r="C32" s="536"/>
      <c r="D32" s="99" t="s">
        <v>260</v>
      </c>
      <c r="E32" s="100"/>
      <c r="F32" s="539">
        <f>IFERROR($E33/J33,0)</f>
        <v>0</v>
      </c>
      <c r="G32" s="539"/>
      <c r="H32" s="539"/>
      <c r="I32" s="540"/>
      <c r="J32" s="101">
        <f>F32</f>
        <v>0</v>
      </c>
    </row>
    <row r="33" spans="1:14" ht="24.95" hidden="1" customHeight="1" x14ac:dyDescent="0.25">
      <c r="A33" s="534"/>
      <c r="B33" s="537"/>
      <c r="C33" s="538"/>
      <c r="D33" s="102" t="s">
        <v>261</v>
      </c>
      <c r="E33" s="541" t="s">
        <v>289</v>
      </c>
      <c r="F33" s="542"/>
      <c r="G33" s="542"/>
      <c r="H33" s="542"/>
      <c r="I33" s="543"/>
      <c r="J33" s="103">
        <f>IFERROR(E33+0,0)</f>
        <v>0</v>
      </c>
    </row>
    <row r="34" spans="1:14" ht="24.95" hidden="1" customHeight="1" x14ac:dyDescent="0.25">
      <c r="A34" s="533">
        <v>9</v>
      </c>
      <c r="B34" s="535" t="s">
        <v>288</v>
      </c>
      <c r="C34" s="536"/>
      <c r="D34" s="99" t="s">
        <v>260</v>
      </c>
      <c r="E34" s="100"/>
      <c r="F34" s="539">
        <f>IFERROR($E35/J35,0)</f>
        <v>0</v>
      </c>
      <c r="G34" s="539"/>
      <c r="H34" s="539"/>
      <c r="I34" s="540"/>
      <c r="J34" s="101">
        <f>F34</f>
        <v>0</v>
      </c>
    </row>
    <row r="35" spans="1:14" ht="24.95" hidden="1" customHeight="1" x14ac:dyDescent="0.25">
      <c r="A35" s="534"/>
      <c r="B35" s="537"/>
      <c r="C35" s="538"/>
      <c r="D35" s="102" t="s">
        <v>261</v>
      </c>
      <c r="E35" s="541" t="s">
        <v>289</v>
      </c>
      <c r="F35" s="542"/>
      <c r="G35" s="542"/>
      <c r="H35" s="542"/>
      <c r="I35" s="543"/>
      <c r="J35" s="103">
        <f>IFERROR(E35+0,0)</f>
        <v>0</v>
      </c>
    </row>
    <row r="36" spans="1:14" ht="24.95" hidden="1" customHeight="1" x14ac:dyDescent="0.25">
      <c r="A36" s="533">
        <v>10</v>
      </c>
      <c r="B36" s="535" t="s">
        <v>288</v>
      </c>
      <c r="C36" s="536"/>
      <c r="D36" s="99" t="s">
        <v>260</v>
      </c>
      <c r="E36" s="100"/>
      <c r="F36" s="539">
        <f>IFERROR($E37/J37,0)</f>
        <v>0</v>
      </c>
      <c r="G36" s="539"/>
      <c r="H36" s="539"/>
      <c r="I36" s="540"/>
      <c r="J36" s="101">
        <f>F36</f>
        <v>0</v>
      </c>
    </row>
    <row r="37" spans="1:14" ht="24.95" hidden="1" customHeight="1" x14ac:dyDescent="0.25">
      <c r="A37" s="534"/>
      <c r="B37" s="537"/>
      <c r="C37" s="538"/>
      <c r="D37" s="102" t="s">
        <v>261</v>
      </c>
      <c r="E37" s="541" t="s">
        <v>289</v>
      </c>
      <c r="F37" s="542"/>
      <c r="G37" s="542"/>
      <c r="H37" s="542"/>
      <c r="I37" s="543"/>
      <c r="J37" s="103">
        <f>IFERROR(E37+0,0)</f>
        <v>0</v>
      </c>
    </row>
    <row r="38" spans="1:14" ht="24.95" hidden="1" customHeight="1" x14ac:dyDescent="0.25">
      <c r="A38" s="533">
        <v>11</v>
      </c>
      <c r="B38" s="535" t="s">
        <v>288</v>
      </c>
      <c r="C38" s="536"/>
      <c r="D38" s="99" t="s">
        <v>260</v>
      </c>
      <c r="E38" s="100"/>
      <c r="F38" s="539">
        <f>IFERROR($E39/J39,0)</f>
        <v>0</v>
      </c>
      <c r="G38" s="539"/>
      <c r="H38" s="539"/>
      <c r="I38" s="540"/>
      <c r="J38" s="101">
        <f>F38</f>
        <v>0</v>
      </c>
    </row>
    <row r="39" spans="1:14" ht="24.95" hidden="1" customHeight="1" x14ac:dyDescent="0.25">
      <c r="A39" s="534"/>
      <c r="B39" s="537"/>
      <c r="C39" s="538"/>
      <c r="D39" s="102" t="s">
        <v>261</v>
      </c>
      <c r="E39" s="541" t="s">
        <v>289</v>
      </c>
      <c r="F39" s="542"/>
      <c r="G39" s="542"/>
      <c r="H39" s="542"/>
      <c r="I39" s="543"/>
      <c r="J39" s="103">
        <f>IFERROR(E39+0,0)</f>
        <v>0</v>
      </c>
    </row>
    <row r="40" spans="1:14" ht="24.95" hidden="1" customHeight="1" x14ac:dyDescent="0.25">
      <c r="A40" s="533">
        <v>12</v>
      </c>
      <c r="B40" s="535" t="s">
        <v>288</v>
      </c>
      <c r="C40" s="536"/>
      <c r="D40" s="99" t="s">
        <v>260</v>
      </c>
      <c r="E40" s="100"/>
      <c r="F40" s="539">
        <f>IFERROR($E41/J41,0)</f>
        <v>0</v>
      </c>
      <c r="G40" s="539"/>
      <c r="H40" s="539"/>
      <c r="I40" s="540"/>
      <c r="J40" s="101">
        <f>F40</f>
        <v>0</v>
      </c>
    </row>
    <row r="41" spans="1:14" ht="24.95" hidden="1" customHeight="1" x14ac:dyDescent="0.25">
      <c r="A41" s="534"/>
      <c r="B41" s="537"/>
      <c r="C41" s="538"/>
      <c r="D41" s="102" t="s">
        <v>261</v>
      </c>
      <c r="E41" s="541" t="s">
        <v>289</v>
      </c>
      <c r="F41" s="542"/>
      <c r="G41" s="542"/>
      <c r="H41" s="542"/>
      <c r="I41" s="543"/>
      <c r="J41" s="103">
        <f>IFERROR(E41+0,0)</f>
        <v>0</v>
      </c>
    </row>
    <row r="42" spans="1:14" ht="24.95" hidden="1" customHeight="1" x14ac:dyDescent="0.25">
      <c r="A42" s="533">
        <v>13</v>
      </c>
      <c r="B42" s="535" t="s">
        <v>288</v>
      </c>
      <c r="C42" s="536"/>
      <c r="D42" s="99" t="s">
        <v>260</v>
      </c>
      <c r="E42" s="100"/>
      <c r="F42" s="539">
        <f>IFERROR($E43/J43,0)</f>
        <v>0</v>
      </c>
      <c r="G42" s="539"/>
      <c r="H42" s="539"/>
      <c r="I42" s="540"/>
      <c r="J42" s="101">
        <f>F42</f>
        <v>0</v>
      </c>
    </row>
    <row r="43" spans="1:14" ht="24.95" hidden="1" customHeight="1" x14ac:dyDescent="0.25">
      <c r="A43" s="534"/>
      <c r="B43" s="537"/>
      <c r="C43" s="538"/>
      <c r="D43" s="102" t="s">
        <v>261</v>
      </c>
      <c r="E43" s="541" t="s">
        <v>289</v>
      </c>
      <c r="F43" s="542"/>
      <c r="G43" s="542"/>
      <c r="H43" s="542"/>
      <c r="I43" s="543"/>
      <c r="J43" s="103">
        <f>IFERROR(E43+0,0)</f>
        <v>0</v>
      </c>
    </row>
    <row r="44" spans="1:14" ht="24.95" hidden="1" customHeight="1" x14ac:dyDescent="0.25">
      <c r="A44" s="533">
        <v>14</v>
      </c>
      <c r="B44" s="535" t="s">
        <v>288</v>
      </c>
      <c r="C44" s="536"/>
      <c r="D44" s="99" t="s">
        <v>260</v>
      </c>
      <c r="E44" s="100"/>
      <c r="F44" s="539">
        <f>IFERROR($E45/J45,0)</f>
        <v>0</v>
      </c>
      <c r="G44" s="539"/>
      <c r="H44" s="539"/>
      <c r="I44" s="540"/>
      <c r="J44" s="101">
        <f>F44</f>
        <v>0</v>
      </c>
    </row>
    <row r="45" spans="1:14" ht="24.95" hidden="1" customHeight="1" x14ac:dyDescent="0.25">
      <c r="A45" s="534"/>
      <c r="B45" s="537"/>
      <c r="C45" s="538"/>
      <c r="D45" s="102" t="s">
        <v>261</v>
      </c>
      <c r="E45" s="541" t="s">
        <v>289</v>
      </c>
      <c r="F45" s="542"/>
      <c r="G45" s="542"/>
      <c r="H45" s="542"/>
      <c r="I45" s="543"/>
      <c r="J45" s="103">
        <f>IFERROR(E45+0,0)</f>
        <v>0</v>
      </c>
    </row>
    <row r="46" spans="1:14" ht="24.95" hidden="1" customHeight="1" x14ac:dyDescent="0.25">
      <c r="A46" s="533">
        <v>15</v>
      </c>
      <c r="B46" s="535" t="s">
        <v>288</v>
      </c>
      <c r="C46" s="536"/>
      <c r="D46" s="99" t="s">
        <v>260</v>
      </c>
      <c r="E46" s="100"/>
      <c r="F46" s="539">
        <f>IFERROR($E47/J47,0)</f>
        <v>0</v>
      </c>
      <c r="G46" s="539"/>
      <c r="H46" s="539"/>
      <c r="I46" s="540"/>
      <c r="J46" s="101">
        <f>F46</f>
        <v>0</v>
      </c>
    </row>
    <row r="47" spans="1:14" ht="24.95" hidden="1" customHeight="1" x14ac:dyDescent="0.25">
      <c r="A47" s="534"/>
      <c r="B47" s="537"/>
      <c r="C47" s="538"/>
      <c r="D47" s="102" t="s">
        <v>261</v>
      </c>
      <c r="E47" s="541" t="s">
        <v>289</v>
      </c>
      <c r="F47" s="542"/>
      <c r="G47" s="542"/>
      <c r="H47" s="542"/>
      <c r="I47" s="543"/>
      <c r="J47" s="103">
        <f>IFERROR(E47+0,0)</f>
        <v>0</v>
      </c>
      <c r="K47" s="104"/>
    </row>
    <row r="48" spans="1:14" ht="15" customHeight="1" x14ac:dyDescent="0.25">
      <c r="A48" s="544"/>
      <c r="B48" s="545"/>
      <c r="C48" s="545"/>
      <c r="D48" s="546"/>
      <c r="E48" s="545"/>
      <c r="F48" s="545"/>
      <c r="G48" s="545"/>
      <c r="H48" s="545"/>
      <c r="I48" s="546"/>
      <c r="J48" s="105"/>
      <c r="K48" s="64"/>
      <c r="L48" s="106"/>
      <c r="M48" s="65"/>
      <c r="N48" s="65"/>
    </row>
    <row r="49" spans="1:14" ht="30" customHeight="1" x14ac:dyDescent="0.25">
      <c r="A49" s="519" t="s">
        <v>262</v>
      </c>
      <c r="B49" s="519"/>
      <c r="C49" s="519"/>
      <c r="D49" s="519"/>
      <c r="E49" s="520" t="str">
        <f>IFERROR(E51-E50,"")</f>
        <v/>
      </c>
      <c r="F49" s="521"/>
      <c r="G49" s="521"/>
      <c r="H49" s="521"/>
      <c r="I49" s="522"/>
      <c r="J49" s="107" t="str">
        <f>IFERROR(E49,"")</f>
        <v/>
      </c>
      <c r="K49" s="64"/>
      <c r="L49" s="106"/>
      <c r="M49" s="65"/>
      <c r="N49" s="65"/>
    </row>
    <row r="50" spans="1:14" ht="30" customHeight="1" x14ac:dyDescent="0.25">
      <c r="A50" s="519" t="s">
        <v>263</v>
      </c>
      <c r="B50" s="519"/>
      <c r="C50" s="519"/>
      <c r="D50" s="519"/>
      <c r="E50" s="523" t="e">
        <f>Planilha_Orçamentaria!#REF!</f>
        <v>#REF!</v>
      </c>
      <c r="F50" s="524"/>
      <c r="G50" s="524"/>
      <c r="H50" s="524"/>
      <c r="I50" s="525"/>
      <c r="J50" s="107" t="e">
        <f>IF(E50="Lançar o valor da contrapartida, mesmo que ZERO","",E50)</f>
        <v>#REF!</v>
      </c>
      <c r="K50" s="64"/>
      <c r="L50" s="106"/>
      <c r="M50" s="65"/>
      <c r="N50" s="65"/>
    </row>
    <row r="51" spans="1:14" ht="30" customHeight="1" x14ac:dyDescent="0.25">
      <c r="A51" s="519" t="s">
        <v>264</v>
      </c>
      <c r="B51" s="519"/>
      <c r="C51" s="519"/>
      <c r="D51" s="519"/>
      <c r="E51" s="520">
        <f>SUMIF(E18:E47,"&gt;0")</f>
        <v>0</v>
      </c>
      <c r="F51" s="521"/>
      <c r="G51" s="521"/>
      <c r="H51" s="521"/>
      <c r="I51" s="522"/>
      <c r="J51" s="108">
        <f>IFERROR(E51,"")</f>
        <v>0</v>
      </c>
      <c r="K51" s="64"/>
      <c r="L51" s="65"/>
      <c r="M51" s="65"/>
      <c r="N51" s="65"/>
    </row>
    <row r="52" spans="1:14" ht="30" customHeight="1" x14ac:dyDescent="0.25">
      <c r="A52" s="527" t="s">
        <v>265</v>
      </c>
      <c r="B52" s="527"/>
      <c r="C52" s="527"/>
      <c r="D52" s="527"/>
      <c r="E52" s="528" t="str">
        <f>IFERROR(E51/J51,"O percentual será calculado após lançamento dos valores dos itens/serviços")</f>
        <v>O percentual será calculado após lançamento dos valores dos itens/serviços</v>
      </c>
      <c r="F52" s="529"/>
      <c r="G52" s="529"/>
      <c r="H52" s="529"/>
      <c r="I52" s="530"/>
      <c r="J52" s="109" t="str">
        <f>IF(E52="O percentual será calculado após lançamento dos valores dos itens/serviços","",E52)</f>
        <v/>
      </c>
      <c r="K52" s="64"/>
      <c r="L52" s="65"/>
      <c r="M52" s="65"/>
      <c r="N52" s="65"/>
    </row>
    <row r="53" spans="1:14" x14ac:dyDescent="0.25">
      <c r="A53" s="64"/>
      <c r="B53" s="64"/>
      <c r="C53" s="110"/>
      <c r="D53" s="110"/>
      <c r="E53" s="111"/>
      <c r="F53" s="111"/>
      <c r="G53" s="111"/>
      <c r="H53" s="111"/>
      <c r="I53" s="111"/>
      <c r="J53" s="111"/>
      <c r="K53" s="64"/>
      <c r="L53" s="65"/>
      <c r="M53" s="65"/>
      <c r="N53" s="65"/>
    </row>
    <row r="54" spans="1:14" x14ac:dyDescent="0.25">
      <c r="A54" s="64"/>
      <c r="B54" s="64"/>
      <c r="C54" s="531"/>
      <c r="D54" s="532"/>
      <c r="E54" s="532"/>
      <c r="F54" s="532"/>
      <c r="G54" s="532"/>
      <c r="H54" s="532"/>
      <c r="I54" s="532"/>
      <c r="J54" s="532"/>
      <c r="K54" s="64"/>
      <c r="L54" s="65"/>
      <c r="M54" s="65"/>
      <c r="N54" s="65"/>
    </row>
    <row r="55" spans="1:14" x14ac:dyDescent="0.25">
      <c r="A55" s="112"/>
      <c r="B55" s="112"/>
      <c r="C55" s="532"/>
      <c r="D55" s="532"/>
      <c r="E55" s="532"/>
      <c r="F55" s="532"/>
      <c r="G55" s="532"/>
      <c r="H55" s="532"/>
      <c r="I55" s="532"/>
      <c r="J55" s="532"/>
      <c r="K55" s="64"/>
      <c r="L55" s="65"/>
      <c r="M55" s="65"/>
      <c r="N55" s="65"/>
    </row>
    <row r="56" spans="1:14" x14ac:dyDescent="0.25">
      <c r="A56" s="113"/>
      <c r="B56" s="113"/>
      <c r="C56" s="532"/>
      <c r="D56" s="532"/>
      <c r="E56" s="532"/>
      <c r="F56" s="532"/>
      <c r="G56" s="532"/>
      <c r="H56" s="532"/>
      <c r="I56" s="532"/>
      <c r="J56" s="532"/>
      <c r="K56" s="64"/>
      <c r="L56" s="65"/>
      <c r="M56" s="65"/>
      <c r="N56" s="65"/>
    </row>
    <row r="57" spans="1:14" x14ac:dyDescent="0.25">
      <c r="A57" s="113"/>
      <c r="B57" s="113"/>
      <c r="C57" s="532"/>
      <c r="D57" s="532"/>
      <c r="E57" s="532"/>
      <c r="F57" s="532"/>
      <c r="G57" s="532"/>
      <c r="H57" s="532"/>
      <c r="I57" s="532"/>
      <c r="J57" s="532"/>
      <c r="K57" s="64"/>
      <c r="L57" s="65"/>
      <c r="M57" s="65"/>
      <c r="N57" s="65"/>
    </row>
    <row r="58" spans="1:14" x14ac:dyDescent="0.25">
      <c r="A58" s="113"/>
      <c r="B58" s="113"/>
      <c r="C58" s="532"/>
      <c r="D58" s="532"/>
      <c r="E58" s="532"/>
      <c r="F58" s="532"/>
      <c r="G58" s="532"/>
      <c r="H58" s="532"/>
      <c r="I58" s="532"/>
      <c r="J58" s="532"/>
      <c r="K58" s="64"/>
      <c r="L58" s="65"/>
      <c r="M58" s="65"/>
      <c r="N58" s="65"/>
    </row>
    <row r="59" spans="1:14" ht="30.75" customHeight="1" x14ac:dyDescent="0.25">
      <c r="A59" s="113"/>
      <c r="B59" s="113"/>
      <c r="C59" s="114"/>
      <c r="D59" s="114"/>
      <c r="E59" s="114"/>
      <c r="F59" s="114"/>
      <c r="G59" s="114"/>
      <c r="H59" s="114"/>
      <c r="I59" s="114"/>
      <c r="J59" s="114"/>
      <c r="K59" s="64"/>
      <c r="L59" s="65"/>
      <c r="M59" s="65"/>
      <c r="N59" s="65"/>
    </row>
    <row r="60" spans="1:14" ht="12" customHeight="1" x14ac:dyDescent="0.25">
      <c r="A60" s="113"/>
      <c r="B60" s="113"/>
      <c r="C60" s="114"/>
      <c r="D60" s="114"/>
      <c r="E60" s="114"/>
      <c r="F60" s="114"/>
      <c r="G60" s="114"/>
      <c r="H60" s="114"/>
      <c r="I60" s="114"/>
      <c r="J60" s="114"/>
      <c r="K60" s="64"/>
      <c r="L60" s="65"/>
      <c r="M60" s="65"/>
      <c r="N60" s="65"/>
    </row>
    <row r="61" spans="1:14" ht="13.5" customHeight="1" x14ac:dyDescent="0.25">
      <c r="A61" s="113"/>
      <c r="B61" s="113"/>
      <c r="C61" s="114"/>
      <c r="D61" s="114"/>
      <c r="E61" s="114"/>
      <c r="F61" s="114"/>
      <c r="G61" s="114"/>
      <c r="H61" s="114"/>
      <c r="I61" s="114"/>
      <c r="J61" s="114"/>
      <c r="K61" s="64"/>
      <c r="L61" s="65"/>
      <c r="M61" s="65"/>
      <c r="N61" s="65"/>
    </row>
    <row r="62" spans="1:14" ht="21" customHeight="1" x14ac:dyDescent="0.25">
      <c r="A62" s="113"/>
      <c r="B62" s="113"/>
      <c r="C62" s="114"/>
      <c r="D62" s="114"/>
      <c r="E62" s="114"/>
      <c r="F62" s="114"/>
      <c r="G62" s="114"/>
      <c r="H62" s="114"/>
      <c r="I62" s="114"/>
      <c r="J62" s="114"/>
      <c r="K62" s="64"/>
      <c r="L62" s="65"/>
      <c r="M62" s="65"/>
      <c r="N62" s="65"/>
    </row>
    <row r="63" spans="1:14" ht="54.95" customHeight="1" x14ac:dyDescent="0.25">
      <c r="A63" s="113"/>
      <c r="B63" s="113"/>
      <c r="C63" s="114"/>
      <c r="D63" s="114"/>
      <c r="E63" s="114"/>
      <c r="F63" s="114"/>
      <c r="G63" s="114"/>
      <c r="H63" s="114"/>
      <c r="I63" s="114"/>
      <c r="J63" s="114"/>
      <c r="K63" s="64"/>
      <c r="L63" s="65"/>
      <c r="M63" s="65"/>
      <c r="N63" s="65"/>
    </row>
    <row r="64" spans="1:14" x14ac:dyDescent="0.25">
      <c r="A64" s="64"/>
      <c r="B64" s="64"/>
      <c r="F64" s="64"/>
      <c r="G64" s="64"/>
      <c r="H64" s="64"/>
      <c r="I64" s="64"/>
      <c r="J64" s="64"/>
      <c r="K64" s="64"/>
      <c r="L64" s="65"/>
      <c r="M64" s="65"/>
      <c r="N64" s="65"/>
    </row>
    <row r="65" spans="1:14" x14ac:dyDescent="0.25">
      <c r="A65" s="64"/>
      <c r="B65" s="64"/>
      <c r="C65" s="115"/>
      <c r="F65" s="64"/>
      <c r="G65" s="64"/>
      <c r="H65" s="64"/>
      <c r="I65" s="64"/>
      <c r="J65" s="64"/>
      <c r="K65" s="64"/>
      <c r="L65" s="65"/>
      <c r="M65" s="65"/>
      <c r="N65" s="65"/>
    </row>
    <row r="66" spans="1:14" x14ac:dyDescent="0.2">
      <c r="C66" s="526" t="s">
        <v>267</v>
      </c>
      <c r="D66" s="526"/>
      <c r="E66" s="526"/>
      <c r="L66" s="65"/>
    </row>
    <row r="67" spans="1:14" x14ac:dyDescent="0.2">
      <c r="C67" s="526" t="s">
        <v>268</v>
      </c>
      <c r="D67" s="526"/>
      <c r="E67" s="526"/>
      <c r="L67" s="65"/>
    </row>
    <row r="68" spans="1:14" x14ac:dyDescent="0.2">
      <c r="C68" s="116" t="s">
        <v>269</v>
      </c>
      <c r="D68" s="116"/>
      <c r="E68" s="116"/>
      <c r="L68" s="65"/>
    </row>
    <row r="69" spans="1:14" x14ac:dyDescent="0.2">
      <c r="C69" s="116" t="s">
        <v>290</v>
      </c>
      <c r="D69" s="116"/>
      <c r="L69" s="65"/>
    </row>
    <row r="70" spans="1:14" x14ac:dyDescent="0.25">
      <c r="L70" s="65"/>
    </row>
    <row r="71" spans="1:14" x14ac:dyDescent="0.25">
      <c r="L71" s="65"/>
    </row>
    <row r="72" spans="1:14" x14ac:dyDescent="0.25">
      <c r="L72" s="65"/>
    </row>
    <row r="73" spans="1:14" x14ac:dyDescent="0.25">
      <c r="L73" s="65"/>
    </row>
    <row r="74" spans="1:14" x14ac:dyDescent="0.25">
      <c r="L74" s="65"/>
    </row>
    <row r="75" spans="1:14" x14ac:dyDescent="0.25">
      <c r="L75" s="65"/>
    </row>
  </sheetData>
  <sheetProtection formatCells="0" formatColumns="0" formatRows="0"/>
  <mergeCells count="99">
    <mergeCell ref="A7:B7"/>
    <mergeCell ref="F7:H7"/>
    <mergeCell ref="A1:B4"/>
    <mergeCell ref="C1:J4"/>
    <mergeCell ref="G5:J5"/>
    <mergeCell ref="A6:B6"/>
    <mergeCell ref="F6:H6"/>
    <mergeCell ref="A8:B8"/>
    <mergeCell ref="E8:E9"/>
    <mergeCell ref="F8:G8"/>
    <mergeCell ref="H8:J8"/>
    <mergeCell ref="A9:B9"/>
    <mergeCell ref="F9:G9"/>
    <mergeCell ref="H9:J9"/>
    <mergeCell ref="J11:J16"/>
    <mergeCell ref="E12:I12"/>
    <mergeCell ref="E13:F13"/>
    <mergeCell ref="H13:I13"/>
    <mergeCell ref="E14:G14"/>
    <mergeCell ref="E15:G15"/>
    <mergeCell ref="E16:G16"/>
    <mergeCell ref="A11:A16"/>
    <mergeCell ref="B11:C16"/>
    <mergeCell ref="D11:D16"/>
    <mergeCell ref="E11:I11"/>
    <mergeCell ref="A20:A21"/>
    <mergeCell ref="B20:C21"/>
    <mergeCell ref="F20:I20"/>
    <mergeCell ref="E21:I21"/>
    <mergeCell ref="E17:G17"/>
    <mergeCell ref="A18:A19"/>
    <mergeCell ref="B18:C19"/>
    <mergeCell ref="F18:I18"/>
    <mergeCell ref="E19:I19"/>
    <mergeCell ref="A22:A23"/>
    <mergeCell ref="B22:C23"/>
    <mergeCell ref="F22:I22"/>
    <mergeCell ref="E23:I23"/>
    <mergeCell ref="A24:A25"/>
    <mergeCell ref="B24:C25"/>
    <mergeCell ref="F24:I24"/>
    <mergeCell ref="E25:I25"/>
    <mergeCell ref="A26:A27"/>
    <mergeCell ref="B26:C27"/>
    <mergeCell ref="F26:I26"/>
    <mergeCell ref="E27:I27"/>
    <mergeCell ref="A28:A29"/>
    <mergeCell ref="B28:C29"/>
    <mergeCell ref="F28:I28"/>
    <mergeCell ref="E29:I29"/>
    <mergeCell ref="A30:A31"/>
    <mergeCell ref="B30:C31"/>
    <mergeCell ref="F30:I30"/>
    <mergeCell ref="E31:I31"/>
    <mergeCell ref="A32:A33"/>
    <mergeCell ref="B32:C33"/>
    <mergeCell ref="F32:I32"/>
    <mergeCell ref="E33:I33"/>
    <mergeCell ref="A34:A35"/>
    <mergeCell ref="B34:C35"/>
    <mergeCell ref="F34:I34"/>
    <mergeCell ref="E35:I35"/>
    <mergeCell ref="A36:A37"/>
    <mergeCell ref="B36:C37"/>
    <mergeCell ref="F36:I36"/>
    <mergeCell ref="E37:I37"/>
    <mergeCell ref="A38:A39"/>
    <mergeCell ref="B38:C39"/>
    <mergeCell ref="F38:I38"/>
    <mergeCell ref="E39:I39"/>
    <mergeCell ref="A40:A41"/>
    <mergeCell ref="B40:C41"/>
    <mergeCell ref="F40:I40"/>
    <mergeCell ref="E41:I41"/>
    <mergeCell ref="A42:A43"/>
    <mergeCell ref="B42:C43"/>
    <mergeCell ref="F42:I42"/>
    <mergeCell ref="E43:I43"/>
    <mergeCell ref="A44:A45"/>
    <mergeCell ref="B44:C45"/>
    <mergeCell ref="F44:I44"/>
    <mergeCell ref="E45:I45"/>
    <mergeCell ref="A46:A47"/>
    <mergeCell ref="B46:C47"/>
    <mergeCell ref="F46:I46"/>
    <mergeCell ref="E47:I47"/>
    <mergeCell ref="A48:D48"/>
    <mergeCell ref="E48:I48"/>
    <mergeCell ref="A49:D49"/>
    <mergeCell ref="E49:I49"/>
    <mergeCell ref="A50:D50"/>
    <mergeCell ref="E50:I50"/>
    <mergeCell ref="C67:E67"/>
    <mergeCell ref="A51:D51"/>
    <mergeCell ref="E51:I51"/>
    <mergeCell ref="A52:D52"/>
    <mergeCell ref="E52:I52"/>
    <mergeCell ref="C54:J58"/>
    <mergeCell ref="C66:E66"/>
  </mergeCells>
  <conditionalFormatting sqref="H9:J9">
    <cfRule type="cellIs" dxfId="43" priority="45" operator="equal">
      <formula>"Cálculo automático"</formula>
    </cfRule>
  </conditionalFormatting>
  <conditionalFormatting sqref="J19">
    <cfRule type="cellIs" dxfId="42" priority="44" operator="equal">
      <formula>"Lançar valor para as duas etapas, mesmo que ZERO"</formula>
    </cfRule>
  </conditionalFormatting>
  <conditionalFormatting sqref="E23:I23 E27:I27 E29:I29 E31:I31 E33:I33 E35:I35 E37:I37 E39:I39 E41:I41 E43:I43 E45:I45 E47:I47 E18:F18 E21:I21 E19:I19">
    <cfRule type="cellIs" dxfId="41" priority="43" operator="equal">
      <formula>0</formula>
    </cfRule>
  </conditionalFormatting>
  <conditionalFormatting sqref="E20:F20">
    <cfRule type="cellIs" dxfId="40" priority="42" operator="equal">
      <formula>0</formula>
    </cfRule>
  </conditionalFormatting>
  <conditionalFormatting sqref="E22:F22">
    <cfRule type="cellIs" dxfId="39" priority="41" operator="equal">
      <formula>0</formula>
    </cfRule>
  </conditionalFormatting>
  <conditionalFormatting sqref="E24:F24">
    <cfRule type="cellIs" dxfId="38" priority="40" operator="equal">
      <formula>0</formula>
    </cfRule>
  </conditionalFormatting>
  <conditionalFormatting sqref="E26:F26">
    <cfRule type="cellIs" dxfId="37" priority="39" operator="equal">
      <formula>0</formula>
    </cfRule>
  </conditionalFormatting>
  <conditionalFormatting sqref="E28:F28">
    <cfRule type="cellIs" dxfId="36" priority="38" operator="equal">
      <formula>0</formula>
    </cfRule>
  </conditionalFormatting>
  <conditionalFormatting sqref="E30:F30">
    <cfRule type="cellIs" dxfId="35" priority="37" operator="equal">
      <formula>0</formula>
    </cfRule>
  </conditionalFormatting>
  <conditionalFormatting sqref="E32:F32">
    <cfRule type="cellIs" dxfId="34" priority="36" operator="equal">
      <formula>0</formula>
    </cfRule>
  </conditionalFormatting>
  <conditionalFormatting sqref="E34:F34">
    <cfRule type="cellIs" dxfId="33" priority="35" operator="equal">
      <formula>0</formula>
    </cfRule>
  </conditionalFormatting>
  <conditionalFormatting sqref="E36:F36">
    <cfRule type="cellIs" dxfId="32" priority="34" operator="equal">
      <formula>0</formula>
    </cfRule>
  </conditionalFormatting>
  <conditionalFormatting sqref="E38:F38">
    <cfRule type="cellIs" dxfId="31" priority="33" operator="equal">
      <formula>0</formula>
    </cfRule>
  </conditionalFormatting>
  <conditionalFormatting sqref="E40:F40">
    <cfRule type="cellIs" dxfId="30" priority="32" operator="equal">
      <formula>0</formula>
    </cfRule>
  </conditionalFormatting>
  <conditionalFormatting sqref="E42:F42">
    <cfRule type="cellIs" dxfId="29" priority="31" operator="equal">
      <formula>0</formula>
    </cfRule>
  </conditionalFormatting>
  <conditionalFormatting sqref="E44:F44">
    <cfRule type="cellIs" dxfId="28" priority="30" operator="equal">
      <formula>0</formula>
    </cfRule>
  </conditionalFormatting>
  <conditionalFormatting sqref="E46:F46">
    <cfRule type="cellIs" dxfId="27" priority="29" operator="equal">
      <formula>0</formula>
    </cfRule>
  </conditionalFormatting>
  <conditionalFormatting sqref="H15">
    <cfRule type="cellIs" dxfId="26" priority="28" operator="equal">
      <formula>"XXX"</formula>
    </cfRule>
  </conditionalFormatting>
  <conditionalFormatting sqref="E18:F18 E20:F20 E23:I23 E22:F22 E24:F24 E27:I27 E26:F26 E29:I29 E28:F28 E31:I31 E30:F30 E33:I33 E32:F32 E35:I35 E34:F34 E37:I37 E36:F36 E39:I39 E38:F38 E41:I41 E40:F40 E43:I43 E42:F42 E45:I45 E44:F44 E47:I47 E46:F46 E21:I21 E19:I19">
    <cfRule type="cellIs" dxfId="25" priority="27" operator="equal">
      <formula>"Lançar o valor mesmo que ZERO"</formula>
    </cfRule>
  </conditionalFormatting>
  <conditionalFormatting sqref="F7:H7">
    <cfRule type="cellIs" dxfId="24" priority="26" operator="equal">
      <formula>"Inserir n.º do boletim e se com ou sem desoneração"</formula>
    </cfRule>
  </conditionalFormatting>
  <conditionalFormatting sqref="J7">
    <cfRule type="cellIs" dxfId="23" priority="25" operator="equal">
      <formula>"Inserir data base do orçamento proposto"</formula>
    </cfRule>
  </conditionalFormatting>
  <conditionalFormatting sqref="C6">
    <cfRule type="cellIs" dxfId="22" priority="24" operator="equal">
      <formula>"Nome do Municipio"</formula>
    </cfRule>
  </conditionalFormatting>
  <conditionalFormatting sqref="C7">
    <cfRule type="cellIs" dxfId="21" priority="23" operator="equal">
      <formula>"Nome do Objeto aprovado no COC"</formula>
    </cfRule>
  </conditionalFormatting>
  <conditionalFormatting sqref="C8">
    <cfRule type="cellIs" dxfId="20" priority="22" operator="equal">
      <formula>"N.º do processo da Secretaria de Turismo"</formula>
    </cfRule>
  </conditionalFormatting>
  <conditionalFormatting sqref="E50:I50">
    <cfRule type="cellIs" dxfId="19" priority="21" operator="equal">
      <formula>"Lançar o valor da contrapartida, mesmo que ZERO"</formula>
    </cfRule>
  </conditionalFormatting>
  <conditionalFormatting sqref="B18:C47">
    <cfRule type="cellIs" dxfId="18" priority="20" operator="equal">
      <formula>"Descrição do Item"</formula>
    </cfRule>
  </conditionalFormatting>
  <conditionalFormatting sqref="J21">
    <cfRule type="cellIs" dxfId="17" priority="19" operator="equal">
      <formula>"Lançar valor para as duas etapas, mesmo que ZERO"</formula>
    </cfRule>
  </conditionalFormatting>
  <conditionalFormatting sqref="J23">
    <cfRule type="cellIs" dxfId="16" priority="18" operator="equal">
      <formula>"Lançar valor para as duas etapas, mesmo que ZERO"</formula>
    </cfRule>
  </conditionalFormatting>
  <conditionalFormatting sqref="J33">
    <cfRule type="cellIs" dxfId="15" priority="13" operator="equal">
      <formula>"Lançar valor para as duas etapas, mesmo que ZERO"</formula>
    </cfRule>
  </conditionalFormatting>
  <conditionalFormatting sqref="J27">
    <cfRule type="cellIs" dxfId="14" priority="16" operator="equal">
      <formula>"Lançar valor para as duas etapas, mesmo que ZERO"</formula>
    </cfRule>
  </conditionalFormatting>
  <conditionalFormatting sqref="J29">
    <cfRule type="cellIs" dxfId="13" priority="15" operator="equal">
      <formula>"Lançar valor para as duas etapas, mesmo que ZERO"</formula>
    </cfRule>
  </conditionalFormatting>
  <conditionalFormatting sqref="J31">
    <cfRule type="cellIs" dxfId="12" priority="14" operator="equal">
      <formula>"Lançar valor para as duas etapas, mesmo que ZERO"</formula>
    </cfRule>
  </conditionalFormatting>
  <conditionalFormatting sqref="J35">
    <cfRule type="cellIs" dxfId="11" priority="12" operator="equal">
      <formula>"Lançar valor para as duas etapas, mesmo que ZERO"</formula>
    </cfRule>
  </conditionalFormatting>
  <conditionalFormatting sqref="J37">
    <cfRule type="cellIs" dxfId="10" priority="11" operator="equal">
      <formula>"Lançar valor para as duas etapas, mesmo que ZERO"</formula>
    </cfRule>
  </conditionalFormatting>
  <conditionalFormatting sqref="J39">
    <cfRule type="cellIs" dxfId="9" priority="10" operator="equal">
      <formula>"Lançar valor para as duas etapas, mesmo que ZERO"</formula>
    </cfRule>
  </conditionalFormatting>
  <conditionalFormatting sqref="J41">
    <cfRule type="cellIs" dxfId="8" priority="9" operator="equal">
      <formula>"Lançar valor para as duas etapas, mesmo que ZERO"</formula>
    </cfRule>
  </conditionalFormatting>
  <conditionalFormatting sqref="J43">
    <cfRule type="cellIs" dxfId="7" priority="8" operator="equal">
      <formula>"Lançar valor para as duas etapas, mesmo que ZERO"</formula>
    </cfRule>
  </conditionalFormatting>
  <conditionalFormatting sqref="J45">
    <cfRule type="cellIs" dxfId="6" priority="7" operator="equal">
      <formula>"Lançar valor para as duas etapas, mesmo que ZERO"</formula>
    </cfRule>
  </conditionalFormatting>
  <conditionalFormatting sqref="J47">
    <cfRule type="cellIs" dxfId="5" priority="6" operator="equal">
      <formula>"Lançar valor para as duas etapas, mesmo que ZERO"</formula>
    </cfRule>
  </conditionalFormatting>
  <conditionalFormatting sqref="J18:J24 J26:J47">
    <cfRule type="cellIs" dxfId="4" priority="5" operator="equal">
      <formula>0</formula>
    </cfRule>
  </conditionalFormatting>
  <conditionalFormatting sqref="E25:I25">
    <cfRule type="cellIs" dxfId="3" priority="4" operator="equal">
      <formula>0</formula>
    </cfRule>
  </conditionalFormatting>
  <conditionalFormatting sqref="E25:I25">
    <cfRule type="cellIs" dxfId="2" priority="3" operator="equal">
      <formula>"Lançar o valor mesmo que ZERO"</formula>
    </cfRule>
  </conditionalFormatting>
  <conditionalFormatting sqref="J25">
    <cfRule type="cellIs" dxfId="1" priority="2" operator="equal">
      <formula>"Lançar valor para as duas etapas, mesmo que ZERO"</formula>
    </cfRule>
  </conditionalFormatting>
  <conditionalFormatting sqref="J25">
    <cfRule type="cellIs" dxfId="0" priority="1" operator="equal">
      <formula>0</formula>
    </cfRule>
  </conditionalFormatting>
  <printOptions horizontalCentered="1"/>
  <pageMargins left="0.62992125984251968" right="0.23622047244094491" top="0.74803149606299213" bottom="0.74803149606299213" header="0.31496062992125984" footer="0.31496062992125984"/>
  <pageSetup paperSize="9" scale="61" orientation="portrait" r:id="rId1"/>
  <ignoredErrors>
    <ignoredError sqref="E19:I24 E47:J49 E33:I33 E34:I44 E45:I45 E51:J52 F50:I50 E46:I46 E26:I32 F25:I25" unlockedFormula="1"/>
    <ignoredError sqref="J34:J46 J19:J32 J50" formula="1" unlockedFormula="1"/>
    <ignoredError sqref="J33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E6956-7837-4FF0-9A56-A3606FE8AB8B}">
  <dimension ref="B1:L89"/>
  <sheetViews>
    <sheetView showGridLines="0" view="pageBreakPreview" topLeftCell="A9" zoomScaleNormal="100" zoomScaleSheetLayoutView="100" workbookViewId="0">
      <selection activeCell="M18" sqref="M18"/>
    </sheetView>
  </sheetViews>
  <sheetFormatPr defaultColWidth="8.85546875" defaultRowHeight="12.75" x14ac:dyDescent="0.2"/>
  <cols>
    <col min="1" max="3" width="8.85546875" style="126"/>
    <col min="4" max="4" width="14.28515625" style="126" customWidth="1"/>
    <col min="5" max="5" width="13.42578125" style="126" customWidth="1"/>
    <col min="6" max="6" width="15.7109375" style="126" customWidth="1"/>
    <col min="7" max="8" width="8.85546875" style="126"/>
    <col min="9" max="9" width="8.85546875" style="126" customWidth="1"/>
    <col min="10" max="10" width="14.28515625" style="126" bestFit="1" customWidth="1"/>
    <col min="11" max="11" width="8.85546875" style="126"/>
    <col min="12" max="12" width="8" style="126" customWidth="1"/>
    <col min="13" max="16384" width="8.85546875" style="126"/>
  </cols>
  <sheetData>
    <row r="1" spans="3:10" x14ac:dyDescent="0.2">
      <c r="C1" s="127"/>
      <c r="D1" s="127"/>
      <c r="E1" s="128"/>
      <c r="F1" s="127"/>
      <c r="G1" s="127"/>
      <c r="H1" s="127"/>
      <c r="I1" s="127"/>
      <c r="J1" s="127"/>
    </row>
    <row r="2" spans="3:10" x14ac:dyDescent="0.2">
      <c r="C2" s="600" t="s">
        <v>291</v>
      </c>
      <c r="D2" s="600"/>
      <c r="E2" s="600"/>
      <c r="F2" s="600"/>
      <c r="G2" s="600"/>
      <c r="H2" s="600"/>
      <c r="I2" s="600"/>
      <c r="J2" s="600"/>
    </row>
    <row r="3" spans="3:10" x14ac:dyDescent="0.2">
      <c r="C3" s="49" t="str">
        <f>Planilha_Orçamentaria!C2</f>
        <v>PREFEITURA MUNICIPAL DE ICÉM - SP</v>
      </c>
      <c r="D3" s="49"/>
      <c r="E3" s="118"/>
      <c r="F3" s="49"/>
      <c r="G3" s="49"/>
      <c r="H3" s="49"/>
      <c r="I3" s="49"/>
      <c r="J3" s="49"/>
    </row>
    <row r="4" spans="3:10" ht="14.45" customHeight="1" x14ac:dyDescent="0.2">
      <c r="C4" s="603" t="str">
        <f>Planilha_Orçamentaria!C3</f>
        <v>OBJETO: CONSTRUÇÃO DA PRAÇA GASTRONÔMICA</v>
      </c>
      <c r="D4" s="603"/>
      <c r="E4" s="603"/>
      <c r="F4" s="603"/>
      <c r="G4" s="603"/>
      <c r="H4" s="603"/>
      <c r="I4" s="603"/>
      <c r="J4" s="603"/>
    </row>
    <row r="5" spans="3:10" x14ac:dyDescent="0.2">
      <c r="C5" s="603" t="str">
        <f>Planilha_Orçamentaria!C4</f>
        <v>LOCAL: AVENIDA JORGE SALUSTIANO DE JESUS</v>
      </c>
      <c r="D5" s="603"/>
      <c r="E5" s="603"/>
      <c r="F5" s="603"/>
      <c r="G5" s="603"/>
      <c r="H5" s="603"/>
      <c r="I5" s="603"/>
      <c r="J5" s="603"/>
    </row>
    <row r="6" spans="3:10" x14ac:dyDescent="0.2">
      <c r="C6" s="49" t="s">
        <v>292</v>
      </c>
      <c r="D6" s="49"/>
      <c r="E6" s="118"/>
      <c r="F6" s="49"/>
      <c r="G6" s="49"/>
      <c r="H6" s="49"/>
      <c r="I6" s="49"/>
      <c r="J6" s="50" t="s">
        <v>6112</v>
      </c>
    </row>
    <row r="7" spans="3:10" x14ac:dyDescent="0.2">
      <c r="C7" s="168" t="s">
        <v>3</v>
      </c>
      <c r="D7" s="601" t="s">
        <v>5</v>
      </c>
      <c r="E7" s="601"/>
      <c r="F7" s="601"/>
      <c r="G7" s="601" t="s">
        <v>293</v>
      </c>
      <c r="H7" s="601"/>
      <c r="I7" s="601"/>
      <c r="J7" s="168" t="s">
        <v>294</v>
      </c>
    </row>
    <row r="8" spans="3:10" x14ac:dyDescent="0.2">
      <c r="C8" s="604"/>
      <c r="D8" s="605"/>
      <c r="E8" s="605"/>
      <c r="F8" s="605"/>
      <c r="G8" s="605"/>
      <c r="H8" s="605"/>
      <c r="I8" s="605"/>
      <c r="J8" s="606"/>
    </row>
    <row r="9" spans="3:10" customFormat="1" ht="14.45" customHeight="1" x14ac:dyDescent="0.25">
      <c r="C9" s="620" t="str">
        <f>Planilha_Orçamentaria!$D$65</f>
        <v>4.13</v>
      </c>
      <c r="D9" s="608" t="str">
        <f>Planilha_Orçamentaria!$F$65</f>
        <v>Reservatório metálico taça coluna seca - 5m³</v>
      </c>
      <c r="E9" s="609"/>
      <c r="F9" s="610"/>
      <c r="G9" s="594" t="s">
        <v>6167</v>
      </c>
      <c r="H9" s="602"/>
      <c r="I9" s="602"/>
      <c r="J9" s="169">
        <v>15660</v>
      </c>
    </row>
    <row r="10" spans="3:10" customFormat="1" ht="14.45" customHeight="1" x14ac:dyDescent="0.25">
      <c r="C10" s="621"/>
      <c r="D10" s="611"/>
      <c r="E10" s="612"/>
      <c r="F10" s="613"/>
      <c r="G10" s="617" t="s">
        <v>6166</v>
      </c>
      <c r="H10" s="618"/>
      <c r="I10" s="619"/>
      <c r="J10" s="169">
        <v>15658.4</v>
      </c>
    </row>
    <row r="11" spans="3:10" customFormat="1" ht="15" x14ac:dyDescent="0.25">
      <c r="C11" s="622"/>
      <c r="D11" s="614"/>
      <c r="E11" s="615"/>
      <c r="F11" s="616"/>
      <c r="G11" s="594" t="s">
        <v>6168</v>
      </c>
      <c r="H11" s="602"/>
      <c r="I11" s="602"/>
      <c r="J11" s="169">
        <v>13505</v>
      </c>
    </row>
    <row r="12" spans="3:10" customFormat="1" ht="15" x14ac:dyDescent="0.25">
      <c r="C12" s="607"/>
      <c r="D12" s="607"/>
      <c r="E12" s="607"/>
      <c r="F12" s="607"/>
      <c r="G12" s="607"/>
      <c r="H12" s="607"/>
      <c r="I12" s="181" t="s">
        <v>295</v>
      </c>
      <c r="J12" s="169">
        <f>AVERAGE(J9:J11)</f>
        <v>14941.133333333333</v>
      </c>
    </row>
    <row r="13" spans="3:10" x14ac:dyDescent="0.2">
      <c r="C13" s="604"/>
      <c r="D13" s="605"/>
      <c r="E13" s="605"/>
      <c r="F13" s="605"/>
      <c r="G13" s="605"/>
      <c r="H13" s="605"/>
      <c r="I13" s="605"/>
      <c r="J13" s="606"/>
    </row>
    <row r="14" spans="3:10" customFormat="1" ht="14.45" customHeight="1" x14ac:dyDescent="0.25">
      <c r="C14" s="596" t="str">
        <f>Planilha_Orçamentaria!$D$138</f>
        <v>11.12</v>
      </c>
      <c r="D14" s="624" t="str">
        <f>Planilha_Orçamentaria!$F$138</f>
        <v xml:space="preserve">Mini guia jardim </v>
      </c>
      <c r="E14" s="624"/>
      <c r="F14" s="624"/>
      <c r="G14" s="594" t="s">
        <v>6174</v>
      </c>
      <c r="H14" s="595"/>
      <c r="I14" s="595"/>
      <c r="J14" s="169">
        <v>115</v>
      </c>
    </row>
    <row r="15" spans="3:10" customFormat="1" ht="15" x14ac:dyDescent="0.25">
      <c r="C15" s="596"/>
      <c r="D15" s="624"/>
      <c r="E15" s="624"/>
      <c r="F15" s="624"/>
      <c r="G15" s="594" t="s">
        <v>6175</v>
      </c>
      <c r="H15" s="595"/>
      <c r="I15" s="595"/>
      <c r="J15" s="169">
        <v>70.62</v>
      </c>
    </row>
    <row r="16" spans="3:10" customFormat="1" ht="15" x14ac:dyDescent="0.25">
      <c r="C16" s="596"/>
      <c r="D16" s="624"/>
      <c r="E16" s="624"/>
      <c r="F16" s="624"/>
      <c r="G16" s="594" t="s">
        <v>6176</v>
      </c>
      <c r="H16" s="594"/>
      <c r="I16" s="594"/>
      <c r="J16" s="169">
        <v>63.69</v>
      </c>
    </row>
    <row r="17" spans="3:12" customFormat="1" ht="15" x14ac:dyDescent="0.25">
      <c r="C17" s="625"/>
      <c r="D17" s="625"/>
      <c r="E17" s="625"/>
      <c r="F17" s="625"/>
      <c r="G17" s="625"/>
      <c r="H17" s="625"/>
      <c r="I17" s="170" t="s">
        <v>295</v>
      </c>
      <c r="J17" s="169">
        <f>AVERAGE(J14:J16)</f>
        <v>83.103333333333339</v>
      </c>
    </row>
    <row r="18" spans="3:12" customFormat="1" ht="15" x14ac:dyDescent="0.25">
      <c r="C18" s="604"/>
      <c r="D18" s="605"/>
      <c r="E18" s="605"/>
      <c r="F18" s="605"/>
      <c r="G18" s="605"/>
      <c r="H18" s="605"/>
      <c r="I18" s="605"/>
      <c r="J18" s="606"/>
    </row>
    <row r="19" spans="3:12" customFormat="1" ht="15" x14ac:dyDescent="0.25">
      <c r="C19" s="596" t="str">
        <f>Planilha_Orçamentaria!D143</f>
        <v>12.2</v>
      </c>
      <c r="D19" s="624" t="str">
        <f>Planilha_Orçamentaria!$F$143</f>
        <v>Resedá - Lagerstromia indica</v>
      </c>
      <c r="E19" s="624"/>
      <c r="F19" s="624"/>
      <c r="G19" s="594" t="s">
        <v>6170</v>
      </c>
      <c r="H19" s="595"/>
      <c r="I19" s="595"/>
      <c r="J19" s="169">
        <v>20</v>
      </c>
    </row>
    <row r="20" spans="3:12" customFormat="1" ht="15" x14ac:dyDescent="0.25">
      <c r="C20" s="596"/>
      <c r="D20" s="624"/>
      <c r="E20" s="624"/>
      <c r="F20" s="624"/>
      <c r="G20" s="594" t="s">
        <v>6181</v>
      </c>
      <c r="H20" s="595"/>
      <c r="I20" s="595"/>
      <c r="J20" s="169">
        <v>22</v>
      </c>
    </row>
    <row r="21" spans="3:12" customFormat="1" ht="15" x14ac:dyDescent="0.25">
      <c r="C21" s="596"/>
      <c r="D21" s="624"/>
      <c r="E21" s="624"/>
      <c r="F21" s="624"/>
      <c r="G21" s="594" t="s">
        <v>6182</v>
      </c>
      <c r="H21" s="594"/>
      <c r="I21" s="594"/>
      <c r="J21" s="169">
        <v>30</v>
      </c>
    </row>
    <row r="22" spans="3:12" x14ac:dyDescent="0.2">
      <c r="C22" s="625"/>
      <c r="D22" s="625"/>
      <c r="E22" s="625"/>
      <c r="F22" s="625"/>
      <c r="G22" s="625"/>
      <c r="H22" s="625"/>
      <c r="I22" s="170" t="s">
        <v>295</v>
      </c>
      <c r="J22" s="169">
        <f>AVERAGE(J19:J21)</f>
        <v>24</v>
      </c>
      <c r="L22" s="308"/>
    </row>
    <row r="23" spans="3:12" x14ac:dyDescent="0.2">
      <c r="C23" s="596"/>
      <c r="D23" s="596"/>
      <c r="E23" s="596"/>
      <c r="F23" s="596"/>
      <c r="G23" s="596"/>
      <c r="H23" s="596"/>
      <c r="I23" s="596"/>
      <c r="J23" s="596"/>
      <c r="L23" s="308"/>
    </row>
    <row r="24" spans="3:12" ht="15" x14ac:dyDescent="0.25">
      <c r="C24" s="596" t="str">
        <f>Planilha_Orçamentaria!$D$144</f>
        <v>12.3</v>
      </c>
      <c r="D24" s="624" t="str">
        <f>Planilha_Orçamentaria!$F$144</f>
        <v>Jasmim-manga - Plumeia rubra</v>
      </c>
      <c r="E24" s="624"/>
      <c r="F24" s="624"/>
      <c r="G24" s="594" t="s">
        <v>6170</v>
      </c>
      <c r="H24" s="595"/>
      <c r="I24" s="595"/>
      <c r="J24" s="169">
        <v>325</v>
      </c>
      <c r="L24" s="308"/>
    </row>
    <row r="25" spans="3:12" ht="15" x14ac:dyDescent="0.25">
      <c r="C25" s="596"/>
      <c r="D25" s="624"/>
      <c r="E25" s="624"/>
      <c r="F25" s="624"/>
      <c r="G25" s="594" t="s">
        <v>6181</v>
      </c>
      <c r="H25" s="595"/>
      <c r="I25" s="595"/>
      <c r="J25" s="169">
        <v>85</v>
      </c>
    </row>
    <row r="26" spans="3:12" ht="15" x14ac:dyDescent="0.25">
      <c r="C26" s="596"/>
      <c r="D26" s="624"/>
      <c r="E26" s="624"/>
      <c r="F26" s="624"/>
      <c r="G26" s="594" t="s">
        <v>6182</v>
      </c>
      <c r="H26" s="594"/>
      <c r="I26" s="594"/>
      <c r="J26" s="169">
        <v>45</v>
      </c>
    </row>
    <row r="27" spans="3:12" x14ac:dyDescent="0.2">
      <c r="C27" s="597"/>
      <c r="D27" s="597"/>
      <c r="E27" s="597"/>
      <c r="F27" s="597"/>
      <c r="G27" s="597"/>
      <c r="H27" s="597"/>
      <c r="I27" s="129" t="s">
        <v>295</v>
      </c>
      <c r="J27" s="169">
        <f>AVERAGE(J24:J26)</f>
        <v>151.66666666666666</v>
      </c>
    </row>
    <row r="28" spans="3:12" x14ac:dyDescent="0.2">
      <c r="C28" s="596"/>
      <c r="D28" s="596"/>
      <c r="E28" s="596"/>
      <c r="F28" s="596"/>
      <c r="G28" s="596"/>
      <c r="H28" s="596"/>
      <c r="I28" s="596"/>
      <c r="J28" s="596"/>
    </row>
    <row r="29" spans="3:12" ht="15" x14ac:dyDescent="0.25">
      <c r="C29" s="637" t="str">
        <f>Planilha_Orçamentaria!$D$145</f>
        <v>12.4</v>
      </c>
      <c r="D29" s="623" t="str">
        <f>Planilha_Orçamentaria!$F$145</f>
        <v>Palmeira rabo de raposa - Wodyetia bifucata</v>
      </c>
      <c r="E29" s="623"/>
      <c r="F29" s="623"/>
      <c r="G29" s="594" t="s">
        <v>6170</v>
      </c>
      <c r="H29" s="595"/>
      <c r="I29" s="595"/>
      <c r="J29" s="182">
        <v>375</v>
      </c>
    </row>
    <row r="30" spans="3:12" ht="15" x14ac:dyDescent="0.25">
      <c r="C30" s="637"/>
      <c r="D30" s="623"/>
      <c r="E30" s="623"/>
      <c r="F30" s="623"/>
      <c r="G30" s="594" t="s">
        <v>6181</v>
      </c>
      <c r="H30" s="595"/>
      <c r="I30" s="595"/>
      <c r="J30" s="182">
        <v>290</v>
      </c>
    </row>
    <row r="31" spans="3:12" ht="15" x14ac:dyDescent="0.25">
      <c r="C31" s="637"/>
      <c r="D31" s="623"/>
      <c r="E31" s="623"/>
      <c r="F31" s="623"/>
      <c r="G31" s="594" t="s">
        <v>6182</v>
      </c>
      <c r="H31" s="594"/>
      <c r="I31" s="594"/>
      <c r="J31" s="182">
        <v>220</v>
      </c>
    </row>
    <row r="32" spans="3:12" ht="15" customHeight="1" x14ac:dyDescent="0.2">
      <c r="C32" s="607"/>
      <c r="D32" s="607"/>
      <c r="E32" s="607"/>
      <c r="F32" s="607"/>
      <c r="G32" s="607"/>
      <c r="H32" s="607"/>
      <c r="I32" s="181" t="s">
        <v>295</v>
      </c>
      <c r="J32" s="182">
        <f>AVERAGE(J29:J31)</f>
        <v>295</v>
      </c>
    </row>
    <row r="33" spans="3:10" x14ac:dyDescent="0.2">
      <c r="C33" s="596"/>
      <c r="D33" s="596"/>
      <c r="E33" s="596"/>
      <c r="F33" s="596"/>
      <c r="G33" s="596"/>
      <c r="H33" s="596"/>
      <c r="I33" s="596"/>
      <c r="J33" s="596"/>
    </row>
    <row r="34" spans="3:10" ht="15" x14ac:dyDescent="0.25">
      <c r="C34" s="598" t="str">
        <f>Planilha_Orçamentaria!$D$146</f>
        <v>12.5</v>
      </c>
      <c r="D34" s="599" t="str">
        <f>Planilha_Orçamentaria!$F$146</f>
        <v>Cica - Cycas revoluta</v>
      </c>
      <c r="E34" s="599"/>
      <c r="F34" s="599"/>
      <c r="G34" s="594" t="s">
        <v>6170</v>
      </c>
      <c r="H34" s="595"/>
      <c r="I34" s="595"/>
      <c r="J34" s="169">
        <v>50</v>
      </c>
    </row>
    <row r="35" spans="3:10" ht="15" x14ac:dyDescent="0.25">
      <c r="C35" s="598"/>
      <c r="D35" s="599"/>
      <c r="E35" s="599"/>
      <c r="F35" s="599"/>
      <c r="G35" s="594" t="s">
        <v>6181</v>
      </c>
      <c r="H35" s="595"/>
      <c r="I35" s="595"/>
      <c r="J35" s="169">
        <v>75</v>
      </c>
    </row>
    <row r="36" spans="3:10" ht="15" x14ac:dyDescent="0.25">
      <c r="C36" s="598"/>
      <c r="D36" s="599"/>
      <c r="E36" s="599"/>
      <c r="F36" s="599"/>
      <c r="G36" s="594" t="s">
        <v>6182</v>
      </c>
      <c r="H36" s="594"/>
      <c r="I36" s="594"/>
      <c r="J36" s="169">
        <v>60</v>
      </c>
    </row>
    <row r="37" spans="3:10" x14ac:dyDescent="0.2">
      <c r="C37" s="597"/>
      <c r="D37" s="597"/>
      <c r="E37" s="597"/>
      <c r="F37" s="597"/>
      <c r="G37" s="597"/>
      <c r="H37" s="597"/>
      <c r="I37" s="129" t="s">
        <v>295</v>
      </c>
      <c r="J37" s="169">
        <f>AVERAGE(J34:J36)</f>
        <v>61.666666666666664</v>
      </c>
    </row>
    <row r="38" spans="3:10" x14ac:dyDescent="0.2">
      <c r="C38" s="597"/>
      <c r="D38" s="597"/>
      <c r="E38" s="597"/>
      <c r="F38" s="597"/>
      <c r="G38" s="597"/>
      <c r="H38" s="597"/>
      <c r="I38" s="597"/>
      <c r="J38" s="597"/>
    </row>
    <row r="39" spans="3:10" ht="15" x14ac:dyDescent="0.25">
      <c r="C39" s="598" t="str">
        <f>Planilha_Orçamentaria!$D$147</f>
        <v>12.6</v>
      </c>
      <c r="D39" s="599" t="str">
        <f>Planilha_Orçamentaria!$F$147</f>
        <v>Jabuticabeira - Plinia caulilfora</v>
      </c>
      <c r="E39" s="599"/>
      <c r="F39" s="599"/>
      <c r="G39" s="594" t="s">
        <v>6170</v>
      </c>
      <c r="H39" s="595"/>
      <c r="I39" s="595"/>
      <c r="J39" s="169">
        <v>375</v>
      </c>
    </row>
    <row r="40" spans="3:10" ht="15" x14ac:dyDescent="0.25">
      <c r="C40" s="598"/>
      <c r="D40" s="599"/>
      <c r="E40" s="599"/>
      <c r="F40" s="599"/>
      <c r="G40" s="594" t="s">
        <v>6181</v>
      </c>
      <c r="H40" s="595"/>
      <c r="I40" s="595"/>
      <c r="J40" s="169">
        <v>400</v>
      </c>
    </row>
    <row r="41" spans="3:10" ht="15" x14ac:dyDescent="0.25">
      <c r="C41" s="598"/>
      <c r="D41" s="599"/>
      <c r="E41" s="599"/>
      <c r="F41" s="599"/>
      <c r="G41" s="594" t="s">
        <v>6182</v>
      </c>
      <c r="H41" s="594"/>
      <c r="I41" s="594"/>
      <c r="J41" s="169">
        <v>250</v>
      </c>
    </row>
    <row r="42" spans="3:10" customFormat="1" ht="15" x14ac:dyDescent="0.25">
      <c r="C42" s="597"/>
      <c r="D42" s="597"/>
      <c r="E42" s="597"/>
      <c r="F42" s="597"/>
      <c r="G42" s="597"/>
      <c r="H42" s="597"/>
      <c r="I42" s="129" t="s">
        <v>295</v>
      </c>
      <c r="J42" s="169">
        <f>AVERAGE(J39:J41)</f>
        <v>341.66666666666669</v>
      </c>
    </row>
    <row r="43" spans="3:10" customFormat="1" ht="15" x14ac:dyDescent="0.25">
      <c r="C43" s="597"/>
      <c r="D43" s="597"/>
      <c r="E43" s="597"/>
      <c r="F43" s="597"/>
      <c r="G43" s="597"/>
      <c r="H43" s="597"/>
      <c r="I43" s="597"/>
      <c r="J43" s="597"/>
    </row>
    <row r="44" spans="3:10" customFormat="1" ht="15" x14ac:dyDescent="0.25">
      <c r="C44" s="597"/>
      <c r="D44" s="597"/>
      <c r="E44" s="597"/>
      <c r="F44" s="597"/>
      <c r="G44" s="597"/>
      <c r="H44" s="597"/>
      <c r="I44" s="597"/>
      <c r="J44" s="597"/>
    </row>
    <row r="45" spans="3:10" customFormat="1" ht="15" x14ac:dyDescent="0.25">
      <c r="C45" s="598" t="str">
        <f>Planilha_Orçamentaria!$D$148</f>
        <v>12.7</v>
      </c>
      <c r="D45" s="599" t="str">
        <f>Planilha_Orçamentaria!$F$148</f>
        <v>Fórmio - Phormium tenas</v>
      </c>
      <c r="E45" s="599"/>
      <c r="F45" s="599"/>
      <c r="G45" s="594" t="s">
        <v>6170</v>
      </c>
      <c r="H45" s="595"/>
      <c r="I45" s="595"/>
      <c r="J45" s="169">
        <v>52</v>
      </c>
    </row>
    <row r="46" spans="3:10" ht="15" x14ac:dyDescent="0.25">
      <c r="C46" s="598"/>
      <c r="D46" s="599"/>
      <c r="E46" s="599"/>
      <c r="F46" s="599"/>
      <c r="G46" s="594" t="s">
        <v>6181</v>
      </c>
      <c r="H46" s="595"/>
      <c r="I46" s="595"/>
      <c r="J46" s="169">
        <v>40</v>
      </c>
    </row>
    <row r="47" spans="3:10" ht="15" x14ac:dyDescent="0.25">
      <c r="C47" s="598"/>
      <c r="D47" s="599"/>
      <c r="E47" s="599"/>
      <c r="F47" s="599"/>
      <c r="G47" s="594" t="s">
        <v>6182</v>
      </c>
      <c r="H47" s="594"/>
      <c r="I47" s="594"/>
      <c r="J47" s="169">
        <v>38</v>
      </c>
    </row>
    <row r="48" spans="3:10" x14ac:dyDescent="0.2">
      <c r="C48" s="597"/>
      <c r="D48" s="597"/>
      <c r="E48" s="597"/>
      <c r="F48" s="597"/>
      <c r="G48" s="597"/>
      <c r="H48" s="597"/>
      <c r="I48" s="129" t="s">
        <v>295</v>
      </c>
      <c r="J48" s="169">
        <f>AVERAGE(J45:J47)</f>
        <v>43.333333333333336</v>
      </c>
    </row>
    <row r="49" spans="2:12" x14ac:dyDescent="0.2">
      <c r="C49" s="597"/>
      <c r="D49" s="597"/>
      <c r="E49" s="597"/>
      <c r="F49" s="597"/>
      <c r="G49" s="597"/>
      <c r="H49" s="597"/>
      <c r="I49" s="597"/>
      <c r="J49" s="597"/>
    </row>
    <row r="50" spans="2:12" ht="15" x14ac:dyDescent="0.25">
      <c r="C50" s="598" t="str">
        <f>Planilha_Orçamentaria!$D$149</f>
        <v>12.8</v>
      </c>
      <c r="D50" s="599" t="str">
        <f>Planilha_Orçamentaria!$F$149</f>
        <v>Dionela - Dionela tasmanica</v>
      </c>
      <c r="E50" s="599"/>
      <c r="F50" s="599"/>
      <c r="G50" s="594" t="s">
        <v>6170</v>
      </c>
      <c r="H50" s="595"/>
      <c r="I50" s="595"/>
      <c r="J50" s="169">
        <v>17.5</v>
      </c>
    </row>
    <row r="51" spans="2:12" ht="15" x14ac:dyDescent="0.25">
      <c r="C51" s="598"/>
      <c r="D51" s="599"/>
      <c r="E51" s="599"/>
      <c r="F51" s="599"/>
      <c r="G51" s="594" t="s">
        <v>6181</v>
      </c>
      <c r="H51" s="595"/>
      <c r="I51" s="595"/>
      <c r="J51" s="169">
        <v>30</v>
      </c>
    </row>
    <row r="52" spans="2:12" ht="15" x14ac:dyDescent="0.25">
      <c r="C52" s="598"/>
      <c r="D52" s="599"/>
      <c r="E52" s="599"/>
      <c r="F52" s="599"/>
      <c r="G52" s="594" t="s">
        <v>6182</v>
      </c>
      <c r="H52" s="594"/>
      <c r="I52" s="594"/>
      <c r="J52" s="169">
        <v>15</v>
      </c>
    </row>
    <row r="53" spans="2:12" x14ac:dyDescent="0.2">
      <c r="C53" s="597"/>
      <c r="D53" s="597"/>
      <c r="E53" s="597"/>
      <c r="F53" s="597"/>
      <c r="G53" s="597"/>
      <c r="H53" s="597"/>
      <c r="I53" s="129" t="s">
        <v>295</v>
      </c>
      <c r="J53" s="169">
        <f>AVERAGE(J50:J52)</f>
        <v>20.833333333333332</v>
      </c>
    </row>
    <row r="54" spans="2:12" x14ac:dyDescent="0.2">
      <c r="C54" s="597"/>
      <c r="D54" s="597"/>
      <c r="E54" s="597"/>
      <c r="F54" s="597"/>
      <c r="G54" s="597"/>
      <c r="H54" s="597"/>
      <c r="I54" s="597"/>
      <c r="J54" s="597"/>
    </row>
    <row r="55" spans="2:12" ht="15" x14ac:dyDescent="0.25">
      <c r="C55" s="598" t="str">
        <f>Planilha_Orçamentaria!$D$150</f>
        <v>12.9</v>
      </c>
      <c r="D55" s="599" t="str">
        <f>Planilha_Orçamentaria!$F$150</f>
        <v>Guaimbê - Philoderdron bipinnatifidum</v>
      </c>
      <c r="E55" s="599"/>
      <c r="F55" s="599"/>
      <c r="G55" s="594" t="s">
        <v>6170</v>
      </c>
      <c r="H55" s="595"/>
      <c r="I55" s="595"/>
      <c r="J55" s="169">
        <v>27</v>
      </c>
    </row>
    <row r="56" spans="2:12" ht="15" x14ac:dyDescent="0.25">
      <c r="C56" s="598"/>
      <c r="D56" s="599"/>
      <c r="E56" s="599"/>
      <c r="F56" s="599"/>
      <c r="G56" s="594" t="s">
        <v>6181</v>
      </c>
      <c r="H56" s="595"/>
      <c r="I56" s="595"/>
      <c r="J56" s="169">
        <v>55</v>
      </c>
    </row>
    <row r="57" spans="2:12" ht="15" x14ac:dyDescent="0.25">
      <c r="C57" s="598"/>
      <c r="D57" s="599"/>
      <c r="E57" s="599"/>
      <c r="F57" s="599"/>
      <c r="G57" s="594" t="s">
        <v>6182</v>
      </c>
      <c r="H57" s="594"/>
      <c r="I57" s="594"/>
      <c r="J57" s="169">
        <v>25</v>
      </c>
    </row>
    <row r="58" spans="2:12" ht="15" x14ac:dyDescent="0.25">
      <c r="C58" s="597"/>
      <c r="D58" s="597"/>
      <c r="E58" s="597"/>
      <c r="F58" s="597"/>
      <c r="G58" s="597"/>
      <c r="H58" s="597"/>
      <c r="I58" s="129" t="s">
        <v>295</v>
      </c>
      <c r="J58" s="169">
        <f>AVERAGE(J55:J57)</f>
        <v>35.666666666666664</v>
      </c>
      <c r="L58"/>
    </row>
    <row r="59" spans="2:12" ht="15" x14ac:dyDescent="0.25">
      <c r="C59" s="597"/>
      <c r="D59" s="597"/>
      <c r="E59" s="597"/>
      <c r="F59" s="597"/>
      <c r="G59" s="597"/>
      <c r="H59" s="597"/>
      <c r="I59" s="597"/>
      <c r="J59" s="597"/>
      <c r="L59"/>
    </row>
    <row r="60" spans="2:12" ht="15" x14ac:dyDescent="0.25">
      <c r="C60" s="598" t="str">
        <f>Planilha_Orçamentaria!$D$152</f>
        <v>12.11</v>
      </c>
      <c r="D60" s="599" t="str">
        <f>Planilha_Orçamentaria!$F$152</f>
        <v>Lambari - Tradescantia zebrina</v>
      </c>
      <c r="E60" s="599"/>
      <c r="F60" s="599"/>
      <c r="G60" s="594" t="s">
        <v>6170</v>
      </c>
      <c r="H60" s="595"/>
      <c r="I60" s="595"/>
      <c r="J60" s="169">
        <v>2.5</v>
      </c>
      <c r="L60"/>
    </row>
    <row r="61" spans="2:12" ht="15" x14ac:dyDescent="0.25">
      <c r="C61" s="598"/>
      <c r="D61" s="599"/>
      <c r="E61" s="599"/>
      <c r="F61" s="599"/>
      <c r="G61" s="594" t="s">
        <v>6181</v>
      </c>
      <c r="H61" s="595"/>
      <c r="I61" s="595"/>
      <c r="J61" s="169">
        <v>1.47</v>
      </c>
      <c r="L61"/>
    </row>
    <row r="62" spans="2:12" ht="14.45" customHeight="1" x14ac:dyDescent="0.25">
      <c r="C62" s="598"/>
      <c r="D62" s="599"/>
      <c r="E62" s="599"/>
      <c r="F62" s="599"/>
      <c r="G62" s="594" t="s">
        <v>6182</v>
      </c>
      <c r="H62" s="594"/>
      <c r="I62" s="594"/>
      <c r="J62" s="169">
        <v>1.67</v>
      </c>
    </row>
    <row r="63" spans="2:12" ht="15" x14ac:dyDescent="0.25">
      <c r="C63" s="597"/>
      <c r="D63" s="597"/>
      <c r="E63" s="597"/>
      <c r="F63" s="597"/>
      <c r="G63" s="597"/>
      <c r="H63" s="597"/>
      <c r="I63" s="129" t="s">
        <v>295</v>
      </c>
      <c r="J63" s="169">
        <f>AVERAGE(J60:J62)</f>
        <v>1.88</v>
      </c>
      <c r="L63"/>
    </row>
    <row r="64" spans="2:12" ht="15" x14ac:dyDescent="0.25">
      <c r="B64"/>
      <c r="C64" s="597"/>
      <c r="D64" s="597"/>
      <c r="E64" s="597"/>
      <c r="F64" s="597"/>
      <c r="G64" s="597"/>
      <c r="H64" s="597"/>
      <c r="I64" s="597"/>
      <c r="J64" s="597"/>
      <c r="L64"/>
    </row>
    <row r="65" spans="2:12" ht="15" x14ac:dyDescent="0.25">
      <c r="B65"/>
      <c r="C65" s="598" t="str">
        <f>Planilha_Orçamentaria!$D$153</f>
        <v>12.12</v>
      </c>
      <c r="D65" s="599" t="str">
        <f>Planilha_Orçamentaria!$F$153</f>
        <v>Grama amendoim - Arachis repens</v>
      </c>
      <c r="E65" s="599"/>
      <c r="F65" s="599"/>
      <c r="G65" s="594" t="s">
        <v>6170</v>
      </c>
      <c r="H65" s="595"/>
      <c r="I65" s="595"/>
      <c r="J65" s="169">
        <v>1.1499999999999999</v>
      </c>
      <c r="L65"/>
    </row>
    <row r="66" spans="2:12" ht="15" x14ac:dyDescent="0.25">
      <c r="B66"/>
      <c r="C66" s="598"/>
      <c r="D66" s="599"/>
      <c r="E66" s="599"/>
      <c r="F66" s="599"/>
      <c r="G66" s="594" t="s">
        <v>6181</v>
      </c>
      <c r="H66" s="595"/>
      <c r="I66" s="595"/>
      <c r="J66" s="169">
        <v>1.47</v>
      </c>
      <c r="L66"/>
    </row>
    <row r="67" spans="2:12" ht="15" x14ac:dyDescent="0.25">
      <c r="C67" s="598"/>
      <c r="D67" s="599"/>
      <c r="E67" s="599"/>
      <c r="F67" s="599"/>
      <c r="G67" s="594" t="s">
        <v>6182</v>
      </c>
      <c r="H67" s="594"/>
      <c r="I67" s="594"/>
      <c r="J67" s="169">
        <v>0.8</v>
      </c>
    </row>
    <row r="68" spans="2:12" x14ac:dyDescent="0.2">
      <c r="C68" s="597"/>
      <c r="D68" s="597"/>
      <c r="E68" s="597"/>
      <c r="F68" s="597"/>
      <c r="G68" s="597"/>
      <c r="H68" s="597"/>
      <c r="I68" s="129" t="s">
        <v>295</v>
      </c>
      <c r="J68" s="169">
        <f>AVERAGE(J65:J67)</f>
        <v>1.1399999999999999</v>
      </c>
    </row>
    <row r="69" spans="2:12" x14ac:dyDescent="0.2">
      <c r="C69" s="597"/>
      <c r="D69" s="597"/>
      <c r="E69" s="597"/>
      <c r="F69" s="597"/>
      <c r="G69" s="597"/>
      <c r="H69" s="597"/>
      <c r="I69" s="597"/>
      <c r="J69" s="597"/>
    </row>
    <row r="70" spans="2:12" ht="15" x14ac:dyDescent="0.25">
      <c r="C70" s="598" t="str">
        <f>Planilha_Orçamentaria!$D$155</f>
        <v>12.14</v>
      </c>
      <c r="D70" s="599" t="str">
        <f>Planilha_Orçamentaria!$F$155</f>
        <v>Limitador de grama</v>
      </c>
      <c r="E70" s="599"/>
      <c r="F70" s="599"/>
      <c r="G70" s="594" t="s">
        <v>6170</v>
      </c>
      <c r="H70" s="595"/>
      <c r="I70" s="595"/>
      <c r="J70" s="169">
        <v>3</v>
      </c>
    </row>
    <row r="71" spans="2:12" ht="15" x14ac:dyDescent="0.25">
      <c r="C71" s="598"/>
      <c r="D71" s="599"/>
      <c r="E71" s="599"/>
      <c r="F71" s="599"/>
      <c r="G71" s="594" t="s">
        <v>6181</v>
      </c>
      <c r="H71" s="595"/>
      <c r="I71" s="595"/>
      <c r="J71" s="169">
        <v>6</v>
      </c>
    </row>
    <row r="72" spans="2:12" ht="15" x14ac:dyDescent="0.25">
      <c r="C72" s="598"/>
      <c r="D72" s="599"/>
      <c r="E72" s="599"/>
      <c r="F72" s="599"/>
      <c r="G72" s="594" t="s">
        <v>6182</v>
      </c>
      <c r="H72" s="594"/>
      <c r="I72" s="594"/>
      <c r="J72" s="169">
        <v>6</v>
      </c>
    </row>
    <row r="73" spans="2:12" x14ac:dyDescent="0.2">
      <c r="C73" s="597"/>
      <c r="D73" s="597"/>
      <c r="E73" s="597"/>
      <c r="F73" s="597"/>
      <c r="G73" s="597"/>
      <c r="H73" s="597"/>
      <c r="I73" s="129" t="s">
        <v>295</v>
      </c>
      <c r="J73" s="169">
        <f>AVERAGE(J70:J72)</f>
        <v>5</v>
      </c>
    </row>
    <row r="74" spans="2:12" x14ac:dyDescent="0.2">
      <c r="C74" s="597"/>
      <c r="D74" s="597"/>
      <c r="E74" s="597"/>
      <c r="F74" s="597"/>
      <c r="G74" s="597"/>
      <c r="H74" s="597"/>
      <c r="I74" s="597"/>
      <c r="J74" s="597"/>
    </row>
    <row r="75" spans="2:12" ht="15" x14ac:dyDescent="0.25">
      <c r="C75" s="629" t="str">
        <f>Planilha_Orçamentaria!D159</f>
        <v>13.2</v>
      </c>
      <c r="D75" s="631" t="str">
        <f>Planilha_Orçamentaria!F159</f>
        <v>Lixeira de madeira plástica - conjunto com 2 (duas) lixeiras</v>
      </c>
      <c r="E75" s="632"/>
      <c r="F75" s="633"/>
      <c r="G75" s="594" t="s">
        <v>6225</v>
      </c>
      <c r="H75" s="595"/>
      <c r="I75" s="595"/>
      <c r="J75" s="169">
        <v>1664.34</v>
      </c>
    </row>
    <row r="76" spans="2:12" x14ac:dyDescent="0.2">
      <c r="C76" s="630"/>
      <c r="D76" s="634"/>
      <c r="E76" s="635"/>
      <c r="F76" s="636"/>
      <c r="G76" s="627" t="s">
        <v>6226</v>
      </c>
      <c r="H76" s="624"/>
      <c r="I76" s="624"/>
      <c r="J76" s="323">
        <v>1816.37</v>
      </c>
    </row>
    <row r="77" spans="2:12" x14ac:dyDescent="0.2">
      <c r="C77" s="625"/>
      <c r="D77" s="625"/>
      <c r="E77" s="625"/>
      <c r="F77" s="625"/>
      <c r="G77" s="625"/>
      <c r="H77" s="625"/>
      <c r="I77" s="170" t="s">
        <v>295</v>
      </c>
      <c r="J77" s="169">
        <f>AVERAGE(J75:J76)</f>
        <v>1740.355</v>
      </c>
    </row>
    <row r="78" spans="2:12" x14ac:dyDescent="0.2">
      <c r="C78" s="395"/>
      <c r="D78" s="395"/>
      <c r="E78" s="395"/>
      <c r="F78" s="395"/>
      <c r="G78" s="395"/>
      <c r="H78" s="395"/>
      <c r="I78" s="395"/>
      <c r="J78" s="395"/>
    </row>
    <row r="81" spans="7:9" x14ac:dyDescent="0.2">
      <c r="G81" s="628" t="str">
        <f>Planilha_Orçamentaria!I168</f>
        <v>ALLAN VICTOR C. ARANTES</v>
      </c>
      <c r="H81" s="628"/>
      <c r="I81" s="628"/>
    </row>
    <row r="82" spans="7:9" ht="14.25" x14ac:dyDescent="0.2">
      <c r="G82" s="419" t="str">
        <f>Planilha_Orçamentaria!I169</f>
        <v>CREA SP: 5069917225</v>
      </c>
      <c r="H82" s="419"/>
      <c r="I82" s="419"/>
    </row>
    <row r="83" spans="7:9" ht="14.25" x14ac:dyDescent="0.2">
      <c r="G83" s="626"/>
      <c r="H83" s="419"/>
      <c r="I83" s="419"/>
    </row>
    <row r="87" spans="7:9" ht="14.45" customHeight="1" x14ac:dyDescent="0.2"/>
    <row r="89" spans="7:9" ht="14.45" customHeight="1" x14ac:dyDescent="0.2"/>
  </sheetData>
  <mergeCells count="106">
    <mergeCell ref="C75:C76"/>
    <mergeCell ref="D75:F76"/>
    <mergeCell ref="C14:C16"/>
    <mergeCell ref="D14:F16"/>
    <mergeCell ref="G14:I14"/>
    <mergeCell ref="G15:I15"/>
    <mergeCell ref="G16:I16"/>
    <mergeCell ref="C17:H17"/>
    <mergeCell ref="D50:F52"/>
    <mergeCell ref="G52:I52"/>
    <mergeCell ref="C53:H53"/>
    <mergeCell ref="G50:I50"/>
    <mergeCell ref="G51:I51"/>
    <mergeCell ref="G45:I45"/>
    <mergeCell ref="C43:J43"/>
    <mergeCell ref="C54:J54"/>
    <mergeCell ref="C55:C57"/>
    <mergeCell ref="D55:F57"/>
    <mergeCell ref="G57:I57"/>
    <mergeCell ref="C29:C31"/>
    <mergeCell ref="G56:I56"/>
    <mergeCell ref="C42:H42"/>
    <mergeCell ref="C32:H32"/>
    <mergeCell ref="C33:J33"/>
    <mergeCell ref="G83:I83"/>
    <mergeCell ref="C68:H68"/>
    <mergeCell ref="C77:H77"/>
    <mergeCell ref="G75:I75"/>
    <mergeCell ref="G76:I76"/>
    <mergeCell ref="D65:F67"/>
    <mergeCell ref="G65:I65"/>
    <mergeCell ref="G66:I66"/>
    <mergeCell ref="C59:J59"/>
    <mergeCell ref="C60:C62"/>
    <mergeCell ref="C65:C67"/>
    <mergeCell ref="C69:J69"/>
    <mergeCell ref="C70:C72"/>
    <mergeCell ref="D70:F72"/>
    <mergeCell ref="G70:I70"/>
    <mergeCell ref="G71:I71"/>
    <mergeCell ref="G72:I72"/>
    <mergeCell ref="C73:H73"/>
    <mergeCell ref="C74:J74"/>
    <mergeCell ref="D60:F62"/>
    <mergeCell ref="G81:I81"/>
    <mergeCell ref="G82:I82"/>
    <mergeCell ref="G60:I60"/>
    <mergeCell ref="G61:I61"/>
    <mergeCell ref="C64:J64"/>
    <mergeCell ref="G67:I67"/>
    <mergeCell ref="G46:I46"/>
    <mergeCell ref="C58:H58"/>
    <mergeCell ref="G55:I55"/>
    <mergeCell ref="C44:J44"/>
    <mergeCell ref="C50:C52"/>
    <mergeCell ref="G47:I47"/>
    <mergeCell ref="C48:H48"/>
    <mergeCell ref="C49:J49"/>
    <mergeCell ref="C45:C47"/>
    <mergeCell ref="D45:F47"/>
    <mergeCell ref="G62:I62"/>
    <mergeCell ref="C63:H63"/>
    <mergeCell ref="C24:C26"/>
    <mergeCell ref="D24:F26"/>
    <mergeCell ref="C18:J18"/>
    <mergeCell ref="G21:I21"/>
    <mergeCell ref="D19:F21"/>
    <mergeCell ref="C19:C21"/>
    <mergeCell ref="C22:H22"/>
    <mergeCell ref="G24:I24"/>
    <mergeCell ref="G20:I20"/>
    <mergeCell ref="G25:I25"/>
    <mergeCell ref="G26:I26"/>
    <mergeCell ref="C38:J38"/>
    <mergeCell ref="C39:C41"/>
    <mergeCell ref="D39:F41"/>
    <mergeCell ref="G39:I39"/>
    <mergeCell ref="G40:I40"/>
    <mergeCell ref="G41:I41"/>
    <mergeCell ref="C2:J2"/>
    <mergeCell ref="D7:F7"/>
    <mergeCell ref="G7:I7"/>
    <mergeCell ref="G19:I19"/>
    <mergeCell ref="G11:I11"/>
    <mergeCell ref="C4:J4"/>
    <mergeCell ref="C5:J5"/>
    <mergeCell ref="G9:I9"/>
    <mergeCell ref="C8:J8"/>
    <mergeCell ref="C12:H12"/>
    <mergeCell ref="C13:J13"/>
    <mergeCell ref="D9:F11"/>
    <mergeCell ref="G10:I10"/>
    <mergeCell ref="C9:C11"/>
    <mergeCell ref="D29:F31"/>
    <mergeCell ref="G31:I31"/>
    <mergeCell ref="G29:I29"/>
    <mergeCell ref="C23:J23"/>
    <mergeCell ref="G30:I30"/>
    <mergeCell ref="G35:I35"/>
    <mergeCell ref="G36:I36"/>
    <mergeCell ref="C28:J28"/>
    <mergeCell ref="C27:H27"/>
    <mergeCell ref="C34:C36"/>
    <mergeCell ref="D34:F36"/>
    <mergeCell ref="G34:I34"/>
    <mergeCell ref="C37:H37"/>
  </mergeCells>
  <pageMargins left="0.59055118110236215" right="0.59055118110236215" top="1.3779527559055118" bottom="0.98425196850393704" header="0.51181102362204722" footer="0.51181102362204722"/>
  <pageSetup paperSize="9" scale="95" orientation="portrait" horizontalDpi="300" verticalDpi="300" r:id="rId1"/>
  <rowBreaks count="1" manualBreakCount="1">
    <brk id="43" min="2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9</vt:i4>
      </vt:variant>
    </vt:vector>
  </HeadingPairs>
  <TitlesOfParts>
    <vt:vector size="19" baseType="lpstr">
      <vt:lpstr>Planilha_Orçamentaria</vt:lpstr>
      <vt:lpstr>Composicão_de_Serviços</vt:lpstr>
      <vt:lpstr>Insumos_187</vt:lpstr>
      <vt:lpstr>Composição_187</vt:lpstr>
      <vt:lpstr>Boletim_187_s_desoneração</vt:lpstr>
      <vt:lpstr>Cronograma de desembolso</vt:lpstr>
      <vt:lpstr>Memorial de calculo</vt:lpstr>
      <vt:lpstr>Cron, de desembolso</vt:lpstr>
      <vt:lpstr>Orçamento de mercado</vt:lpstr>
      <vt:lpstr>BDI</vt:lpstr>
      <vt:lpstr>BDI!Area_de_impressao</vt:lpstr>
      <vt:lpstr>'Cron, de desembolso'!Area_de_impressao</vt:lpstr>
      <vt:lpstr>'Cronograma de desembolso'!Area_de_impressao</vt:lpstr>
      <vt:lpstr>'Memorial de calculo'!Area_de_impressao</vt:lpstr>
      <vt:lpstr>'Orçamento de mercado'!Area_de_impressao</vt:lpstr>
      <vt:lpstr>Planilha_Orçamentaria!Area_de_impressao</vt:lpstr>
      <vt:lpstr>'Memorial de calculo'!Titulos_de_impressao</vt:lpstr>
      <vt:lpstr>'Orçamento de mercado'!Titulos_de_impressao</vt:lpstr>
      <vt:lpstr>Planilha_Orçamentaria!Titulos_de_impressao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lazaro</dc:creator>
  <cp:keywords/>
  <dc:description/>
  <cp:lastModifiedBy>Licitacao01</cp:lastModifiedBy>
  <cp:revision/>
  <cp:lastPrinted>2022-10-05T12:57:17Z</cp:lastPrinted>
  <dcterms:created xsi:type="dcterms:W3CDTF">2021-10-01T00:39:24Z</dcterms:created>
  <dcterms:modified xsi:type="dcterms:W3CDTF">2023-02-28T19:33:11Z</dcterms:modified>
  <cp:category/>
  <cp:contentStatus/>
</cp:coreProperties>
</file>